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/Users/usuario/Desktop/PROFISSIONAL/Faria/ADM/Conselho/2022/06 Jun/"/>
    </mc:Choice>
  </mc:AlternateContent>
  <xr:revisionPtr revIDLastSave="0" documentId="8_{1CD25994-64EC-8140-9911-CA6B46D9D770}" xr6:coauthVersionLast="47" xr6:coauthVersionMax="47" xr10:uidLastSave="{00000000-0000-0000-0000-000000000000}"/>
  <bookViews>
    <workbookView xWindow="0" yWindow="500" windowWidth="28800" windowHeight="16540" activeTab="7" xr2:uid="{00000000-000D-0000-FFFF-FFFF00000000}"/>
  </bookViews>
  <sheets>
    <sheet name="OvoTotal" sheetId="1" state="hidden" r:id="rId1"/>
    <sheet name="Aprov" sheetId="3" state="hidden" r:id="rId2"/>
    <sheet name="Idade" sheetId="2" state="hidden" r:id="rId3"/>
    <sheet name="Produção" sheetId="12" r:id="rId4"/>
    <sheet name="Outros" sheetId="15" r:id="rId5"/>
    <sheet name="Dados" sheetId="10" state="hidden" r:id="rId6"/>
    <sheet name="DadoEntr" sheetId="13" state="hidden" r:id="rId7"/>
    <sheet name="BI" sheetId="11" r:id="rId8"/>
  </sheets>
  <externalReferences>
    <externalReference r:id="rId9"/>
    <externalReference r:id="rId10"/>
    <externalReference r:id="rId11"/>
  </externalReferences>
  <definedNames>
    <definedName name="_9_8_2009" localSheetId="1">#REF!</definedName>
    <definedName name="_9_8_2009" localSheetId="6">#REF!</definedName>
    <definedName name="_9_8_2009" localSheetId="5">#REF!</definedName>
    <definedName name="_9_8_2009" localSheetId="2">#REF!</definedName>
    <definedName name="_9_8_2009" localSheetId="4">#REF!</definedName>
    <definedName name="_9_8_2009" localSheetId="3">#REF!</definedName>
    <definedName name="_9_8_2009">#REF!</definedName>
    <definedName name="AAAAAA" localSheetId="1">#REF!</definedName>
    <definedName name="AAAAAA" localSheetId="6">#REF!</definedName>
    <definedName name="AAAAAA" localSheetId="5">#REF!</definedName>
    <definedName name="AAAAAA" localSheetId="2">#REF!</definedName>
    <definedName name="AAAAAA" localSheetId="4">#REF!</definedName>
    <definedName name="AAAAAA" localSheetId="3">#REF!</definedName>
    <definedName name="AAAAAA">#REF!</definedName>
    <definedName name="Ativo" localSheetId="1">#REF!</definedName>
    <definedName name="Ativo" localSheetId="6">#REF!</definedName>
    <definedName name="Ativo" localSheetId="5">#REF!</definedName>
    <definedName name="Ativo" localSheetId="2">#REF!</definedName>
    <definedName name="Ativo" localSheetId="4">#REF!</definedName>
    <definedName name="Ativo" localSheetId="3">#REF!</definedName>
    <definedName name="Ativo">#REF!</definedName>
    <definedName name="CIFRAO">'[1]Entrada Dados - Relatório'!$F$7</definedName>
    <definedName name="cpRegistro">"Caixa de texto 111"</definedName>
    <definedName name="DRE" localSheetId="1">#REF!</definedName>
    <definedName name="DRE" localSheetId="6">#REF!</definedName>
    <definedName name="DRE" localSheetId="5">#REF!</definedName>
    <definedName name="DRE" localSheetId="2">#REF!</definedName>
    <definedName name="DRE" localSheetId="4">#REF!</definedName>
    <definedName name="DRE" localSheetId="3">#REF!</definedName>
    <definedName name="DRE">#REF!</definedName>
    <definedName name="fcaixa" localSheetId="1">#REF!</definedName>
    <definedName name="fcaixa" localSheetId="6">#REF!</definedName>
    <definedName name="fcaixa" localSheetId="5">#REF!</definedName>
    <definedName name="fcaixa" localSheetId="2">#REF!</definedName>
    <definedName name="fcaixa" localSheetId="4">#REF!</definedName>
    <definedName name="fcaixa" localSheetId="3">#REF!</definedName>
    <definedName name="fcaixa">#REF!</definedName>
    <definedName name="fimtituloverso" localSheetId="1">'[2]PTP crerscimento'!#REF!</definedName>
    <definedName name="fimtituloverso" localSheetId="6">'[2]PTP crerscimento'!#REF!</definedName>
    <definedName name="fimtituloverso" localSheetId="5">'[2]PTP crerscimento'!#REF!</definedName>
    <definedName name="fimtituloverso" localSheetId="2">'[2]PTP crerscimento'!#REF!</definedName>
    <definedName name="fimtituloverso" localSheetId="4">'[2]PTP crerscimento'!#REF!</definedName>
    <definedName name="fimtituloverso" localSheetId="3">'[2]PTP crerscimento'!#REF!</definedName>
    <definedName name="fimtituloverso">'[2]PTP crerscimento'!#REF!</definedName>
    <definedName name="fimverso" localSheetId="1">'[2]PTP crerscimento'!#REF!</definedName>
    <definedName name="fimverso" localSheetId="6">'[2]PTP crerscimento'!#REF!</definedName>
    <definedName name="fimverso" localSheetId="5">'[2]PTP crerscimento'!#REF!</definedName>
    <definedName name="fimverso" localSheetId="2">'[2]PTP crerscimento'!#REF!</definedName>
    <definedName name="fimverso" localSheetId="4">'[2]PTP crerscimento'!#REF!</definedName>
    <definedName name="fimverso" localSheetId="3">'[2]PTP crerscimento'!#REF!</definedName>
    <definedName name="fimverso">'[2]PTP crerscimento'!#REF!</definedName>
    <definedName name="_xlnm.Recorder">[3]Plan1!$A$1:$A$65536</definedName>
    <definedName name="IND" localSheetId="1">#REF!</definedName>
    <definedName name="IND" localSheetId="6">#REF!</definedName>
    <definedName name="IND" localSheetId="5">#REF!</definedName>
    <definedName name="IND" localSheetId="2">#REF!</definedName>
    <definedName name="IND" localSheetId="4">#REF!</definedName>
    <definedName name="IND" localSheetId="3">#REF!</definedName>
    <definedName name="IND">#REF!</definedName>
    <definedName name="initituloverso" localSheetId="1">'[2]PTP crerscimento'!#REF!</definedName>
    <definedName name="initituloverso" localSheetId="6">'[2]PTP crerscimento'!#REF!</definedName>
    <definedName name="initituloverso" localSheetId="5">'[2]PTP crerscimento'!#REF!</definedName>
    <definedName name="initituloverso" localSheetId="2">'[2]PTP crerscimento'!#REF!</definedName>
    <definedName name="initituloverso" localSheetId="4">'[2]PTP crerscimento'!#REF!</definedName>
    <definedName name="initituloverso" localSheetId="3">'[2]PTP crerscimento'!#REF!</definedName>
    <definedName name="initituloverso">'[2]PTP crerscimento'!#REF!</definedName>
    <definedName name="iniverso" localSheetId="1">'[2]PTP crerscimento'!#REF!</definedName>
    <definedName name="iniverso" localSheetId="6">'[2]PTP crerscimento'!#REF!</definedName>
    <definedName name="iniverso" localSheetId="5">'[2]PTP crerscimento'!#REF!</definedName>
    <definedName name="iniverso" localSheetId="2">'[2]PTP crerscimento'!#REF!</definedName>
    <definedName name="iniverso" localSheetId="4">'[2]PTP crerscimento'!#REF!</definedName>
    <definedName name="iniverso" localSheetId="3">'[2]PTP crerscimento'!#REF!</definedName>
    <definedName name="iniverso">'[2]PTP crerscimento'!#REF!</definedName>
    <definedName name="Passivo" localSheetId="1">#REF!</definedName>
    <definedName name="Passivo" localSheetId="6">#REF!</definedName>
    <definedName name="Passivo" localSheetId="5">#REF!</definedName>
    <definedName name="Passivo" localSheetId="2">#REF!</definedName>
    <definedName name="Passivo" localSheetId="4">#REF!</definedName>
    <definedName name="Passivo" localSheetId="3">#REF!</definedName>
    <definedName name="Passivo">#REF!</definedName>
    <definedName name="SegmentaçãodeDados_Indicador">#N/A</definedName>
    <definedName name="SegmentaçãodeDados_Núcleo_Lote">#N/A</definedName>
    <definedName name="segura" localSheetId="1">#REF!</definedName>
    <definedName name="segura" localSheetId="6">#REF!</definedName>
    <definedName name="segura" localSheetId="5">#REF!</definedName>
    <definedName name="segura" localSheetId="2">#REF!</definedName>
    <definedName name="segura" localSheetId="4">#REF!</definedName>
    <definedName name="segura" localSheetId="3">#REF!</definedName>
    <definedName name="segura">#REF!</definedName>
    <definedName name="VPL" localSheetId="1">#REF!</definedName>
    <definedName name="VPL" localSheetId="6">#REF!</definedName>
    <definedName name="VPL" localSheetId="5">#REF!</definedName>
    <definedName name="VPL" localSheetId="2">#REF!</definedName>
    <definedName name="VPL" localSheetId="4">#REF!</definedName>
    <definedName name="VPL" localSheetId="3">#REF!</definedName>
    <definedName name="VPL">#REF!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2"/>
        <x14:slicerCache r:id="rId13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2" i="12" l="1"/>
  <c r="BD130" i="10" l="1"/>
  <c r="BC130" i="10"/>
  <c r="BB130" i="10"/>
  <c r="BA130" i="10"/>
  <c r="AZ130" i="10"/>
  <c r="AY130" i="10"/>
  <c r="AX130" i="10"/>
  <c r="AW130" i="10"/>
  <c r="AV130" i="10"/>
  <c r="AU130" i="10"/>
  <c r="AT130" i="10"/>
  <c r="AS130" i="10"/>
  <c r="AR130" i="10"/>
  <c r="AQ130" i="10"/>
  <c r="AP130" i="10"/>
  <c r="AO130" i="10"/>
  <c r="AN130" i="10"/>
  <c r="AM130" i="10"/>
  <c r="AL130" i="10"/>
  <c r="AK130" i="10"/>
  <c r="AJ130" i="10"/>
  <c r="AI130" i="10"/>
  <c r="AH130" i="10"/>
  <c r="AG130" i="10"/>
  <c r="AF130" i="10"/>
  <c r="AE130" i="10"/>
  <c r="AD130" i="10"/>
  <c r="L66" i="11" l="1"/>
  <c r="K66" i="11"/>
  <c r="K67" i="11" s="1"/>
  <c r="K65" i="11"/>
  <c r="I76" i="11" l="1"/>
  <c r="J76" i="11"/>
  <c r="Q66" i="11" l="1"/>
  <c r="P66" i="11"/>
  <c r="P67" i="11" s="1"/>
  <c r="P65" i="11"/>
  <c r="BL83" i="11" l="1"/>
  <c r="BL85" i="11" s="1"/>
  <c r="BK83" i="11"/>
  <c r="BJ83" i="11"/>
  <c r="BI83" i="11"/>
  <c r="BH83" i="11"/>
  <c r="BG83" i="11"/>
  <c r="BF83" i="11"/>
  <c r="BE83" i="11"/>
  <c r="BD83" i="11"/>
  <c r="BC83" i="11"/>
  <c r="BB83" i="11"/>
  <c r="BA83" i="11"/>
  <c r="AZ83" i="11"/>
  <c r="AY83" i="11"/>
  <c r="AX83" i="11"/>
  <c r="AW83" i="11"/>
  <c r="AV83" i="11"/>
  <c r="AU83" i="11"/>
  <c r="AT83" i="11"/>
  <c r="AS83" i="11"/>
  <c r="AR83" i="11"/>
  <c r="AQ83" i="11"/>
  <c r="AP83" i="11"/>
  <c r="AO83" i="11"/>
  <c r="AN83" i="11"/>
  <c r="AM83" i="11"/>
  <c r="AL83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K83" i="11"/>
  <c r="L83" i="11"/>
  <c r="BD226" i="10" l="1"/>
  <c r="BC226" i="10"/>
  <c r="BB226" i="10"/>
  <c r="BA226" i="10"/>
  <c r="AZ226" i="10"/>
  <c r="AY226" i="10"/>
  <c r="AX226" i="10"/>
  <c r="AW226" i="10"/>
  <c r="AV226" i="10"/>
  <c r="AU226" i="10"/>
  <c r="AT226" i="10"/>
  <c r="AS226" i="10"/>
  <c r="AR226" i="10"/>
  <c r="AQ226" i="10"/>
  <c r="AP226" i="10"/>
  <c r="AO226" i="10"/>
  <c r="AN226" i="10"/>
  <c r="AM226" i="10"/>
  <c r="AL226" i="10"/>
  <c r="AK226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D225" i="10"/>
  <c r="BC225" i="10"/>
  <c r="BB225" i="10"/>
  <c r="BA225" i="10"/>
  <c r="AZ225" i="10"/>
  <c r="AY225" i="10"/>
  <c r="AX225" i="10"/>
  <c r="AW225" i="10"/>
  <c r="AV225" i="10"/>
  <c r="AU225" i="10"/>
  <c r="AT225" i="10"/>
  <c r="AS225" i="10"/>
  <c r="AR225" i="10"/>
  <c r="AQ225" i="10"/>
  <c r="AP225" i="10"/>
  <c r="AO225" i="10"/>
  <c r="AN225" i="10"/>
  <c r="AM225" i="10"/>
  <c r="AL225" i="10"/>
  <c r="AK225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D224" i="10"/>
  <c r="BC224" i="10"/>
  <c r="BB224" i="10"/>
  <c r="BA224" i="10"/>
  <c r="AZ224" i="10"/>
  <c r="AY224" i="10"/>
  <c r="AX224" i="10"/>
  <c r="AW224" i="10"/>
  <c r="AV224" i="10"/>
  <c r="AU224" i="10"/>
  <c r="AT224" i="10"/>
  <c r="AS224" i="10"/>
  <c r="AR224" i="10"/>
  <c r="AQ224" i="10"/>
  <c r="AP224" i="10"/>
  <c r="AO224" i="10"/>
  <c r="AN224" i="10"/>
  <c r="AM224" i="10"/>
  <c r="AL224" i="10"/>
  <c r="AK224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D223" i="10"/>
  <c r="BC223" i="10"/>
  <c r="BB223" i="10"/>
  <c r="BA223" i="10"/>
  <c r="AZ223" i="10"/>
  <c r="AY223" i="10"/>
  <c r="AX223" i="10"/>
  <c r="AW223" i="10"/>
  <c r="AV223" i="10"/>
  <c r="AU223" i="10"/>
  <c r="AT223" i="10"/>
  <c r="AS223" i="10"/>
  <c r="AR223" i="10"/>
  <c r="AQ223" i="10"/>
  <c r="AP223" i="10"/>
  <c r="AO223" i="10"/>
  <c r="AN223" i="10"/>
  <c r="AM223" i="10"/>
  <c r="AL223" i="10"/>
  <c r="AK223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D222" i="10"/>
  <c r="BC222" i="10"/>
  <c r="BB222" i="10"/>
  <c r="BA222" i="10"/>
  <c r="AZ222" i="10"/>
  <c r="AY222" i="10"/>
  <c r="AX222" i="10"/>
  <c r="AW222" i="10"/>
  <c r="AV222" i="10"/>
  <c r="AU222" i="10"/>
  <c r="AT222" i="10"/>
  <c r="AS222" i="10"/>
  <c r="AR222" i="10"/>
  <c r="AQ222" i="10"/>
  <c r="AP222" i="10"/>
  <c r="AO222" i="10"/>
  <c r="AN222" i="10"/>
  <c r="AM222" i="10"/>
  <c r="AL222" i="10"/>
  <c r="AK222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D221" i="10"/>
  <c r="BC221" i="10"/>
  <c r="BB221" i="10"/>
  <c r="BA221" i="10"/>
  <c r="AZ221" i="10"/>
  <c r="AY221" i="10"/>
  <c r="AX221" i="10"/>
  <c r="AW221" i="10"/>
  <c r="AV221" i="10"/>
  <c r="AU221" i="10"/>
  <c r="AT221" i="10"/>
  <c r="AS221" i="10"/>
  <c r="AR221" i="10"/>
  <c r="AQ221" i="10"/>
  <c r="AP221" i="10"/>
  <c r="AO221" i="10"/>
  <c r="AN221" i="10"/>
  <c r="AM221" i="10"/>
  <c r="AL221" i="10"/>
  <c r="AK221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D220" i="10"/>
  <c r="BC220" i="10"/>
  <c r="BB220" i="10"/>
  <c r="BA220" i="10"/>
  <c r="AZ220" i="10"/>
  <c r="AY220" i="10"/>
  <c r="AX220" i="10"/>
  <c r="AW220" i="10"/>
  <c r="AV220" i="10"/>
  <c r="AU220" i="10"/>
  <c r="AT220" i="10"/>
  <c r="AS220" i="10"/>
  <c r="AR220" i="10"/>
  <c r="AQ220" i="10"/>
  <c r="AP220" i="10"/>
  <c r="AO220" i="10"/>
  <c r="AN220" i="10"/>
  <c r="AM220" i="10"/>
  <c r="AL220" i="10"/>
  <c r="AK220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D219" i="10"/>
  <c r="BC219" i="10"/>
  <c r="BB219" i="10"/>
  <c r="BA219" i="10"/>
  <c r="AZ219" i="10"/>
  <c r="AY219" i="10"/>
  <c r="AX219" i="10"/>
  <c r="AW219" i="10"/>
  <c r="AV219" i="10"/>
  <c r="AU219" i="10"/>
  <c r="AT219" i="10"/>
  <c r="AS219" i="10"/>
  <c r="AR219" i="10"/>
  <c r="AQ219" i="10"/>
  <c r="AP219" i="10"/>
  <c r="AO219" i="10"/>
  <c r="AN219" i="10"/>
  <c r="AM219" i="10"/>
  <c r="AL219" i="10"/>
  <c r="AK219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D218" i="10"/>
  <c r="BC218" i="10"/>
  <c r="BB218" i="10"/>
  <c r="BA218" i="10"/>
  <c r="AZ218" i="10"/>
  <c r="AY218" i="10"/>
  <c r="AX218" i="10"/>
  <c r="AW218" i="10"/>
  <c r="AV218" i="10"/>
  <c r="AU218" i="10"/>
  <c r="AT218" i="10"/>
  <c r="AS218" i="10"/>
  <c r="AR218" i="10"/>
  <c r="AQ218" i="10"/>
  <c r="AP218" i="10"/>
  <c r="AO218" i="10"/>
  <c r="AN218" i="10"/>
  <c r="AM218" i="10"/>
  <c r="AL218" i="10"/>
  <c r="AK218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D217" i="10"/>
  <c r="BC217" i="10"/>
  <c r="BB217" i="10"/>
  <c r="BA217" i="10"/>
  <c r="AZ217" i="10"/>
  <c r="AY217" i="10"/>
  <c r="AX217" i="10"/>
  <c r="AW217" i="10"/>
  <c r="AV217" i="10"/>
  <c r="AU217" i="10"/>
  <c r="AT217" i="10"/>
  <c r="AS217" i="10"/>
  <c r="AR217" i="10"/>
  <c r="AQ217" i="10"/>
  <c r="AP217" i="10"/>
  <c r="AO217" i="10"/>
  <c r="AN217" i="10"/>
  <c r="AM217" i="10"/>
  <c r="AL217" i="10"/>
  <c r="AK217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D216" i="10"/>
  <c r="BC216" i="10"/>
  <c r="BB216" i="10"/>
  <c r="BA216" i="10"/>
  <c r="AZ216" i="10"/>
  <c r="AY216" i="10"/>
  <c r="AX216" i="10"/>
  <c r="AW216" i="10"/>
  <c r="AV216" i="10"/>
  <c r="AU216" i="10"/>
  <c r="AT216" i="10"/>
  <c r="AS216" i="10"/>
  <c r="AR216" i="10"/>
  <c r="AQ216" i="10"/>
  <c r="AP216" i="10"/>
  <c r="AO216" i="10"/>
  <c r="AN216" i="10"/>
  <c r="AM216" i="10"/>
  <c r="AL216" i="10"/>
  <c r="AK216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D215" i="10"/>
  <c r="BC215" i="10"/>
  <c r="BB215" i="10"/>
  <c r="BA215" i="10"/>
  <c r="AZ215" i="10"/>
  <c r="AY215" i="10"/>
  <c r="AX215" i="10"/>
  <c r="AW215" i="10"/>
  <c r="AV215" i="10"/>
  <c r="AU215" i="10"/>
  <c r="AT215" i="10"/>
  <c r="AS215" i="10"/>
  <c r="AR215" i="10"/>
  <c r="AQ215" i="10"/>
  <c r="AP215" i="10"/>
  <c r="AO215" i="10"/>
  <c r="AN215" i="10"/>
  <c r="AM215" i="10"/>
  <c r="AL215" i="10"/>
  <c r="AK215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D214" i="10"/>
  <c r="BC214" i="10"/>
  <c r="BB214" i="10"/>
  <c r="BA214" i="10"/>
  <c r="AZ214" i="10"/>
  <c r="AY214" i="10"/>
  <c r="AX214" i="10"/>
  <c r="AW214" i="10"/>
  <c r="AV214" i="10"/>
  <c r="AU214" i="10"/>
  <c r="AT214" i="10"/>
  <c r="AS214" i="10"/>
  <c r="AR214" i="10"/>
  <c r="AQ214" i="10"/>
  <c r="AP214" i="10"/>
  <c r="AO214" i="10"/>
  <c r="AN214" i="10"/>
  <c r="AM214" i="10"/>
  <c r="AL214" i="10"/>
  <c r="AK214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D213" i="10"/>
  <c r="BC213" i="10"/>
  <c r="BB213" i="10"/>
  <c r="BA213" i="10"/>
  <c r="AZ213" i="10"/>
  <c r="AY213" i="10"/>
  <c r="AX213" i="10"/>
  <c r="AW213" i="10"/>
  <c r="AV213" i="10"/>
  <c r="AU213" i="10"/>
  <c r="AT213" i="10"/>
  <c r="AS213" i="10"/>
  <c r="AR213" i="10"/>
  <c r="AQ213" i="10"/>
  <c r="AP213" i="10"/>
  <c r="AO213" i="10"/>
  <c r="AN213" i="10"/>
  <c r="AM213" i="10"/>
  <c r="AL213" i="10"/>
  <c r="AK213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D212" i="10"/>
  <c r="BC212" i="10"/>
  <c r="BB212" i="10"/>
  <c r="BA212" i="10"/>
  <c r="AZ212" i="10"/>
  <c r="AY212" i="10"/>
  <c r="AX212" i="10"/>
  <c r="AW212" i="10"/>
  <c r="AV212" i="10"/>
  <c r="AU212" i="10"/>
  <c r="AT212" i="10"/>
  <c r="AS212" i="10"/>
  <c r="AR212" i="10"/>
  <c r="AQ212" i="10"/>
  <c r="AP212" i="10"/>
  <c r="AO212" i="10"/>
  <c r="AN212" i="10"/>
  <c r="AM212" i="10"/>
  <c r="AL212" i="10"/>
  <c r="AK212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D211" i="10"/>
  <c r="BC211" i="10"/>
  <c r="BB211" i="10"/>
  <c r="BA211" i="10"/>
  <c r="AZ211" i="10"/>
  <c r="AY211" i="10"/>
  <c r="AX211" i="10"/>
  <c r="AW211" i="10"/>
  <c r="AV211" i="10"/>
  <c r="AU211" i="10"/>
  <c r="AT211" i="10"/>
  <c r="AS211" i="10"/>
  <c r="AR211" i="10"/>
  <c r="AQ211" i="10"/>
  <c r="AP211" i="10"/>
  <c r="AO211" i="10"/>
  <c r="AN211" i="10"/>
  <c r="AM211" i="10"/>
  <c r="AL211" i="10"/>
  <c r="AK211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D210" i="10"/>
  <c r="BC210" i="10"/>
  <c r="BB210" i="10"/>
  <c r="BA210" i="10"/>
  <c r="AZ210" i="10"/>
  <c r="AY210" i="10"/>
  <c r="AX210" i="10"/>
  <c r="AW210" i="10"/>
  <c r="AV210" i="10"/>
  <c r="AU210" i="10"/>
  <c r="AT210" i="10"/>
  <c r="AS210" i="10"/>
  <c r="AR210" i="10"/>
  <c r="AQ210" i="10"/>
  <c r="AP210" i="10"/>
  <c r="AO210" i="10"/>
  <c r="AN210" i="10"/>
  <c r="AM210" i="10"/>
  <c r="AL210" i="10"/>
  <c r="AK210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D209" i="10"/>
  <c r="BC209" i="10"/>
  <c r="BB209" i="10"/>
  <c r="BA209" i="10"/>
  <c r="AZ209" i="10"/>
  <c r="AY209" i="10"/>
  <c r="AX209" i="10"/>
  <c r="AW209" i="10"/>
  <c r="AV209" i="10"/>
  <c r="AU209" i="10"/>
  <c r="AT209" i="10"/>
  <c r="AS209" i="10"/>
  <c r="AR209" i="10"/>
  <c r="AQ209" i="10"/>
  <c r="AP209" i="10"/>
  <c r="AO209" i="10"/>
  <c r="AN209" i="10"/>
  <c r="AM209" i="10"/>
  <c r="AL209" i="10"/>
  <c r="AK209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D208" i="10"/>
  <c r="BC208" i="10"/>
  <c r="BB208" i="10"/>
  <c r="BA208" i="10"/>
  <c r="AZ208" i="10"/>
  <c r="AY208" i="10"/>
  <c r="AX208" i="10"/>
  <c r="AW208" i="10"/>
  <c r="AV208" i="10"/>
  <c r="AU208" i="10"/>
  <c r="AT208" i="10"/>
  <c r="AS208" i="10"/>
  <c r="AR208" i="10"/>
  <c r="AQ208" i="10"/>
  <c r="AP208" i="10"/>
  <c r="AO208" i="10"/>
  <c r="AN208" i="10"/>
  <c r="AM208" i="10"/>
  <c r="AL208" i="10"/>
  <c r="AK208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D207" i="10"/>
  <c r="BC207" i="10"/>
  <c r="BB207" i="10"/>
  <c r="BA207" i="10"/>
  <c r="AZ207" i="10"/>
  <c r="AY207" i="10"/>
  <c r="AX207" i="10"/>
  <c r="AW207" i="10"/>
  <c r="AV207" i="10"/>
  <c r="AU207" i="10"/>
  <c r="AT207" i="10"/>
  <c r="AS207" i="10"/>
  <c r="AR207" i="10"/>
  <c r="AQ207" i="10"/>
  <c r="AP207" i="10"/>
  <c r="AO207" i="10"/>
  <c r="AN207" i="10"/>
  <c r="AM207" i="10"/>
  <c r="AL207" i="10"/>
  <c r="AK207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D206" i="10"/>
  <c r="BC206" i="10"/>
  <c r="BB206" i="10"/>
  <c r="BA206" i="10"/>
  <c r="AZ206" i="10"/>
  <c r="AY206" i="10"/>
  <c r="AX206" i="10"/>
  <c r="AW206" i="10"/>
  <c r="AV206" i="10"/>
  <c r="AU206" i="10"/>
  <c r="AT206" i="10"/>
  <c r="AS206" i="10"/>
  <c r="AR206" i="10"/>
  <c r="AQ206" i="10"/>
  <c r="AP206" i="10"/>
  <c r="AO206" i="10"/>
  <c r="AN206" i="10"/>
  <c r="AM206" i="10"/>
  <c r="AL206" i="10"/>
  <c r="AK206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D205" i="10"/>
  <c r="BC205" i="10"/>
  <c r="BB205" i="10"/>
  <c r="BA205" i="10"/>
  <c r="AZ205" i="10"/>
  <c r="AY205" i="10"/>
  <c r="AX205" i="10"/>
  <c r="AW205" i="10"/>
  <c r="AV205" i="10"/>
  <c r="AU205" i="10"/>
  <c r="AT205" i="10"/>
  <c r="AS205" i="10"/>
  <c r="AR205" i="10"/>
  <c r="AQ205" i="10"/>
  <c r="AP205" i="10"/>
  <c r="AO205" i="10"/>
  <c r="AN205" i="10"/>
  <c r="AM205" i="10"/>
  <c r="AL205" i="10"/>
  <c r="AK205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D204" i="10"/>
  <c r="BC204" i="10"/>
  <c r="BB204" i="10"/>
  <c r="BA204" i="10"/>
  <c r="AZ204" i="10"/>
  <c r="AY204" i="10"/>
  <c r="AX204" i="10"/>
  <c r="AW204" i="10"/>
  <c r="AV204" i="10"/>
  <c r="AU204" i="10"/>
  <c r="AT204" i="10"/>
  <c r="AS204" i="10"/>
  <c r="AR204" i="10"/>
  <c r="AQ204" i="10"/>
  <c r="AP204" i="10"/>
  <c r="AO204" i="10"/>
  <c r="AN204" i="10"/>
  <c r="AM204" i="10"/>
  <c r="AL204" i="10"/>
  <c r="AK204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D203" i="10"/>
  <c r="BC203" i="10"/>
  <c r="BB203" i="10"/>
  <c r="BA203" i="10"/>
  <c r="AZ203" i="10"/>
  <c r="AY203" i="10"/>
  <c r="AX203" i="10"/>
  <c r="AW203" i="10"/>
  <c r="AV203" i="10"/>
  <c r="AU203" i="10"/>
  <c r="AT203" i="10"/>
  <c r="AS203" i="10"/>
  <c r="AR203" i="10"/>
  <c r="AQ203" i="10"/>
  <c r="AP203" i="10"/>
  <c r="AO203" i="10"/>
  <c r="AN203" i="10"/>
  <c r="AM203" i="10"/>
  <c r="AL203" i="10"/>
  <c r="AK203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D202" i="10"/>
  <c r="BC202" i="10"/>
  <c r="BB202" i="10"/>
  <c r="BA202" i="10"/>
  <c r="AZ202" i="10"/>
  <c r="AY202" i="10"/>
  <c r="AX202" i="10"/>
  <c r="AW202" i="10"/>
  <c r="AV202" i="10"/>
  <c r="AU202" i="10"/>
  <c r="AT202" i="10"/>
  <c r="AS202" i="10"/>
  <c r="AR202" i="10"/>
  <c r="AQ202" i="10"/>
  <c r="AP202" i="10"/>
  <c r="AO202" i="10"/>
  <c r="AN202" i="10"/>
  <c r="AM202" i="10"/>
  <c r="AL202" i="10"/>
  <c r="AK202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D201" i="10"/>
  <c r="BC201" i="10"/>
  <c r="BB201" i="10"/>
  <c r="BA201" i="10"/>
  <c r="AZ201" i="10"/>
  <c r="AY201" i="10"/>
  <c r="AX201" i="10"/>
  <c r="AW201" i="10"/>
  <c r="AV201" i="10"/>
  <c r="AU201" i="10"/>
  <c r="AT201" i="10"/>
  <c r="AS201" i="10"/>
  <c r="AR201" i="10"/>
  <c r="AQ201" i="10"/>
  <c r="AP201" i="10"/>
  <c r="AO201" i="10"/>
  <c r="AN201" i="10"/>
  <c r="AM201" i="10"/>
  <c r="AL201" i="10"/>
  <c r="AK201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D200" i="10"/>
  <c r="BC200" i="10"/>
  <c r="BB200" i="10"/>
  <c r="BA200" i="10"/>
  <c r="AZ200" i="10"/>
  <c r="AY200" i="10"/>
  <c r="AX200" i="10"/>
  <c r="AW200" i="10"/>
  <c r="AV200" i="10"/>
  <c r="AU200" i="10"/>
  <c r="AT200" i="10"/>
  <c r="AS200" i="10"/>
  <c r="AR200" i="10"/>
  <c r="AQ200" i="10"/>
  <c r="AP200" i="10"/>
  <c r="AO200" i="10"/>
  <c r="AN200" i="10"/>
  <c r="AM200" i="10"/>
  <c r="AL200" i="10"/>
  <c r="AK200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D199" i="10"/>
  <c r="BC199" i="10"/>
  <c r="BB199" i="10"/>
  <c r="BA199" i="10"/>
  <c r="AZ199" i="10"/>
  <c r="AY199" i="10"/>
  <c r="AX199" i="10"/>
  <c r="AW199" i="10"/>
  <c r="AV199" i="10"/>
  <c r="AU199" i="10"/>
  <c r="AT199" i="10"/>
  <c r="AS199" i="10"/>
  <c r="AR199" i="10"/>
  <c r="AQ199" i="10"/>
  <c r="AP199" i="10"/>
  <c r="AO199" i="10"/>
  <c r="AN199" i="10"/>
  <c r="AM199" i="10"/>
  <c r="AL199" i="10"/>
  <c r="AK199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D198" i="10"/>
  <c r="BC198" i="10"/>
  <c r="BB198" i="10"/>
  <c r="BA198" i="10"/>
  <c r="AZ198" i="10"/>
  <c r="AY198" i="10"/>
  <c r="AX198" i="10"/>
  <c r="AW198" i="10"/>
  <c r="AV198" i="10"/>
  <c r="AU198" i="10"/>
  <c r="AT198" i="10"/>
  <c r="AS198" i="10"/>
  <c r="AR198" i="10"/>
  <c r="AQ198" i="10"/>
  <c r="AP198" i="10"/>
  <c r="AO198" i="10"/>
  <c r="AN198" i="10"/>
  <c r="AM198" i="10"/>
  <c r="AL198" i="10"/>
  <c r="AK198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D197" i="10"/>
  <c r="BC197" i="10"/>
  <c r="BB197" i="10"/>
  <c r="BA197" i="10"/>
  <c r="AZ197" i="10"/>
  <c r="AY197" i="10"/>
  <c r="AX197" i="10"/>
  <c r="AW197" i="10"/>
  <c r="AV197" i="10"/>
  <c r="AU197" i="10"/>
  <c r="AT197" i="10"/>
  <c r="AS197" i="10"/>
  <c r="AR197" i="10"/>
  <c r="AQ197" i="10"/>
  <c r="AP197" i="10"/>
  <c r="AO197" i="10"/>
  <c r="AN197" i="10"/>
  <c r="AM197" i="10"/>
  <c r="AL197" i="10"/>
  <c r="AK197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D196" i="10"/>
  <c r="BC196" i="10"/>
  <c r="BB196" i="10"/>
  <c r="BA196" i="10"/>
  <c r="AZ196" i="10"/>
  <c r="AY196" i="10"/>
  <c r="AX196" i="10"/>
  <c r="AW196" i="10"/>
  <c r="AV196" i="10"/>
  <c r="AU196" i="10"/>
  <c r="AT196" i="10"/>
  <c r="AS196" i="10"/>
  <c r="AR196" i="10"/>
  <c r="AQ196" i="10"/>
  <c r="AP196" i="10"/>
  <c r="AO196" i="10"/>
  <c r="AN196" i="10"/>
  <c r="AM196" i="10"/>
  <c r="AL196" i="10"/>
  <c r="AK196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63" i="10"/>
  <c r="B196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C34" i="10"/>
  <c r="C2" i="10"/>
  <c r="K90" i="11" s="1"/>
  <c r="C131" i="10" l="1"/>
  <c r="K214" i="11" s="1"/>
  <c r="AG2" i="15"/>
  <c r="AF2" i="15"/>
  <c r="AE2" i="15"/>
  <c r="AD2" i="15"/>
  <c r="AC2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O2" i="15"/>
  <c r="N2" i="15"/>
  <c r="M2" i="15"/>
  <c r="L2" i="15"/>
  <c r="K2" i="15"/>
  <c r="J2" i="15"/>
  <c r="I2" i="15"/>
  <c r="H2" i="15"/>
  <c r="G2" i="15"/>
  <c r="F2" i="15"/>
  <c r="E2" i="15"/>
  <c r="D2" i="15"/>
  <c r="C2" i="15"/>
  <c r="AG1" i="15"/>
  <c r="AF1" i="15"/>
  <c r="AE1" i="15"/>
  <c r="AD1" i="15"/>
  <c r="AC1" i="15"/>
  <c r="AB1" i="15"/>
  <c r="AA1" i="15"/>
  <c r="Z1" i="15"/>
  <c r="Y1" i="15"/>
  <c r="X1" i="15"/>
  <c r="W1" i="15"/>
  <c r="V1" i="15"/>
  <c r="U1" i="15"/>
  <c r="T1" i="15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45" i="11"/>
  <c r="I82" i="11" s="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14" i="11"/>
  <c r="I81" i="11" s="1"/>
  <c r="J213" i="11"/>
  <c r="I213" i="11"/>
  <c r="J212" i="11"/>
  <c r="I212" i="11"/>
  <c r="J211" i="11"/>
  <c r="I211" i="11"/>
  <c r="J210" i="11"/>
  <c r="I210" i="11"/>
  <c r="J209" i="11"/>
  <c r="I209" i="11"/>
  <c r="J208" i="11"/>
  <c r="I208" i="11"/>
  <c r="J207" i="11"/>
  <c r="I207" i="11"/>
  <c r="J206" i="11"/>
  <c r="I206" i="11"/>
  <c r="J205" i="11"/>
  <c r="I205" i="11"/>
  <c r="J204" i="11"/>
  <c r="I204" i="11"/>
  <c r="J203" i="11"/>
  <c r="I203" i="11"/>
  <c r="J202" i="11"/>
  <c r="I202" i="11"/>
  <c r="J201" i="11"/>
  <c r="I201" i="11"/>
  <c r="J200" i="11"/>
  <c r="I200" i="11"/>
  <c r="J199" i="11"/>
  <c r="I199" i="11"/>
  <c r="J198" i="11"/>
  <c r="I198" i="11"/>
  <c r="J197" i="11"/>
  <c r="I197" i="11"/>
  <c r="J196" i="11"/>
  <c r="I196" i="11"/>
  <c r="J195" i="11"/>
  <c r="I195" i="11"/>
  <c r="J194" i="11"/>
  <c r="I194" i="11"/>
  <c r="J193" i="11"/>
  <c r="I193" i="11"/>
  <c r="J192" i="11"/>
  <c r="I192" i="11"/>
  <c r="J191" i="11"/>
  <c r="I191" i="11"/>
  <c r="J190" i="11"/>
  <c r="I190" i="11"/>
  <c r="J189" i="11"/>
  <c r="I189" i="11"/>
  <c r="J188" i="11"/>
  <c r="I188" i="11"/>
  <c r="J187" i="11"/>
  <c r="I187" i="11"/>
  <c r="J186" i="11"/>
  <c r="I186" i="11"/>
  <c r="J185" i="11"/>
  <c r="I185" i="11"/>
  <c r="J184" i="11"/>
  <c r="I184" i="11"/>
  <c r="J183" i="11"/>
  <c r="I183" i="11"/>
  <c r="I80" i="11" s="1"/>
  <c r="BY183" i="11"/>
  <c r="BX183" i="11"/>
  <c r="BW183" i="11"/>
  <c r="BV183" i="11"/>
  <c r="BU183" i="11"/>
  <c r="BT183" i="11"/>
  <c r="BS183" i="11"/>
  <c r="BR183" i="11"/>
  <c r="BQ183" i="11"/>
  <c r="BP183" i="11"/>
  <c r="BO183" i="11"/>
  <c r="BN183" i="11"/>
  <c r="A60" i="12" l="1"/>
  <c r="A3" i="12" s="1"/>
  <c r="B5" i="11" s="1"/>
  <c r="B194" i="10"/>
  <c r="J275" i="11" s="1"/>
  <c r="B193" i="10"/>
  <c r="J274" i="11" s="1"/>
  <c r="B192" i="10"/>
  <c r="J273" i="11" s="1"/>
  <c r="B191" i="10"/>
  <c r="J272" i="11" s="1"/>
  <c r="B190" i="10"/>
  <c r="J271" i="11" s="1"/>
  <c r="B189" i="10"/>
  <c r="J270" i="11" s="1"/>
  <c r="B188" i="10"/>
  <c r="J269" i="11" s="1"/>
  <c r="B187" i="10"/>
  <c r="J268" i="11" s="1"/>
  <c r="B186" i="10"/>
  <c r="J267" i="11" s="1"/>
  <c r="B185" i="10"/>
  <c r="J266" i="11" s="1"/>
  <c r="B184" i="10"/>
  <c r="J265" i="11" s="1"/>
  <c r="B183" i="10"/>
  <c r="J264" i="11" s="1"/>
  <c r="B182" i="10"/>
  <c r="J263" i="11" s="1"/>
  <c r="B181" i="10"/>
  <c r="J262" i="11" s="1"/>
  <c r="B180" i="10"/>
  <c r="J261" i="11" s="1"/>
  <c r="B179" i="10"/>
  <c r="J260" i="11" s="1"/>
  <c r="B178" i="10"/>
  <c r="J259" i="11" s="1"/>
  <c r="B177" i="10"/>
  <c r="J258" i="11" s="1"/>
  <c r="B176" i="10"/>
  <c r="J257" i="11" s="1"/>
  <c r="B175" i="10"/>
  <c r="J256" i="11" s="1"/>
  <c r="B174" i="10"/>
  <c r="J255" i="11" s="1"/>
  <c r="B173" i="10"/>
  <c r="J254" i="11" s="1"/>
  <c r="B172" i="10"/>
  <c r="J253" i="11" s="1"/>
  <c r="B171" i="10"/>
  <c r="J252" i="11" s="1"/>
  <c r="B170" i="10"/>
  <c r="J251" i="11" s="1"/>
  <c r="B169" i="10"/>
  <c r="J250" i="11" s="1"/>
  <c r="B168" i="10"/>
  <c r="J249" i="11" s="1"/>
  <c r="B167" i="10"/>
  <c r="J248" i="11" s="1"/>
  <c r="B166" i="10"/>
  <c r="J247" i="11" s="1"/>
  <c r="B165" i="10"/>
  <c r="J246" i="11" s="1"/>
  <c r="B164" i="10"/>
  <c r="J245" i="11" s="1"/>
  <c r="B161" i="10"/>
  <c r="J244" i="11" s="1"/>
  <c r="B160" i="10"/>
  <c r="J243" i="11" s="1"/>
  <c r="B159" i="10"/>
  <c r="J242" i="11" s="1"/>
  <c r="B158" i="10"/>
  <c r="J241" i="11" s="1"/>
  <c r="B157" i="10"/>
  <c r="J240" i="11" s="1"/>
  <c r="B156" i="10"/>
  <c r="J239" i="11" s="1"/>
  <c r="B155" i="10"/>
  <c r="J238" i="11" s="1"/>
  <c r="B154" i="10"/>
  <c r="J237" i="11" s="1"/>
  <c r="B153" i="10"/>
  <c r="J236" i="11" s="1"/>
  <c r="B152" i="10"/>
  <c r="J235" i="11" s="1"/>
  <c r="B151" i="10"/>
  <c r="J234" i="11" s="1"/>
  <c r="B150" i="10"/>
  <c r="J233" i="11" s="1"/>
  <c r="B149" i="10"/>
  <c r="J232" i="11" s="1"/>
  <c r="B148" i="10"/>
  <c r="J231" i="11" s="1"/>
  <c r="B147" i="10"/>
  <c r="J230" i="11" s="1"/>
  <c r="B146" i="10"/>
  <c r="J229" i="11" s="1"/>
  <c r="B145" i="10"/>
  <c r="J228" i="11" s="1"/>
  <c r="B144" i="10"/>
  <c r="J227" i="11" s="1"/>
  <c r="B143" i="10"/>
  <c r="J226" i="11" s="1"/>
  <c r="B142" i="10"/>
  <c r="J225" i="11" s="1"/>
  <c r="B141" i="10"/>
  <c r="J224" i="11" s="1"/>
  <c r="B140" i="10"/>
  <c r="J223" i="11" s="1"/>
  <c r="B139" i="10"/>
  <c r="J222" i="11" s="1"/>
  <c r="B138" i="10"/>
  <c r="J221" i="11" s="1"/>
  <c r="B137" i="10"/>
  <c r="J220" i="11" s="1"/>
  <c r="B136" i="10"/>
  <c r="J219" i="11" s="1"/>
  <c r="B135" i="10"/>
  <c r="J218" i="11" s="1"/>
  <c r="B134" i="10"/>
  <c r="J217" i="11" s="1"/>
  <c r="B133" i="10"/>
  <c r="J216" i="11" s="1"/>
  <c r="B132" i="10"/>
  <c r="J215" i="11" s="1"/>
  <c r="B131" i="10"/>
  <c r="J214" i="11" s="1"/>
  <c r="K75" i="11" l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L75" i="11" l="1"/>
  <c r="K74" i="11"/>
  <c r="L74" i="11" l="1"/>
  <c r="M75" i="11"/>
  <c r="D2" i="12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2" i="13"/>
  <c r="D1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S60" i="13"/>
  <c r="R60" i="13"/>
  <c r="Q60" i="13"/>
  <c r="P60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U59" i="13"/>
  <c r="T59" i="13"/>
  <c r="S59" i="13"/>
  <c r="R59" i="13"/>
  <c r="Q59" i="13"/>
  <c r="P59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N75" i="11" l="1"/>
  <c r="M74" i="11"/>
  <c r="B96" i="10"/>
  <c r="J182" i="11" s="1"/>
  <c r="B95" i="10"/>
  <c r="B94" i="10"/>
  <c r="B93" i="10"/>
  <c r="B92" i="10"/>
  <c r="J178" i="11" s="1"/>
  <c r="B91" i="10"/>
  <c r="B90" i="10"/>
  <c r="B89" i="10"/>
  <c r="B88" i="10"/>
  <c r="J174" i="11" s="1"/>
  <c r="B87" i="10"/>
  <c r="B86" i="10"/>
  <c r="B85" i="10"/>
  <c r="B84" i="10"/>
  <c r="J170" i="11" s="1"/>
  <c r="B83" i="10"/>
  <c r="B82" i="10"/>
  <c r="B81" i="10"/>
  <c r="B80" i="10"/>
  <c r="J166" i="11" s="1"/>
  <c r="B79" i="10"/>
  <c r="B78" i="10"/>
  <c r="B77" i="10"/>
  <c r="B76" i="10"/>
  <c r="J162" i="11" s="1"/>
  <c r="B75" i="10"/>
  <c r="B74" i="10"/>
  <c r="B73" i="10"/>
  <c r="B72" i="10"/>
  <c r="J158" i="11" s="1"/>
  <c r="B71" i="10"/>
  <c r="B70" i="10"/>
  <c r="B69" i="10"/>
  <c r="B68" i="10"/>
  <c r="J154" i="11" s="1"/>
  <c r="B67" i="10"/>
  <c r="B66" i="10"/>
  <c r="BF32" i="10"/>
  <c r="BD32" i="10"/>
  <c r="BC32" i="10"/>
  <c r="BK120" i="11" s="1"/>
  <c r="BB32" i="10"/>
  <c r="BA32" i="10"/>
  <c r="AZ32" i="10"/>
  <c r="AY32" i="10"/>
  <c r="AX32" i="10"/>
  <c r="AW32" i="10"/>
  <c r="AV32" i="10"/>
  <c r="AU32" i="10"/>
  <c r="BC120" i="11" s="1"/>
  <c r="AT32" i="10"/>
  <c r="AS32" i="10"/>
  <c r="AR32" i="10"/>
  <c r="AQ32" i="10"/>
  <c r="AP32" i="10"/>
  <c r="AO32" i="10"/>
  <c r="AN32" i="10"/>
  <c r="AM32" i="10"/>
  <c r="AU120" i="11" s="1"/>
  <c r="AL32" i="10"/>
  <c r="AK32" i="10"/>
  <c r="AJ32" i="10"/>
  <c r="AI32" i="10"/>
  <c r="AH32" i="10"/>
  <c r="AG32" i="10"/>
  <c r="AF32" i="10"/>
  <c r="AE32" i="10"/>
  <c r="AM120" i="11" s="1"/>
  <c r="AD32" i="10"/>
  <c r="AC32" i="10"/>
  <c r="AB32" i="10"/>
  <c r="AA32" i="10"/>
  <c r="Z32" i="10"/>
  <c r="Y32" i="10"/>
  <c r="X32" i="10"/>
  <c r="W32" i="10"/>
  <c r="AE120" i="11" s="1"/>
  <c r="V32" i="10"/>
  <c r="U32" i="10"/>
  <c r="T32" i="10"/>
  <c r="S32" i="10"/>
  <c r="R32" i="10"/>
  <c r="Q32" i="10"/>
  <c r="P32" i="10"/>
  <c r="O32" i="10"/>
  <c r="W120" i="11" s="1"/>
  <c r="N32" i="10"/>
  <c r="M32" i="10"/>
  <c r="L32" i="10"/>
  <c r="K32" i="10"/>
  <c r="J32" i="10"/>
  <c r="I32" i="10"/>
  <c r="H32" i="10"/>
  <c r="G32" i="10"/>
  <c r="O120" i="11" s="1"/>
  <c r="F32" i="10"/>
  <c r="E32" i="10"/>
  <c r="D32" i="10"/>
  <c r="C32" i="10"/>
  <c r="BF31" i="10"/>
  <c r="BD31" i="10"/>
  <c r="BC31" i="10"/>
  <c r="BB31" i="10"/>
  <c r="BJ119" i="11" s="1"/>
  <c r="BA31" i="10"/>
  <c r="AZ31" i="10"/>
  <c r="AY31" i="10"/>
  <c r="AX31" i="10"/>
  <c r="AW31" i="10"/>
  <c r="AV31" i="10"/>
  <c r="AU31" i="10"/>
  <c r="AT31" i="10"/>
  <c r="BB119" i="11" s="1"/>
  <c r="AS31" i="10"/>
  <c r="AR31" i="10"/>
  <c r="AQ31" i="10"/>
  <c r="AP31" i="10"/>
  <c r="AO31" i="10"/>
  <c r="AN31" i="10"/>
  <c r="AM31" i="10"/>
  <c r="AL31" i="10"/>
  <c r="AT119" i="11" s="1"/>
  <c r="AK31" i="10"/>
  <c r="AJ31" i="10"/>
  <c r="AI31" i="10"/>
  <c r="AH31" i="10"/>
  <c r="AG31" i="10"/>
  <c r="AF31" i="10"/>
  <c r="AE31" i="10"/>
  <c r="AD31" i="10"/>
  <c r="AL119" i="11" s="1"/>
  <c r="AC31" i="10"/>
  <c r="AB31" i="10"/>
  <c r="AA31" i="10"/>
  <c r="Z31" i="10"/>
  <c r="Y31" i="10"/>
  <c r="X31" i="10"/>
  <c r="W31" i="10"/>
  <c r="V31" i="10"/>
  <c r="AD119" i="11" s="1"/>
  <c r="U31" i="10"/>
  <c r="T31" i="10"/>
  <c r="S31" i="10"/>
  <c r="R31" i="10"/>
  <c r="Q31" i="10"/>
  <c r="P31" i="10"/>
  <c r="O31" i="10"/>
  <c r="N31" i="10"/>
  <c r="V119" i="11" s="1"/>
  <c r="M31" i="10"/>
  <c r="L31" i="10"/>
  <c r="K31" i="10"/>
  <c r="J31" i="10"/>
  <c r="I31" i="10"/>
  <c r="H31" i="10"/>
  <c r="G31" i="10"/>
  <c r="F31" i="10"/>
  <c r="N119" i="11" s="1"/>
  <c r="E31" i="10"/>
  <c r="D31" i="10"/>
  <c r="C31" i="10"/>
  <c r="BF30" i="10"/>
  <c r="BD30" i="10"/>
  <c r="BC30" i="10"/>
  <c r="BB30" i="10"/>
  <c r="BA30" i="10"/>
  <c r="BI118" i="11" s="1"/>
  <c r="AZ30" i="10"/>
  <c r="AY30" i="10"/>
  <c r="AX30" i="10"/>
  <c r="AW30" i="10"/>
  <c r="AV30" i="10"/>
  <c r="AU30" i="10"/>
  <c r="AT30" i="10"/>
  <c r="AS30" i="10"/>
  <c r="BA118" i="11" s="1"/>
  <c r="AR30" i="10"/>
  <c r="AQ30" i="10"/>
  <c r="AP30" i="10"/>
  <c r="AO30" i="10"/>
  <c r="AN30" i="10"/>
  <c r="AM30" i="10"/>
  <c r="AL30" i="10"/>
  <c r="AK30" i="10"/>
  <c r="AS118" i="11" s="1"/>
  <c r="AJ30" i="10"/>
  <c r="AI30" i="10"/>
  <c r="AH30" i="10"/>
  <c r="AG30" i="10"/>
  <c r="AF30" i="10"/>
  <c r="AE30" i="10"/>
  <c r="AD30" i="10"/>
  <c r="AC30" i="10"/>
  <c r="AK118" i="11" s="1"/>
  <c r="AB30" i="10"/>
  <c r="AA30" i="10"/>
  <c r="Z30" i="10"/>
  <c r="Y30" i="10"/>
  <c r="X30" i="10"/>
  <c r="W30" i="10"/>
  <c r="V30" i="10"/>
  <c r="U30" i="10"/>
  <c r="AC118" i="11" s="1"/>
  <c r="T30" i="10"/>
  <c r="S30" i="10"/>
  <c r="R30" i="10"/>
  <c r="Q30" i="10"/>
  <c r="P30" i="10"/>
  <c r="O30" i="10"/>
  <c r="N30" i="10"/>
  <c r="M30" i="10"/>
  <c r="U118" i="11" s="1"/>
  <c r="L30" i="10"/>
  <c r="K30" i="10"/>
  <c r="J30" i="10"/>
  <c r="I30" i="10"/>
  <c r="H30" i="10"/>
  <c r="G30" i="10"/>
  <c r="F30" i="10"/>
  <c r="E30" i="10"/>
  <c r="M118" i="11" s="1"/>
  <c r="D30" i="10"/>
  <c r="C30" i="10"/>
  <c r="BF29" i="10"/>
  <c r="BD29" i="10"/>
  <c r="BC29" i="10"/>
  <c r="BB29" i="10"/>
  <c r="BA29" i="10"/>
  <c r="AZ29" i="10"/>
  <c r="BH117" i="11" s="1"/>
  <c r="AY29" i="10"/>
  <c r="AX29" i="10"/>
  <c r="AW29" i="10"/>
  <c r="AV29" i="10"/>
  <c r="AU29" i="10"/>
  <c r="AT29" i="10"/>
  <c r="AS29" i="10"/>
  <c r="AR29" i="10"/>
  <c r="AZ117" i="11" s="1"/>
  <c r="AQ29" i="10"/>
  <c r="AP29" i="10"/>
  <c r="AO29" i="10"/>
  <c r="AN29" i="10"/>
  <c r="AM29" i="10"/>
  <c r="AL29" i="10"/>
  <c r="AK29" i="10"/>
  <c r="AJ29" i="10"/>
  <c r="AR117" i="11" s="1"/>
  <c r="AI29" i="10"/>
  <c r="AH29" i="10"/>
  <c r="AG29" i="10"/>
  <c r="AF29" i="10"/>
  <c r="AE29" i="10"/>
  <c r="AD29" i="10"/>
  <c r="AC29" i="10"/>
  <c r="AB29" i="10"/>
  <c r="AJ117" i="11" s="1"/>
  <c r="AA29" i="10"/>
  <c r="Z29" i="10"/>
  <c r="Y29" i="10"/>
  <c r="X29" i="10"/>
  <c r="W29" i="10"/>
  <c r="V29" i="10"/>
  <c r="U29" i="10"/>
  <c r="T29" i="10"/>
  <c r="AB117" i="11" s="1"/>
  <c r="S29" i="10"/>
  <c r="R29" i="10"/>
  <c r="Q29" i="10"/>
  <c r="P29" i="10"/>
  <c r="O29" i="10"/>
  <c r="N29" i="10"/>
  <c r="M29" i="10"/>
  <c r="L29" i="10"/>
  <c r="T117" i="11" s="1"/>
  <c r="K29" i="10"/>
  <c r="J29" i="10"/>
  <c r="I29" i="10"/>
  <c r="H29" i="10"/>
  <c r="G29" i="10"/>
  <c r="F29" i="10"/>
  <c r="E29" i="10"/>
  <c r="D29" i="10"/>
  <c r="L117" i="11" s="1"/>
  <c r="C29" i="10"/>
  <c r="BF28" i="10"/>
  <c r="BD28" i="10"/>
  <c r="BC28" i="10"/>
  <c r="BB28" i="10"/>
  <c r="BA28" i="10"/>
  <c r="AZ28" i="10"/>
  <c r="AY28" i="10"/>
  <c r="BG116" i="11" s="1"/>
  <c r="AX28" i="10"/>
  <c r="AW28" i="10"/>
  <c r="AV28" i="10"/>
  <c r="AU28" i="10"/>
  <c r="AT28" i="10"/>
  <c r="AS28" i="10"/>
  <c r="AR28" i="10"/>
  <c r="AQ28" i="10"/>
  <c r="AY116" i="11" s="1"/>
  <c r="AP28" i="10"/>
  <c r="AO28" i="10"/>
  <c r="AN28" i="10"/>
  <c r="AM28" i="10"/>
  <c r="AL28" i="10"/>
  <c r="AK28" i="10"/>
  <c r="AJ28" i="10"/>
  <c r="AI28" i="10"/>
  <c r="AQ116" i="11" s="1"/>
  <c r="AH28" i="10"/>
  <c r="AG28" i="10"/>
  <c r="AF28" i="10"/>
  <c r="AE28" i="10"/>
  <c r="AD28" i="10"/>
  <c r="AC28" i="10"/>
  <c r="AB28" i="10"/>
  <c r="AA28" i="10"/>
  <c r="AI116" i="11" s="1"/>
  <c r="Z28" i="10"/>
  <c r="Y28" i="10"/>
  <c r="X28" i="10"/>
  <c r="W28" i="10"/>
  <c r="V28" i="10"/>
  <c r="U28" i="10"/>
  <c r="T28" i="10"/>
  <c r="S28" i="10"/>
  <c r="AA116" i="11" s="1"/>
  <c r="R28" i="10"/>
  <c r="Q28" i="10"/>
  <c r="P28" i="10"/>
  <c r="O28" i="10"/>
  <c r="N28" i="10"/>
  <c r="M28" i="10"/>
  <c r="L28" i="10"/>
  <c r="K28" i="10"/>
  <c r="S116" i="11" s="1"/>
  <c r="J28" i="10"/>
  <c r="I28" i="10"/>
  <c r="H28" i="10"/>
  <c r="G28" i="10"/>
  <c r="F28" i="10"/>
  <c r="E28" i="10"/>
  <c r="D28" i="10"/>
  <c r="C28" i="10"/>
  <c r="K116" i="11" s="1"/>
  <c r="BF27" i="10"/>
  <c r="BD27" i="10"/>
  <c r="BC27" i="10"/>
  <c r="BB27" i="10"/>
  <c r="BA27" i="10"/>
  <c r="AZ27" i="10"/>
  <c r="AY27" i="10"/>
  <c r="AX27" i="10"/>
  <c r="BF115" i="11" s="1"/>
  <c r="AW27" i="10"/>
  <c r="AV27" i="10"/>
  <c r="AU27" i="10"/>
  <c r="AT27" i="10"/>
  <c r="AS27" i="10"/>
  <c r="AR27" i="10"/>
  <c r="AQ27" i="10"/>
  <c r="AP27" i="10"/>
  <c r="AX115" i="11" s="1"/>
  <c r="AO27" i="10"/>
  <c r="AN27" i="10"/>
  <c r="AM27" i="10"/>
  <c r="AL27" i="10"/>
  <c r="AK27" i="10"/>
  <c r="AJ27" i="10"/>
  <c r="AI27" i="10"/>
  <c r="AH27" i="10"/>
  <c r="AP115" i="11" s="1"/>
  <c r="AG27" i="10"/>
  <c r="AF27" i="10"/>
  <c r="AE27" i="10"/>
  <c r="AD27" i="10"/>
  <c r="AC27" i="10"/>
  <c r="AB27" i="10"/>
  <c r="AA27" i="10"/>
  <c r="Z27" i="10"/>
  <c r="AH115" i="11" s="1"/>
  <c r="Y27" i="10"/>
  <c r="X27" i="10"/>
  <c r="W27" i="10"/>
  <c r="V27" i="10"/>
  <c r="U27" i="10"/>
  <c r="T27" i="10"/>
  <c r="S27" i="10"/>
  <c r="R27" i="10"/>
  <c r="Z115" i="11" s="1"/>
  <c r="Q27" i="10"/>
  <c r="P27" i="10"/>
  <c r="O27" i="10"/>
  <c r="N27" i="10"/>
  <c r="M27" i="10"/>
  <c r="L27" i="10"/>
  <c r="K27" i="10"/>
  <c r="J27" i="10"/>
  <c r="R115" i="11" s="1"/>
  <c r="I27" i="10"/>
  <c r="H27" i="10"/>
  <c r="G27" i="10"/>
  <c r="F27" i="10"/>
  <c r="E27" i="10"/>
  <c r="D27" i="10"/>
  <c r="C27" i="10"/>
  <c r="BF26" i="10"/>
  <c r="BN114" i="11" s="1"/>
  <c r="BD26" i="10"/>
  <c r="BC26" i="10"/>
  <c r="BB26" i="10"/>
  <c r="BA26" i="10"/>
  <c r="AZ26" i="10"/>
  <c r="AY26" i="10"/>
  <c r="AX26" i="10"/>
  <c r="AW26" i="10"/>
  <c r="BE114" i="11" s="1"/>
  <c r="AV26" i="10"/>
  <c r="AU26" i="10"/>
  <c r="AT26" i="10"/>
  <c r="AS26" i="10"/>
  <c r="AR26" i="10"/>
  <c r="AQ26" i="10"/>
  <c r="AP26" i="10"/>
  <c r="AO26" i="10"/>
  <c r="AW114" i="11" s="1"/>
  <c r="AN26" i="10"/>
  <c r="AM26" i="10"/>
  <c r="AL26" i="10"/>
  <c r="AK26" i="10"/>
  <c r="AJ26" i="10"/>
  <c r="AI26" i="10"/>
  <c r="AH26" i="10"/>
  <c r="AG26" i="10"/>
  <c r="AO114" i="11" s="1"/>
  <c r="AF26" i="10"/>
  <c r="AE26" i="10"/>
  <c r="AD26" i="10"/>
  <c r="AC26" i="10"/>
  <c r="AB26" i="10"/>
  <c r="AA26" i="10"/>
  <c r="Z26" i="10"/>
  <c r="Y26" i="10"/>
  <c r="AG114" i="11" s="1"/>
  <c r="X26" i="10"/>
  <c r="W26" i="10"/>
  <c r="V26" i="10"/>
  <c r="U26" i="10"/>
  <c r="T26" i="10"/>
  <c r="S26" i="10"/>
  <c r="R26" i="10"/>
  <c r="Q26" i="10"/>
  <c r="Y114" i="11" s="1"/>
  <c r="P26" i="10"/>
  <c r="O26" i="10"/>
  <c r="N26" i="10"/>
  <c r="M26" i="10"/>
  <c r="L26" i="10"/>
  <c r="K26" i="10"/>
  <c r="J26" i="10"/>
  <c r="I26" i="10"/>
  <c r="Q114" i="11" s="1"/>
  <c r="H26" i="10"/>
  <c r="G26" i="10"/>
  <c r="F26" i="10"/>
  <c r="E26" i="10"/>
  <c r="D26" i="10"/>
  <c r="C26" i="10"/>
  <c r="BF25" i="10"/>
  <c r="BD25" i="10"/>
  <c r="BL113" i="11" s="1"/>
  <c r="BC25" i="10"/>
  <c r="BB25" i="10"/>
  <c r="BA25" i="10"/>
  <c r="AZ25" i="10"/>
  <c r="AY25" i="10"/>
  <c r="AX25" i="10"/>
  <c r="AW25" i="10"/>
  <c r="AV25" i="10"/>
  <c r="BD113" i="11" s="1"/>
  <c r="AU25" i="10"/>
  <c r="AT25" i="10"/>
  <c r="AS25" i="10"/>
  <c r="AR25" i="10"/>
  <c r="AQ25" i="10"/>
  <c r="AP25" i="10"/>
  <c r="AO25" i="10"/>
  <c r="AN25" i="10"/>
  <c r="AV113" i="11" s="1"/>
  <c r="AM25" i="10"/>
  <c r="AL25" i="10"/>
  <c r="AK25" i="10"/>
  <c r="AJ25" i="10"/>
  <c r="AI25" i="10"/>
  <c r="AH25" i="10"/>
  <c r="AG25" i="10"/>
  <c r="AF25" i="10"/>
  <c r="AN113" i="11" s="1"/>
  <c r="AE25" i="10"/>
  <c r="AD25" i="10"/>
  <c r="AC25" i="10"/>
  <c r="AB25" i="10"/>
  <c r="AA25" i="10"/>
  <c r="Z25" i="10"/>
  <c r="Y25" i="10"/>
  <c r="X25" i="10"/>
  <c r="AF113" i="11" s="1"/>
  <c r="W25" i="10"/>
  <c r="V25" i="10"/>
  <c r="U25" i="10"/>
  <c r="T25" i="10"/>
  <c r="S25" i="10"/>
  <c r="R25" i="10"/>
  <c r="Q25" i="10"/>
  <c r="P25" i="10"/>
  <c r="X113" i="11" s="1"/>
  <c r="O25" i="10"/>
  <c r="N25" i="10"/>
  <c r="M25" i="10"/>
  <c r="L25" i="10"/>
  <c r="K25" i="10"/>
  <c r="J25" i="10"/>
  <c r="I25" i="10"/>
  <c r="H25" i="10"/>
  <c r="P113" i="11" s="1"/>
  <c r="G25" i="10"/>
  <c r="F25" i="10"/>
  <c r="E25" i="10"/>
  <c r="D25" i="10"/>
  <c r="C25" i="10"/>
  <c r="BF24" i="10"/>
  <c r="BD24" i="10"/>
  <c r="BC24" i="10"/>
  <c r="BK112" i="11" s="1"/>
  <c r="BB24" i="10"/>
  <c r="BA24" i="10"/>
  <c r="AZ24" i="10"/>
  <c r="AY24" i="10"/>
  <c r="AX24" i="10"/>
  <c r="AW24" i="10"/>
  <c r="AV24" i="10"/>
  <c r="AU24" i="10"/>
  <c r="BC112" i="11" s="1"/>
  <c r="AT24" i="10"/>
  <c r="AS24" i="10"/>
  <c r="AR24" i="10"/>
  <c r="AQ24" i="10"/>
  <c r="AP24" i="10"/>
  <c r="AO24" i="10"/>
  <c r="AN24" i="10"/>
  <c r="AM24" i="10"/>
  <c r="AU112" i="11" s="1"/>
  <c r="AL24" i="10"/>
  <c r="AK24" i="10"/>
  <c r="AJ24" i="10"/>
  <c r="AI24" i="10"/>
  <c r="AH24" i="10"/>
  <c r="AG24" i="10"/>
  <c r="AF24" i="10"/>
  <c r="AE24" i="10"/>
  <c r="AM112" i="11" s="1"/>
  <c r="AD24" i="10"/>
  <c r="AC24" i="10"/>
  <c r="AB24" i="10"/>
  <c r="AA24" i="10"/>
  <c r="Z24" i="10"/>
  <c r="Y24" i="10"/>
  <c r="X24" i="10"/>
  <c r="W24" i="10"/>
  <c r="AE112" i="11" s="1"/>
  <c r="V24" i="10"/>
  <c r="U24" i="10"/>
  <c r="T24" i="10"/>
  <c r="S24" i="10"/>
  <c r="R24" i="10"/>
  <c r="Q24" i="10"/>
  <c r="P24" i="10"/>
  <c r="O24" i="10"/>
  <c r="W112" i="11" s="1"/>
  <c r="N24" i="10"/>
  <c r="M24" i="10"/>
  <c r="L24" i="10"/>
  <c r="K24" i="10"/>
  <c r="J24" i="10"/>
  <c r="I24" i="10"/>
  <c r="H24" i="10"/>
  <c r="G24" i="10"/>
  <c r="O112" i="11" s="1"/>
  <c r="F24" i="10"/>
  <c r="E24" i="10"/>
  <c r="D24" i="10"/>
  <c r="C24" i="10"/>
  <c r="BF23" i="10"/>
  <c r="BD23" i="10"/>
  <c r="BC23" i="10"/>
  <c r="BB23" i="10"/>
  <c r="BJ111" i="11" s="1"/>
  <c r="BA23" i="10"/>
  <c r="AZ23" i="10"/>
  <c r="AY23" i="10"/>
  <c r="AX23" i="10"/>
  <c r="AW23" i="10"/>
  <c r="AV23" i="10"/>
  <c r="AU23" i="10"/>
  <c r="AT23" i="10"/>
  <c r="BB111" i="11" s="1"/>
  <c r="AS23" i="10"/>
  <c r="AR23" i="10"/>
  <c r="AQ23" i="10"/>
  <c r="AP23" i="10"/>
  <c r="AO23" i="10"/>
  <c r="AN23" i="10"/>
  <c r="AM23" i="10"/>
  <c r="AL23" i="10"/>
  <c r="AT111" i="11" s="1"/>
  <c r="AK23" i="10"/>
  <c r="AJ23" i="10"/>
  <c r="AI23" i="10"/>
  <c r="AH23" i="10"/>
  <c r="AG23" i="10"/>
  <c r="AF23" i="10"/>
  <c r="AE23" i="10"/>
  <c r="AD23" i="10"/>
  <c r="AL111" i="11" s="1"/>
  <c r="AC23" i="10"/>
  <c r="AB23" i="10"/>
  <c r="AA23" i="10"/>
  <c r="Z23" i="10"/>
  <c r="Y23" i="10"/>
  <c r="X23" i="10"/>
  <c r="W23" i="10"/>
  <c r="V23" i="10"/>
  <c r="AD111" i="11" s="1"/>
  <c r="U23" i="10"/>
  <c r="T23" i="10"/>
  <c r="S23" i="10"/>
  <c r="R23" i="10"/>
  <c r="Q23" i="10"/>
  <c r="P23" i="10"/>
  <c r="O23" i="10"/>
  <c r="N23" i="10"/>
  <c r="V111" i="11" s="1"/>
  <c r="M23" i="10"/>
  <c r="L23" i="10"/>
  <c r="K23" i="10"/>
  <c r="J23" i="10"/>
  <c r="I23" i="10"/>
  <c r="H23" i="10"/>
  <c r="G23" i="10"/>
  <c r="F23" i="10"/>
  <c r="N111" i="11" s="1"/>
  <c r="E23" i="10"/>
  <c r="D23" i="10"/>
  <c r="C23" i="10"/>
  <c r="BF22" i="10"/>
  <c r="BD22" i="10"/>
  <c r="BC22" i="10"/>
  <c r="BB22" i="10"/>
  <c r="BA22" i="10"/>
  <c r="BI110" i="11" s="1"/>
  <c r="AZ22" i="10"/>
  <c r="AY22" i="10"/>
  <c r="AX22" i="10"/>
  <c r="AW22" i="10"/>
  <c r="AV22" i="10"/>
  <c r="AU22" i="10"/>
  <c r="AT22" i="10"/>
  <c r="AS22" i="10"/>
  <c r="BA110" i="11" s="1"/>
  <c r="AR22" i="10"/>
  <c r="AQ22" i="10"/>
  <c r="AP22" i="10"/>
  <c r="AO22" i="10"/>
  <c r="AN22" i="10"/>
  <c r="AM22" i="10"/>
  <c r="AL22" i="10"/>
  <c r="AK22" i="10"/>
  <c r="AS110" i="11" s="1"/>
  <c r="AJ22" i="10"/>
  <c r="AI22" i="10"/>
  <c r="AH22" i="10"/>
  <c r="AG22" i="10"/>
  <c r="AF22" i="10"/>
  <c r="AE22" i="10"/>
  <c r="AD22" i="10"/>
  <c r="AC22" i="10"/>
  <c r="AK110" i="11" s="1"/>
  <c r="AB22" i="10"/>
  <c r="AA22" i="10"/>
  <c r="Z22" i="10"/>
  <c r="Y22" i="10"/>
  <c r="X22" i="10"/>
  <c r="W22" i="10"/>
  <c r="V22" i="10"/>
  <c r="U22" i="10"/>
  <c r="AC110" i="11" s="1"/>
  <c r="T22" i="10"/>
  <c r="S22" i="10"/>
  <c r="R22" i="10"/>
  <c r="Q22" i="10"/>
  <c r="P22" i="10"/>
  <c r="O22" i="10"/>
  <c r="N22" i="10"/>
  <c r="M22" i="10"/>
  <c r="U110" i="11" s="1"/>
  <c r="L22" i="10"/>
  <c r="K22" i="10"/>
  <c r="J22" i="10"/>
  <c r="I22" i="10"/>
  <c r="H22" i="10"/>
  <c r="G22" i="10"/>
  <c r="F22" i="10"/>
  <c r="E22" i="10"/>
  <c r="M110" i="11" s="1"/>
  <c r="D22" i="10"/>
  <c r="C22" i="10"/>
  <c r="BF21" i="10"/>
  <c r="BD21" i="10"/>
  <c r="BC21" i="10"/>
  <c r="BB21" i="10"/>
  <c r="BA21" i="10"/>
  <c r="AZ21" i="10"/>
  <c r="BH109" i="11" s="1"/>
  <c r="AY21" i="10"/>
  <c r="AX21" i="10"/>
  <c r="AW21" i="10"/>
  <c r="AV21" i="10"/>
  <c r="AU21" i="10"/>
  <c r="AT21" i="10"/>
  <c r="AS21" i="10"/>
  <c r="AR21" i="10"/>
  <c r="AZ109" i="11" s="1"/>
  <c r="AQ21" i="10"/>
  <c r="AP21" i="10"/>
  <c r="AO21" i="10"/>
  <c r="AN21" i="10"/>
  <c r="AM21" i="10"/>
  <c r="AL21" i="10"/>
  <c r="AK21" i="10"/>
  <c r="AJ21" i="10"/>
  <c r="AR109" i="11" s="1"/>
  <c r="AI21" i="10"/>
  <c r="AH21" i="10"/>
  <c r="AG21" i="10"/>
  <c r="AF21" i="10"/>
  <c r="AE21" i="10"/>
  <c r="AD21" i="10"/>
  <c r="AC21" i="10"/>
  <c r="AB21" i="10"/>
  <c r="AJ109" i="11" s="1"/>
  <c r="AA21" i="10"/>
  <c r="Z21" i="10"/>
  <c r="Y21" i="10"/>
  <c r="X21" i="10"/>
  <c r="W21" i="10"/>
  <c r="V21" i="10"/>
  <c r="U21" i="10"/>
  <c r="T21" i="10"/>
  <c r="AB109" i="11" s="1"/>
  <c r="S21" i="10"/>
  <c r="R21" i="10"/>
  <c r="Q21" i="10"/>
  <c r="P21" i="10"/>
  <c r="O21" i="10"/>
  <c r="N21" i="10"/>
  <c r="M21" i="10"/>
  <c r="L21" i="10"/>
  <c r="T109" i="11" s="1"/>
  <c r="K21" i="10"/>
  <c r="J21" i="10"/>
  <c r="I21" i="10"/>
  <c r="H21" i="10"/>
  <c r="G21" i="10"/>
  <c r="F21" i="10"/>
  <c r="E21" i="10"/>
  <c r="D21" i="10"/>
  <c r="L109" i="11" s="1"/>
  <c r="C21" i="10"/>
  <c r="BF20" i="10"/>
  <c r="BD20" i="10"/>
  <c r="BC20" i="10"/>
  <c r="BB20" i="10"/>
  <c r="BA20" i="10"/>
  <c r="AZ20" i="10"/>
  <c r="AY20" i="10"/>
  <c r="BG108" i="11" s="1"/>
  <c r="AX20" i="10"/>
  <c r="AW20" i="10"/>
  <c r="AV20" i="10"/>
  <c r="AU20" i="10"/>
  <c r="AT20" i="10"/>
  <c r="AS20" i="10"/>
  <c r="AR20" i="10"/>
  <c r="AQ20" i="10"/>
  <c r="AY108" i="11" s="1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F19" i="10"/>
  <c r="BD19" i="10"/>
  <c r="BC19" i="10"/>
  <c r="BB19" i="10"/>
  <c r="BA19" i="10"/>
  <c r="AZ19" i="10"/>
  <c r="AY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AH107" i="11" s="1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F18" i="10"/>
  <c r="BD18" i="10"/>
  <c r="BC18" i="10"/>
  <c r="BB18" i="10"/>
  <c r="BA18" i="10"/>
  <c r="AZ18" i="10"/>
  <c r="AY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K106" i="11" s="1"/>
  <c r="AB18" i="10"/>
  <c r="AA18" i="10"/>
  <c r="Z18" i="10"/>
  <c r="Y18" i="10"/>
  <c r="AG106" i="11" s="1"/>
  <c r="X18" i="10"/>
  <c r="W18" i="10"/>
  <c r="V18" i="10"/>
  <c r="U18" i="10"/>
  <c r="T18" i="10"/>
  <c r="S18" i="10"/>
  <c r="R18" i="10"/>
  <c r="Q18" i="10"/>
  <c r="Y106" i="11" s="1"/>
  <c r="P18" i="10"/>
  <c r="O18" i="10"/>
  <c r="N18" i="10"/>
  <c r="M18" i="10"/>
  <c r="U106" i="11" s="1"/>
  <c r="L18" i="10"/>
  <c r="K18" i="10"/>
  <c r="J18" i="10"/>
  <c r="R106" i="11" s="1"/>
  <c r="I18" i="10"/>
  <c r="Q106" i="11" s="1"/>
  <c r="H18" i="10"/>
  <c r="G18" i="10"/>
  <c r="F18" i="10"/>
  <c r="E18" i="10"/>
  <c r="M106" i="11" s="1"/>
  <c r="D18" i="10"/>
  <c r="C18" i="10"/>
  <c r="BF17" i="10"/>
  <c r="BD17" i="10"/>
  <c r="BL105" i="11" s="1"/>
  <c r="BC17" i="10"/>
  <c r="BB17" i="10"/>
  <c r="BA17" i="10"/>
  <c r="AZ17" i="10"/>
  <c r="BH105" i="11" s="1"/>
  <c r="AY17" i="10"/>
  <c r="AX17" i="10"/>
  <c r="AW17" i="10"/>
  <c r="AV17" i="10"/>
  <c r="AU17" i="10"/>
  <c r="AT17" i="10"/>
  <c r="AS17" i="10"/>
  <c r="AR17" i="10"/>
  <c r="AZ105" i="11" s="1"/>
  <c r="AQ17" i="10"/>
  <c r="AP17" i="10"/>
  <c r="AO17" i="10"/>
  <c r="AN17" i="10"/>
  <c r="AV105" i="11" s="1"/>
  <c r="AM17" i="10"/>
  <c r="AL17" i="10"/>
  <c r="AK17" i="10"/>
  <c r="AS105" i="11" s="1"/>
  <c r="AJ17" i="10"/>
  <c r="AR105" i="11" s="1"/>
  <c r="AI17" i="10"/>
  <c r="AH17" i="10"/>
  <c r="AG17" i="10"/>
  <c r="AO105" i="11" s="1"/>
  <c r="AF17" i="10"/>
  <c r="AN105" i="11" s="1"/>
  <c r="AE17" i="10"/>
  <c r="AD17" i="10"/>
  <c r="AC17" i="10"/>
  <c r="AB17" i="10"/>
  <c r="AJ105" i="11" s="1"/>
  <c r="AA17" i="10"/>
  <c r="Z17" i="10"/>
  <c r="Y17" i="10"/>
  <c r="AG105" i="11" s="1"/>
  <c r="X17" i="10"/>
  <c r="W17" i="10"/>
  <c r="V17" i="10"/>
  <c r="U17" i="10"/>
  <c r="T17" i="10"/>
  <c r="S17" i="10"/>
  <c r="R17" i="10"/>
  <c r="Q17" i="10"/>
  <c r="Y105" i="11" s="1"/>
  <c r="P17" i="10"/>
  <c r="X105" i="11" s="1"/>
  <c r="O17" i="10"/>
  <c r="N17" i="10"/>
  <c r="V105" i="11" s="1"/>
  <c r="M17" i="10"/>
  <c r="U105" i="11" s="1"/>
  <c r="L17" i="10"/>
  <c r="T105" i="11" s="1"/>
  <c r="K17" i="10"/>
  <c r="J17" i="10"/>
  <c r="I17" i="10"/>
  <c r="Q105" i="11" s="1"/>
  <c r="H17" i="10"/>
  <c r="P105" i="11" s="1"/>
  <c r="G17" i="10"/>
  <c r="F17" i="10"/>
  <c r="E17" i="10"/>
  <c r="M105" i="11" s="1"/>
  <c r="D17" i="10"/>
  <c r="L105" i="11" s="1"/>
  <c r="C17" i="10"/>
  <c r="BF16" i="10"/>
  <c r="BD16" i="10"/>
  <c r="BL104" i="11" s="1"/>
  <c r="BC16" i="10"/>
  <c r="BK104" i="11" s="1"/>
  <c r="BB16" i="10"/>
  <c r="BA16" i="10"/>
  <c r="AZ16" i="10"/>
  <c r="AY16" i="10"/>
  <c r="BG104" i="11" s="1"/>
  <c r="AX16" i="10"/>
  <c r="AW16" i="10"/>
  <c r="AV16" i="10"/>
  <c r="BD104" i="11" s="1"/>
  <c r="AU16" i="10"/>
  <c r="AT16" i="10"/>
  <c r="AS16" i="10"/>
  <c r="AR16" i="10"/>
  <c r="AQ16" i="10"/>
  <c r="AP16" i="10"/>
  <c r="AO16" i="10"/>
  <c r="AN16" i="10"/>
  <c r="AV104" i="11" s="1"/>
  <c r="AM16" i="10"/>
  <c r="AU104" i="11" s="1"/>
  <c r="AL16" i="10"/>
  <c r="AK16" i="10"/>
  <c r="AS104" i="11" s="1"/>
  <c r="AJ16" i="10"/>
  <c r="AI16" i="10"/>
  <c r="AQ104" i="11" s="1"/>
  <c r="AH16" i="10"/>
  <c r="AG16" i="10"/>
  <c r="AF16" i="10"/>
  <c r="AN104" i="11" s="1"/>
  <c r="AE16" i="10"/>
  <c r="AM104" i="11" s="1"/>
  <c r="AD16" i="10"/>
  <c r="AC16" i="10"/>
  <c r="AB16" i="10"/>
  <c r="AJ104" i="11" s="1"/>
  <c r="AA16" i="10"/>
  <c r="AI104" i="11" s="1"/>
  <c r="Z16" i="10"/>
  <c r="Y16" i="10"/>
  <c r="X16" i="10"/>
  <c r="AF104" i="11" s="1"/>
  <c r="W16" i="10"/>
  <c r="AE104" i="11" s="1"/>
  <c r="V16" i="10"/>
  <c r="U16" i="10"/>
  <c r="T16" i="10"/>
  <c r="S16" i="10"/>
  <c r="AA104" i="11" s="1"/>
  <c r="R16" i="10"/>
  <c r="Q16" i="10"/>
  <c r="P16" i="10"/>
  <c r="X104" i="11" s="1"/>
  <c r="O16" i="10"/>
  <c r="N16" i="10"/>
  <c r="M16" i="10"/>
  <c r="L16" i="10"/>
  <c r="K16" i="10"/>
  <c r="J16" i="10"/>
  <c r="I16" i="10"/>
  <c r="H16" i="10"/>
  <c r="P104" i="11" s="1"/>
  <c r="G16" i="10"/>
  <c r="O104" i="11" s="1"/>
  <c r="F16" i="10"/>
  <c r="E16" i="10"/>
  <c r="M104" i="11" s="1"/>
  <c r="D16" i="10"/>
  <c r="L104" i="11" s="1"/>
  <c r="C16" i="10"/>
  <c r="K104" i="11" s="1"/>
  <c r="BF15" i="10"/>
  <c r="BD15" i="10"/>
  <c r="BC15" i="10"/>
  <c r="BK103" i="11" s="1"/>
  <c r="BB15" i="10"/>
  <c r="BJ103" i="11" s="1"/>
  <c r="BA15" i="10"/>
  <c r="AZ15" i="10"/>
  <c r="AY15" i="10"/>
  <c r="BG103" i="11" s="1"/>
  <c r="AX15" i="10"/>
  <c r="BF103" i="11" s="1"/>
  <c r="AW15" i="10"/>
  <c r="AV15" i="10"/>
  <c r="AU15" i="10"/>
  <c r="BC103" i="11" s="1"/>
  <c r="AT15" i="10"/>
  <c r="BB103" i="11" s="1"/>
  <c r="AS15" i="10"/>
  <c r="AR15" i="10"/>
  <c r="AQ15" i="10"/>
  <c r="AP15" i="10"/>
  <c r="AX103" i="11" s="1"/>
  <c r="AO15" i="10"/>
  <c r="AN15" i="10"/>
  <c r="AM15" i="10"/>
  <c r="AU103" i="11" s="1"/>
  <c r="AL15" i="10"/>
  <c r="AT103" i="11" s="1"/>
  <c r="AK15" i="10"/>
  <c r="AJ15" i="10"/>
  <c r="AR103" i="11" s="1"/>
  <c r="AI15" i="10"/>
  <c r="AH15" i="10"/>
  <c r="AP103" i="11" s="1"/>
  <c r="AG15" i="10"/>
  <c r="AF15" i="10"/>
  <c r="AE15" i="10"/>
  <c r="AM103" i="11" s="1"/>
  <c r="AD15" i="10"/>
  <c r="AL103" i="11" s="1"/>
  <c r="AC15" i="10"/>
  <c r="AB15" i="10"/>
  <c r="AA15" i="10"/>
  <c r="Z15" i="10"/>
  <c r="AH103" i="11" s="1"/>
  <c r="Y15" i="10"/>
  <c r="X15" i="10"/>
  <c r="W15" i="10"/>
  <c r="AE103" i="11" s="1"/>
  <c r="V15" i="10"/>
  <c r="AD103" i="11" s="1"/>
  <c r="U15" i="10"/>
  <c r="T15" i="10"/>
  <c r="AB103" i="11" s="1"/>
  <c r="S15" i="10"/>
  <c r="AA103" i="11" s="1"/>
  <c r="R15" i="10"/>
  <c r="Z103" i="11" s="1"/>
  <c r="Q15" i="10"/>
  <c r="P15" i="10"/>
  <c r="O15" i="10"/>
  <c r="W103" i="11" s="1"/>
  <c r="N15" i="10"/>
  <c r="V103" i="11" s="1"/>
  <c r="M15" i="10"/>
  <c r="L15" i="10"/>
  <c r="K15" i="10"/>
  <c r="J15" i="10"/>
  <c r="R103" i="11" s="1"/>
  <c r="I15" i="10"/>
  <c r="H15" i="10"/>
  <c r="G15" i="10"/>
  <c r="O103" i="11" s="1"/>
  <c r="F15" i="10"/>
  <c r="N103" i="11" s="1"/>
  <c r="E15" i="10"/>
  <c r="D15" i="10"/>
  <c r="L103" i="11" s="1"/>
  <c r="C15" i="10"/>
  <c r="BF14" i="10"/>
  <c r="BN102" i="11" s="1"/>
  <c r="BD14" i="10"/>
  <c r="BC14" i="10"/>
  <c r="BB14" i="10"/>
  <c r="BJ102" i="11" s="1"/>
  <c r="BA14" i="10"/>
  <c r="BI102" i="11" s="1"/>
  <c r="AZ14" i="10"/>
  <c r="AY14" i="10"/>
  <c r="AX14" i="10"/>
  <c r="AW14" i="10"/>
  <c r="BE102" i="11" s="1"/>
  <c r="AV14" i="10"/>
  <c r="AU14" i="10"/>
  <c r="AT14" i="10"/>
  <c r="BB102" i="11" s="1"/>
  <c r="AS14" i="10"/>
  <c r="BA102" i="11" s="1"/>
  <c r="AR14" i="10"/>
  <c r="AQ14" i="10"/>
  <c r="AY102" i="11" s="1"/>
  <c r="AP14" i="10"/>
  <c r="AX102" i="11" s="1"/>
  <c r="AO14" i="10"/>
  <c r="AW102" i="11" s="1"/>
  <c r="AN14" i="10"/>
  <c r="AM14" i="10"/>
  <c r="AL14" i="10"/>
  <c r="AT102" i="11" s="1"/>
  <c r="AK14" i="10"/>
  <c r="AS102" i="11" s="1"/>
  <c r="AJ14" i="10"/>
  <c r="AI14" i="10"/>
  <c r="AH14" i="10"/>
  <c r="AG14" i="10"/>
  <c r="AO102" i="11" s="1"/>
  <c r="AF14" i="10"/>
  <c r="AE14" i="10"/>
  <c r="AD14" i="10"/>
  <c r="AL102" i="11" s="1"/>
  <c r="AC14" i="10"/>
  <c r="AK102" i="11" s="1"/>
  <c r="AB14" i="10"/>
  <c r="AA14" i="10"/>
  <c r="AI102" i="11" s="1"/>
  <c r="Z14" i="10"/>
  <c r="Y14" i="10"/>
  <c r="AG102" i="11" s="1"/>
  <c r="X14" i="10"/>
  <c r="W14" i="10"/>
  <c r="V14" i="10"/>
  <c r="AD102" i="11" s="1"/>
  <c r="U14" i="10"/>
  <c r="AC102" i="11" s="1"/>
  <c r="T14" i="10"/>
  <c r="S14" i="10"/>
  <c r="R14" i="10"/>
  <c r="Q14" i="10"/>
  <c r="Y102" i="11" s="1"/>
  <c r="P14" i="10"/>
  <c r="O14" i="10"/>
  <c r="N14" i="10"/>
  <c r="V102" i="11" s="1"/>
  <c r="M14" i="10"/>
  <c r="U102" i="11" s="1"/>
  <c r="L14" i="10"/>
  <c r="K14" i="10"/>
  <c r="S102" i="11" s="1"/>
  <c r="J14" i="10"/>
  <c r="R102" i="11" s="1"/>
  <c r="I14" i="10"/>
  <c r="Q102" i="11" s="1"/>
  <c r="H14" i="10"/>
  <c r="G14" i="10"/>
  <c r="F14" i="10"/>
  <c r="N102" i="11" s="1"/>
  <c r="E14" i="10"/>
  <c r="M102" i="11" s="1"/>
  <c r="D14" i="10"/>
  <c r="C14" i="10"/>
  <c r="BF13" i="10"/>
  <c r="BD13" i="10"/>
  <c r="BL101" i="11" s="1"/>
  <c r="BC13" i="10"/>
  <c r="BB13" i="10"/>
  <c r="BA13" i="10"/>
  <c r="BI101" i="11" s="1"/>
  <c r="AZ13" i="10"/>
  <c r="BH101" i="11" s="1"/>
  <c r="AY13" i="10"/>
  <c r="AX13" i="10"/>
  <c r="BF101" i="11" s="1"/>
  <c r="AW13" i="10"/>
  <c r="AV13" i="10"/>
  <c r="BD101" i="11" s="1"/>
  <c r="AU13" i="10"/>
  <c r="AT13" i="10"/>
  <c r="AS13" i="10"/>
  <c r="BA101" i="11" s="1"/>
  <c r="AR13" i="10"/>
  <c r="AZ101" i="11" s="1"/>
  <c r="AQ13" i="10"/>
  <c r="AP13" i="10"/>
  <c r="AX101" i="11" s="1"/>
  <c r="AO13" i="10"/>
  <c r="AW101" i="11" s="1"/>
  <c r="AN13" i="10"/>
  <c r="AV101" i="11" s="1"/>
  <c r="AM13" i="10"/>
  <c r="AL13" i="10"/>
  <c r="AT101" i="11" s="1"/>
  <c r="AK13" i="10"/>
  <c r="AJ13" i="10"/>
  <c r="AR101" i="11" s="1"/>
  <c r="AI13" i="10"/>
  <c r="AH13" i="10"/>
  <c r="AP101" i="11" s="1"/>
  <c r="AG13" i="10"/>
  <c r="AO101" i="11" s="1"/>
  <c r="AF13" i="10"/>
  <c r="AN101" i="11" s="1"/>
  <c r="AE13" i="10"/>
  <c r="AD13" i="10"/>
  <c r="AL101" i="11" s="1"/>
  <c r="AC13" i="10"/>
  <c r="AB13" i="10"/>
  <c r="AJ101" i="11" s="1"/>
  <c r="AA13" i="10"/>
  <c r="Z13" i="10"/>
  <c r="AH101" i="11" s="1"/>
  <c r="Y13" i="10"/>
  <c r="AG101" i="11" s="1"/>
  <c r="X13" i="10"/>
  <c r="AF101" i="11" s="1"/>
  <c r="W13" i="10"/>
  <c r="V13" i="10"/>
  <c r="AD101" i="11" s="1"/>
  <c r="U13" i="10"/>
  <c r="T13" i="10"/>
  <c r="AB101" i="11" s="1"/>
  <c r="S13" i="10"/>
  <c r="R13" i="10"/>
  <c r="Z101" i="11" s="1"/>
  <c r="Q13" i="10"/>
  <c r="Y101" i="11" s="1"/>
  <c r="P13" i="10"/>
  <c r="X101" i="11" s="1"/>
  <c r="O13" i="10"/>
  <c r="N13" i="10"/>
  <c r="V101" i="11" s="1"/>
  <c r="M13" i="10"/>
  <c r="L13" i="10"/>
  <c r="T101" i="11" s="1"/>
  <c r="K13" i="10"/>
  <c r="J13" i="10"/>
  <c r="R101" i="11" s="1"/>
  <c r="I13" i="10"/>
  <c r="Q101" i="11" s="1"/>
  <c r="H13" i="10"/>
  <c r="P101" i="11" s="1"/>
  <c r="G13" i="10"/>
  <c r="F13" i="10"/>
  <c r="N101" i="11" s="1"/>
  <c r="E13" i="10"/>
  <c r="M101" i="11" s="1"/>
  <c r="D13" i="10"/>
  <c r="L101" i="11" s="1"/>
  <c r="C13" i="10"/>
  <c r="BF12" i="10"/>
  <c r="BD12" i="10"/>
  <c r="BL100" i="11" s="1"/>
  <c r="BC12" i="10"/>
  <c r="BK100" i="11" s="1"/>
  <c r="BB12" i="10"/>
  <c r="BA12" i="10"/>
  <c r="AZ12" i="10"/>
  <c r="BH100" i="11" s="1"/>
  <c r="AY12" i="10"/>
  <c r="BG100" i="11" s="1"/>
  <c r="AX12" i="10"/>
  <c r="AW12" i="10"/>
  <c r="AV12" i="10"/>
  <c r="AU12" i="10"/>
  <c r="BC100" i="11" s="1"/>
  <c r="AT12" i="10"/>
  <c r="AS12" i="10"/>
  <c r="AR12" i="10"/>
  <c r="AZ100" i="11" s="1"/>
  <c r="AQ12" i="10"/>
  <c r="AY100" i="11" s="1"/>
  <c r="AP12" i="10"/>
  <c r="AO12" i="10"/>
  <c r="AW100" i="11" s="1"/>
  <c r="AN12" i="10"/>
  <c r="AM12" i="10"/>
  <c r="AL12" i="10"/>
  <c r="AK12" i="10"/>
  <c r="AJ12" i="10"/>
  <c r="AR100" i="11" s="1"/>
  <c r="AI12" i="10"/>
  <c r="AQ100" i="11" s="1"/>
  <c r="AH12" i="10"/>
  <c r="AG12" i="10"/>
  <c r="AO100" i="11" s="1"/>
  <c r="AF12" i="10"/>
  <c r="AN100" i="11" s="1"/>
  <c r="AE12" i="10"/>
  <c r="AM100" i="11" s="1"/>
  <c r="AD12" i="10"/>
  <c r="AC12" i="10"/>
  <c r="AB12" i="10"/>
  <c r="AJ100" i="11" s="1"/>
  <c r="AA12" i="10"/>
  <c r="AI100" i="11" s="1"/>
  <c r="Z12" i="10"/>
  <c r="Y12" i="10"/>
  <c r="X12" i="10"/>
  <c r="AF100" i="11" s="1"/>
  <c r="W12" i="10"/>
  <c r="AE100" i="11" s="1"/>
  <c r="V12" i="10"/>
  <c r="U12" i="10"/>
  <c r="T12" i="10"/>
  <c r="AB100" i="11" s="1"/>
  <c r="S12" i="10"/>
  <c r="AA100" i="11" s="1"/>
  <c r="R12" i="10"/>
  <c r="Q12" i="10"/>
  <c r="P12" i="10"/>
  <c r="O12" i="10"/>
  <c r="W100" i="11" s="1"/>
  <c r="N12" i="10"/>
  <c r="M12" i="10"/>
  <c r="L12" i="10"/>
  <c r="T100" i="11" s="1"/>
  <c r="K12" i="10"/>
  <c r="J12" i="10"/>
  <c r="I12" i="10"/>
  <c r="H12" i="10"/>
  <c r="G12" i="10"/>
  <c r="F12" i="10"/>
  <c r="E12" i="10"/>
  <c r="D12" i="10"/>
  <c r="L100" i="11" s="1"/>
  <c r="C12" i="10"/>
  <c r="K100" i="11" s="1"/>
  <c r="BF11" i="10"/>
  <c r="BD11" i="10"/>
  <c r="BL99" i="11" s="1"/>
  <c r="BC11" i="10"/>
  <c r="BK99" i="11" s="1"/>
  <c r="BB11" i="10"/>
  <c r="BJ99" i="11" s="1"/>
  <c r="BA11" i="10"/>
  <c r="AZ11" i="10"/>
  <c r="AY11" i="10"/>
  <c r="BG99" i="11" s="1"/>
  <c r="AX11" i="10"/>
  <c r="BF99" i="11" s="1"/>
  <c r="AW11" i="10"/>
  <c r="AV11" i="10"/>
  <c r="AU11" i="10"/>
  <c r="AT11" i="10"/>
  <c r="BB99" i="11" s="1"/>
  <c r="AS11" i="10"/>
  <c r="AR11" i="10"/>
  <c r="AZ99" i="11" s="1"/>
  <c r="AQ11" i="10"/>
  <c r="AP11" i="10"/>
  <c r="AX99" i="11" s="1"/>
  <c r="AO11" i="10"/>
  <c r="AN11" i="10"/>
  <c r="AV99" i="11" s="1"/>
  <c r="AM11" i="10"/>
  <c r="AU99" i="11" s="1"/>
  <c r="AL11" i="10"/>
  <c r="AT99" i="11" s="1"/>
  <c r="AK11" i="10"/>
  <c r="AJ11" i="10"/>
  <c r="AR99" i="11" s="1"/>
  <c r="AI11" i="10"/>
  <c r="AQ99" i="11" s="1"/>
  <c r="AH11" i="10"/>
  <c r="AP99" i="11" s="1"/>
  <c r="AG11" i="10"/>
  <c r="AF11" i="10"/>
  <c r="AN99" i="11" s="1"/>
  <c r="AE11" i="10"/>
  <c r="AD11" i="10"/>
  <c r="AL99" i="11" s="1"/>
  <c r="AC11" i="10"/>
  <c r="AB11" i="10"/>
  <c r="AJ99" i="11" s="1"/>
  <c r="AA11" i="10"/>
  <c r="AI99" i="11" s="1"/>
  <c r="Z11" i="10"/>
  <c r="AH99" i="11" s="1"/>
  <c r="Y11" i="10"/>
  <c r="X11" i="10"/>
  <c r="AF99" i="11" s="1"/>
  <c r="W11" i="10"/>
  <c r="AE99" i="11" s="1"/>
  <c r="V11" i="10"/>
  <c r="U11" i="10"/>
  <c r="T11" i="10"/>
  <c r="S11" i="10"/>
  <c r="AA99" i="11" s="1"/>
  <c r="R11" i="10"/>
  <c r="Q11" i="10"/>
  <c r="P11" i="10"/>
  <c r="X99" i="11" s="1"/>
  <c r="O11" i="10"/>
  <c r="N11" i="10"/>
  <c r="M11" i="10"/>
  <c r="L11" i="10"/>
  <c r="K11" i="10"/>
  <c r="S99" i="11" s="1"/>
  <c r="J11" i="10"/>
  <c r="I11" i="10"/>
  <c r="H11" i="10"/>
  <c r="P99" i="11" s="1"/>
  <c r="G11" i="10"/>
  <c r="F11" i="10"/>
  <c r="E11" i="10"/>
  <c r="D11" i="10"/>
  <c r="C11" i="10"/>
  <c r="K99" i="11" s="1"/>
  <c r="BF10" i="10"/>
  <c r="BN98" i="11" s="1"/>
  <c r="BD10" i="10"/>
  <c r="BC10" i="10"/>
  <c r="BB10" i="10"/>
  <c r="BJ98" i="11" s="1"/>
  <c r="BA10" i="10"/>
  <c r="AZ10" i="10"/>
  <c r="AY10" i="10"/>
  <c r="AX10" i="10"/>
  <c r="AW10" i="10"/>
  <c r="AV10" i="10"/>
  <c r="AU10" i="10"/>
  <c r="BC98" i="11" s="1"/>
  <c r="AT10" i="10"/>
  <c r="BB98" i="11" s="1"/>
  <c r="AS10" i="10"/>
  <c r="AR10" i="10"/>
  <c r="AQ10" i="10"/>
  <c r="AP10" i="10"/>
  <c r="AX98" i="11" s="1"/>
  <c r="AO10" i="10"/>
  <c r="AN10" i="10"/>
  <c r="AM10" i="10"/>
  <c r="AL10" i="10"/>
  <c r="AK10" i="10"/>
  <c r="AJ10" i="10"/>
  <c r="AI10" i="10"/>
  <c r="AH10" i="10"/>
  <c r="AP98" i="11" s="1"/>
  <c r="AG10" i="10"/>
  <c r="AF10" i="10"/>
  <c r="AE10" i="10"/>
  <c r="AM98" i="11" s="1"/>
  <c r="AD10" i="10"/>
  <c r="AC10" i="10"/>
  <c r="AB10" i="10"/>
  <c r="AA10" i="10"/>
  <c r="Z10" i="10"/>
  <c r="Y10" i="10"/>
  <c r="X10" i="10"/>
  <c r="W10" i="10"/>
  <c r="AE98" i="11" s="1"/>
  <c r="V10" i="10"/>
  <c r="AD98" i="11" s="1"/>
  <c r="U10" i="10"/>
  <c r="T10" i="10"/>
  <c r="S10" i="10"/>
  <c r="R10" i="10"/>
  <c r="Q10" i="10"/>
  <c r="P10" i="10"/>
  <c r="O10" i="10"/>
  <c r="N10" i="10"/>
  <c r="M10" i="10"/>
  <c r="L10" i="10"/>
  <c r="K10" i="10"/>
  <c r="J10" i="10"/>
  <c r="R98" i="11" s="1"/>
  <c r="I10" i="10"/>
  <c r="H10" i="10"/>
  <c r="G10" i="10"/>
  <c r="F10" i="10"/>
  <c r="E10" i="10"/>
  <c r="D10" i="10"/>
  <c r="C10" i="10"/>
  <c r="BF9" i="10"/>
  <c r="BD9" i="10"/>
  <c r="BC9" i="10"/>
  <c r="BB9" i="10"/>
  <c r="BJ97" i="11" s="1"/>
  <c r="BA9" i="10"/>
  <c r="BI97" i="11" s="1"/>
  <c r="AZ9" i="10"/>
  <c r="AY9" i="10"/>
  <c r="AX9" i="10"/>
  <c r="AW9" i="10"/>
  <c r="AV9" i="10"/>
  <c r="AU9" i="10"/>
  <c r="AT9" i="10"/>
  <c r="AS9" i="10"/>
  <c r="BA97" i="11" s="1"/>
  <c r="AR9" i="10"/>
  <c r="AQ9" i="10"/>
  <c r="AP9" i="10"/>
  <c r="AO9" i="10"/>
  <c r="AW97" i="11" s="1"/>
  <c r="AN9" i="10"/>
  <c r="AM9" i="10"/>
  <c r="AL9" i="10"/>
  <c r="AK9" i="10"/>
  <c r="AJ9" i="10"/>
  <c r="AI9" i="10"/>
  <c r="AH9" i="10"/>
  <c r="AG9" i="10"/>
  <c r="AO97" i="11" s="1"/>
  <c r="AF9" i="10"/>
  <c r="AE9" i="10"/>
  <c r="AD9" i="10"/>
  <c r="AC9" i="10"/>
  <c r="AK97" i="11" s="1"/>
  <c r="AB9" i="10"/>
  <c r="AA9" i="10"/>
  <c r="Z9" i="10"/>
  <c r="Y9" i="10"/>
  <c r="X9" i="10"/>
  <c r="W9" i="10"/>
  <c r="V9" i="10"/>
  <c r="AD97" i="11" s="1"/>
  <c r="U9" i="10"/>
  <c r="AC97" i="11" s="1"/>
  <c r="T9" i="10"/>
  <c r="S9" i="10"/>
  <c r="R9" i="10"/>
  <c r="Q9" i="10"/>
  <c r="P9" i="10"/>
  <c r="O9" i="10"/>
  <c r="N9" i="10"/>
  <c r="V97" i="11" s="1"/>
  <c r="M9" i="10"/>
  <c r="L9" i="10"/>
  <c r="K9" i="10"/>
  <c r="J9" i="10"/>
  <c r="I9" i="10"/>
  <c r="Q97" i="11" s="1"/>
  <c r="H9" i="10"/>
  <c r="G9" i="10"/>
  <c r="F9" i="10"/>
  <c r="E9" i="10"/>
  <c r="M97" i="11" s="1"/>
  <c r="D9" i="10"/>
  <c r="C9" i="10"/>
  <c r="BF8" i="10"/>
  <c r="BD8" i="10"/>
  <c r="BC8" i="10"/>
  <c r="BB8" i="10"/>
  <c r="BA8" i="10"/>
  <c r="BI96" i="11" s="1"/>
  <c r="AZ8" i="10"/>
  <c r="BH96" i="11" s="1"/>
  <c r="AY8" i="10"/>
  <c r="AX8" i="10"/>
  <c r="AW8" i="10"/>
  <c r="AV8" i="10"/>
  <c r="AU8" i="10"/>
  <c r="AT8" i="10"/>
  <c r="AS8" i="10"/>
  <c r="BA96" i="11" s="1"/>
  <c r="AR8" i="10"/>
  <c r="AZ96" i="11" s="1"/>
  <c r="AQ8" i="10"/>
  <c r="AP8" i="10"/>
  <c r="AO8" i="10"/>
  <c r="AN8" i="10"/>
  <c r="AM8" i="10"/>
  <c r="AL8" i="10"/>
  <c r="AK8" i="10"/>
  <c r="AJ8" i="10"/>
  <c r="AI8" i="10"/>
  <c r="AH8" i="10"/>
  <c r="AG8" i="10"/>
  <c r="AF8" i="10"/>
  <c r="AN96" i="11" s="1"/>
  <c r="AE8" i="10"/>
  <c r="AD8" i="10"/>
  <c r="AC8" i="10"/>
  <c r="AB8" i="10"/>
  <c r="AA8" i="10"/>
  <c r="AI96" i="11" s="1"/>
  <c r="Z8" i="10"/>
  <c r="Y8" i="10"/>
  <c r="X8" i="10"/>
  <c r="W8" i="10"/>
  <c r="AE96" i="11" s="1"/>
  <c r="V8" i="10"/>
  <c r="U8" i="10"/>
  <c r="T8" i="10"/>
  <c r="AB96" i="11" s="1"/>
  <c r="S8" i="10"/>
  <c r="AA96" i="11" s="1"/>
  <c r="R8" i="10"/>
  <c r="Q8" i="10"/>
  <c r="P8" i="10"/>
  <c r="X96" i="11" s="1"/>
  <c r="O8" i="10"/>
  <c r="N8" i="10"/>
  <c r="M8" i="10"/>
  <c r="L8" i="10"/>
  <c r="T96" i="11" s="1"/>
  <c r="K8" i="10"/>
  <c r="S96" i="11" s="1"/>
  <c r="J8" i="10"/>
  <c r="I8" i="10"/>
  <c r="H8" i="10"/>
  <c r="G8" i="10"/>
  <c r="O96" i="11" s="1"/>
  <c r="F8" i="10"/>
  <c r="E8" i="10"/>
  <c r="D8" i="10"/>
  <c r="L96" i="11" s="1"/>
  <c r="C8" i="10"/>
  <c r="K96" i="11" s="1"/>
  <c r="BF7" i="10"/>
  <c r="BD7" i="10"/>
  <c r="BC7" i="10"/>
  <c r="BK95" i="11" s="1"/>
  <c r="BB7" i="10"/>
  <c r="BA7" i="10"/>
  <c r="AZ7" i="10"/>
  <c r="AY7" i="10"/>
  <c r="AX7" i="10"/>
  <c r="BF95" i="11" s="1"/>
  <c r="AW7" i="10"/>
  <c r="AV7" i="10"/>
  <c r="AU7" i="10"/>
  <c r="BC95" i="11" s="1"/>
  <c r="AT7" i="10"/>
  <c r="AS7" i="10"/>
  <c r="AR7" i="10"/>
  <c r="AQ7" i="10"/>
  <c r="AP7" i="10"/>
  <c r="AX95" i="11" s="1"/>
  <c r="AO7" i="10"/>
  <c r="AN7" i="10"/>
  <c r="AM7" i="10"/>
  <c r="AU95" i="11" s="1"/>
  <c r="AL7" i="10"/>
  <c r="AK7" i="10"/>
  <c r="AJ7" i="10"/>
  <c r="AI7" i="10"/>
  <c r="AH7" i="10"/>
  <c r="AG7" i="10"/>
  <c r="AF7" i="10"/>
  <c r="AE7" i="10"/>
  <c r="AM95" i="11" s="1"/>
  <c r="AD7" i="10"/>
  <c r="AL95" i="11" s="1"/>
  <c r="AC7" i="10"/>
  <c r="AB7" i="10"/>
  <c r="AA7" i="10"/>
  <c r="Z7" i="10"/>
  <c r="Y7" i="10"/>
  <c r="X7" i="10"/>
  <c r="W7" i="10"/>
  <c r="AE95" i="11" s="1"/>
  <c r="V7" i="10"/>
  <c r="U7" i="10"/>
  <c r="T7" i="10"/>
  <c r="S7" i="10"/>
  <c r="R7" i="10"/>
  <c r="Q7" i="10"/>
  <c r="P7" i="10"/>
  <c r="O7" i="10"/>
  <c r="W95" i="11" s="1"/>
  <c r="N7" i="10"/>
  <c r="V95" i="11" s="1"/>
  <c r="M7" i="10"/>
  <c r="L7" i="10"/>
  <c r="K7" i="10"/>
  <c r="S95" i="11" s="1"/>
  <c r="J7" i="10"/>
  <c r="R95" i="11" s="1"/>
  <c r="I7" i="10"/>
  <c r="H7" i="10"/>
  <c r="G7" i="10"/>
  <c r="O95" i="11" s="1"/>
  <c r="F7" i="10"/>
  <c r="E7" i="10"/>
  <c r="D7" i="10"/>
  <c r="C7" i="10"/>
  <c r="BF6" i="10"/>
  <c r="BN94" i="11" s="1"/>
  <c r="BD6" i="10"/>
  <c r="BC6" i="10"/>
  <c r="BB6" i="10"/>
  <c r="BJ94" i="11" s="1"/>
  <c r="BA6" i="10"/>
  <c r="BI94" i="11" s="1"/>
  <c r="AZ6" i="10"/>
  <c r="AY6" i="10"/>
  <c r="AX6" i="10"/>
  <c r="AW6" i="10"/>
  <c r="AV6" i="10"/>
  <c r="AU6" i="10"/>
  <c r="AT6" i="10"/>
  <c r="BB94" i="11" s="1"/>
  <c r="AS6" i="10"/>
  <c r="AR6" i="10"/>
  <c r="AQ6" i="10"/>
  <c r="AP6" i="10"/>
  <c r="AX94" i="11" s="1"/>
  <c r="AO6" i="10"/>
  <c r="AN6" i="10"/>
  <c r="AM6" i="10"/>
  <c r="AL6" i="10"/>
  <c r="AT94" i="11" s="1"/>
  <c r="AK6" i="10"/>
  <c r="AJ6" i="10"/>
  <c r="AI6" i="10"/>
  <c r="AH6" i="10"/>
  <c r="AP94" i="11" s="1"/>
  <c r="AG6" i="10"/>
  <c r="AO94" i="11" s="1"/>
  <c r="AF6" i="10"/>
  <c r="AE6" i="10"/>
  <c r="AD6" i="10"/>
  <c r="AL94" i="11" s="1"/>
  <c r="AC6" i="10"/>
  <c r="AB6" i="10"/>
  <c r="AA6" i="10"/>
  <c r="Z6" i="10"/>
  <c r="AH94" i="11" s="1"/>
  <c r="Y6" i="10"/>
  <c r="X6" i="10"/>
  <c r="W6" i="10"/>
  <c r="V6" i="10"/>
  <c r="AD94" i="11" s="1"/>
  <c r="U6" i="10"/>
  <c r="T6" i="10"/>
  <c r="S6" i="10"/>
  <c r="R6" i="10"/>
  <c r="Z94" i="11" s="1"/>
  <c r="Q6" i="10"/>
  <c r="Y94" i="11" s="1"/>
  <c r="P6" i="10"/>
  <c r="O6" i="10"/>
  <c r="N6" i="10"/>
  <c r="V94" i="11" s="1"/>
  <c r="M6" i="10"/>
  <c r="L6" i="10"/>
  <c r="K6" i="10"/>
  <c r="J6" i="10"/>
  <c r="I6" i="10"/>
  <c r="H6" i="10"/>
  <c r="G6" i="10"/>
  <c r="F6" i="10"/>
  <c r="N94" i="11" s="1"/>
  <c r="E6" i="10"/>
  <c r="D6" i="10"/>
  <c r="C6" i="10"/>
  <c r="BF5" i="10"/>
  <c r="BN93" i="11" s="1"/>
  <c r="BD5" i="10"/>
  <c r="BL93" i="11" s="1"/>
  <c r="BC5" i="10"/>
  <c r="BB5" i="10"/>
  <c r="BA5" i="10"/>
  <c r="BI93" i="11" s="1"/>
  <c r="AZ5" i="10"/>
  <c r="AY5" i="10"/>
  <c r="AX5" i="10"/>
  <c r="AW5" i="10"/>
  <c r="BE93" i="11" s="1"/>
  <c r="AV5" i="10"/>
  <c r="AU5" i="10"/>
  <c r="AT5" i="10"/>
  <c r="AS5" i="10"/>
  <c r="BA93" i="11" s="1"/>
  <c r="AR5" i="10"/>
  <c r="AQ5" i="10"/>
  <c r="AP5" i="10"/>
  <c r="AO5" i="10"/>
  <c r="AW93" i="11" s="1"/>
  <c r="AN5" i="10"/>
  <c r="AM5" i="10"/>
  <c r="AU93" i="11" s="1"/>
  <c r="AL5" i="10"/>
  <c r="AK5" i="10"/>
  <c r="AJ5" i="10"/>
  <c r="AI5" i="10"/>
  <c r="AH5" i="10"/>
  <c r="AG5" i="10"/>
  <c r="AO93" i="11" s="1"/>
  <c r="AF5" i="10"/>
  <c r="AE5" i="10"/>
  <c r="AD5" i="10"/>
  <c r="AC5" i="10"/>
  <c r="AK93" i="11" s="1"/>
  <c r="AB5" i="10"/>
  <c r="AA5" i="10"/>
  <c r="Z5" i="10"/>
  <c r="Y5" i="10"/>
  <c r="X5" i="10"/>
  <c r="W5" i="10"/>
  <c r="V5" i="10"/>
  <c r="U5" i="10"/>
  <c r="AC93" i="11" s="1"/>
  <c r="T5" i="10"/>
  <c r="S5" i="10"/>
  <c r="R5" i="10"/>
  <c r="Q5" i="10"/>
  <c r="Y93" i="11" s="1"/>
  <c r="P5" i="10"/>
  <c r="O5" i="10"/>
  <c r="N5" i="10"/>
  <c r="M5" i="10"/>
  <c r="U93" i="11" s="1"/>
  <c r="L5" i="10"/>
  <c r="K5" i="10"/>
  <c r="J5" i="10"/>
  <c r="I5" i="10"/>
  <c r="Q93" i="11" s="1"/>
  <c r="H5" i="10"/>
  <c r="G5" i="10"/>
  <c r="F5" i="10"/>
  <c r="E5" i="10"/>
  <c r="M93" i="11" s="1"/>
  <c r="D5" i="10"/>
  <c r="C5" i="10"/>
  <c r="BF4" i="10"/>
  <c r="BN92" i="11" s="1"/>
  <c r="BD4" i="10"/>
  <c r="BC4" i="10"/>
  <c r="BB4" i="10"/>
  <c r="BA4" i="10"/>
  <c r="AZ4" i="10"/>
  <c r="BH92" i="11" s="1"/>
  <c r="AY4" i="10"/>
  <c r="AX4" i="10"/>
  <c r="AW4" i="10"/>
  <c r="AV4" i="10"/>
  <c r="BD92" i="11" s="1"/>
  <c r="AU4" i="10"/>
  <c r="AT4" i="10"/>
  <c r="AS4" i="10"/>
  <c r="AR4" i="10"/>
  <c r="AZ92" i="11" s="1"/>
  <c r="AQ4" i="10"/>
  <c r="AP4" i="10"/>
  <c r="AO4" i="10"/>
  <c r="AN4" i="10"/>
  <c r="AV92" i="11" s="1"/>
  <c r="AM4" i="10"/>
  <c r="AL4" i="10"/>
  <c r="AK4" i="10"/>
  <c r="AJ4" i="10"/>
  <c r="AR92" i="11" s="1"/>
  <c r="AI4" i="10"/>
  <c r="AH4" i="10"/>
  <c r="AG4" i="10"/>
  <c r="AF4" i="10"/>
  <c r="AN92" i="11" s="1"/>
  <c r="AE4" i="10"/>
  <c r="AD4" i="10"/>
  <c r="AL92" i="11" s="1"/>
  <c r="AC4" i="10"/>
  <c r="AB4" i="10"/>
  <c r="AA4" i="10"/>
  <c r="Z4" i="10"/>
  <c r="Y4" i="10"/>
  <c r="X4" i="10"/>
  <c r="AF92" i="11" s="1"/>
  <c r="W4" i="10"/>
  <c r="V4" i="10"/>
  <c r="U4" i="10"/>
  <c r="T4" i="10"/>
  <c r="S4" i="10"/>
  <c r="R4" i="10"/>
  <c r="Z92" i="11" s="1"/>
  <c r="Q4" i="10"/>
  <c r="P4" i="10"/>
  <c r="O4" i="10"/>
  <c r="N4" i="10"/>
  <c r="M4" i="10"/>
  <c r="L4" i="10"/>
  <c r="T92" i="11" s="1"/>
  <c r="K4" i="10"/>
  <c r="J4" i="10"/>
  <c r="I4" i="10"/>
  <c r="H4" i="10"/>
  <c r="G4" i="10"/>
  <c r="F4" i="10"/>
  <c r="E4" i="10"/>
  <c r="D4" i="10"/>
  <c r="C4" i="10"/>
  <c r="BF3" i="10"/>
  <c r="BN91" i="11" s="1"/>
  <c r="BD3" i="10"/>
  <c r="BC3" i="10"/>
  <c r="BB3" i="10"/>
  <c r="BA3" i="10"/>
  <c r="AZ3" i="10"/>
  <c r="AY3" i="10"/>
  <c r="AX3" i="10"/>
  <c r="AW3" i="10"/>
  <c r="BE91" i="11" s="1"/>
  <c r="AV3" i="10"/>
  <c r="AU3" i="10"/>
  <c r="AT3" i="10"/>
  <c r="AS3" i="10"/>
  <c r="BA91" i="11" s="1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F2" i="10"/>
  <c r="BN90" i="11" s="1"/>
  <c r="BD2" i="10"/>
  <c r="BC2" i="10"/>
  <c r="BB2" i="10"/>
  <c r="BA2" i="10"/>
  <c r="AZ2" i="10"/>
  <c r="AY2" i="10"/>
  <c r="AX2" i="10"/>
  <c r="AW2" i="10"/>
  <c r="AV2" i="10"/>
  <c r="AU2" i="10"/>
  <c r="AT2" i="10"/>
  <c r="AS2" i="10"/>
  <c r="AR2" i="10"/>
  <c r="AQ2" i="10"/>
  <c r="AP2" i="10"/>
  <c r="AO2" i="10"/>
  <c r="AN2" i="10"/>
  <c r="AM2" i="10"/>
  <c r="AL2" i="10"/>
  <c r="AK2" i="10"/>
  <c r="AJ2" i="10"/>
  <c r="AI2" i="10"/>
  <c r="AH2" i="10"/>
  <c r="AG2" i="10"/>
  <c r="AF2" i="10"/>
  <c r="AE2" i="10"/>
  <c r="AD2" i="10"/>
  <c r="AC2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AH2" i="12"/>
  <c r="AG2" i="12"/>
  <c r="AF2" i="12"/>
  <c r="AE2" i="12"/>
  <c r="AD2" i="12"/>
  <c r="AC2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O2" i="12"/>
  <c r="N2" i="12"/>
  <c r="M2" i="12"/>
  <c r="K2" i="12"/>
  <c r="J2" i="12"/>
  <c r="I2" i="12"/>
  <c r="H2" i="12"/>
  <c r="G2" i="12"/>
  <c r="F2" i="12"/>
  <c r="E2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A479" i="12"/>
  <c r="B479" i="12" s="1"/>
  <c r="A478" i="12"/>
  <c r="B478" i="12" s="1"/>
  <c r="A476" i="12"/>
  <c r="B476" i="12" s="1"/>
  <c r="A475" i="12"/>
  <c r="B475" i="12" s="1"/>
  <c r="A473" i="12"/>
  <c r="B473" i="12" s="1"/>
  <c r="A472" i="12"/>
  <c r="B472" i="12" s="1"/>
  <c r="A471" i="12"/>
  <c r="B471" i="12" s="1"/>
  <c r="A470" i="12"/>
  <c r="B470" i="12" s="1"/>
  <c r="A469" i="12"/>
  <c r="B469" i="12" s="1"/>
  <c r="A468" i="12"/>
  <c r="B468" i="12" s="1"/>
  <c r="A467" i="12"/>
  <c r="B467" i="12" s="1"/>
  <c r="A465" i="12"/>
  <c r="B465" i="12" s="1"/>
  <c r="A464" i="12"/>
  <c r="B464" i="12" s="1"/>
  <c r="A463" i="12"/>
  <c r="B463" i="12" s="1"/>
  <c r="A462" i="12"/>
  <c r="B462" i="12" s="1"/>
  <c r="A461" i="12"/>
  <c r="B461" i="12" s="1"/>
  <c r="A460" i="12"/>
  <c r="B460" i="12" s="1"/>
  <c r="A459" i="12"/>
  <c r="B459" i="12" s="1"/>
  <c r="A457" i="12"/>
  <c r="B457" i="12" s="1"/>
  <c r="A456" i="12"/>
  <c r="B456" i="12" s="1"/>
  <c r="A455" i="12"/>
  <c r="B455" i="12" s="1"/>
  <c r="A454" i="12"/>
  <c r="B454" i="12" s="1"/>
  <c r="A453" i="12"/>
  <c r="B453" i="12" s="1"/>
  <c r="A452" i="12"/>
  <c r="B452" i="12" s="1"/>
  <c r="A451" i="12"/>
  <c r="B451" i="12" s="1"/>
  <c r="A449" i="12"/>
  <c r="B449" i="12" s="1"/>
  <c r="A448" i="12"/>
  <c r="B448" i="12" s="1"/>
  <c r="A447" i="12"/>
  <c r="B447" i="12" s="1"/>
  <c r="A446" i="12"/>
  <c r="B446" i="12" s="1"/>
  <c r="A445" i="12"/>
  <c r="B445" i="12" s="1"/>
  <c r="A444" i="12"/>
  <c r="B444" i="12" s="1"/>
  <c r="A443" i="12"/>
  <c r="B443" i="12" s="1"/>
  <c r="A441" i="12"/>
  <c r="B441" i="12" s="1"/>
  <c r="A440" i="12"/>
  <c r="B440" i="12" s="1"/>
  <c r="A439" i="12"/>
  <c r="B439" i="12" s="1"/>
  <c r="A438" i="12"/>
  <c r="B438" i="12" s="1"/>
  <c r="A437" i="12"/>
  <c r="B437" i="12" s="1"/>
  <c r="A436" i="12"/>
  <c r="B436" i="12" s="1"/>
  <c r="A435" i="12"/>
  <c r="B435" i="12" s="1"/>
  <c r="A433" i="12"/>
  <c r="B433" i="12" s="1"/>
  <c r="A432" i="12"/>
  <c r="B432" i="12" s="1"/>
  <c r="A431" i="12"/>
  <c r="B431" i="12" s="1"/>
  <c r="A430" i="12"/>
  <c r="B430" i="12" s="1"/>
  <c r="A429" i="12"/>
  <c r="B429" i="12" s="1"/>
  <c r="A428" i="12"/>
  <c r="B428" i="12" s="1"/>
  <c r="A427" i="12"/>
  <c r="B427" i="12" s="1"/>
  <c r="A425" i="12"/>
  <c r="B425" i="12" s="1"/>
  <c r="A424" i="12"/>
  <c r="B424" i="12" s="1"/>
  <c r="A423" i="12"/>
  <c r="B423" i="12" s="1"/>
  <c r="A422" i="12"/>
  <c r="B422" i="12" s="1"/>
  <c r="A421" i="12"/>
  <c r="B421" i="12" s="1"/>
  <c r="A420" i="12"/>
  <c r="B420" i="12" s="1"/>
  <c r="A419" i="12"/>
  <c r="B419" i="12" s="1"/>
  <c r="A417" i="12"/>
  <c r="B417" i="12" s="1"/>
  <c r="A416" i="12"/>
  <c r="B416" i="12" s="1"/>
  <c r="A415" i="12"/>
  <c r="B415" i="12" s="1"/>
  <c r="A414" i="12"/>
  <c r="B414" i="12" s="1"/>
  <c r="A413" i="12"/>
  <c r="B413" i="12" s="1"/>
  <c r="A412" i="12"/>
  <c r="B412" i="12" s="1"/>
  <c r="A411" i="12"/>
  <c r="B411" i="12" s="1"/>
  <c r="A409" i="12"/>
  <c r="B409" i="12" s="1"/>
  <c r="A408" i="12"/>
  <c r="B408" i="12" s="1"/>
  <c r="A407" i="12"/>
  <c r="B407" i="12" s="1"/>
  <c r="A406" i="12"/>
  <c r="B406" i="12" s="1"/>
  <c r="A405" i="12"/>
  <c r="B405" i="12" s="1"/>
  <c r="A404" i="12"/>
  <c r="B404" i="12" s="1"/>
  <c r="A403" i="12"/>
  <c r="B403" i="12" s="1"/>
  <c r="A401" i="12"/>
  <c r="B401" i="12" s="1"/>
  <c r="A400" i="12"/>
  <c r="B400" i="12" s="1"/>
  <c r="A399" i="12"/>
  <c r="B399" i="12" s="1"/>
  <c r="A398" i="12"/>
  <c r="B398" i="12" s="1"/>
  <c r="A397" i="12"/>
  <c r="B397" i="12" s="1"/>
  <c r="A396" i="12"/>
  <c r="B396" i="12" s="1"/>
  <c r="A395" i="12"/>
  <c r="B395" i="12" s="1"/>
  <c r="A393" i="12"/>
  <c r="B393" i="12" s="1"/>
  <c r="A392" i="12"/>
  <c r="B392" i="12" s="1"/>
  <c r="A391" i="12"/>
  <c r="B391" i="12" s="1"/>
  <c r="A390" i="12"/>
  <c r="B390" i="12" s="1"/>
  <c r="A389" i="12"/>
  <c r="B389" i="12" s="1"/>
  <c r="A388" i="12"/>
  <c r="B388" i="12" s="1"/>
  <c r="A387" i="12"/>
  <c r="B387" i="12" s="1"/>
  <c r="A385" i="12"/>
  <c r="B385" i="12" s="1"/>
  <c r="A384" i="12"/>
  <c r="B384" i="12" s="1"/>
  <c r="A383" i="12"/>
  <c r="B383" i="12" s="1"/>
  <c r="A382" i="12"/>
  <c r="B382" i="12" s="1"/>
  <c r="A381" i="12"/>
  <c r="B381" i="12" s="1"/>
  <c r="A380" i="12"/>
  <c r="B380" i="12" s="1"/>
  <c r="A379" i="12"/>
  <c r="B379" i="12" s="1"/>
  <c r="A377" i="12"/>
  <c r="B377" i="12" s="1"/>
  <c r="A376" i="12"/>
  <c r="B376" i="12" s="1"/>
  <c r="A375" i="12"/>
  <c r="B375" i="12" s="1"/>
  <c r="A374" i="12"/>
  <c r="B374" i="12" s="1"/>
  <c r="A373" i="12"/>
  <c r="B373" i="12" s="1"/>
  <c r="A372" i="12"/>
  <c r="B372" i="12" s="1"/>
  <c r="A371" i="12"/>
  <c r="B371" i="12" s="1"/>
  <c r="A369" i="12"/>
  <c r="B369" i="12" s="1"/>
  <c r="A368" i="12"/>
  <c r="B368" i="12" s="1"/>
  <c r="A367" i="12"/>
  <c r="B367" i="12" s="1"/>
  <c r="A366" i="12"/>
  <c r="B366" i="12" s="1"/>
  <c r="A365" i="12"/>
  <c r="B365" i="12" s="1"/>
  <c r="A364" i="12"/>
  <c r="B364" i="12" s="1"/>
  <c r="A363" i="12"/>
  <c r="B363" i="12" s="1"/>
  <c r="A361" i="12"/>
  <c r="B361" i="12" s="1"/>
  <c r="A360" i="12"/>
  <c r="B360" i="12" s="1"/>
  <c r="A359" i="12"/>
  <c r="B359" i="12" s="1"/>
  <c r="A358" i="12"/>
  <c r="B358" i="12" s="1"/>
  <c r="A357" i="12"/>
  <c r="B357" i="12" s="1"/>
  <c r="A356" i="12"/>
  <c r="B356" i="12" s="1"/>
  <c r="A355" i="12"/>
  <c r="B355" i="12" s="1"/>
  <c r="A353" i="12"/>
  <c r="B353" i="12" s="1"/>
  <c r="A352" i="12"/>
  <c r="B352" i="12" s="1"/>
  <c r="A351" i="12"/>
  <c r="B351" i="12" s="1"/>
  <c r="A350" i="12"/>
  <c r="B350" i="12" s="1"/>
  <c r="A349" i="12"/>
  <c r="B349" i="12" s="1"/>
  <c r="A348" i="12"/>
  <c r="B348" i="12" s="1"/>
  <c r="A347" i="12"/>
  <c r="B347" i="12" s="1"/>
  <c r="A345" i="12"/>
  <c r="B345" i="12" s="1"/>
  <c r="A344" i="12"/>
  <c r="B344" i="12" s="1"/>
  <c r="A343" i="12"/>
  <c r="B343" i="12" s="1"/>
  <c r="A342" i="12"/>
  <c r="B342" i="12" s="1"/>
  <c r="A341" i="12"/>
  <c r="B341" i="12" s="1"/>
  <c r="A340" i="12"/>
  <c r="B340" i="12" s="1"/>
  <c r="A339" i="12"/>
  <c r="B339" i="12" s="1"/>
  <c r="A337" i="12"/>
  <c r="B337" i="12" s="1"/>
  <c r="A336" i="12"/>
  <c r="B336" i="12" s="1"/>
  <c r="A335" i="12"/>
  <c r="B335" i="12" s="1"/>
  <c r="A334" i="12"/>
  <c r="B334" i="12" s="1"/>
  <c r="A333" i="12"/>
  <c r="B333" i="12" s="1"/>
  <c r="A332" i="12"/>
  <c r="B332" i="12" s="1"/>
  <c r="A331" i="12"/>
  <c r="B331" i="12" s="1"/>
  <c r="A329" i="12"/>
  <c r="B329" i="12" s="1"/>
  <c r="A328" i="12"/>
  <c r="B328" i="12" s="1"/>
  <c r="A327" i="12"/>
  <c r="B327" i="12" s="1"/>
  <c r="A326" i="12"/>
  <c r="B326" i="12" s="1"/>
  <c r="A325" i="12"/>
  <c r="B325" i="12" s="1"/>
  <c r="A324" i="12"/>
  <c r="B324" i="12" s="1"/>
  <c r="A323" i="12"/>
  <c r="B323" i="12" s="1"/>
  <c r="A321" i="12"/>
  <c r="B321" i="12" s="1"/>
  <c r="A320" i="12"/>
  <c r="B320" i="12" s="1"/>
  <c r="A319" i="12"/>
  <c r="B319" i="12" s="1"/>
  <c r="A318" i="12"/>
  <c r="B318" i="12" s="1"/>
  <c r="A317" i="12"/>
  <c r="B317" i="12" s="1"/>
  <c r="A316" i="12"/>
  <c r="B316" i="12" s="1"/>
  <c r="A315" i="12"/>
  <c r="B315" i="12" s="1"/>
  <c r="A313" i="12"/>
  <c r="B313" i="12" s="1"/>
  <c r="A312" i="12"/>
  <c r="B312" i="12" s="1"/>
  <c r="A311" i="12"/>
  <c r="B311" i="12" s="1"/>
  <c r="A310" i="12"/>
  <c r="B310" i="12" s="1"/>
  <c r="A309" i="12"/>
  <c r="B309" i="12" s="1"/>
  <c r="A308" i="12"/>
  <c r="B308" i="12" s="1"/>
  <c r="A307" i="12"/>
  <c r="B307" i="12" s="1"/>
  <c r="A305" i="12"/>
  <c r="B305" i="12" s="1"/>
  <c r="A304" i="12"/>
  <c r="B304" i="12" s="1"/>
  <c r="A303" i="12"/>
  <c r="B303" i="12" s="1"/>
  <c r="A302" i="12"/>
  <c r="B302" i="12" s="1"/>
  <c r="A301" i="12"/>
  <c r="B301" i="12" s="1"/>
  <c r="A300" i="12"/>
  <c r="B300" i="12" s="1"/>
  <c r="A299" i="12"/>
  <c r="B299" i="12" s="1"/>
  <c r="A297" i="12"/>
  <c r="B297" i="12" s="1"/>
  <c r="A296" i="12"/>
  <c r="B296" i="12" s="1"/>
  <c r="A295" i="12"/>
  <c r="B295" i="12" s="1"/>
  <c r="A294" i="12"/>
  <c r="B294" i="12" s="1"/>
  <c r="A293" i="12"/>
  <c r="B293" i="12" s="1"/>
  <c r="A292" i="12"/>
  <c r="B292" i="12" s="1"/>
  <c r="A291" i="12"/>
  <c r="B291" i="12" s="1"/>
  <c r="A289" i="12"/>
  <c r="B289" i="12" s="1"/>
  <c r="A288" i="12"/>
  <c r="B288" i="12" s="1"/>
  <c r="A287" i="12"/>
  <c r="B287" i="12" s="1"/>
  <c r="A286" i="12"/>
  <c r="B286" i="12" s="1"/>
  <c r="A285" i="12"/>
  <c r="B285" i="12" s="1"/>
  <c r="A284" i="12"/>
  <c r="B284" i="12" s="1"/>
  <c r="A283" i="12"/>
  <c r="B283" i="12" s="1"/>
  <c r="A281" i="12"/>
  <c r="B281" i="12" s="1"/>
  <c r="A280" i="12"/>
  <c r="B280" i="12" s="1"/>
  <c r="A279" i="12"/>
  <c r="B279" i="12" s="1"/>
  <c r="A278" i="12"/>
  <c r="B278" i="12" s="1"/>
  <c r="A277" i="12"/>
  <c r="B277" i="12" s="1"/>
  <c r="A276" i="12"/>
  <c r="B276" i="12" s="1"/>
  <c r="A275" i="12"/>
  <c r="B275" i="12" s="1"/>
  <c r="A273" i="12"/>
  <c r="B273" i="12" s="1"/>
  <c r="A272" i="12"/>
  <c r="B272" i="12" s="1"/>
  <c r="A271" i="12"/>
  <c r="B271" i="12" s="1"/>
  <c r="A270" i="12"/>
  <c r="B270" i="12" s="1"/>
  <c r="A269" i="12"/>
  <c r="B269" i="12" s="1"/>
  <c r="A268" i="12"/>
  <c r="B268" i="12" s="1"/>
  <c r="A267" i="12"/>
  <c r="B267" i="12" s="1"/>
  <c r="A265" i="12"/>
  <c r="B265" i="12" s="1"/>
  <c r="A264" i="12"/>
  <c r="B264" i="12" s="1"/>
  <c r="A263" i="12"/>
  <c r="B263" i="12" s="1"/>
  <c r="A262" i="12"/>
  <c r="B262" i="12" s="1"/>
  <c r="A261" i="12"/>
  <c r="B261" i="12" s="1"/>
  <c r="A260" i="12"/>
  <c r="B260" i="12" s="1"/>
  <c r="A259" i="12"/>
  <c r="B259" i="12" s="1"/>
  <c r="A257" i="12"/>
  <c r="B257" i="12" s="1"/>
  <c r="A256" i="12"/>
  <c r="B256" i="12" s="1"/>
  <c r="A255" i="12"/>
  <c r="B255" i="12" s="1"/>
  <c r="A254" i="12"/>
  <c r="B254" i="12" s="1"/>
  <c r="A253" i="12"/>
  <c r="B253" i="12" s="1"/>
  <c r="A252" i="12"/>
  <c r="B252" i="12" s="1"/>
  <c r="A251" i="12"/>
  <c r="B251" i="12" s="1"/>
  <c r="A249" i="12"/>
  <c r="B249" i="12" s="1"/>
  <c r="A248" i="12"/>
  <c r="B248" i="12" s="1"/>
  <c r="A247" i="12"/>
  <c r="B247" i="12" s="1"/>
  <c r="A246" i="12"/>
  <c r="B246" i="12" s="1"/>
  <c r="A245" i="12"/>
  <c r="B245" i="12" s="1"/>
  <c r="A244" i="12"/>
  <c r="B244" i="12" s="1"/>
  <c r="A243" i="12"/>
  <c r="B243" i="12" s="1"/>
  <c r="A241" i="12"/>
  <c r="B241" i="12" s="1"/>
  <c r="A240" i="12"/>
  <c r="B240" i="12" s="1"/>
  <c r="A239" i="12"/>
  <c r="B239" i="12" s="1"/>
  <c r="A238" i="12"/>
  <c r="B238" i="12" s="1"/>
  <c r="A237" i="12"/>
  <c r="B237" i="12" s="1"/>
  <c r="A236" i="12"/>
  <c r="B236" i="12" s="1"/>
  <c r="A235" i="12"/>
  <c r="B235" i="12" s="1"/>
  <c r="A233" i="12"/>
  <c r="B233" i="12" s="1"/>
  <c r="A232" i="12"/>
  <c r="B232" i="12" s="1"/>
  <c r="A231" i="12"/>
  <c r="B231" i="12" s="1"/>
  <c r="A230" i="12"/>
  <c r="B230" i="12" s="1"/>
  <c r="A229" i="12"/>
  <c r="B229" i="12" s="1"/>
  <c r="A228" i="12"/>
  <c r="B228" i="12" s="1"/>
  <c r="A227" i="12"/>
  <c r="B227" i="12" s="1"/>
  <c r="A225" i="12"/>
  <c r="B225" i="12" s="1"/>
  <c r="A224" i="12"/>
  <c r="B224" i="12" s="1"/>
  <c r="A223" i="12"/>
  <c r="B223" i="12" s="1"/>
  <c r="A222" i="12"/>
  <c r="B222" i="12" s="1"/>
  <c r="A221" i="12"/>
  <c r="B221" i="12" s="1"/>
  <c r="A220" i="12"/>
  <c r="B220" i="12" s="1"/>
  <c r="A219" i="12"/>
  <c r="B219" i="12" s="1"/>
  <c r="A217" i="12"/>
  <c r="B217" i="12" s="1"/>
  <c r="A216" i="12"/>
  <c r="B216" i="12" s="1"/>
  <c r="A215" i="12"/>
  <c r="B215" i="12" s="1"/>
  <c r="A214" i="12"/>
  <c r="B214" i="12" s="1"/>
  <c r="A213" i="12"/>
  <c r="B213" i="12" s="1"/>
  <c r="A212" i="12"/>
  <c r="B212" i="12" s="1"/>
  <c r="A211" i="12"/>
  <c r="B211" i="12" s="1"/>
  <c r="A209" i="12"/>
  <c r="B209" i="12" s="1"/>
  <c r="A208" i="12"/>
  <c r="B208" i="12" s="1"/>
  <c r="A207" i="12"/>
  <c r="B207" i="12" s="1"/>
  <c r="A206" i="12"/>
  <c r="B206" i="12" s="1"/>
  <c r="A205" i="12"/>
  <c r="B205" i="12" s="1"/>
  <c r="A204" i="12"/>
  <c r="B204" i="12" s="1"/>
  <c r="A203" i="12"/>
  <c r="B203" i="12" s="1"/>
  <c r="A201" i="12"/>
  <c r="B201" i="12" s="1"/>
  <c r="A200" i="12"/>
  <c r="B200" i="12" s="1"/>
  <c r="A199" i="12"/>
  <c r="B199" i="12" s="1"/>
  <c r="A198" i="12"/>
  <c r="B198" i="12" s="1"/>
  <c r="A197" i="12"/>
  <c r="B197" i="12" s="1"/>
  <c r="A196" i="12"/>
  <c r="B196" i="12" s="1"/>
  <c r="A195" i="12"/>
  <c r="B195" i="12" s="1"/>
  <c r="A193" i="12"/>
  <c r="B193" i="12" s="1"/>
  <c r="A192" i="12"/>
  <c r="B192" i="12" s="1"/>
  <c r="A191" i="12"/>
  <c r="B191" i="12" s="1"/>
  <c r="A190" i="12"/>
  <c r="B190" i="12" s="1"/>
  <c r="A189" i="12"/>
  <c r="B189" i="12" s="1"/>
  <c r="A188" i="12"/>
  <c r="B188" i="12" s="1"/>
  <c r="A187" i="12"/>
  <c r="B187" i="12" s="1"/>
  <c r="A185" i="12"/>
  <c r="B185" i="12" s="1"/>
  <c r="A184" i="12"/>
  <c r="B184" i="12" s="1"/>
  <c r="A183" i="12"/>
  <c r="B183" i="12" s="1"/>
  <c r="A182" i="12"/>
  <c r="B182" i="12" s="1"/>
  <c r="A181" i="12"/>
  <c r="B181" i="12" s="1"/>
  <c r="A180" i="12"/>
  <c r="B180" i="12" s="1"/>
  <c r="A179" i="12"/>
  <c r="B179" i="12" s="1"/>
  <c r="A177" i="12"/>
  <c r="B177" i="12" s="1"/>
  <c r="A176" i="12"/>
  <c r="B176" i="12" s="1"/>
  <c r="A175" i="12"/>
  <c r="B175" i="12" s="1"/>
  <c r="A174" i="12"/>
  <c r="B174" i="12" s="1"/>
  <c r="A173" i="12"/>
  <c r="B173" i="12" s="1"/>
  <c r="A172" i="12"/>
  <c r="B172" i="12" s="1"/>
  <c r="A171" i="12"/>
  <c r="B171" i="12" s="1"/>
  <c r="A169" i="12"/>
  <c r="B169" i="12" s="1"/>
  <c r="A168" i="12"/>
  <c r="B168" i="12" s="1"/>
  <c r="A167" i="12"/>
  <c r="B167" i="12" s="1"/>
  <c r="A166" i="12"/>
  <c r="B166" i="12" s="1"/>
  <c r="A165" i="12"/>
  <c r="B165" i="12" s="1"/>
  <c r="A164" i="12"/>
  <c r="B164" i="12" s="1"/>
  <c r="A163" i="12"/>
  <c r="B163" i="12" s="1"/>
  <c r="A161" i="12"/>
  <c r="B161" i="12" s="1"/>
  <c r="A160" i="12"/>
  <c r="B160" i="12" s="1"/>
  <c r="A159" i="12"/>
  <c r="B159" i="12" s="1"/>
  <c r="A158" i="12"/>
  <c r="B158" i="12" s="1"/>
  <c r="A157" i="12"/>
  <c r="B157" i="12" s="1"/>
  <c r="A156" i="12"/>
  <c r="B156" i="12" s="1"/>
  <c r="A155" i="12"/>
  <c r="B155" i="12" s="1"/>
  <c r="A153" i="12"/>
  <c r="B153" i="12" s="1"/>
  <c r="A152" i="12"/>
  <c r="B152" i="12" s="1"/>
  <c r="A151" i="12"/>
  <c r="B151" i="12" s="1"/>
  <c r="A150" i="12"/>
  <c r="B150" i="12" s="1"/>
  <c r="A149" i="12"/>
  <c r="B149" i="12" s="1"/>
  <c r="A148" i="12"/>
  <c r="B148" i="12" s="1"/>
  <c r="A147" i="12"/>
  <c r="B147" i="12" s="1"/>
  <c r="A145" i="12"/>
  <c r="B145" i="12" s="1"/>
  <c r="A144" i="12"/>
  <c r="B144" i="12" s="1"/>
  <c r="A143" i="12"/>
  <c r="B143" i="12" s="1"/>
  <c r="A142" i="12"/>
  <c r="B142" i="12" s="1"/>
  <c r="A141" i="12"/>
  <c r="B141" i="12" s="1"/>
  <c r="A140" i="12"/>
  <c r="B140" i="12" s="1"/>
  <c r="A139" i="12"/>
  <c r="B139" i="12" s="1"/>
  <c r="A137" i="12"/>
  <c r="B137" i="12" s="1"/>
  <c r="A136" i="12"/>
  <c r="B136" i="12" s="1"/>
  <c r="A135" i="12"/>
  <c r="B135" i="12" s="1"/>
  <c r="A134" i="12"/>
  <c r="B134" i="12" s="1"/>
  <c r="A133" i="12"/>
  <c r="B133" i="12" s="1"/>
  <c r="A132" i="12"/>
  <c r="B132" i="12" s="1"/>
  <c r="A131" i="12"/>
  <c r="B131" i="12" s="1"/>
  <c r="A129" i="12"/>
  <c r="B129" i="12" s="1"/>
  <c r="A128" i="12"/>
  <c r="B128" i="12" s="1"/>
  <c r="A127" i="12"/>
  <c r="B127" i="12" s="1"/>
  <c r="A126" i="12"/>
  <c r="B126" i="12" s="1"/>
  <c r="A125" i="12"/>
  <c r="B125" i="12" s="1"/>
  <c r="A124" i="12"/>
  <c r="B124" i="12" s="1"/>
  <c r="A123" i="12"/>
  <c r="B123" i="12" s="1"/>
  <c r="A121" i="12"/>
  <c r="B121" i="12" s="1"/>
  <c r="A120" i="12"/>
  <c r="B120" i="12" s="1"/>
  <c r="A119" i="12"/>
  <c r="B119" i="12" s="1"/>
  <c r="A118" i="12"/>
  <c r="B118" i="12" s="1"/>
  <c r="A117" i="12"/>
  <c r="B117" i="12" s="1"/>
  <c r="A116" i="12"/>
  <c r="B116" i="12" s="1"/>
  <c r="A115" i="12"/>
  <c r="B115" i="12" s="1"/>
  <c r="A113" i="12"/>
  <c r="B113" i="12" s="1"/>
  <c r="A112" i="12"/>
  <c r="B112" i="12" s="1"/>
  <c r="A111" i="12"/>
  <c r="B111" i="12" s="1"/>
  <c r="A110" i="12"/>
  <c r="B110" i="12" s="1"/>
  <c r="A109" i="12"/>
  <c r="B109" i="12" s="1"/>
  <c r="A108" i="12"/>
  <c r="B108" i="12" s="1"/>
  <c r="A107" i="12"/>
  <c r="B107" i="12" s="1"/>
  <c r="A105" i="12"/>
  <c r="B105" i="12" s="1"/>
  <c r="A104" i="12"/>
  <c r="B104" i="12" s="1"/>
  <c r="A103" i="12"/>
  <c r="B103" i="12" s="1"/>
  <c r="A102" i="12"/>
  <c r="B102" i="12" s="1"/>
  <c r="A101" i="12"/>
  <c r="B101" i="12" s="1"/>
  <c r="A100" i="12"/>
  <c r="B100" i="12" s="1"/>
  <c r="A99" i="12"/>
  <c r="B99" i="12" s="1"/>
  <c r="A97" i="12"/>
  <c r="B97" i="12" s="1"/>
  <c r="A96" i="12"/>
  <c r="B96" i="12" s="1"/>
  <c r="A95" i="12"/>
  <c r="B95" i="12" s="1"/>
  <c r="A94" i="12"/>
  <c r="B94" i="12" s="1"/>
  <c r="A93" i="12"/>
  <c r="B93" i="12" s="1"/>
  <c r="A92" i="12"/>
  <c r="B92" i="12" s="1"/>
  <c r="A91" i="12"/>
  <c r="B91" i="12" s="1"/>
  <c r="A89" i="12"/>
  <c r="B89" i="12" s="1"/>
  <c r="A88" i="12"/>
  <c r="B88" i="12" s="1"/>
  <c r="A87" i="12"/>
  <c r="B87" i="12" s="1"/>
  <c r="A86" i="12"/>
  <c r="B86" i="12" s="1"/>
  <c r="A85" i="12"/>
  <c r="B85" i="12" s="1"/>
  <c r="A84" i="12"/>
  <c r="B84" i="12" s="1"/>
  <c r="A83" i="12"/>
  <c r="B83" i="12" s="1"/>
  <c r="A81" i="12"/>
  <c r="B81" i="12" s="1"/>
  <c r="A80" i="12"/>
  <c r="B80" i="12" s="1"/>
  <c r="A79" i="12"/>
  <c r="B79" i="12" s="1"/>
  <c r="A78" i="12"/>
  <c r="B78" i="12" s="1"/>
  <c r="A77" i="12"/>
  <c r="B77" i="12" s="1"/>
  <c r="A76" i="12"/>
  <c r="B76" i="12" s="1"/>
  <c r="A75" i="12"/>
  <c r="B75" i="12" s="1"/>
  <c r="A73" i="12"/>
  <c r="B73" i="12" s="1"/>
  <c r="A72" i="12"/>
  <c r="B72" i="12" s="1"/>
  <c r="A71" i="12"/>
  <c r="B71" i="12" s="1"/>
  <c r="A70" i="12"/>
  <c r="B70" i="12" s="1"/>
  <c r="A69" i="12"/>
  <c r="B69" i="12" s="1"/>
  <c r="A68" i="12"/>
  <c r="B68" i="12" s="1"/>
  <c r="A67" i="12"/>
  <c r="B67" i="12" s="1"/>
  <c r="A65" i="12"/>
  <c r="B65" i="12" s="1"/>
  <c r="A64" i="12"/>
  <c r="B64" i="12" s="1"/>
  <c r="A63" i="12"/>
  <c r="B63" i="12" s="1"/>
  <c r="A62" i="12"/>
  <c r="B62" i="12" s="1"/>
  <c r="A61" i="12"/>
  <c r="J181" i="11"/>
  <c r="J180" i="11"/>
  <c r="J179" i="11"/>
  <c r="J177" i="11"/>
  <c r="J176" i="11"/>
  <c r="J175" i="11"/>
  <c r="J173" i="11"/>
  <c r="J172" i="11"/>
  <c r="J171" i="11"/>
  <c r="J169" i="11"/>
  <c r="J168" i="11"/>
  <c r="J167" i="11"/>
  <c r="J165" i="11"/>
  <c r="J164" i="11"/>
  <c r="J163" i="11"/>
  <c r="J161" i="11"/>
  <c r="J160" i="11"/>
  <c r="J159" i="11"/>
  <c r="J157" i="11"/>
  <c r="J156" i="11"/>
  <c r="J155" i="11"/>
  <c r="J153" i="11"/>
  <c r="J152" i="11"/>
  <c r="BN120" i="11"/>
  <c r="BL120" i="11"/>
  <c r="BJ120" i="11"/>
  <c r="BI120" i="11"/>
  <c r="BH120" i="11"/>
  <c r="BG120" i="11"/>
  <c r="BF120" i="11"/>
  <c r="BE120" i="11"/>
  <c r="BD120" i="11"/>
  <c r="BB120" i="11"/>
  <c r="BA120" i="11"/>
  <c r="AZ120" i="11"/>
  <c r="AY120" i="11"/>
  <c r="AX120" i="11"/>
  <c r="AW120" i="11"/>
  <c r="AV120" i="11"/>
  <c r="AT120" i="11"/>
  <c r="AS120" i="11"/>
  <c r="AR120" i="11"/>
  <c r="AQ120" i="11"/>
  <c r="AP120" i="11"/>
  <c r="AO120" i="11"/>
  <c r="AN120" i="11"/>
  <c r="AL120" i="11"/>
  <c r="AK120" i="11"/>
  <c r="AJ120" i="11"/>
  <c r="AI120" i="11"/>
  <c r="AH120" i="11"/>
  <c r="AG120" i="11"/>
  <c r="AF120" i="11"/>
  <c r="AD120" i="11"/>
  <c r="AC120" i="11"/>
  <c r="AB120" i="11"/>
  <c r="AA120" i="11"/>
  <c r="Z120" i="11"/>
  <c r="Y120" i="11"/>
  <c r="X120" i="11"/>
  <c r="V120" i="11"/>
  <c r="U120" i="11"/>
  <c r="T120" i="11"/>
  <c r="S120" i="11"/>
  <c r="R120" i="11"/>
  <c r="Q120" i="11"/>
  <c r="P120" i="11"/>
  <c r="N120" i="11"/>
  <c r="M120" i="11"/>
  <c r="L120" i="11"/>
  <c r="K120" i="11"/>
  <c r="BN119" i="11"/>
  <c r="BL119" i="11"/>
  <c r="BK119" i="11"/>
  <c r="BI119" i="11"/>
  <c r="BH119" i="11"/>
  <c r="BG119" i="11"/>
  <c r="BF119" i="11"/>
  <c r="BE119" i="11"/>
  <c r="BD119" i="11"/>
  <c r="BC119" i="11"/>
  <c r="BA119" i="11"/>
  <c r="AZ119" i="11"/>
  <c r="AY119" i="11"/>
  <c r="AX119" i="11"/>
  <c r="AW119" i="11"/>
  <c r="AV119" i="11"/>
  <c r="AU119" i="11"/>
  <c r="AS119" i="11"/>
  <c r="AR119" i="11"/>
  <c r="AQ119" i="11"/>
  <c r="AP119" i="11"/>
  <c r="AO119" i="11"/>
  <c r="AN119" i="11"/>
  <c r="AM119" i="11"/>
  <c r="AK119" i="11"/>
  <c r="AJ119" i="11"/>
  <c r="AI119" i="11"/>
  <c r="AH119" i="11"/>
  <c r="AG119" i="11"/>
  <c r="AF119" i="11"/>
  <c r="AE119" i="11"/>
  <c r="AC119" i="11"/>
  <c r="AB119" i="11"/>
  <c r="AA119" i="11"/>
  <c r="Z119" i="11"/>
  <c r="Y119" i="11"/>
  <c r="X119" i="11"/>
  <c r="W119" i="11"/>
  <c r="U119" i="11"/>
  <c r="T119" i="11"/>
  <c r="S119" i="11"/>
  <c r="R119" i="11"/>
  <c r="Q119" i="11"/>
  <c r="P119" i="11"/>
  <c r="O119" i="11"/>
  <c r="M119" i="11"/>
  <c r="L119" i="11"/>
  <c r="K119" i="11"/>
  <c r="BN118" i="11"/>
  <c r="BL118" i="11"/>
  <c r="BK118" i="11"/>
  <c r="BJ118" i="11"/>
  <c r="BH118" i="11"/>
  <c r="BG118" i="11"/>
  <c r="BF118" i="11"/>
  <c r="BE118" i="11"/>
  <c r="BD118" i="11"/>
  <c r="BC118" i="11"/>
  <c r="BB118" i="11"/>
  <c r="AZ118" i="11"/>
  <c r="AY118" i="11"/>
  <c r="AX118" i="11"/>
  <c r="AW118" i="11"/>
  <c r="AV118" i="11"/>
  <c r="AU118" i="11"/>
  <c r="AT118" i="11"/>
  <c r="AR118" i="11"/>
  <c r="AQ118" i="11"/>
  <c r="AP118" i="11"/>
  <c r="AO118" i="11"/>
  <c r="AN118" i="11"/>
  <c r="AM118" i="11"/>
  <c r="AL118" i="11"/>
  <c r="AJ118" i="11"/>
  <c r="AI118" i="11"/>
  <c r="AH118" i="11"/>
  <c r="AG118" i="11"/>
  <c r="AF118" i="11"/>
  <c r="AE118" i="11"/>
  <c r="AD118" i="11"/>
  <c r="AB118" i="11"/>
  <c r="AA118" i="11"/>
  <c r="Z118" i="11"/>
  <c r="Y118" i="11"/>
  <c r="X118" i="11"/>
  <c r="W118" i="11"/>
  <c r="V118" i="11"/>
  <c r="T118" i="11"/>
  <c r="S118" i="11"/>
  <c r="R118" i="11"/>
  <c r="Q118" i="11"/>
  <c r="P118" i="11"/>
  <c r="O118" i="11"/>
  <c r="N118" i="11"/>
  <c r="L118" i="11"/>
  <c r="K118" i="11"/>
  <c r="BN117" i="11"/>
  <c r="BL117" i="11"/>
  <c r="BK117" i="11"/>
  <c r="BJ117" i="11"/>
  <c r="BI117" i="11"/>
  <c r="BG117" i="11"/>
  <c r="BF117" i="11"/>
  <c r="BE117" i="11"/>
  <c r="BD117" i="11"/>
  <c r="BC117" i="11"/>
  <c r="BB117" i="11"/>
  <c r="BA117" i="11"/>
  <c r="AY117" i="11"/>
  <c r="AX117" i="11"/>
  <c r="AW117" i="11"/>
  <c r="AV117" i="11"/>
  <c r="AU117" i="11"/>
  <c r="AT117" i="11"/>
  <c r="AS117" i="11"/>
  <c r="AQ117" i="11"/>
  <c r="AP117" i="11"/>
  <c r="AO117" i="11"/>
  <c r="AN117" i="11"/>
  <c r="AM117" i="11"/>
  <c r="AL117" i="11"/>
  <c r="AK117" i="11"/>
  <c r="AI117" i="11"/>
  <c r="AH117" i="11"/>
  <c r="AG117" i="11"/>
  <c r="AF117" i="11"/>
  <c r="AE117" i="11"/>
  <c r="AD117" i="11"/>
  <c r="AC117" i="11"/>
  <c r="AA117" i="11"/>
  <c r="Z117" i="11"/>
  <c r="Y117" i="11"/>
  <c r="X117" i="11"/>
  <c r="W117" i="11"/>
  <c r="V117" i="11"/>
  <c r="U117" i="11"/>
  <c r="S117" i="11"/>
  <c r="R117" i="11"/>
  <c r="Q117" i="11"/>
  <c r="P117" i="11"/>
  <c r="O117" i="11"/>
  <c r="N117" i="11"/>
  <c r="M117" i="11"/>
  <c r="K117" i="11"/>
  <c r="BN116" i="11"/>
  <c r="BL116" i="11"/>
  <c r="BK116" i="11"/>
  <c r="BJ116" i="11"/>
  <c r="BI116" i="11"/>
  <c r="BH116" i="11"/>
  <c r="BF116" i="11"/>
  <c r="BE116" i="11"/>
  <c r="BD116" i="11"/>
  <c r="BC116" i="11"/>
  <c r="BB116" i="11"/>
  <c r="BA116" i="11"/>
  <c r="AZ116" i="11"/>
  <c r="AX116" i="11"/>
  <c r="AW116" i="11"/>
  <c r="AV116" i="11"/>
  <c r="AU116" i="11"/>
  <c r="AT116" i="11"/>
  <c r="AS116" i="11"/>
  <c r="AR116" i="11"/>
  <c r="AP116" i="11"/>
  <c r="AO116" i="11"/>
  <c r="AN116" i="11"/>
  <c r="AM116" i="11"/>
  <c r="AL116" i="11"/>
  <c r="AK116" i="11"/>
  <c r="AJ116" i="11"/>
  <c r="AH116" i="11"/>
  <c r="AG116" i="11"/>
  <c r="AF116" i="11"/>
  <c r="AE116" i="11"/>
  <c r="AD116" i="11"/>
  <c r="AC116" i="11"/>
  <c r="AB116" i="11"/>
  <c r="Z116" i="11"/>
  <c r="Y116" i="11"/>
  <c r="X116" i="11"/>
  <c r="W116" i="11"/>
  <c r="V116" i="11"/>
  <c r="U116" i="11"/>
  <c r="T116" i="11"/>
  <c r="R116" i="11"/>
  <c r="Q116" i="11"/>
  <c r="P116" i="11"/>
  <c r="O116" i="11"/>
  <c r="N116" i="11"/>
  <c r="M116" i="11"/>
  <c r="L116" i="11"/>
  <c r="BN115" i="11"/>
  <c r="BL115" i="11"/>
  <c r="BK115" i="11"/>
  <c r="BJ115" i="11"/>
  <c r="BI115" i="11"/>
  <c r="BH115" i="11"/>
  <c r="BG115" i="11"/>
  <c r="BE115" i="11"/>
  <c r="BD115" i="11"/>
  <c r="BC115" i="11"/>
  <c r="BB115" i="11"/>
  <c r="BA115" i="11"/>
  <c r="AZ115" i="11"/>
  <c r="AY115" i="11"/>
  <c r="AW115" i="11"/>
  <c r="AV115" i="11"/>
  <c r="AU115" i="11"/>
  <c r="AT115" i="11"/>
  <c r="AS115" i="11"/>
  <c r="AR115" i="11"/>
  <c r="AQ115" i="11"/>
  <c r="AO115" i="11"/>
  <c r="AN115" i="11"/>
  <c r="AM115" i="11"/>
  <c r="AL115" i="11"/>
  <c r="AK115" i="11"/>
  <c r="AJ115" i="11"/>
  <c r="AI115" i="11"/>
  <c r="AG115" i="11"/>
  <c r="AF115" i="11"/>
  <c r="AE115" i="11"/>
  <c r="AD115" i="11"/>
  <c r="AC115" i="11"/>
  <c r="AB115" i="11"/>
  <c r="AA115" i="11"/>
  <c r="Y115" i="11"/>
  <c r="X115" i="11"/>
  <c r="W115" i="11"/>
  <c r="V115" i="11"/>
  <c r="U115" i="11"/>
  <c r="T115" i="11"/>
  <c r="S115" i="11"/>
  <c r="Q115" i="11"/>
  <c r="P115" i="11"/>
  <c r="O115" i="11"/>
  <c r="N115" i="11"/>
  <c r="M115" i="11"/>
  <c r="L115" i="11"/>
  <c r="K115" i="11"/>
  <c r="BL114" i="11"/>
  <c r="BK114" i="11"/>
  <c r="BJ114" i="11"/>
  <c r="BI114" i="11"/>
  <c r="BH114" i="11"/>
  <c r="BG114" i="11"/>
  <c r="BF114" i="11"/>
  <c r="BD114" i="11"/>
  <c r="BC114" i="11"/>
  <c r="BB114" i="11"/>
  <c r="BA114" i="11"/>
  <c r="AZ114" i="11"/>
  <c r="AY114" i="11"/>
  <c r="AX114" i="11"/>
  <c r="AV114" i="11"/>
  <c r="AU114" i="11"/>
  <c r="AT114" i="11"/>
  <c r="AS114" i="11"/>
  <c r="AR114" i="11"/>
  <c r="AQ114" i="11"/>
  <c r="AP114" i="11"/>
  <c r="AN114" i="11"/>
  <c r="AM114" i="11"/>
  <c r="AL114" i="11"/>
  <c r="AK114" i="11"/>
  <c r="AJ114" i="11"/>
  <c r="AI114" i="11"/>
  <c r="AH114" i="11"/>
  <c r="AF114" i="11"/>
  <c r="AE114" i="11"/>
  <c r="AD114" i="11"/>
  <c r="AC114" i="11"/>
  <c r="AB114" i="11"/>
  <c r="AA114" i="11"/>
  <c r="Z114" i="11"/>
  <c r="X114" i="11"/>
  <c r="W114" i="11"/>
  <c r="V114" i="11"/>
  <c r="U114" i="11"/>
  <c r="T114" i="11"/>
  <c r="S114" i="11"/>
  <c r="R114" i="11"/>
  <c r="P114" i="11"/>
  <c r="O114" i="11"/>
  <c r="N114" i="11"/>
  <c r="M114" i="11"/>
  <c r="L114" i="11"/>
  <c r="K114" i="11"/>
  <c r="BN113" i="11"/>
  <c r="BK113" i="11"/>
  <c r="BJ113" i="11"/>
  <c r="BI113" i="11"/>
  <c r="BH113" i="11"/>
  <c r="BG113" i="11"/>
  <c r="BF113" i="11"/>
  <c r="BE113" i="11"/>
  <c r="BC113" i="11"/>
  <c r="BB113" i="11"/>
  <c r="BA113" i="11"/>
  <c r="AZ113" i="11"/>
  <c r="AY113" i="11"/>
  <c r="AX113" i="11"/>
  <c r="AW113" i="11"/>
  <c r="AU113" i="11"/>
  <c r="AT113" i="11"/>
  <c r="AS113" i="11"/>
  <c r="AR113" i="11"/>
  <c r="AQ113" i="11"/>
  <c r="AP113" i="11"/>
  <c r="AO113" i="11"/>
  <c r="AM113" i="11"/>
  <c r="AL113" i="11"/>
  <c r="AK113" i="11"/>
  <c r="AJ113" i="11"/>
  <c r="AI113" i="11"/>
  <c r="AH113" i="11"/>
  <c r="AG113" i="11"/>
  <c r="AE113" i="11"/>
  <c r="AD113" i="11"/>
  <c r="AC113" i="11"/>
  <c r="AB113" i="11"/>
  <c r="AA113" i="11"/>
  <c r="Z113" i="11"/>
  <c r="Y113" i="11"/>
  <c r="W113" i="11"/>
  <c r="V113" i="11"/>
  <c r="U113" i="11"/>
  <c r="T113" i="11"/>
  <c r="S113" i="11"/>
  <c r="R113" i="11"/>
  <c r="Q113" i="11"/>
  <c r="O113" i="11"/>
  <c r="N113" i="11"/>
  <c r="M113" i="11"/>
  <c r="L113" i="11"/>
  <c r="K113" i="11"/>
  <c r="BN112" i="11"/>
  <c r="BL112" i="11"/>
  <c r="BJ112" i="11"/>
  <c r="BI112" i="11"/>
  <c r="BH112" i="11"/>
  <c r="BG112" i="11"/>
  <c r="BF112" i="11"/>
  <c r="BE112" i="11"/>
  <c r="BD112" i="11"/>
  <c r="BB112" i="11"/>
  <c r="BA112" i="11"/>
  <c r="AZ112" i="11"/>
  <c r="AY112" i="11"/>
  <c r="AX112" i="11"/>
  <c r="AW112" i="11"/>
  <c r="AV112" i="11"/>
  <c r="AT112" i="11"/>
  <c r="AS112" i="11"/>
  <c r="AR112" i="11"/>
  <c r="AQ112" i="11"/>
  <c r="AP112" i="11"/>
  <c r="AO112" i="11"/>
  <c r="AN112" i="11"/>
  <c r="AL112" i="11"/>
  <c r="AK112" i="11"/>
  <c r="AJ112" i="11"/>
  <c r="AI112" i="11"/>
  <c r="AH112" i="11"/>
  <c r="AG112" i="11"/>
  <c r="AF112" i="11"/>
  <c r="AD112" i="11"/>
  <c r="AC112" i="11"/>
  <c r="AB112" i="11"/>
  <c r="AA112" i="11"/>
  <c r="Z112" i="11"/>
  <c r="Y112" i="11"/>
  <c r="X112" i="11"/>
  <c r="V112" i="11"/>
  <c r="U112" i="11"/>
  <c r="T112" i="11"/>
  <c r="S112" i="11"/>
  <c r="R112" i="11"/>
  <c r="Q112" i="11"/>
  <c r="P112" i="11"/>
  <c r="N112" i="11"/>
  <c r="M112" i="11"/>
  <c r="L112" i="11"/>
  <c r="K112" i="11"/>
  <c r="BN111" i="11"/>
  <c r="BL111" i="11"/>
  <c r="BK111" i="11"/>
  <c r="BI111" i="11"/>
  <c r="BH111" i="11"/>
  <c r="BG111" i="11"/>
  <c r="BF111" i="11"/>
  <c r="BE111" i="11"/>
  <c r="BD111" i="11"/>
  <c r="BC111" i="11"/>
  <c r="BA111" i="11"/>
  <c r="AZ111" i="11"/>
  <c r="AY111" i="11"/>
  <c r="AX111" i="11"/>
  <c r="AW111" i="11"/>
  <c r="AV111" i="11"/>
  <c r="AU111" i="11"/>
  <c r="AS111" i="11"/>
  <c r="AR111" i="11"/>
  <c r="AQ111" i="11"/>
  <c r="AP111" i="11"/>
  <c r="AO111" i="11"/>
  <c r="AN111" i="11"/>
  <c r="AM111" i="11"/>
  <c r="AK111" i="11"/>
  <c r="AJ111" i="11"/>
  <c r="AI111" i="11"/>
  <c r="AH111" i="11"/>
  <c r="AG111" i="11"/>
  <c r="AF111" i="11"/>
  <c r="AE111" i="11"/>
  <c r="AC111" i="11"/>
  <c r="AB111" i="11"/>
  <c r="AA111" i="11"/>
  <c r="Z111" i="11"/>
  <c r="Y111" i="11"/>
  <c r="X111" i="11"/>
  <c r="W111" i="11"/>
  <c r="U111" i="11"/>
  <c r="T111" i="11"/>
  <c r="S111" i="11"/>
  <c r="R111" i="11"/>
  <c r="Q111" i="11"/>
  <c r="P111" i="11"/>
  <c r="O111" i="11"/>
  <c r="M111" i="11"/>
  <c r="L111" i="11"/>
  <c r="K111" i="11"/>
  <c r="BN110" i="11"/>
  <c r="BL110" i="11"/>
  <c r="BK110" i="11"/>
  <c r="BJ110" i="11"/>
  <c r="BH110" i="11"/>
  <c r="BG110" i="11"/>
  <c r="BF110" i="11"/>
  <c r="BE110" i="11"/>
  <c r="BD110" i="11"/>
  <c r="BC110" i="11"/>
  <c r="BB110" i="11"/>
  <c r="AZ110" i="11"/>
  <c r="AY110" i="11"/>
  <c r="AX110" i="11"/>
  <c r="AW110" i="11"/>
  <c r="AV110" i="11"/>
  <c r="AU110" i="11"/>
  <c r="AT110" i="11"/>
  <c r="AR110" i="11"/>
  <c r="AQ110" i="11"/>
  <c r="AP110" i="11"/>
  <c r="AO110" i="11"/>
  <c r="AN110" i="11"/>
  <c r="AM110" i="11"/>
  <c r="AL110" i="11"/>
  <c r="AJ110" i="11"/>
  <c r="AI110" i="11"/>
  <c r="AH110" i="11"/>
  <c r="AG110" i="11"/>
  <c r="AF110" i="11"/>
  <c r="AE110" i="11"/>
  <c r="AD110" i="11"/>
  <c r="AB110" i="11"/>
  <c r="AA110" i="11"/>
  <c r="Z110" i="11"/>
  <c r="Y110" i="11"/>
  <c r="X110" i="11"/>
  <c r="W110" i="11"/>
  <c r="V110" i="11"/>
  <c r="T110" i="11"/>
  <c r="S110" i="11"/>
  <c r="R110" i="11"/>
  <c r="Q110" i="11"/>
  <c r="P110" i="11"/>
  <c r="O110" i="11"/>
  <c r="N110" i="11"/>
  <c r="L110" i="11"/>
  <c r="K110" i="11"/>
  <c r="BN109" i="11"/>
  <c r="BL109" i="11"/>
  <c r="BK109" i="11"/>
  <c r="BJ109" i="11"/>
  <c r="BI109" i="11"/>
  <c r="BG109" i="11"/>
  <c r="BF109" i="11"/>
  <c r="BE109" i="11"/>
  <c r="BD109" i="11"/>
  <c r="BC109" i="11"/>
  <c r="BB109" i="11"/>
  <c r="BA109" i="11"/>
  <c r="AY109" i="11"/>
  <c r="AX109" i="11"/>
  <c r="AW109" i="11"/>
  <c r="AV109" i="11"/>
  <c r="AU109" i="11"/>
  <c r="AT109" i="11"/>
  <c r="AS109" i="11"/>
  <c r="AQ109" i="11"/>
  <c r="AP109" i="11"/>
  <c r="AO109" i="11"/>
  <c r="AN109" i="11"/>
  <c r="AM109" i="11"/>
  <c r="AL109" i="11"/>
  <c r="AK109" i="11"/>
  <c r="AI109" i="11"/>
  <c r="AH109" i="11"/>
  <c r="AG109" i="11"/>
  <c r="AF109" i="11"/>
  <c r="AE109" i="11"/>
  <c r="AD109" i="11"/>
  <c r="AC109" i="11"/>
  <c r="AA109" i="11"/>
  <c r="Z109" i="11"/>
  <c r="Y109" i="11"/>
  <c r="X109" i="11"/>
  <c r="W109" i="11"/>
  <c r="V109" i="11"/>
  <c r="U109" i="11"/>
  <c r="S109" i="11"/>
  <c r="R109" i="11"/>
  <c r="Q109" i="11"/>
  <c r="P109" i="11"/>
  <c r="O109" i="11"/>
  <c r="N109" i="11"/>
  <c r="M109" i="11"/>
  <c r="K109" i="11"/>
  <c r="BN108" i="11"/>
  <c r="BL108" i="11"/>
  <c r="BK108" i="11"/>
  <c r="BJ108" i="11"/>
  <c r="BI108" i="11"/>
  <c r="BH108" i="11"/>
  <c r="BF108" i="11"/>
  <c r="BE108" i="11"/>
  <c r="BD108" i="11"/>
  <c r="BC108" i="11"/>
  <c r="BB108" i="11"/>
  <c r="BA108" i="11"/>
  <c r="AZ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BN107" i="11"/>
  <c r="BL107" i="11"/>
  <c r="BK107" i="11"/>
  <c r="BJ107" i="11"/>
  <c r="BI107" i="11"/>
  <c r="BH107" i="11"/>
  <c r="BG107" i="11"/>
  <c r="BF107" i="11"/>
  <c r="BE107" i="11"/>
  <c r="BD107" i="11"/>
  <c r="BC107" i="11"/>
  <c r="BB107" i="11"/>
  <c r="BA107" i="11"/>
  <c r="AZ107" i="11"/>
  <c r="AY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K107" i="11"/>
  <c r="AJ107" i="11"/>
  <c r="AI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BN106" i="11"/>
  <c r="BL106" i="11"/>
  <c r="BK106" i="11"/>
  <c r="BJ106" i="11"/>
  <c r="BI106" i="11"/>
  <c r="BH106" i="11"/>
  <c r="BG106" i="11"/>
  <c r="BF106" i="11"/>
  <c r="BE106" i="11"/>
  <c r="BD106" i="11"/>
  <c r="BC106" i="11"/>
  <c r="BB106" i="11"/>
  <c r="BA106" i="11"/>
  <c r="AZ106" i="11"/>
  <c r="AY106" i="11"/>
  <c r="AX106" i="11"/>
  <c r="AW106" i="11"/>
  <c r="AV106" i="11"/>
  <c r="AU106" i="11"/>
  <c r="AT106" i="11"/>
  <c r="AS106" i="11"/>
  <c r="AR106" i="11"/>
  <c r="AQ106" i="11"/>
  <c r="AP106" i="11"/>
  <c r="AO106" i="11"/>
  <c r="AN106" i="11"/>
  <c r="AM106" i="11"/>
  <c r="AL106" i="11"/>
  <c r="AJ106" i="11"/>
  <c r="AI106" i="11"/>
  <c r="AH106" i="11"/>
  <c r="AF106" i="11"/>
  <c r="AE106" i="11"/>
  <c r="AD106" i="11"/>
  <c r="AC106" i="11"/>
  <c r="AB106" i="11"/>
  <c r="AA106" i="11"/>
  <c r="Z106" i="11"/>
  <c r="X106" i="11"/>
  <c r="W106" i="11"/>
  <c r="V106" i="11"/>
  <c r="T106" i="11"/>
  <c r="S106" i="11"/>
  <c r="P106" i="11"/>
  <c r="O106" i="11"/>
  <c r="N106" i="11"/>
  <c r="L106" i="11"/>
  <c r="K106" i="11"/>
  <c r="BN105" i="11"/>
  <c r="BK105" i="11"/>
  <c r="BJ105" i="11"/>
  <c r="BI105" i="11"/>
  <c r="BG105" i="11"/>
  <c r="BF105" i="11"/>
  <c r="BE105" i="11"/>
  <c r="BD105" i="11"/>
  <c r="BC105" i="11"/>
  <c r="BB105" i="11"/>
  <c r="BA105" i="11"/>
  <c r="AY105" i="11"/>
  <c r="AX105" i="11"/>
  <c r="AW105" i="11"/>
  <c r="AU105" i="11"/>
  <c r="AT105" i="11"/>
  <c r="AQ105" i="11"/>
  <c r="AP105" i="11"/>
  <c r="AM105" i="11"/>
  <c r="AL105" i="11"/>
  <c r="AK105" i="11"/>
  <c r="AI105" i="11"/>
  <c r="AH105" i="11"/>
  <c r="AF105" i="11"/>
  <c r="AE105" i="11"/>
  <c r="AD105" i="11"/>
  <c r="AC105" i="11"/>
  <c r="AB105" i="11"/>
  <c r="AA105" i="11"/>
  <c r="Z105" i="11"/>
  <c r="W105" i="11"/>
  <c r="S105" i="11"/>
  <c r="R105" i="11"/>
  <c r="O105" i="11"/>
  <c r="N105" i="11"/>
  <c r="K105" i="11"/>
  <c r="BN104" i="11"/>
  <c r="BJ104" i="11"/>
  <c r="BI104" i="11"/>
  <c r="BH104" i="11"/>
  <c r="BF104" i="11"/>
  <c r="BE104" i="11"/>
  <c r="BC104" i="11"/>
  <c r="BB104" i="11"/>
  <c r="BA104" i="11"/>
  <c r="AZ104" i="11"/>
  <c r="AY104" i="11"/>
  <c r="AX104" i="11"/>
  <c r="AW104" i="11"/>
  <c r="AT104" i="11"/>
  <c r="AR104" i="11"/>
  <c r="AP104" i="11"/>
  <c r="AO104" i="11"/>
  <c r="AL104" i="11"/>
  <c r="AK104" i="11"/>
  <c r="AH104" i="11"/>
  <c r="AG104" i="11"/>
  <c r="AD104" i="11"/>
  <c r="AC104" i="11"/>
  <c r="AB104" i="11"/>
  <c r="Z104" i="11"/>
  <c r="Y104" i="11"/>
  <c r="W104" i="11"/>
  <c r="V104" i="11"/>
  <c r="U104" i="11"/>
  <c r="T104" i="11"/>
  <c r="S104" i="11"/>
  <c r="R104" i="11"/>
  <c r="Q104" i="11"/>
  <c r="N104" i="11"/>
  <c r="BN103" i="11"/>
  <c r="BL103" i="11"/>
  <c r="BI103" i="11"/>
  <c r="BH103" i="11"/>
  <c r="BE103" i="11"/>
  <c r="BD103" i="11"/>
  <c r="BA103" i="11"/>
  <c r="AZ103" i="11"/>
  <c r="AY103" i="11"/>
  <c r="AW103" i="11"/>
  <c r="AV103" i="11"/>
  <c r="AS103" i="11"/>
  <c r="AQ103" i="11"/>
  <c r="AO103" i="11"/>
  <c r="AN103" i="11"/>
  <c r="AK103" i="11"/>
  <c r="AJ103" i="11"/>
  <c r="AI103" i="11"/>
  <c r="AG103" i="11"/>
  <c r="AF103" i="11"/>
  <c r="AC103" i="11"/>
  <c r="Y103" i="11"/>
  <c r="X103" i="11"/>
  <c r="U103" i="11"/>
  <c r="T103" i="11"/>
  <c r="S103" i="11"/>
  <c r="Q103" i="11"/>
  <c r="P103" i="11"/>
  <c r="M103" i="11"/>
  <c r="K103" i="11"/>
  <c r="BL102" i="11"/>
  <c r="BK102" i="11"/>
  <c r="BH102" i="11"/>
  <c r="BG102" i="11"/>
  <c r="BF102" i="11"/>
  <c r="BD102" i="11"/>
  <c r="BC102" i="11"/>
  <c r="AZ102" i="11"/>
  <c r="AV102" i="11"/>
  <c r="AU102" i="11"/>
  <c r="AR102" i="11"/>
  <c r="AQ102" i="11"/>
  <c r="AP102" i="11"/>
  <c r="AN102" i="11"/>
  <c r="AM102" i="11"/>
  <c r="AJ102" i="11"/>
  <c r="AH102" i="11"/>
  <c r="AF102" i="11"/>
  <c r="AE102" i="11"/>
  <c r="AB102" i="11"/>
  <c r="AA102" i="11"/>
  <c r="Z102" i="11"/>
  <c r="X102" i="11"/>
  <c r="W102" i="11"/>
  <c r="T102" i="11"/>
  <c r="P102" i="11"/>
  <c r="O102" i="11"/>
  <c r="L102" i="11"/>
  <c r="K102" i="11"/>
  <c r="BN101" i="11"/>
  <c r="BK101" i="11"/>
  <c r="BJ101" i="11"/>
  <c r="BG101" i="11"/>
  <c r="BE101" i="11"/>
  <c r="BC101" i="11"/>
  <c r="BB101" i="11"/>
  <c r="AY101" i="11"/>
  <c r="AU101" i="11"/>
  <c r="AS101" i="11"/>
  <c r="AQ101" i="11"/>
  <c r="AM101" i="11"/>
  <c r="AK101" i="11"/>
  <c r="AI101" i="11"/>
  <c r="AE101" i="11"/>
  <c r="AC101" i="11"/>
  <c r="AA101" i="11"/>
  <c r="W101" i="11"/>
  <c r="U101" i="11"/>
  <c r="S101" i="11"/>
  <c r="O101" i="11"/>
  <c r="K101" i="11"/>
  <c r="BN100" i="11"/>
  <c r="BJ100" i="11"/>
  <c r="BI100" i="11"/>
  <c r="BF100" i="11"/>
  <c r="BE100" i="11"/>
  <c r="BD100" i="11"/>
  <c r="BB100" i="11"/>
  <c r="BA100" i="11"/>
  <c r="AX100" i="11"/>
  <c r="AV100" i="11"/>
  <c r="AU100" i="11"/>
  <c r="AT100" i="11"/>
  <c r="AS100" i="11"/>
  <c r="AP100" i="11"/>
  <c r="AL100" i="11"/>
  <c r="AK100" i="11"/>
  <c r="AH100" i="11"/>
  <c r="AG100" i="11"/>
  <c r="AD100" i="11"/>
  <c r="AC100" i="11"/>
  <c r="Z100" i="11"/>
  <c r="Y100" i="11"/>
  <c r="X100" i="11"/>
  <c r="V100" i="11"/>
  <c r="U100" i="11"/>
  <c r="S100" i="11"/>
  <c r="R100" i="11"/>
  <c r="Q100" i="11"/>
  <c r="P100" i="11"/>
  <c r="O100" i="11"/>
  <c r="N100" i="11"/>
  <c r="M100" i="11"/>
  <c r="BN99" i="11"/>
  <c r="BI99" i="11"/>
  <c r="BH99" i="11"/>
  <c r="BE99" i="11"/>
  <c r="BD99" i="11"/>
  <c r="BC99" i="11"/>
  <c r="BA99" i="11"/>
  <c r="AY99" i="11"/>
  <c r="AW99" i="11"/>
  <c r="AS99" i="11"/>
  <c r="AO99" i="11"/>
  <c r="AM99" i="11"/>
  <c r="AK99" i="11"/>
  <c r="AG99" i="11"/>
  <c r="AC99" i="11"/>
  <c r="AB99" i="11"/>
  <c r="Y99" i="11"/>
  <c r="W99" i="11"/>
  <c r="U99" i="11"/>
  <c r="T99" i="11"/>
  <c r="Q99" i="11"/>
  <c r="O99" i="11"/>
  <c r="M99" i="11"/>
  <c r="L99" i="11"/>
  <c r="BL98" i="11"/>
  <c r="BK98" i="11"/>
  <c r="BH98" i="11"/>
  <c r="BG98" i="11"/>
  <c r="BF98" i="11"/>
  <c r="BD98" i="11"/>
  <c r="AZ98" i="11"/>
  <c r="AY98" i="11"/>
  <c r="AV98" i="11"/>
  <c r="AU98" i="11"/>
  <c r="AT98" i="11"/>
  <c r="AR98" i="11"/>
  <c r="AQ98" i="11"/>
  <c r="AN98" i="11"/>
  <c r="AL98" i="11"/>
  <c r="AJ98" i="11"/>
  <c r="AI98" i="11"/>
  <c r="AH98" i="11"/>
  <c r="AF98" i="11"/>
  <c r="AB98" i="11"/>
  <c r="AA98" i="11"/>
  <c r="Z98" i="11"/>
  <c r="X98" i="11"/>
  <c r="W98" i="11"/>
  <c r="V98" i="11"/>
  <c r="T98" i="11"/>
  <c r="S98" i="11"/>
  <c r="P98" i="11"/>
  <c r="O98" i="11"/>
  <c r="N98" i="11"/>
  <c r="L98" i="11"/>
  <c r="K98" i="11"/>
  <c r="BN97" i="11"/>
  <c r="BK97" i="11"/>
  <c r="BG97" i="11"/>
  <c r="BF97" i="11"/>
  <c r="BE97" i="11"/>
  <c r="BC97" i="11"/>
  <c r="BB97" i="11"/>
  <c r="AY97" i="11"/>
  <c r="AX97" i="11"/>
  <c r="AU97" i="11"/>
  <c r="AT97" i="11"/>
  <c r="AS97" i="11"/>
  <c r="AQ97" i="11"/>
  <c r="AP97" i="11"/>
  <c r="AM97" i="11"/>
  <c r="AL97" i="11"/>
  <c r="AI97" i="11"/>
  <c r="AH97" i="11"/>
  <c r="AG97" i="11"/>
  <c r="AE97" i="11"/>
  <c r="Z97" i="11"/>
  <c r="Y97" i="11"/>
  <c r="W97" i="11"/>
  <c r="U97" i="11"/>
  <c r="S97" i="11"/>
  <c r="R97" i="11"/>
  <c r="O97" i="11"/>
  <c r="N97" i="11"/>
  <c r="BN96" i="11"/>
  <c r="BL96" i="11"/>
  <c r="BJ96" i="11"/>
  <c r="BF96" i="11"/>
  <c r="BE96" i="11"/>
  <c r="BD96" i="11"/>
  <c r="BB96" i="11"/>
  <c r="AW96" i="11"/>
  <c r="AV96" i="11"/>
  <c r="AT96" i="11"/>
  <c r="AS96" i="11"/>
  <c r="AR96" i="11"/>
  <c r="AP96" i="11"/>
  <c r="AO96" i="11"/>
  <c r="AL96" i="11"/>
  <c r="AJ96" i="11"/>
  <c r="AF96" i="11"/>
  <c r="AD96" i="11"/>
  <c r="Z96" i="11"/>
  <c r="R96" i="11"/>
  <c r="P96" i="11"/>
  <c r="N96" i="11"/>
  <c r="BN95" i="11"/>
  <c r="BI95" i="11"/>
  <c r="BG95" i="11"/>
  <c r="BE95" i="11"/>
  <c r="BA95" i="11"/>
  <c r="AY95" i="11"/>
  <c r="AS95" i="11"/>
  <c r="AQ95" i="11"/>
  <c r="AO95" i="11"/>
  <c r="AI95" i="11"/>
  <c r="AH95" i="11"/>
  <c r="AG95" i="11"/>
  <c r="AC95" i="11"/>
  <c r="AA95" i="11"/>
  <c r="Z95" i="11"/>
  <c r="Q95" i="11"/>
  <c r="K95" i="11"/>
  <c r="BL94" i="11"/>
  <c r="BH94" i="11"/>
  <c r="BF94" i="11"/>
  <c r="AZ94" i="11"/>
  <c r="AR94" i="11"/>
  <c r="AN94" i="11"/>
  <c r="T94" i="11"/>
  <c r="R94" i="11"/>
  <c r="L94" i="11"/>
  <c r="BG93" i="11"/>
  <c r="AS93" i="11"/>
  <c r="AM93" i="11"/>
  <c r="AG93" i="11"/>
  <c r="AF93" i="11"/>
  <c r="O93" i="11"/>
  <c r="BL92" i="11"/>
  <c r="BJ92" i="11"/>
  <c r="BN89" i="11"/>
  <c r="BN76" i="11" s="1"/>
  <c r="BF96" i="10"/>
  <c r="BN182" i="11" s="1"/>
  <c r="BF95" i="10"/>
  <c r="BN181" i="11" s="1"/>
  <c r="BF94" i="10"/>
  <c r="BN180" i="11" s="1"/>
  <c r="BF93" i="10"/>
  <c r="BN179" i="11" s="1"/>
  <c r="BF92" i="10"/>
  <c r="BN178" i="11" s="1"/>
  <c r="BF91" i="10"/>
  <c r="BN177" i="11" s="1"/>
  <c r="BF90" i="10"/>
  <c r="BN176" i="11" s="1"/>
  <c r="BF89" i="10"/>
  <c r="BN175" i="11" s="1"/>
  <c r="BF88" i="10"/>
  <c r="BN174" i="11" s="1"/>
  <c r="BF87" i="10"/>
  <c r="BN173" i="11" s="1"/>
  <c r="BF86" i="10"/>
  <c r="BN172" i="11" s="1"/>
  <c r="BF85" i="10"/>
  <c r="BN171" i="11" s="1"/>
  <c r="BF84" i="10"/>
  <c r="BN170" i="11" s="1"/>
  <c r="BF83" i="10"/>
  <c r="BN169" i="11" s="1"/>
  <c r="BF82" i="10"/>
  <c r="BN168" i="11" s="1"/>
  <c r="BF81" i="10"/>
  <c r="BN167" i="11" s="1"/>
  <c r="BF80" i="10"/>
  <c r="BN166" i="11" s="1"/>
  <c r="BF79" i="10"/>
  <c r="BN165" i="11" s="1"/>
  <c r="BF78" i="10"/>
  <c r="BN164" i="11" s="1"/>
  <c r="BF77" i="10"/>
  <c r="BN163" i="11" s="1"/>
  <c r="BF76" i="10"/>
  <c r="BN162" i="11" s="1"/>
  <c r="BF75" i="10"/>
  <c r="BN161" i="11" s="1"/>
  <c r="BF74" i="10"/>
  <c r="BN160" i="11" s="1"/>
  <c r="BF73" i="10"/>
  <c r="BN159" i="11" s="1"/>
  <c r="BF72" i="10"/>
  <c r="BN158" i="11" s="1"/>
  <c r="BF71" i="10"/>
  <c r="BN157" i="11" s="1"/>
  <c r="BF70" i="10"/>
  <c r="BN156" i="11" s="1"/>
  <c r="BF69" i="10"/>
  <c r="BN155" i="11" s="1"/>
  <c r="BF68" i="10"/>
  <c r="BN154" i="11" s="1"/>
  <c r="BF67" i="10"/>
  <c r="BN153" i="11" s="1"/>
  <c r="BF66" i="10"/>
  <c r="BN152" i="11" s="1"/>
  <c r="BF64" i="10"/>
  <c r="BN151" i="11" s="1"/>
  <c r="BF63" i="10"/>
  <c r="BN150" i="11" s="1"/>
  <c r="BF62" i="10"/>
  <c r="BN149" i="11" s="1"/>
  <c r="BF61" i="10"/>
  <c r="BN148" i="11" s="1"/>
  <c r="BF60" i="10"/>
  <c r="BN147" i="11" s="1"/>
  <c r="BF59" i="10"/>
  <c r="BN146" i="11" s="1"/>
  <c r="BF58" i="10"/>
  <c r="BN145" i="11" s="1"/>
  <c r="BF57" i="10"/>
  <c r="BN144" i="11" s="1"/>
  <c r="BF56" i="10"/>
  <c r="BN143" i="11" s="1"/>
  <c r="BF55" i="10"/>
  <c r="BN142" i="11" s="1"/>
  <c r="BF54" i="10"/>
  <c r="BN141" i="11" s="1"/>
  <c r="BF53" i="10"/>
  <c r="BN140" i="11" s="1"/>
  <c r="BF52" i="10"/>
  <c r="BN139" i="11" s="1"/>
  <c r="BF51" i="10"/>
  <c r="BN138" i="11" s="1"/>
  <c r="BF50" i="10"/>
  <c r="BN137" i="11" s="1"/>
  <c r="BF49" i="10"/>
  <c r="BN136" i="11" s="1"/>
  <c r="BF48" i="10"/>
  <c r="BN135" i="11" s="1"/>
  <c r="BF47" i="10"/>
  <c r="BN134" i="11" s="1"/>
  <c r="BF46" i="10"/>
  <c r="BN133" i="11" s="1"/>
  <c r="BF45" i="10"/>
  <c r="BN132" i="11" s="1"/>
  <c r="BF44" i="10"/>
  <c r="BN131" i="11" s="1"/>
  <c r="BF43" i="10"/>
  <c r="BN130" i="11" s="1"/>
  <c r="BF42" i="10"/>
  <c r="BN129" i="11" s="1"/>
  <c r="BF41" i="10"/>
  <c r="BN128" i="11" s="1"/>
  <c r="BF40" i="10"/>
  <c r="BN127" i="11" s="1"/>
  <c r="BF39" i="10"/>
  <c r="BN126" i="11" s="1"/>
  <c r="BF38" i="10"/>
  <c r="BN125" i="11" s="1"/>
  <c r="BF37" i="10"/>
  <c r="BN124" i="11" s="1"/>
  <c r="BF36" i="10"/>
  <c r="BN123" i="11" s="1"/>
  <c r="BF35" i="10"/>
  <c r="BN122" i="11" s="1"/>
  <c r="BF34" i="10"/>
  <c r="BN121" i="11" s="1"/>
  <c r="B61" i="12" l="1"/>
  <c r="BF219" i="10"/>
  <c r="BF113" i="10"/>
  <c r="BF225" i="10"/>
  <c r="BF214" i="10"/>
  <c r="BF196" i="10"/>
  <c r="BF223" i="10"/>
  <c r="BF111" i="10"/>
  <c r="BF103" i="10"/>
  <c r="BF200" i="10"/>
  <c r="BF217" i="10"/>
  <c r="BF226" i="10"/>
  <c r="BF198" i="10"/>
  <c r="BF215" i="10"/>
  <c r="BF108" i="10"/>
  <c r="BF99" i="10"/>
  <c r="BF207" i="10"/>
  <c r="BF204" i="10"/>
  <c r="BF206" i="10"/>
  <c r="BF101" i="10"/>
  <c r="BF211" i="10"/>
  <c r="BF107" i="10"/>
  <c r="BF208" i="10"/>
  <c r="BF121" i="10"/>
  <c r="BF118" i="10"/>
  <c r="BF104" i="10"/>
  <c r="BF105" i="10"/>
  <c r="BF209" i="10"/>
  <c r="BF102" i="10"/>
  <c r="BF116" i="10"/>
  <c r="BF115" i="10"/>
  <c r="BF124" i="10"/>
  <c r="BF106" i="10"/>
  <c r="BF109" i="10"/>
  <c r="BF222" i="10"/>
  <c r="BF119" i="10"/>
  <c r="BF201" i="10"/>
  <c r="BF117" i="10"/>
  <c r="BF216" i="10"/>
  <c r="BF122" i="10"/>
  <c r="BF98" i="10"/>
  <c r="BF210" i="10"/>
  <c r="BF120" i="10"/>
  <c r="BF202" i="10"/>
  <c r="BF197" i="10"/>
  <c r="BF112" i="10"/>
  <c r="BF212" i="10"/>
  <c r="BF125" i="10"/>
  <c r="BF199" i="10"/>
  <c r="BF213" i="10"/>
  <c r="BF128" i="10"/>
  <c r="BF127" i="10"/>
  <c r="BF114" i="10"/>
  <c r="BF100" i="10"/>
  <c r="BF224" i="10"/>
  <c r="BF126" i="10"/>
  <c r="BF110" i="10"/>
  <c r="BF218" i="10"/>
  <c r="BF123" i="10"/>
  <c r="BF203" i="10"/>
  <c r="BF205" i="10"/>
  <c r="BF221" i="10"/>
  <c r="BF220" i="10"/>
  <c r="N74" i="11"/>
  <c r="O75" i="11"/>
  <c r="AI93" i="11"/>
  <c r="AQ93" i="11"/>
  <c r="AY93" i="11"/>
  <c r="AG91" i="11"/>
  <c r="N92" i="11"/>
  <c r="AD92" i="11"/>
  <c r="BB92" i="11"/>
  <c r="AE93" i="11"/>
  <c r="P94" i="11"/>
  <c r="X94" i="11"/>
  <c r="AF94" i="11"/>
  <c r="AV94" i="11"/>
  <c r="BD94" i="11"/>
  <c r="U95" i="11"/>
  <c r="AK91" i="11"/>
  <c r="R92" i="11"/>
  <c r="AT92" i="11"/>
  <c r="W93" i="11"/>
  <c r="Y91" i="11"/>
  <c r="AW91" i="11"/>
  <c r="V92" i="11"/>
  <c r="AH92" i="11"/>
  <c r="Q91" i="11"/>
  <c r="U91" i="11"/>
  <c r="AO91" i="11"/>
  <c r="BI91" i="11"/>
  <c r="AP92" i="11"/>
  <c r="AX92" i="11"/>
  <c r="BF92" i="11"/>
  <c r="K93" i="11"/>
  <c r="S93" i="11"/>
  <c r="AA93" i="11"/>
  <c r="AV93" i="11"/>
  <c r="BC93" i="11"/>
  <c r="BK93" i="11"/>
  <c r="AB94" i="11"/>
  <c r="AJ94" i="11"/>
  <c r="BE94" i="11"/>
  <c r="M95" i="11"/>
  <c r="Y95" i="11"/>
  <c r="AK95" i="11"/>
  <c r="AP95" i="11"/>
  <c r="AW95" i="11"/>
  <c r="BB95" i="11"/>
  <c r="V96" i="11"/>
  <c r="AH96" i="11"/>
  <c r="AX96" i="11"/>
  <c r="K97" i="11"/>
  <c r="AA97" i="11"/>
  <c r="N91" i="11"/>
  <c r="AC91" i="11"/>
  <c r="AS91" i="11"/>
  <c r="AW94" i="11"/>
  <c r="AT91" i="11"/>
  <c r="O92" i="11"/>
  <c r="W92" i="11"/>
  <c r="X93" i="11"/>
  <c r="AN93" i="11"/>
  <c r="BD93" i="11"/>
  <c r="Q94" i="11"/>
  <c r="AG94" i="11"/>
  <c r="BJ91" i="11"/>
  <c r="T93" i="11"/>
  <c r="AJ93" i="11"/>
  <c r="AZ93" i="11"/>
  <c r="M94" i="11"/>
  <c r="AC94" i="11"/>
  <c r="AS94" i="11"/>
  <c r="AD91" i="11"/>
  <c r="AE92" i="11"/>
  <c r="AB93" i="11"/>
  <c r="AR93" i="11"/>
  <c r="BH93" i="11"/>
  <c r="U94" i="11"/>
  <c r="AK94" i="11"/>
  <c r="BA94" i="11"/>
  <c r="N95" i="11"/>
  <c r="AD95" i="11"/>
  <c r="AT95" i="11"/>
  <c r="BJ95" i="11"/>
  <c r="W96" i="11"/>
  <c r="AM96" i="11"/>
  <c r="AQ96" i="11"/>
  <c r="AU96" i="11"/>
  <c r="AY96" i="11"/>
  <c r="BC96" i="11"/>
  <c r="BG96" i="11"/>
  <c r="BK96" i="11"/>
  <c r="L97" i="11"/>
  <c r="P97" i="11"/>
  <c r="T97" i="11"/>
  <c r="X97" i="11"/>
  <c r="AB97" i="11"/>
  <c r="AF97" i="11"/>
  <c r="AJ97" i="11"/>
  <c r="AN97" i="11"/>
  <c r="AR97" i="11"/>
  <c r="AV97" i="11"/>
  <c r="AZ97" i="11"/>
  <c r="BD97" i="11"/>
  <c r="BH97" i="11"/>
  <c r="BL97" i="11"/>
  <c r="M98" i="11"/>
  <c r="Q98" i="11"/>
  <c r="U98" i="11"/>
  <c r="Y98" i="11"/>
  <c r="AC98" i="11"/>
  <c r="AG98" i="11"/>
  <c r="AK98" i="11"/>
  <c r="AO98" i="11"/>
  <c r="AS98" i="11"/>
  <c r="AW98" i="11"/>
  <c r="BA98" i="11"/>
  <c r="BE98" i="11"/>
  <c r="BI98" i="11"/>
  <c r="N99" i="11"/>
  <c r="R99" i="11"/>
  <c r="V99" i="11"/>
  <c r="Z99" i="11"/>
  <c r="AD99" i="11"/>
  <c r="BK91" i="11"/>
  <c r="AB92" i="11"/>
  <c r="AJ92" i="11"/>
  <c r="BG91" i="11"/>
  <c r="P92" i="11"/>
  <c r="L92" i="11"/>
  <c r="X92" i="11"/>
  <c r="V91" i="11"/>
  <c r="BB91" i="11"/>
  <c r="K92" i="11"/>
  <c r="AA92" i="11"/>
  <c r="AK92" i="11"/>
  <c r="AO92" i="11"/>
  <c r="AS92" i="11"/>
  <c r="AW92" i="11"/>
  <c r="BA92" i="11"/>
  <c r="BE92" i="11"/>
  <c r="BI92" i="11"/>
  <c r="N93" i="11"/>
  <c r="R93" i="11"/>
  <c r="V93" i="11"/>
  <c r="Z93" i="11"/>
  <c r="AD93" i="11"/>
  <c r="AH93" i="11"/>
  <c r="AL93" i="11"/>
  <c r="AP93" i="11"/>
  <c r="AT93" i="11"/>
  <c r="AX93" i="11"/>
  <c r="BB93" i="11"/>
  <c r="BF93" i="11"/>
  <c r="BJ93" i="11"/>
  <c r="K94" i="11"/>
  <c r="O94" i="11"/>
  <c r="S94" i="11"/>
  <c r="W94" i="11"/>
  <c r="AA94" i="11"/>
  <c r="AE94" i="11"/>
  <c r="AI94" i="11"/>
  <c r="AM94" i="11"/>
  <c r="AQ94" i="11"/>
  <c r="AU94" i="11"/>
  <c r="AY94" i="11"/>
  <c r="BC94" i="11"/>
  <c r="BG94" i="11"/>
  <c r="BK94" i="11"/>
  <c r="L95" i="11"/>
  <c r="P95" i="11"/>
  <c r="T95" i="11"/>
  <c r="X95" i="11"/>
  <c r="AB95" i="11"/>
  <c r="AF95" i="11"/>
  <c r="AJ95" i="11"/>
  <c r="AN95" i="11"/>
  <c r="AR95" i="11"/>
  <c r="AV95" i="11"/>
  <c r="AZ95" i="11"/>
  <c r="BD95" i="11"/>
  <c r="BH95" i="11"/>
  <c r="BL95" i="11"/>
  <c r="M96" i="11"/>
  <c r="Q96" i="11"/>
  <c r="U96" i="11"/>
  <c r="Y96" i="11"/>
  <c r="AC96" i="11"/>
  <c r="AG96" i="11"/>
  <c r="AK96" i="11"/>
  <c r="AL91" i="11"/>
  <c r="BF91" i="11"/>
  <c r="S92" i="11"/>
  <c r="AI92" i="11"/>
  <c r="AM92" i="11"/>
  <c r="AQ92" i="11"/>
  <c r="AU92" i="11"/>
  <c r="AY92" i="11"/>
  <c r="BC92" i="11"/>
  <c r="BG92" i="11"/>
  <c r="BK92" i="11"/>
  <c r="L93" i="11"/>
  <c r="P93" i="11"/>
  <c r="R91" i="11"/>
  <c r="Z91" i="11"/>
  <c r="AH91" i="11"/>
  <c r="AX91" i="11"/>
  <c r="AP91" i="11"/>
  <c r="BC91" i="11"/>
  <c r="P91" i="11"/>
  <c r="T91" i="11"/>
  <c r="X91" i="11"/>
  <c r="AB91" i="11"/>
  <c r="AF91" i="11"/>
  <c r="AJ91" i="11"/>
  <c r="AN91" i="11"/>
  <c r="AR91" i="11"/>
  <c r="AV91" i="11"/>
  <c r="AZ91" i="11"/>
  <c r="BD91" i="11"/>
  <c r="BH91" i="11"/>
  <c r="BL91" i="11"/>
  <c r="M92" i="11"/>
  <c r="Q92" i="11"/>
  <c r="U92" i="11"/>
  <c r="Y92" i="11"/>
  <c r="AC92" i="11"/>
  <c r="AG92" i="11"/>
  <c r="O91" i="11"/>
  <c r="S91" i="11"/>
  <c r="W91" i="11"/>
  <c r="AA91" i="11"/>
  <c r="AE91" i="11"/>
  <c r="AI91" i="11"/>
  <c r="AM91" i="11"/>
  <c r="AQ91" i="11"/>
  <c r="AU91" i="11"/>
  <c r="AY91" i="11"/>
  <c r="N90" i="11"/>
  <c r="B60" i="12"/>
  <c r="BQ130" i="10"/>
  <c r="BM130" i="10"/>
  <c r="BI130" i="10"/>
  <c r="BQ160" i="10"/>
  <c r="BM160" i="10"/>
  <c r="BI160" i="10"/>
  <c r="BQ159" i="10"/>
  <c r="BM159" i="10"/>
  <c r="BI159" i="10"/>
  <c r="BQ158" i="10"/>
  <c r="BM158" i="10"/>
  <c r="BI158" i="10"/>
  <c r="BQ157" i="10"/>
  <c r="BM157" i="10"/>
  <c r="BI157" i="10"/>
  <c r="BQ156" i="10"/>
  <c r="BM156" i="10"/>
  <c r="BI156" i="10"/>
  <c r="BQ155" i="10"/>
  <c r="BM155" i="10"/>
  <c r="BI155" i="10"/>
  <c r="BQ154" i="10"/>
  <c r="BM154" i="10"/>
  <c r="BI154" i="10"/>
  <c r="BQ153" i="10"/>
  <c r="BM153" i="10"/>
  <c r="BI153" i="10"/>
  <c r="BQ152" i="10"/>
  <c r="BM152" i="10"/>
  <c r="BI152" i="10"/>
  <c r="BQ151" i="10"/>
  <c r="BM151" i="10"/>
  <c r="BI151" i="10"/>
  <c r="BQ150" i="10"/>
  <c r="BM150" i="10"/>
  <c r="BI150" i="10"/>
  <c r="BQ149" i="10"/>
  <c r="BM149" i="10"/>
  <c r="BI149" i="10"/>
  <c r="BQ148" i="10"/>
  <c r="BM148" i="10"/>
  <c r="BI148" i="10"/>
  <c r="BQ147" i="10"/>
  <c r="BM147" i="10"/>
  <c r="BI147" i="10"/>
  <c r="BQ146" i="10"/>
  <c r="BM146" i="10"/>
  <c r="BI146" i="10"/>
  <c r="BQ145" i="10"/>
  <c r="BM145" i="10"/>
  <c r="BI145" i="10"/>
  <c r="BQ144" i="10"/>
  <c r="BM144" i="10"/>
  <c r="BI144" i="10"/>
  <c r="BQ143" i="10"/>
  <c r="BM143" i="10"/>
  <c r="BI143" i="10"/>
  <c r="BQ142" i="10"/>
  <c r="BM142" i="10"/>
  <c r="BI142" i="10"/>
  <c r="BQ141" i="10"/>
  <c r="BM141" i="10"/>
  <c r="BI141" i="10"/>
  <c r="BQ140" i="10"/>
  <c r="BM140" i="10"/>
  <c r="BI140" i="10"/>
  <c r="BQ139" i="10"/>
  <c r="BM139" i="10"/>
  <c r="BI139" i="10"/>
  <c r="BQ138" i="10"/>
  <c r="BM138" i="10"/>
  <c r="BI138" i="10"/>
  <c r="BQ137" i="10"/>
  <c r="BM137" i="10"/>
  <c r="BI137" i="10"/>
  <c r="BQ136" i="10"/>
  <c r="BM136" i="10"/>
  <c r="BI136" i="10"/>
  <c r="BQ135" i="10"/>
  <c r="BM135" i="10"/>
  <c r="BI135" i="10"/>
  <c r="BQ134" i="10"/>
  <c r="BM134" i="10"/>
  <c r="BI134" i="10"/>
  <c r="BQ133" i="10"/>
  <c r="BP130" i="10"/>
  <c r="BL130" i="10"/>
  <c r="BH130" i="10"/>
  <c r="BP160" i="10"/>
  <c r="BL160" i="10"/>
  <c r="BH160" i="10"/>
  <c r="BP159" i="10"/>
  <c r="BL159" i="10"/>
  <c r="BH159" i="10"/>
  <c r="BP158" i="10"/>
  <c r="BL158" i="10"/>
  <c r="BH158" i="10"/>
  <c r="BP157" i="10"/>
  <c r="BL157" i="10"/>
  <c r="BH157" i="10"/>
  <c r="BP156" i="10"/>
  <c r="BL156" i="10"/>
  <c r="BH156" i="10"/>
  <c r="BP155" i="10"/>
  <c r="BL155" i="10"/>
  <c r="BH155" i="10"/>
  <c r="BP154" i="10"/>
  <c r="BL154" i="10"/>
  <c r="BH154" i="10"/>
  <c r="BP153" i="10"/>
  <c r="BL153" i="10"/>
  <c r="BH153" i="10"/>
  <c r="BP152" i="10"/>
  <c r="BL152" i="10"/>
  <c r="BH152" i="10"/>
  <c r="BP151" i="10"/>
  <c r="BL151" i="10"/>
  <c r="BH151" i="10"/>
  <c r="BP150" i="10"/>
  <c r="BL150" i="10"/>
  <c r="BH150" i="10"/>
  <c r="BP149" i="10"/>
  <c r="BL149" i="10"/>
  <c r="BH149" i="10"/>
  <c r="BP148" i="10"/>
  <c r="BL148" i="10"/>
  <c r="BH148" i="10"/>
  <c r="BP147" i="10"/>
  <c r="BL147" i="10"/>
  <c r="BH147" i="10"/>
  <c r="BP146" i="10"/>
  <c r="BL146" i="10"/>
  <c r="BH146" i="10"/>
  <c r="BP145" i="10"/>
  <c r="BL145" i="10"/>
  <c r="BH145" i="10"/>
  <c r="BP144" i="10"/>
  <c r="BL144" i="10"/>
  <c r="BH144" i="10"/>
  <c r="BP143" i="10"/>
  <c r="BL143" i="10"/>
  <c r="BH143" i="10"/>
  <c r="BP142" i="10"/>
  <c r="BL142" i="10"/>
  <c r="BH142" i="10"/>
  <c r="BP141" i="10"/>
  <c r="BL141" i="10"/>
  <c r="BH141" i="10"/>
  <c r="BP140" i="10"/>
  <c r="BL140" i="10"/>
  <c r="BH140" i="10"/>
  <c r="BP139" i="10"/>
  <c r="BL139" i="10"/>
  <c r="BH139" i="10"/>
  <c r="BP138" i="10"/>
  <c r="BL138" i="10"/>
  <c r="BH138" i="10"/>
  <c r="BP137" i="10"/>
  <c r="BL137" i="10"/>
  <c r="BH137" i="10"/>
  <c r="BP136" i="10"/>
  <c r="BL136" i="10"/>
  <c r="BH136" i="10"/>
  <c r="BP135" i="10"/>
  <c r="BL135" i="10"/>
  <c r="BH135" i="10"/>
  <c r="BP134" i="10"/>
  <c r="BL134" i="10"/>
  <c r="BH134" i="10"/>
  <c r="BP133" i="10"/>
  <c r="BO130" i="10"/>
  <c r="BK130" i="10"/>
  <c r="BG130" i="10"/>
  <c r="BO160" i="10"/>
  <c r="BK160" i="10"/>
  <c r="BG160" i="10"/>
  <c r="BO159" i="10"/>
  <c r="BK159" i="10"/>
  <c r="BG159" i="10"/>
  <c r="BO158" i="10"/>
  <c r="BK158" i="10"/>
  <c r="BG158" i="10"/>
  <c r="BO157" i="10"/>
  <c r="BK157" i="10"/>
  <c r="BG157" i="10"/>
  <c r="BO156" i="10"/>
  <c r="BK156" i="10"/>
  <c r="BG156" i="10"/>
  <c r="BO155" i="10"/>
  <c r="BK155" i="10"/>
  <c r="BG155" i="10"/>
  <c r="BO154" i="10"/>
  <c r="BK154" i="10"/>
  <c r="BG154" i="10"/>
  <c r="BO153" i="10"/>
  <c r="BK153" i="10"/>
  <c r="BG153" i="10"/>
  <c r="BO152" i="10"/>
  <c r="BK152" i="10"/>
  <c r="BG152" i="10"/>
  <c r="BO151" i="10"/>
  <c r="BK151" i="10"/>
  <c r="BG151" i="10"/>
  <c r="BO150" i="10"/>
  <c r="BK150" i="10"/>
  <c r="BG150" i="10"/>
  <c r="BO149" i="10"/>
  <c r="BK149" i="10"/>
  <c r="BG149" i="10"/>
  <c r="BO148" i="10"/>
  <c r="BK148" i="10"/>
  <c r="BG148" i="10"/>
  <c r="BO147" i="10"/>
  <c r="BK147" i="10"/>
  <c r="BG147" i="10"/>
  <c r="BO146" i="10"/>
  <c r="BK146" i="10"/>
  <c r="BG146" i="10"/>
  <c r="BO145" i="10"/>
  <c r="BK145" i="10"/>
  <c r="BG145" i="10"/>
  <c r="BO144" i="10"/>
  <c r="BK144" i="10"/>
  <c r="BG144" i="10"/>
  <c r="BO143" i="10"/>
  <c r="BK143" i="10"/>
  <c r="BG143" i="10"/>
  <c r="BO142" i="10"/>
  <c r="BK142" i="10"/>
  <c r="BG142" i="10"/>
  <c r="BO141" i="10"/>
  <c r="BK141" i="10"/>
  <c r="BG141" i="10"/>
  <c r="BO140" i="10"/>
  <c r="BK140" i="10"/>
  <c r="BG140" i="10"/>
  <c r="BO139" i="10"/>
  <c r="BK139" i="10"/>
  <c r="BG139" i="10"/>
  <c r="BO138" i="10"/>
  <c r="BK138" i="10"/>
  <c r="BG138" i="10"/>
  <c r="BO137" i="10"/>
  <c r="BK137" i="10"/>
  <c r="BG137" i="10"/>
  <c r="BO136" i="10"/>
  <c r="BK136" i="10"/>
  <c r="BG136" i="10"/>
  <c r="BO135" i="10"/>
  <c r="BK135" i="10"/>
  <c r="BG135" i="10"/>
  <c r="BO134" i="10"/>
  <c r="BK134" i="10"/>
  <c r="BG134" i="10"/>
  <c r="BO133" i="10"/>
  <c r="BN130" i="10"/>
  <c r="BJ130" i="10"/>
  <c r="BF130" i="10"/>
  <c r="BN160" i="10"/>
  <c r="BJ160" i="10"/>
  <c r="BF160" i="10"/>
  <c r="BN159" i="10"/>
  <c r="BJ159" i="10"/>
  <c r="BF159" i="10"/>
  <c r="BN158" i="10"/>
  <c r="BJ158" i="10"/>
  <c r="BF158" i="10"/>
  <c r="BN157" i="10"/>
  <c r="BJ157" i="10"/>
  <c r="BF157" i="10"/>
  <c r="BN156" i="10"/>
  <c r="BJ156" i="10"/>
  <c r="BF156" i="10"/>
  <c r="BN155" i="10"/>
  <c r="BJ155" i="10"/>
  <c r="BF155" i="10"/>
  <c r="BN154" i="10"/>
  <c r="BJ154" i="10"/>
  <c r="BF154" i="10"/>
  <c r="BN153" i="10"/>
  <c r="BJ153" i="10"/>
  <c r="BF153" i="10"/>
  <c r="BN152" i="10"/>
  <c r="BJ152" i="10"/>
  <c r="BF152" i="10"/>
  <c r="BN151" i="10"/>
  <c r="BJ151" i="10"/>
  <c r="BF151" i="10"/>
  <c r="BN150" i="10"/>
  <c r="BJ150" i="10"/>
  <c r="BF150" i="10"/>
  <c r="BN149" i="10"/>
  <c r="BJ149" i="10"/>
  <c r="BF149" i="10"/>
  <c r="BN148" i="10"/>
  <c r="BJ148" i="10"/>
  <c r="BF148" i="10"/>
  <c r="BN147" i="10"/>
  <c r="BJ147" i="10"/>
  <c r="BF147" i="10"/>
  <c r="BN146" i="10"/>
  <c r="BJ146" i="10"/>
  <c r="BF146" i="10"/>
  <c r="BN145" i="10"/>
  <c r="BJ145" i="10"/>
  <c r="BF145" i="10"/>
  <c r="BN144" i="10"/>
  <c r="BJ144" i="10"/>
  <c r="BF144" i="10"/>
  <c r="BN143" i="10"/>
  <c r="BJ143" i="10"/>
  <c r="BF143" i="10"/>
  <c r="BN142" i="10"/>
  <c r="BJ142" i="10"/>
  <c r="BF142" i="10"/>
  <c r="BN141" i="10"/>
  <c r="BJ141" i="10"/>
  <c r="BF141" i="10"/>
  <c r="BN140" i="10"/>
  <c r="BJ140" i="10"/>
  <c r="BF140" i="10"/>
  <c r="BN139" i="10"/>
  <c r="BJ139" i="10"/>
  <c r="BF139" i="10"/>
  <c r="BN138" i="10"/>
  <c r="BJ138" i="10"/>
  <c r="BF138" i="10"/>
  <c r="BN137" i="10"/>
  <c r="BJ137" i="10"/>
  <c r="BF137" i="10"/>
  <c r="BN136" i="10"/>
  <c r="BJ136" i="10"/>
  <c r="BF136" i="10"/>
  <c r="BN135" i="10"/>
  <c r="BJ135" i="10"/>
  <c r="BF135" i="10"/>
  <c r="BN134" i="10"/>
  <c r="BJ134" i="10"/>
  <c r="BL133" i="10"/>
  <c r="BH133" i="10"/>
  <c r="BP132" i="10"/>
  <c r="BL132" i="10"/>
  <c r="BH132" i="10"/>
  <c r="BP131" i="10"/>
  <c r="BL131" i="10"/>
  <c r="BH131" i="10"/>
  <c r="BI132" i="10"/>
  <c r="BI131" i="10"/>
  <c r="BF134" i="10"/>
  <c r="BK133" i="10"/>
  <c r="BG133" i="10"/>
  <c r="BO132" i="10"/>
  <c r="BK132" i="10"/>
  <c r="BG132" i="10"/>
  <c r="BO131" i="10"/>
  <c r="BK131" i="10"/>
  <c r="BG131" i="10"/>
  <c r="BM132" i="10"/>
  <c r="BN133" i="10"/>
  <c r="BJ133" i="10"/>
  <c r="BF133" i="10"/>
  <c r="BN132" i="10"/>
  <c r="BJ132" i="10"/>
  <c r="BF132" i="10"/>
  <c r="BN131" i="10"/>
  <c r="BJ131" i="10"/>
  <c r="BF131" i="10"/>
  <c r="BM133" i="10"/>
  <c r="BI133" i="10"/>
  <c r="BQ132" i="10"/>
  <c r="BQ131" i="10"/>
  <c r="BM131" i="10"/>
  <c r="O90" i="11"/>
  <c r="S90" i="11"/>
  <c r="W90" i="11"/>
  <c r="AA90" i="11"/>
  <c r="AE90" i="11"/>
  <c r="AI90" i="11"/>
  <c r="AM90" i="11"/>
  <c r="AQ90" i="11"/>
  <c r="AU90" i="11"/>
  <c r="AY90" i="11"/>
  <c r="BC90" i="11"/>
  <c r="BG90" i="11"/>
  <c r="BK90" i="11"/>
  <c r="L91" i="11"/>
  <c r="L90" i="11"/>
  <c r="P90" i="11"/>
  <c r="T90" i="11"/>
  <c r="X90" i="11"/>
  <c r="AB90" i="11"/>
  <c r="AF90" i="11"/>
  <c r="AJ90" i="11"/>
  <c r="AN90" i="11"/>
  <c r="AR90" i="11"/>
  <c r="AV90" i="11"/>
  <c r="AZ90" i="11"/>
  <c r="BD90" i="11"/>
  <c r="BH90" i="11"/>
  <c r="BL90" i="11"/>
  <c r="M91" i="11"/>
  <c r="M90" i="11"/>
  <c r="Q90" i="11"/>
  <c r="U90" i="11"/>
  <c r="Y90" i="11"/>
  <c r="AC90" i="11"/>
  <c r="AG90" i="11"/>
  <c r="AK90" i="11"/>
  <c r="AO90" i="11"/>
  <c r="AS90" i="11"/>
  <c r="AW90" i="11"/>
  <c r="BA90" i="11"/>
  <c r="BE90" i="11"/>
  <c r="BI90" i="11"/>
  <c r="R90" i="11"/>
  <c r="V90" i="11"/>
  <c r="Z90" i="11"/>
  <c r="AD90" i="11"/>
  <c r="AH90" i="11"/>
  <c r="AL90" i="11"/>
  <c r="AP90" i="11"/>
  <c r="AT90" i="11"/>
  <c r="AX90" i="11"/>
  <c r="AX78" i="11" s="1"/>
  <c r="BB90" i="11"/>
  <c r="BF90" i="11"/>
  <c r="BJ90" i="11"/>
  <c r="K91" i="11"/>
  <c r="B480" i="12"/>
  <c r="B82" i="12"/>
  <c r="B114" i="12"/>
  <c r="B146" i="12"/>
  <c r="B178" i="12"/>
  <c r="B210" i="12"/>
  <c r="B242" i="12"/>
  <c r="B274" i="12"/>
  <c r="B306" i="12"/>
  <c r="B338" i="12"/>
  <c r="B370" i="12"/>
  <c r="B402" i="12"/>
  <c r="B434" i="12"/>
  <c r="B466" i="12"/>
  <c r="B477" i="12"/>
  <c r="B74" i="12"/>
  <c r="B106" i="12"/>
  <c r="B138" i="12"/>
  <c r="B170" i="12"/>
  <c r="B202" i="12"/>
  <c r="B234" i="12"/>
  <c r="B266" i="12"/>
  <c r="B298" i="12"/>
  <c r="B330" i="12"/>
  <c r="B362" i="12"/>
  <c r="B394" i="12"/>
  <c r="B426" i="12"/>
  <c r="B458" i="12"/>
  <c r="B98" i="12"/>
  <c r="B130" i="12"/>
  <c r="B162" i="12"/>
  <c r="B194" i="12"/>
  <c r="B226" i="12"/>
  <c r="B258" i="12"/>
  <c r="B290" i="12"/>
  <c r="B322" i="12"/>
  <c r="B354" i="12"/>
  <c r="B386" i="12"/>
  <c r="B418" i="12"/>
  <c r="B450" i="12"/>
  <c r="B90" i="12"/>
  <c r="B122" i="12"/>
  <c r="B154" i="12"/>
  <c r="B186" i="12"/>
  <c r="B218" i="12"/>
  <c r="B250" i="12"/>
  <c r="B282" i="12"/>
  <c r="B314" i="12"/>
  <c r="B346" i="12"/>
  <c r="B378" i="12"/>
  <c r="B410" i="12"/>
  <c r="B442" i="12"/>
  <c r="B474" i="12"/>
  <c r="AU78" i="11" l="1"/>
  <c r="R78" i="11"/>
  <c r="O78" i="11"/>
  <c r="AJ78" i="11"/>
  <c r="T78" i="11"/>
  <c r="BK78" i="11"/>
  <c r="BG78" i="11"/>
  <c r="BJ78" i="11"/>
  <c r="BI78" i="11"/>
  <c r="AS78" i="11"/>
  <c r="L78" i="11"/>
  <c r="B66" i="12"/>
  <c r="C111" i="13"/>
  <c r="C53" i="13" s="1"/>
  <c r="BA163" i="10" s="1"/>
  <c r="C95" i="13"/>
  <c r="C37" i="13" s="1"/>
  <c r="AK163" i="10" s="1"/>
  <c r="C79" i="13"/>
  <c r="C21" i="13" s="1"/>
  <c r="U163" i="10" s="1"/>
  <c r="C63" i="13"/>
  <c r="C5" i="13" s="1"/>
  <c r="E163" i="10" s="1"/>
  <c r="U114" i="13"/>
  <c r="U56" i="13" s="1"/>
  <c r="BD115" i="10" s="1"/>
  <c r="E114" i="13"/>
  <c r="E56" i="13" s="1"/>
  <c r="BD99" i="10" s="1"/>
  <c r="T113" i="13"/>
  <c r="T55" i="13" s="1"/>
  <c r="BC114" i="10" s="1"/>
  <c r="C114" i="13"/>
  <c r="C56" i="13" s="1"/>
  <c r="BD163" i="10" s="1"/>
  <c r="C98" i="13"/>
  <c r="C40" i="13" s="1"/>
  <c r="AN163" i="10" s="1"/>
  <c r="C82" i="13"/>
  <c r="C24" i="13" s="1"/>
  <c r="X163" i="10" s="1"/>
  <c r="C66" i="13"/>
  <c r="C8" i="13" s="1"/>
  <c r="H163" i="10" s="1"/>
  <c r="X114" i="13"/>
  <c r="X56" i="13" s="1"/>
  <c r="BD118" i="10" s="1"/>
  <c r="H114" i="13"/>
  <c r="H56" i="13" s="1"/>
  <c r="BD102" i="10" s="1"/>
  <c r="W113" i="13"/>
  <c r="W55" i="13" s="1"/>
  <c r="BC117" i="10" s="1"/>
  <c r="G113" i="13"/>
  <c r="G55" i="13" s="1"/>
  <c r="BC101" i="10" s="1"/>
  <c r="V112" i="13"/>
  <c r="V54" i="13" s="1"/>
  <c r="BB116" i="10" s="1"/>
  <c r="F112" i="13"/>
  <c r="F54" i="13" s="1"/>
  <c r="BB100" i="10" s="1"/>
  <c r="U111" i="13"/>
  <c r="U53" i="13" s="1"/>
  <c r="BA115" i="10" s="1"/>
  <c r="E111" i="13"/>
  <c r="E53" i="13" s="1"/>
  <c r="BA99" i="10" s="1"/>
  <c r="T110" i="13"/>
  <c r="T52" i="13" s="1"/>
  <c r="AZ114" i="10" s="1"/>
  <c r="D110" i="13"/>
  <c r="D52" i="13" s="1"/>
  <c r="AZ98" i="10" s="1"/>
  <c r="S109" i="13"/>
  <c r="S51" i="13" s="1"/>
  <c r="AY113" i="10" s="1"/>
  <c r="AH108" i="13"/>
  <c r="AH50" i="13" s="1"/>
  <c r="AX128" i="10" s="1"/>
  <c r="R108" i="13"/>
  <c r="R50" i="13" s="1"/>
  <c r="AX112" i="10" s="1"/>
  <c r="AG107" i="13"/>
  <c r="AG49" i="13" s="1"/>
  <c r="AW127" i="10" s="1"/>
  <c r="Q107" i="13"/>
  <c r="Q49" i="13" s="1"/>
  <c r="AW111" i="10" s="1"/>
  <c r="AF106" i="13"/>
  <c r="AF48" i="13" s="1"/>
  <c r="AV126" i="10" s="1"/>
  <c r="P106" i="13"/>
  <c r="P48" i="13" s="1"/>
  <c r="AV110" i="10" s="1"/>
  <c r="AE105" i="13"/>
  <c r="AE47" i="13" s="1"/>
  <c r="AU125" i="10" s="1"/>
  <c r="C100" i="13"/>
  <c r="C42" i="13" s="1"/>
  <c r="AP163" i="10" s="1"/>
  <c r="C84" i="13"/>
  <c r="C26" i="13" s="1"/>
  <c r="Z163" i="10" s="1"/>
  <c r="C68" i="13"/>
  <c r="C10" i="13" s="1"/>
  <c r="J163" i="10" s="1"/>
  <c r="Z114" i="13"/>
  <c r="Z56" i="13" s="1"/>
  <c r="BD120" i="10" s="1"/>
  <c r="J114" i="13"/>
  <c r="J56" i="13" s="1"/>
  <c r="BD104" i="10" s="1"/>
  <c r="Y113" i="13"/>
  <c r="Y55" i="13" s="1"/>
  <c r="BC119" i="10" s="1"/>
  <c r="I113" i="13"/>
  <c r="I55" i="13" s="1"/>
  <c r="BC103" i="10" s="1"/>
  <c r="X112" i="13"/>
  <c r="X54" i="13" s="1"/>
  <c r="BB118" i="10" s="1"/>
  <c r="H112" i="13"/>
  <c r="H54" i="13" s="1"/>
  <c r="BB102" i="10" s="1"/>
  <c r="W111" i="13"/>
  <c r="W53" i="13" s="1"/>
  <c r="BA117" i="10" s="1"/>
  <c r="G111" i="13"/>
  <c r="G53" i="13" s="1"/>
  <c r="BA101" i="10" s="1"/>
  <c r="V110" i="13"/>
  <c r="V52" i="13" s="1"/>
  <c r="AZ116" i="10" s="1"/>
  <c r="F110" i="13"/>
  <c r="F52" i="13" s="1"/>
  <c r="AZ100" i="10" s="1"/>
  <c r="U109" i="13"/>
  <c r="U51" i="13" s="1"/>
  <c r="AY115" i="10" s="1"/>
  <c r="E109" i="13"/>
  <c r="E51" i="13" s="1"/>
  <c r="AY99" i="10" s="1"/>
  <c r="T108" i="13"/>
  <c r="T50" i="13" s="1"/>
  <c r="AX114" i="10" s="1"/>
  <c r="D108" i="13"/>
  <c r="D50" i="13" s="1"/>
  <c r="AX98" i="10" s="1"/>
  <c r="S107" i="13"/>
  <c r="S49" i="13" s="1"/>
  <c r="AW113" i="10" s="1"/>
  <c r="AH106" i="13"/>
  <c r="AH48" i="13" s="1"/>
  <c r="AV128" i="10" s="1"/>
  <c r="R106" i="13"/>
  <c r="R48" i="13" s="1"/>
  <c r="AV112" i="10" s="1"/>
  <c r="AG105" i="13"/>
  <c r="C81" i="13"/>
  <c r="C23" i="13" s="1"/>
  <c r="W163" i="10" s="1"/>
  <c r="V113" i="13"/>
  <c r="V55" i="13" s="1"/>
  <c r="BC116" i="10" s="1"/>
  <c r="M112" i="13"/>
  <c r="M54" i="13" s="1"/>
  <c r="BB107" i="10" s="1"/>
  <c r="L111" i="13"/>
  <c r="L53" i="13" s="1"/>
  <c r="BA106" i="10" s="1"/>
  <c r="K110" i="13"/>
  <c r="K52" i="13" s="1"/>
  <c r="AZ105" i="10" s="1"/>
  <c r="J109" i="13"/>
  <c r="J51" i="13" s="1"/>
  <c r="AY104" i="10" s="1"/>
  <c r="I108" i="13"/>
  <c r="I50" i="13" s="1"/>
  <c r="AX103" i="10" s="1"/>
  <c r="H107" i="13"/>
  <c r="H49" i="13" s="1"/>
  <c r="AW102" i="10" s="1"/>
  <c r="G106" i="13"/>
  <c r="G48" i="13" s="1"/>
  <c r="AV101" i="10" s="1"/>
  <c r="Q105" i="13"/>
  <c r="AF104" i="13"/>
  <c r="AF46" i="13" s="1"/>
  <c r="AT126" i="10" s="1"/>
  <c r="P104" i="13"/>
  <c r="P46" i="13" s="1"/>
  <c r="AT110" i="10" s="1"/>
  <c r="AE103" i="13"/>
  <c r="O103" i="13"/>
  <c r="AD102" i="13"/>
  <c r="AD44" i="13" s="1"/>
  <c r="AR124" i="10" s="1"/>
  <c r="N102" i="13"/>
  <c r="N44" i="13" s="1"/>
  <c r="AR108" i="10" s="1"/>
  <c r="AC101" i="13"/>
  <c r="AC43" i="13" s="1"/>
  <c r="AQ123" i="10" s="1"/>
  <c r="M101" i="13"/>
  <c r="AB100" i="13"/>
  <c r="AB42" i="13" s="1"/>
  <c r="AP122" i="10" s="1"/>
  <c r="L100" i="13"/>
  <c r="AA99" i="13"/>
  <c r="AA41" i="13" s="1"/>
  <c r="AO121" i="10" s="1"/>
  <c r="C93" i="13"/>
  <c r="C35" i="13" s="1"/>
  <c r="AI163" i="10" s="1"/>
  <c r="AH113" i="13"/>
  <c r="AH55" i="13" s="1"/>
  <c r="BC128" i="10" s="1"/>
  <c r="S112" i="13"/>
  <c r="S54" i="13" s="1"/>
  <c r="BB113" i="10" s="1"/>
  <c r="R111" i="13"/>
  <c r="R53" i="13" s="1"/>
  <c r="BA112" i="10" s="1"/>
  <c r="Q110" i="13"/>
  <c r="Q52" i="13" s="1"/>
  <c r="AZ111" i="10" s="1"/>
  <c r="P109" i="13"/>
  <c r="P51" i="13" s="1"/>
  <c r="AY110" i="10" s="1"/>
  <c r="O108" i="13"/>
  <c r="O50" i="13" s="1"/>
  <c r="AX109" i="10" s="1"/>
  <c r="N107" i="13"/>
  <c r="N49" i="13" s="1"/>
  <c r="AW108" i="10" s="1"/>
  <c r="M106" i="13"/>
  <c r="M48" i="13" s="1"/>
  <c r="AV107" i="10" s="1"/>
  <c r="T105" i="13"/>
  <c r="T47" i="13" s="1"/>
  <c r="AU114" i="10" s="1"/>
  <c r="D105" i="13"/>
  <c r="D47" i="13" s="1"/>
  <c r="AU98" i="10" s="1"/>
  <c r="S104" i="13"/>
  <c r="S46" i="13" s="1"/>
  <c r="AT113" i="10" s="1"/>
  <c r="AH103" i="13"/>
  <c r="AH45" i="13" s="1"/>
  <c r="AS128" i="10" s="1"/>
  <c r="R103" i="13"/>
  <c r="R45" i="13" s="1"/>
  <c r="AS112" i="10" s="1"/>
  <c r="AG102" i="13"/>
  <c r="AG44" i="13" s="1"/>
  <c r="AR127" i="10" s="1"/>
  <c r="Q102" i="13"/>
  <c r="Q44" i="13" s="1"/>
  <c r="AR111" i="10" s="1"/>
  <c r="AF101" i="13"/>
  <c r="AF43" i="13" s="1"/>
  <c r="AQ126" i="10" s="1"/>
  <c r="C73" i="13"/>
  <c r="C15" i="13" s="1"/>
  <c r="O163" i="10" s="1"/>
  <c r="N113" i="13"/>
  <c r="N55" i="13" s="1"/>
  <c r="BC108" i="10" s="1"/>
  <c r="I112" i="13"/>
  <c r="I54" i="13" s="1"/>
  <c r="BB103" i="10" s="1"/>
  <c r="AD111" i="13"/>
  <c r="AD53" i="13" s="1"/>
  <c r="BA124" i="10" s="1"/>
  <c r="AB109" i="13"/>
  <c r="AB51" i="13" s="1"/>
  <c r="AY122" i="10" s="1"/>
  <c r="Z107" i="13"/>
  <c r="Z49" i="13" s="1"/>
  <c r="AW120" i="10" s="1"/>
  <c r="Z105" i="13"/>
  <c r="Z47" i="13" s="1"/>
  <c r="AU120" i="10" s="1"/>
  <c r="Y104" i="13"/>
  <c r="Y46" i="13" s="1"/>
  <c r="AT119" i="10" s="1"/>
  <c r="X103" i="13"/>
  <c r="X45" i="13" s="1"/>
  <c r="AS118" i="10" s="1"/>
  <c r="W102" i="13"/>
  <c r="W44" i="13" s="1"/>
  <c r="AR117" i="10" s="1"/>
  <c r="W101" i="13"/>
  <c r="W43" i="13" s="1"/>
  <c r="AQ117" i="10" s="1"/>
  <c r="AG100" i="13"/>
  <c r="AG42" i="13" s="1"/>
  <c r="AP127" i="10" s="1"/>
  <c r="K100" i="13"/>
  <c r="U99" i="13"/>
  <c r="U41" i="13" s="1"/>
  <c r="AO115" i="10" s="1"/>
  <c r="D99" i="13"/>
  <c r="D41" i="13" s="1"/>
  <c r="AO98" i="10" s="1"/>
  <c r="S98" i="13"/>
  <c r="S40" i="13" s="1"/>
  <c r="AN113" i="10" s="1"/>
  <c r="Z113" i="13"/>
  <c r="Z55" i="13" s="1"/>
  <c r="BC120" i="10" s="1"/>
  <c r="W110" i="13"/>
  <c r="W52" i="13" s="1"/>
  <c r="AZ117" i="10" s="1"/>
  <c r="U108" i="13"/>
  <c r="U50" i="13" s="1"/>
  <c r="AX115" i="10" s="1"/>
  <c r="S106" i="13"/>
  <c r="S48" i="13" s="1"/>
  <c r="AV113" i="10" s="1"/>
  <c r="G105" i="13"/>
  <c r="G47" i="13" s="1"/>
  <c r="AU101" i="10" s="1"/>
  <c r="F104" i="13"/>
  <c r="E103" i="13"/>
  <c r="E45" i="13" s="1"/>
  <c r="AS99" i="10" s="1"/>
  <c r="D102" i="13"/>
  <c r="D44" i="13" s="1"/>
  <c r="AR98" i="10" s="1"/>
  <c r="K101" i="13"/>
  <c r="U100" i="13"/>
  <c r="U42" i="13" s="1"/>
  <c r="AP115" i="10" s="1"/>
  <c r="AD99" i="13"/>
  <c r="AD41" i="13" s="1"/>
  <c r="AO124" i="10" s="1"/>
  <c r="K99" i="13"/>
  <c r="Z98" i="13"/>
  <c r="Z40" i="13" s="1"/>
  <c r="AN120" i="10" s="1"/>
  <c r="J98" i="13"/>
  <c r="J40" i="13" s="1"/>
  <c r="AN104" i="10" s="1"/>
  <c r="Y97" i="13"/>
  <c r="I97" i="13"/>
  <c r="I39" i="13" s="1"/>
  <c r="AM103" i="10" s="1"/>
  <c r="X96" i="13"/>
  <c r="X38" i="13" s="1"/>
  <c r="AL118" i="10" s="1"/>
  <c r="H96" i="13"/>
  <c r="H38" i="13" s="1"/>
  <c r="AL102" i="10" s="1"/>
  <c r="W95" i="13"/>
  <c r="G95" i="13"/>
  <c r="V94" i="13"/>
  <c r="V36" i="13" s="1"/>
  <c r="AJ116" i="10" s="1"/>
  <c r="C69" i="13"/>
  <c r="C11" i="13" s="1"/>
  <c r="K163" i="10" s="1"/>
  <c r="F111" i="13"/>
  <c r="F53" i="13" s="1"/>
  <c r="BA100" i="10" s="1"/>
  <c r="D109" i="13"/>
  <c r="D51" i="13" s="1"/>
  <c r="AY98" i="10" s="1"/>
  <c r="AG106" i="13"/>
  <c r="AG48" i="13" s="1"/>
  <c r="AV127" i="10" s="1"/>
  <c r="N105" i="13"/>
  <c r="N47" i="13" s="1"/>
  <c r="AU108" i="10" s="1"/>
  <c r="M104" i="13"/>
  <c r="M46" i="13" s="1"/>
  <c r="AT107" i="10" s="1"/>
  <c r="L103" i="13"/>
  <c r="K102" i="13"/>
  <c r="O101" i="13"/>
  <c r="O43" i="13" s="1"/>
  <c r="AQ109" i="10" s="1"/>
  <c r="Y100" i="13"/>
  <c r="Y42" i="13" s="1"/>
  <c r="AP119" i="10" s="1"/>
  <c r="AH99" i="13"/>
  <c r="AH41" i="13" s="1"/>
  <c r="AO128" i="10" s="1"/>
  <c r="N99" i="13"/>
  <c r="N41" i="13" s="1"/>
  <c r="AO108" i="10" s="1"/>
  <c r="AC98" i="13"/>
  <c r="AC40" i="13" s="1"/>
  <c r="AN123" i="10" s="1"/>
  <c r="M98" i="13"/>
  <c r="M40" i="13" s="1"/>
  <c r="AN107" i="10" s="1"/>
  <c r="AB97" i="13"/>
  <c r="AB39" i="13" s="1"/>
  <c r="AM122" i="10" s="1"/>
  <c r="L97" i="13"/>
  <c r="L39" i="13" s="1"/>
  <c r="AM106" i="10" s="1"/>
  <c r="AA96" i="13"/>
  <c r="AA38" i="13" s="1"/>
  <c r="AL121" i="10" s="1"/>
  <c r="K96" i="13"/>
  <c r="Z95" i="13"/>
  <c r="Z37" i="13" s="1"/>
  <c r="AK120" i="10" s="1"/>
  <c r="J95" i="13"/>
  <c r="J37" i="13" s="1"/>
  <c r="AK104" i="10" s="1"/>
  <c r="Y94" i="13"/>
  <c r="Y36" i="13" s="1"/>
  <c r="AJ119" i="10" s="1"/>
  <c r="AE110" i="13"/>
  <c r="AE52" i="13" s="1"/>
  <c r="AZ125" i="10" s="1"/>
  <c r="J104" i="13"/>
  <c r="W100" i="13"/>
  <c r="W42" i="13" s="1"/>
  <c r="AP117" i="10" s="1"/>
  <c r="L98" i="13"/>
  <c r="J97" i="13"/>
  <c r="J39" i="13" s="1"/>
  <c r="AM104" i="10" s="1"/>
  <c r="I96" i="13"/>
  <c r="I38" i="13" s="1"/>
  <c r="AL103" i="10" s="1"/>
  <c r="H95" i="13"/>
  <c r="H37" i="13" s="1"/>
  <c r="AK102" i="10" s="1"/>
  <c r="I94" i="13"/>
  <c r="I36" i="13" s="1"/>
  <c r="AJ103" i="10" s="1"/>
  <c r="X93" i="13"/>
  <c r="X35" i="13" s="1"/>
  <c r="AI118" i="10" s="1"/>
  <c r="H93" i="13"/>
  <c r="H35" i="13" s="1"/>
  <c r="AI102" i="10" s="1"/>
  <c r="W92" i="13"/>
  <c r="W34" i="13" s="1"/>
  <c r="AH117" i="10" s="1"/>
  <c r="M108" i="13"/>
  <c r="M50" i="13" s="1"/>
  <c r="AX107" i="10" s="1"/>
  <c r="AF102" i="13"/>
  <c r="AF44" i="13" s="1"/>
  <c r="AR126" i="10" s="1"/>
  <c r="AB99" i="13"/>
  <c r="AB41" i="13" s="1"/>
  <c r="AO122" i="10" s="1"/>
  <c r="AE97" i="13"/>
  <c r="AE39" i="13" s="1"/>
  <c r="AM125" i="10" s="1"/>
  <c r="AD96" i="13"/>
  <c r="AD38" i="13" s="1"/>
  <c r="AL124" i="10" s="1"/>
  <c r="AC95" i="13"/>
  <c r="AC37" i="13" s="1"/>
  <c r="AK123" i="10" s="1"/>
  <c r="AB94" i="13"/>
  <c r="AB36" i="13" s="1"/>
  <c r="AJ122" i="10" s="1"/>
  <c r="D94" i="13"/>
  <c r="D36" i="13" s="1"/>
  <c r="AJ98" i="10" s="1"/>
  <c r="S93" i="13"/>
  <c r="S35" i="13" s="1"/>
  <c r="AI113" i="10" s="1"/>
  <c r="AH92" i="13"/>
  <c r="AH34" i="13" s="1"/>
  <c r="AH128" i="10" s="1"/>
  <c r="R92" i="13"/>
  <c r="R34" i="13" s="1"/>
  <c r="AH112" i="10" s="1"/>
  <c r="AG91" i="13"/>
  <c r="AG33" i="13" s="1"/>
  <c r="AG127" i="10" s="1"/>
  <c r="Q91" i="13"/>
  <c r="Q33" i="13" s="1"/>
  <c r="AG111" i="10" s="1"/>
  <c r="AF90" i="13"/>
  <c r="AF32" i="13" s="1"/>
  <c r="AF126" i="10" s="1"/>
  <c r="C107" i="13"/>
  <c r="C49" i="13" s="1"/>
  <c r="AW163" i="10" s="1"/>
  <c r="C91" i="13"/>
  <c r="C33" i="13" s="1"/>
  <c r="AG163" i="10" s="1"/>
  <c r="C75" i="13"/>
  <c r="C17" i="13" s="1"/>
  <c r="Q163" i="10" s="1"/>
  <c r="AG114" i="13"/>
  <c r="AG56" i="13" s="1"/>
  <c r="BD127" i="10" s="1"/>
  <c r="Q114" i="13"/>
  <c r="Q56" i="13" s="1"/>
  <c r="BD111" i="10" s="1"/>
  <c r="AF113" i="13"/>
  <c r="AF55" i="13" s="1"/>
  <c r="BC126" i="10" s="1"/>
  <c r="P113" i="13"/>
  <c r="P55" i="13" s="1"/>
  <c r="BC110" i="10" s="1"/>
  <c r="C110" i="13"/>
  <c r="C52" i="13" s="1"/>
  <c r="AZ163" i="10" s="1"/>
  <c r="C94" i="13"/>
  <c r="C36" i="13" s="1"/>
  <c r="AJ163" i="10" s="1"/>
  <c r="C78" i="13"/>
  <c r="C20" i="13" s="1"/>
  <c r="T163" i="10" s="1"/>
  <c r="C62" i="13"/>
  <c r="C4" i="13" s="1"/>
  <c r="D163" i="10" s="1"/>
  <c r="T114" i="13"/>
  <c r="T56" i="13" s="1"/>
  <c r="BD114" i="10" s="1"/>
  <c r="D114" i="13"/>
  <c r="D56" i="13" s="1"/>
  <c r="BD98" i="10" s="1"/>
  <c r="S113" i="13"/>
  <c r="S55" i="13" s="1"/>
  <c r="BC113" i="10" s="1"/>
  <c r="AH112" i="13"/>
  <c r="AH54" i="13" s="1"/>
  <c r="BB128" i="10" s="1"/>
  <c r="R112" i="13"/>
  <c r="R54" i="13" s="1"/>
  <c r="BB112" i="10" s="1"/>
  <c r="AG111" i="13"/>
  <c r="AG53" i="13" s="1"/>
  <c r="BA127" i="10" s="1"/>
  <c r="Q111" i="13"/>
  <c r="Q53" i="13" s="1"/>
  <c r="BA111" i="10" s="1"/>
  <c r="AF110" i="13"/>
  <c r="AF52" i="13" s="1"/>
  <c r="AZ126" i="10" s="1"/>
  <c r="P110" i="13"/>
  <c r="P52" i="13" s="1"/>
  <c r="AZ110" i="10" s="1"/>
  <c r="AE109" i="13"/>
  <c r="AE51" i="13" s="1"/>
  <c r="AY125" i="10" s="1"/>
  <c r="O109" i="13"/>
  <c r="O51" i="13" s="1"/>
  <c r="AY109" i="10" s="1"/>
  <c r="AD108" i="13"/>
  <c r="AD50" i="13" s="1"/>
  <c r="AX124" i="10" s="1"/>
  <c r="N108" i="13"/>
  <c r="N50" i="13" s="1"/>
  <c r="AX108" i="10" s="1"/>
  <c r="AC107" i="13"/>
  <c r="AC49" i="13" s="1"/>
  <c r="AW123" i="10" s="1"/>
  <c r="M107" i="13"/>
  <c r="M49" i="13" s="1"/>
  <c r="AW107" i="10" s="1"/>
  <c r="AB106" i="13"/>
  <c r="AB48" i="13" s="1"/>
  <c r="AV122" i="10" s="1"/>
  <c r="L106" i="13"/>
  <c r="L48" i="13" s="1"/>
  <c r="AV106" i="10" s="1"/>
  <c r="C112" i="13"/>
  <c r="C54" i="13" s="1"/>
  <c r="BB163" i="10" s="1"/>
  <c r="C96" i="13"/>
  <c r="C38" i="13" s="1"/>
  <c r="AL163" i="10" s="1"/>
  <c r="C80" i="13"/>
  <c r="C22" i="13" s="1"/>
  <c r="V163" i="10" s="1"/>
  <c r="C64" i="13"/>
  <c r="C6" i="13" s="1"/>
  <c r="F163" i="10" s="1"/>
  <c r="V114" i="13"/>
  <c r="F114" i="13"/>
  <c r="U113" i="13"/>
  <c r="E113" i="13"/>
  <c r="E55" i="13" s="1"/>
  <c r="BC99" i="10" s="1"/>
  <c r="T112" i="13"/>
  <c r="D112" i="13"/>
  <c r="D54" i="13" s="1"/>
  <c r="BB98" i="10" s="1"/>
  <c r="S111" i="13"/>
  <c r="S53" i="13" s="1"/>
  <c r="BA113" i="10" s="1"/>
  <c r="AH110" i="13"/>
  <c r="R110" i="13"/>
  <c r="AG109" i="13"/>
  <c r="Q109" i="13"/>
  <c r="AF108" i="13"/>
  <c r="P108" i="13"/>
  <c r="AE107" i="13"/>
  <c r="AE49" i="13" s="1"/>
  <c r="AW125" i="10" s="1"/>
  <c r="O107" i="13"/>
  <c r="AD106" i="13"/>
  <c r="AD48" i="13" s="1"/>
  <c r="AV124" i="10" s="1"/>
  <c r="N106" i="13"/>
  <c r="N48" i="13" s="1"/>
  <c r="AV108" i="10" s="1"/>
  <c r="AC105" i="13"/>
  <c r="AC47" i="13" s="1"/>
  <c r="AU123" i="10" s="1"/>
  <c r="C65" i="13"/>
  <c r="C7" i="13" s="1"/>
  <c r="G163" i="10" s="1"/>
  <c r="F113" i="13"/>
  <c r="F55" i="13" s="1"/>
  <c r="BC100" i="10" s="1"/>
  <c r="E112" i="13"/>
  <c r="E54" i="13" s="1"/>
  <c r="BB99" i="10" s="1"/>
  <c r="D111" i="13"/>
  <c r="D53" i="13" s="1"/>
  <c r="BA98" i="10" s="1"/>
  <c r="AH109" i="13"/>
  <c r="AH51" i="13" s="1"/>
  <c r="AY128" i="10" s="1"/>
  <c r="AG108" i="13"/>
  <c r="AG50" i="13" s="1"/>
  <c r="AX127" i="10" s="1"/>
  <c r="AF107" i="13"/>
  <c r="AF49" i="13" s="1"/>
  <c r="AW126" i="10" s="1"/>
  <c r="AE106" i="13"/>
  <c r="AE48" i="13" s="1"/>
  <c r="AV125" i="10" s="1"/>
  <c r="AD105" i="13"/>
  <c r="AD47" i="13" s="1"/>
  <c r="AU124" i="10" s="1"/>
  <c r="M105" i="13"/>
  <c r="AB104" i="13"/>
  <c r="L104" i="13"/>
  <c r="L46" i="13" s="1"/>
  <c r="AT106" i="10" s="1"/>
  <c r="AA103" i="13"/>
  <c r="AA45" i="13" s="1"/>
  <c r="AS121" i="10" s="1"/>
  <c r="K103" i="13"/>
  <c r="Z102" i="13"/>
  <c r="J102" i="13"/>
  <c r="Y101" i="13"/>
  <c r="I101" i="13"/>
  <c r="I43" i="13" s="1"/>
  <c r="AQ103" i="10" s="1"/>
  <c r="X100" i="13"/>
  <c r="H100" i="13"/>
  <c r="H42" i="13" s="1"/>
  <c r="AP102" i="10" s="1"/>
  <c r="W99" i="13"/>
  <c r="C77" i="13"/>
  <c r="C19" i="13" s="1"/>
  <c r="S163" i="10" s="1"/>
  <c r="R113" i="13"/>
  <c r="R55" i="13" s="1"/>
  <c r="BC112" i="10" s="1"/>
  <c r="K112" i="13"/>
  <c r="K54" i="13" s="1"/>
  <c r="BB105" i="10" s="1"/>
  <c r="J111" i="13"/>
  <c r="J53" i="13" s="1"/>
  <c r="BA104" i="10" s="1"/>
  <c r="I110" i="13"/>
  <c r="I52" i="13" s="1"/>
  <c r="AZ103" i="10" s="1"/>
  <c r="H109" i="13"/>
  <c r="H51" i="13" s="1"/>
  <c r="AY102" i="10" s="1"/>
  <c r="G108" i="13"/>
  <c r="G50" i="13" s="1"/>
  <c r="AX101" i="10" s="1"/>
  <c r="F107" i="13"/>
  <c r="E106" i="13"/>
  <c r="E48" i="13" s="1"/>
  <c r="AV99" i="10" s="1"/>
  <c r="P105" i="13"/>
  <c r="P47" i="13" s="1"/>
  <c r="AU110" i="10" s="1"/>
  <c r="AE104" i="13"/>
  <c r="AE46" i="13" s="1"/>
  <c r="AT125" i="10" s="1"/>
  <c r="O104" i="13"/>
  <c r="O46" i="13" s="1"/>
  <c r="AT109" i="10" s="1"/>
  <c r="AD103" i="13"/>
  <c r="AD45" i="13" s="1"/>
  <c r="AS124" i="10" s="1"/>
  <c r="N103" i="13"/>
  <c r="N45" i="13" s="1"/>
  <c r="AS108" i="10" s="1"/>
  <c r="AC102" i="13"/>
  <c r="AC44" i="13" s="1"/>
  <c r="AR123" i="10" s="1"/>
  <c r="M102" i="13"/>
  <c r="M44" i="13" s="1"/>
  <c r="AR107" i="10" s="1"/>
  <c r="AB101" i="13"/>
  <c r="AB43" i="13" s="1"/>
  <c r="AQ122" i="10" s="1"/>
  <c r="AE114" i="13"/>
  <c r="AE56" i="13" s="1"/>
  <c r="BD125" i="10" s="1"/>
  <c r="AG112" i="13"/>
  <c r="AG54" i="13" s="1"/>
  <c r="BB127" i="10" s="1"/>
  <c r="C101" i="13"/>
  <c r="C43" i="13" s="1"/>
  <c r="AQ163" i="10" s="1"/>
  <c r="N111" i="13"/>
  <c r="N53" i="13" s="1"/>
  <c r="BA108" i="10" s="1"/>
  <c r="L109" i="13"/>
  <c r="L51" i="13" s="1"/>
  <c r="AY106" i="10" s="1"/>
  <c r="J107" i="13"/>
  <c r="R105" i="13"/>
  <c r="R47" i="13" s="1"/>
  <c r="AU112" i="10" s="1"/>
  <c r="Q104" i="13"/>
  <c r="Q46" i="13" s="1"/>
  <c r="AT111" i="10" s="1"/>
  <c r="P103" i="13"/>
  <c r="P45" i="13" s="1"/>
  <c r="AS110" i="10" s="1"/>
  <c r="O102" i="13"/>
  <c r="O44" i="13" s="1"/>
  <c r="AR109" i="10" s="1"/>
  <c r="R101" i="13"/>
  <c r="R43" i="13" s="1"/>
  <c r="AQ112" i="10" s="1"/>
  <c r="AA100" i="13"/>
  <c r="AA42" i="13" s="1"/>
  <c r="AP121" i="10" s="1"/>
  <c r="F100" i="13"/>
  <c r="P99" i="13"/>
  <c r="P41" i="13" s="1"/>
  <c r="AO110" i="10" s="1"/>
  <c r="AE98" i="13"/>
  <c r="AE40" i="13" s="1"/>
  <c r="AN125" i="10" s="1"/>
  <c r="O98" i="13"/>
  <c r="O40" i="13" s="1"/>
  <c r="AN109" i="10" s="1"/>
  <c r="O112" i="13"/>
  <c r="O54" i="13" s="1"/>
  <c r="BB109" i="10" s="1"/>
  <c r="G110" i="13"/>
  <c r="G52" i="13" s="1"/>
  <c r="AZ101" i="10" s="1"/>
  <c r="E108" i="13"/>
  <c r="E50" i="13" s="1"/>
  <c r="AX99" i="10" s="1"/>
  <c r="AH105" i="13"/>
  <c r="AH47" i="13" s="1"/>
  <c r="AU128" i="10" s="1"/>
  <c r="AD104" i="13"/>
  <c r="AD46" i="13" s="1"/>
  <c r="AT124" i="10" s="1"/>
  <c r="AC103" i="13"/>
  <c r="AC45" i="13" s="1"/>
  <c r="AS123" i="10" s="1"/>
  <c r="AB102" i="13"/>
  <c r="AB44" i="13" s="1"/>
  <c r="AR122" i="10" s="1"/>
  <c r="AA101" i="13"/>
  <c r="AA43" i="13" s="1"/>
  <c r="AQ121" i="10" s="1"/>
  <c r="F101" i="13"/>
  <c r="O100" i="13"/>
  <c r="O42" i="13" s="1"/>
  <c r="AP109" i="10" s="1"/>
  <c r="Y99" i="13"/>
  <c r="Y41" i="13" s="1"/>
  <c r="AO119" i="10" s="1"/>
  <c r="G99" i="13"/>
  <c r="V98" i="13"/>
  <c r="F98" i="13"/>
  <c r="U97" i="13"/>
  <c r="U39" i="13" s="1"/>
  <c r="AM115" i="10" s="1"/>
  <c r="E97" i="13"/>
  <c r="E39" i="13" s="1"/>
  <c r="AM99" i="10" s="1"/>
  <c r="T96" i="13"/>
  <c r="D96" i="13"/>
  <c r="D38" i="13" s="1"/>
  <c r="AL98" i="10" s="1"/>
  <c r="S95" i="13"/>
  <c r="S37" i="13" s="1"/>
  <c r="AK113" i="10" s="1"/>
  <c r="AH94" i="13"/>
  <c r="R94" i="13"/>
  <c r="J113" i="13"/>
  <c r="J55" i="13" s="1"/>
  <c r="BC104" i="10" s="1"/>
  <c r="U110" i="13"/>
  <c r="U52" i="13" s="1"/>
  <c r="AZ115" i="10" s="1"/>
  <c r="S108" i="13"/>
  <c r="S50" i="13" s="1"/>
  <c r="AX113" i="10" s="1"/>
  <c r="Q106" i="13"/>
  <c r="Q48" i="13" s="1"/>
  <c r="AV111" i="10" s="1"/>
  <c r="F105" i="13"/>
  <c r="E104" i="13"/>
  <c r="E46" i="13" s="1"/>
  <c r="AT99" i="10" s="1"/>
  <c r="D103" i="13"/>
  <c r="D45" i="13" s="1"/>
  <c r="AS98" i="10" s="1"/>
  <c r="AH101" i="13"/>
  <c r="AH43" i="13" s="1"/>
  <c r="AQ128" i="10" s="1"/>
  <c r="J101" i="13"/>
  <c r="S100" i="13"/>
  <c r="S42" i="13" s="1"/>
  <c r="AP113" i="10" s="1"/>
  <c r="AC99" i="13"/>
  <c r="AC41" i="13" s="1"/>
  <c r="AO123" i="10" s="1"/>
  <c r="J99" i="13"/>
  <c r="J41" i="13" s="1"/>
  <c r="AO104" i="10" s="1"/>
  <c r="Y98" i="13"/>
  <c r="Y40" i="13" s="1"/>
  <c r="AN119" i="10" s="1"/>
  <c r="I98" i="13"/>
  <c r="I40" i="13" s="1"/>
  <c r="AN103" i="10" s="1"/>
  <c r="X97" i="13"/>
  <c r="X39" i="13" s="1"/>
  <c r="AM118" i="10" s="1"/>
  <c r="H97" i="13"/>
  <c r="H39" i="13" s="1"/>
  <c r="AM102" i="10" s="1"/>
  <c r="W96" i="13"/>
  <c r="W38" i="13" s="1"/>
  <c r="AL117" i="10" s="1"/>
  <c r="G96" i="13"/>
  <c r="G38" i="13" s="1"/>
  <c r="AL101" i="10" s="1"/>
  <c r="V95" i="13"/>
  <c r="V37" i="13" s="1"/>
  <c r="AK116" i="10" s="1"/>
  <c r="F95" i="13"/>
  <c r="U94" i="13"/>
  <c r="U36" i="13" s="1"/>
  <c r="AJ115" i="10" s="1"/>
  <c r="AC108" i="13"/>
  <c r="AC50" i="13" s="1"/>
  <c r="AX123" i="10" s="1"/>
  <c r="I103" i="13"/>
  <c r="I45" i="13" s="1"/>
  <c r="AS103" i="10" s="1"/>
  <c r="AG99" i="13"/>
  <c r="AG41" i="13" s="1"/>
  <c r="AO127" i="10" s="1"/>
  <c r="AH97" i="13"/>
  <c r="AH39" i="13" s="1"/>
  <c r="AM128" i="10" s="1"/>
  <c r="AG96" i="13"/>
  <c r="AG38" i="13" s="1"/>
  <c r="AL127" i="10" s="1"/>
  <c r="AF95" i="13"/>
  <c r="AF37" i="13" s="1"/>
  <c r="AK126" i="10" s="1"/>
  <c r="AE94" i="13"/>
  <c r="AE36" i="13" s="1"/>
  <c r="AJ125" i="10" s="1"/>
  <c r="E94" i="13"/>
  <c r="E36" i="13" s="1"/>
  <c r="AJ99" i="10" s="1"/>
  <c r="T93" i="13"/>
  <c r="T35" i="13" s="1"/>
  <c r="AI114" i="10" s="1"/>
  <c r="D93" i="13"/>
  <c r="D35" i="13" s="1"/>
  <c r="AI98" i="10" s="1"/>
  <c r="C103" i="13"/>
  <c r="C45" i="13" s="1"/>
  <c r="AS163" i="10" s="1"/>
  <c r="C87" i="13"/>
  <c r="C29" i="13" s="1"/>
  <c r="AC163" i="10" s="1"/>
  <c r="C71" i="13"/>
  <c r="C13" i="13" s="1"/>
  <c r="M163" i="10" s="1"/>
  <c r="AC114" i="13"/>
  <c r="AC56" i="13" s="1"/>
  <c r="BD123" i="10" s="1"/>
  <c r="M114" i="13"/>
  <c r="M56" i="13" s="1"/>
  <c r="BD107" i="10" s="1"/>
  <c r="AB113" i="13"/>
  <c r="AB55" i="13" s="1"/>
  <c r="BC122" i="10" s="1"/>
  <c r="L113" i="13"/>
  <c r="L55" i="13" s="1"/>
  <c r="BC106" i="10" s="1"/>
  <c r="C106" i="13"/>
  <c r="C48" i="13" s="1"/>
  <c r="AV163" i="10" s="1"/>
  <c r="C90" i="13"/>
  <c r="C32" i="13" s="1"/>
  <c r="AF163" i="10" s="1"/>
  <c r="C74" i="13"/>
  <c r="C16" i="13" s="1"/>
  <c r="P163" i="10" s="1"/>
  <c r="AF114" i="13"/>
  <c r="AF56" i="13" s="1"/>
  <c r="BD126" i="10" s="1"/>
  <c r="P114" i="13"/>
  <c r="P56" i="13" s="1"/>
  <c r="BD110" i="10" s="1"/>
  <c r="AE113" i="13"/>
  <c r="AE55" i="13" s="1"/>
  <c r="BC125" i="10" s="1"/>
  <c r="O113" i="13"/>
  <c r="O55" i="13" s="1"/>
  <c r="BC109" i="10" s="1"/>
  <c r="AD112" i="13"/>
  <c r="AD54" i="13" s="1"/>
  <c r="BB124" i="10" s="1"/>
  <c r="N112" i="13"/>
  <c r="N54" i="13" s="1"/>
  <c r="BB108" i="10" s="1"/>
  <c r="AC111" i="13"/>
  <c r="AC53" i="13" s="1"/>
  <c r="BA123" i="10" s="1"/>
  <c r="M111" i="13"/>
  <c r="M53" i="13" s="1"/>
  <c r="BA107" i="10" s="1"/>
  <c r="AB110" i="13"/>
  <c r="AB52" i="13" s="1"/>
  <c r="AZ122" i="10" s="1"/>
  <c r="L110" i="13"/>
  <c r="L52" i="13" s="1"/>
  <c r="AZ106" i="10" s="1"/>
  <c r="AA109" i="13"/>
  <c r="AA51" i="13" s="1"/>
  <c r="AY121" i="10" s="1"/>
  <c r="K109" i="13"/>
  <c r="K51" i="13" s="1"/>
  <c r="AY105" i="10" s="1"/>
  <c r="Z108" i="13"/>
  <c r="Z50" i="13" s="1"/>
  <c r="AX120" i="10" s="1"/>
  <c r="J108" i="13"/>
  <c r="J50" i="13" s="1"/>
  <c r="AX104" i="10" s="1"/>
  <c r="Y107" i="13"/>
  <c r="Y49" i="13" s="1"/>
  <c r="AW119" i="10" s="1"/>
  <c r="I107" i="13"/>
  <c r="I49" i="13" s="1"/>
  <c r="AW103" i="10" s="1"/>
  <c r="X106" i="13"/>
  <c r="X48" i="13" s="1"/>
  <c r="AV118" i="10" s="1"/>
  <c r="H106" i="13"/>
  <c r="H48" i="13" s="1"/>
  <c r="AV102" i="10" s="1"/>
  <c r="C108" i="13"/>
  <c r="C50" i="13" s="1"/>
  <c r="AX163" i="10" s="1"/>
  <c r="C92" i="13"/>
  <c r="C34" i="13" s="1"/>
  <c r="AH163" i="10" s="1"/>
  <c r="C76" i="13"/>
  <c r="C18" i="13" s="1"/>
  <c r="R163" i="10" s="1"/>
  <c r="AH114" i="13"/>
  <c r="AH56" i="13" s="1"/>
  <c r="BD128" i="10" s="1"/>
  <c r="R114" i="13"/>
  <c r="R56" i="13" s="1"/>
  <c r="BD112" i="10" s="1"/>
  <c r="AG113" i="13"/>
  <c r="AG55" i="13" s="1"/>
  <c r="BC127" i="10" s="1"/>
  <c r="Q113" i="13"/>
  <c r="Q55" i="13" s="1"/>
  <c r="BC111" i="10" s="1"/>
  <c r="AF112" i="13"/>
  <c r="AF54" i="13" s="1"/>
  <c r="BB126" i="10" s="1"/>
  <c r="P112" i="13"/>
  <c r="P54" i="13" s="1"/>
  <c r="BB110" i="10" s="1"/>
  <c r="AE111" i="13"/>
  <c r="AE53" i="13" s="1"/>
  <c r="BA125" i="10" s="1"/>
  <c r="O111" i="13"/>
  <c r="O53" i="13" s="1"/>
  <c r="BA109" i="10" s="1"/>
  <c r="AD110" i="13"/>
  <c r="AD52" i="13" s="1"/>
  <c r="AZ124" i="10" s="1"/>
  <c r="N110" i="13"/>
  <c r="N52" i="13" s="1"/>
  <c r="AZ108" i="10" s="1"/>
  <c r="AC109" i="13"/>
  <c r="AC51" i="13" s="1"/>
  <c r="AY123" i="10" s="1"/>
  <c r="M109" i="13"/>
  <c r="M51" i="13" s="1"/>
  <c r="AY107" i="10" s="1"/>
  <c r="AB108" i="13"/>
  <c r="AB50" i="13" s="1"/>
  <c r="AX122" i="10" s="1"/>
  <c r="L108" i="13"/>
  <c r="L50" i="13" s="1"/>
  <c r="AX106" i="10" s="1"/>
  <c r="AA107" i="13"/>
  <c r="AA49" i="13" s="1"/>
  <c r="AW121" i="10" s="1"/>
  <c r="K107" i="13"/>
  <c r="K49" i="13" s="1"/>
  <c r="AW105" i="10" s="1"/>
  <c r="Z106" i="13"/>
  <c r="Z48" i="13" s="1"/>
  <c r="AV120" i="10" s="1"/>
  <c r="J106" i="13"/>
  <c r="C113" i="13"/>
  <c r="C55" i="13" s="1"/>
  <c r="BC163" i="10" s="1"/>
  <c r="W114" i="13"/>
  <c r="W56" i="13" s="1"/>
  <c r="BD117" i="10" s="1"/>
  <c r="AC112" i="13"/>
  <c r="AC54" i="13" s="1"/>
  <c r="BB123" i="10" s="1"/>
  <c r="AB111" i="13"/>
  <c r="AB53" i="13" s="1"/>
  <c r="BA122" i="10" s="1"/>
  <c r="AA110" i="13"/>
  <c r="AA52" i="13" s="1"/>
  <c r="AZ121" i="10" s="1"/>
  <c r="Z109" i="13"/>
  <c r="Z51" i="13" s="1"/>
  <c r="AY120" i="10" s="1"/>
  <c r="Y108" i="13"/>
  <c r="Y50" i="13" s="1"/>
  <c r="AX119" i="10" s="1"/>
  <c r="X107" i="13"/>
  <c r="X49" i="13" s="1"/>
  <c r="AW118" i="10" s="1"/>
  <c r="W106" i="13"/>
  <c r="W48" i="13" s="1"/>
  <c r="AV117" i="10" s="1"/>
  <c r="Y105" i="13"/>
  <c r="Y47" i="13" s="1"/>
  <c r="AU119" i="10" s="1"/>
  <c r="I105" i="13"/>
  <c r="I47" i="13" s="1"/>
  <c r="AU103" i="10" s="1"/>
  <c r="X104" i="13"/>
  <c r="X46" i="13" s="1"/>
  <c r="AT118" i="10" s="1"/>
  <c r="H104" i="13"/>
  <c r="H46" i="13" s="1"/>
  <c r="AT102" i="10" s="1"/>
  <c r="W103" i="13"/>
  <c r="W45" i="13" s="1"/>
  <c r="AS117" i="10" s="1"/>
  <c r="G103" i="13"/>
  <c r="G45" i="13" s="1"/>
  <c r="AS101" i="10" s="1"/>
  <c r="V102" i="13"/>
  <c r="V44" i="13" s="1"/>
  <c r="AR116" i="10" s="1"/>
  <c r="F102" i="13"/>
  <c r="U101" i="13"/>
  <c r="U43" i="13" s="1"/>
  <c r="AQ115" i="10" s="1"/>
  <c r="E101" i="13"/>
  <c r="E43" i="13" s="1"/>
  <c r="AQ99" i="10" s="1"/>
  <c r="T100" i="13"/>
  <c r="T42" i="13" s="1"/>
  <c r="AP114" i="10" s="1"/>
  <c r="D100" i="13"/>
  <c r="D42" i="13" s="1"/>
  <c r="AP98" i="10" s="1"/>
  <c r="S99" i="13"/>
  <c r="S41" i="13" s="1"/>
  <c r="AO113" i="10" s="1"/>
  <c r="C61" i="13"/>
  <c r="C3" i="13" s="1"/>
  <c r="C163" i="10" s="1"/>
  <c r="D113" i="13"/>
  <c r="D55" i="13" s="1"/>
  <c r="BC98" i="10" s="1"/>
  <c r="AH111" i="13"/>
  <c r="AH53" i="13" s="1"/>
  <c r="BA128" i="10" s="1"/>
  <c r="AG110" i="13"/>
  <c r="AG52" i="13" s="1"/>
  <c r="AZ127" i="10" s="1"/>
  <c r="AF109" i="13"/>
  <c r="AF51" i="13" s="1"/>
  <c r="AY126" i="10" s="1"/>
  <c r="AE108" i="13"/>
  <c r="AE50" i="13" s="1"/>
  <c r="AX125" i="10" s="1"/>
  <c r="AD107" i="13"/>
  <c r="AD49" i="13" s="1"/>
  <c r="AW124" i="10" s="1"/>
  <c r="AC106" i="13"/>
  <c r="AC48" i="13" s="1"/>
  <c r="AV123" i="10" s="1"/>
  <c r="AB105" i="13"/>
  <c r="AB47" i="13" s="1"/>
  <c r="AU122" i="10" s="1"/>
  <c r="L105" i="13"/>
  <c r="AA104" i="13"/>
  <c r="AA46" i="13" s="1"/>
  <c r="AT121" i="10" s="1"/>
  <c r="K104" i="13"/>
  <c r="K46" i="13" s="1"/>
  <c r="AT105" i="10" s="1"/>
  <c r="Z103" i="13"/>
  <c r="Z45" i="13" s="1"/>
  <c r="AS120" i="10" s="1"/>
  <c r="J103" i="13"/>
  <c r="Y102" i="13"/>
  <c r="Y44" i="13" s="1"/>
  <c r="AR119" i="10" s="1"/>
  <c r="I102" i="13"/>
  <c r="I44" i="13" s="1"/>
  <c r="AR103" i="10" s="1"/>
  <c r="C105" i="13"/>
  <c r="C47" i="13" s="1"/>
  <c r="AU163" i="10" s="1"/>
  <c r="O114" i="13"/>
  <c r="O56" i="13" s="1"/>
  <c r="BD109" i="10" s="1"/>
  <c r="Y112" i="13"/>
  <c r="Y54" i="13" s="1"/>
  <c r="BB119" i="10" s="1"/>
  <c r="K114" i="13"/>
  <c r="K56" i="13" s="1"/>
  <c r="BD105" i="10" s="1"/>
  <c r="AC110" i="13"/>
  <c r="AC52" i="13" s="1"/>
  <c r="AZ123" i="10" s="1"/>
  <c r="AA108" i="13"/>
  <c r="AA50" i="13" s="1"/>
  <c r="AX121" i="10" s="1"/>
  <c r="Y106" i="13"/>
  <c r="Y48" i="13" s="1"/>
  <c r="AV119" i="10" s="1"/>
  <c r="J105" i="13"/>
  <c r="I104" i="13"/>
  <c r="I46" i="13" s="1"/>
  <c r="AT103" i="10" s="1"/>
  <c r="H103" i="13"/>
  <c r="H45" i="13" s="1"/>
  <c r="AS102" i="10" s="1"/>
  <c r="G102" i="13"/>
  <c r="G44" i="13" s="1"/>
  <c r="AR101" i="10" s="1"/>
  <c r="L101" i="13"/>
  <c r="V100" i="13"/>
  <c r="V42" i="13" s="1"/>
  <c r="AP116" i="10" s="1"/>
  <c r="AF99" i="13"/>
  <c r="AF41" i="13" s="1"/>
  <c r="AO126" i="10" s="1"/>
  <c r="L99" i="13"/>
  <c r="L41" i="13" s="1"/>
  <c r="AO106" i="10" s="1"/>
  <c r="AA98" i="13"/>
  <c r="AA40" i="13" s="1"/>
  <c r="AN121" i="10" s="1"/>
  <c r="K98" i="13"/>
  <c r="X111" i="13"/>
  <c r="X53" i="13" s="1"/>
  <c r="BA118" i="10" s="1"/>
  <c r="V109" i="13"/>
  <c r="V51" i="13" s="1"/>
  <c r="AY116" i="10" s="1"/>
  <c r="T107" i="13"/>
  <c r="T49" i="13" s="1"/>
  <c r="AW114" i="10" s="1"/>
  <c r="W105" i="13"/>
  <c r="W47" i="13" s="1"/>
  <c r="AU117" i="10" s="1"/>
  <c r="V104" i="13"/>
  <c r="V46" i="13" s="1"/>
  <c r="AT116" i="10" s="1"/>
  <c r="U103" i="13"/>
  <c r="U45" i="13" s="1"/>
  <c r="AS115" i="10" s="1"/>
  <c r="T102" i="13"/>
  <c r="T44" i="13" s="1"/>
  <c r="AR114" i="10" s="1"/>
  <c r="V101" i="13"/>
  <c r="V43" i="13" s="1"/>
  <c r="AQ116" i="10" s="1"/>
  <c r="AE100" i="13"/>
  <c r="AE42" i="13" s="1"/>
  <c r="AP125" i="10" s="1"/>
  <c r="J100" i="13"/>
  <c r="T99" i="13"/>
  <c r="T41" i="13" s="1"/>
  <c r="AO114" i="10" s="1"/>
  <c r="AH98" i="13"/>
  <c r="AH40" i="13" s="1"/>
  <c r="AN128" i="10" s="1"/>
  <c r="R98" i="13"/>
  <c r="R40" i="13" s="1"/>
  <c r="AN112" i="10" s="1"/>
  <c r="AG97" i="13"/>
  <c r="AG39" i="13" s="1"/>
  <c r="AM127" i="10" s="1"/>
  <c r="Q97" i="13"/>
  <c r="Q39" i="13" s="1"/>
  <c r="AM111" i="10" s="1"/>
  <c r="AF96" i="13"/>
  <c r="AF38" i="13" s="1"/>
  <c r="AL126" i="10" s="1"/>
  <c r="P96" i="13"/>
  <c r="P38" i="13" s="1"/>
  <c r="AL110" i="10" s="1"/>
  <c r="AE95" i="13"/>
  <c r="AE37" i="13" s="1"/>
  <c r="AK125" i="10" s="1"/>
  <c r="O95" i="13"/>
  <c r="O37" i="13" s="1"/>
  <c r="AK109" i="10" s="1"/>
  <c r="AD94" i="13"/>
  <c r="AD36" i="13" s="1"/>
  <c r="AJ124" i="10" s="1"/>
  <c r="N94" i="13"/>
  <c r="N36" i="13" s="1"/>
  <c r="AJ108" i="10" s="1"/>
  <c r="G112" i="13"/>
  <c r="G54" i="13" s="1"/>
  <c r="BB101" i="10" s="1"/>
  <c r="E110" i="13"/>
  <c r="E52" i="13" s="1"/>
  <c r="AZ99" i="10" s="1"/>
  <c r="AH107" i="13"/>
  <c r="AH49" i="13" s="1"/>
  <c r="AW128" i="10" s="1"/>
  <c r="AF105" i="13"/>
  <c r="AF47" i="13" s="1"/>
  <c r="AU126" i="10" s="1"/>
  <c r="AC104" i="13"/>
  <c r="AC46" i="13" s="1"/>
  <c r="AT123" i="10" s="1"/>
  <c r="AB103" i="13"/>
  <c r="AB45" i="13" s="1"/>
  <c r="AS122" i="10" s="1"/>
  <c r="AA102" i="13"/>
  <c r="AA44" i="13" s="1"/>
  <c r="AR121" i="10" s="1"/>
  <c r="Z101" i="13"/>
  <c r="Z43" i="13" s="1"/>
  <c r="AQ120" i="10" s="1"/>
  <c r="D101" i="13"/>
  <c r="D43" i="13" s="1"/>
  <c r="AQ98" i="10" s="1"/>
  <c r="N100" i="13"/>
  <c r="N42" i="13" s="1"/>
  <c r="AP108" i="10" s="1"/>
  <c r="X99" i="13"/>
  <c r="X41" i="13" s="1"/>
  <c r="AO118" i="10" s="1"/>
  <c r="F99" i="13"/>
  <c r="U98" i="13"/>
  <c r="U40" i="13" s="1"/>
  <c r="AN115" i="10" s="1"/>
  <c r="E98" i="13"/>
  <c r="E40" i="13" s="1"/>
  <c r="AN99" i="10" s="1"/>
  <c r="T97" i="13"/>
  <c r="T39" i="13" s="1"/>
  <c r="AM114" i="10" s="1"/>
  <c r="D97" i="13"/>
  <c r="D39" i="13" s="1"/>
  <c r="AM98" i="10" s="1"/>
  <c r="S96" i="13"/>
  <c r="S38" i="13" s="1"/>
  <c r="AL113" i="10" s="1"/>
  <c r="AH95" i="13"/>
  <c r="AH37" i="13" s="1"/>
  <c r="AK128" i="10" s="1"/>
  <c r="R95" i="13"/>
  <c r="R37" i="13" s="1"/>
  <c r="AK112" i="10" s="1"/>
  <c r="AG94" i="13"/>
  <c r="AG36" i="13" s="1"/>
  <c r="AJ127" i="10" s="1"/>
  <c r="Q94" i="13"/>
  <c r="Q36" i="13" s="1"/>
  <c r="AJ111" i="10" s="1"/>
  <c r="AA106" i="13"/>
  <c r="AA48" i="13" s="1"/>
  <c r="AV121" i="10" s="1"/>
  <c r="H102" i="13"/>
  <c r="H44" i="13" s="1"/>
  <c r="AR102" i="10" s="1"/>
  <c r="M99" i="13"/>
  <c r="M41" i="13" s="1"/>
  <c r="AO107" i="10" s="1"/>
  <c r="Z97" i="13"/>
  <c r="Z39" i="13" s="1"/>
  <c r="AM120" i="10" s="1"/>
  <c r="Y96" i="13"/>
  <c r="Y38" i="13" s="1"/>
  <c r="AL119" i="10" s="1"/>
  <c r="X95" i="13"/>
  <c r="X37" i="13" s="1"/>
  <c r="AK118" i="10" s="1"/>
  <c r="W94" i="13"/>
  <c r="W36" i="13" s="1"/>
  <c r="AJ117" i="10" s="1"/>
  <c r="AF93" i="13"/>
  <c r="AF35" i="13" s="1"/>
  <c r="AI126" i="10" s="1"/>
  <c r="P93" i="13"/>
  <c r="P35" i="13" s="1"/>
  <c r="AI110" i="10" s="1"/>
  <c r="AE92" i="13"/>
  <c r="AE34" i="13" s="1"/>
  <c r="AH125" i="10" s="1"/>
  <c r="AE112" i="13"/>
  <c r="AE54" i="13" s="1"/>
  <c r="BB125" i="10" s="1"/>
  <c r="AH104" i="13"/>
  <c r="AH46" i="13" s="1"/>
  <c r="AT128" i="10" s="1"/>
  <c r="H101" i="13"/>
  <c r="H43" i="13" s="1"/>
  <c r="AQ102" i="10" s="1"/>
  <c r="X98" i="13"/>
  <c r="X40" i="13" s="1"/>
  <c r="AN118" i="10" s="1"/>
  <c r="O97" i="13"/>
  <c r="O39" i="13" s="1"/>
  <c r="AM109" i="10" s="1"/>
  <c r="N96" i="13"/>
  <c r="N38" i="13" s="1"/>
  <c r="AL108" i="10" s="1"/>
  <c r="M95" i="13"/>
  <c r="M37" i="13" s="1"/>
  <c r="AK107" i="10" s="1"/>
  <c r="M94" i="13"/>
  <c r="M36" i="13" s="1"/>
  <c r="AJ107" i="10" s="1"/>
  <c r="AA93" i="13"/>
  <c r="AA35" i="13" s="1"/>
  <c r="AI121" i="10" s="1"/>
  <c r="K93" i="13"/>
  <c r="Z92" i="13"/>
  <c r="Z34" i="13" s="1"/>
  <c r="AH120" i="10" s="1"/>
  <c r="C99" i="13"/>
  <c r="C41" i="13" s="1"/>
  <c r="AO163" i="10" s="1"/>
  <c r="C83" i="13"/>
  <c r="C25" i="13" s="1"/>
  <c r="Y163" i="10" s="1"/>
  <c r="C67" i="13"/>
  <c r="C9" i="13" s="1"/>
  <c r="I163" i="10" s="1"/>
  <c r="Y114" i="13"/>
  <c r="Y56" i="13" s="1"/>
  <c r="BD119" i="10" s="1"/>
  <c r="I114" i="13"/>
  <c r="I56" i="13" s="1"/>
  <c r="BD103" i="10" s="1"/>
  <c r="X113" i="13"/>
  <c r="X55" i="13" s="1"/>
  <c r="BC118" i="10" s="1"/>
  <c r="H113" i="13"/>
  <c r="H55" i="13" s="1"/>
  <c r="BC102" i="10" s="1"/>
  <c r="C102" i="13"/>
  <c r="C44" i="13" s="1"/>
  <c r="AR163" i="10" s="1"/>
  <c r="C86" i="13"/>
  <c r="C28" i="13" s="1"/>
  <c r="AB163" i="10" s="1"/>
  <c r="C70" i="13"/>
  <c r="C12" i="13" s="1"/>
  <c r="L163" i="10" s="1"/>
  <c r="AB114" i="13"/>
  <c r="AB56" i="13" s="1"/>
  <c r="BD122" i="10" s="1"/>
  <c r="L114" i="13"/>
  <c r="L56" i="13" s="1"/>
  <c r="BD106" i="10" s="1"/>
  <c r="AA113" i="13"/>
  <c r="AA55" i="13" s="1"/>
  <c r="BC121" i="10" s="1"/>
  <c r="K113" i="13"/>
  <c r="K55" i="13" s="1"/>
  <c r="BC105" i="10" s="1"/>
  <c r="Z112" i="13"/>
  <c r="Z54" i="13" s="1"/>
  <c r="BB120" i="10" s="1"/>
  <c r="J112" i="13"/>
  <c r="J54" i="13" s="1"/>
  <c r="BB104" i="10" s="1"/>
  <c r="Y111" i="13"/>
  <c r="Y53" i="13" s="1"/>
  <c r="BA119" i="10" s="1"/>
  <c r="I111" i="13"/>
  <c r="I53" i="13" s="1"/>
  <c r="BA103" i="10" s="1"/>
  <c r="X110" i="13"/>
  <c r="X52" i="13" s="1"/>
  <c r="AZ118" i="10" s="1"/>
  <c r="H110" i="13"/>
  <c r="H52" i="13" s="1"/>
  <c r="AZ102" i="10" s="1"/>
  <c r="W109" i="13"/>
  <c r="W51" i="13" s="1"/>
  <c r="AY117" i="10" s="1"/>
  <c r="G109" i="13"/>
  <c r="G51" i="13" s="1"/>
  <c r="AY101" i="10" s="1"/>
  <c r="V108" i="13"/>
  <c r="V50" i="13" s="1"/>
  <c r="AX116" i="10" s="1"/>
  <c r="F108" i="13"/>
  <c r="F50" i="13" s="1"/>
  <c r="AX100" i="10" s="1"/>
  <c r="U107" i="13"/>
  <c r="U49" i="13" s="1"/>
  <c r="AW115" i="10" s="1"/>
  <c r="E107" i="13"/>
  <c r="E49" i="13" s="1"/>
  <c r="AW99" i="10" s="1"/>
  <c r="T106" i="13"/>
  <c r="T48" i="13" s="1"/>
  <c r="AV114" i="10" s="1"/>
  <c r="D106" i="13"/>
  <c r="D48" i="13" s="1"/>
  <c r="AV98" i="10" s="1"/>
  <c r="C104" i="13"/>
  <c r="C46" i="13" s="1"/>
  <c r="AT163" i="10" s="1"/>
  <c r="C88" i="13"/>
  <c r="C30" i="13" s="1"/>
  <c r="AD163" i="10" s="1"/>
  <c r="C72" i="13"/>
  <c r="C14" i="13" s="1"/>
  <c r="N163" i="10" s="1"/>
  <c r="AD114" i="13"/>
  <c r="AD56" i="13" s="1"/>
  <c r="BD124" i="10" s="1"/>
  <c r="N114" i="13"/>
  <c r="N56" i="13" s="1"/>
  <c r="BD108" i="10" s="1"/>
  <c r="AC113" i="13"/>
  <c r="AC55" i="13" s="1"/>
  <c r="BC123" i="10" s="1"/>
  <c r="M113" i="13"/>
  <c r="M55" i="13" s="1"/>
  <c r="BC107" i="10" s="1"/>
  <c r="AB112" i="13"/>
  <c r="AB54" i="13" s="1"/>
  <c r="BB122" i="10" s="1"/>
  <c r="L112" i="13"/>
  <c r="L54" i="13" s="1"/>
  <c r="BB106" i="10" s="1"/>
  <c r="AA111" i="13"/>
  <c r="AA53" i="13" s="1"/>
  <c r="BA121" i="10" s="1"/>
  <c r="K111" i="13"/>
  <c r="K53" i="13" s="1"/>
  <c r="BA105" i="10" s="1"/>
  <c r="Z110" i="13"/>
  <c r="J110" i="13"/>
  <c r="Y109" i="13"/>
  <c r="I109" i="13"/>
  <c r="I51" i="13" s="1"/>
  <c r="AY103" i="10" s="1"/>
  <c r="X108" i="13"/>
  <c r="H108" i="13"/>
  <c r="H50" i="13" s="1"/>
  <c r="AX102" i="10" s="1"/>
  <c r="W107" i="13"/>
  <c r="W49" i="13" s="1"/>
  <c r="AW117" i="10" s="1"/>
  <c r="G107" i="13"/>
  <c r="G49" i="13" s="1"/>
  <c r="AW101" i="10" s="1"/>
  <c r="V106" i="13"/>
  <c r="V48" i="13" s="1"/>
  <c r="AV116" i="10" s="1"/>
  <c r="F106" i="13"/>
  <c r="C97" i="13"/>
  <c r="C39" i="13" s="1"/>
  <c r="AM163" i="10" s="1"/>
  <c r="G114" i="13"/>
  <c r="G56" i="13" s="1"/>
  <c r="BD101" i="10" s="1"/>
  <c r="U112" i="13"/>
  <c r="U54" i="13" s="1"/>
  <c r="BB115" i="10" s="1"/>
  <c r="T111" i="13"/>
  <c r="T53" i="13" s="1"/>
  <c r="BA114" i="10" s="1"/>
  <c r="S110" i="13"/>
  <c r="S52" i="13" s="1"/>
  <c r="AZ113" i="10" s="1"/>
  <c r="R109" i="13"/>
  <c r="R51" i="13" s="1"/>
  <c r="AY112" i="10" s="1"/>
  <c r="Q108" i="13"/>
  <c r="Q50" i="13" s="1"/>
  <c r="AX111" i="10" s="1"/>
  <c r="P107" i="13"/>
  <c r="P49" i="13" s="1"/>
  <c r="AW110" i="10" s="1"/>
  <c r="O106" i="13"/>
  <c r="O48" i="13" s="1"/>
  <c r="AV109" i="10" s="1"/>
  <c r="U105" i="13"/>
  <c r="U47" i="13" s="1"/>
  <c r="AU115" i="10" s="1"/>
  <c r="E105" i="13"/>
  <c r="E47" i="13" s="1"/>
  <c r="AU99" i="10" s="1"/>
  <c r="T104" i="13"/>
  <c r="T46" i="13" s="1"/>
  <c r="AT114" i="10" s="1"/>
  <c r="D104" i="13"/>
  <c r="D46" i="13" s="1"/>
  <c r="AT98" i="10" s="1"/>
  <c r="S103" i="13"/>
  <c r="S45" i="13" s="1"/>
  <c r="AS113" i="10" s="1"/>
  <c r="AH102" i="13"/>
  <c r="AH44" i="13" s="1"/>
  <c r="AR128" i="10" s="1"/>
  <c r="R102" i="13"/>
  <c r="R44" i="13" s="1"/>
  <c r="AR112" i="10" s="1"/>
  <c r="AG101" i="13"/>
  <c r="AG43" i="13" s="1"/>
  <c r="AQ127" i="10" s="1"/>
  <c r="Q101" i="13"/>
  <c r="Q43" i="13" s="1"/>
  <c r="AQ111" i="10" s="1"/>
  <c r="AF100" i="13"/>
  <c r="AF42" i="13" s="1"/>
  <c r="AP126" i="10" s="1"/>
  <c r="P100" i="13"/>
  <c r="P42" i="13" s="1"/>
  <c r="AP110" i="10" s="1"/>
  <c r="AE99" i="13"/>
  <c r="AE41" i="13" s="1"/>
  <c r="AO125" i="10" s="1"/>
  <c r="C109" i="13"/>
  <c r="C51" i="13" s="1"/>
  <c r="AY163" i="10" s="1"/>
  <c r="S114" i="13"/>
  <c r="S56" i="13" s="1"/>
  <c r="BD113" i="10" s="1"/>
  <c r="AA112" i="13"/>
  <c r="AA54" i="13" s="1"/>
  <c r="BB121" i="10" s="1"/>
  <c r="Z111" i="13"/>
  <c r="Z53" i="13" s="1"/>
  <c r="BA120" i="10" s="1"/>
  <c r="Y110" i="13"/>
  <c r="Y52" i="13" s="1"/>
  <c r="AZ119" i="10" s="1"/>
  <c r="X109" i="13"/>
  <c r="X51" i="13" s="1"/>
  <c r="AY118" i="10" s="1"/>
  <c r="W108" i="13"/>
  <c r="W50" i="13" s="1"/>
  <c r="AX117" i="10" s="1"/>
  <c r="V107" i="13"/>
  <c r="V49" i="13" s="1"/>
  <c r="AW116" i="10" s="1"/>
  <c r="U106" i="13"/>
  <c r="U48" i="13" s="1"/>
  <c r="AV115" i="10" s="1"/>
  <c r="X105" i="13"/>
  <c r="X47" i="13" s="1"/>
  <c r="AU118" i="10" s="1"/>
  <c r="H105" i="13"/>
  <c r="H47" i="13" s="1"/>
  <c r="AU102" i="10" s="1"/>
  <c r="W104" i="13"/>
  <c r="W46" i="13" s="1"/>
  <c r="AT117" i="10" s="1"/>
  <c r="G104" i="13"/>
  <c r="G46" i="13" s="1"/>
  <c r="AT101" i="10" s="1"/>
  <c r="V103" i="13"/>
  <c r="V45" i="13" s="1"/>
  <c r="AS116" i="10" s="1"/>
  <c r="F103" i="13"/>
  <c r="U102" i="13"/>
  <c r="U44" i="13" s="1"/>
  <c r="AR115" i="10" s="1"/>
  <c r="E102" i="13"/>
  <c r="E44" i="13" s="1"/>
  <c r="AR99" i="10" s="1"/>
  <c r="C89" i="13"/>
  <c r="C31" i="13" s="1"/>
  <c r="AE163" i="10" s="1"/>
  <c r="AD113" i="13"/>
  <c r="AD55" i="13" s="1"/>
  <c r="BC124" i="10" s="1"/>
  <c r="Q112" i="13"/>
  <c r="Q54" i="13" s="1"/>
  <c r="BB111" i="10" s="1"/>
  <c r="W112" i="13"/>
  <c r="W54" i="13" s="1"/>
  <c r="BB117" i="10" s="1"/>
  <c r="M110" i="13"/>
  <c r="M52" i="13" s="1"/>
  <c r="AZ107" i="10" s="1"/>
  <c r="K108" i="13"/>
  <c r="K50" i="13" s="1"/>
  <c r="AX105" i="10" s="1"/>
  <c r="I106" i="13"/>
  <c r="I48" i="13" s="1"/>
  <c r="AV103" i="10" s="1"/>
  <c r="AG104" i="13"/>
  <c r="AG46" i="13" s="1"/>
  <c r="AT127" i="10" s="1"/>
  <c r="AF103" i="13"/>
  <c r="AF45" i="13" s="1"/>
  <c r="AS126" i="10" s="1"/>
  <c r="AE102" i="13"/>
  <c r="AE44" i="13" s="1"/>
  <c r="AR125" i="10" s="1"/>
  <c r="AD101" i="13"/>
  <c r="AD43" i="13" s="1"/>
  <c r="AQ124" i="10" s="1"/>
  <c r="G101" i="13"/>
  <c r="G43" i="13" s="1"/>
  <c r="AQ101" i="10" s="1"/>
  <c r="Q100" i="13"/>
  <c r="Q42" i="13" s="1"/>
  <c r="AP111" i="10" s="1"/>
  <c r="Z99" i="13"/>
  <c r="Z41" i="13" s="1"/>
  <c r="AO120" i="10" s="1"/>
  <c r="H99" i="13"/>
  <c r="H41" i="13" s="1"/>
  <c r="AO102" i="10" s="1"/>
  <c r="W98" i="13"/>
  <c r="W40" i="13" s="1"/>
  <c r="AN117" i="10" s="1"/>
  <c r="C85" i="13"/>
  <c r="C27" i="13" s="1"/>
  <c r="AA163" i="10" s="1"/>
  <c r="H111" i="13"/>
  <c r="H53" i="13" s="1"/>
  <c r="BA102" i="10" s="1"/>
  <c r="F109" i="13"/>
  <c r="F51" i="13" s="1"/>
  <c r="AY100" i="10" s="1"/>
  <c r="D107" i="13"/>
  <c r="D49" i="13" s="1"/>
  <c r="AW98" i="10" s="1"/>
  <c r="O105" i="13"/>
  <c r="O47" i="13" s="1"/>
  <c r="AU109" i="10" s="1"/>
  <c r="N104" i="13"/>
  <c r="N46" i="13" s="1"/>
  <c r="AT108" i="10" s="1"/>
  <c r="M103" i="13"/>
  <c r="M45" i="13" s="1"/>
  <c r="AS107" i="10" s="1"/>
  <c r="L102" i="13"/>
  <c r="L44" i="13" s="1"/>
  <c r="AR106" i="10" s="1"/>
  <c r="P101" i="13"/>
  <c r="P43" i="13" s="1"/>
  <c r="AQ110" i="10" s="1"/>
  <c r="Z100" i="13"/>
  <c r="Z42" i="13" s="1"/>
  <c r="AP120" i="10" s="1"/>
  <c r="E100" i="13"/>
  <c r="E42" i="13" s="1"/>
  <c r="AP99" i="10" s="1"/>
  <c r="O99" i="13"/>
  <c r="O41" i="13" s="1"/>
  <c r="AO109" i="10" s="1"/>
  <c r="AD98" i="13"/>
  <c r="AD40" i="13" s="1"/>
  <c r="AN124" i="10" s="1"/>
  <c r="N98" i="13"/>
  <c r="N40" i="13" s="1"/>
  <c r="AN108" i="10" s="1"/>
  <c r="AC97" i="13"/>
  <c r="AC39" i="13" s="1"/>
  <c r="AM123" i="10" s="1"/>
  <c r="M97" i="13"/>
  <c r="M39" i="13" s="1"/>
  <c r="AM107" i="10" s="1"/>
  <c r="AB96" i="13"/>
  <c r="AB38" i="13" s="1"/>
  <c r="AL122" i="10" s="1"/>
  <c r="L96" i="13"/>
  <c r="L38" i="13" s="1"/>
  <c r="AL106" i="10" s="1"/>
  <c r="AA95" i="13"/>
  <c r="AA37" i="13" s="1"/>
  <c r="AK121" i="10" s="1"/>
  <c r="K95" i="13"/>
  <c r="Z94" i="13"/>
  <c r="Z36" i="13" s="1"/>
  <c r="AJ120" i="10" s="1"/>
  <c r="J94" i="13"/>
  <c r="J36" i="13" s="1"/>
  <c r="AJ104" i="10" s="1"/>
  <c r="V111" i="13"/>
  <c r="V53" i="13" s="1"/>
  <c r="BA116" i="10" s="1"/>
  <c r="T109" i="13"/>
  <c r="T51" i="13" s="1"/>
  <c r="AY114" i="10" s="1"/>
  <c r="R107" i="13"/>
  <c r="R49" i="13" s="1"/>
  <c r="AW112" i="10" s="1"/>
  <c r="V105" i="13"/>
  <c r="V47" i="13" s="1"/>
  <c r="AU116" i="10" s="1"/>
  <c r="U104" i="13"/>
  <c r="U46" i="13" s="1"/>
  <c r="AT115" i="10" s="1"/>
  <c r="T103" i="13"/>
  <c r="T45" i="13" s="1"/>
  <c r="AS114" i="10" s="1"/>
  <c r="S102" i="13"/>
  <c r="S44" i="13" s="1"/>
  <c r="AR113" i="10" s="1"/>
  <c r="T101" i="13"/>
  <c r="T43" i="13" s="1"/>
  <c r="AQ114" i="10" s="1"/>
  <c r="AD100" i="13"/>
  <c r="AD42" i="13" s="1"/>
  <c r="AP124" i="10" s="1"/>
  <c r="I100" i="13"/>
  <c r="I42" i="13" s="1"/>
  <c r="AP103" i="10" s="1"/>
  <c r="R99" i="13"/>
  <c r="R41" i="13" s="1"/>
  <c r="AO112" i="10" s="1"/>
  <c r="AG98" i="13"/>
  <c r="AG40" i="13" s="1"/>
  <c r="AN127" i="10" s="1"/>
  <c r="Q98" i="13"/>
  <c r="Q40" i="13" s="1"/>
  <c r="AN111" i="10" s="1"/>
  <c r="AF97" i="13"/>
  <c r="AF39" i="13" s="1"/>
  <c r="AM126" i="10" s="1"/>
  <c r="P97" i="13"/>
  <c r="P39" i="13" s="1"/>
  <c r="AM110" i="10" s="1"/>
  <c r="AE96" i="13"/>
  <c r="AE38" i="13" s="1"/>
  <c r="AL125" i="10" s="1"/>
  <c r="O96" i="13"/>
  <c r="O38" i="13" s="1"/>
  <c r="AL109" i="10" s="1"/>
  <c r="AD95" i="13"/>
  <c r="AD37" i="13" s="1"/>
  <c r="AK124" i="10" s="1"/>
  <c r="N95" i="13"/>
  <c r="N37" i="13" s="1"/>
  <c r="AK108" i="10" s="1"/>
  <c r="AC94" i="13"/>
  <c r="AC36" i="13" s="1"/>
  <c r="AJ123" i="10" s="1"/>
  <c r="AA114" i="13"/>
  <c r="AA56" i="13" s="1"/>
  <c r="BD121" i="10" s="1"/>
  <c r="K105" i="13"/>
  <c r="K47" i="13" s="1"/>
  <c r="AU105" i="10" s="1"/>
  <c r="N101" i="13"/>
  <c r="N43" i="13" s="1"/>
  <c r="AQ108" i="10" s="1"/>
  <c r="AB98" i="13"/>
  <c r="AB40" i="13" s="1"/>
  <c r="AN122" i="10" s="1"/>
  <c r="R97" i="13"/>
  <c r="R39" i="13" s="1"/>
  <c r="AM112" i="10" s="1"/>
  <c r="Q96" i="13"/>
  <c r="Q38" i="13" s="1"/>
  <c r="AL111" i="10" s="1"/>
  <c r="P95" i="13"/>
  <c r="P37" i="13" s="1"/>
  <c r="AK110" i="10" s="1"/>
  <c r="O94" i="13"/>
  <c r="O36" i="13" s="1"/>
  <c r="AJ109" i="10" s="1"/>
  <c r="AB93" i="13"/>
  <c r="AB35" i="13" s="1"/>
  <c r="AI122" i="10" s="1"/>
  <c r="L93" i="13"/>
  <c r="L35" i="13" s="1"/>
  <c r="AI106" i="10" s="1"/>
  <c r="AA92" i="13"/>
  <c r="AA34" i="13" s="1"/>
  <c r="AH121" i="10" s="1"/>
  <c r="O110" i="13"/>
  <c r="O52" i="13" s="1"/>
  <c r="AZ109" i="10" s="1"/>
  <c r="AG103" i="13"/>
  <c r="AG45" i="13" s="1"/>
  <c r="AS127" i="10" s="1"/>
  <c r="R100" i="13"/>
  <c r="R42" i="13" s="1"/>
  <c r="AP112" i="10" s="1"/>
  <c r="H98" i="13"/>
  <c r="H40" i="13" s="1"/>
  <c r="AN102" i="10" s="1"/>
  <c r="G97" i="13"/>
  <c r="G39" i="13" s="1"/>
  <c r="AM101" i="10" s="1"/>
  <c r="F96" i="13"/>
  <c r="E95" i="13"/>
  <c r="E37" i="13" s="1"/>
  <c r="AK99" i="10" s="1"/>
  <c r="H94" i="13"/>
  <c r="H36" i="13" s="1"/>
  <c r="AJ102" i="10" s="1"/>
  <c r="W93" i="13"/>
  <c r="W35" i="13" s="1"/>
  <c r="AI117" i="10" s="1"/>
  <c r="G93" i="13"/>
  <c r="G35" i="13" s="1"/>
  <c r="AI101" i="10" s="1"/>
  <c r="V92" i="13"/>
  <c r="V34" i="13" s="1"/>
  <c r="AH116" i="10" s="1"/>
  <c r="F92" i="13"/>
  <c r="F34" i="13" s="1"/>
  <c r="AH100" i="10" s="1"/>
  <c r="U91" i="13"/>
  <c r="U33" i="13" s="1"/>
  <c r="AG115" i="10" s="1"/>
  <c r="E91" i="13"/>
  <c r="E33" i="13" s="1"/>
  <c r="AG99" i="10" s="1"/>
  <c r="S92" i="13"/>
  <c r="S34" i="13" s="1"/>
  <c r="AH113" i="10" s="1"/>
  <c r="W97" i="13"/>
  <c r="W39" i="13" s="1"/>
  <c r="AM117" i="10" s="1"/>
  <c r="AE93" i="13"/>
  <c r="AE35" i="13" s="1"/>
  <c r="AI125" i="10" s="1"/>
  <c r="J92" i="13"/>
  <c r="J34" i="13" s="1"/>
  <c r="AH104" i="10" s="1"/>
  <c r="I91" i="13"/>
  <c r="I33" i="13" s="1"/>
  <c r="AG103" i="10" s="1"/>
  <c r="P90" i="13"/>
  <c r="P32" i="13" s="1"/>
  <c r="AF110" i="10" s="1"/>
  <c r="AE89" i="13"/>
  <c r="AE31" i="13" s="1"/>
  <c r="AE125" i="10" s="1"/>
  <c r="O89" i="13"/>
  <c r="O31" i="13" s="1"/>
  <c r="AE109" i="10" s="1"/>
  <c r="AD88" i="13"/>
  <c r="AD30" i="13" s="1"/>
  <c r="AD124" i="10" s="1"/>
  <c r="N88" i="13"/>
  <c r="N30" i="13" s="1"/>
  <c r="AD108" i="10" s="1"/>
  <c r="AC87" i="13"/>
  <c r="AC29" i="13" s="1"/>
  <c r="AC123" i="10" s="1"/>
  <c r="M87" i="13"/>
  <c r="M29" i="13" s="1"/>
  <c r="AC107" i="10" s="1"/>
  <c r="AB86" i="13"/>
  <c r="AB28" i="13" s="1"/>
  <c r="AB122" i="10" s="1"/>
  <c r="L86" i="13"/>
  <c r="AA85" i="13"/>
  <c r="AA27" i="13" s="1"/>
  <c r="AA121" i="10" s="1"/>
  <c r="K85" i="13"/>
  <c r="Z84" i="13"/>
  <c r="Z26" i="13" s="1"/>
  <c r="Z120" i="10" s="1"/>
  <c r="AB107" i="13"/>
  <c r="AB49" i="13" s="1"/>
  <c r="AW122" i="10" s="1"/>
  <c r="X102" i="13"/>
  <c r="X44" i="13" s="1"/>
  <c r="AR118" i="10" s="1"/>
  <c r="V99" i="13"/>
  <c r="V41" i="13" s="1"/>
  <c r="AO116" i="10" s="1"/>
  <c r="AD97" i="13"/>
  <c r="AD39" i="13" s="1"/>
  <c r="AM124" i="10" s="1"/>
  <c r="AC96" i="13"/>
  <c r="AC38" i="13" s="1"/>
  <c r="AL123" i="10" s="1"/>
  <c r="AB95" i="13"/>
  <c r="AB37" i="13" s="1"/>
  <c r="AK122" i="10" s="1"/>
  <c r="AA94" i="13"/>
  <c r="AA36" i="13" s="1"/>
  <c r="AJ121" i="10" s="1"/>
  <c r="AH93" i="13"/>
  <c r="AH35" i="13" s="1"/>
  <c r="AI128" i="10" s="1"/>
  <c r="R93" i="13"/>
  <c r="R35" i="13" s="1"/>
  <c r="AI112" i="10" s="1"/>
  <c r="AG92" i="13"/>
  <c r="AG34" i="13" s="1"/>
  <c r="AH127" i="10" s="1"/>
  <c r="Q92" i="13"/>
  <c r="Q34" i="13" s="1"/>
  <c r="AH111" i="10" s="1"/>
  <c r="AF91" i="13"/>
  <c r="AF33" i="13" s="1"/>
  <c r="AG126" i="10" s="1"/>
  <c r="P91" i="13"/>
  <c r="P33" i="13" s="1"/>
  <c r="AG110" i="10" s="1"/>
  <c r="AE90" i="13"/>
  <c r="AE32" i="13" s="1"/>
  <c r="AF125" i="10" s="1"/>
  <c r="O90" i="13"/>
  <c r="O32" i="13" s="1"/>
  <c r="AF109" i="10" s="1"/>
  <c r="AD89" i="13"/>
  <c r="AD31" i="13" s="1"/>
  <c r="AE124" i="10" s="1"/>
  <c r="N89" i="13"/>
  <c r="N31" i="13" s="1"/>
  <c r="AE108" i="10" s="1"/>
  <c r="AC88" i="13"/>
  <c r="AC30" i="13" s="1"/>
  <c r="AD123" i="10" s="1"/>
  <c r="M88" i="13"/>
  <c r="M30" i="13" s="1"/>
  <c r="AD107" i="10" s="1"/>
  <c r="AB87" i="13"/>
  <c r="AB29" i="13" s="1"/>
  <c r="AC122" i="10" s="1"/>
  <c r="L87" i="13"/>
  <c r="L29" i="13" s="1"/>
  <c r="AC106" i="10" s="1"/>
  <c r="R104" i="13"/>
  <c r="R46" i="13" s="1"/>
  <c r="AT112" i="10" s="1"/>
  <c r="J96" i="13"/>
  <c r="J38" i="13" s="1"/>
  <c r="AL104" i="10" s="1"/>
  <c r="I93" i="13"/>
  <c r="I35" i="13" s="1"/>
  <c r="AI103" i="10" s="1"/>
  <c r="AA91" i="13"/>
  <c r="AA33" i="13" s="1"/>
  <c r="AG121" i="10" s="1"/>
  <c r="Z90" i="13"/>
  <c r="Z32" i="13" s="1"/>
  <c r="AF120" i="10" s="1"/>
  <c r="Y89" i="13"/>
  <c r="Y31" i="13" s="1"/>
  <c r="AE119" i="10" s="1"/>
  <c r="X88" i="13"/>
  <c r="X30" i="13" s="1"/>
  <c r="AD118" i="10" s="1"/>
  <c r="W87" i="13"/>
  <c r="W29" i="13" s="1"/>
  <c r="AC117" i="10" s="1"/>
  <c r="Z86" i="13"/>
  <c r="Z28" i="13" s="1"/>
  <c r="AB120" i="10" s="1"/>
  <c r="E86" i="13"/>
  <c r="E28" i="13" s="1"/>
  <c r="AB99" i="10" s="1"/>
  <c r="N85" i="13"/>
  <c r="N27" i="13" s="1"/>
  <c r="AA108" i="10" s="1"/>
  <c r="X84" i="13"/>
  <c r="X26" i="13" s="1"/>
  <c r="Z118" i="10" s="1"/>
  <c r="G84" i="13"/>
  <c r="G26" i="13" s="1"/>
  <c r="Z101" i="10" s="1"/>
  <c r="V83" i="13"/>
  <c r="V25" i="13" s="1"/>
  <c r="Y116" i="10" s="1"/>
  <c r="F83" i="13"/>
  <c r="U82" i="13"/>
  <c r="U24" i="13" s="1"/>
  <c r="X115" i="10" s="1"/>
  <c r="E82" i="13"/>
  <c r="E24" i="13" s="1"/>
  <c r="X99" i="10" s="1"/>
  <c r="T81" i="13"/>
  <c r="D81" i="13"/>
  <c r="D23" i="13" s="1"/>
  <c r="W98" i="10" s="1"/>
  <c r="S80" i="13"/>
  <c r="AH79" i="13"/>
  <c r="AH21" i="13" s="1"/>
  <c r="U128" i="10" s="1"/>
  <c r="R79" i="13"/>
  <c r="R21" i="13" s="1"/>
  <c r="U112" i="10" s="1"/>
  <c r="G100" i="13"/>
  <c r="G42" i="13" s="1"/>
  <c r="AP101" i="10" s="1"/>
  <c r="AF94" i="13"/>
  <c r="AF36" i="13" s="1"/>
  <c r="AJ126" i="10" s="1"/>
  <c r="T92" i="13"/>
  <c r="T34" i="13" s="1"/>
  <c r="AH114" i="10" s="1"/>
  <c r="R91" i="13"/>
  <c r="R33" i="13" s="1"/>
  <c r="AG112" i="10" s="1"/>
  <c r="Q90" i="13"/>
  <c r="Q32" i="13" s="1"/>
  <c r="AF111" i="10" s="1"/>
  <c r="P89" i="13"/>
  <c r="P31" i="13" s="1"/>
  <c r="AE110" i="10" s="1"/>
  <c r="O88" i="13"/>
  <c r="O30" i="13" s="1"/>
  <c r="AD109" i="10" s="1"/>
  <c r="N87" i="13"/>
  <c r="N29" i="13" s="1"/>
  <c r="AC108" i="10" s="1"/>
  <c r="S86" i="13"/>
  <c r="AC85" i="13"/>
  <c r="H85" i="13"/>
  <c r="H27" i="13" s="1"/>
  <c r="AA102" i="10" s="1"/>
  <c r="R84" i="13"/>
  <c r="R26" i="13" s="1"/>
  <c r="Z112" i="10" s="1"/>
  <c r="AG83" i="13"/>
  <c r="AG25" i="13" s="1"/>
  <c r="Y127" i="10" s="1"/>
  <c r="Q83" i="13"/>
  <c r="Q25" i="13" s="1"/>
  <c r="Y111" i="10" s="1"/>
  <c r="AF82" i="13"/>
  <c r="AF24" i="13" s="1"/>
  <c r="X126" i="10" s="1"/>
  <c r="P82" i="13"/>
  <c r="P24" i="13" s="1"/>
  <c r="X110" i="10" s="1"/>
  <c r="AE81" i="13"/>
  <c r="AE23" i="13" s="1"/>
  <c r="W125" i="10" s="1"/>
  <c r="O81" i="13"/>
  <c r="O23" i="13" s="1"/>
  <c r="W109" i="10" s="1"/>
  <c r="AD80" i="13"/>
  <c r="AD22" i="13" s="1"/>
  <c r="V124" i="10" s="1"/>
  <c r="N80" i="13"/>
  <c r="N22" i="13" s="1"/>
  <c r="V108" i="10" s="1"/>
  <c r="AC79" i="13"/>
  <c r="AC21" i="13" s="1"/>
  <c r="U123" i="10" s="1"/>
  <c r="M79" i="13"/>
  <c r="M21" i="13" s="1"/>
  <c r="U107" i="10" s="1"/>
  <c r="AB78" i="13"/>
  <c r="AB20" i="13" s="1"/>
  <c r="T122" i="10" s="1"/>
  <c r="L78" i="13"/>
  <c r="L20" i="13" s="1"/>
  <c r="T106" i="10" s="1"/>
  <c r="AA77" i="13"/>
  <c r="AA19" i="13" s="1"/>
  <c r="S121" i="10" s="1"/>
  <c r="K77" i="13"/>
  <c r="Z76" i="13"/>
  <c r="Z18" i="13" s="1"/>
  <c r="R120" i="10" s="1"/>
  <c r="J76" i="13"/>
  <c r="J18" i="13" s="1"/>
  <c r="R104" i="10" s="1"/>
  <c r="Y75" i="13"/>
  <c r="Y17" i="13" s="1"/>
  <c r="Q119" i="10" s="1"/>
  <c r="I75" i="13"/>
  <c r="I17" i="13" s="1"/>
  <c r="Q103" i="10" s="1"/>
  <c r="X74" i="13"/>
  <c r="X16" i="13" s="1"/>
  <c r="P118" i="10" s="1"/>
  <c r="H74" i="13"/>
  <c r="H16" i="13" s="1"/>
  <c r="P102" i="10" s="1"/>
  <c r="W73" i="13"/>
  <c r="W15" i="13" s="1"/>
  <c r="O117" i="10" s="1"/>
  <c r="G73" i="13"/>
  <c r="G15" i="13" s="1"/>
  <c r="O101" i="10" s="1"/>
  <c r="V72" i="13"/>
  <c r="V14" i="13" s="1"/>
  <c r="N116" i="10" s="1"/>
  <c r="F72" i="13"/>
  <c r="F14" i="13" s="1"/>
  <c r="N100" i="10" s="1"/>
  <c r="U71" i="13"/>
  <c r="U13" i="13" s="1"/>
  <c r="M115" i="10" s="1"/>
  <c r="E71" i="13"/>
  <c r="E13" i="13" s="1"/>
  <c r="M99" i="10" s="1"/>
  <c r="T70" i="13"/>
  <c r="T12" i="13" s="1"/>
  <c r="L114" i="10" s="1"/>
  <c r="D70" i="13"/>
  <c r="D12" i="13" s="1"/>
  <c r="L98" i="10" s="1"/>
  <c r="S69" i="13"/>
  <c r="S11" i="13" s="1"/>
  <c r="K113" i="10" s="1"/>
  <c r="AH68" i="13"/>
  <c r="AH10" i="13" s="1"/>
  <c r="J128" i="10" s="1"/>
  <c r="L107" i="13"/>
  <c r="L49" i="13" s="1"/>
  <c r="AW106" i="10" s="1"/>
  <c r="Z96" i="13"/>
  <c r="Z38" i="13" s="1"/>
  <c r="AL120" i="10" s="1"/>
  <c r="Q93" i="13"/>
  <c r="AE91" i="13"/>
  <c r="AD90" i="13"/>
  <c r="AC89" i="13"/>
  <c r="AB88" i="13"/>
  <c r="AA87" i="13"/>
  <c r="AA29" i="13" s="1"/>
  <c r="AC121" i="10" s="1"/>
  <c r="AC86" i="13"/>
  <c r="AC28" i="13" s="1"/>
  <c r="AB123" i="10" s="1"/>
  <c r="G86" i="13"/>
  <c r="Q85" i="13"/>
  <c r="Q27" i="13" s="1"/>
  <c r="AA111" i="10" s="1"/>
  <c r="AA84" i="13"/>
  <c r="AA26" i="13" s="1"/>
  <c r="Z121" i="10" s="1"/>
  <c r="I84" i="13"/>
  <c r="I26" i="13" s="1"/>
  <c r="Z103" i="10" s="1"/>
  <c r="X83" i="13"/>
  <c r="X25" i="13" s="1"/>
  <c r="Y118" i="10" s="1"/>
  <c r="H83" i="13"/>
  <c r="H25" i="13" s="1"/>
  <c r="Y102" i="10" s="1"/>
  <c r="W82" i="13"/>
  <c r="W24" i="13" s="1"/>
  <c r="X117" i="10" s="1"/>
  <c r="G82" i="13"/>
  <c r="G24" i="13" s="1"/>
  <c r="X101" i="10" s="1"/>
  <c r="V81" i="13"/>
  <c r="F81" i="13"/>
  <c r="U80" i="13"/>
  <c r="E80" i="13"/>
  <c r="E22" i="13" s="1"/>
  <c r="V99" i="10" s="1"/>
  <c r="T79" i="13"/>
  <c r="D79" i="13"/>
  <c r="D21" i="13" s="1"/>
  <c r="U98" i="10" s="1"/>
  <c r="S78" i="13"/>
  <c r="AH77" i="13"/>
  <c r="R77" i="13"/>
  <c r="AG76" i="13"/>
  <c r="Q76" i="13"/>
  <c r="AF75" i="13"/>
  <c r="P75" i="13"/>
  <c r="AE74" i="13"/>
  <c r="O74" i="13"/>
  <c r="O16" i="13" s="1"/>
  <c r="P109" i="10" s="1"/>
  <c r="AD73" i="13"/>
  <c r="N73" i="13"/>
  <c r="N15" i="13" s="1"/>
  <c r="O108" i="10" s="1"/>
  <c r="AC72" i="13"/>
  <c r="M72" i="13"/>
  <c r="M14" i="13" s="1"/>
  <c r="N107" i="10" s="1"/>
  <c r="AB71" i="13"/>
  <c r="L71" i="13"/>
  <c r="AA70" i="13"/>
  <c r="K70" i="13"/>
  <c r="K12" i="13" s="1"/>
  <c r="L105" i="10" s="1"/>
  <c r="Z69" i="13"/>
  <c r="J69" i="13"/>
  <c r="J11" i="13" s="1"/>
  <c r="K104" i="10" s="1"/>
  <c r="Y68" i="13"/>
  <c r="M93" i="13"/>
  <c r="M35" i="13" s="1"/>
  <c r="AI107" i="10" s="1"/>
  <c r="AA88" i="13"/>
  <c r="AA30" i="13" s="1"/>
  <c r="AD121" i="10" s="1"/>
  <c r="P85" i="13"/>
  <c r="P27" i="13" s="1"/>
  <c r="AA110" i="10" s="1"/>
  <c r="G83" i="13"/>
  <c r="G25" i="13" s="1"/>
  <c r="Y101" i="10" s="1"/>
  <c r="E81" i="13"/>
  <c r="E23" i="13" s="1"/>
  <c r="W99" i="10" s="1"/>
  <c r="G79" i="13"/>
  <c r="G21" i="13" s="1"/>
  <c r="U101" i="10" s="1"/>
  <c r="F78" i="13"/>
  <c r="F20" i="13" s="1"/>
  <c r="T100" i="10" s="1"/>
  <c r="E77" i="13"/>
  <c r="E19" i="13" s="1"/>
  <c r="S99" i="10" s="1"/>
  <c r="D76" i="13"/>
  <c r="D18" i="13" s="1"/>
  <c r="R98" i="10" s="1"/>
  <c r="AH74" i="13"/>
  <c r="AH16" i="13" s="1"/>
  <c r="P128" i="10" s="1"/>
  <c r="AG73" i="13"/>
  <c r="AG15" i="13" s="1"/>
  <c r="O127" i="10" s="1"/>
  <c r="AF72" i="13"/>
  <c r="AF14" i="13" s="1"/>
  <c r="N126" i="10" s="1"/>
  <c r="AE71" i="13"/>
  <c r="AE13" i="13" s="1"/>
  <c r="M125" i="10" s="1"/>
  <c r="AD70" i="13"/>
  <c r="AD12" i="13" s="1"/>
  <c r="L124" i="10" s="1"/>
  <c r="AC69" i="13"/>
  <c r="AC11" i="13" s="1"/>
  <c r="K123" i="10" s="1"/>
  <c r="AB68" i="13"/>
  <c r="AB10" i="13" s="1"/>
  <c r="J122" i="10" s="1"/>
  <c r="H68" i="13"/>
  <c r="H10" i="13" s="1"/>
  <c r="J102" i="10" s="1"/>
  <c r="W67" i="13"/>
  <c r="W9" i="13" s="1"/>
  <c r="I117" i="10" s="1"/>
  <c r="G67" i="13"/>
  <c r="G9" i="13" s="1"/>
  <c r="I101" i="10" s="1"/>
  <c r="Q186" i="11" s="1"/>
  <c r="V66" i="13"/>
  <c r="V8" i="13" s="1"/>
  <c r="H116" i="10" s="1"/>
  <c r="F66" i="13"/>
  <c r="F8" i="13" s="1"/>
  <c r="H100" i="10" s="1"/>
  <c r="U65" i="13"/>
  <c r="U7" i="13" s="1"/>
  <c r="G115" i="10" s="1"/>
  <c r="E65" i="13"/>
  <c r="E7" i="13" s="1"/>
  <c r="G99" i="10" s="1"/>
  <c r="T64" i="13"/>
  <c r="T6" i="13" s="1"/>
  <c r="F114" i="10" s="1"/>
  <c r="D64" i="13"/>
  <c r="D6" i="13" s="1"/>
  <c r="F98" i="10" s="1"/>
  <c r="N183" i="11" s="1"/>
  <c r="S63" i="13"/>
  <c r="S5" i="13" s="1"/>
  <c r="E113" i="10" s="1"/>
  <c r="AH62" i="13"/>
  <c r="AH4" i="13" s="1"/>
  <c r="D128" i="10" s="1"/>
  <c r="R62" i="13"/>
  <c r="R4" i="13" s="1"/>
  <c r="D112" i="10" s="1"/>
  <c r="AG61" i="13"/>
  <c r="AG3" i="13" s="1"/>
  <c r="C127" i="10" s="1"/>
  <c r="Q61" i="13"/>
  <c r="Q3" i="13" s="1"/>
  <c r="C111" i="10" s="1"/>
  <c r="AG63" i="13"/>
  <c r="AG5" i="13" s="1"/>
  <c r="E127" i="10" s="1"/>
  <c r="X62" i="13"/>
  <c r="X4" i="13" s="1"/>
  <c r="D118" i="10" s="1"/>
  <c r="W61" i="13"/>
  <c r="W3" i="13" s="1"/>
  <c r="C117" i="10" s="1"/>
  <c r="AC93" i="13"/>
  <c r="AC35" i="13" s="1"/>
  <c r="AI123" i="10" s="1"/>
  <c r="D89" i="13"/>
  <c r="D31" i="13" s="1"/>
  <c r="AE98" i="10" s="1"/>
  <c r="AE84" i="13"/>
  <c r="AE26" i="13" s="1"/>
  <c r="Z125" i="10" s="1"/>
  <c r="Z82" i="13"/>
  <c r="AG78" i="13"/>
  <c r="AE76" i="13"/>
  <c r="AE18" i="13" s="1"/>
  <c r="R125" i="10" s="1"/>
  <c r="AD75" i="13"/>
  <c r="AD17" i="13" s="1"/>
  <c r="Q124" i="10" s="1"/>
  <c r="AC74" i="13"/>
  <c r="AC16" i="13" s="1"/>
  <c r="P123" i="10" s="1"/>
  <c r="AB73" i="13"/>
  <c r="AB15" i="13" s="1"/>
  <c r="O122" i="10" s="1"/>
  <c r="S101" i="13"/>
  <c r="S43" i="13" s="1"/>
  <c r="AQ113" i="10" s="1"/>
  <c r="U90" i="13"/>
  <c r="U32" i="13" s="1"/>
  <c r="AF115" i="10" s="1"/>
  <c r="V86" i="13"/>
  <c r="V28" i="13" s="1"/>
  <c r="AB116" i="10" s="1"/>
  <c r="D84" i="13"/>
  <c r="D26" i="13" s="1"/>
  <c r="Z98" i="10" s="1"/>
  <c r="AG81" i="13"/>
  <c r="AG23" i="13" s="1"/>
  <c r="W127" i="10" s="1"/>
  <c r="AE79" i="13"/>
  <c r="AE21" i="13" s="1"/>
  <c r="U125" i="10" s="1"/>
  <c r="U78" i="13"/>
  <c r="U20" i="13" s="1"/>
  <c r="T115" i="10" s="1"/>
  <c r="T77" i="13"/>
  <c r="T19" i="13" s="1"/>
  <c r="S114" i="10" s="1"/>
  <c r="S76" i="13"/>
  <c r="S18" i="13" s="1"/>
  <c r="R113" i="10" s="1"/>
  <c r="R75" i="13"/>
  <c r="R17" i="13" s="1"/>
  <c r="Q112" i="10" s="1"/>
  <c r="Q74" i="13"/>
  <c r="Q16" i="13" s="1"/>
  <c r="P111" i="10" s="1"/>
  <c r="P73" i="13"/>
  <c r="P15" i="13" s="1"/>
  <c r="O110" i="10" s="1"/>
  <c r="O72" i="13"/>
  <c r="O14" i="13" s="1"/>
  <c r="N109" i="10" s="1"/>
  <c r="N71" i="13"/>
  <c r="N13" i="13" s="1"/>
  <c r="M108" i="10" s="1"/>
  <c r="M70" i="13"/>
  <c r="M12" i="13" s="1"/>
  <c r="L107" i="10" s="1"/>
  <c r="L69" i="13"/>
  <c r="L11" i="13" s="1"/>
  <c r="K106" i="10" s="1"/>
  <c r="S191" i="11" s="1"/>
  <c r="O68" i="13"/>
  <c r="O10" i="13" s="1"/>
  <c r="J109" i="10" s="1"/>
  <c r="AD67" i="13"/>
  <c r="AD9" i="13" s="1"/>
  <c r="I124" i="10" s="1"/>
  <c r="N67" i="13"/>
  <c r="N9" i="13" s="1"/>
  <c r="I108" i="10" s="1"/>
  <c r="AC66" i="13"/>
  <c r="AC8" i="13" s="1"/>
  <c r="H123" i="10" s="1"/>
  <c r="M66" i="13"/>
  <c r="M8" i="13" s="1"/>
  <c r="H107" i="10" s="1"/>
  <c r="AB65" i="13"/>
  <c r="AB7" i="13" s="1"/>
  <c r="G122" i="10" s="1"/>
  <c r="L65" i="13"/>
  <c r="L7" i="13" s="1"/>
  <c r="G106" i="10" s="1"/>
  <c r="AA64" i="13"/>
  <c r="AA6" i="13" s="1"/>
  <c r="F121" i="10" s="1"/>
  <c r="K64" i="13"/>
  <c r="K6" i="13" s="1"/>
  <c r="F105" i="10" s="1"/>
  <c r="Z63" i="13"/>
  <c r="Z5" i="13" s="1"/>
  <c r="E120" i="10" s="1"/>
  <c r="J63" i="13"/>
  <c r="J5" i="13" s="1"/>
  <c r="E104" i="10" s="1"/>
  <c r="Y62" i="13"/>
  <c r="Y4" i="13" s="1"/>
  <c r="D119" i="10" s="1"/>
  <c r="I62" i="13"/>
  <c r="I4" i="13" s="1"/>
  <c r="D103" i="10" s="1"/>
  <c r="X61" i="13"/>
  <c r="X3" i="13" s="1"/>
  <c r="C118" i="10" s="1"/>
  <c r="H61" i="13"/>
  <c r="H3" i="13" s="1"/>
  <c r="C102" i="10" s="1"/>
  <c r="Q69" i="13"/>
  <c r="Q11" i="13" s="1"/>
  <c r="K111" i="10" s="1"/>
  <c r="F68" i="13"/>
  <c r="F10" i="13" s="1"/>
  <c r="J100" i="10" s="1"/>
  <c r="M67" i="13"/>
  <c r="M9" i="13" s="1"/>
  <c r="I107" i="10" s="1"/>
  <c r="AB66" i="13"/>
  <c r="AB8" i="13" s="1"/>
  <c r="H122" i="10" s="1"/>
  <c r="L66" i="13"/>
  <c r="L8" i="13" s="1"/>
  <c r="H106" i="10" s="1"/>
  <c r="AA65" i="13"/>
  <c r="AA7" i="13" s="1"/>
  <c r="G121" i="10" s="1"/>
  <c r="K65" i="13"/>
  <c r="K7" i="13" s="1"/>
  <c r="G105" i="10" s="1"/>
  <c r="Z64" i="13"/>
  <c r="Z6" i="13" s="1"/>
  <c r="F120" i="10" s="1"/>
  <c r="J64" i="13"/>
  <c r="J6" i="13" s="1"/>
  <c r="F104" i="10" s="1"/>
  <c r="U63" i="13"/>
  <c r="U5" i="13" s="1"/>
  <c r="E115" i="10" s="1"/>
  <c r="T62" i="13"/>
  <c r="T4" i="13" s="1"/>
  <c r="D114" i="10" s="1"/>
  <c r="S61" i="13"/>
  <c r="S3" i="13" s="1"/>
  <c r="C113" i="10" s="1"/>
  <c r="O92" i="13"/>
  <c r="O34" i="13" s="1"/>
  <c r="AH109" i="10" s="1"/>
  <c r="K88" i="13"/>
  <c r="E85" i="13"/>
  <c r="E27" i="13" s="1"/>
  <c r="AA99" i="10" s="1"/>
  <c r="AD82" i="13"/>
  <c r="AD24" i="13" s="1"/>
  <c r="X124" i="10" s="1"/>
  <c r="AB80" i="13"/>
  <c r="AB22" i="13" s="1"/>
  <c r="V122" i="10" s="1"/>
  <c r="AH78" i="13"/>
  <c r="AH20" i="13" s="1"/>
  <c r="T128" i="10" s="1"/>
  <c r="AG77" i="13"/>
  <c r="AG19" i="13" s="1"/>
  <c r="S127" i="10" s="1"/>
  <c r="AF76" i="13"/>
  <c r="AF18" i="13" s="1"/>
  <c r="R126" i="10" s="1"/>
  <c r="AE75" i="13"/>
  <c r="AE17" i="13" s="1"/>
  <c r="Q125" i="10" s="1"/>
  <c r="AD74" i="13"/>
  <c r="AD16" i="13" s="1"/>
  <c r="P124" i="10" s="1"/>
  <c r="AC73" i="13"/>
  <c r="AC15" i="13" s="1"/>
  <c r="O123" i="10" s="1"/>
  <c r="AB72" i="13"/>
  <c r="AB14" i="13" s="1"/>
  <c r="N122" i="10" s="1"/>
  <c r="S71" i="13"/>
  <c r="S13" i="13" s="1"/>
  <c r="M113" i="10" s="1"/>
  <c r="R70" i="13"/>
  <c r="R12" i="13" s="1"/>
  <c r="L112" i="10" s="1"/>
  <c r="X68" i="13"/>
  <c r="X10" i="13" s="1"/>
  <c r="J118" i="10" s="1"/>
  <c r="AG86" i="13"/>
  <c r="AG28" i="13" s="1"/>
  <c r="AB127" i="10" s="1"/>
  <c r="J79" i="13"/>
  <c r="J21" i="13" s="1"/>
  <c r="U104" i="10" s="1"/>
  <c r="H77" i="13"/>
  <c r="H19" i="13" s="1"/>
  <c r="S102" i="10" s="1"/>
  <c r="X69" i="13"/>
  <c r="X11" i="13" s="1"/>
  <c r="K118" i="10" s="1"/>
  <c r="D67" i="13"/>
  <c r="D9" i="13" s="1"/>
  <c r="I98" i="10" s="1"/>
  <c r="Q183" i="11" s="1"/>
  <c r="AG64" i="13"/>
  <c r="AG6" i="13" s="1"/>
  <c r="F127" i="10" s="1"/>
  <c r="AE62" i="13"/>
  <c r="AE4" i="13" s="1"/>
  <c r="D125" i="10" s="1"/>
  <c r="S72" i="13"/>
  <c r="S14" i="13" s="1"/>
  <c r="N113" i="10" s="1"/>
  <c r="Q68" i="13"/>
  <c r="O66" i="13"/>
  <c r="M64" i="13"/>
  <c r="K62" i="13"/>
  <c r="J71" i="13"/>
  <c r="J13" i="13" s="1"/>
  <c r="M104" i="10" s="1"/>
  <c r="L67" i="13"/>
  <c r="L9" i="13" s="1"/>
  <c r="I106" i="10" s="1"/>
  <c r="J65" i="13"/>
  <c r="J7" i="13" s="1"/>
  <c r="G104" i="10" s="1"/>
  <c r="H63" i="13"/>
  <c r="H5" i="13" s="1"/>
  <c r="E102" i="10" s="1"/>
  <c r="AG70" i="13"/>
  <c r="AG12" i="13" s="1"/>
  <c r="L127" i="10" s="1"/>
  <c r="V65" i="13"/>
  <c r="R61" i="13"/>
  <c r="AE68" i="13"/>
  <c r="AE10" i="13" s="1"/>
  <c r="J125" i="10" s="1"/>
  <c r="F65" i="13"/>
  <c r="F7" i="13" s="1"/>
  <c r="G100" i="10" s="1"/>
  <c r="AA75" i="13"/>
  <c r="AA17" i="13" s="1"/>
  <c r="Q121" i="10" s="1"/>
  <c r="Y73" i="13"/>
  <c r="Y15" i="13" s="1"/>
  <c r="O119" i="10" s="1"/>
  <c r="W71" i="13"/>
  <c r="W13" i="13" s="1"/>
  <c r="M117" i="10" s="1"/>
  <c r="V70" i="13"/>
  <c r="V12" i="13" s="1"/>
  <c r="L116" i="10" s="1"/>
  <c r="T68" i="13"/>
  <c r="T10" i="13" s="1"/>
  <c r="J114" i="10" s="1"/>
  <c r="D68" i="13"/>
  <c r="D10" i="13" s="1"/>
  <c r="J98" i="10" s="1"/>
  <c r="J164" i="10" s="1"/>
  <c r="R245" i="11" s="1"/>
  <c r="AH66" i="13"/>
  <c r="AH8" i="13" s="1"/>
  <c r="H128" i="10" s="1"/>
  <c r="R66" i="13"/>
  <c r="R8" i="13" s="1"/>
  <c r="H112" i="10" s="1"/>
  <c r="Q65" i="13"/>
  <c r="Q7" i="13" s="1"/>
  <c r="G111" i="10" s="1"/>
  <c r="P64" i="13"/>
  <c r="P6" i="13" s="1"/>
  <c r="F110" i="10" s="1"/>
  <c r="AE63" i="13"/>
  <c r="AE5" i="13" s="1"/>
  <c r="E125" i="10" s="1"/>
  <c r="AD62" i="13"/>
  <c r="AD4" i="13" s="1"/>
  <c r="D124" i="10" s="1"/>
  <c r="N62" i="13"/>
  <c r="N4" i="13" s="1"/>
  <c r="D108" i="10" s="1"/>
  <c r="M61" i="13"/>
  <c r="M3" i="13" s="1"/>
  <c r="C107" i="10" s="1"/>
  <c r="Q63" i="13"/>
  <c r="Q5" i="13" s="1"/>
  <c r="E111" i="10" s="1"/>
  <c r="O61" i="13"/>
  <c r="O3" i="13" s="1"/>
  <c r="C109" i="10" s="1"/>
  <c r="G92" i="13"/>
  <c r="G34" i="13" s="1"/>
  <c r="AH101" i="10" s="1"/>
  <c r="L84" i="13"/>
  <c r="Y81" i="13"/>
  <c r="Y23" i="13" s="1"/>
  <c r="W119" i="10" s="1"/>
  <c r="W76" i="13"/>
  <c r="W18" i="13" s="1"/>
  <c r="R117" i="10" s="1"/>
  <c r="U74" i="13"/>
  <c r="U16" i="13" s="1"/>
  <c r="P115" i="10" s="1"/>
  <c r="T73" i="13"/>
  <c r="T15" i="13" s="1"/>
  <c r="O114" i="10" s="1"/>
  <c r="T89" i="13"/>
  <c r="T31" i="13" s="1"/>
  <c r="AE114" i="10" s="1"/>
  <c r="AF85" i="13"/>
  <c r="AF27" i="13" s="1"/>
  <c r="AA126" i="10" s="1"/>
  <c r="Q81" i="13"/>
  <c r="Q23" i="13" s="1"/>
  <c r="W111" i="10" s="1"/>
  <c r="O79" i="13"/>
  <c r="O21" i="13" s="1"/>
  <c r="U109" i="10" s="1"/>
  <c r="L77" i="13"/>
  <c r="L19" i="13" s="1"/>
  <c r="S106" i="10" s="1"/>
  <c r="K76" i="13"/>
  <c r="K18" i="13" s="1"/>
  <c r="R105" i="10" s="1"/>
  <c r="I74" i="13"/>
  <c r="I16" i="13" s="1"/>
  <c r="P103" i="10" s="1"/>
  <c r="H73" i="13"/>
  <c r="H15" i="13" s="1"/>
  <c r="O102" i="10" s="1"/>
  <c r="F71" i="13"/>
  <c r="F13" i="13" s="1"/>
  <c r="M100" i="10" s="1"/>
  <c r="D69" i="13"/>
  <c r="D11" i="13" s="1"/>
  <c r="K98" i="10" s="1"/>
  <c r="K68" i="13"/>
  <c r="K10" i="13" s="1"/>
  <c r="J105" i="10" s="1"/>
  <c r="J171" i="10" s="1"/>
  <c r="R252" i="11" s="1"/>
  <c r="K106" i="13"/>
  <c r="K48" i="13" s="1"/>
  <c r="AV105" i="10" s="1"/>
  <c r="V96" i="13"/>
  <c r="V38" i="13" s="1"/>
  <c r="AL116" i="10" s="1"/>
  <c r="O93" i="13"/>
  <c r="O35" i="13" s="1"/>
  <c r="AI109" i="10" s="1"/>
  <c r="AC91" i="13"/>
  <c r="AC33" i="13" s="1"/>
  <c r="AG123" i="10" s="1"/>
  <c r="AB90" i="13"/>
  <c r="AB32" i="13" s="1"/>
  <c r="AF122" i="10" s="1"/>
  <c r="L90" i="13"/>
  <c r="L32" i="13" s="1"/>
  <c r="AF106" i="10" s="1"/>
  <c r="AA89" i="13"/>
  <c r="AA31" i="13" s="1"/>
  <c r="AE121" i="10" s="1"/>
  <c r="K89" i="13"/>
  <c r="Z88" i="13"/>
  <c r="Z30" i="13" s="1"/>
  <c r="AD120" i="10" s="1"/>
  <c r="J88" i="13"/>
  <c r="J30" i="13" s="1"/>
  <c r="AD104" i="10" s="1"/>
  <c r="Y87" i="13"/>
  <c r="Y29" i="13" s="1"/>
  <c r="AC119" i="10" s="1"/>
  <c r="I87" i="13"/>
  <c r="I29" i="13" s="1"/>
  <c r="AC103" i="10" s="1"/>
  <c r="X86" i="13"/>
  <c r="X28" i="13" s="1"/>
  <c r="AB118" i="10" s="1"/>
  <c r="H86" i="13"/>
  <c r="H28" i="13" s="1"/>
  <c r="AB102" i="10" s="1"/>
  <c r="W85" i="13"/>
  <c r="W27" i="13" s="1"/>
  <c r="AA117" i="10" s="1"/>
  <c r="G85" i="13"/>
  <c r="G27" i="13" s="1"/>
  <c r="AA101" i="10" s="1"/>
  <c r="V84" i="13"/>
  <c r="V26" i="13" s="1"/>
  <c r="Z116" i="10" s="1"/>
  <c r="AA105" i="13"/>
  <c r="AA47" i="13" s="1"/>
  <c r="AU121" i="10" s="1"/>
  <c r="X101" i="13"/>
  <c r="X43" i="13" s="1"/>
  <c r="AQ118" i="10" s="1"/>
  <c r="E99" i="13"/>
  <c r="E41" i="13" s="1"/>
  <c r="AO99" i="10" s="1"/>
  <c r="V97" i="13"/>
  <c r="V39" i="13" s="1"/>
  <c r="AM116" i="10" s="1"/>
  <c r="U96" i="13"/>
  <c r="U38" i="13" s="1"/>
  <c r="AL115" i="10" s="1"/>
  <c r="T95" i="13"/>
  <c r="T37" i="13" s="1"/>
  <c r="AK114" i="10" s="1"/>
  <c r="S94" i="13"/>
  <c r="S36" i="13" s="1"/>
  <c r="AJ113" i="10" s="1"/>
  <c r="AD93" i="13"/>
  <c r="AD35" i="13" s="1"/>
  <c r="AI124" i="10" s="1"/>
  <c r="N93" i="13"/>
  <c r="N35" i="13" s="1"/>
  <c r="AI108" i="10" s="1"/>
  <c r="AC92" i="13"/>
  <c r="AC34" i="13" s="1"/>
  <c r="AH123" i="10" s="1"/>
  <c r="M92" i="13"/>
  <c r="M34" i="13" s="1"/>
  <c r="AH107" i="10" s="1"/>
  <c r="AB91" i="13"/>
  <c r="AB33" i="13" s="1"/>
  <c r="AG122" i="10" s="1"/>
  <c r="L91" i="13"/>
  <c r="L33" i="13" s="1"/>
  <c r="AG106" i="10" s="1"/>
  <c r="AA90" i="13"/>
  <c r="AA32" i="13" s="1"/>
  <c r="AF121" i="10" s="1"/>
  <c r="K90" i="13"/>
  <c r="K32" i="13" s="1"/>
  <c r="AF105" i="10" s="1"/>
  <c r="Z89" i="13"/>
  <c r="Z31" i="13" s="1"/>
  <c r="AE120" i="10" s="1"/>
  <c r="J89" i="13"/>
  <c r="J31" i="13" s="1"/>
  <c r="AE104" i="10" s="1"/>
  <c r="Y88" i="13"/>
  <c r="Y30" i="13" s="1"/>
  <c r="AD119" i="10" s="1"/>
  <c r="I88" i="13"/>
  <c r="I30" i="13" s="1"/>
  <c r="AD103" i="10" s="1"/>
  <c r="X87" i="13"/>
  <c r="X29" i="13" s="1"/>
  <c r="AC118" i="10" s="1"/>
  <c r="H87" i="13"/>
  <c r="H29" i="13" s="1"/>
  <c r="AC102" i="10" s="1"/>
  <c r="AC100" i="13"/>
  <c r="AC42" i="13" s="1"/>
  <c r="AP123" i="10" s="1"/>
  <c r="I95" i="13"/>
  <c r="I37" i="13" s="1"/>
  <c r="AK103" i="10" s="1"/>
  <c r="X92" i="13"/>
  <c r="X34" i="13" s="1"/>
  <c r="AH118" i="10" s="1"/>
  <c r="S91" i="13"/>
  <c r="S33" i="13" s="1"/>
  <c r="AG113" i="10" s="1"/>
  <c r="R90" i="13"/>
  <c r="R32" i="13" s="1"/>
  <c r="AF112" i="10" s="1"/>
  <c r="Q89" i="13"/>
  <c r="P88" i="13"/>
  <c r="P30" i="13" s="1"/>
  <c r="AD110" i="10" s="1"/>
  <c r="O87" i="13"/>
  <c r="O29" i="13" s="1"/>
  <c r="AC109" i="10" s="1"/>
  <c r="U86" i="13"/>
  <c r="U28" i="13" s="1"/>
  <c r="AB115" i="10" s="1"/>
  <c r="AD85" i="13"/>
  <c r="AD27" i="13" s="1"/>
  <c r="AA124" i="10" s="1"/>
  <c r="I85" i="13"/>
  <c r="I27" i="13" s="1"/>
  <c r="AA103" i="10" s="1"/>
  <c r="S84" i="13"/>
  <c r="S26" i="13" s="1"/>
  <c r="Z113" i="10" s="1"/>
  <c r="AH83" i="13"/>
  <c r="AH25" i="13" s="1"/>
  <c r="Y128" i="10" s="1"/>
  <c r="R83" i="13"/>
  <c r="R25" i="13" s="1"/>
  <c r="Y112" i="10" s="1"/>
  <c r="AG82" i="13"/>
  <c r="AG24" i="13" s="1"/>
  <c r="X127" i="10" s="1"/>
  <c r="Q82" i="13"/>
  <c r="Q24" i="13" s="1"/>
  <c r="X111" i="10" s="1"/>
  <c r="AF81" i="13"/>
  <c r="AF23" i="13" s="1"/>
  <c r="W126" i="10" s="1"/>
  <c r="P81" i="13"/>
  <c r="P23" i="13" s="1"/>
  <c r="W110" i="10" s="1"/>
  <c r="AE80" i="13"/>
  <c r="AE22" i="13" s="1"/>
  <c r="V125" i="10" s="1"/>
  <c r="O80" i="13"/>
  <c r="O22" i="13" s="1"/>
  <c r="V109" i="10" s="1"/>
  <c r="AD79" i="13"/>
  <c r="AD21" i="13" s="1"/>
  <c r="U124" i="10" s="1"/>
  <c r="N79" i="13"/>
  <c r="N21" i="13" s="1"/>
  <c r="U108" i="10" s="1"/>
  <c r="D98" i="13"/>
  <c r="D40" i="13" s="1"/>
  <c r="AN98" i="10" s="1"/>
  <c r="F94" i="13"/>
  <c r="F36" i="13" s="1"/>
  <c r="AJ100" i="10" s="1"/>
  <c r="K92" i="13"/>
  <c r="J91" i="13"/>
  <c r="J33" i="13" s="1"/>
  <c r="AG104" i="10" s="1"/>
  <c r="I90" i="13"/>
  <c r="I32" i="13" s="1"/>
  <c r="AF103" i="10" s="1"/>
  <c r="H89" i="13"/>
  <c r="H31" i="13" s="1"/>
  <c r="AE102" i="10" s="1"/>
  <c r="G88" i="13"/>
  <c r="G30" i="13" s="1"/>
  <c r="AD101" i="10" s="1"/>
  <c r="F87" i="13"/>
  <c r="F29" i="13" s="1"/>
  <c r="AC100" i="10" s="1"/>
  <c r="N86" i="13"/>
  <c r="N28" i="13" s="1"/>
  <c r="AB108" i="10" s="1"/>
  <c r="X85" i="13"/>
  <c r="X27" i="13" s="1"/>
  <c r="AA118" i="10" s="1"/>
  <c r="AG84" i="13"/>
  <c r="AG26" i="13" s="1"/>
  <c r="Z127" i="10" s="1"/>
  <c r="N84" i="13"/>
  <c r="N26" i="13" s="1"/>
  <c r="Z108" i="10" s="1"/>
  <c r="AC83" i="13"/>
  <c r="AC25" i="13" s="1"/>
  <c r="Y123" i="10" s="1"/>
  <c r="M83" i="13"/>
  <c r="M25" i="13" s="1"/>
  <c r="Y107" i="10" s="1"/>
  <c r="AB82" i="13"/>
  <c r="AB24" i="13" s="1"/>
  <c r="X122" i="10" s="1"/>
  <c r="L82" i="13"/>
  <c r="L24" i="13" s="1"/>
  <c r="X106" i="10" s="1"/>
  <c r="AA81" i="13"/>
  <c r="AA23" i="13" s="1"/>
  <c r="W121" i="10" s="1"/>
  <c r="K81" i="13"/>
  <c r="Z80" i="13"/>
  <c r="Z22" i="13" s="1"/>
  <c r="V120" i="10" s="1"/>
  <c r="J80" i="13"/>
  <c r="J22" i="13" s="1"/>
  <c r="V104" i="10" s="1"/>
  <c r="Y79" i="13"/>
  <c r="Y21" i="13" s="1"/>
  <c r="U119" i="10" s="1"/>
  <c r="I79" i="13"/>
  <c r="I21" i="13" s="1"/>
  <c r="U103" i="10" s="1"/>
  <c r="X78" i="13"/>
  <c r="X20" i="13" s="1"/>
  <c r="T118" i="10" s="1"/>
  <c r="H78" i="13"/>
  <c r="H20" i="13" s="1"/>
  <c r="T102" i="10" s="1"/>
  <c r="W77" i="13"/>
  <c r="W19" i="13" s="1"/>
  <c r="S117" i="10" s="1"/>
  <c r="G77" i="13"/>
  <c r="V76" i="13"/>
  <c r="V18" i="13" s="1"/>
  <c r="R116" i="10" s="1"/>
  <c r="F76" i="13"/>
  <c r="F18" i="13" s="1"/>
  <c r="R100" i="10" s="1"/>
  <c r="U75" i="13"/>
  <c r="U17" i="13" s="1"/>
  <c r="Q115" i="10" s="1"/>
  <c r="E75" i="13"/>
  <c r="E17" i="13" s="1"/>
  <c r="Q99" i="10" s="1"/>
  <c r="T74" i="13"/>
  <c r="T16" i="13" s="1"/>
  <c r="P114" i="10" s="1"/>
  <c r="D74" i="13"/>
  <c r="D16" i="13" s="1"/>
  <c r="P98" i="10" s="1"/>
  <c r="S73" i="13"/>
  <c r="S15" i="13" s="1"/>
  <c r="O113" i="10" s="1"/>
  <c r="AH72" i="13"/>
  <c r="AH14" i="13" s="1"/>
  <c r="N128" i="10" s="1"/>
  <c r="R72" i="13"/>
  <c r="R14" i="13" s="1"/>
  <c r="N112" i="10" s="1"/>
  <c r="AG71" i="13"/>
  <c r="AG13" i="13" s="1"/>
  <c r="M127" i="10" s="1"/>
  <c r="Q71" i="13"/>
  <c r="Q13" i="13" s="1"/>
  <c r="M111" i="10" s="1"/>
  <c r="AF70" i="13"/>
  <c r="AF12" i="13" s="1"/>
  <c r="L126" i="10" s="1"/>
  <c r="P70" i="13"/>
  <c r="P12" i="13" s="1"/>
  <c r="L110" i="10" s="1"/>
  <c r="AE69" i="13"/>
  <c r="AE11" i="13" s="1"/>
  <c r="K125" i="10" s="1"/>
  <c r="O69" i="13"/>
  <c r="O11" i="13" s="1"/>
  <c r="K109" i="10" s="1"/>
  <c r="AD68" i="13"/>
  <c r="AD10" i="13" s="1"/>
  <c r="J124" i="10" s="1"/>
  <c r="P102" i="13"/>
  <c r="P44" i="13" s="1"/>
  <c r="AR110" i="10" s="1"/>
  <c r="Y95" i="13"/>
  <c r="Y37" i="13" s="1"/>
  <c r="AK119" i="10" s="1"/>
  <c r="AF92" i="13"/>
  <c r="W91" i="13"/>
  <c r="W33" i="13" s="1"/>
  <c r="AG117" i="10" s="1"/>
  <c r="V90" i="13"/>
  <c r="V32" i="13" s="1"/>
  <c r="AF116" i="10" s="1"/>
  <c r="U89" i="13"/>
  <c r="U31" i="13" s="1"/>
  <c r="AE115" i="10" s="1"/>
  <c r="T88" i="13"/>
  <c r="T30" i="13" s="1"/>
  <c r="AD114" i="10" s="1"/>
  <c r="S87" i="13"/>
  <c r="S29" i="13" s="1"/>
  <c r="AC113" i="10" s="1"/>
  <c r="W86" i="13"/>
  <c r="W28" i="13" s="1"/>
  <c r="AB117" i="10" s="1"/>
  <c r="AG85" i="13"/>
  <c r="AG27" i="13" s="1"/>
  <c r="AA127" i="10" s="1"/>
  <c r="L85" i="13"/>
  <c r="L27" i="13" s="1"/>
  <c r="AA106" i="10" s="1"/>
  <c r="U84" i="13"/>
  <c r="U26" i="13" s="1"/>
  <c r="Z115" i="10" s="1"/>
  <c r="E84" i="13"/>
  <c r="E26" i="13" s="1"/>
  <c r="Z99" i="10" s="1"/>
  <c r="T83" i="13"/>
  <c r="T25" i="13" s="1"/>
  <c r="Y114" i="10" s="1"/>
  <c r="D83" i="13"/>
  <c r="D25" i="13" s="1"/>
  <c r="Y98" i="10" s="1"/>
  <c r="S82" i="13"/>
  <c r="S24" i="13" s="1"/>
  <c r="X113" i="10" s="1"/>
  <c r="AH81" i="13"/>
  <c r="AH23" i="13" s="1"/>
  <c r="W128" i="10" s="1"/>
  <c r="R81" i="13"/>
  <c r="R23" i="13" s="1"/>
  <c r="W112" i="10" s="1"/>
  <c r="AG80" i="13"/>
  <c r="AG22" i="13" s="1"/>
  <c r="V127" i="10" s="1"/>
  <c r="Q80" i="13"/>
  <c r="Q22" i="13" s="1"/>
  <c r="V111" i="10" s="1"/>
  <c r="AF79" i="13"/>
  <c r="AF21" i="13" s="1"/>
  <c r="U126" i="10" s="1"/>
  <c r="P79" i="13"/>
  <c r="P21" i="13" s="1"/>
  <c r="U110" i="10" s="1"/>
  <c r="AE78" i="13"/>
  <c r="AE20" i="13" s="1"/>
  <c r="T125" i="10" s="1"/>
  <c r="O78" i="13"/>
  <c r="O20" i="13" s="1"/>
  <c r="T109" i="10" s="1"/>
  <c r="AD77" i="13"/>
  <c r="AD19" i="13" s="1"/>
  <c r="S124" i="10" s="1"/>
  <c r="N77" i="13"/>
  <c r="N19" i="13" s="1"/>
  <c r="S108" i="10" s="1"/>
  <c r="AC76" i="13"/>
  <c r="AC18" i="13" s="1"/>
  <c r="R123" i="10" s="1"/>
  <c r="M76" i="13"/>
  <c r="M18" i="13" s="1"/>
  <c r="R107" i="10" s="1"/>
  <c r="AB75" i="13"/>
  <c r="AB17" i="13" s="1"/>
  <c r="Q122" i="10" s="1"/>
  <c r="L75" i="13"/>
  <c r="L17" i="13" s="1"/>
  <c r="Q106" i="10" s="1"/>
  <c r="AA74" i="13"/>
  <c r="AA16" i="13" s="1"/>
  <c r="P121" i="10" s="1"/>
  <c r="K74" i="13"/>
  <c r="Z73" i="13"/>
  <c r="Z15" i="13" s="1"/>
  <c r="O120" i="10" s="1"/>
  <c r="J73" i="13"/>
  <c r="J15" i="13" s="1"/>
  <c r="O104" i="10" s="1"/>
  <c r="Y72" i="13"/>
  <c r="Y14" i="13" s="1"/>
  <c r="N119" i="10" s="1"/>
  <c r="I72" i="13"/>
  <c r="I14" i="13" s="1"/>
  <c r="N103" i="10" s="1"/>
  <c r="X71" i="13"/>
  <c r="X13" i="13" s="1"/>
  <c r="M118" i="10" s="1"/>
  <c r="H71" i="13"/>
  <c r="H13" i="13" s="1"/>
  <c r="M102" i="10" s="1"/>
  <c r="W70" i="13"/>
  <c r="W12" i="13" s="1"/>
  <c r="L117" i="10" s="1"/>
  <c r="G70" i="13"/>
  <c r="G12" i="13" s="1"/>
  <c r="L101" i="10" s="1"/>
  <c r="V69" i="13"/>
  <c r="V11" i="13" s="1"/>
  <c r="K116" i="10" s="1"/>
  <c r="F69" i="13"/>
  <c r="F11" i="13" s="1"/>
  <c r="K100" i="10" s="1"/>
  <c r="U68" i="13"/>
  <c r="U10" i="13" s="1"/>
  <c r="J115" i="10" s="1"/>
  <c r="AD91" i="13"/>
  <c r="AD33" i="13" s="1"/>
  <c r="AG124" i="10" s="1"/>
  <c r="Z87" i="13"/>
  <c r="Z29" i="13" s="1"/>
  <c r="AC120" i="10" s="1"/>
  <c r="Y84" i="13"/>
  <c r="Y26" i="13" s="1"/>
  <c r="Z119" i="10" s="1"/>
  <c r="V82" i="13"/>
  <c r="V24" i="13" s="1"/>
  <c r="X116" i="10" s="1"/>
  <c r="T80" i="13"/>
  <c r="T22" i="13" s="1"/>
  <c r="V114" i="10" s="1"/>
  <c r="AD78" i="13"/>
  <c r="AD20" i="13" s="1"/>
  <c r="T124" i="10" s="1"/>
  <c r="AC77" i="13"/>
  <c r="AC19" i="13" s="1"/>
  <c r="S123" i="10" s="1"/>
  <c r="AB76" i="13"/>
  <c r="AB18" i="13" s="1"/>
  <c r="R122" i="10" s="1"/>
  <c r="Z74" i="13"/>
  <c r="Z16" i="13" s="1"/>
  <c r="P120" i="10" s="1"/>
  <c r="X72" i="13"/>
  <c r="X14" i="13" s="1"/>
  <c r="N118" i="10" s="1"/>
  <c r="U69" i="13"/>
  <c r="U11" i="13" s="1"/>
  <c r="K115" i="10" s="1"/>
  <c r="S67" i="13"/>
  <c r="S9" i="13" s="1"/>
  <c r="I113" i="10" s="1"/>
  <c r="AG65" i="13"/>
  <c r="AG7" i="13" s="1"/>
  <c r="G127" i="10" s="1"/>
  <c r="AF64" i="13"/>
  <c r="AF6" i="13" s="1"/>
  <c r="F126" i="10" s="1"/>
  <c r="O63" i="13"/>
  <c r="O5" i="13" s="1"/>
  <c r="E109" i="10" s="1"/>
  <c r="AC61" i="13"/>
  <c r="AC3" i="13" s="1"/>
  <c r="C123" i="10" s="1"/>
  <c r="P62" i="13"/>
  <c r="P4" i="13" s="1"/>
  <c r="D110" i="10" s="1"/>
  <c r="AH87" i="13"/>
  <c r="AH29" i="13" s="1"/>
  <c r="AC128" i="10" s="1"/>
  <c r="Q78" i="13"/>
  <c r="V75" i="13"/>
  <c r="V17" i="13" s="1"/>
  <c r="Q116" i="10" s="1"/>
  <c r="Q95" i="13"/>
  <c r="Q37" i="13" s="1"/>
  <c r="AK111" i="10" s="1"/>
  <c r="S83" i="13"/>
  <c r="M78" i="13"/>
  <c r="M20" i="13" s="1"/>
  <c r="T107" i="10" s="1"/>
  <c r="J75" i="13"/>
  <c r="J17" i="13" s="1"/>
  <c r="Q104" i="10" s="1"/>
  <c r="G72" i="13"/>
  <c r="G14" i="13" s="1"/>
  <c r="N101" i="10" s="1"/>
  <c r="E70" i="13"/>
  <c r="E12" i="13" s="1"/>
  <c r="L99" i="10" s="1"/>
  <c r="AE101" i="13"/>
  <c r="AE43" i="13" s="1"/>
  <c r="AQ125" i="10" s="1"/>
  <c r="U95" i="13"/>
  <c r="U37" i="13" s="1"/>
  <c r="AK115" i="10" s="1"/>
  <c r="AD92" i="13"/>
  <c r="AD34" i="13" s="1"/>
  <c r="AH124" i="10" s="1"/>
  <c r="Y91" i="13"/>
  <c r="Y33" i="13" s="1"/>
  <c r="AG119" i="10" s="1"/>
  <c r="X90" i="13"/>
  <c r="X32" i="13" s="1"/>
  <c r="AF118" i="10" s="1"/>
  <c r="H90" i="13"/>
  <c r="H32" i="13" s="1"/>
  <c r="AF102" i="10" s="1"/>
  <c r="W89" i="13"/>
  <c r="W31" i="13" s="1"/>
  <c r="AE117" i="10" s="1"/>
  <c r="G89" i="13"/>
  <c r="G31" i="13" s="1"/>
  <c r="AE101" i="10" s="1"/>
  <c r="V88" i="13"/>
  <c r="V30" i="13" s="1"/>
  <c r="AD116" i="10" s="1"/>
  <c r="F88" i="13"/>
  <c r="F30" i="13" s="1"/>
  <c r="AD100" i="10" s="1"/>
  <c r="U87" i="13"/>
  <c r="U29" i="13" s="1"/>
  <c r="AC115" i="10" s="1"/>
  <c r="E87" i="13"/>
  <c r="E29" i="13" s="1"/>
  <c r="AC99" i="10" s="1"/>
  <c r="T86" i="13"/>
  <c r="T28" i="13" s="1"/>
  <c r="AB114" i="10" s="1"/>
  <c r="D86" i="13"/>
  <c r="D28" i="13" s="1"/>
  <c r="AB98" i="10" s="1"/>
  <c r="S85" i="13"/>
  <c r="S27" i="13" s="1"/>
  <c r="AA113" i="10" s="1"/>
  <c r="AH84" i="13"/>
  <c r="AH26" i="13" s="1"/>
  <c r="Z128" i="10" s="1"/>
  <c r="AF111" i="13"/>
  <c r="AF53" i="13" s="1"/>
  <c r="BA126" i="10" s="1"/>
  <c r="Z104" i="13"/>
  <c r="Z46" i="13" s="1"/>
  <c r="AT120" i="10" s="1"/>
  <c r="AH100" i="13"/>
  <c r="AH42" i="13" s="1"/>
  <c r="AP128" i="10" s="1"/>
  <c r="T98" i="13"/>
  <c r="T40" i="13" s="1"/>
  <c r="AN114" i="10" s="1"/>
  <c r="N97" i="13"/>
  <c r="N39" i="13" s="1"/>
  <c r="AM108" i="10" s="1"/>
  <c r="M96" i="13"/>
  <c r="M38" i="13" s="1"/>
  <c r="AL107" i="10" s="1"/>
  <c r="L95" i="13"/>
  <c r="L37" i="13" s="1"/>
  <c r="AK106" i="10" s="1"/>
  <c r="L94" i="13"/>
  <c r="L36" i="13" s="1"/>
  <c r="AJ106" i="10" s="1"/>
  <c r="Z93" i="13"/>
  <c r="Z35" i="13" s="1"/>
  <c r="AI120" i="10" s="1"/>
  <c r="J93" i="13"/>
  <c r="J35" i="13" s="1"/>
  <c r="AI104" i="10" s="1"/>
  <c r="Y92" i="13"/>
  <c r="Y34" i="13" s="1"/>
  <c r="AH119" i="10" s="1"/>
  <c r="I92" i="13"/>
  <c r="I34" i="13" s="1"/>
  <c r="AH103" i="10" s="1"/>
  <c r="X91" i="13"/>
  <c r="X33" i="13" s="1"/>
  <c r="AG118" i="10" s="1"/>
  <c r="H91" i="13"/>
  <c r="H33" i="13" s="1"/>
  <c r="AG102" i="10" s="1"/>
  <c r="W90" i="13"/>
  <c r="W32" i="13" s="1"/>
  <c r="AF117" i="10" s="1"/>
  <c r="G90" i="13"/>
  <c r="G32" i="13" s="1"/>
  <c r="AF101" i="10" s="1"/>
  <c r="V89" i="13"/>
  <c r="V31" i="13" s="1"/>
  <c r="AE116" i="10" s="1"/>
  <c r="F89" i="13"/>
  <c r="F31" i="13" s="1"/>
  <c r="AE100" i="10" s="1"/>
  <c r="U88" i="13"/>
  <c r="U30" i="13" s="1"/>
  <c r="AD115" i="10" s="1"/>
  <c r="E88" i="13"/>
  <c r="E30" i="13" s="1"/>
  <c r="AD99" i="10" s="1"/>
  <c r="T87" i="13"/>
  <c r="D87" i="13"/>
  <c r="D29" i="13" s="1"/>
  <c r="AC98" i="10" s="1"/>
  <c r="P98" i="13"/>
  <c r="P40" i="13" s="1"/>
  <c r="AN110" i="10" s="1"/>
  <c r="K94" i="13"/>
  <c r="L92" i="13"/>
  <c r="L34" i="13" s="1"/>
  <c r="AH106" i="10" s="1"/>
  <c r="K91" i="13"/>
  <c r="J90" i="13"/>
  <c r="J32" i="13" s="1"/>
  <c r="AF104" i="10" s="1"/>
  <c r="I89" i="13"/>
  <c r="I31" i="13" s="1"/>
  <c r="AE103" i="10" s="1"/>
  <c r="H88" i="13"/>
  <c r="H30" i="13" s="1"/>
  <c r="AD102" i="10" s="1"/>
  <c r="G87" i="13"/>
  <c r="O86" i="13"/>
  <c r="O28" i="13" s="1"/>
  <c r="AB109" i="10" s="1"/>
  <c r="Y85" i="13"/>
  <c r="Y27" i="13" s="1"/>
  <c r="AA119" i="10" s="1"/>
  <c r="D85" i="13"/>
  <c r="D27" i="13" s="1"/>
  <c r="AA98" i="10" s="1"/>
  <c r="O84" i="13"/>
  <c r="O26" i="13" s="1"/>
  <c r="Z109" i="10" s="1"/>
  <c r="AD83" i="13"/>
  <c r="AD25" i="13" s="1"/>
  <c r="Y124" i="10" s="1"/>
  <c r="N83" i="13"/>
  <c r="N25" i="13" s="1"/>
  <c r="Y108" i="10" s="1"/>
  <c r="AC82" i="13"/>
  <c r="AC24" i="13" s="1"/>
  <c r="X123" i="10" s="1"/>
  <c r="M82" i="13"/>
  <c r="M24" i="13" s="1"/>
  <c r="X107" i="10" s="1"/>
  <c r="AB81" i="13"/>
  <c r="AB23" i="13" s="1"/>
  <c r="W122" i="10" s="1"/>
  <c r="L81" i="13"/>
  <c r="L23" i="13" s="1"/>
  <c r="W106" i="10" s="1"/>
  <c r="AA80" i="13"/>
  <c r="AA22" i="13" s="1"/>
  <c r="V121" i="10" s="1"/>
  <c r="K80" i="13"/>
  <c r="Z79" i="13"/>
  <c r="Z21" i="13" s="1"/>
  <c r="U120" i="10" s="1"/>
  <c r="N109" i="13"/>
  <c r="N51" i="13" s="1"/>
  <c r="AY108" i="10" s="1"/>
  <c r="AH96" i="13"/>
  <c r="AH38" i="13" s="1"/>
  <c r="AL128" i="10" s="1"/>
  <c r="U93" i="13"/>
  <c r="AH91" i="13"/>
  <c r="AH33" i="13" s="1"/>
  <c r="AG128" i="10" s="1"/>
  <c r="AG90" i="13"/>
  <c r="AG32" i="13" s="1"/>
  <c r="AF127" i="10" s="1"/>
  <c r="AF89" i="13"/>
  <c r="AF31" i="13" s="1"/>
  <c r="AE126" i="10" s="1"/>
  <c r="AE88" i="13"/>
  <c r="AE30" i="13" s="1"/>
  <c r="AD125" i="10" s="1"/>
  <c r="AD87" i="13"/>
  <c r="AD29" i="13" s="1"/>
  <c r="AC124" i="10" s="1"/>
  <c r="AD86" i="13"/>
  <c r="I86" i="13"/>
  <c r="I28" i="13" s="1"/>
  <c r="AB103" i="10" s="1"/>
  <c r="R85" i="13"/>
  <c r="AB84" i="13"/>
  <c r="AB26" i="13" s="1"/>
  <c r="Z122" i="10" s="1"/>
  <c r="J84" i="13"/>
  <c r="J26" i="13" s="1"/>
  <c r="Z104" i="10" s="1"/>
  <c r="Y83" i="13"/>
  <c r="Y25" i="13" s="1"/>
  <c r="Y119" i="10" s="1"/>
  <c r="I83" i="13"/>
  <c r="I25" i="13" s="1"/>
  <c r="Y103" i="10" s="1"/>
  <c r="X82" i="13"/>
  <c r="X24" i="13" s="1"/>
  <c r="X118" i="10" s="1"/>
  <c r="H82" i="13"/>
  <c r="H24" i="13" s="1"/>
  <c r="X102" i="10" s="1"/>
  <c r="W81" i="13"/>
  <c r="W23" i="13" s="1"/>
  <c r="W117" i="10" s="1"/>
  <c r="G81" i="13"/>
  <c r="V80" i="13"/>
  <c r="V22" i="13" s="1"/>
  <c r="V116" i="10" s="1"/>
  <c r="F80" i="13"/>
  <c r="F22" i="13" s="1"/>
  <c r="V100" i="10" s="1"/>
  <c r="U79" i="13"/>
  <c r="U21" i="13" s="1"/>
  <c r="U115" i="10" s="1"/>
  <c r="E79" i="13"/>
  <c r="E21" i="13" s="1"/>
  <c r="U99" i="10" s="1"/>
  <c r="T78" i="13"/>
  <c r="T20" i="13" s="1"/>
  <c r="T114" i="10" s="1"/>
  <c r="D78" i="13"/>
  <c r="D20" i="13" s="1"/>
  <c r="T98" i="10" s="1"/>
  <c r="S77" i="13"/>
  <c r="S19" i="13" s="1"/>
  <c r="S113" i="10" s="1"/>
  <c r="AH76" i="13"/>
  <c r="AH18" i="13" s="1"/>
  <c r="R128" i="10" s="1"/>
  <c r="R76" i="13"/>
  <c r="R18" i="13" s="1"/>
  <c r="R112" i="10" s="1"/>
  <c r="AG75" i="13"/>
  <c r="AG17" i="13" s="1"/>
  <c r="Q127" i="10" s="1"/>
  <c r="Q75" i="13"/>
  <c r="Q17" i="13" s="1"/>
  <c r="Q111" i="10" s="1"/>
  <c r="AF74" i="13"/>
  <c r="AF16" i="13" s="1"/>
  <c r="P126" i="10" s="1"/>
  <c r="P74" i="13"/>
  <c r="P16" i="13" s="1"/>
  <c r="P110" i="10" s="1"/>
  <c r="AE73" i="13"/>
  <c r="AE15" i="13" s="1"/>
  <c r="O125" i="10" s="1"/>
  <c r="O73" i="13"/>
  <c r="O15" i="13" s="1"/>
  <c r="O109" i="10" s="1"/>
  <c r="AD72" i="13"/>
  <c r="AD14" i="13" s="1"/>
  <c r="N124" i="10" s="1"/>
  <c r="N72" i="13"/>
  <c r="N14" i="13" s="1"/>
  <c r="N108" i="10" s="1"/>
  <c r="AC71" i="13"/>
  <c r="AC13" i="13" s="1"/>
  <c r="M123" i="10" s="1"/>
  <c r="M71" i="13"/>
  <c r="M13" i="13" s="1"/>
  <c r="M107" i="10" s="1"/>
  <c r="AB70" i="13"/>
  <c r="AB12" i="13" s="1"/>
  <c r="L122" i="10" s="1"/>
  <c r="L70" i="13"/>
  <c r="L12" i="13" s="1"/>
  <c r="L106" i="10" s="1"/>
  <c r="AA69" i="13"/>
  <c r="AA11" i="13" s="1"/>
  <c r="K121" i="10" s="1"/>
  <c r="K69" i="13"/>
  <c r="K11" i="13" s="1"/>
  <c r="K105" i="10" s="1"/>
  <c r="S190" i="11" s="1"/>
  <c r="Z68" i="13"/>
  <c r="Z10" i="13" s="1"/>
  <c r="J120" i="10" s="1"/>
  <c r="Q99" i="13"/>
  <c r="Q41" i="13" s="1"/>
  <c r="AO111" i="10" s="1"/>
  <c r="X94" i="13"/>
  <c r="X36" i="13" s="1"/>
  <c r="AJ118" i="10" s="1"/>
  <c r="P92" i="13"/>
  <c r="P34" i="13" s="1"/>
  <c r="AH110" i="10" s="1"/>
  <c r="O91" i="13"/>
  <c r="N90" i="13"/>
  <c r="N32" i="13" s="1"/>
  <c r="AF108" i="10" s="1"/>
  <c r="M89" i="13"/>
  <c r="M31" i="13" s="1"/>
  <c r="AE107" i="10" s="1"/>
  <c r="L88" i="13"/>
  <c r="L30" i="13" s="1"/>
  <c r="AD106" i="10" s="1"/>
  <c r="K87" i="13"/>
  <c r="R86" i="13"/>
  <c r="R28" i="13" s="1"/>
  <c r="AB112" i="10" s="1"/>
  <c r="AB85" i="13"/>
  <c r="AB27" i="13" s="1"/>
  <c r="AA122" i="10" s="1"/>
  <c r="F85" i="13"/>
  <c r="F27" i="13" s="1"/>
  <c r="AA100" i="10" s="1"/>
  <c r="Q84" i="13"/>
  <c r="AF83" i="13"/>
  <c r="P83" i="13"/>
  <c r="AE82" i="13"/>
  <c r="AE24" i="13" s="1"/>
  <c r="X125" i="10" s="1"/>
  <c r="O82" i="13"/>
  <c r="AD81" i="13"/>
  <c r="AD23" i="13" s="1"/>
  <c r="W124" i="10" s="1"/>
  <c r="N81" i="13"/>
  <c r="N23" i="13" s="1"/>
  <c r="W108" i="10" s="1"/>
  <c r="AC80" i="13"/>
  <c r="AC22" i="13" s="1"/>
  <c r="V123" i="10" s="1"/>
  <c r="M80" i="13"/>
  <c r="AB79" i="13"/>
  <c r="L79" i="13"/>
  <c r="L21" i="13" s="1"/>
  <c r="U106" i="10" s="1"/>
  <c r="AA78" i="13"/>
  <c r="AA20" i="13" s="1"/>
  <c r="T121" i="10" s="1"/>
  <c r="K78" i="13"/>
  <c r="Z77" i="13"/>
  <c r="Z19" i="13" s="1"/>
  <c r="S120" i="10" s="1"/>
  <c r="J77" i="13"/>
  <c r="Y76" i="13"/>
  <c r="Y18" i="13" s="1"/>
  <c r="R119" i="10" s="1"/>
  <c r="I76" i="13"/>
  <c r="I18" i="13" s="1"/>
  <c r="R103" i="10" s="1"/>
  <c r="X75" i="13"/>
  <c r="H75" i="13"/>
  <c r="H17" i="13" s="1"/>
  <c r="Q102" i="10" s="1"/>
  <c r="W74" i="13"/>
  <c r="W16" i="13" s="1"/>
  <c r="P117" i="10" s="1"/>
  <c r="G74" i="13"/>
  <c r="G16" i="13" s="1"/>
  <c r="P101" i="10" s="1"/>
  <c r="V73" i="13"/>
  <c r="V15" i="13" s="1"/>
  <c r="O116" i="10" s="1"/>
  <c r="F73" i="13"/>
  <c r="U72" i="13"/>
  <c r="E72" i="13"/>
  <c r="E14" i="13" s="1"/>
  <c r="N99" i="10" s="1"/>
  <c r="T71" i="13"/>
  <c r="T13" i="13" s="1"/>
  <c r="M114" i="10" s="1"/>
  <c r="D71" i="13"/>
  <c r="D13" i="13" s="1"/>
  <c r="M98" i="10" s="1"/>
  <c r="S70" i="13"/>
  <c r="S12" i="13" s="1"/>
  <c r="L113" i="10" s="1"/>
  <c r="AH69" i="13"/>
  <c r="AH11" i="13" s="1"/>
  <c r="K128" i="10" s="1"/>
  <c r="R69" i="13"/>
  <c r="R11" i="13" s="1"/>
  <c r="K112" i="10" s="1"/>
  <c r="AG68" i="13"/>
  <c r="S105" i="13"/>
  <c r="S47" i="13" s="1"/>
  <c r="AU113" i="10" s="1"/>
  <c r="AC90" i="13"/>
  <c r="AC32" i="13" s="1"/>
  <c r="AF123" i="10" s="1"/>
  <c r="AA86" i="13"/>
  <c r="AA28" i="13" s="1"/>
  <c r="AB121" i="10" s="1"/>
  <c r="H84" i="13"/>
  <c r="H26" i="13" s="1"/>
  <c r="Z102" i="10" s="1"/>
  <c r="F82" i="13"/>
  <c r="F24" i="13" s="1"/>
  <c r="X100" i="10" s="1"/>
  <c r="D80" i="13"/>
  <c r="D22" i="13" s="1"/>
  <c r="V98" i="10" s="1"/>
  <c r="V78" i="13"/>
  <c r="V20" i="13" s="1"/>
  <c r="T116" i="10" s="1"/>
  <c r="U77" i="13"/>
  <c r="U19" i="13" s="1"/>
  <c r="S115" i="10" s="1"/>
  <c r="T76" i="13"/>
  <c r="T18" i="13" s="1"/>
  <c r="R114" i="10" s="1"/>
  <c r="S75" i="13"/>
  <c r="S17" i="13" s="1"/>
  <c r="Q113" i="10" s="1"/>
  <c r="R74" i="13"/>
  <c r="R16" i="13" s="1"/>
  <c r="P112" i="10" s="1"/>
  <c r="Q73" i="13"/>
  <c r="Q15" i="13" s="1"/>
  <c r="O111" i="10" s="1"/>
  <c r="P72" i="13"/>
  <c r="P14" i="13" s="1"/>
  <c r="N110" i="10" s="1"/>
  <c r="O71" i="13"/>
  <c r="O13" i="13" s="1"/>
  <c r="M109" i="10" s="1"/>
  <c r="N70" i="13"/>
  <c r="N12" i="13" s="1"/>
  <c r="L108" i="10" s="1"/>
  <c r="M69" i="13"/>
  <c r="M11" i="13" s="1"/>
  <c r="K107" i="10" s="1"/>
  <c r="P68" i="13"/>
  <c r="P10" i="13" s="1"/>
  <c r="J110" i="10" s="1"/>
  <c r="AE67" i="13"/>
  <c r="AE9" i="13" s="1"/>
  <c r="I125" i="10" s="1"/>
  <c r="O67" i="13"/>
  <c r="O9" i="13" s="1"/>
  <c r="I109" i="10" s="1"/>
  <c r="AD66" i="13"/>
  <c r="AD8" i="13" s="1"/>
  <c r="H124" i="10" s="1"/>
  <c r="N66" i="13"/>
  <c r="N8" i="13" s="1"/>
  <c r="H108" i="10" s="1"/>
  <c r="AC65" i="13"/>
  <c r="AC7" i="13" s="1"/>
  <c r="G123" i="10" s="1"/>
  <c r="M65" i="13"/>
  <c r="M7" i="13" s="1"/>
  <c r="G107" i="10" s="1"/>
  <c r="AB64" i="13"/>
  <c r="AB6" i="13" s="1"/>
  <c r="F122" i="10" s="1"/>
  <c r="L64" i="13"/>
  <c r="L6" i="13" s="1"/>
  <c r="F106" i="10" s="1"/>
  <c r="AA63" i="13"/>
  <c r="AA5" i="13" s="1"/>
  <c r="E121" i="10" s="1"/>
  <c r="I99" i="13"/>
  <c r="I41" i="13" s="1"/>
  <c r="AO103" i="10" s="1"/>
  <c r="T90" i="13"/>
  <c r="T32" i="13" s="1"/>
  <c r="AF114" i="10" s="1"/>
  <c r="R88" i="13"/>
  <c r="R30" i="13" s="1"/>
  <c r="AD112" i="10" s="1"/>
  <c r="P86" i="13"/>
  <c r="P28" i="13" s="1"/>
  <c r="AB110" i="10" s="1"/>
  <c r="AD109" i="13"/>
  <c r="AD51" i="13" s="1"/>
  <c r="AY124" i="10" s="1"/>
  <c r="F97" i="13"/>
  <c r="F39" i="13" s="1"/>
  <c r="AM100" i="10" s="1"/>
  <c r="V93" i="13"/>
  <c r="V35" i="13" s="1"/>
  <c r="AI116" i="10" s="1"/>
  <c r="T91" i="13"/>
  <c r="T33" i="13" s="1"/>
  <c r="AG114" i="10" s="1"/>
  <c r="R89" i="13"/>
  <c r="R31" i="13" s="1"/>
  <c r="AE112" i="10" s="1"/>
  <c r="P87" i="13"/>
  <c r="P29" i="13" s="1"/>
  <c r="AC110" i="10" s="1"/>
  <c r="D92" i="13"/>
  <c r="D34" i="13" s="1"/>
  <c r="AH98" i="10" s="1"/>
  <c r="AE87" i="13"/>
  <c r="AC84" i="13"/>
  <c r="AC26" i="13" s="1"/>
  <c r="Z123" i="10" s="1"/>
  <c r="Y82" i="13"/>
  <c r="Y24" i="13" s="1"/>
  <c r="X119" i="10" s="1"/>
  <c r="W80" i="13"/>
  <c r="W22" i="13" s="1"/>
  <c r="V117" i="10" s="1"/>
  <c r="AG95" i="13"/>
  <c r="AG37" i="13" s="1"/>
  <c r="AK127" i="10" s="1"/>
  <c r="X89" i="13"/>
  <c r="X31" i="13" s="1"/>
  <c r="AE118" i="10" s="1"/>
  <c r="AH85" i="13"/>
  <c r="AH27" i="13" s="1"/>
  <c r="AA128" i="10" s="1"/>
  <c r="U83" i="13"/>
  <c r="U25" i="13" s="1"/>
  <c r="Y115" i="10" s="1"/>
  <c r="S81" i="13"/>
  <c r="S23" i="13" s="1"/>
  <c r="W113" i="10" s="1"/>
  <c r="Q79" i="13"/>
  <c r="Q21" i="13" s="1"/>
  <c r="U111" i="10" s="1"/>
  <c r="O77" i="13"/>
  <c r="O19" i="13" s="1"/>
  <c r="S109" i="10" s="1"/>
  <c r="M75" i="13"/>
  <c r="M17" i="13" s="1"/>
  <c r="Q107" i="10" s="1"/>
  <c r="K73" i="13"/>
  <c r="K15" i="13" s="1"/>
  <c r="O105" i="10" s="1"/>
  <c r="I71" i="13"/>
  <c r="I13" i="13" s="1"/>
  <c r="M103" i="10" s="1"/>
  <c r="G69" i="13"/>
  <c r="G11" i="13" s="1"/>
  <c r="K101" i="10" s="1"/>
  <c r="H92" i="13"/>
  <c r="H34" i="13" s="1"/>
  <c r="AH102" i="10" s="1"/>
  <c r="D88" i="13"/>
  <c r="D30" i="13" s="1"/>
  <c r="AD98" i="10" s="1"/>
  <c r="AF84" i="13"/>
  <c r="AF26" i="13" s="1"/>
  <c r="Z126" i="10" s="1"/>
  <c r="AA82" i="13"/>
  <c r="AA24" i="13" s="1"/>
  <c r="X121" i="10" s="1"/>
  <c r="Y80" i="13"/>
  <c r="Y22" i="13" s="1"/>
  <c r="V119" i="10" s="1"/>
  <c r="W78" i="13"/>
  <c r="W20" i="13" s="1"/>
  <c r="T117" i="10" s="1"/>
  <c r="U76" i="13"/>
  <c r="U18" i="13" s="1"/>
  <c r="R115" i="10" s="1"/>
  <c r="S74" i="13"/>
  <c r="S16" i="13" s="1"/>
  <c r="P113" i="10" s="1"/>
  <c r="Q72" i="13"/>
  <c r="Q14" i="13" s="1"/>
  <c r="N111" i="10" s="1"/>
  <c r="O70" i="13"/>
  <c r="O12" i="13" s="1"/>
  <c r="L109" i="10" s="1"/>
  <c r="R96" i="13"/>
  <c r="R38" i="13" s="1"/>
  <c r="AL112" i="10" s="1"/>
  <c r="U81" i="13"/>
  <c r="U23" i="13" s="1"/>
  <c r="W115" i="10" s="1"/>
  <c r="L76" i="13"/>
  <c r="L18" i="13" s="1"/>
  <c r="R106" i="10" s="1"/>
  <c r="H72" i="13"/>
  <c r="H14" i="13" s="1"/>
  <c r="N102" i="10" s="1"/>
  <c r="L68" i="13"/>
  <c r="L10" i="13" s="1"/>
  <c r="J106" i="10" s="1"/>
  <c r="J172" i="10" s="1"/>
  <c r="R253" i="11" s="1"/>
  <c r="J66" i="13"/>
  <c r="J8" i="13" s="1"/>
  <c r="H104" i="10" s="1"/>
  <c r="H64" i="13"/>
  <c r="H6" i="13" s="1"/>
  <c r="F102" i="10" s="1"/>
  <c r="N187" i="11" s="1"/>
  <c r="Z62" i="13"/>
  <c r="Z4" i="13" s="1"/>
  <c r="D120" i="10" s="1"/>
  <c r="Y61" i="13"/>
  <c r="Y3" i="13" s="1"/>
  <c r="C119" i="10" s="1"/>
  <c r="I63" i="13"/>
  <c r="I5" i="13" s="1"/>
  <c r="E103" i="10" s="1"/>
  <c r="G61" i="13"/>
  <c r="G3" i="13" s="1"/>
  <c r="C101" i="10" s="1"/>
  <c r="K186" i="11" s="1"/>
  <c r="K86" i="13"/>
  <c r="K28" i="13" s="1"/>
  <c r="AB105" i="10" s="1"/>
  <c r="X80" i="13"/>
  <c r="X22" i="13" s="1"/>
  <c r="V118" i="10" s="1"/>
  <c r="O76" i="13"/>
  <c r="O18" i="13" s="1"/>
  <c r="R109" i="10" s="1"/>
  <c r="M74" i="13"/>
  <c r="M16" i="13" s="1"/>
  <c r="P107" i="10" s="1"/>
  <c r="AB92" i="13"/>
  <c r="AB34" i="13" s="1"/>
  <c r="AH122" i="10" s="1"/>
  <c r="J85" i="13"/>
  <c r="J27" i="13" s="1"/>
  <c r="AA104" i="10" s="1"/>
  <c r="AF80" i="13"/>
  <c r="AF22" i="13" s="1"/>
  <c r="V126" i="10" s="1"/>
  <c r="E78" i="13"/>
  <c r="E20" i="13" s="1"/>
  <c r="T99" i="10" s="1"/>
  <c r="AH75" i="13"/>
  <c r="AH17" i="13" s="1"/>
  <c r="Q128" i="10" s="1"/>
  <c r="AF73" i="13"/>
  <c r="AF15" i="13" s="1"/>
  <c r="O126" i="10" s="1"/>
  <c r="AD71" i="13"/>
  <c r="AD13" i="13" s="1"/>
  <c r="M124" i="10" s="1"/>
  <c r="AB69" i="13"/>
  <c r="AB11" i="13" s="1"/>
  <c r="K122" i="10" s="1"/>
  <c r="G68" i="13"/>
  <c r="G10" i="13" s="1"/>
  <c r="J101" i="10" s="1"/>
  <c r="J167" i="10" s="1"/>
  <c r="R248" i="11" s="1"/>
  <c r="R67" i="13"/>
  <c r="R9" i="13" s="1"/>
  <c r="I112" i="10" s="1"/>
  <c r="Y66" i="13"/>
  <c r="Y8" i="13" s="1"/>
  <c r="H119" i="10" s="1"/>
  <c r="E66" i="13"/>
  <c r="E8" i="13" s="1"/>
  <c r="H99" i="10" s="1"/>
  <c r="P65" i="13"/>
  <c r="P7" i="13" s="1"/>
  <c r="G110" i="10" s="1"/>
  <c r="W64" i="13"/>
  <c r="W6" i="13" s="1"/>
  <c r="F117" i="10" s="1"/>
  <c r="AH63" i="13"/>
  <c r="N63" i="13"/>
  <c r="N5" i="13" s="1"/>
  <c r="E108" i="10" s="1"/>
  <c r="U62" i="13"/>
  <c r="U4" i="13" s="1"/>
  <c r="D115" i="10" s="1"/>
  <c r="AF61" i="13"/>
  <c r="AF3" i="13" s="1"/>
  <c r="C126" i="10" s="1"/>
  <c r="L61" i="13"/>
  <c r="L3" i="13" s="1"/>
  <c r="C106" i="10" s="1"/>
  <c r="AF68" i="13"/>
  <c r="AF10" i="13" s="1"/>
  <c r="J126" i="10" s="1"/>
  <c r="Y67" i="13"/>
  <c r="Y9" i="13" s="1"/>
  <c r="I119" i="10" s="1"/>
  <c r="AF66" i="13"/>
  <c r="AF8" i="13" s="1"/>
  <c r="H126" i="10" s="1"/>
  <c r="H66" i="13"/>
  <c r="H8" i="13" s="1"/>
  <c r="H102" i="10" s="1"/>
  <c r="P187" i="11" s="1"/>
  <c r="S65" i="13"/>
  <c r="S7" i="13" s="1"/>
  <c r="G113" i="10" s="1"/>
  <c r="AD64" i="13"/>
  <c r="AD6" i="13" s="1"/>
  <c r="F124" i="10" s="1"/>
  <c r="F64" i="13"/>
  <c r="F6" i="13" s="1"/>
  <c r="F100" i="10" s="1"/>
  <c r="E63" i="13"/>
  <c r="E5" i="13" s="1"/>
  <c r="E99" i="10" s="1"/>
  <c r="AA61" i="13"/>
  <c r="AA3" i="13" s="1"/>
  <c r="C121" i="10" s="1"/>
  <c r="N91" i="13"/>
  <c r="N33" i="13" s="1"/>
  <c r="AG108" i="10" s="1"/>
  <c r="Q86" i="13"/>
  <c r="Q28" i="13" s="1"/>
  <c r="AB111" i="10" s="1"/>
  <c r="O83" i="13"/>
  <c r="O25" i="13" s="1"/>
  <c r="Y109" i="10" s="1"/>
  <c r="L80" i="13"/>
  <c r="L22" i="13" s="1"/>
  <c r="V106" i="10" s="1"/>
  <c r="R78" i="13"/>
  <c r="R20" i="13" s="1"/>
  <c r="T112" i="10" s="1"/>
  <c r="I77" i="13"/>
  <c r="I19" i="13" s="1"/>
  <c r="S103" i="10" s="1"/>
  <c r="W75" i="13"/>
  <c r="W17" i="13" s="1"/>
  <c r="Q117" i="10" s="1"/>
  <c r="N74" i="13"/>
  <c r="N16" i="13" s="1"/>
  <c r="P108" i="10" s="1"/>
  <c r="E73" i="13"/>
  <c r="E15" i="13" s="1"/>
  <c r="O99" i="10" s="1"/>
  <c r="K71" i="13"/>
  <c r="K13" i="13" s="1"/>
  <c r="M105" i="10" s="1"/>
  <c r="Y69" i="13"/>
  <c r="Y11" i="13" s="1"/>
  <c r="K119" i="10" s="1"/>
  <c r="U67" i="13"/>
  <c r="U9" i="13" s="1"/>
  <c r="I115" i="10" s="1"/>
  <c r="Y78" i="13"/>
  <c r="Y20" i="13" s="1"/>
  <c r="T119" i="10" s="1"/>
  <c r="Z71" i="13"/>
  <c r="Z13" i="13" s="1"/>
  <c r="M120" i="10" s="1"/>
  <c r="T67" i="13"/>
  <c r="T9" i="13" s="1"/>
  <c r="I114" i="10" s="1"/>
  <c r="Q64" i="13"/>
  <c r="Q6" i="13" s="1"/>
  <c r="F111" i="10" s="1"/>
  <c r="AD61" i="13"/>
  <c r="AD3" i="13" s="1"/>
  <c r="C124" i="10" s="1"/>
  <c r="P69" i="13"/>
  <c r="P11" i="13" s="1"/>
  <c r="K110" i="10" s="1"/>
  <c r="AD65" i="13"/>
  <c r="L63" i="13"/>
  <c r="L5" i="13" s="1"/>
  <c r="E106" i="10" s="1"/>
  <c r="K72" i="13"/>
  <c r="K14" i="13" s="1"/>
  <c r="N105" i="10" s="1"/>
  <c r="AA66" i="13"/>
  <c r="AA8" i="13" s="1"/>
  <c r="H121" i="10" s="1"/>
  <c r="I64" i="13"/>
  <c r="I6" i="13" s="1"/>
  <c r="F103" i="10" s="1"/>
  <c r="F61" i="13"/>
  <c r="F3" i="13" s="1"/>
  <c r="C100" i="10" s="1"/>
  <c r="C166" i="10" s="1"/>
  <c r="K247" i="11" s="1"/>
  <c r="U64" i="13"/>
  <c r="U6" i="13" s="1"/>
  <c r="F115" i="10" s="1"/>
  <c r="G62" i="13"/>
  <c r="G4" i="13" s="1"/>
  <c r="D101" i="10" s="1"/>
  <c r="L186" i="11" s="1"/>
  <c r="G66" i="13"/>
  <c r="G8" i="13" s="1"/>
  <c r="H101" i="10" s="1"/>
  <c r="P186" i="11" s="1"/>
  <c r="T94" i="13"/>
  <c r="T36" i="13" s="1"/>
  <c r="AJ114" i="10" s="1"/>
  <c r="D90" i="13"/>
  <c r="D32" i="13" s="1"/>
  <c r="AF98" i="10" s="1"/>
  <c r="AG87" i="13"/>
  <c r="AG29" i="13" s="1"/>
  <c r="AC127" i="10" s="1"/>
  <c r="AE85" i="13"/>
  <c r="AE27" i="13" s="1"/>
  <c r="AA125" i="10" s="1"/>
  <c r="Y103" i="13"/>
  <c r="Y45" i="13" s="1"/>
  <c r="AS119" i="10" s="1"/>
  <c r="E96" i="13"/>
  <c r="E38" i="13" s="1"/>
  <c r="AL99" i="10" s="1"/>
  <c r="F93" i="13"/>
  <c r="F35" i="13" s="1"/>
  <c r="AI100" i="10" s="1"/>
  <c r="D91" i="13"/>
  <c r="D33" i="13" s="1"/>
  <c r="AG98" i="10" s="1"/>
  <c r="AG88" i="13"/>
  <c r="AG30" i="13" s="1"/>
  <c r="AD127" i="10" s="1"/>
  <c r="P111" i="13"/>
  <c r="P53" i="13" s="1"/>
  <c r="BA110" i="10" s="1"/>
  <c r="AH90" i="13"/>
  <c r="AH32" i="13" s="1"/>
  <c r="AF128" i="10" s="1"/>
  <c r="AE86" i="13"/>
  <c r="AE28" i="13" s="1"/>
  <c r="AB125" i="10" s="1"/>
  <c r="K84" i="13"/>
  <c r="K26" i="13" s="1"/>
  <c r="Z105" i="10" s="1"/>
  <c r="I82" i="13"/>
  <c r="I24" i="13" s="1"/>
  <c r="X103" i="10" s="1"/>
  <c r="G80" i="13"/>
  <c r="G22" i="13" s="1"/>
  <c r="V101" i="10" s="1"/>
  <c r="E93" i="13"/>
  <c r="E35" i="13" s="1"/>
  <c r="AI99" i="10" s="1"/>
  <c r="W88" i="13"/>
  <c r="W30" i="13" s="1"/>
  <c r="AD117" i="10" s="1"/>
  <c r="M85" i="13"/>
  <c r="M27" i="13" s="1"/>
  <c r="AA107" i="10" s="1"/>
  <c r="E83" i="13"/>
  <c r="E25" i="13" s="1"/>
  <c r="Y99" i="10" s="1"/>
  <c r="AH80" i="13"/>
  <c r="AH22" i="13" s="1"/>
  <c r="V128" i="10" s="1"/>
  <c r="AF78" i="13"/>
  <c r="AF20" i="13" s="1"/>
  <c r="T126" i="10" s="1"/>
  <c r="AD76" i="13"/>
  <c r="AD18" i="13" s="1"/>
  <c r="R124" i="10" s="1"/>
  <c r="AB74" i="13"/>
  <c r="AB16" i="13" s="1"/>
  <c r="P122" i="10" s="1"/>
  <c r="Z72" i="13"/>
  <c r="Z14" i="13" s="1"/>
  <c r="N120" i="10" s="1"/>
  <c r="X70" i="13"/>
  <c r="X12" i="13" s="1"/>
  <c r="L118" i="10" s="1"/>
  <c r="V68" i="13"/>
  <c r="V10" i="13" s="1"/>
  <c r="J116" i="10" s="1"/>
  <c r="G91" i="13"/>
  <c r="G33" i="13" s="1"/>
  <c r="AG101" i="10" s="1"/>
  <c r="AH86" i="13"/>
  <c r="AH28" i="13" s="1"/>
  <c r="AB128" i="10" s="1"/>
  <c r="M84" i="13"/>
  <c r="M26" i="13" s="1"/>
  <c r="Z107" i="10" s="1"/>
  <c r="K82" i="13"/>
  <c r="I80" i="13"/>
  <c r="I22" i="13" s="1"/>
  <c r="V103" i="10" s="1"/>
  <c r="G78" i="13"/>
  <c r="G20" i="13" s="1"/>
  <c r="T101" i="10" s="1"/>
  <c r="E76" i="13"/>
  <c r="E18" i="13" s="1"/>
  <c r="R99" i="10" s="1"/>
  <c r="AH73" i="13"/>
  <c r="AH15" i="13" s="1"/>
  <c r="O128" i="10" s="1"/>
  <c r="AF71" i="13"/>
  <c r="AF13" i="13" s="1"/>
  <c r="M126" i="10" s="1"/>
  <c r="AD69" i="13"/>
  <c r="AD11" i="13" s="1"/>
  <c r="K124" i="10" s="1"/>
  <c r="AB89" i="13"/>
  <c r="AB31" i="13" s="1"/>
  <c r="AE122" i="10" s="1"/>
  <c r="S79" i="13"/>
  <c r="S21" i="13" s="1"/>
  <c r="U113" i="10" s="1"/>
  <c r="K75" i="13"/>
  <c r="K17" i="13" s="1"/>
  <c r="Q105" i="10" s="1"/>
  <c r="G71" i="13"/>
  <c r="G13" i="13" s="1"/>
  <c r="M101" i="10" s="1"/>
  <c r="AA67" i="13"/>
  <c r="AA9" i="13" s="1"/>
  <c r="I121" i="10" s="1"/>
  <c r="Y65" i="13"/>
  <c r="Y7" i="13" s="1"/>
  <c r="G119" i="10" s="1"/>
  <c r="W63" i="13"/>
  <c r="W5" i="13" s="1"/>
  <c r="E117" i="10" s="1"/>
  <c r="V62" i="13"/>
  <c r="V4" i="13" s="1"/>
  <c r="D116" i="10" s="1"/>
  <c r="U61" i="13"/>
  <c r="U3" i="13" s="1"/>
  <c r="C115" i="10" s="1"/>
  <c r="AF62" i="13"/>
  <c r="AF4" i="13" s="1"/>
  <c r="D126" i="10" s="1"/>
  <c r="S97" i="13"/>
  <c r="S39" i="13" s="1"/>
  <c r="AM113" i="10" s="1"/>
  <c r="U85" i="13"/>
  <c r="U27" i="13" s="1"/>
  <c r="AA115" i="10" s="1"/>
  <c r="W79" i="13"/>
  <c r="W21" i="13" s="1"/>
  <c r="U117" i="10" s="1"/>
  <c r="G76" i="13"/>
  <c r="G18" i="13" s="1"/>
  <c r="R101" i="10" s="1"/>
  <c r="E74" i="13"/>
  <c r="E16" i="13" s="1"/>
  <c r="P99" i="10" s="1"/>
  <c r="V91" i="13"/>
  <c r="V33" i="13" s="1"/>
  <c r="AG116" i="10" s="1"/>
  <c r="T84" i="13"/>
  <c r="T26" i="13" s="1"/>
  <c r="Z114" i="10" s="1"/>
  <c r="P80" i="13"/>
  <c r="P22" i="13" s="1"/>
  <c r="V110" i="10" s="1"/>
  <c r="AB77" i="13"/>
  <c r="AB19" i="13" s="1"/>
  <c r="S122" i="10" s="1"/>
  <c r="Z75" i="13"/>
  <c r="Z17" i="13" s="1"/>
  <c r="Q120" i="10" s="1"/>
  <c r="X73" i="13"/>
  <c r="X15" i="13" s="1"/>
  <c r="O118" i="10" s="1"/>
  <c r="V71" i="13"/>
  <c r="V13" i="13" s="1"/>
  <c r="M116" i="10" s="1"/>
  <c r="T69" i="13"/>
  <c r="T11" i="13" s="1"/>
  <c r="K114" i="10" s="1"/>
  <c r="AH67" i="13"/>
  <c r="AH9" i="13" s="1"/>
  <c r="I128" i="10" s="1"/>
  <c r="J67" i="13"/>
  <c r="J9" i="13" s="1"/>
  <c r="I104" i="10" s="1"/>
  <c r="U66" i="13"/>
  <c r="U8" i="13" s="1"/>
  <c r="H115" i="10" s="1"/>
  <c r="AF65" i="13"/>
  <c r="AF7" i="13" s="1"/>
  <c r="G126" i="10" s="1"/>
  <c r="H65" i="13"/>
  <c r="H7" i="13" s="1"/>
  <c r="G102" i="10" s="1"/>
  <c r="G168" i="10" s="1"/>
  <c r="O249" i="11" s="1"/>
  <c r="S64" i="13"/>
  <c r="S6" i="13" s="1"/>
  <c r="F113" i="10" s="1"/>
  <c r="AD63" i="13"/>
  <c r="AD5" i="13" s="1"/>
  <c r="E124" i="10" s="1"/>
  <c r="F63" i="13"/>
  <c r="F5" i="13" s="1"/>
  <c r="E100" i="10" s="1"/>
  <c r="Q62" i="13"/>
  <c r="Q4" i="13" s="1"/>
  <c r="D111" i="10" s="1"/>
  <c r="AB61" i="13"/>
  <c r="AB3" i="13" s="1"/>
  <c r="C122" i="10" s="1"/>
  <c r="D61" i="13"/>
  <c r="D3" i="13" s="1"/>
  <c r="C98" i="10" s="1"/>
  <c r="K183" i="11" s="1"/>
  <c r="R68" i="13"/>
  <c r="R10" i="13" s="1"/>
  <c r="J112" i="10" s="1"/>
  <c r="Q67" i="13"/>
  <c r="Q9" i="13" s="1"/>
  <c r="I111" i="10" s="1"/>
  <c r="X66" i="13"/>
  <c r="X8" i="13" s="1"/>
  <c r="H118" i="10" s="1"/>
  <c r="D66" i="13"/>
  <c r="D8" i="13" s="1"/>
  <c r="H98" i="10" s="1"/>
  <c r="H164" i="10" s="1"/>
  <c r="P245" i="11" s="1"/>
  <c r="O65" i="13"/>
  <c r="O7" i="13" s="1"/>
  <c r="G109" i="10" s="1"/>
  <c r="V64" i="13"/>
  <c r="V6" i="13" s="1"/>
  <c r="F116" i="10" s="1"/>
  <c r="AC63" i="13"/>
  <c r="AC5" i="13" s="1"/>
  <c r="E123" i="10" s="1"/>
  <c r="AB62" i="13"/>
  <c r="AB4" i="13" s="1"/>
  <c r="D122" i="10" s="1"/>
  <c r="K61" i="13"/>
  <c r="K3" i="13" s="1"/>
  <c r="C105" i="10" s="1"/>
  <c r="M90" i="13"/>
  <c r="M32" i="13" s="1"/>
  <c r="AF107" i="10" s="1"/>
  <c r="Z85" i="13"/>
  <c r="Z27" i="13" s="1"/>
  <c r="AA120" i="10" s="1"/>
  <c r="N82" i="13"/>
  <c r="N24" i="13" s="1"/>
  <c r="X108" i="10" s="1"/>
  <c r="AA79" i="13"/>
  <c r="AA21" i="13" s="1"/>
  <c r="U121" i="10" s="1"/>
  <c r="J78" i="13"/>
  <c r="J20" i="13" s="1"/>
  <c r="T104" i="10" s="1"/>
  <c r="X76" i="13"/>
  <c r="X18" i="13" s="1"/>
  <c r="R118" i="10" s="1"/>
  <c r="O75" i="13"/>
  <c r="O17" i="13" s="1"/>
  <c r="Q109" i="10" s="1"/>
  <c r="F74" i="13"/>
  <c r="F16" i="13" s="1"/>
  <c r="P100" i="10" s="1"/>
  <c r="T72" i="13"/>
  <c r="T14" i="13" s="1"/>
  <c r="N114" i="10" s="1"/>
  <c r="AH70" i="13"/>
  <c r="AH12" i="13" s="1"/>
  <c r="L128" i="10" s="1"/>
  <c r="I69" i="13"/>
  <c r="I11" i="13" s="1"/>
  <c r="K103" i="10" s="1"/>
  <c r="J82" i="13"/>
  <c r="J24" i="13" s="1"/>
  <c r="X104" i="10" s="1"/>
  <c r="I78" i="13"/>
  <c r="I20" i="13" s="1"/>
  <c r="T103" i="10" s="1"/>
  <c r="Y70" i="13"/>
  <c r="Y12" i="13" s="1"/>
  <c r="L119" i="10" s="1"/>
  <c r="S66" i="13"/>
  <c r="S8" i="13" s="1"/>
  <c r="H113" i="10" s="1"/>
  <c r="AF63" i="13"/>
  <c r="AF5" i="13" s="1"/>
  <c r="E126" i="10" s="1"/>
  <c r="N61" i="13"/>
  <c r="N3" i="13" s="1"/>
  <c r="C108" i="10" s="1"/>
  <c r="AF67" i="13"/>
  <c r="AF9" i="13" s="1"/>
  <c r="I126" i="10" s="1"/>
  <c r="N65" i="13"/>
  <c r="N7" i="13" s="1"/>
  <c r="G108" i="10" s="1"/>
  <c r="AA62" i="13"/>
  <c r="AA4" i="13" s="1"/>
  <c r="D121" i="10" s="1"/>
  <c r="I70" i="13"/>
  <c r="I12" i="13" s="1"/>
  <c r="L103" i="10" s="1"/>
  <c r="K66" i="13"/>
  <c r="K8" i="13" s="1"/>
  <c r="H105" i="10" s="1"/>
  <c r="X63" i="13"/>
  <c r="X5" i="13" s="1"/>
  <c r="E118" i="10" s="1"/>
  <c r="AF69" i="13"/>
  <c r="AF11" i="13" s="1"/>
  <c r="K126" i="10" s="1"/>
  <c r="T63" i="13"/>
  <c r="T5" i="13" s="1"/>
  <c r="E114" i="10" s="1"/>
  <c r="AH71" i="13"/>
  <c r="AH13" i="13" s="1"/>
  <c r="M128" i="10" s="1"/>
  <c r="E64" i="13"/>
  <c r="E6" i="13" s="1"/>
  <c r="F99" i="10" s="1"/>
  <c r="N92" i="13"/>
  <c r="N34" i="13" s="1"/>
  <c r="AH108" i="10" s="1"/>
  <c r="S89" i="13"/>
  <c r="S31" i="13" s="1"/>
  <c r="AE113" i="10" s="1"/>
  <c r="Q87" i="13"/>
  <c r="Q29" i="13" s="1"/>
  <c r="AC111" i="10" s="1"/>
  <c r="O85" i="13"/>
  <c r="O27" i="13" s="1"/>
  <c r="AA109" i="10" s="1"/>
  <c r="M100" i="13"/>
  <c r="M42" i="13" s="1"/>
  <c r="AP107" i="10" s="1"/>
  <c r="D95" i="13"/>
  <c r="D37" i="13" s="1"/>
  <c r="AK98" i="10" s="1"/>
  <c r="U92" i="13"/>
  <c r="U34" i="13" s="1"/>
  <c r="AH115" i="10" s="1"/>
  <c r="S90" i="13"/>
  <c r="S32" i="13" s="1"/>
  <c r="AF113" i="10" s="1"/>
  <c r="Q88" i="13"/>
  <c r="Q30" i="13" s="1"/>
  <c r="AD111" i="10" s="1"/>
  <c r="K97" i="13"/>
  <c r="K39" i="13" s="1"/>
  <c r="AM105" i="10" s="1"/>
  <c r="AG89" i="13"/>
  <c r="AG31" i="13" s="1"/>
  <c r="AE127" i="10" s="1"/>
  <c r="J86" i="13"/>
  <c r="J28" i="13" s="1"/>
  <c r="AB104" i="10" s="1"/>
  <c r="Z83" i="13"/>
  <c r="Z25" i="13" s="1"/>
  <c r="Y120" i="10" s="1"/>
  <c r="X81" i="13"/>
  <c r="X23" i="13" s="1"/>
  <c r="W118" i="10" s="1"/>
  <c r="V79" i="13"/>
  <c r="V21" i="13" s="1"/>
  <c r="U116" i="10" s="1"/>
  <c r="Z91" i="13"/>
  <c r="Z33" i="13" s="1"/>
  <c r="AG120" i="10" s="1"/>
  <c r="V87" i="13"/>
  <c r="V29" i="13" s="1"/>
  <c r="AC116" i="10" s="1"/>
  <c r="W84" i="13"/>
  <c r="W26" i="13" s="1"/>
  <c r="Z117" i="10" s="1"/>
  <c r="T82" i="13"/>
  <c r="T24" i="13" s="1"/>
  <c r="X114" i="10" s="1"/>
  <c r="R80" i="13"/>
  <c r="R22" i="13" s="1"/>
  <c r="V112" i="10" s="1"/>
  <c r="P78" i="13"/>
  <c r="P20" i="13" s="1"/>
  <c r="T110" i="10" s="1"/>
  <c r="N76" i="13"/>
  <c r="N18" i="13" s="1"/>
  <c r="R108" i="10" s="1"/>
  <c r="L74" i="13"/>
  <c r="L16" i="13" s="1"/>
  <c r="P106" i="10" s="1"/>
  <c r="J72" i="13"/>
  <c r="J14" i="13" s="1"/>
  <c r="N104" i="10" s="1"/>
  <c r="H70" i="13"/>
  <c r="H12" i="13" s="1"/>
  <c r="L102" i="10" s="1"/>
  <c r="AA97" i="13"/>
  <c r="AA39" i="13" s="1"/>
  <c r="AM121" i="10" s="1"/>
  <c r="F90" i="13"/>
  <c r="F32" i="13" s="1"/>
  <c r="AF100" i="10" s="1"/>
  <c r="M86" i="13"/>
  <c r="M28" i="13" s="1"/>
  <c r="AB107" i="10" s="1"/>
  <c r="AB83" i="13"/>
  <c r="AB25" i="13" s="1"/>
  <c r="Y122" i="10" s="1"/>
  <c r="Z81" i="13"/>
  <c r="Z23" i="13" s="1"/>
  <c r="W120" i="10" s="1"/>
  <c r="X79" i="13"/>
  <c r="X21" i="13" s="1"/>
  <c r="U118" i="10" s="1"/>
  <c r="V77" i="13"/>
  <c r="V19" i="13" s="1"/>
  <c r="S116" i="10" s="1"/>
  <c r="T75" i="13"/>
  <c r="T17" i="13" s="1"/>
  <c r="Q114" i="10" s="1"/>
  <c r="R73" i="13"/>
  <c r="R15" i="13" s="1"/>
  <c r="O112" i="10" s="1"/>
  <c r="P71" i="13"/>
  <c r="P13" i="13" s="1"/>
  <c r="M110" i="10" s="1"/>
  <c r="N69" i="13"/>
  <c r="N11" i="13" s="1"/>
  <c r="K108" i="10" s="1"/>
  <c r="F86" i="13"/>
  <c r="F28" i="13" s="1"/>
  <c r="AB100" i="10" s="1"/>
  <c r="N78" i="13"/>
  <c r="N20" i="13" s="1"/>
  <c r="T108" i="10" s="1"/>
  <c r="J74" i="13"/>
  <c r="J16" i="13" s="1"/>
  <c r="P104" i="10" s="1"/>
  <c r="F70" i="13"/>
  <c r="F12" i="13" s="1"/>
  <c r="L100" i="10" s="1"/>
  <c r="K67" i="13"/>
  <c r="K9" i="13" s="1"/>
  <c r="I105" i="10" s="1"/>
  <c r="Q190" i="11" s="1"/>
  <c r="I65" i="13"/>
  <c r="I7" i="13" s="1"/>
  <c r="G103" i="10" s="1"/>
  <c r="K63" i="13"/>
  <c r="K5" i="13" s="1"/>
  <c r="E105" i="10" s="1"/>
  <c r="J62" i="13"/>
  <c r="J4" i="13" s="1"/>
  <c r="D104" i="10" s="1"/>
  <c r="I61" i="13"/>
  <c r="I3" i="13" s="1"/>
  <c r="C103" i="10" s="1"/>
  <c r="H62" i="13"/>
  <c r="H4" i="13" s="1"/>
  <c r="D102" i="10" s="1"/>
  <c r="L187" i="11" s="1"/>
  <c r="F91" i="13"/>
  <c r="F33" i="13" s="1"/>
  <c r="AG100" i="10" s="1"/>
  <c r="AA83" i="13"/>
  <c r="AA25" i="13" s="1"/>
  <c r="Y121" i="10" s="1"/>
  <c r="AF77" i="13"/>
  <c r="AF19" i="13" s="1"/>
  <c r="S126" i="10" s="1"/>
  <c r="N75" i="13"/>
  <c r="N17" i="13" s="1"/>
  <c r="Q108" i="10" s="1"/>
  <c r="D73" i="13"/>
  <c r="D15" i="13" s="1"/>
  <c r="O98" i="10" s="1"/>
  <c r="S88" i="13"/>
  <c r="S30" i="13" s="1"/>
  <c r="AD113" i="10" s="1"/>
  <c r="AH82" i="13"/>
  <c r="AH24" i="13" s="1"/>
  <c r="X128" i="10" s="1"/>
  <c r="F79" i="13"/>
  <c r="F21" i="13" s="1"/>
  <c r="U100" i="10" s="1"/>
  <c r="D77" i="13"/>
  <c r="D19" i="13" s="1"/>
  <c r="S98" i="10" s="1"/>
  <c r="AG74" i="13"/>
  <c r="AG16" i="13" s="1"/>
  <c r="P127" i="10" s="1"/>
  <c r="AE72" i="13"/>
  <c r="AE14" i="13" s="1"/>
  <c r="N125" i="10" s="1"/>
  <c r="AC70" i="13"/>
  <c r="AC12" i="13" s="1"/>
  <c r="L123" i="10" s="1"/>
  <c r="AA68" i="13"/>
  <c r="AA10" i="13" s="1"/>
  <c r="J121" i="10" s="1"/>
  <c r="Z67" i="13"/>
  <c r="Z9" i="13" s="1"/>
  <c r="I120" i="10" s="1"/>
  <c r="F67" i="13"/>
  <c r="F9" i="13" s="1"/>
  <c r="I100" i="10" s="1"/>
  <c r="Q66" i="13"/>
  <c r="Q8" i="13" s="1"/>
  <c r="H111" i="10" s="1"/>
  <c r="X65" i="13"/>
  <c r="X7" i="13" s="1"/>
  <c r="G118" i="10" s="1"/>
  <c r="D65" i="13"/>
  <c r="D7" i="13" s="1"/>
  <c r="G98" i="10" s="1"/>
  <c r="O64" i="13"/>
  <c r="O6" i="13" s="1"/>
  <c r="F109" i="10" s="1"/>
  <c r="V63" i="13"/>
  <c r="V5" i="13" s="1"/>
  <c r="E116" i="10" s="1"/>
  <c r="AG62" i="13"/>
  <c r="AG4" i="13" s="1"/>
  <c r="D127" i="10" s="1"/>
  <c r="M62" i="13"/>
  <c r="M4" i="13" s="1"/>
  <c r="D107" i="10" s="1"/>
  <c r="T61" i="13"/>
  <c r="T3" i="13" s="1"/>
  <c r="C114" i="10" s="1"/>
  <c r="AA71" i="13"/>
  <c r="AA13" i="13" s="1"/>
  <c r="M121" i="10" s="1"/>
  <c r="J68" i="13"/>
  <c r="J10" i="13" s="1"/>
  <c r="J104" i="10" s="1"/>
  <c r="I67" i="13"/>
  <c r="I9" i="13" s="1"/>
  <c r="I103" i="10" s="1"/>
  <c r="T66" i="13"/>
  <c r="T8" i="13" s="1"/>
  <c r="H114" i="10" s="1"/>
  <c r="AE65" i="13"/>
  <c r="AE7" i="13" s="1"/>
  <c r="G125" i="10" s="1"/>
  <c r="G65" i="13"/>
  <c r="G7" i="13" s="1"/>
  <c r="G101" i="10" s="1"/>
  <c r="O186" i="11" s="1"/>
  <c r="R64" i="13"/>
  <c r="R6" i="13" s="1"/>
  <c r="F112" i="10" s="1"/>
  <c r="Y63" i="13"/>
  <c r="Y5" i="13" s="1"/>
  <c r="E119" i="10" s="1"/>
  <c r="L62" i="13"/>
  <c r="L4" i="13" s="1"/>
  <c r="D106" i="10" s="1"/>
  <c r="AF98" i="13"/>
  <c r="AF40" i="13" s="1"/>
  <c r="AN126" i="10" s="1"/>
  <c r="L89" i="13"/>
  <c r="L31" i="13" s="1"/>
  <c r="AE106" i="10" s="1"/>
  <c r="P84" i="13"/>
  <c r="P26" i="13" s="1"/>
  <c r="Z110" i="10" s="1"/>
  <c r="AC81" i="13"/>
  <c r="AC23" i="13" s="1"/>
  <c r="W123" i="10" s="1"/>
  <c r="K79" i="13"/>
  <c r="K21" i="13" s="1"/>
  <c r="U105" i="10" s="1"/>
  <c r="Y77" i="13"/>
  <c r="Y19" i="13" s="1"/>
  <c r="S119" i="10" s="1"/>
  <c r="P76" i="13"/>
  <c r="P18" i="13" s="1"/>
  <c r="R110" i="10" s="1"/>
  <c r="G75" i="13"/>
  <c r="G17" i="13" s="1"/>
  <c r="Q101" i="10" s="1"/>
  <c r="U73" i="13"/>
  <c r="U15" i="13" s="1"/>
  <c r="O115" i="10" s="1"/>
  <c r="L72" i="13"/>
  <c r="L14" i="13" s="1"/>
  <c r="N106" i="10" s="1"/>
  <c r="Z70" i="13"/>
  <c r="Z12" i="13" s="1"/>
  <c r="L120" i="10" s="1"/>
  <c r="N68" i="13"/>
  <c r="N10" i="13" s="1"/>
  <c r="J108" i="10" s="1"/>
  <c r="I81" i="13"/>
  <c r="I23" i="13" s="1"/>
  <c r="W103" i="10" s="1"/>
  <c r="X77" i="13"/>
  <c r="X19" i="13" s="1"/>
  <c r="S118" i="10" s="1"/>
  <c r="W68" i="13"/>
  <c r="W10" i="13" s="1"/>
  <c r="J117" i="10" s="1"/>
  <c r="AH65" i="13"/>
  <c r="AH7" i="13" s="1"/>
  <c r="G128" i="10" s="1"/>
  <c r="P63" i="13"/>
  <c r="P5" i="13" s="1"/>
  <c r="E110" i="10" s="1"/>
  <c r="R71" i="13"/>
  <c r="R13" i="13" s="1"/>
  <c r="M112" i="10" s="1"/>
  <c r="P67" i="13"/>
  <c r="P9" i="13" s="1"/>
  <c r="I110" i="10" s="1"/>
  <c r="AC64" i="13"/>
  <c r="AC6" i="13" s="1"/>
  <c r="F123" i="10" s="1"/>
  <c r="Z61" i="13"/>
  <c r="Z3" i="13" s="1"/>
  <c r="C120" i="10" s="1"/>
  <c r="H69" i="13"/>
  <c r="H11" i="13" s="1"/>
  <c r="K102" i="10" s="1"/>
  <c r="S187" i="11" s="1"/>
  <c r="Z65" i="13"/>
  <c r="Z7" i="13" s="1"/>
  <c r="G120" i="10" s="1"/>
  <c r="W62" i="13"/>
  <c r="W4" i="13" s="1"/>
  <c r="D117" i="10" s="1"/>
  <c r="I68" i="13"/>
  <c r="I10" i="13" s="1"/>
  <c r="J103" i="10" s="1"/>
  <c r="S62" i="13"/>
  <c r="S4" i="13" s="1"/>
  <c r="D113" i="10" s="1"/>
  <c r="X67" i="13"/>
  <c r="X9" i="13" s="1"/>
  <c r="I118" i="10" s="1"/>
  <c r="D63" i="13"/>
  <c r="D5" i="13" s="1"/>
  <c r="E98" i="10" s="1"/>
  <c r="M91" i="13"/>
  <c r="M33" i="13" s="1"/>
  <c r="AG107" i="10" s="1"/>
  <c r="AH88" i="13"/>
  <c r="AH30" i="13" s="1"/>
  <c r="AD128" i="10" s="1"/>
  <c r="AF86" i="13"/>
  <c r="AF28" i="13" s="1"/>
  <c r="AB126" i="10" s="1"/>
  <c r="AD84" i="13"/>
  <c r="AD26" i="13" s="1"/>
  <c r="Z124" i="10" s="1"/>
  <c r="G98" i="13"/>
  <c r="G40" i="13" s="1"/>
  <c r="AN101" i="10" s="1"/>
  <c r="G94" i="13"/>
  <c r="G36" i="13" s="1"/>
  <c r="AJ101" i="10" s="1"/>
  <c r="E92" i="13"/>
  <c r="E34" i="13" s="1"/>
  <c r="AH99" i="10" s="1"/>
  <c r="AH89" i="13"/>
  <c r="AH31" i="13" s="1"/>
  <c r="AE128" i="10" s="1"/>
  <c r="AF87" i="13"/>
  <c r="AF29" i="13" s="1"/>
  <c r="AC126" i="10" s="1"/>
  <c r="Y93" i="13"/>
  <c r="Y35" i="13" s="1"/>
  <c r="AI119" i="10" s="1"/>
  <c r="AF88" i="13"/>
  <c r="AF30" i="13" s="1"/>
  <c r="AD126" i="10" s="1"/>
  <c r="T85" i="13"/>
  <c r="T27" i="13" s="1"/>
  <c r="AA114" i="10" s="1"/>
  <c r="J83" i="13"/>
  <c r="J25" i="13" s="1"/>
  <c r="Y104" i="10" s="1"/>
  <c r="H81" i="13"/>
  <c r="H23" i="13" s="1"/>
  <c r="W102" i="10" s="1"/>
  <c r="Q103" i="13"/>
  <c r="Q45" i="13" s="1"/>
  <c r="AS111" i="10" s="1"/>
  <c r="Y90" i="13"/>
  <c r="Y32" i="13" s="1"/>
  <c r="AF119" i="10" s="1"/>
  <c r="Y86" i="13"/>
  <c r="Y28" i="13" s="1"/>
  <c r="AB119" i="10" s="1"/>
  <c r="F84" i="13"/>
  <c r="F26" i="13" s="1"/>
  <c r="Z100" i="10" s="1"/>
  <c r="D82" i="13"/>
  <c r="D24" i="13" s="1"/>
  <c r="X98" i="10" s="1"/>
  <c r="AG79" i="13"/>
  <c r="AG21" i="13" s="1"/>
  <c r="U127" i="10" s="1"/>
  <c r="AE77" i="13"/>
  <c r="AE19" i="13" s="1"/>
  <c r="S125" i="10" s="1"/>
  <c r="AC75" i="13"/>
  <c r="AC17" i="13" s="1"/>
  <c r="Q123" i="10" s="1"/>
  <c r="AA73" i="13"/>
  <c r="AA15" i="13" s="1"/>
  <c r="O121" i="10" s="1"/>
  <c r="Y71" i="13"/>
  <c r="Y13" i="13" s="1"/>
  <c r="M119" i="10" s="1"/>
  <c r="W69" i="13"/>
  <c r="W11" i="13" s="1"/>
  <c r="K117" i="10" s="1"/>
  <c r="AG93" i="13"/>
  <c r="AG35" i="13" s="1"/>
  <c r="AI127" i="10" s="1"/>
  <c r="E89" i="13"/>
  <c r="E31" i="13" s="1"/>
  <c r="AE99" i="10" s="1"/>
  <c r="V85" i="13"/>
  <c r="V27" i="13" s="1"/>
  <c r="AA116" i="10" s="1"/>
  <c r="L83" i="13"/>
  <c r="L25" i="13" s="1"/>
  <c r="Y106" i="10" s="1"/>
  <c r="J81" i="13"/>
  <c r="J23" i="13" s="1"/>
  <c r="W104" i="10" s="1"/>
  <c r="H79" i="13"/>
  <c r="H21" i="13" s="1"/>
  <c r="U102" i="10" s="1"/>
  <c r="F77" i="13"/>
  <c r="F19" i="13" s="1"/>
  <c r="S100" i="10" s="1"/>
  <c r="D75" i="13"/>
  <c r="D17" i="13" s="1"/>
  <c r="Q98" i="10" s="1"/>
  <c r="AG72" i="13"/>
  <c r="AG14" i="13" s="1"/>
  <c r="N127" i="10" s="1"/>
  <c r="AE70" i="13"/>
  <c r="AE12" i="13" s="1"/>
  <c r="L125" i="10" s="1"/>
  <c r="AC68" i="13"/>
  <c r="AC10" i="13" s="1"/>
  <c r="J123" i="10" s="1"/>
  <c r="W83" i="13"/>
  <c r="W25" i="13" s="1"/>
  <c r="Y117" i="10" s="1"/>
  <c r="M77" i="13"/>
  <c r="M19" i="13" s="1"/>
  <c r="S107" i="10" s="1"/>
  <c r="I73" i="13"/>
  <c r="I15" i="13" s="1"/>
  <c r="O103" i="10" s="1"/>
  <c r="E69" i="13"/>
  <c r="E11" i="13" s="1"/>
  <c r="K99" i="10" s="1"/>
  <c r="Z66" i="13"/>
  <c r="Z8" i="13" s="1"/>
  <c r="H120" i="10" s="1"/>
  <c r="X64" i="13"/>
  <c r="X6" i="13" s="1"/>
  <c r="F118" i="10" s="1"/>
  <c r="G63" i="13"/>
  <c r="G5" i="13" s="1"/>
  <c r="E101" i="10" s="1"/>
  <c r="M186" i="11" s="1"/>
  <c r="F62" i="13"/>
  <c r="F4" i="13" s="1"/>
  <c r="D100" i="10" s="1"/>
  <c r="E61" i="13"/>
  <c r="E3" i="13" s="1"/>
  <c r="C99" i="10" s="1"/>
  <c r="C165" i="10" s="1"/>
  <c r="K246" i="11" s="1"/>
  <c r="AE61" i="13"/>
  <c r="AE3" i="13" s="1"/>
  <c r="C125" i="10" s="1"/>
  <c r="E90" i="13"/>
  <c r="E32" i="13" s="1"/>
  <c r="AF99" i="10" s="1"/>
  <c r="K83" i="13"/>
  <c r="K25" i="13" s="1"/>
  <c r="Y105" i="10" s="1"/>
  <c r="P77" i="13"/>
  <c r="P19" i="13" s="1"/>
  <c r="S110" i="10" s="1"/>
  <c r="F75" i="13"/>
  <c r="F17" i="13" s="1"/>
  <c r="Q100" i="10" s="1"/>
  <c r="AA72" i="13"/>
  <c r="AA14" i="13" s="1"/>
  <c r="N121" i="10" s="1"/>
  <c r="R87" i="13"/>
  <c r="R29" i="13" s="1"/>
  <c r="AC112" i="10" s="1"/>
  <c r="R82" i="13"/>
  <c r="R24" i="13" s="1"/>
  <c r="X112" i="10" s="1"/>
  <c r="AC78" i="13"/>
  <c r="AC20" i="13" s="1"/>
  <c r="T123" i="10" s="1"/>
  <c r="AA76" i="13"/>
  <c r="AA18" i="13" s="1"/>
  <c r="R121" i="10" s="1"/>
  <c r="Y74" i="13"/>
  <c r="Y16" i="13" s="1"/>
  <c r="P119" i="10" s="1"/>
  <c r="W72" i="13"/>
  <c r="W14" i="13" s="1"/>
  <c r="N117" i="10" s="1"/>
  <c r="U70" i="13"/>
  <c r="U12" i="13" s="1"/>
  <c r="L115" i="10" s="1"/>
  <c r="S68" i="13"/>
  <c r="S10" i="13" s="1"/>
  <c r="J113" i="10" s="1"/>
  <c r="V67" i="13"/>
  <c r="V9" i="13" s="1"/>
  <c r="I116" i="10" s="1"/>
  <c r="AG66" i="13"/>
  <c r="AG8" i="13" s="1"/>
  <c r="H127" i="10" s="1"/>
  <c r="I66" i="13"/>
  <c r="I8" i="13" s="1"/>
  <c r="H103" i="10" s="1"/>
  <c r="T65" i="13"/>
  <c r="T7" i="13" s="1"/>
  <c r="G114" i="10" s="1"/>
  <c r="AE64" i="13"/>
  <c r="AE6" i="13" s="1"/>
  <c r="F125" i="10" s="1"/>
  <c r="G64" i="13"/>
  <c r="G6" i="13" s="1"/>
  <c r="F101" i="10" s="1"/>
  <c r="N186" i="11" s="1"/>
  <c r="R63" i="13"/>
  <c r="R5" i="13" s="1"/>
  <c r="E112" i="10" s="1"/>
  <c r="AC62" i="13"/>
  <c r="AC4" i="13" s="1"/>
  <c r="D123" i="10" s="1"/>
  <c r="E62" i="13"/>
  <c r="E4" i="13" s="1"/>
  <c r="D99" i="10" s="1"/>
  <c r="P61" i="13"/>
  <c r="P3" i="13" s="1"/>
  <c r="C110" i="10" s="1"/>
  <c r="AG69" i="13"/>
  <c r="AG11" i="13" s="1"/>
  <c r="K127" i="10" s="1"/>
  <c r="AC67" i="13"/>
  <c r="AC9" i="13" s="1"/>
  <c r="I123" i="10" s="1"/>
  <c r="E67" i="13"/>
  <c r="E9" i="13" s="1"/>
  <c r="I99" i="10" s="1"/>
  <c r="P66" i="13"/>
  <c r="P8" i="13" s="1"/>
  <c r="H110" i="10" s="1"/>
  <c r="W65" i="13"/>
  <c r="W7" i="13" s="1"/>
  <c r="G117" i="10" s="1"/>
  <c r="AH64" i="13"/>
  <c r="AH6" i="13" s="1"/>
  <c r="F128" i="10" s="1"/>
  <c r="N64" i="13"/>
  <c r="N6" i="13" s="1"/>
  <c r="F108" i="10" s="1"/>
  <c r="M63" i="13"/>
  <c r="M5" i="13" s="1"/>
  <c r="E107" i="10" s="1"/>
  <c r="D62" i="13"/>
  <c r="D4" i="13" s="1"/>
  <c r="D98" i="10" s="1"/>
  <c r="L183" i="11" s="1"/>
  <c r="P94" i="13"/>
  <c r="P36" i="13" s="1"/>
  <c r="AJ110" i="10" s="1"/>
  <c r="J87" i="13"/>
  <c r="J29" i="13" s="1"/>
  <c r="AC104" i="10" s="1"/>
  <c r="AE83" i="13"/>
  <c r="AE25" i="13" s="1"/>
  <c r="Y125" i="10" s="1"/>
  <c r="M81" i="13"/>
  <c r="M23" i="13" s="1"/>
  <c r="W107" i="10" s="1"/>
  <c r="Z78" i="13"/>
  <c r="Z20" i="13" s="1"/>
  <c r="T120" i="10" s="1"/>
  <c r="Q77" i="13"/>
  <c r="Q19" i="13" s="1"/>
  <c r="S111" i="10" s="1"/>
  <c r="H76" i="13"/>
  <c r="H18" i="13" s="1"/>
  <c r="R102" i="10" s="1"/>
  <c r="V74" i="13"/>
  <c r="V16" i="13" s="1"/>
  <c r="P116" i="10" s="1"/>
  <c r="M73" i="13"/>
  <c r="M15" i="13" s="1"/>
  <c r="O107" i="10" s="1"/>
  <c r="D72" i="13"/>
  <c r="D14" i="13" s="1"/>
  <c r="N98" i="10" s="1"/>
  <c r="J70" i="13"/>
  <c r="J12" i="13" s="1"/>
  <c r="L104" i="10" s="1"/>
  <c r="AG67" i="13"/>
  <c r="AG9" i="13" s="1"/>
  <c r="I127" i="10" s="1"/>
  <c r="H80" i="13"/>
  <c r="H22" i="13" s="1"/>
  <c r="V102" i="10" s="1"/>
  <c r="L73" i="13"/>
  <c r="L15" i="13" s="1"/>
  <c r="O106" i="10" s="1"/>
  <c r="E68" i="13"/>
  <c r="E10" i="13" s="1"/>
  <c r="J99" i="10" s="1"/>
  <c r="R65" i="13"/>
  <c r="R7" i="13" s="1"/>
  <c r="G112" i="10" s="1"/>
  <c r="O62" i="13"/>
  <c r="O4" i="13" s="1"/>
  <c r="D109" i="10" s="1"/>
  <c r="Q70" i="13"/>
  <c r="Q12" i="13" s="1"/>
  <c r="L111" i="10" s="1"/>
  <c r="AE66" i="13"/>
  <c r="AE8" i="13" s="1"/>
  <c r="H125" i="10" s="1"/>
  <c r="AB63" i="13"/>
  <c r="AB5" i="13" s="1"/>
  <c r="E122" i="10" s="1"/>
  <c r="J61" i="13"/>
  <c r="J3" i="13" s="1"/>
  <c r="C104" i="10" s="1"/>
  <c r="M68" i="13"/>
  <c r="M10" i="13" s="1"/>
  <c r="J107" i="10" s="1"/>
  <c r="Y64" i="13"/>
  <c r="Y6" i="13" s="1"/>
  <c r="F119" i="10" s="1"/>
  <c r="V61" i="13"/>
  <c r="V3" i="13" s="1"/>
  <c r="C116" i="10" s="1"/>
  <c r="W66" i="13"/>
  <c r="W8" i="13" s="1"/>
  <c r="H117" i="10" s="1"/>
  <c r="AB67" i="13"/>
  <c r="AB9" i="13" s="1"/>
  <c r="I122" i="10" s="1"/>
  <c r="H67" i="13"/>
  <c r="H9" i="13" s="1"/>
  <c r="I102" i="10" s="1"/>
  <c r="Q187" i="11" s="1"/>
  <c r="AH61" i="13"/>
  <c r="AH3" i="13" s="1"/>
  <c r="C128" i="10" s="1"/>
  <c r="M187" i="11"/>
  <c r="I167" i="10"/>
  <c r="Q248" i="11" s="1"/>
  <c r="C167" i="10"/>
  <c r="K248" i="11" s="1"/>
  <c r="O74" i="11"/>
  <c r="P75" i="11"/>
  <c r="BF78" i="11"/>
  <c r="AP78" i="11"/>
  <c r="Z78" i="11"/>
  <c r="BE78" i="11"/>
  <c r="AO78" i="11"/>
  <c r="Y78" i="11"/>
  <c r="AE78" i="11"/>
  <c r="BL78" i="11"/>
  <c r="AF78" i="11"/>
  <c r="AQ78" i="11"/>
  <c r="K78" i="11"/>
  <c r="AH78" i="11"/>
  <c r="AM78" i="11"/>
  <c r="AW78" i="11"/>
  <c r="AG78" i="11"/>
  <c r="Q78" i="11"/>
  <c r="BH78" i="11"/>
  <c r="AR78" i="11"/>
  <c r="AB78" i="11"/>
  <c r="BC78" i="11"/>
  <c r="W78" i="11"/>
  <c r="N78" i="11"/>
  <c r="AT78" i="11"/>
  <c r="AD78" i="11"/>
  <c r="AC78" i="11"/>
  <c r="BD78" i="11"/>
  <c r="AN78" i="11"/>
  <c r="X78" i="11"/>
  <c r="AY78" i="11"/>
  <c r="AI78" i="11"/>
  <c r="S78" i="11"/>
  <c r="AZ78" i="11"/>
  <c r="BB78" i="11"/>
  <c r="AL78" i="11"/>
  <c r="V78" i="11"/>
  <c r="BA78" i="11"/>
  <c r="AK78" i="11"/>
  <c r="U78" i="11"/>
  <c r="AV78" i="11"/>
  <c r="P78" i="11"/>
  <c r="AA78" i="11"/>
  <c r="M78" i="11"/>
  <c r="T23" i="13"/>
  <c r="W114" i="10" s="1"/>
  <c r="R36" i="13"/>
  <c r="AJ112" i="10" s="1"/>
  <c r="K45" i="13"/>
  <c r="AS105" i="10" s="1"/>
  <c r="T29" i="13"/>
  <c r="AC114" i="10" s="1"/>
  <c r="AC31" i="13"/>
  <c r="AE123" i="10" s="1"/>
  <c r="F40" i="13"/>
  <c r="AN100" i="10" s="1"/>
  <c r="AD7" i="13"/>
  <c r="G124" i="10" s="1"/>
  <c r="AG10" i="13"/>
  <c r="J127" i="10" s="1"/>
  <c r="F15" i="13"/>
  <c r="O100" i="10" s="1"/>
  <c r="J19" i="13"/>
  <c r="S104" i="10" s="1"/>
  <c r="K20" i="13"/>
  <c r="T105" i="10" s="1"/>
  <c r="M22" i="13"/>
  <c r="V107" i="10" s="1"/>
  <c r="L42" i="13"/>
  <c r="AP106" i="10" s="1"/>
  <c r="Z52" i="13"/>
  <c r="AZ120" i="10" s="1"/>
  <c r="AF25" i="13"/>
  <c r="Y126" i="10" s="1"/>
  <c r="AH52" i="13"/>
  <c r="AZ128" i="10" s="1"/>
  <c r="G29" i="13"/>
  <c r="AC101" i="10" s="1"/>
  <c r="U55" i="13"/>
  <c r="BC115" i="10" s="1"/>
  <c r="G28" i="13"/>
  <c r="AB101" i="10" s="1"/>
  <c r="L40" i="13"/>
  <c r="AN106" i="10" s="1"/>
  <c r="K38" i="13"/>
  <c r="AL105" i="10" s="1"/>
  <c r="F49" i="13"/>
  <c r="AW100" i="10" s="1"/>
  <c r="AD28" i="13"/>
  <c r="AB124" i="10" s="1"/>
  <c r="Z44" i="13"/>
  <c r="AR120" i="10" s="1"/>
  <c r="AH36" i="13"/>
  <c r="AJ128" i="10" s="1"/>
  <c r="Q20" i="13"/>
  <c r="T111" i="10" s="1"/>
  <c r="Z24" i="13"/>
  <c r="X120" i="10" s="1"/>
  <c r="T38" i="13"/>
  <c r="AL114" i="10" s="1"/>
  <c r="AB46" i="13"/>
  <c r="AT122" i="10" s="1"/>
  <c r="F25" i="13"/>
  <c r="Y100" i="10" s="1"/>
  <c r="AB30" i="13"/>
  <c r="AD122" i="10" s="1"/>
  <c r="M47" i="13"/>
  <c r="AU107" i="10" s="1"/>
  <c r="AG20" i="13"/>
  <c r="T127" i="10" s="1"/>
  <c r="P25" i="13"/>
  <c r="Y110" i="10" s="1"/>
  <c r="K22" i="13"/>
  <c r="V105" i="10" s="1"/>
  <c r="AE33" i="13"/>
  <c r="AG125" i="10" s="1"/>
  <c r="R52" i="13"/>
  <c r="AZ112" i="10" s="1"/>
  <c r="L13" i="13"/>
  <c r="M106" i="10" s="1"/>
  <c r="P17" i="13"/>
  <c r="Q110" i="10" s="1"/>
  <c r="Q18" i="13"/>
  <c r="R111" i="10" s="1"/>
  <c r="R19" i="13"/>
  <c r="S112" i="10" s="1"/>
  <c r="S20" i="13"/>
  <c r="T113" i="10" s="1"/>
  <c r="T21" i="13"/>
  <c r="U114" i="10" s="1"/>
  <c r="U22" i="13"/>
  <c r="V115" i="10" s="1"/>
  <c r="V23" i="13"/>
  <c r="W116" i="10" s="1"/>
  <c r="T54" i="13"/>
  <c r="BB114" i="10" s="1"/>
  <c r="L26" i="13"/>
  <c r="Z106" i="10" s="1"/>
  <c r="K33" i="13"/>
  <c r="AG105" i="10" s="1"/>
  <c r="K24" i="13"/>
  <c r="X105" i="10" s="1"/>
  <c r="F47" i="13"/>
  <c r="AU100" i="10" s="1"/>
  <c r="G23" i="13"/>
  <c r="W101" i="10" s="1"/>
  <c r="K35" i="13"/>
  <c r="AI105" i="10" s="1"/>
  <c r="F46" i="13"/>
  <c r="AT100" i="10" s="1"/>
  <c r="K34" i="13"/>
  <c r="AH105" i="10" s="1"/>
  <c r="F45" i="13"/>
  <c r="AS100" i="10" s="1"/>
  <c r="J49" i="13"/>
  <c r="AW104" i="10" s="1"/>
  <c r="V40" i="13"/>
  <c r="AN116" i="10" s="1"/>
  <c r="G41" i="13"/>
  <c r="AO101" i="10" s="1"/>
  <c r="O33" i="13"/>
  <c r="AG109" i="10" s="1"/>
  <c r="Q51" i="13"/>
  <c r="AY111" i="10" s="1"/>
  <c r="S28" i="13"/>
  <c r="AB113" i="10" s="1"/>
  <c r="J44" i="13"/>
  <c r="AR104" i="10" s="1"/>
  <c r="K4" i="13"/>
  <c r="D105" i="10" s="1"/>
  <c r="M6" i="13"/>
  <c r="F107" i="10" s="1"/>
  <c r="O8" i="13"/>
  <c r="H109" i="10" s="1"/>
  <c r="G37" i="13"/>
  <c r="AK101" i="10" s="1"/>
  <c r="K41" i="13"/>
  <c r="AO105" i="10" s="1"/>
  <c r="O45" i="13"/>
  <c r="AS109" i="10" s="1"/>
  <c r="X50" i="13"/>
  <c r="AX118" i="10" s="1"/>
  <c r="V56" i="13"/>
  <c r="BD116" i="10" s="1"/>
  <c r="K37" i="13"/>
  <c r="AK105" i="10" s="1"/>
  <c r="AF50" i="13"/>
  <c r="AX126" i="10" s="1"/>
  <c r="F44" i="13"/>
  <c r="AR100" i="10" s="1"/>
  <c r="J48" i="13"/>
  <c r="AV104" i="10" s="1"/>
  <c r="J52" i="13"/>
  <c r="AZ104" i="10" s="1"/>
  <c r="K29" i="13"/>
  <c r="AC105" i="10" s="1"/>
  <c r="J43" i="13"/>
  <c r="AQ104" i="10" s="1"/>
  <c r="K44" i="13"/>
  <c r="AR105" i="10" s="1"/>
  <c r="L45" i="13"/>
  <c r="AS106" i="10" s="1"/>
  <c r="G19" i="13"/>
  <c r="S101" i="10" s="1"/>
  <c r="K23" i="13"/>
  <c r="W105" i="10" s="1"/>
  <c r="F43" i="13"/>
  <c r="AQ100" i="10" s="1"/>
  <c r="J47" i="13"/>
  <c r="AU104" i="10" s="1"/>
  <c r="K31" i="13"/>
  <c r="AE105" i="10" s="1"/>
  <c r="F42" i="13"/>
  <c r="AP100" i="10" s="1"/>
  <c r="J46" i="13"/>
  <c r="AT104" i="10" s="1"/>
  <c r="K30" i="13"/>
  <c r="AD105" i="10" s="1"/>
  <c r="F41" i="13"/>
  <c r="AO100" i="10" s="1"/>
  <c r="J45" i="13"/>
  <c r="AS104" i="10" s="1"/>
  <c r="L47" i="13"/>
  <c r="AU106" i="10" s="1"/>
  <c r="O49" i="13"/>
  <c r="AW109" i="10" s="1"/>
  <c r="Q26" i="13"/>
  <c r="Z111" i="10" s="1"/>
  <c r="AD32" i="13"/>
  <c r="AF124" i="10" s="1"/>
  <c r="P50" i="13"/>
  <c r="AX110" i="10" s="1"/>
  <c r="W41" i="13"/>
  <c r="AO117" i="10" s="1"/>
  <c r="Q10" i="13"/>
  <c r="J111" i="10" s="1"/>
  <c r="U14" i="13"/>
  <c r="N115" i="10" s="1"/>
  <c r="X17" i="13"/>
  <c r="Q118" i="10" s="1"/>
  <c r="AB21" i="13"/>
  <c r="U122" i="10" s="1"/>
  <c r="M43" i="13"/>
  <c r="AQ107" i="10" s="1"/>
  <c r="Q47" i="13"/>
  <c r="AU111" i="10" s="1"/>
  <c r="AH5" i="13"/>
  <c r="E128" i="10" s="1"/>
  <c r="S22" i="13"/>
  <c r="V113" i="10" s="1"/>
  <c r="R27" i="13"/>
  <c r="AA112" i="10" s="1"/>
  <c r="X42" i="13"/>
  <c r="AP118" i="10" s="1"/>
  <c r="AC27" i="13"/>
  <c r="AA123" i="10" s="1"/>
  <c r="AF34" i="13"/>
  <c r="AH126" i="10" s="1"/>
  <c r="F56" i="13"/>
  <c r="BD100" i="10" s="1"/>
  <c r="Q35" i="13"/>
  <c r="AI111" i="10" s="1"/>
  <c r="Y43" i="13"/>
  <c r="AQ119" i="10" s="1"/>
  <c r="O24" i="13"/>
  <c r="X109" i="10" s="1"/>
  <c r="AE29" i="13"/>
  <c r="AC125" i="10" s="1"/>
  <c r="R3" i="13"/>
  <c r="C112" i="10" s="1"/>
  <c r="V7" i="13"/>
  <c r="G116" i="10" s="1"/>
  <c r="Y10" i="13"/>
  <c r="J119" i="10" s="1"/>
  <c r="Z11" i="13"/>
  <c r="K120" i="10" s="1"/>
  <c r="AA12" i="13"/>
  <c r="L121" i="10" s="1"/>
  <c r="AB13" i="13"/>
  <c r="M122" i="10" s="1"/>
  <c r="AC14" i="13"/>
  <c r="N123" i="10" s="1"/>
  <c r="AD15" i="13"/>
  <c r="O124" i="10" s="1"/>
  <c r="AE16" i="13"/>
  <c r="P125" i="10" s="1"/>
  <c r="AF17" i="13"/>
  <c r="Q126" i="10" s="1"/>
  <c r="AG18" i="13"/>
  <c r="R127" i="10" s="1"/>
  <c r="AH19" i="13"/>
  <c r="S128" i="10" s="1"/>
  <c r="F23" i="13"/>
  <c r="W100" i="10" s="1"/>
  <c r="S25" i="13"/>
  <c r="Y113" i="10" s="1"/>
  <c r="Q31" i="13"/>
  <c r="AE111" i="10" s="1"/>
  <c r="U35" i="13"/>
  <c r="AI115" i="10" s="1"/>
  <c r="W37" i="13"/>
  <c r="AK117" i="10" s="1"/>
  <c r="Y39" i="13"/>
  <c r="AM119" i="10" s="1"/>
  <c r="AE45" i="13"/>
  <c r="AS125" i="10" s="1"/>
  <c r="AG47" i="13"/>
  <c r="AU127" i="10" s="1"/>
  <c r="Y51" i="13"/>
  <c r="AY119" i="10" s="1"/>
  <c r="F48" i="13"/>
  <c r="AV100" i="10" s="1"/>
  <c r="AG51" i="13"/>
  <c r="AY127" i="10" s="1"/>
  <c r="K16" i="13"/>
  <c r="P105" i="10" s="1"/>
  <c r="K36" i="13"/>
  <c r="AJ105" i="10" s="1"/>
  <c r="K19" i="13"/>
  <c r="S105" i="10" s="1"/>
  <c r="K40" i="13"/>
  <c r="AN105" i="10" s="1"/>
  <c r="K27" i="13"/>
  <c r="AA105" i="10" s="1"/>
  <c r="L28" i="13"/>
  <c r="AB106" i="10" s="1"/>
  <c r="F38" i="13"/>
  <c r="AL100" i="10" s="1"/>
  <c r="J42" i="13"/>
  <c r="AP104" i="10" s="1"/>
  <c r="K43" i="13"/>
  <c r="AQ105" i="10" s="1"/>
  <c r="F37" i="13"/>
  <c r="AK100" i="10" s="1"/>
  <c r="K42" i="13"/>
  <c r="AP105" i="10" s="1"/>
  <c r="L43" i="13"/>
  <c r="AQ106" i="10" s="1"/>
  <c r="G164" i="10" l="1"/>
  <c r="O245" i="11" s="1"/>
  <c r="E168" i="10"/>
  <c r="M249" i="11" s="1"/>
  <c r="E164" i="10"/>
  <c r="M245" i="11" s="1"/>
  <c r="J168" i="10"/>
  <c r="R249" i="11" s="1"/>
  <c r="I164" i="10"/>
  <c r="Q245" i="11" s="1"/>
  <c r="R187" i="11"/>
  <c r="F164" i="10"/>
  <c r="N245" i="11" s="1"/>
  <c r="C168" i="10"/>
  <c r="K249" i="11" s="1"/>
  <c r="R183" i="11"/>
  <c r="H168" i="10"/>
  <c r="P249" i="11" s="1"/>
  <c r="C164" i="10"/>
  <c r="K245" i="11" s="1"/>
  <c r="F167" i="10"/>
  <c r="N248" i="11" s="1"/>
  <c r="H167" i="10"/>
  <c r="P248" i="11" s="1"/>
  <c r="K187" i="11"/>
  <c r="F168" i="10"/>
  <c r="N249" i="11" s="1"/>
  <c r="R190" i="11"/>
  <c r="D168" i="10"/>
  <c r="L249" i="11" s="1"/>
  <c r="R186" i="11"/>
  <c r="R191" i="11"/>
  <c r="D167" i="10"/>
  <c r="L248" i="11" s="1"/>
  <c r="G167" i="10"/>
  <c r="O248" i="11" s="1"/>
  <c r="O187" i="11"/>
  <c r="P183" i="11"/>
  <c r="M183" i="11"/>
  <c r="K171" i="10"/>
  <c r="S252" i="11" s="1"/>
  <c r="E167" i="10"/>
  <c r="M248" i="11" s="1"/>
  <c r="I171" i="10"/>
  <c r="Q252" i="11" s="1"/>
  <c r="O183" i="11"/>
  <c r="D164" i="10"/>
  <c r="L245" i="11" s="1"/>
  <c r="I168" i="10"/>
  <c r="Q249" i="11" s="1"/>
  <c r="O164" i="10"/>
  <c r="W245" i="11" s="1"/>
  <c r="K172" i="10"/>
  <c r="S253" i="11" s="1"/>
  <c r="K168" i="10"/>
  <c r="S249" i="11" s="1"/>
  <c r="P74" i="11"/>
  <c r="Q75" i="11"/>
  <c r="BI209" i="11"/>
  <c r="BA190" i="10"/>
  <c r="BI271" i="11" s="1"/>
  <c r="AY199" i="11"/>
  <c r="AQ180" i="10"/>
  <c r="AY261" i="11" s="1"/>
  <c r="AU195" i="11"/>
  <c r="AM176" i="10"/>
  <c r="AU257" i="11" s="1"/>
  <c r="BL195" i="11"/>
  <c r="BD176" i="10"/>
  <c r="BL257" i="11" s="1"/>
  <c r="BB174" i="10"/>
  <c r="BJ255" i="11" s="1"/>
  <c r="BJ193" i="11"/>
  <c r="AZ199" i="11"/>
  <c r="AR180" i="10"/>
  <c r="AZ261" i="11" s="1"/>
  <c r="AV195" i="11"/>
  <c r="AN176" i="10"/>
  <c r="AV257" i="11" s="1"/>
  <c r="AQ206" i="11"/>
  <c r="AI187" i="10"/>
  <c r="AQ268" i="11" s="1"/>
  <c r="AO188" i="11"/>
  <c r="AG169" i="10"/>
  <c r="AO250" i="11" s="1"/>
  <c r="AJ183" i="11"/>
  <c r="AB164" i="10"/>
  <c r="AJ245" i="11" s="1"/>
  <c r="BL206" i="11"/>
  <c r="BD187" i="10"/>
  <c r="BL268" i="11" s="1"/>
  <c r="AB199" i="11"/>
  <c r="T180" i="10"/>
  <c r="AB261" i="11" s="1"/>
  <c r="BB186" i="11"/>
  <c r="AT167" i="10"/>
  <c r="BB248" i="11" s="1"/>
  <c r="BL213" i="11"/>
  <c r="BD194" i="10"/>
  <c r="BL275" i="11" s="1"/>
  <c r="BJ210" i="11"/>
  <c r="BB191" i="10"/>
  <c r="BJ272" i="11" s="1"/>
  <c r="BH208" i="11"/>
  <c r="AZ189" i="10"/>
  <c r="BH270" i="11" s="1"/>
  <c r="BF206" i="11"/>
  <c r="AX187" i="10"/>
  <c r="BF268" i="11" s="1"/>
  <c r="BC203" i="11"/>
  <c r="AU184" i="10"/>
  <c r="BC265" i="11" s="1"/>
  <c r="BA201" i="11"/>
  <c r="AS182" i="10"/>
  <c r="BA263" i="11" s="1"/>
  <c r="AX198" i="11"/>
  <c r="AP179" i="10"/>
  <c r="AX260" i="11" s="1"/>
  <c r="AV196" i="11"/>
  <c r="AN177" i="10"/>
  <c r="AV258" i="11" s="1"/>
  <c r="AT194" i="11"/>
  <c r="AL175" i="10"/>
  <c r="AT256" i="11" s="1"/>
  <c r="AR192" i="11"/>
  <c r="AJ173" i="10"/>
  <c r="AR254" i="11" s="1"/>
  <c r="AO189" i="11"/>
  <c r="AG170" i="10"/>
  <c r="AO251" i="11" s="1"/>
  <c r="AL202" i="11"/>
  <c r="AD183" i="10"/>
  <c r="AL264" i="11" s="1"/>
  <c r="BK194" i="11"/>
  <c r="BC175" i="10"/>
  <c r="BK256" i="11" s="1"/>
  <c r="BI192" i="11"/>
  <c r="BA173" i="10"/>
  <c r="BI254" i="11" s="1"/>
  <c r="BG190" i="11"/>
  <c r="AY171" i="10"/>
  <c r="BG252" i="11" s="1"/>
  <c r="BD203" i="11"/>
  <c r="AV184" i="10"/>
  <c r="BD265" i="11" s="1"/>
  <c r="BB201" i="11"/>
  <c r="AT182" i="10"/>
  <c r="BB263" i="11" s="1"/>
  <c r="AY198" i="11"/>
  <c r="AQ179" i="10"/>
  <c r="AY260" i="11" s="1"/>
  <c r="AW196" i="11"/>
  <c r="AO177" i="10"/>
  <c r="AW258" i="11" s="1"/>
  <c r="AU194" i="11"/>
  <c r="AM175" i="10"/>
  <c r="AU256" i="11" s="1"/>
  <c r="AS192" i="11"/>
  <c r="AK173" i="10"/>
  <c r="AS254" i="11" s="1"/>
  <c r="AP189" i="11"/>
  <c r="AH170" i="10"/>
  <c r="AP251" i="11" s="1"/>
  <c r="AM202" i="11"/>
  <c r="AE183" i="10"/>
  <c r="AM264" i="11" s="1"/>
  <c r="AK184" i="11"/>
  <c r="AC165" i="10"/>
  <c r="AK246" i="11" s="1"/>
  <c r="AH213" i="11"/>
  <c r="Z194" i="10"/>
  <c r="AH275" i="11" s="1"/>
  <c r="AF211" i="11"/>
  <c r="X192" i="10"/>
  <c r="AF273" i="11" s="1"/>
  <c r="BK205" i="11"/>
  <c r="BC186" i="10"/>
  <c r="BK267" i="11" s="1"/>
  <c r="BI203" i="11"/>
  <c r="BA184" i="10"/>
  <c r="BI265" i="11" s="1"/>
  <c r="BG201" i="11"/>
  <c r="AY182" i="10"/>
  <c r="BG263" i="11" s="1"/>
  <c r="BE199" i="11"/>
  <c r="AW180" i="10"/>
  <c r="BE261" i="11" s="1"/>
  <c r="BI210" i="11"/>
  <c r="BA191" i="10"/>
  <c r="BI272" i="11" s="1"/>
  <c r="BB212" i="11"/>
  <c r="AT193" i="10"/>
  <c r="BB274" i="11" s="1"/>
  <c r="AX208" i="11"/>
  <c r="AP189" i="10"/>
  <c r="AX270" i="11" s="1"/>
  <c r="AT204" i="11"/>
  <c r="AL185" i="10"/>
  <c r="AT266" i="11" s="1"/>
  <c r="AP200" i="11"/>
  <c r="AH181" i="10"/>
  <c r="AP262" i="11" s="1"/>
  <c r="AL196" i="11"/>
  <c r="AD177" i="10"/>
  <c r="AL258" i="11" s="1"/>
  <c r="AI201" i="11"/>
  <c r="AA182" i="10"/>
  <c r="AI263" i="11" s="1"/>
  <c r="AF188" i="11"/>
  <c r="X169" i="10"/>
  <c r="AF250" i="11" s="1"/>
  <c r="AC200" i="11"/>
  <c r="U181" i="10"/>
  <c r="AC262" i="11" s="1"/>
  <c r="Z213" i="11"/>
  <c r="R194" i="10"/>
  <c r="Z275" i="11" s="1"/>
  <c r="X211" i="11"/>
  <c r="P192" i="10"/>
  <c r="X273" i="11" s="1"/>
  <c r="V209" i="11"/>
  <c r="N190" i="10"/>
  <c r="V271" i="11" s="1"/>
  <c r="T207" i="11"/>
  <c r="L188" i="10"/>
  <c r="T269" i="11" s="1"/>
  <c r="Q204" i="11"/>
  <c r="I185" i="10"/>
  <c r="Q266" i="11" s="1"/>
  <c r="N201" i="11"/>
  <c r="F182" i="10"/>
  <c r="N263" i="11" s="1"/>
  <c r="L199" i="11"/>
  <c r="D180" i="10"/>
  <c r="L261" i="11" s="1"/>
  <c r="BL189" i="11"/>
  <c r="BD170" i="10"/>
  <c r="BL251" i="11" s="1"/>
  <c r="BD186" i="11"/>
  <c r="AV167" i="10"/>
  <c r="BD248" i="11" s="1"/>
  <c r="AW211" i="11"/>
  <c r="AO192" i="10"/>
  <c r="AW273" i="11" s="1"/>
  <c r="AS207" i="11"/>
  <c r="AK188" i="10"/>
  <c r="AS269" i="11" s="1"/>
  <c r="AO203" i="11"/>
  <c r="AG184" i="10"/>
  <c r="AO265" i="11" s="1"/>
  <c r="AK206" i="11"/>
  <c r="AC187" i="10"/>
  <c r="AK268" i="11" s="1"/>
  <c r="AI183" i="11"/>
  <c r="AA164" i="10"/>
  <c r="AI245" i="11" s="1"/>
  <c r="AE204" i="11"/>
  <c r="W185" i="10"/>
  <c r="AE266" i="11" s="1"/>
  <c r="AB201" i="11"/>
  <c r="T182" i="10"/>
  <c r="AB263" i="11" s="1"/>
  <c r="Z199" i="11"/>
  <c r="R180" i="10"/>
  <c r="Z261" i="11" s="1"/>
  <c r="W212" i="11"/>
  <c r="O193" i="10"/>
  <c r="W274" i="11" s="1"/>
  <c r="U210" i="11"/>
  <c r="M191" i="10"/>
  <c r="U272" i="11" s="1"/>
  <c r="S208" i="11"/>
  <c r="K189" i="10"/>
  <c r="S270" i="11" s="1"/>
  <c r="P205" i="11"/>
  <c r="H186" i="10"/>
  <c r="P267" i="11" s="1"/>
  <c r="N203" i="11"/>
  <c r="F184" i="10"/>
  <c r="N265" i="11" s="1"/>
  <c r="K200" i="11"/>
  <c r="C181" i="10"/>
  <c r="K262" i="11" s="1"/>
  <c r="BA202" i="11"/>
  <c r="AS183" i="10"/>
  <c r="BA264" i="11" s="1"/>
  <c r="AS194" i="11"/>
  <c r="AK175" i="10"/>
  <c r="AS256" i="11" s="1"/>
  <c r="AJ185" i="11"/>
  <c r="AB166" i="10"/>
  <c r="AJ247" i="11" s="1"/>
  <c r="AD212" i="11"/>
  <c r="V193" i="10"/>
  <c r="AD274" i="11" s="1"/>
  <c r="Z208" i="11"/>
  <c r="R189" i="10"/>
  <c r="Z270" i="11" s="1"/>
  <c r="V204" i="11"/>
  <c r="N185" i="10"/>
  <c r="V266" i="11" s="1"/>
  <c r="R200" i="11"/>
  <c r="J181" i="10"/>
  <c r="R262" i="11" s="1"/>
  <c r="N196" i="11"/>
  <c r="F177" i="10"/>
  <c r="N258" i="11" s="1"/>
  <c r="P204" i="11"/>
  <c r="H185" i="10"/>
  <c r="P266" i="11" s="1"/>
  <c r="BB199" i="11"/>
  <c r="AT180" i="10"/>
  <c r="BB261" i="11" s="1"/>
  <c r="AR189" i="11"/>
  <c r="AJ170" i="10"/>
  <c r="AR251" i="11" s="1"/>
  <c r="AE195" i="11"/>
  <c r="W176" i="10"/>
  <c r="AE257" i="11" s="1"/>
  <c r="Y189" i="11"/>
  <c r="Q170" i="10"/>
  <c r="Y251" i="11" s="1"/>
  <c r="R198" i="11"/>
  <c r="J179" i="10"/>
  <c r="R260" i="11" s="1"/>
  <c r="K191" i="11"/>
  <c r="C172" i="10"/>
  <c r="K253" i="11" s="1"/>
  <c r="AK202" i="11"/>
  <c r="AC183" i="10"/>
  <c r="AK264" i="11" s="1"/>
  <c r="BK207" i="11"/>
  <c r="BC188" i="10"/>
  <c r="BK269" i="11" s="1"/>
  <c r="BI205" i="11"/>
  <c r="BA186" i="10"/>
  <c r="BI267" i="11" s="1"/>
  <c r="BG203" i="11"/>
  <c r="AY184" i="10"/>
  <c r="BG265" i="11" s="1"/>
  <c r="BE201" i="11"/>
  <c r="AW182" i="10"/>
  <c r="BE263" i="11" s="1"/>
  <c r="BB198" i="11"/>
  <c r="AT179" i="10"/>
  <c r="BB260" i="11" s="1"/>
  <c r="AZ196" i="11"/>
  <c r="AR177" i="10"/>
  <c r="AZ258" i="11" s="1"/>
  <c r="AX194" i="11"/>
  <c r="AP175" i="10"/>
  <c r="AX256" i="11" s="1"/>
  <c r="AV192" i="11"/>
  <c r="AN173" i="10"/>
  <c r="AV254" i="11" s="1"/>
  <c r="AS189" i="11"/>
  <c r="AK170" i="10"/>
  <c r="AS251" i="11" s="1"/>
  <c r="AQ187" i="11"/>
  <c r="AI168" i="10"/>
  <c r="AQ249" i="11" s="1"/>
  <c r="AN200" i="11"/>
  <c r="AF181" i="10"/>
  <c r="AN262" i="11" s="1"/>
  <c r="BL207" i="11"/>
  <c r="BD188" i="10"/>
  <c r="BL269" i="11" s="1"/>
  <c r="BJ205" i="11"/>
  <c r="BB186" i="10"/>
  <c r="BJ267" i="11" s="1"/>
  <c r="BH203" i="11"/>
  <c r="AZ184" i="10"/>
  <c r="BH265" i="11" s="1"/>
  <c r="BF201" i="11"/>
  <c r="AX182" i="10"/>
  <c r="BF263" i="11" s="1"/>
  <c r="BD183" i="11"/>
  <c r="AV164" i="10"/>
  <c r="BD245" i="11" s="1"/>
  <c r="BA212" i="11"/>
  <c r="AS193" i="10"/>
  <c r="BA274" i="11" s="1"/>
  <c r="AY210" i="11"/>
  <c r="AQ191" i="10"/>
  <c r="AY272" i="11" s="1"/>
  <c r="AW208" i="11"/>
  <c r="AO189" i="10"/>
  <c r="AW270" i="11" s="1"/>
  <c r="AT205" i="11"/>
  <c r="AL186" i="10"/>
  <c r="AT267" i="11" s="1"/>
  <c r="AR203" i="11"/>
  <c r="AJ184" i="10"/>
  <c r="AR265" i="11" s="1"/>
  <c r="AP201" i="11"/>
  <c r="AH182" i="10"/>
  <c r="AP263" i="11" s="1"/>
  <c r="AM198" i="11"/>
  <c r="AE179" i="10"/>
  <c r="AM260" i="11" s="1"/>
  <c r="AK196" i="11"/>
  <c r="AC177" i="10"/>
  <c r="AK258" i="11" s="1"/>
  <c r="AI194" i="11"/>
  <c r="AA175" i="10"/>
  <c r="AI256" i="11" s="1"/>
  <c r="AG192" i="11"/>
  <c r="Y173" i="10"/>
  <c r="AG254" i="11" s="1"/>
  <c r="BK201" i="11"/>
  <c r="BC182" i="10"/>
  <c r="BK263" i="11" s="1"/>
  <c r="BI199" i="11"/>
  <c r="BA180" i="10"/>
  <c r="BI261" i="11" s="1"/>
  <c r="BG197" i="11"/>
  <c r="AY178" i="10"/>
  <c r="BG259" i="11" s="1"/>
  <c r="BE195" i="11"/>
  <c r="AW176" i="10"/>
  <c r="BE257" i="11" s="1"/>
  <c r="BI194" i="11"/>
  <c r="BA175" i="10"/>
  <c r="BI256" i="11" s="1"/>
  <c r="BB204" i="11"/>
  <c r="AT185" i="10"/>
  <c r="BB266" i="11" s="1"/>
  <c r="AX200" i="11"/>
  <c r="AP181" i="10"/>
  <c r="AX262" i="11" s="1"/>
  <c r="AT196" i="11"/>
  <c r="AL177" i="10"/>
  <c r="AT258" i="11" s="1"/>
  <c r="AP192" i="11"/>
  <c r="AH173" i="10"/>
  <c r="AP254" i="11" s="1"/>
  <c r="AJ208" i="11"/>
  <c r="AB189" i="10"/>
  <c r="AJ270" i="11" s="1"/>
  <c r="AG194" i="11"/>
  <c r="Y175" i="10"/>
  <c r="AG256" i="11" s="1"/>
  <c r="AD213" i="11"/>
  <c r="V194" i="10"/>
  <c r="AD275" i="11" s="1"/>
  <c r="AB211" i="11"/>
  <c r="T192" i="10"/>
  <c r="AB273" i="11" s="1"/>
  <c r="Z209" i="11"/>
  <c r="R190" i="10"/>
  <c r="Z271" i="11" s="1"/>
  <c r="X207" i="11"/>
  <c r="P188" i="10"/>
  <c r="X269" i="11" s="1"/>
  <c r="U204" i="11"/>
  <c r="M185" i="10"/>
  <c r="U266" i="11" s="1"/>
  <c r="R201" i="11"/>
  <c r="J182" i="10"/>
  <c r="R263" i="11" s="1"/>
  <c r="P199" i="11"/>
  <c r="H180" i="10"/>
  <c r="P261" i="11" s="1"/>
  <c r="M212" i="11"/>
  <c r="E193" i="10"/>
  <c r="M274" i="11" s="1"/>
  <c r="C191" i="10"/>
  <c r="K272" i="11" s="1"/>
  <c r="K210" i="11"/>
  <c r="BK204" i="11"/>
  <c r="BC185" i="10"/>
  <c r="BK266" i="11" s="1"/>
  <c r="BC209" i="11"/>
  <c r="AU190" i="10"/>
  <c r="BC271" i="11" s="1"/>
  <c r="AY205" i="11"/>
  <c r="AQ186" i="10"/>
  <c r="AY267" i="11" s="1"/>
  <c r="AU201" i="11"/>
  <c r="AM182" i="10"/>
  <c r="AU263" i="11" s="1"/>
  <c r="AQ197" i="11"/>
  <c r="AI178" i="10"/>
  <c r="AQ259" i="11" s="1"/>
  <c r="AM193" i="11"/>
  <c r="AE174" i="10"/>
  <c r="AM255" i="11" s="1"/>
  <c r="AJ189" i="11"/>
  <c r="AB170" i="10"/>
  <c r="AJ251" i="11" s="1"/>
  <c r="AF206" i="11"/>
  <c r="X187" i="10"/>
  <c r="AF268" i="11" s="1"/>
  <c r="AD199" i="11"/>
  <c r="V180" i="10"/>
  <c r="AD261" i="11" s="1"/>
  <c r="AA212" i="11"/>
  <c r="S193" i="10"/>
  <c r="AA274" i="11" s="1"/>
  <c r="Y210" i="11"/>
  <c r="Q191" i="10"/>
  <c r="Y272" i="11" s="1"/>
  <c r="W208" i="11"/>
  <c r="O189" i="10"/>
  <c r="W270" i="11" s="1"/>
  <c r="T205" i="11"/>
  <c r="L186" i="10"/>
  <c r="T267" i="11" s="1"/>
  <c r="R203" i="11"/>
  <c r="J184" i="10"/>
  <c r="R265" i="11" s="1"/>
  <c r="O200" i="11"/>
  <c r="G181" i="10"/>
  <c r="O262" i="11" s="1"/>
  <c r="L213" i="11"/>
  <c r="D194" i="10"/>
  <c r="L275" i="11" s="1"/>
  <c r="AX168" i="10"/>
  <c r="BF249" i="11" s="1"/>
  <c r="BF187" i="11"/>
  <c r="AR209" i="11"/>
  <c r="AJ190" i="10"/>
  <c r="AR271" i="11" s="1"/>
  <c r="AI205" i="11"/>
  <c r="AA186" i="10"/>
  <c r="AI267" i="11" s="1"/>
  <c r="AD204" i="11"/>
  <c r="V185" i="10"/>
  <c r="AD266" i="11" s="1"/>
  <c r="Z200" i="11"/>
  <c r="R181" i="10"/>
  <c r="Z262" i="11" s="1"/>
  <c r="V196" i="11"/>
  <c r="N177" i="10"/>
  <c r="V258" i="11" s="1"/>
  <c r="R192" i="11"/>
  <c r="J173" i="10"/>
  <c r="R254" i="11" s="1"/>
  <c r="P188" i="11"/>
  <c r="H169" i="10"/>
  <c r="P250" i="11" s="1"/>
  <c r="BL188" i="11"/>
  <c r="BD169" i="10"/>
  <c r="BL250" i="11" s="1"/>
  <c r="BJ186" i="11"/>
  <c r="BB167" i="10"/>
  <c r="BJ248" i="11" s="1"/>
  <c r="AZ165" i="10"/>
  <c r="BH246" i="11" s="1"/>
  <c r="BH184" i="11"/>
  <c r="AW194" i="10"/>
  <c r="BE275" i="11" s="1"/>
  <c r="BE213" i="11"/>
  <c r="BC211" i="11"/>
  <c r="AU192" i="10"/>
  <c r="BC273" i="11" s="1"/>
  <c r="AS190" i="10"/>
  <c r="BA271" i="11" s="1"/>
  <c r="BA209" i="11"/>
  <c r="AY207" i="11"/>
  <c r="AQ188" i="10"/>
  <c r="AY269" i="11" s="1"/>
  <c r="AV204" i="11"/>
  <c r="AN185" i="10"/>
  <c r="AV266" i="11" s="1"/>
  <c r="AT186" i="11"/>
  <c r="AL167" i="10"/>
  <c r="AT248" i="11" s="1"/>
  <c r="AQ183" i="11"/>
  <c r="AI164" i="10"/>
  <c r="AQ245" i="11" s="1"/>
  <c r="AN212" i="11"/>
  <c r="AF193" i="10"/>
  <c r="AN274" i="11" s="1"/>
  <c r="AL210" i="11"/>
  <c r="AD191" i="10"/>
  <c r="AL272" i="11" s="1"/>
  <c r="BK202" i="11"/>
  <c r="BC183" i="10"/>
  <c r="BK264" i="11" s="1"/>
  <c r="BI200" i="11"/>
  <c r="BA181" i="10"/>
  <c r="BI262" i="11" s="1"/>
  <c r="BG198" i="11"/>
  <c r="AY179" i="10"/>
  <c r="BG260" i="11" s="1"/>
  <c r="BE196" i="11"/>
  <c r="AW177" i="10"/>
  <c r="BE258" i="11" s="1"/>
  <c r="AU175" i="10"/>
  <c r="BC256" i="11" s="1"/>
  <c r="BC194" i="11"/>
  <c r="BA192" i="11"/>
  <c r="AS173" i="10"/>
  <c r="BA254" i="11" s="1"/>
  <c r="AW204" i="11"/>
  <c r="AO185" i="10"/>
  <c r="AW266" i="11" s="1"/>
  <c r="AM167" i="10"/>
  <c r="AU248" i="11" s="1"/>
  <c r="AU186" i="11"/>
  <c r="AR183" i="11"/>
  <c r="AJ164" i="10"/>
  <c r="AR245" i="11" s="1"/>
  <c r="AO212" i="11"/>
  <c r="AG193" i="10"/>
  <c r="AO274" i="11" s="1"/>
  <c r="AM210" i="11"/>
  <c r="AE191" i="10"/>
  <c r="AM272" i="11" s="1"/>
  <c r="AK208" i="11"/>
  <c r="AC189" i="10"/>
  <c r="AK270" i="11" s="1"/>
  <c r="AH205" i="11"/>
  <c r="Z186" i="10"/>
  <c r="AH267" i="11" s="1"/>
  <c r="AF203" i="11"/>
  <c r="X184" i="10"/>
  <c r="AF265" i="11" s="1"/>
  <c r="BJ212" i="11"/>
  <c r="BB193" i="10"/>
  <c r="BJ274" i="11" s="1"/>
  <c r="BH210" i="11"/>
  <c r="AZ191" i="10"/>
  <c r="BH272" i="11" s="1"/>
  <c r="BF208" i="11"/>
  <c r="AX189" i="10"/>
  <c r="BF270" i="11" s="1"/>
  <c r="BD206" i="11"/>
  <c r="AV187" i="10"/>
  <c r="BD268" i="11" s="1"/>
  <c r="BF207" i="11"/>
  <c r="AX188" i="10"/>
  <c r="BF269" i="11" s="1"/>
  <c r="BA195" i="11"/>
  <c r="AS176" i="10"/>
  <c r="BA257" i="11" s="1"/>
  <c r="AU189" i="11"/>
  <c r="AM170" i="10"/>
  <c r="AU251" i="11" s="1"/>
  <c r="AO183" i="11"/>
  <c r="AG164" i="10"/>
  <c r="AO245" i="11" s="1"/>
  <c r="AK193" i="11"/>
  <c r="AC174" i="10"/>
  <c r="AK255" i="11" s="1"/>
  <c r="AG210" i="11"/>
  <c r="Y191" i="10"/>
  <c r="AG272" i="11" s="1"/>
  <c r="AE194" i="11"/>
  <c r="W175" i="10"/>
  <c r="AE256" i="11" s="1"/>
  <c r="AC192" i="11"/>
  <c r="U173" i="10"/>
  <c r="AC254" i="11" s="1"/>
  <c r="Z189" i="11"/>
  <c r="R170" i="10"/>
  <c r="Z251" i="11" s="1"/>
  <c r="W202" i="11"/>
  <c r="O183" i="10"/>
  <c r="W264" i="11" s="1"/>
  <c r="U184" i="11"/>
  <c r="M165" i="10"/>
  <c r="U246" i="11" s="1"/>
  <c r="R197" i="11"/>
  <c r="J178" i="10"/>
  <c r="R259" i="11" s="1"/>
  <c r="P195" i="11"/>
  <c r="H176" i="10"/>
  <c r="P257" i="11" s="1"/>
  <c r="F174" i="10"/>
  <c r="N255" i="11" s="1"/>
  <c r="N193" i="11"/>
  <c r="L191" i="11"/>
  <c r="D172" i="10"/>
  <c r="L253" i="11" s="1"/>
  <c r="BI190" i="11"/>
  <c r="BA171" i="10"/>
  <c r="BI252" i="11" s="1"/>
  <c r="BD213" i="11"/>
  <c r="AV194" i="10"/>
  <c r="BD275" i="11" s="1"/>
  <c r="AZ198" i="11"/>
  <c r="AR179" i="10"/>
  <c r="AZ260" i="11" s="1"/>
  <c r="AV194" i="11"/>
  <c r="AN175" i="10"/>
  <c r="AV256" i="11" s="1"/>
  <c r="AP188" i="11"/>
  <c r="AH169" i="10"/>
  <c r="AP250" i="11" s="1"/>
  <c r="AK195" i="11"/>
  <c r="AC176" i="10"/>
  <c r="AK257" i="11" s="1"/>
  <c r="AH203" i="11"/>
  <c r="Z184" i="10"/>
  <c r="AH265" i="11" s="1"/>
  <c r="AE196" i="11"/>
  <c r="W177" i="10"/>
  <c r="AE258" i="11" s="1"/>
  <c r="AC194" i="11"/>
  <c r="U175" i="10"/>
  <c r="AC256" i="11" s="1"/>
  <c r="AA192" i="11"/>
  <c r="S173" i="10"/>
  <c r="AA254" i="11" s="1"/>
  <c r="X189" i="11"/>
  <c r="P170" i="10"/>
  <c r="X251" i="11" s="1"/>
  <c r="U202" i="11"/>
  <c r="M183" i="10"/>
  <c r="U264" i="11" s="1"/>
  <c r="S184" i="11"/>
  <c r="K165" i="10"/>
  <c r="S246" i="11" s="1"/>
  <c r="P197" i="11"/>
  <c r="H178" i="10"/>
  <c r="P259" i="11" s="1"/>
  <c r="F176" i="10"/>
  <c r="N257" i="11" s="1"/>
  <c r="N195" i="11"/>
  <c r="L193" i="11"/>
  <c r="D174" i="10"/>
  <c r="L255" i="11" s="1"/>
  <c r="BE186" i="11"/>
  <c r="AW167" i="10"/>
  <c r="BE248" i="11" s="1"/>
  <c r="AV197" i="11"/>
  <c r="AN178" i="10"/>
  <c r="AV259" i="11" s="1"/>
  <c r="BL210" i="11"/>
  <c r="BD191" i="10"/>
  <c r="BL272" i="11" s="1"/>
  <c r="BK183" i="11"/>
  <c r="BC164" i="10"/>
  <c r="BK245" i="11" s="1"/>
  <c r="BH212" i="11"/>
  <c r="AZ193" i="10"/>
  <c r="BH274" i="11" s="1"/>
  <c r="BF210" i="11"/>
  <c r="AX191" i="10"/>
  <c r="BF272" i="11" s="1"/>
  <c r="BD208" i="11"/>
  <c r="AV189" i="10"/>
  <c r="BD270" i="11" s="1"/>
  <c r="BB190" i="11"/>
  <c r="AT171" i="10"/>
  <c r="BB252" i="11" s="1"/>
  <c r="AY187" i="11"/>
  <c r="AQ168" i="10"/>
  <c r="AY249" i="11" s="1"/>
  <c r="AV200" i="11"/>
  <c r="AN181" i="10"/>
  <c r="AV262" i="11" s="1"/>
  <c r="AS213" i="11"/>
  <c r="AK194" i="10"/>
  <c r="AS275" i="11" s="1"/>
  <c r="AQ211" i="11"/>
  <c r="AI192" i="10"/>
  <c r="AQ273" i="11" s="1"/>
  <c r="AO209" i="11"/>
  <c r="AG190" i="10"/>
  <c r="AO271" i="11" s="1"/>
  <c r="AM207" i="11"/>
  <c r="AE188" i="10"/>
  <c r="AM269" i="11" s="1"/>
  <c r="BK198" i="11"/>
  <c r="BC179" i="10"/>
  <c r="BK260" i="11" s="1"/>
  <c r="BI196" i="11"/>
  <c r="BA177" i="10"/>
  <c r="BI258" i="11" s="1"/>
  <c r="AY175" i="10"/>
  <c r="BG256" i="11" s="1"/>
  <c r="BG194" i="11"/>
  <c r="BE192" i="11"/>
  <c r="AW173" i="10"/>
  <c r="BE254" i="11" s="1"/>
  <c r="BC190" i="11"/>
  <c r="AU171" i="10"/>
  <c r="BC252" i="11" s="1"/>
  <c r="AZ187" i="11"/>
  <c r="AR168" i="10"/>
  <c r="AZ249" i="11" s="1"/>
  <c r="AW200" i="11"/>
  <c r="AO181" i="10"/>
  <c r="AW262" i="11" s="1"/>
  <c r="AT213" i="11"/>
  <c r="AL194" i="10"/>
  <c r="AT275" i="11" s="1"/>
  <c r="AR211" i="11"/>
  <c r="AJ192" i="10"/>
  <c r="AR273" i="11" s="1"/>
  <c r="AP209" i="11"/>
  <c r="AH190" i="10"/>
  <c r="AP271" i="11" s="1"/>
  <c r="AN207" i="11"/>
  <c r="AF188" i="10"/>
  <c r="AN269" i="11" s="1"/>
  <c r="AK204" i="11"/>
  <c r="AC185" i="10"/>
  <c r="AK266" i="11" s="1"/>
  <c r="AH201" i="11"/>
  <c r="Z182" i="10"/>
  <c r="AH263" i="11" s="1"/>
  <c r="AF199" i="11"/>
  <c r="X180" i="10"/>
  <c r="AF261" i="11" s="1"/>
  <c r="BK193" i="11"/>
  <c r="BC174" i="10"/>
  <c r="BK255" i="11" s="1"/>
  <c r="BI191" i="11"/>
  <c r="BA172" i="10"/>
  <c r="BI253" i="11" s="1"/>
  <c r="BG189" i="11"/>
  <c r="AY170" i="10"/>
  <c r="BG251" i="11" s="1"/>
  <c r="BE187" i="11"/>
  <c r="AW168" i="10"/>
  <c r="BE249" i="11" s="1"/>
  <c r="BH193" i="11"/>
  <c r="AZ174" i="10"/>
  <c r="BH255" i="11" s="1"/>
  <c r="AZ186" i="11"/>
  <c r="AR167" i="10"/>
  <c r="AZ248" i="11" s="1"/>
  <c r="AS211" i="11"/>
  <c r="AK192" i="10"/>
  <c r="AS273" i="11" s="1"/>
  <c r="AO207" i="11"/>
  <c r="AG188" i="10"/>
  <c r="AO269" i="11" s="1"/>
  <c r="AK209" i="11"/>
  <c r="AC190" i="10"/>
  <c r="AK271" i="11" s="1"/>
  <c r="Z176" i="10"/>
  <c r="AH257" i="11" s="1"/>
  <c r="AH195" i="11"/>
  <c r="AE206" i="11"/>
  <c r="W187" i="10"/>
  <c r="AE268" i="11" s="1"/>
  <c r="AC188" i="11"/>
  <c r="U169" i="10"/>
  <c r="AC250" i="11" s="1"/>
  <c r="R166" i="10"/>
  <c r="Z247" i="11" s="1"/>
  <c r="Z185" i="11"/>
  <c r="W198" i="11"/>
  <c r="O179" i="10"/>
  <c r="W260" i="11" s="1"/>
  <c r="U196" i="11"/>
  <c r="M177" i="10"/>
  <c r="U258" i="11" s="1"/>
  <c r="S194" i="11"/>
  <c r="K175" i="10"/>
  <c r="S256" i="11" s="1"/>
  <c r="Q192" i="11"/>
  <c r="I173" i="10"/>
  <c r="Q254" i="11" s="1"/>
  <c r="N205" i="11"/>
  <c r="F186" i="10"/>
  <c r="N267" i="11" s="1"/>
  <c r="L203" i="11"/>
  <c r="D184" i="10"/>
  <c r="L265" i="11" s="1"/>
  <c r="BJ203" i="11"/>
  <c r="BB184" i="10"/>
  <c r="BJ265" i="11" s="1"/>
  <c r="BC193" i="11"/>
  <c r="AU174" i="10"/>
  <c r="BC255" i="11" s="1"/>
  <c r="AS183" i="11"/>
  <c r="AK164" i="10"/>
  <c r="AS245" i="11" s="1"/>
  <c r="AN210" i="11"/>
  <c r="AF191" i="10"/>
  <c r="AN272" i="11" s="1"/>
  <c r="AJ200" i="11"/>
  <c r="AB181" i="10"/>
  <c r="AJ262" i="11" s="1"/>
  <c r="AG207" i="11"/>
  <c r="Y188" i="10"/>
  <c r="AG269" i="11" s="1"/>
  <c r="AD207" i="11"/>
  <c r="V188" i="10"/>
  <c r="AD269" i="11" s="1"/>
  <c r="AA204" i="11"/>
  <c r="S185" i="10"/>
  <c r="AA266" i="11" s="1"/>
  <c r="X201" i="11"/>
  <c r="P182" i="10"/>
  <c r="X263" i="11" s="1"/>
  <c r="V199" i="11"/>
  <c r="N180" i="10"/>
  <c r="V261" i="11" s="1"/>
  <c r="S212" i="11"/>
  <c r="K193" i="10"/>
  <c r="S274" i="11" s="1"/>
  <c r="Q210" i="11"/>
  <c r="I191" i="10"/>
  <c r="Q272" i="11" s="1"/>
  <c r="O208" i="11"/>
  <c r="G189" i="10"/>
  <c r="O270" i="11" s="1"/>
  <c r="M206" i="11"/>
  <c r="E187" i="10"/>
  <c r="M268" i="11" s="1"/>
  <c r="K204" i="11"/>
  <c r="C185" i="10"/>
  <c r="K266" i="11" s="1"/>
  <c r="AU212" i="11"/>
  <c r="AM193" i="10"/>
  <c r="AU274" i="11" s="1"/>
  <c r="AM204" i="11"/>
  <c r="AE185" i="10"/>
  <c r="AM266" i="11" s="1"/>
  <c r="AG203" i="11"/>
  <c r="Y184" i="10"/>
  <c r="AG265" i="11" s="1"/>
  <c r="X184" i="11"/>
  <c r="P165" i="10"/>
  <c r="X246" i="11" s="1"/>
  <c r="AJ188" i="11"/>
  <c r="AB169" i="10"/>
  <c r="AJ250" i="11" s="1"/>
  <c r="V198" i="11"/>
  <c r="N179" i="10"/>
  <c r="V260" i="11" s="1"/>
  <c r="N206" i="11"/>
  <c r="F187" i="10"/>
  <c r="N268" i="11" s="1"/>
  <c r="U197" i="11"/>
  <c r="M178" i="10"/>
  <c r="U259" i="11" s="1"/>
  <c r="L212" i="11"/>
  <c r="D193" i="10"/>
  <c r="L274" i="11" s="1"/>
  <c r="K213" i="11"/>
  <c r="C194" i="10"/>
  <c r="K275" i="11" s="1"/>
  <c r="L196" i="11"/>
  <c r="D177" i="10"/>
  <c r="L258" i="11" s="1"/>
  <c r="AC189" i="11"/>
  <c r="U170" i="10"/>
  <c r="AC251" i="11" s="1"/>
  <c r="AT164" i="10"/>
  <c r="BB245" i="11" s="1"/>
  <c r="BB183" i="11"/>
  <c r="AS206" i="11"/>
  <c r="AK187" i="10"/>
  <c r="AS268" i="11" s="1"/>
  <c r="AK205" i="11"/>
  <c r="AC186" i="10"/>
  <c r="AK267" i="11" s="1"/>
  <c r="AF189" i="11"/>
  <c r="X170" i="10"/>
  <c r="AF251" i="11" s="1"/>
  <c r="X212" i="11"/>
  <c r="P193" i="10"/>
  <c r="X274" i="11" s="1"/>
  <c r="T208" i="11"/>
  <c r="L189" i="10"/>
  <c r="T270" i="11" s="1"/>
  <c r="L208" i="11"/>
  <c r="D189" i="10"/>
  <c r="L270" i="11" s="1"/>
  <c r="AC213" i="11"/>
  <c r="U194" i="10"/>
  <c r="AC275" i="11" s="1"/>
  <c r="Q193" i="11"/>
  <c r="I174" i="10"/>
  <c r="Q255" i="11" s="1"/>
  <c r="N184" i="11"/>
  <c r="F165" i="10"/>
  <c r="N246" i="11" s="1"/>
  <c r="T204" i="11"/>
  <c r="L185" i="10"/>
  <c r="T266" i="11" s="1"/>
  <c r="L204" i="11"/>
  <c r="D185" i="10"/>
  <c r="L266" i="11" s="1"/>
  <c r="AJ206" i="11"/>
  <c r="AB187" i="10"/>
  <c r="AJ268" i="11" s="1"/>
  <c r="AE197" i="11"/>
  <c r="W178" i="10"/>
  <c r="AE259" i="11" s="1"/>
  <c r="AA193" i="11"/>
  <c r="S174" i="10"/>
  <c r="AA255" i="11" s="1"/>
  <c r="S185" i="11"/>
  <c r="K166" i="10"/>
  <c r="S247" i="11" s="1"/>
  <c r="M211" i="11"/>
  <c r="E192" i="10"/>
  <c r="M273" i="11" s="1"/>
  <c r="O203" i="11"/>
  <c r="G184" i="10"/>
  <c r="O265" i="11" s="1"/>
  <c r="BA198" i="11"/>
  <c r="AS179" i="10"/>
  <c r="BA260" i="11" s="1"/>
  <c r="AI169" i="10"/>
  <c r="AQ250" i="11" s="1"/>
  <c r="AQ188" i="11"/>
  <c r="AH202" i="11"/>
  <c r="Z183" i="10"/>
  <c r="AH264" i="11" s="1"/>
  <c r="AB208" i="11"/>
  <c r="T189" i="10"/>
  <c r="AB270" i="11" s="1"/>
  <c r="X204" i="11"/>
  <c r="P185" i="10"/>
  <c r="X266" i="11" s="1"/>
  <c r="T200" i="11"/>
  <c r="L181" i="10"/>
  <c r="T262" i="11" s="1"/>
  <c r="N194" i="11"/>
  <c r="F175" i="10"/>
  <c r="N256" i="11" s="1"/>
  <c r="AZ209" i="11"/>
  <c r="AR190" i="10"/>
  <c r="AZ271" i="11" s="1"/>
  <c r="AR201" i="11"/>
  <c r="AJ182" i="10"/>
  <c r="AR263" i="11" s="1"/>
  <c r="AJ212" i="11"/>
  <c r="AB193" i="10"/>
  <c r="AJ274" i="11" s="1"/>
  <c r="U213" i="11"/>
  <c r="M194" i="10"/>
  <c r="U275" i="11" s="1"/>
  <c r="X192" i="11"/>
  <c r="P173" i="10"/>
  <c r="X254" i="11" s="1"/>
  <c r="W207" i="11"/>
  <c r="O188" i="10"/>
  <c r="W269" i="11" s="1"/>
  <c r="AE189" i="11"/>
  <c r="W170" i="10"/>
  <c r="AE251" i="11" s="1"/>
  <c r="W213" i="11"/>
  <c r="O194" i="10"/>
  <c r="W275" i="11" s="1"/>
  <c r="S209" i="11"/>
  <c r="K190" i="10"/>
  <c r="S271" i="11" s="1"/>
  <c r="O205" i="11"/>
  <c r="G186" i="10"/>
  <c r="O267" i="11" s="1"/>
  <c r="K201" i="11"/>
  <c r="C182" i="10"/>
  <c r="K263" i="11" s="1"/>
  <c r="AZ213" i="11"/>
  <c r="AR194" i="10"/>
  <c r="AZ275" i="11" s="1"/>
  <c r="AR205" i="11"/>
  <c r="AJ186" i="10"/>
  <c r="AR267" i="11" s="1"/>
  <c r="AK183" i="11"/>
  <c r="AC164" i="10"/>
  <c r="AK245" i="11" s="1"/>
  <c r="AD202" i="11"/>
  <c r="V183" i="10"/>
  <c r="AD264" i="11" s="1"/>
  <c r="Z198" i="11"/>
  <c r="R179" i="10"/>
  <c r="Z260" i="11" s="1"/>
  <c r="V194" i="11"/>
  <c r="N175" i="10"/>
  <c r="V256" i="11" s="1"/>
  <c r="O211" i="11"/>
  <c r="G192" i="10"/>
  <c r="O273" i="11" s="1"/>
  <c r="AT176" i="10"/>
  <c r="BB257" i="11" s="1"/>
  <c r="BB195" i="11"/>
  <c r="AP183" i="11"/>
  <c r="AH164" i="10"/>
  <c r="AP245" i="11" s="1"/>
  <c r="AG209" i="11"/>
  <c r="Y190" i="10"/>
  <c r="AG271" i="11" s="1"/>
  <c r="W199" i="11"/>
  <c r="O180" i="10"/>
  <c r="W261" i="11" s="1"/>
  <c r="BB202" i="11"/>
  <c r="AT183" i="10"/>
  <c r="BB264" i="11" s="1"/>
  <c r="AS193" i="11"/>
  <c r="AK174" i="10"/>
  <c r="AS255" i="11" s="1"/>
  <c r="BC202" i="11"/>
  <c r="AU183" i="10"/>
  <c r="BC264" i="11" s="1"/>
  <c r="BH202" i="11"/>
  <c r="AZ183" i="10"/>
  <c r="BH264" i="11" s="1"/>
  <c r="BL196" i="11"/>
  <c r="BD177" i="10"/>
  <c r="BL258" i="11" s="1"/>
  <c r="BJ194" i="11"/>
  <c r="BB175" i="10"/>
  <c r="BJ256" i="11" s="1"/>
  <c r="BH192" i="11"/>
  <c r="AZ173" i="10"/>
  <c r="BH254" i="11" s="1"/>
  <c r="BF190" i="11"/>
  <c r="AX171" i="10"/>
  <c r="BF252" i="11" s="1"/>
  <c r="BC187" i="11"/>
  <c r="AU168" i="10"/>
  <c r="BC249" i="11" s="1"/>
  <c r="AZ200" i="11"/>
  <c r="AR181" i="10"/>
  <c r="AZ262" i="11" s="1"/>
  <c r="AW213" i="11"/>
  <c r="AO194" i="10"/>
  <c r="AW275" i="11" s="1"/>
  <c r="AU211" i="11"/>
  <c r="AM192" i="10"/>
  <c r="AU273" i="11" s="1"/>
  <c r="AK190" i="10"/>
  <c r="AS271" i="11" s="1"/>
  <c r="AS209" i="11"/>
  <c r="AQ207" i="11"/>
  <c r="AI188" i="10"/>
  <c r="AQ269" i="11" s="1"/>
  <c r="AN204" i="11"/>
  <c r="AF185" i="10"/>
  <c r="AN266" i="11" s="1"/>
  <c r="BL212" i="11"/>
  <c r="BD193" i="10"/>
  <c r="BL274" i="11" s="1"/>
  <c r="BJ209" i="11"/>
  <c r="BB190" i="10"/>
  <c r="BJ271" i="11" s="1"/>
  <c r="BH207" i="11"/>
  <c r="AZ188" i="10"/>
  <c r="BH269" i="11" s="1"/>
  <c r="BF205" i="11"/>
  <c r="AX186" i="10"/>
  <c r="BF267" i="11" s="1"/>
  <c r="BD187" i="11"/>
  <c r="AV168" i="10"/>
  <c r="BD249" i="11" s="1"/>
  <c r="BA200" i="11"/>
  <c r="AS181" i="10"/>
  <c r="BA262" i="11" s="1"/>
  <c r="AX213" i="11"/>
  <c r="AP194" i="10"/>
  <c r="AX275" i="11" s="1"/>
  <c r="AV211" i="11"/>
  <c r="AN192" i="10"/>
  <c r="AV273" i="11" s="1"/>
  <c r="AT209" i="11"/>
  <c r="AL190" i="10"/>
  <c r="AT271" i="11" s="1"/>
  <c r="AR207" i="11"/>
  <c r="AJ188" i="10"/>
  <c r="AR269" i="11" s="1"/>
  <c r="AO204" i="11"/>
  <c r="AG185" i="10"/>
  <c r="AO266" i="11" s="1"/>
  <c r="AL201" i="11"/>
  <c r="AD182" i="10"/>
  <c r="AL263" i="11" s="1"/>
  <c r="AJ199" i="11"/>
  <c r="AB180" i="10"/>
  <c r="AJ261" i="11" s="1"/>
  <c r="AH197" i="11"/>
  <c r="Z178" i="10"/>
  <c r="AH259" i="11" s="1"/>
  <c r="AF195" i="11"/>
  <c r="X176" i="10"/>
  <c r="AF257" i="11" s="1"/>
  <c r="BK189" i="11"/>
  <c r="BC170" i="10"/>
  <c r="BK251" i="11" s="1"/>
  <c r="BI187" i="11"/>
  <c r="BA168" i="10"/>
  <c r="BI249" i="11" s="1"/>
  <c r="BG185" i="11"/>
  <c r="AY166" i="10"/>
  <c r="BG247" i="11" s="1"/>
  <c r="BE183" i="11"/>
  <c r="AW164" i="10"/>
  <c r="BE245" i="11" s="1"/>
  <c r="BG208" i="11"/>
  <c r="AY189" i="10"/>
  <c r="BG270" i="11" s="1"/>
  <c r="BA211" i="11"/>
  <c r="AS192" i="10"/>
  <c r="BA273" i="11" s="1"/>
  <c r="AW207" i="11"/>
  <c r="AO188" i="10"/>
  <c r="AW269" i="11" s="1"/>
  <c r="AS203" i="11"/>
  <c r="AK184" i="10"/>
  <c r="AS265" i="11" s="1"/>
  <c r="AO199" i="11"/>
  <c r="AG180" i="10"/>
  <c r="AO261" i="11" s="1"/>
  <c r="AK203" i="11"/>
  <c r="AC184" i="10"/>
  <c r="AK265" i="11" s="1"/>
  <c r="AH211" i="11"/>
  <c r="Z192" i="10"/>
  <c r="AH273" i="11" s="1"/>
  <c r="AE202" i="11"/>
  <c r="W183" i="10"/>
  <c r="AE264" i="11" s="1"/>
  <c r="AC184" i="11"/>
  <c r="U165" i="10"/>
  <c r="AC246" i="11" s="1"/>
  <c r="Z197" i="11"/>
  <c r="R178" i="10"/>
  <c r="Z259" i="11" s="1"/>
  <c r="X195" i="11"/>
  <c r="P176" i="10"/>
  <c r="X257" i="11" s="1"/>
  <c r="N174" i="10"/>
  <c r="V255" i="11" s="1"/>
  <c r="V193" i="11"/>
  <c r="S206" i="11"/>
  <c r="K187" i="10"/>
  <c r="S268" i="11" s="1"/>
  <c r="Q188" i="11"/>
  <c r="I169" i="10"/>
  <c r="Q250" i="11" s="1"/>
  <c r="F166" i="10"/>
  <c r="N247" i="11" s="1"/>
  <c r="N185" i="11"/>
  <c r="K198" i="11"/>
  <c r="C179" i="10"/>
  <c r="K260" i="11" s="1"/>
  <c r="BB168" i="10"/>
  <c r="BJ249" i="11" s="1"/>
  <c r="BJ187" i="11"/>
  <c r="BA183" i="11"/>
  <c r="AS164" i="10"/>
  <c r="BA245" i="11" s="1"/>
  <c r="AV210" i="11"/>
  <c r="AN191" i="10"/>
  <c r="AV272" i="11" s="1"/>
  <c r="AR206" i="11"/>
  <c r="AJ187" i="10"/>
  <c r="AR268" i="11" s="1"/>
  <c r="AN202" i="11"/>
  <c r="AF183" i="10"/>
  <c r="AN264" i="11" s="1"/>
  <c r="AK185" i="11"/>
  <c r="AC166" i="10"/>
  <c r="AK247" i="11" s="1"/>
  <c r="AH192" i="11"/>
  <c r="Z173" i="10"/>
  <c r="AH254" i="11" s="1"/>
  <c r="W169" i="10"/>
  <c r="AE250" i="11" s="1"/>
  <c r="AE188" i="11"/>
  <c r="AB185" i="11"/>
  <c r="T166" i="10"/>
  <c r="AB247" i="11" s="1"/>
  <c r="Y198" i="11"/>
  <c r="Q179" i="10"/>
  <c r="Y260" i="11" s="1"/>
  <c r="W196" i="11"/>
  <c r="O177" i="10"/>
  <c r="W258" i="11" s="1"/>
  <c r="U194" i="11"/>
  <c r="M175" i="10"/>
  <c r="U256" i="11" s="1"/>
  <c r="K173" i="10"/>
  <c r="S254" i="11" s="1"/>
  <c r="S192" i="11"/>
  <c r="P189" i="11"/>
  <c r="H170" i="10"/>
  <c r="P251" i="11" s="1"/>
  <c r="M202" i="11"/>
  <c r="E183" i="10"/>
  <c r="M264" i="11" s="1"/>
  <c r="K184" i="11"/>
  <c r="AY200" i="11"/>
  <c r="AQ181" i="10"/>
  <c r="AY262" i="11" s="1"/>
  <c r="AQ192" i="11"/>
  <c r="AI173" i="10"/>
  <c r="AQ254" i="11" s="1"/>
  <c r="AH204" i="11"/>
  <c r="Z185" i="10"/>
  <c r="AH266" i="11" s="1"/>
  <c r="AC211" i="11"/>
  <c r="U192" i="10"/>
  <c r="AC273" i="11" s="1"/>
  <c r="Y207" i="11"/>
  <c r="Q188" i="10"/>
  <c r="Y269" i="11" s="1"/>
  <c r="U203" i="11"/>
  <c r="M184" i="10"/>
  <c r="U265" i="11" s="1"/>
  <c r="Q199" i="11"/>
  <c r="I180" i="10"/>
  <c r="Q261" i="11" s="1"/>
  <c r="M195" i="11"/>
  <c r="E176" i="10"/>
  <c r="M257" i="11" s="1"/>
  <c r="N202" i="11"/>
  <c r="F183" i="10"/>
  <c r="N264" i="11" s="1"/>
  <c r="AZ197" i="11"/>
  <c r="AR178" i="10"/>
  <c r="AZ259" i="11" s="1"/>
  <c r="AJ204" i="11"/>
  <c r="AB185" i="10"/>
  <c r="AJ266" i="11" s="1"/>
  <c r="AD194" i="11"/>
  <c r="V175" i="10"/>
  <c r="AD256" i="11" s="1"/>
  <c r="X188" i="11"/>
  <c r="P169" i="10"/>
  <c r="X250" i="11" s="1"/>
  <c r="Q197" i="11"/>
  <c r="I178" i="10"/>
  <c r="Q259" i="11" s="1"/>
  <c r="AY208" i="11"/>
  <c r="AQ189" i="10"/>
  <c r="AY270" i="11" s="1"/>
  <c r="AH210" i="11"/>
  <c r="Z191" i="10"/>
  <c r="AH272" i="11" s="1"/>
  <c r="BK191" i="11"/>
  <c r="BC172" i="10"/>
  <c r="BK253" i="11" s="1"/>
  <c r="BI189" i="11"/>
  <c r="BA170" i="10"/>
  <c r="BI251" i="11" s="1"/>
  <c r="BG187" i="11"/>
  <c r="AY168" i="10"/>
  <c r="BG249" i="11" s="1"/>
  <c r="BD200" i="11"/>
  <c r="AV181" i="10"/>
  <c r="BD262" i="11" s="1"/>
  <c r="BA213" i="11"/>
  <c r="AS194" i="10"/>
  <c r="BA275" i="11" s="1"/>
  <c r="AY211" i="11"/>
  <c r="AQ192" i="10"/>
  <c r="AY273" i="11" s="1"/>
  <c r="AW209" i="11"/>
  <c r="AO190" i="10"/>
  <c r="AW271" i="11" s="1"/>
  <c r="AU207" i="11"/>
  <c r="AM188" i="10"/>
  <c r="AU269" i="11" s="1"/>
  <c r="AR204" i="11"/>
  <c r="AJ185" i="10"/>
  <c r="AR266" i="11" s="1"/>
  <c r="AP202" i="11"/>
  <c r="AH183" i="10"/>
  <c r="AP264" i="11" s="1"/>
  <c r="AM199" i="11"/>
  <c r="AE180" i="10"/>
  <c r="AM261" i="11" s="1"/>
  <c r="BL191" i="11"/>
  <c r="BD172" i="10"/>
  <c r="BL253" i="11" s="1"/>
  <c r="BB170" i="10"/>
  <c r="BJ251" i="11" s="1"/>
  <c r="BJ189" i="11"/>
  <c r="BH187" i="11"/>
  <c r="AZ168" i="10"/>
  <c r="BH249" i="11" s="1"/>
  <c r="AX166" i="10"/>
  <c r="BF247" i="11" s="1"/>
  <c r="BF185" i="11"/>
  <c r="BC198" i="11"/>
  <c r="AU179" i="10"/>
  <c r="BC260" i="11" s="1"/>
  <c r="BA196" i="11"/>
  <c r="AS177" i="10"/>
  <c r="BA258" i="11" s="1"/>
  <c r="AY194" i="11"/>
  <c r="AQ175" i="10"/>
  <c r="AY256" i="11" s="1"/>
  <c r="AW192" i="11"/>
  <c r="AO173" i="10"/>
  <c r="AW254" i="11" s="1"/>
  <c r="AL170" i="10"/>
  <c r="AT251" i="11" s="1"/>
  <c r="AT189" i="11"/>
  <c r="AR187" i="11"/>
  <c r="AJ168" i="10"/>
  <c r="AR249" i="11" s="1"/>
  <c r="AO200" i="11"/>
  <c r="AG181" i="10"/>
  <c r="AO262" i="11" s="1"/>
  <c r="AL213" i="11"/>
  <c r="AD194" i="10"/>
  <c r="AL275" i="11" s="1"/>
  <c r="AJ211" i="11"/>
  <c r="AB192" i="10"/>
  <c r="AJ273" i="11" s="1"/>
  <c r="AH209" i="11"/>
  <c r="Z190" i="10"/>
  <c r="AH271" i="11" s="1"/>
  <c r="AF207" i="11"/>
  <c r="X188" i="10"/>
  <c r="AF269" i="11" s="1"/>
  <c r="BK185" i="11"/>
  <c r="BC166" i="10"/>
  <c r="BK247" i="11" s="1"/>
  <c r="BI183" i="11"/>
  <c r="BA164" i="10"/>
  <c r="BI245" i="11" s="1"/>
  <c r="BF212" i="11"/>
  <c r="AX193" i="10"/>
  <c r="BF274" i="11" s="1"/>
  <c r="BD210" i="11"/>
  <c r="AV191" i="10"/>
  <c r="BD272" i="11" s="1"/>
  <c r="BG192" i="11"/>
  <c r="AY173" i="10"/>
  <c r="BG254" i="11" s="1"/>
  <c r="BA203" i="11"/>
  <c r="AS184" i="10"/>
  <c r="BA265" i="11" s="1"/>
  <c r="AW199" i="11"/>
  <c r="AO180" i="10"/>
  <c r="AW261" i="11" s="1"/>
  <c r="AS195" i="11"/>
  <c r="AK176" i="10"/>
  <c r="AS257" i="11" s="1"/>
  <c r="AM189" i="11"/>
  <c r="AE170" i="10"/>
  <c r="AM251" i="11" s="1"/>
  <c r="AI196" i="11"/>
  <c r="AA177" i="10"/>
  <c r="AI258" i="11" s="1"/>
  <c r="AF204" i="11"/>
  <c r="X185" i="10"/>
  <c r="AF266" i="11" s="1"/>
  <c r="AD197" i="11"/>
  <c r="V178" i="10"/>
  <c r="AD259" i="11" s="1"/>
  <c r="AB195" i="11"/>
  <c r="T176" i="10"/>
  <c r="AB257" i="11" s="1"/>
  <c r="R174" i="10"/>
  <c r="Z255" i="11" s="1"/>
  <c r="Z193" i="11"/>
  <c r="W206" i="11"/>
  <c r="O187" i="10"/>
  <c r="W268" i="11" s="1"/>
  <c r="U188" i="11"/>
  <c r="M169" i="10"/>
  <c r="U250" i="11" s="1"/>
  <c r="R185" i="11"/>
  <c r="J166" i="10"/>
  <c r="R247" i="11" s="1"/>
  <c r="O198" i="11"/>
  <c r="G179" i="10"/>
  <c r="O260" i="11" s="1"/>
  <c r="M196" i="11"/>
  <c r="E177" i="10"/>
  <c r="M258" i="11" s="1"/>
  <c r="C175" i="10"/>
  <c r="K256" i="11" s="1"/>
  <c r="K194" i="11"/>
  <c r="BI202" i="11"/>
  <c r="BA183" i="10"/>
  <c r="BI264" i="11" s="1"/>
  <c r="BB208" i="11"/>
  <c r="AT189" i="10"/>
  <c r="BB270" i="11" s="1"/>
  <c r="AX204" i="11"/>
  <c r="AP185" i="10"/>
  <c r="AX266" i="11" s="1"/>
  <c r="AT200" i="11"/>
  <c r="AL181" i="10"/>
  <c r="AT262" i="11" s="1"/>
  <c r="AP196" i="11"/>
  <c r="AH177" i="10"/>
  <c r="AP258" i="11" s="1"/>
  <c r="AL192" i="11"/>
  <c r="AD173" i="10"/>
  <c r="AL254" i="11" s="1"/>
  <c r="AI199" i="11"/>
  <c r="AA180" i="10"/>
  <c r="AI261" i="11" s="1"/>
  <c r="AF185" i="11"/>
  <c r="X166" i="10"/>
  <c r="AF247" i="11" s="1"/>
  <c r="AC198" i="11"/>
  <c r="U179" i="10"/>
  <c r="AC260" i="11" s="1"/>
  <c r="AA196" i="11"/>
  <c r="S177" i="10"/>
  <c r="AA258" i="11" s="1"/>
  <c r="Y194" i="11"/>
  <c r="Q175" i="10"/>
  <c r="Y256" i="11" s="1"/>
  <c r="O173" i="10"/>
  <c r="W254" i="11" s="1"/>
  <c r="W192" i="11"/>
  <c r="T189" i="11"/>
  <c r="L170" i="10"/>
  <c r="T251" i="11" s="1"/>
  <c r="Q202" i="11"/>
  <c r="I183" i="10"/>
  <c r="Q264" i="11" s="1"/>
  <c r="G165" i="10"/>
  <c r="O246" i="11" s="1"/>
  <c r="O184" i="11"/>
  <c r="L197" i="11"/>
  <c r="D178" i="10"/>
  <c r="L259" i="11" s="1"/>
  <c r="BA186" i="11"/>
  <c r="AS167" i="10"/>
  <c r="BA248" i="11" s="1"/>
  <c r="AP207" i="11"/>
  <c r="AH188" i="10"/>
  <c r="AP269" i="11" s="1"/>
  <c r="AH194" i="11"/>
  <c r="Z175" i="10"/>
  <c r="AH256" i="11" s="1"/>
  <c r="AC203" i="11"/>
  <c r="U184" i="10"/>
  <c r="AC265" i="11" s="1"/>
  <c r="Y199" i="11"/>
  <c r="Q180" i="10"/>
  <c r="Y261" i="11" s="1"/>
  <c r="U195" i="11"/>
  <c r="M176" i="10"/>
  <c r="U257" i="11" s="1"/>
  <c r="O189" i="11"/>
  <c r="G170" i="10"/>
  <c r="O251" i="11" s="1"/>
  <c r="L184" i="11"/>
  <c r="D165" i="10"/>
  <c r="L246" i="11" s="1"/>
  <c r="BK203" i="11"/>
  <c r="BC184" i="10"/>
  <c r="BK265" i="11" s="1"/>
  <c r="BI201" i="11"/>
  <c r="BA182" i="10"/>
  <c r="BI263" i="11" s="1"/>
  <c r="BG199" i="11"/>
  <c r="AY180" i="10"/>
  <c r="BG261" i="11" s="1"/>
  <c r="BE197" i="11"/>
  <c r="AW178" i="10"/>
  <c r="BE259" i="11" s="1"/>
  <c r="BC195" i="11"/>
  <c r="AU176" i="10"/>
  <c r="BC257" i="11" s="1"/>
  <c r="BA193" i="11"/>
  <c r="AS174" i="10"/>
  <c r="BA255" i="11" s="1"/>
  <c r="AX206" i="11"/>
  <c r="AP187" i="10"/>
  <c r="AX268" i="11" s="1"/>
  <c r="AU203" i="11"/>
  <c r="AM184" i="10"/>
  <c r="AU265" i="11" s="1"/>
  <c r="AS201" i="11"/>
  <c r="AK182" i="10"/>
  <c r="AS263" i="11" s="1"/>
  <c r="AP198" i="11"/>
  <c r="AH179" i="10"/>
  <c r="AP260" i="11" s="1"/>
  <c r="AN196" i="11"/>
  <c r="AF177" i="10"/>
  <c r="AN258" i="11" s="1"/>
  <c r="AL194" i="11"/>
  <c r="AD175" i="10"/>
  <c r="AL256" i="11" s="1"/>
  <c r="BC167" i="10"/>
  <c r="BK248" i="11" s="1"/>
  <c r="BK186" i="11"/>
  <c r="BI184" i="11"/>
  <c r="BA165" i="10"/>
  <c r="BI246" i="11" s="1"/>
  <c r="BF213" i="11"/>
  <c r="AX194" i="10"/>
  <c r="BF275" i="11" s="1"/>
  <c r="BD211" i="11"/>
  <c r="AV192" i="10"/>
  <c r="BD273" i="11" s="1"/>
  <c r="BB209" i="11"/>
  <c r="AT190" i="10"/>
  <c r="BB271" i="11" s="1"/>
  <c r="AZ207" i="11"/>
  <c r="AR188" i="10"/>
  <c r="AZ269" i="11" s="1"/>
  <c r="AV203" i="11"/>
  <c r="AN184" i="10"/>
  <c r="AV265" i="11" s="1"/>
  <c r="AT201" i="11"/>
  <c r="AL182" i="10"/>
  <c r="AT263" i="11" s="1"/>
  <c r="AQ198" i="11"/>
  <c r="AI179" i="10"/>
  <c r="AQ260" i="11" s="1"/>
  <c r="AO196" i="11"/>
  <c r="AG177" i="10"/>
  <c r="AO258" i="11" s="1"/>
  <c r="AE175" i="10"/>
  <c r="AM256" i="11" s="1"/>
  <c r="AM194" i="11"/>
  <c r="AK192" i="11"/>
  <c r="AC173" i="10"/>
  <c r="AK254" i="11" s="1"/>
  <c r="Z170" i="10"/>
  <c r="AH251" i="11" s="1"/>
  <c r="AH189" i="11"/>
  <c r="BL198" i="11"/>
  <c r="BD179" i="10"/>
  <c r="BL260" i="11" s="1"/>
  <c r="BJ196" i="11"/>
  <c r="BB177" i="10"/>
  <c r="BJ258" i="11" s="1"/>
  <c r="BH194" i="11"/>
  <c r="AZ175" i="10"/>
  <c r="BH256" i="11" s="1"/>
  <c r="BF192" i="11"/>
  <c r="AX173" i="10"/>
  <c r="BF254" i="11" s="1"/>
  <c r="BL209" i="11"/>
  <c r="BD190" i="10"/>
  <c r="BL271" i="11" s="1"/>
  <c r="BD205" i="11"/>
  <c r="AV186" i="10"/>
  <c r="BD267" i="11" s="1"/>
  <c r="AZ194" i="11"/>
  <c r="AR175" i="10"/>
  <c r="AZ256" i="11" s="1"/>
  <c r="AT188" i="11"/>
  <c r="AL169" i="10"/>
  <c r="AT250" i="11" s="1"/>
  <c r="AM213" i="11"/>
  <c r="AE194" i="10"/>
  <c r="AM275" i="11" s="1"/>
  <c r="AJ202" i="11"/>
  <c r="AB183" i="10"/>
  <c r="AJ264" i="11" s="1"/>
  <c r="AG189" i="11"/>
  <c r="Y170" i="10"/>
  <c r="AG251" i="11" s="1"/>
  <c r="AD209" i="11"/>
  <c r="V190" i="10"/>
  <c r="AD271" i="11" s="1"/>
  <c r="AB207" i="11"/>
  <c r="T188" i="10"/>
  <c r="AB269" i="11" s="1"/>
  <c r="Y204" i="11"/>
  <c r="Q185" i="10"/>
  <c r="Y266" i="11" s="1"/>
  <c r="V201" i="11"/>
  <c r="N182" i="10"/>
  <c r="V263" i="11" s="1"/>
  <c r="T199" i="11"/>
  <c r="L180" i="10"/>
  <c r="T261" i="11" s="1"/>
  <c r="Q212" i="11"/>
  <c r="I193" i="10"/>
  <c r="Q274" i="11" s="1"/>
  <c r="O210" i="11"/>
  <c r="G191" i="10"/>
  <c r="O272" i="11" s="1"/>
  <c r="M208" i="11"/>
  <c r="E189" i="10"/>
  <c r="M270" i="11" s="1"/>
  <c r="K206" i="11"/>
  <c r="C187" i="10"/>
  <c r="K268" i="11" s="1"/>
  <c r="BC169" i="10"/>
  <c r="BK250" i="11" s="1"/>
  <c r="BK188" i="11"/>
  <c r="BC201" i="11"/>
  <c r="AU182" i="10"/>
  <c r="BC263" i="11" s="1"/>
  <c r="AY197" i="11"/>
  <c r="AQ178" i="10"/>
  <c r="AY259" i="11" s="1"/>
  <c r="AU193" i="11"/>
  <c r="AM174" i="10"/>
  <c r="AU255" i="11" s="1"/>
  <c r="AO187" i="11"/>
  <c r="AG168" i="10"/>
  <c r="AO249" i="11" s="1"/>
  <c r="AJ205" i="11"/>
  <c r="AB186" i="10"/>
  <c r="AJ267" i="11" s="1"/>
  <c r="AG213" i="11"/>
  <c r="Y194" i="10"/>
  <c r="AG275" i="11" s="1"/>
  <c r="AD211" i="11"/>
  <c r="V192" i="10"/>
  <c r="AD273" i="11" s="1"/>
  <c r="AB209" i="11"/>
  <c r="T190" i="10"/>
  <c r="AB271" i="11" s="1"/>
  <c r="Z207" i="11"/>
  <c r="R188" i="10"/>
  <c r="Z269" i="11" s="1"/>
  <c r="W204" i="11"/>
  <c r="O185" i="10"/>
  <c r="W266" i="11" s="1"/>
  <c r="T201" i="11"/>
  <c r="L182" i="10"/>
  <c r="T263" i="11" s="1"/>
  <c r="R199" i="11"/>
  <c r="J180" i="10"/>
  <c r="R261" i="11" s="1"/>
  <c r="O212" i="11"/>
  <c r="G193" i="10"/>
  <c r="O274" i="11" s="1"/>
  <c r="M210" i="11"/>
  <c r="E191" i="10"/>
  <c r="M272" i="11" s="1"/>
  <c r="K208" i="11"/>
  <c r="C189" i="10"/>
  <c r="K270" i="11" s="1"/>
  <c r="BB203" i="11"/>
  <c r="AT184" i="10"/>
  <c r="BB265" i="11" s="1"/>
  <c r="AL176" i="10"/>
  <c r="AT257" i="11" s="1"/>
  <c r="AT195" i="11"/>
  <c r="BL200" i="11"/>
  <c r="BD181" i="10"/>
  <c r="BL262" i="11" s="1"/>
  <c r="BJ198" i="11"/>
  <c r="BB179" i="10"/>
  <c r="BJ260" i="11" s="1"/>
  <c r="BH196" i="11"/>
  <c r="AZ177" i="10"/>
  <c r="BH258" i="11" s="1"/>
  <c r="BF194" i="11"/>
  <c r="AX175" i="10"/>
  <c r="BF256" i="11" s="1"/>
  <c r="BD192" i="11"/>
  <c r="AV173" i="10"/>
  <c r="BD254" i="11" s="1"/>
  <c r="BA205" i="11"/>
  <c r="AS186" i="10"/>
  <c r="BA267" i="11" s="1"/>
  <c r="AX202" i="11"/>
  <c r="AP183" i="10"/>
  <c r="AX264" i="11" s="1"/>
  <c r="AU199" i="11"/>
  <c r="AM180" i="10"/>
  <c r="AU261" i="11" s="1"/>
  <c r="AS197" i="11"/>
  <c r="AK178" i="10"/>
  <c r="AS259" i="11" s="1"/>
  <c r="AQ195" i="11"/>
  <c r="AI176" i="10"/>
  <c r="AQ257" i="11" s="1"/>
  <c r="AO193" i="11"/>
  <c r="AG174" i="10"/>
  <c r="AO255" i="11" s="1"/>
  <c r="AL206" i="11"/>
  <c r="AD187" i="10"/>
  <c r="AL268" i="11" s="1"/>
  <c r="BJ213" i="11"/>
  <c r="BB194" i="10"/>
  <c r="BJ275" i="11" s="1"/>
  <c r="BH211" i="11"/>
  <c r="AZ192" i="10"/>
  <c r="BH273" i="11" s="1"/>
  <c r="BF209" i="11"/>
  <c r="AX190" i="10"/>
  <c r="BF271" i="11" s="1"/>
  <c r="BD207" i="11"/>
  <c r="AV188" i="10"/>
  <c r="BD269" i="11" s="1"/>
  <c r="BB205" i="11"/>
  <c r="AT186" i="10"/>
  <c r="BB267" i="11" s="1"/>
  <c r="AY202" i="11"/>
  <c r="AQ183" i="10"/>
  <c r="AY264" i="11" s="1"/>
  <c r="AV199" i="11"/>
  <c r="AN180" i="10"/>
  <c r="AV261" i="11" s="1"/>
  <c r="AT197" i="11"/>
  <c r="AL178" i="10"/>
  <c r="AT259" i="11" s="1"/>
  <c r="AR195" i="11"/>
  <c r="AJ176" i="10"/>
  <c r="AR257" i="11" s="1"/>
  <c r="AH174" i="10"/>
  <c r="AP255" i="11" s="1"/>
  <c r="AP193" i="11"/>
  <c r="AM206" i="11"/>
  <c r="AE187" i="10"/>
  <c r="AM268" i="11" s="1"/>
  <c r="AK188" i="11"/>
  <c r="AC169" i="10"/>
  <c r="AK250" i="11" s="1"/>
  <c r="AH185" i="11"/>
  <c r="Z166" i="10"/>
  <c r="AH247" i="11" s="1"/>
  <c r="BL211" i="11"/>
  <c r="BD192" i="10"/>
  <c r="BL273" i="11" s="1"/>
  <c r="BJ208" i="11"/>
  <c r="BB189" i="10"/>
  <c r="BJ270" i="11" s="1"/>
  <c r="BH206" i="11"/>
  <c r="AZ187" i="10"/>
  <c r="BH268" i="11" s="1"/>
  <c r="BF204" i="11"/>
  <c r="AX185" i="10"/>
  <c r="BF266" i="11" s="1"/>
  <c r="BD202" i="11"/>
  <c r="AV183" i="10"/>
  <c r="BD264" i="11" s="1"/>
  <c r="AX172" i="10"/>
  <c r="BF253" i="11" s="1"/>
  <c r="BF191" i="11"/>
  <c r="AW183" i="11"/>
  <c r="AO164" i="10"/>
  <c r="AW245" i="11" s="1"/>
  <c r="AR210" i="11"/>
  <c r="AJ191" i="10"/>
  <c r="AR272" i="11" s="1"/>
  <c r="AN206" i="11"/>
  <c r="AF187" i="10"/>
  <c r="AN268" i="11" s="1"/>
  <c r="AJ197" i="11"/>
  <c r="AB178" i="10"/>
  <c r="AJ259" i="11" s="1"/>
  <c r="AG205" i="11"/>
  <c r="Y186" i="10"/>
  <c r="AG267" i="11" s="1"/>
  <c r="AD205" i="11"/>
  <c r="V186" i="10"/>
  <c r="AD267" i="11" s="1"/>
  <c r="AB203" i="11"/>
  <c r="T184" i="10"/>
  <c r="AB265" i="11" s="1"/>
  <c r="Y200" i="11"/>
  <c r="Q181" i="10"/>
  <c r="Y262" i="11" s="1"/>
  <c r="V213" i="11"/>
  <c r="N194" i="10"/>
  <c r="V275" i="11" s="1"/>
  <c r="T211" i="11"/>
  <c r="L192" i="10"/>
  <c r="T273" i="11" s="1"/>
  <c r="R209" i="11"/>
  <c r="J190" i="10"/>
  <c r="R271" i="11" s="1"/>
  <c r="P207" i="11"/>
  <c r="H188" i="10"/>
  <c r="P269" i="11" s="1"/>
  <c r="F170" i="10"/>
  <c r="N251" i="11" s="1"/>
  <c r="N189" i="11"/>
  <c r="K202" i="11"/>
  <c r="C183" i="10"/>
  <c r="K264" i="11" s="1"/>
  <c r="BH201" i="11"/>
  <c r="AZ182" i="10"/>
  <c r="BH263" i="11" s="1"/>
  <c r="BB192" i="11"/>
  <c r="AT173" i="10"/>
  <c r="BB254" i="11" s="1"/>
  <c r="AQ213" i="11"/>
  <c r="AI194" i="10"/>
  <c r="AQ275" i="11" s="1"/>
  <c r="AM209" i="11"/>
  <c r="AE190" i="10"/>
  <c r="AM271" i="11" s="1"/>
  <c r="AI209" i="11"/>
  <c r="AA190" i="10"/>
  <c r="AI271" i="11" s="1"/>
  <c r="AF196" i="11"/>
  <c r="X177" i="10"/>
  <c r="AF258" i="11" s="1"/>
  <c r="AC206" i="11"/>
  <c r="U187" i="10"/>
  <c r="AC268" i="11" s="1"/>
  <c r="S169" i="10"/>
  <c r="AA250" i="11" s="1"/>
  <c r="AA188" i="11"/>
  <c r="X185" i="11"/>
  <c r="P166" i="10"/>
  <c r="X247" i="11" s="1"/>
  <c r="U198" i="11"/>
  <c r="M179" i="10"/>
  <c r="U260" i="11" s="1"/>
  <c r="S196" i="11"/>
  <c r="K177" i="10"/>
  <c r="S258" i="11" s="1"/>
  <c r="Q194" i="11"/>
  <c r="I175" i="10"/>
  <c r="Q256" i="11" s="1"/>
  <c r="O192" i="11"/>
  <c r="G173" i="10"/>
  <c r="O254" i="11" s="1"/>
  <c r="M190" i="11"/>
  <c r="E171" i="10"/>
  <c r="M252" i="11" s="1"/>
  <c r="C169" i="10"/>
  <c r="K250" i="11" s="1"/>
  <c r="K188" i="11"/>
  <c r="AS210" i="11"/>
  <c r="AK191" i="10"/>
  <c r="AS272" i="11" s="1"/>
  <c r="AK207" i="11"/>
  <c r="AC188" i="10"/>
  <c r="AK269" i="11" s="1"/>
  <c r="AF192" i="11"/>
  <c r="X173" i="10"/>
  <c r="AF254" i="11" s="1"/>
  <c r="S211" i="11"/>
  <c r="K192" i="10"/>
  <c r="S273" i="11" s="1"/>
  <c r="AE183" i="11"/>
  <c r="W164" i="10"/>
  <c r="AE245" i="11" s="1"/>
  <c r="R194" i="11"/>
  <c r="J175" i="10"/>
  <c r="R256" i="11" s="1"/>
  <c r="Y209" i="11"/>
  <c r="Q190" i="10"/>
  <c r="Y271" i="11" s="1"/>
  <c r="M189" i="11"/>
  <c r="E170" i="10"/>
  <c r="M251" i="11" s="1"/>
  <c r="X194" i="11"/>
  <c r="P175" i="10"/>
  <c r="X256" i="11" s="1"/>
  <c r="M205" i="11"/>
  <c r="E186" i="10"/>
  <c r="M267" i="11" s="1"/>
  <c r="X200" i="11"/>
  <c r="P181" i="10"/>
  <c r="X262" i="11" s="1"/>
  <c r="BA206" i="11"/>
  <c r="AS187" i="10"/>
  <c r="BA268" i="11" s="1"/>
  <c r="AY212" i="11"/>
  <c r="AQ193" i="10"/>
  <c r="AY274" i="11" s="1"/>
  <c r="AQ204" i="11"/>
  <c r="AI185" i="10"/>
  <c r="AQ266" i="11" s="1"/>
  <c r="AJ193" i="11"/>
  <c r="AB174" i="10"/>
  <c r="AJ255" i="11" s="1"/>
  <c r="AC185" i="11"/>
  <c r="U166" i="10"/>
  <c r="AC247" i="11" s="1"/>
  <c r="W211" i="11"/>
  <c r="O192" i="10"/>
  <c r="W273" i="11" s="1"/>
  <c r="S207" i="11"/>
  <c r="K188" i="10"/>
  <c r="S269" i="11" s="1"/>
  <c r="AI211" i="11"/>
  <c r="AA192" i="10"/>
  <c r="AI273" i="11" s="1"/>
  <c r="Q201" i="11"/>
  <c r="I182" i="10"/>
  <c r="Q263" i="11" s="1"/>
  <c r="AC197" i="11"/>
  <c r="U178" i="10"/>
  <c r="AC259" i="11" s="1"/>
  <c r="AP168" i="10"/>
  <c r="AX249" i="11" s="1"/>
  <c r="AX187" i="11"/>
  <c r="T196" i="11"/>
  <c r="L177" i="10"/>
  <c r="T258" i="11" s="1"/>
  <c r="O199" i="11"/>
  <c r="G180" i="10"/>
  <c r="O261" i="11" s="1"/>
  <c r="AI195" i="11"/>
  <c r="AA176" i="10"/>
  <c r="AI257" i="11" s="1"/>
  <c r="AD196" i="11"/>
  <c r="V177" i="10"/>
  <c r="AD258" i="11" s="1"/>
  <c r="Z192" i="11"/>
  <c r="R173" i="10"/>
  <c r="Z254" i="11" s="1"/>
  <c r="R184" i="11"/>
  <c r="J165" i="10"/>
  <c r="R246" i="11" s="1"/>
  <c r="L210" i="11"/>
  <c r="D191" i="10"/>
  <c r="L272" i="11" s="1"/>
  <c r="M201" i="11"/>
  <c r="E182" i="10"/>
  <c r="M263" i="11" s="1"/>
  <c r="AY196" i="11"/>
  <c r="AQ177" i="10"/>
  <c r="AY258" i="11" s="1"/>
  <c r="AO186" i="11"/>
  <c r="AG167" i="10"/>
  <c r="AO248" i="11" s="1"/>
  <c r="AE211" i="11"/>
  <c r="W192" i="10"/>
  <c r="AE273" i="11" s="1"/>
  <c r="AA207" i="11"/>
  <c r="S188" i="10"/>
  <c r="AA269" i="11" s="1"/>
  <c r="W203" i="11"/>
  <c r="O184" i="10"/>
  <c r="W265" i="11" s="1"/>
  <c r="S199" i="11"/>
  <c r="K180" i="10"/>
  <c r="S261" i="11" s="1"/>
  <c r="L192" i="11"/>
  <c r="D173" i="10"/>
  <c r="L254" i="11" s="1"/>
  <c r="AX207" i="11"/>
  <c r="AP188" i="10"/>
  <c r="AX269" i="11" s="1"/>
  <c r="AP199" i="11"/>
  <c r="AH180" i="10"/>
  <c r="AP261" i="11" s="1"/>
  <c r="AF208" i="11"/>
  <c r="X189" i="10"/>
  <c r="AF270" i="11" s="1"/>
  <c r="AU200" i="11"/>
  <c r="AM181" i="10"/>
  <c r="AU262" i="11" s="1"/>
  <c r="P184" i="11"/>
  <c r="H165" i="10"/>
  <c r="P246" i="11" s="1"/>
  <c r="K195" i="11"/>
  <c r="C176" i="10"/>
  <c r="K257" i="11" s="1"/>
  <c r="AD188" i="11"/>
  <c r="V169" i="10"/>
  <c r="AD250" i="11" s="1"/>
  <c r="V212" i="11"/>
  <c r="N193" i="10"/>
  <c r="V274" i="11" s="1"/>
  <c r="R208" i="11"/>
  <c r="J189" i="10"/>
  <c r="R270" i="11" s="1"/>
  <c r="N204" i="11"/>
  <c r="F185" i="10"/>
  <c r="N266" i="11" s="1"/>
  <c r="Q189" i="11"/>
  <c r="I170" i="10"/>
  <c r="Q251" i="11" s="1"/>
  <c r="AX211" i="11"/>
  <c r="AP192" i="10"/>
  <c r="AX273" i="11" s="1"/>
  <c r="AP203" i="11"/>
  <c r="AH184" i="10"/>
  <c r="AP265" i="11" s="1"/>
  <c r="AI203" i="11"/>
  <c r="AA184" i="10"/>
  <c r="AI265" i="11" s="1"/>
  <c r="AC201" i="11"/>
  <c r="U182" i="10"/>
  <c r="AC263" i="11" s="1"/>
  <c r="Y197" i="11"/>
  <c r="Q178" i="10"/>
  <c r="Y259" i="11" s="1"/>
  <c r="U193" i="11"/>
  <c r="M174" i="10"/>
  <c r="U255" i="11" s="1"/>
  <c r="M209" i="11"/>
  <c r="E190" i="10"/>
  <c r="M271" i="11" s="1"/>
  <c r="AZ193" i="11"/>
  <c r="AR174" i="10"/>
  <c r="AZ255" i="11" s="1"/>
  <c r="AM212" i="11"/>
  <c r="AE193" i="10"/>
  <c r="AM274" i="11" s="1"/>
  <c r="AF197" i="11"/>
  <c r="X178" i="10"/>
  <c r="AF259" i="11" s="1"/>
  <c r="AA195" i="11"/>
  <c r="S176" i="10"/>
  <c r="AA257" i="11" s="1"/>
  <c r="BK211" i="11"/>
  <c r="BC192" i="10"/>
  <c r="BK273" i="11" s="1"/>
  <c r="BG207" i="11"/>
  <c r="AY188" i="10"/>
  <c r="BG269" i="11" s="1"/>
  <c r="AW197" i="11"/>
  <c r="AO178" i="10"/>
  <c r="AW259" i="11" s="1"/>
  <c r="AN188" i="11"/>
  <c r="AF169" i="10"/>
  <c r="AN250" i="11" s="1"/>
  <c r="BH191" i="11"/>
  <c r="AZ172" i="10"/>
  <c r="BH253" i="11" s="1"/>
  <c r="AX197" i="11"/>
  <c r="AP178" i="10"/>
  <c r="AX259" i="11" s="1"/>
  <c r="AL174" i="10"/>
  <c r="AT255" i="11" s="1"/>
  <c r="AT193" i="11"/>
  <c r="AD166" i="10"/>
  <c r="AL247" i="11" s="1"/>
  <c r="AL185" i="11"/>
  <c r="AG212" i="11"/>
  <c r="Y193" i="10"/>
  <c r="AG274" i="11" s="1"/>
  <c r="BJ204" i="11"/>
  <c r="BB185" i="10"/>
  <c r="BJ266" i="11" s="1"/>
  <c r="BD198" i="11"/>
  <c r="AV179" i="10"/>
  <c r="BD260" i="11" s="1"/>
  <c r="BE206" i="11"/>
  <c r="AW187" i="10"/>
  <c r="BE268" i="11" s="1"/>
  <c r="AZ210" i="11"/>
  <c r="AR191" i="10"/>
  <c r="AZ272" i="11" s="1"/>
  <c r="AV206" i="11"/>
  <c r="AN187" i="10"/>
  <c r="AV268" i="11" s="1"/>
  <c r="AR202" i="11"/>
  <c r="AJ183" i="10"/>
  <c r="AR264" i="11" s="1"/>
  <c r="AN198" i="11"/>
  <c r="AF179" i="10"/>
  <c r="AN260" i="11" s="1"/>
  <c r="AJ213" i="11"/>
  <c r="AB194" i="10"/>
  <c r="AJ275" i="11" s="1"/>
  <c r="AG199" i="11"/>
  <c r="Y180" i="10"/>
  <c r="AG261" i="11" s="1"/>
  <c r="AD201" i="11"/>
  <c r="V182" i="10"/>
  <c r="AD263" i="11" s="1"/>
  <c r="Y212" i="11"/>
  <c r="Q193" i="10"/>
  <c r="Y274" i="11" s="1"/>
  <c r="W210" i="11"/>
  <c r="O191" i="10"/>
  <c r="W272" i="11" s="1"/>
  <c r="U208" i="11"/>
  <c r="M189" i="10"/>
  <c r="U270" i="11" s="1"/>
  <c r="R205" i="11"/>
  <c r="J186" i="10"/>
  <c r="R267" i="11" s="1"/>
  <c r="P203" i="11"/>
  <c r="H184" i="10"/>
  <c r="P265" i="11" s="1"/>
  <c r="M200" i="11"/>
  <c r="E181" i="10"/>
  <c r="M262" i="11" s="1"/>
  <c r="BL193" i="11"/>
  <c r="BD174" i="10"/>
  <c r="BL255" i="11" s="1"/>
  <c r="BH185" i="11"/>
  <c r="AZ166" i="10"/>
  <c r="BH247" i="11" s="1"/>
  <c r="AY213" i="11"/>
  <c r="AQ194" i="10"/>
  <c r="AY275" i="11" s="1"/>
  <c r="AU209" i="11"/>
  <c r="AM190" i="10"/>
  <c r="AU271" i="11" s="1"/>
  <c r="AQ205" i="11"/>
  <c r="AI186" i="10"/>
  <c r="AQ267" i="11" s="1"/>
  <c r="AM201" i="11"/>
  <c r="AE182" i="10"/>
  <c r="AM263" i="11" s="1"/>
  <c r="AJ194" i="11"/>
  <c r="AB175" i="10"/>
  <c r="AJ256" i="11" s="1"/>
  <c r="AG202" i="11"/>
  <c r="Y183" i="10"/>
  <c r="AG264" i="11" s="1"/>
  <c r="AD203" i="11"/>
  <c r="V184" i="10"/>
  <c r="AD265" i="11" s="1"/>
  <c r="AA200" i="11"/>
  <c r="S181" i="10"/>
  <c r="AA262" i="11" s="1"/>
  <c r="X213" i="11"/>
  <c r="P194" i="10"/>
  <c r="X275" i="11" s="1"/>
  <c r="V211" i="11"/>
  <c r="N192" i="10"/>
  <c r="V273" i="11" s="1"/>
  <c r="T209" i="11"/>
  <c r="L190" i="10"/>
  <c r="T271" i="11" s="1"/>
  <c r="R207" i="11"/>
  <c r="J188" i="10"/>
  <c r="R269" i="11" s="1"/>
  <c r="O204" i="11"/>
  <c r="G185" i="10"/>
  <c r="O266" i="11" s="1"/>
  <c r="L201" i="11"/>
  <c r="D182" i="10"/>
  <c r="L263" i="11" s="1"/>
  <c r="AY169" i="10"/>
  <c r="BG250" i="11" s="1"/>
  <c r="BG188" i="11"/>
  <c r="AW198" i="11"/>
  <c r="AO179" i="10"/>
  <c r="AW260" i="11" s="1"/>
  <c r="AM188" i="11"/>
  <c r="AE169" i="10"/>
  <c r="AM250" i="11" s="1"/>
  <c r="AG193" i="11"/>
  <c r="Y174" i="10"/>
  <c r="AG255" i="11" s="1"/>
  <c r="AB210" i="11"/>
  <c r="T191" i="10"/>
  <c r="AB272" i="11" s="1"/>
  <c r="X206" i="11"/>
  <c r="P187" i="10"/>
  <c r="X268" i="11" s="1"/>
  <c r="T202" i="11"/>
  <c r="L183" i="10"/>
  <c r="T264" i="11" s="1"/>
  <c r="P198" i="11"/>
  <c r="H179" i="10"/>
  <c r="P260" i="11" s="1"/>
  <c r="L194" i="11"/>
  <c r="D175" i="10"/>
  <c r="L256" i="11" s="1"/>
  <c r="L200" i="11"/>
  <c r="D181" i="10"/>
  <c r="L262" i="11" s="1"/>
  <c r="AP176" i="10"/>
  <c r="AX257" i="11" s="1"/>
  <c r="AX195" i="11"/>
  <c r="AA173" i="10"/>
  <c r="AI254" i="11" s="1"/>
  <c r="AI192" i="11"/>
  <c r="AC193" i="11"/>
  <c r="U174" i="10"/>
  <c r="AC255" i="11" s="1"/>
  <c r="U185" i="11"/>
  <c r="M166" i="10"/>
  <c r="U247" i="11" s="1"/>
  <c r="O195" i="11"/>
  <c r="G176" i="10"/>
  <c r="O257" i="11" s="1"/>
  <c r="AW206" i="11"/>
  <c r="AO187" i="10"/>
  <c r="AW268" i="11" s="1"/>
  <c r="BL208" i="11"/>
  <c r="BD189" i="10"/>
  <c r="BL270" i="11" s="1"/>
  <c r="BJ206" i="11"/>
  <c r="BB187" i="10"/>
  <c r="BJ268" i="11" s="1"/>
  <c r="BH204" i="11"/>
  <c r="AZ185" i="10"/>
  <c r="BH266" i="11" s="1"/>
  <c r="BF202" i="11"/>
  <c r="AX183" i="10"/>
  <c r="BF264" i="11" s="1"/>
  <c r="BC199" i="11"/>
  <c r="AU180" i="10"/>
  <c r="BC261" i="11" s="1"/>
  <c r="BA197" i="11"/>
  <c r="AS178" i="10"/>
  <c r="BA259" i="11" s="1"/>
  <c r="AY195" i="11"/>
  <c r="AQ176" i="10"/>
  <c r="AY257" i="11" s="1"/>
  <c r="AW193" i="11"/>
  <c r="AO174" i="10"/>
  <c r="AW255" i="11" s="1"/>
  <c r="AT206" i="11"/>
  <c r="AL187" i="10"/>
  <c r="AT268" i="11" s="1"/>
  <c r="AR188" i="11"/>
  <c r="AJ169" i="10"/>
  <c r="AR250" i="11" s="1"/>
  <c r="AP186" i="11"/>
  <c r="AH167" i="10"/>
  <c r="AP248" i="11" s="1"/>
  <c r="AM183" i="11"/>
  <c r="AE164" i="10"/>
  <c r="AM245" i="11" s="1"/>
  <c r="BK206" i="11"/>
  <c r="BC187" i="10"/>
  <c r="BK268" i="11" s="1"/>
  <c r="BI204" i="11"/>
  <c r="BA185" i="10"/>
  <c r="BI266" i="11" s="1"/>
  <c r="BG202" i="11"/>
  <c r="AY183" i="10"/>
  <c r="BG264" i="11" s="1"/>
  <c r="BE200" i="11"/>
  <c r="AW181" i="10"/>
  <c r="BE262" i="11" s="1"/>
  <c r="BB213" i="11"/>
  <c r="AT194" i="10"/>
  <c r="BB275" i="11" s="1"/>
  <c r="AZ211" i="11"/>
  <c r="AR192" i="10"/>
  <c r="AZ273" i="11" s="1"/>
  <c r="AX209" i="11"/>
  <c r="AP190" i="10"/>
  <c r="AX271" i="11" s="1"/>
  <c r="AV207" i="11"/>
  <c r="AN188" i="10"/>
  <c r="AV269" i="11" s="1"/>
  <c r="AS204" i="11"/>
  <c r="AK185" i="10"/>
  <c r="AS266" i="11" s="1"/>
  <c r="AQ202" i="11"/>
  <c r="AI183" i="10"/>
  <c r="AQ264" i="11" s="1"/>
  <c r="AN199" i="11"/>
  <c r="AF180" i="10"/>
  <c r="AN261" i="11" s="1"/>
  <c r="AL197" i="11"/>
  <c r="AD178" i="10"/>
  <c r="AL259" i="11" s="1"/>
  <c r="AJ195" i="11"/>
  <c r="AB176" i="10"/>
  <c r="AJ257" i="11" s="1"/>
  <c r="AH193" i="11"/>
  <c r="Z174" i="10"/>
  <c r="AH255" i="11" s="1"/>
  <c r="BL202" i="11"/>
  <c r="BD183" i="10"/>
  <c r="BL264" i="11" s="1"/>
  <c r="BJ200" i="11"/>
  <c r="BB181" i="10"/>
  <c r="BJ262" i="11" s="1"/>
  <c r="BH198" i="11"/>
  <c r="AZ179" i="10"/>
  <c r="BH260" i="11" s="1"/>
  <c r="BF196" i="11"/>
  <c r="AX177" i="10"/>
  <c r="BF258" i="11" s="1"/>
  <c r="BD194" i="11"/>
  <c r="AV175" i="10"/>
  <c r="BD256" i="11" s="1"/>
  <c r="BE190" i="11"/>
  <c r="AW171" i="10"/>
  <c r="BE252" i="11" s="1"/>
  <c r="AZ202" i="11"/>
  <c r="AR183" i="10"/>
  <c r="AZ264" i="11" s="1"/>
  <c r="AV198" i="11"/>
  <c r="AN179" i="10"/>
  <c r="AV260" i="11" s="1"/>
  <c r="AR194" i="11"/>
  <c r="AJ175" i="10"/>
  <c r="AR256" i="11" s="1"/>
  <c r="AL188" i="11"/>
  <c r="AD169" i="10"/>
  <c r="AL250" i="11" s="1"/>
  <c r="AH206" i="11"/>
  <c r="Z187" i="10"/>
  <c r="AH268" i="11" s="1"/>
  <c r="AF183" i="11"/>
  <c r="X164" i="10"/>
  <c r="AF245" i="11" s="1"/>
  <c r="AC212" i="11"/>
  <c r="U193" i="10"/>
  <c r="AC274" i="11" s="1"/>
  <c r="AA210" i="11"/>
  <c r="S191" i="10"/>
  <c r="AA272" i="11" s="1"/>
  <c r="Y208" i="11"/>
  <c r="Q189" i="10"/>
  <c r="Y270" i="11" s="1"/>
  <c r="V205" i="11"/>
  <c r="N186" i="10"/>
  <c r="V267" i="11" s="1"/>
  <c r="T203" i="11"/>
  <c r="L184" i="10"/>
  <c r="T265" i="11" s="1"/>
  <c r="Q200" i="11"/>
  <c r="I181" i="10"/>
  <c r="Q262" i="11" s="1"/>
  <c r="N213" i="11"/>
  <c r="F194" i="10"/>
  <c r="N275" i="11" s="1"/>
  <c r="L211" i="11"/>
  <c r="D192" i="10"/>
  <c r="L273" i="11" s="1"/>
  <c r="BK208" i="11"/>
  <c r="BC189" i="10"/>
  <c r="BK270" i="11" s="1"/>
  <c r="BG200" i="11"/>
  <c r="AY181" i="10"/>
  <c r="BG262" i="11" s="1"/>
  <c r="BA207" i="11"/>
  <c r="AS188" i="10"/>
  <c r="BA269" i="11" s="1"/>
  <c r="AW203" i="11"/>
  <c r="AO184" i="10"/>
  <c r="AW265" i="11" s="1"/>
  <c r="AS199" i="11"/>
  <c r="AK180" i="10"/>
  <c r="AS261" i="11" s="1"/>
  <c r="AO195" i="11"/>
  <c r="AG176" i="10"/>
  <c r="AO257" i="11" s="1"/>
  <c r="AK201" i="11"/>
  <c r="AC182" i="10"/>
  <c r="AK263" i="11" s="1"/>
  <c r="AH208" i="11"/>
  <c r="Z189" i="10"/>
  <c r="AH270" i="11" s="1"/>
  <c r="AE200" i="11"/>
  <c r="W181" i="10"/>
  <c r="AE262" i="11" s="1"/>
  <c r="AB213" i="11"/>
  <c r="T194" i="10"/>
  <c r="AB275" i="11" s="1"/>
  <c r="Z211" i="11"/>
  <c r="R192" i="10"/>
  <c r="Z273" i="11" s="1"/>
  <c r="X209" i="11"/>
  <c r="P190" i="10"/>
  <c r="X271" i="11" s="1"/>
  <c r="V207" i="11"/>
  <c r="N188" i="10"/>
  <c r="V269" i="11" s="1"/>
  <c r="S204" i="11"/>
  <c r="K185" i="10"/>
  <c r="S266" i="11" s="1"/>
  <c r="P201" i="11"/>
  <c r="H182" i="10"/>
  <c r="P263" i="11" s="1"/>
  <c r="N199" i="11"/>
  <c r="F180" i="10"/>
  <c r="N261" i="11" s="1"/>
  <c r="K212" i="11"/>
  <c r="C193" i="10"/>
  <c r="K274" i="11" s="1"/>
  <c r="AV213" i="11"/>
  <c r="AN194" i="10"/>
  <c r="AV275" i="11" s="1"/>
  <c r="AN205" i="11"/>
  <c r="AF186" i="10"/>
  <c r="AN267" i="11" s="1"/>
  <c r="AF213" i="11"/>
  <c r="X194" i="10"/>
  <c r="AF275" i="11" s="1"/>
  <c r="AB202" i="11"/>
  <c r="T183" i="10"/>
  <c r="AB264" i="11" s="1"/>
  <c r="X198" i="11"/>
  <c r="P179" i="10"/>
  <c r="X260" i="11" s="1"/>
  <c r="T194" i="11"/>
  <c r="L175" i="10"/>
  <c r="T256" i="11" s="1"/>
  <c r="N188" i="11"/>
  <c r="F169" i="10"/>
  <c r="N250" i="11" s="1"/>
  <c r="S183" i="11"/>
  <c r="K164" i="10"/>
  <c r="S245" i="11" s="1"/>
  <c r="BK187" i="11"/>
  <c r="BC168" i="10"/>
  <c r="BK249" i="11" s="1"/>
  <c r="BI185" i="11"/>
  <c r="BA166" i="10"/>
  <c r="BI247" i="11" s="1"/>
  <c r="BG183" i="11"/>
  <c r="AY164" i="10"/>
  <c r="BG245" i="11" s="1"/>
  <c r="BD212" i="11"/>
  <c r="AV193" i="10"/>
  <c r="BD274" i="11" s="1"/>
  <c r="BB210" i="11"/>
  <c r="AT191" i="10"/>
  <c r="BB272" i="11" s="1"/>
  <c r="AZ208" i="11"/>
  <c r="AR189" i="10"/>
  <c r="AZ270" i="11" s="1"/>
  <c r="AW205" i="11"/>
  <c r="AO186" i="10"/>
  <c r="AW267" i="11" s="1"/>
  <c r="AU187" i="11"/>
  <c r="AM168" i="10"/>
  <c r="AU249" i="11" s="1"/>
  <c r="AR200" i="11"/>
  <c r="AJ181" i="10"/>
  <c r="AR262" i="11" s="1"/>
  <c r="AG194" i="10"/>
  <c r="AO275" i="11" s="1"/>
  <c r="AO213" i="11"/>
  <c r="AM211" i="11"/>
  <c r="AE192" i="10"/>
  <c r="AM273" i="11" s="1"/>
  <c r="BL203" i="11"/>
  <c r="BD184" i="10"/>
  <c r="BL265" i="11" s="1"/>
  <c r="BJ201" i="11"/>
  <c r="BB182" i="10"/>
  <c r="BJ263" i="11" s="1"/>
  <c r="BH199" i="11"/>
  <c r="AZ180" i="10"/>
  <c r="BH261" i="11" s="1"/>
  <c r="BF197" i="11"/>
  <c r="AX178" i="10"/>
  <c r="BF259" i="11" s="1"/>
  <c r="BD195" i="11"/>
  <c r="AV176" i="10"/>
  <c r="BD257" i="11" s="1"/>
  <c r="AT174" i="10"/>
  <c r="BB255" i="11" s="1"/>
  <c r="BB193" i="11"/>
  <c r="AY206" i="11"/>
  <c r="AQ187" i="10"/>
  <c r="AY268" i="11" s="1"/>
  <c r="AV187" i="11"/>
  <c r="AN168" i="10"/>
  <c r="AV249" i="11" s="1"/>
  <c r="AS200" i="11"/>
  <c r="AK181" i="10"/>
  <c r="AS262" i="11" s="1"/>
  <c r="AP213" i="11"/>
  <c r="AH194" i="10"/>
  <c r="AP275" i="11" s="1"/>
  <c r="AN211" i="11"/>
  <c r="AF192" i="10"/>
  <c r="AN273" i="11" s="1"/>
  <c r="AL209" i="11"/>
  <c r="AD190" i="10"/>
  <c r="AL271" i="11" s="1"/>
  <c r="AJ207" i="11"/>
  <c r="AB188" i="10"/>
  <c r="AJ269" i="11" s="1"/>
  <c r="AG204" i="11"/>
  <c r="Y185" i="10"/>
  <c r="AG266" i="11" s="1"/>
  <c r="BK213" i="11"/>
  <c r="BC194" i="10"/>
  <c r="BK275" i="11" s="1"/>
  <c r="BI211" i="11"/>
  <c r="BA192" i="10"/>
  <c r="BI273" i="11" s="1"/>
  <c r="BG209" i="11"/>
  <c r="AY190" i="10"/>
  <c r="BG271" i="11" s="1"/>
  <c r="BE207" i="11"/>
  <c r="AW188" i="10"/>
  <c r="BE269" i="11" s="1"/>
  <c r="BJ211" i="11"/>
  <c r="BB192" i="10"/>
  <c r="BJ273" i="11" s="1"/>
  <c r="BC197" i="11"/>
  <c r="AU178" i="10"/>
  <c r="BC259" i="11" s="1"/>
  <c r="AY193" i="11"/>
  <c r="AQ174" i="10"/>
  <c r="AY255" i="11" s="1"/>
  <c r="AS187" i="11"/>
  <c r="AK168" i="10"/>
  <c r="AS249" i="11" s="1"/>
  <c r="AL212" i="11"/>
  <c r="AD193" i="10"/>
  <c r="AL274" i="11" s="1"/>
  <c r="AI212" i="11"/>
  <c r="AA193" i="10"/>
  <c r="AI274" i="11" s="1"/>
  <c r="AF198" i="11"/>
  <c r="X179" i="10"/>
  <c r="AF260" i="11" s="1"/>
  <c r="V174" i="10"/>
  <c r="AD255" i="11" s="1"/>
  <c r="AD193" i="11"/>
  <c r="AA206" i="11"/>
  <c r="S187" i="10"/>
  <c r="AA268" i="11" s="1"/>
  <c r="Y188" i="11"/>
  <c r="Q169" i="10"/>
  <c r="Y250" i="11" s="1"/>
  <c r="N166" i="10"/>
  <c r="V247" i="11" s="1"/>
  <c r="V185" i="11"/>
  <c r="S198" i="11"/>
  <c r="K179" i="10"/>
  <c r="S260" i="11" s="1"/>
  <c r="Q196" i="11"/>
  <c r="I177" i="10"/>
  <c r="Q258" i="11" s="1"/>
  <c r="O194" i="11"/>
  <c r="G175" i="10"/>
  <c r="O256" i="11" s="1"/>
  <c r="M192" i="11"/>
  <c r="E173" i="10"/>
  <c r="M254" i="11" s="1"/>
  <c r="K190" i="11"/>
  <c r="C171" i="10"/>
  <c r="K252" i="11" s="1"/>
  <c r="BI186" i="11"/>
  <c r="BA167" i="10"/>
  <c r="BI248" i="11" s="1"/>
  <c r="BB200" i="11"/>
  <c r="AT181" i="10"/>
  <c r="BB262" i="11" s="1"/>
  <c r="AX196" i="11"/>
  <c r="AP177" i="10"/>
  <c r="AX258" i="11" s="1"/>
  <c r="AT192" i="11"/>
  <c r="AL173" i="10"/>
  <c r="AT254" i="11" s="1"/>
  <c r="AN186" i="11"/>
  <c r="AF167" i="10"/>
  <c r="AN248" i="11" s="1"/>
  <c r="AB165" i="10"/>
  <c r="AJ246" i="11" s="1"/>
  <c r="AJ184" i="11"/>
  <c r="AF201" i="11"/>
  <c r="X182" i="10"/>
  <c r="AF263" i="11" s="1"/>
  <c r="V176" i="10"/>
  <c r="AD257" i="11" s="1"/>
  <c r="AD195" i="11"/>
  <c r="AB193" i="11"/>
  <c r="T174" i="10"/>
  <c r="AB255" i="11" s="1"/>
  <c r="Y206" i="11"/>
  <c r="Q187" i="10"/>
  <c r="Y268" i="11" s="1"/>
  <c r="W188" i="11"/>
  <c r="O169" i="10"/>
  <c r="W250" i="11" s="1"/>
  <c r="T185" i="11"/>
  <c r="L166" i="10"/>
  <c r="T247" i="11" s="1"/>
  <c r="Q198" i="11"/>
  <c r="I179" i="10"/>
  <c r="Q260" i="11" s="1"/>
  <c r="O196" i="11"/>
  <c r="G177" i="10"/>
  <c r="O258" i="11" s="1"/>
  <c r="M194" i="11"/>
  <c r="E175" i="10"/>
  <c r="M256" i="11" s="1"/>
  <c r="K192" i="11"/>
  <c r="C173" i="10"/>
  <c r="K254" i="11" s="1"/>
  <c r="AZ201" i="11"/>
  <c r="AR182" i="10"/>
  <c r="AZ263" i="11" s="1"/>
  <c r="AR193" i="11"/>
  <c r="AJ174" i="10"/>
  <c r="AR255" i="11" s="1"/>
  <c r="BL184" i="11"/>
  <c r="BD165" i="10"/>
  <c r="BL246" i="11" s="1"/>
  <c r="BI213" i="11"/>
  <c r="BA194" i="10"/>
  <c r="BI275" i="11" s="1"/>
  <c r="BG211" i="11"/>
  <c r="AY192" i="10"/>
  <c r="BG273" i="11" s="1"/>
  <c r="BE209" i="11"/>
  <c r="AW190" i="10"/>
  <c r="BE271" i="11" s="1"/>
  <c r="BC207" i="11"/>
  <c r="AU188" i="10"/>
  <c r="BC269" i="11" s="1"/>
  <c r="AZ204" i="11"/>
  <c r="AR185" i="10"/>
  <c r="AZ266" i="11" s="1"/>
  <c r="AX186" i="11"/>
  <c r="AP167" i="10"/>
  <c r="AX248" i="11" s="1"/>
  <c r="AU183" i="11"/>
  <c r="AM164" i="10"/>
  <c r="AU245" i="11" s="1"/>
  <c r="AR212" i="11"/>
  <c r="AJ193" i="10"/>
  <c r="AR274" i="11" s="1"/>
  <c r="AP210" i="11"/>
  <c r="AH191" i="10"/>
  <c r="AP272" i="11" s="1"/>
  <c r="AN208" i="11"/>
  <c r="AF189" i="10"/>
  <c r="AN270" i="11" s="1"/>
  <c r="BL199" i="11"/>
  <c r="BD180" i="10"/>
  <c r="BL261" i="11" s="1"/>
  <c r="BJ197" i="11"/>
  <c r="BB178" i="10"/>
  <c r="BJ259" i="11" s="1"/>
  <c r="BH195" i="11"/>
  <c r="AZ176" i="10"/>
  <c r="BH257" i="11" s="1"/>
  <c r="AX174" i="10"/>
  <c r="BF255" i="11" s="1"/>
  <c r="BF193" i="11"/>
  <c r="BD191" i="11"/>
  <c r="AV172" i="10"/>
  <c r="BD253" i="11" s="1"/>
  <c r="BA204" i="11"/>
  <c r="AS185" i="10"/>
  <c r="BA266" i="11" s="1"/>
  <c r="AY186" i="11"/>
  <c r="AQ167" i="10"/>
  <c r="AY248" i="11" s="1"/>
  <c r="AV183" i="11"/>
  <c r="AN164" i="10"/>
  <c r="AV245" i="11" s="1"/>
  <c r="AS212" i="11"/>
  <c r="AK193" i="10"/>
  <c r="AS274" i="11" s="1"/>
  <c r="AI191" i="10"/>
  <c r="AQ272" i="11" s="1"/>
  <c r="AQ210" i="11"/>
  <c r="AO208" i="11"/>
  <c r="AG189" i="10"/>
  <c r="AO270" i="11" s="1"/>
  <c r="AL205" i="11"/>
  <c r="AD186" i="10"/>
  <c r="AL267" i="11" s="1"/>
  <c r="AJ203" i="11"/>
  <c r="AB184" i="10"/>
  <c r="AJ265" i="11" s="1"/>
  <c r="AG200" i="11"/>
  <c r="Y181" i="10"/>
  <c r="AG262" i="11" s="1"/>
  <c r="BL194" i="11"/>
  <c r="BD175" i="10"/>
  <c r="BL256" i="11" s="1"/>
  <c r="BJ192" i="11"/>
  <c r="BB173" i="10"/>
  <c r="BJ254" i="11" s="1"/>
  <c r="BH190" i="11"/>
  <c r="AZ171" i="10"/>
  <c r="BH252" i="11" s="1"/>
  <c r="BF188" i="11"/>
  <c r="AX169" i="10"/>
  <c r="BF250" i="11" s="1"/>
  <c r="BL197" i="11"/>
  <c r="BD178" i="10"/>
  <c r="BL259" i="11" s="1"/>
  <c r="BD190" i="11"/>
  <c r="AV171" i="10"/>
  <c r="BD252" i="11" s="1"/>
  <c r="AU213" i="11"/>
  <c r="AM194" i="10"/>
  <c r="AU275" i="11" s="1"/>
  <c r="AQ209" i="11"/>
  <c r="AI190" i="10"/>
  <c r="AQ271" i="11" s="1"/>
  <c r="AM205" i="11"/>
  <c r="AE186" i="10"/>
  <c r="AM267" i="11" s="1"/>
  <c r="AI207" i="11"/>
  <c r="AA188" i="10"/>
  <c r="AI269" i="11" s="1"/>
  <c r="AG183" i="11"/>
  <c r="Y164" i="10"/>
  <c r="AG245" i="11" s="1"/>
  <c r="V170" i="10"/>
  <c r="AD251" i="11" s="1"/>
  <c r="AD189" i="11"/>
  <c r="AA202" i="11"/>
  <c r="S183" i="10"/>
  <c r="AA264" i="11" s="1"/>
  <c r="Y184" i="11"/>
  <c r="Q165" i="10"/>
  <c r="Y246" i="11" s="1"/>
  <c r="V197" i="11"/>
  <c r="N178" i="10"/>
  <c r="V259" i="11" s="1"/>
  <c r="T195" i="11"/>
  <c r="L176" i="10"/>
  <c r="T257" i="11" s="1"/>
  <c r="R193" i="11"/>
  <c r="J174" i="10"/>
  <c r="R255" i="11" s="1"/>
  <c r="P191" i="11"/>
  <c r="H172" i="10"/>
  <c r="P253" i="11" s="1"/>
  <c r="M204" i="11"/>
  <c r="E185" i="10"/>
  <c r="M266" i="11" s="1"/>
  <c r="BJ207" i="11"/>
  <c r="BB188" i="10"/>
  <c r="BJ269" i="11" s="1"/>
  <c r="BF199" i="11"/>
  <c r="AX180" i="10"/>
  <c r="BF261" i="11" s="1"/>
  <c r="AW187" i="11"/>
  <c r="AO168" i="10"/>
  <c r="AW249" i="11" s="1"/>
  <c r="AP212" i="11"/>
  <c r="AH193" i="10"/>
  <c r="AP274" i="11" s="1"/>
  <c r="AL208" i="11"/>
  <c r="AD189" i="10"/>
  <c r="AL270" i="11" s="1"/>
  <c r="AI188" i="11"/>
  <c r="AA169" i="10"/>
  <c r="AI250" i="11" s="1"/>
  <c r="AE208" i="11"/>
  <c r="W189" i="10"/>
  <c r="AE270" i="11" s="1"/>
  <c r="AB205" i="11"/>
  <c r="T186" i="10"/>
  <c r="AB267" i="11" s="1"/>
  <c r="Z203" i="11"/>
  <c r="R184" i="10"/>
  <c r="Z265" i="11" s="1"/>
  <c r="W200" i="11"/>
  <c r="O181" i="10"/>
  <c r="W262" i="11" s="1"/>
  <c r="T213" i="11"/>
  <c r="L194" i="10"/>
  <c r="T275" i="11" s="1"/>
  <c r="R211" i="11"/>
  <c r="J192" i="10"/>
  <c r="R273" i="11" s="1"/>
  <c r="P209" i="11"/>
  <c r="H190" i="10"/>
  <c r="P271" i="11" s="1"/>
  <c r="N207" i="11"/>
  <c r="F188" i="10"/>
  <c r="N269" i="11" s="1"/>
  <c r="L205" i="11"/>
  <c r="D186" i="10"/>
  <c r="L267" i="11" s="1"/>
  <c r="BB187" i="11"/>
  <c r="AT168" i="10"/>
  <c r="BB249" i="11" s="1"/>
  <c r="AQ208" i="11"/>
  <c r="AI189" i="10"/>
  <c r="AQ270" i="11" s="1"/>
  <c r="AJ196" i="11"/>
  <c r="AB177" i="10"/>
  <c r="AJ258" i="11" s="1"/>
  <c r="AL164" i="10"/>
  <c r="AT245" i="11" s="1"/>
  <c r="AT183" i="11"/>
  <c r="O207" i="11"/>
  <c r="G188" i="10"/>
  <c r="O269" i="11" s="1"/>
  <c r="Z210" i="11"/>
  <c r="R191" i="10"/>
  <c r="Z272" i="11" s="1"/>
  <c r="N190" i="11"/>
  <c r="F171" i="10"/>
  <c r="N252" i="11" s="1"/>
  <c r="U205" i="11"/>
  <c r="M186" i="10"/>
  <c r="U267" i="11" s="1"/>
  <c r="Y193" i="11"/>
  <c r="Q174" i="10"/>
  <c r="Y255" i="11" s="1"/>
  <c r="R188" i="11"/>
  <c r="J169" i="10"/>
  <c r="R250" i="11" s="1"/>
  <c r="AE173" i="10"/>
  <c r="AM254" i="11" s="1"/>
  <c r="AM192" i="11"/>
  <c r="L188" i="11"/>
  <c r="D169" i="10"/>
  <c r="L250" i="11" s="1"/>
  <c r="AA211" i="11"/>
  <c r="S192" i="10"/>
  <c r="AA273" i="11" s="1"/>
  <c r="AW210" i="11"/>
  <c r="AO191" i="10"/>
  <c r="AW272" i="11" s="1"/>
  <c r="AO202" i="11"/>
  <c r="AG183" i="10"/>
  <c r="AO264" i="11" s="1"/>
  <c r="AH212" i="11"/>
  <c r="Z193" i="10"/>
  <c r="AH274" i="11" s="1"/>
  <c r="T165" i="10"/>
  <c r="AB246" i="11" s="1"/>
  <c r="AB184" i="11"/>
  <c r="V210" i="11"/>
  <c r="N191" i="10"/>
  <c r="V272" i="11" s="1"/>
  <c r="P212" i="11"/>
  <c r="H193" i="10"/>
  <c r="P274" i="11" s="1"/>
  <c r="AH199" i="11"/>
  <c r="Z180" i="10"/>
  <c r="AH261" i="11" s="1"/>
  <c r="M197" i="11"/>
  <c r="E178" i="10"/>
  <c r="M259" i="11" s="1"/>
  <c r="U189" i="11"/>
  <c r="M170" i="10"/>
  <c r="U251" i="11" s="1"/>
  <c r="Q209" i="11"/>
  <c r="I190" i="10"/>
  <c r="Q271" i="11" s="1"/>
  <c r="T188" i="11"/>
  <c r="L169" i="10"/>
  <c r="T250" i="11" s="1"/>
  <c r="AK189" i="11"/>
  <c r="AC170" i="10"/>
  <c r="AK251" i="11" s="1"/>
  <c r="AH183" i="11"/>
  <c r="Z164" i="10"/>
  <c r="AH245" i="11" s="1"/>
  <c r="AC195" i="11"/>
  <c r="U176" i="10"/>
  <c r="AC257" i="11" s="1"/>
  <c r="W189" i="11"/>
  <c r="O170" i="10"/>
  <c r="W251" i="11" s="1"/>
  <c r="O213" i="11"/>
  <c r="G194" i="10"/>
  <c r="O275" i="11" s="1"/>
  <c r="K209" i="11"/>
  <c r="C190" i="10"/>
  <c r="K271" i="11" s="1"/>
  <c r="K199" i="11"/>
  <c r="C180" i="10"/>
  <c r="K261" i="11" s="1"/>
  <c r="AW194" i="11"/>
  <c r="AO175" i="10"/>
  <c r="AW256" i="11" s="1"/>
  <c r="AK194" i="11"/>
  <c r="AC175" i="10"/>
  <c r="AK256" i="11" s="1"/>
  <c r="AD210" i="11"/>
  <c r="V191" i="10"/>
  <c r="AD272" i="11" s="1"/>
  <c r="Z206" i="11"/>
  <c r="R187" i="10"/>
  <c r="Z268" i="11" s="1"/>
  <c r="V202" i="11"/>
  <c r="N183" i="10"/>
  <c r="V264" i="11" s="1"/>
  <c r="Q213" i="11"/>
  <c r="I194" i="10"/>
  <c r="Q275" i="11" s="1"/>
  <c r="BE202" i="11"/>
  <c r="AW183" i="10"/>
  <c r="BE264" i="11" s="1"/>
  <c r="AV205" i="11"/>
  <c r="AN186" i="10"/>
  <c r="AV267" i="11" s="1"/>
  <c r="AN197" i="11"/>
  <c r="AF178" i="10"/>
  <c r="AN259" i="11" s="1"/>
  <c r="V192" i="11"/>
  <c r="N173" i="10"/>
  <c r="V254" i="11" s="1"/>
  <c r="P200" i="11"/>
  <c r="H181" i="10"/>
  <c r="P262" i="11" s="1"/>
  <c r="T212" i="11"/>
  <c r="L193" i="10"/>
  <c r="T274" i="11" s="1"/>
  <c r="AE207" i="11"/>
  <c r="W188" i="10"/>
  <c r="AE269" i="11" s="1"/>
  <c r="AA185" i="11"/>
  <c r="S166" i="10"/>
  <c r="AA247" i="11" s="1"/>
  <c r="U211" i="11"/>
  <c r="M192" i="10"/>
  <c r="U273" i="11" s="1"/>
  <c r="Q207" i="11"/>
  <c r="I188" i="10"/>
  <c r="Q269" i="11" s="1"/>
  <c r="M203" i="11"/>
  <c r="E184" i="10"/>
  <c r="M265" i="11" s="1"/>
  <c r="M185" i="11"/>
  <c r="E166" i="10"/>
  <c r="M247" i="11" s="1"/>
  <c r="AV209" i="11"/>
  <c r="AN190" i="10"/>
  <c r="AV271" i="11" s="1"/>
  <c r="AN201" i="11"/>
  <c r="AF182" i="10"/>
  <c r="AN263" i="11" s="1"/>
  <c r="AF210" i="11"/>
  <c r="X191" i="10"/>
  <c r="AF272" i="11" s="1"/>
  <c r="AB200" i="11"/>
  <c r="T181" i="10"/>
  <c r="AB262" i="11" s="1"/>
  <c r="X196" i="11"/>
  <c r="P177" i="10"/>
  <c r="X258" i="11" s="1"/>
  <c r="T192" i="11"/>
  <c r="L173" i="10"/>
  <c r="T254" i="11" s="1"/>
  <c r="K207" i="11"/>
  <c r="C188" i="10"/>
  <c r="K269" i="11" s="1"/>
  <c r="AV189" i="11"/>
  <c r="AN170" i="10"/>
  <c r="AV251" i="11" s="1"/>
  <c r="AK213" i="11"/>
  <c r="AC194" i="10"/>
  <c r="AK275" i="11" s="1"/>
  <c r="P208" i="11"/>
  <c r="H189" i="10"/>
  <c r="P270" i="11" s="1"/>
  <c r="BE205" i="11"/>
  <c r="AW186" i="10"/>
  <c r="BE267" i="11" s="1"/>
  <c r="AP206" i="11"/>
  <c r="AH187" i="10"/>
  <c r="AP268" i="11" s="1"/>
  <c r="BF189" i="11"/>
  <c r="AX170" i="10"/>
  <c r="BF251" i="11" s="1"/>
  <c r="BF200" i="11"/>
  <c r="AX181" i="10"/>
  <c r="BF262" i="11" s="1"/>
  <c r="BK195" i="11"/>
  <c r="BC176" i="10"/>
  <c r="BK257" i="11" s="1"/>
  <c r="BI193" i="11"/>
  <c r="BA174" i="10"/>
  <c r="BI255" i="11" s="1"/>
  <c r="BG191" i="11"/>
  <c r="AY172" i="10"/>
  <c r="BG253" i="11" s="1"/>
  <c r="BD204" i="11"/>
  <c r="AV185" i="10"/>
  <c r="BD266" i="11" s="1"/>
  <c r="AY183" i="11"/>
  <c r="AQ164" i="10"/>
  <c r="AY245" i="11" s="1"/>
  <c r="AV212" i="11"/>
  <c r="AN193" i="10"/>
  <c r="AV274" i="11" s="1"/>
  <c r="AT210" i="11"/>
  <c r="AL191" i="10"/>
  <c r="AT272" i="11" s="1"/>
  <c r="AR208" i="11"/>
  <c r="AJ189" i="10"/>
  <c r="AR270" i="11" s="1"/>
  <c r="AO205" i="11"/>
  <c r="AG186" i="10"/>
  <c r="AO267" i="11" s="1"/>
  <c r="AM203" i="11"/>
  <c r="AE184" i="10"/>
  <c r="AM265" i="11" s="1"/>
  <c r="BK210" i="11"/>
  <c r="BC191" i="10"/>
  <c r="BK272" i="11" s="1"/>
  <c r="BI208" i="11"/>
  <c r="BA189" i="10"/>
  <c r="BI270" i="11" s="1"/>
  <c r="BG206" i="11"/>
  <c r="AY187" i="10"/>
  <c r="BG268" i="11" s="1"/>
  <c r="BE204" i="11"/>
  <c r="AW185" i="10"/>
  <c r="BE266" i="11" s="1"/>
  <c r="AU167" i="10"/>
  <c r="BC248" i="11" s="1"/>
  <c r="BC186" i="11"/>
  <c r="AZ183" i="11"/>
  <c r="AR164" i="10"/>
  <c r="AZ245" i="11" s="1"/>
  <c r="AW212" i="11"/>
  <c r="AO193" i="10"/>
  <c r="AW274" i="11" s="1"/>
  <c r="AU210" i="11"/>
  <c r="AM191" i="10"/>
  <c r="AU272" i="11" s="1"/>
  <c r="AS208" i="11"/>
  <c r="AK189" i="10"/>
  <c r="AS270" i="11" s="1"/>
  <c r="AP205" i="11"/>
  <c r="AH186" i="10"/>
  <c r="AP267" i="11" s="1"/>
  <c r="AN203" i="11"/>
  <c r="AF184" i="10"/>
  <c r="AN265" i="11" s="1"/>
  <c r="AK200" i="11"/>
  <c r="AC181" i="10"/>
  <c r="AK262" i="11" s="1"/>
  <c r="AI198" i="11"/>
  <c r="AA179" i="10"/>
  <c r="AI260" i="11" s="1"/>
  <c r="AG196" i="11"/>
  <c r="Y177" i="10"/>
  <c r="AG258" i="11" s="1"/>
  <c r="BL190" i="11"/>
  <c r="BD171" i="10"/>
  <c r="BL252" i="11" s="1"/>
  <c r="BJ188" i="11"/>
  <c r="BB169" i="10"/>
  <c r="BJ250" i="11" s="1"/>
  <c r="BH186" i="11"/>
  <c r="AZ167" i="10"/>
  <c r="BH248" i="11" s="1"/>
  <c r="BF184" i="11"/>
  <c r="AX165" i="10"/>
  <c r="BF246" i="11" s="1"/>
  <c r="BK212" i="11"/>
  <c r="BC193" i="10"/>
  <c r="BK274" i="11" s="1"/>
  <c r="BC213" i="11"/>
  <c r="AU194" i="10"/>
  <c r="BC275" i="11" s="1"/>
  <c r="AY209" i="11"/>
  <c r="AQ190" i="10"/>
  <c r="AY271" i="11" s="1"/>
  <c r="AU205" i="11"/>
  <c r="AM186" i="10"/>
  <c r="AU267" i="11" s="1"/>
  <c r="AQ201" i="11"/>
  <c r="AI182" i="10"/>
  <c r="AQ263" i="11" s="1"/>
  <c r="AM197" i="11"/>
  <c r="AE178" i="10"/>
  <c r="AM259" i="11" s="1"/>
  <c r="AJ192" i="11"/>
  <c r="AB173" i="10"/>
  <c r="AJ254" i="11" s="1"/>
  <c r="AF209" i="11"/>
  <c r="X190" i="10"/>
  <c r="AF271" i="11" s="1"/>
  <c r="V166" i="10"/>
  <c r="AD247" i="11" s="1"/>
  <c r="AD185" i="11"/>
  <c r="AA198" i="11"/>
  <c r="S179" i="10"/>
  <c r="AA260" i="11" s="1"/>
  <c r="Y196" i="11"/>
  <c r="Q177" i="10"/>
  <c r="Y258" i="11" s="1"/>
  <c r="O175" i="10"/>
  <c r="W256" i="11" s="1"/>
  <c r="W194" i="11"/>
  <c r="U192" i="11"/>
  <c r="M173" i="10"/>
  <c r="U254" i="11" s="1"/>
  <c r="J170" i="10"/>
  <c r="R251" i="11" s="1"/>
  <c r="R189" i="11"/>
  <c r="O202" i="11"/>
  <c r="G183" i="10"/>
  <c r="O264" i="11" s="1"/>
  <c r="M184" i="11"/>
  <c r="E165" i="10"/>
  <c r="M246" i="11" s="1"/>
  <c r="BJ191" i="11"/>
  <c r="BB172" i="10"/>
  <c r="BJ253" i="11" s="1"/>
  <c r="BF183" i="11"/>
  <c r="AX164" i="10"/>
  <c r="BF245" i="11" s="1"/>
  <c r="AX212" i="11"/>
  <c r="AP193" i="10"/>
  <c r="AX274" i="11" s="1"/>
  <c r="AT208" i="11"/>
  <c r="AL189" i="10"/>
  <c r="AT270" i="11" s="1"/>
  <c r="AP204" i="11"/>
  <c r="AH185" i="10"/>
  <c r="AP266" i="11" s="1"/>
  <c r="AL200" i="11"/>
  <c r="AD181" i="10"/>
  <c r="AL262" i="11" s="1"/>
  <c r="AI204" i="11"/>
  <c r="AA185" i="10"/>
  <c r="AI266" i="11" s="1"/>
  <c r="AF212" i="11"/>
  <c r="X193" i="10"/>
  <c r="AF274" i="11" s="1"/>
  <c r="AC202" i="11"/>
  <c r="U183" i="10"/>
  <c r="AC264" i="11" s="1"/>
  <c r="AA184" i="11"/>
  <c r="S165" i="10"/>
  <c r="AA246" i="11" s="1"/>
  <c r="X197" i="11"/>
  <c r="P178" i="10"/>
  <c r="X259" i="11" s="1"/>
  <c r="N176" i="10"/>
  <c r="V257" i="11" s="1"/>
  <c r="V195" i="11"/>
  <c r="T193" i="11"/>
  <c r="L174" i="10"/>
  <c r="T255" i="11" s="1"/>
  <c r="Q206" i="11"/>
  <c r="I187" i="10"/>
  <c r="Q268" i="11" s="1"/>
  <c r="G169" i="10"/>
  <c r="O250" i="11" s="1"/>
  <c r="O188" i="11"/>
  <c r="L185" i="11"/>
  <c r="D166" i="10"/>
  <c r="L247" i="11" s="1"/>
  <c r="BC204" i="11"/>
  <c r="AU185" i="10"/>
  <c r="BC266" i="11" s="1"/>
  <c r="AU196" i="11"/>
  <c r="AM177" i="10"/>
  <c r="AU258" i="11" s="1"/>
  <c r="AK197" i="11"/>
  <c r="AC178" i="10"/>
  <c r="AK259" i="11" s="1"/>
  <c r="AE213" i="11"/>
  <c r="W194" i="10"/>
  <c r="AE275" i="11" s="1"/>
  <c r="AA209" i="11"/>
  <c r="S190" i="10"/>
  <c r="AA271" i="11" s="1"/>
  <c r="W205" i="11"/>
  <c r="O186" i="10"/>
  <c r="W267" i="11" s="1"/>
  <c r="S201" i="11"/>
  <c r="K182" i="10"/>
  <c r="S263" i="11" s="1"/>
  <c r="O197" i="11"/>
  <c r="G178" i="10"/>
  <c r="O259" i="11" s="1"/>
  <c r="K193" i="11"/>
  <c r="C174" i="10"/>
  <c r="K255" i="11" s="1"/>
  <c r="BD209" i="11"/>
  <c r="AV190" i="10"/>
  <c r="BD271" i="11" s="1"/>
  <c r="AV193" i="11"/>
  <c r="AN174" i="10"/>
  <c r="AV255" i="11" s="1"/>
  <c r="AF200" i="11"/>
  <c r="X181" i="10"/>
  <c r="AF262" i="11" s="1"/>
  <c r="AB192" i="11"/>
  <c r="T173" i="10"/>
  <c r="AB254" i="11" s="1"/>
  <c r="L165" i="10"/>
  <c r="T246" i="11" s="1"/>
  <c r="T184" i="11"/>
  <c r="M193" i="11"/>
  <c r="E174" i="10"/>
  <c r="M255" i="11" s="1"/>
  <c r="AO198" i="11"/>
  <c r="AG179" i="10"/>
  <c r="AO260" i="11" s="1"/>
  <c r="BL192" i="11"/>
  <c r="BD173" i="10"/>
  <c r="BL254" i="11" s="1"/>
  <c r="BJ190" i="11"/>
  <c r="BB171" i="10"/>
  <c r="BJ252" i="11" s="1"/>
  <c r="BH188" i="11"/>
  <c r="AZ169" i="10"/>
  <c r="BH250" i="11" s="1"/>
  <c r="BF186" i="11"/>
  <c r="AX167" i="10"/>
  <c r="BF248" i="11" s="1"/>
  <c r="BC183" i="11"/>
  <c r="AU164" i="10"/>
  <c r="BC245" i="11" s="1"/>
  <c r="AZ212" i="11"/>
  <c r="AR193" i="10"/>
  <c r="AZ274" i="11" s="1"/>
  <c r="AX210" i="11"/>
  <c r="AP191" i="10"/>
  <c r="AX272" i="11" s="1"/>
  <c r="AV208" i="11"/>
  <c r="AN189" i="10"/>
  <c r="AV270" i="11" s="1"/>
  <c r="AS205" i="11"/>
  <c r="AK186" i="10"/>
  <c r="AS267" i="11" s="1"/>
  <c r="AQ203" i="11"/>
  <c r="AI184" i="10"/>
  <c r="AQ265" i="11" s="1"/>
  <c r="AO201" i="11"/>
  <c r="AG182" i="10"/>
  <c r="AO263" i="11" s="1"/>
  <c r="AL198" i="11"/>
  <c r="AD179" i="10"/>
  <c r="AL260" i="11" s="1"/>
  <c r="BC171" i="10"/>
  <c r="BK252" i="11" s="1"/>
  <c r="BK190" i="11"/>
  <c r="BI188" i="11"/>
  <c r="BA169" i="10"/>
  <c r="BI250" i="11" s="1"/>
  <c r="AY167" i="10"/>
  <c r="BG248" i="11" s="1"/>
  <c r="BG186" i="11"/>
  <c r="BD199" i="11"/>
  <c r="AV180" i="10"/>
  <c r="BD261" i="11" s="1"/>
  <c r="BB197" i="11"/>
  <c r="AT178" i="10"/>
  <c r="BB259" i="11" s="1"/>
  <c r="AZ195" i="11"/>
  <c r="AR176" i="10"/>
  <c r="AZ257" i="11" s="1"/>
  <c r="AX193" i="11"/>
  <c r="AP174" i="10"/>
  <c r="AX255" i="11" s="1"/>
  <c r="AU206" i="11"/>
  <c r="AM187" i="10"/>
  <c r="AU268" i="11" s="1"/>
  <c r="AS188" i="11"/>
  <c r="AK169" i="10"/>
  <c r="AS250" i="11" s="1"/>
  <c r="AI167" i="10"/>
  <c r="AQ248" i="11" s="1"/>
  <c r="AQ186" i="11"/>
  <c r="AN183" i="11"/>
  <c r="AF164" i="10"/>
  <c r="AN245" i="11" s="1"/>
  <c r="AK212" i="11"/>
  <c r="AC193" i="10"/>
  <c r="AK274" i="11" s="1"/>
  <c r="AA191" i="10"/>
  <c r="AI272" i="11" s="1"/>
  <c r="AI210" i="11"/>
  <c r="AG208" i="11"/>
  <c r="Y189" i="10"/>
  <c r="AG270" i="11" s="1"/>
  <c r="BL186" i="11"/>
  <c r="BD167" i="10"/>
  <c r="BL248" i="11" s="1"/>
  <c r="BJ184" i="11"/>
  <c r="BB165" i="10"/>
  <c r="BJ246" i="11" s="1"/>
  <c r="BG213" i="11"/>
  <c r="AY194" i="10"/>
  <c r="BG275" i="11" s="1"/>
  <c r="BE211" i="11"/>
  <c r="AW192" i="10"/>
  <c r="BE273" i="11" s="1"/>
  <c r="BK196" i="11"/>
  <c r="BC177" i="10"/>
  <c r="BK258" i="11" s="1"/>
  <c r="BC205" i="11"/>
  <c r="AU186" i="10"/>
  <c r="BC267" i="11" s="1"/>
  <c r="AY201" i="11"/>
  <c r="AQ182" i="10"/>
  <c r="AY263" i="11" s="1"/>
  <c r="AU197" i="11"/>
  <c r="AM178" i="10"/>
  <c r="AU259" i="11" s="1"/>
  <c r="AQ193" i="11"/>
  <c r="AI174" i="10"/>
  <c r="AQ255" i="11" s="1"/>
  <c r="AK198" i="11"/>
  <c r="AC179" i="10"/>
  <c r="AK260" i="11" s="1"/>
  <c r="AH184" i="11"/>
  <c r="Z165" i="10"/>
  <c r="AH246" i="11" s="1"/>
  <c r="AE198" i="11"/>
  <c r="W179" i="10"/>
  <c r="AE260" i="11" s="1"/>
  <c r="AC196" i="11"/>
  <c r="U177" i="10"/>
  <c r="AC258" i="11" s="1"/>
  <c r="S175" i="10"/>
  <c r="AA256" i="11" s="1"/>
  <c r="AA194" i="11"/>
  <c r="Y192" i="11"/>
  <c r="Q173" i="10"/>
  <c r="Y254" i="11" s="1"/>
  <c r="N170" i="10"/>
  <c r="V251" i="11" s="1"/>
  <c r="V189" i="11"/>
  <c r="S202" i="11"/>
  <c r="K183" i="10"/>
  <c r="S264" i="11" s="1"/>
  <c r="Q184" i="11"/>
  <c r="I165" i="10"/>
  <c r="Q246" i="11" s="1"/>
  <c r="N197" i="11"/>
  <c r="F178" i="10"/>
  <c r="N259" i="11" s="1"/>
  <c r="L195" i="11"/>
  <c r="D176" i="10"/>
  <c r="L257" i="11" s="1"/>
  <c r="BI206" i="11"/>
  <c r="BA187" i="10"/>
  <c r="BI268" i="11" s="1"/>
  <c r="BE198" i="11"/>
  <c r="AW179" i="10"/>
  <c r="BE260" i="11" s="1"/>
  <c r="AZ206" i="11"/>
  <c r="AR187" i="10"/>
  <c r="AZ268" i="11" s="1"/>
  <c r="AV202" i="11"/>
  <c r="AN183" i="10"/>
  <c r="AV264" i="11" s="1"/>
  <c r="AR198" i="11"/>
  <c r="AJ179" i="10"/>
  <c r="AR260" i="11" s="1"/>
  <c r="AN194" i="11"/>
  <c r="AF175" i="10"/>
  <c r="AN256" i="11" s="1"/>
  <c r="AJ210" i="11"/>
  <c r="AB191" i="10"/>
  <c r="AJ272" i="11" s="1"/>
  <c r="AG197" i="11"/>
  <c r="Y178" i="10"/>
  <c r="AG259" i="11" s="1"/>
  <c r="W165" i="10"/>
  <c r="AE246" i="11" s="1"/>
  <c r="AE184" i="11"/>
  <c r="AB197" i="11"/>
  <c r="T178" i="10"/>
  <c r="AB259" i="11" s="1"/>
  <c r="R176" i="10"/>
  <c r="Z257" i="11" s="1"/>
  <c r="Z195" i="11"/>
  <c r="X193" i="11"/>
  <c r="P174" i="10"/>
  <c r="X255" i="11" s="1"/>
  <c r="U206" i="11"/>
  <c r="M187" i="10"/>
  <c r="U268" i="11" s="1"/>
  <c r="S188" i="11"/>
  <c r="K169" i="10"/>
  <c r="S250" i="11" s="1"/>
  <c r="P185" i="11"/>
  <c r="H166" i="10"/>
  <c r="P247" i="11" s="1"/>
  <c r="M198" i="11"/>
  <c r="E179" i="10"/>
  <c r="M260" i="11" s="1"/>
  <c r="C177" i="10"/>
  <c r="K258" i="11" s="1"/>
  <c r="K196" i="11"/>
  <c r="AT211" i="11"/>
  <c r="AL192" i="10"/>
  <c r="AT273" i="11" s="1"/>
  <c r="AL203" i="11"/>
  <c r="AD184" i="10"/>
  <c r="AL265" i="11" s="1"/>
  <c r="AE205" i="11"/>
  <c r="W186" i="10"/>
  <c r="AE267" i="11" s="1"/>
  <c r="AA201" i="11"/>
  <c r="S182" i="10"/>
  <c r="AA263" i="11" s="1"/>
  <c r="W197" i="11"/>
  <c r="O178" i="10"/>
  <c r="W259" i="11" s="1"/>
  <c r="S193" i="11"/>
  <c r="K174" i="10"/>
  <c r="S255" i="11" s="1"/>
  <c r="K185" i="11"/>
  <c r="BL204" i="11"/>
  <c r="BD185" i="10"/>
  <c r="BL266" i="11" s="1"/>
  <c r="BJ202" i="11"/>
  <c r="BB183" i="10"/>
  <c r="BJ264" i="11" s="1"/>
  <c r="BH200" i="11"/>
  <c r="AZ181" i="10"/>
  <c r="BH262" i="11" s="1"/>
  <c r="BF198" i="11"/>
  <c r="AX179" i="10"/>
  <c r="BF260" i="11" s="1"/>
  <c r="BD196" i="11"/>
  <c r="AV177" i="10"/>
  <c r="BD258" i="11" s="1"/>
  <c r="BB194" i="11"/>
  <c r="AT175" i="10"/>
  <c r="BB256" i="11" s="1"/>
  <c r="AZ192" i="11"/>
  <c r="AR173" i="10"/>
  <c r="AZ254" i="11" s="1"/>
  <c r="AW189" i="11"/>
  <c r="AO170" i="10"/>
  <c r="AW251" i="11" s="1"/>
  <c r="AT202" i="11"/>
  <c r="AL183" i="10"/>
  <c r="AT264" i="11" s="1"/>
  <c r="AQ199" i="11"/>
  <c r="AI180" i="10"/>
  <c r="AQ261" i="11" s="1"/>
  <c r="AO197" i="11"/>
  <c r="AG178" i="10"/>
  <c r="AO259" i="11" s="1"/>
  <c r="AM195" i="11"/>
  <c r="AE176" i="10"/>
  <c r="AM257" i="11" s="1"/>
  <c r="BL187" i="11"/>
  <c r="BD168" i="10"/>
  <c r="BL249" i="11" s="1"/>
  <c r="BB166" i="10"/>
  <c r="BJ247" i="11" s="1"/>
  <c r="BJ185" i="11"/>
  <c r="BH183" i="11"/>
  <c r="AZ164" i="10"/>
  <c r="BH245" i="11" s="1"/>
  <c r="BE212" i="11"/>
  <c r="AW193" i="10"/>
  <c r="BE274" i="11" s="1"/>
  <c r="BC210" i="11"/>
  <c r="AU191" i="10"/>
  <c r="BC272" i="11" s="1"/>
  <c r="BA208" i="11"/>
  <c r="AS189" i="10"/>
  <c r="BA270" i="11" s="1"/>
  <c r="AX205" i="11"/>
  <c r="AP186" i="10"/>
  <c r="AX267" i="11" s="1"/>
  <c r="AU202" i="11"/>
  <c r="AM183" i="10"/>
  <c r="AU264" i="11" s="1"/>
  <c r="AR199" i="11"/>
  <c r="AJ180" i="10"/>
  <c r="AR261" i="11" s="1"/>
  <c r="AP197" i="11"/>
  <c r="AH178" i="10"/>
  <c r="AP259" i="11" s="1"/>
  <c r="AN195" i="11"/>
  <c r="AF176" i="10"/>
  <c r="AN257" i="11" s="1"/>
  <c r="AD174" i="10"/>
  <c r="AL255" i="11" s="1"/>
  <c r="AL193" i="11"/>
  <c r="AI206" i="11"/>
  <c r="AA187" i="10"/>
  <c r="AI268" i="11" s="1"/>
  <c r="AG188" i="11"/>
  <c r="Y169" i="10"/>
  <c r="AG250" i="11" s="1"/>
  <c r="BK197" i="11"/>
  <c r="BC178" i="10"/>
  <c r="BK259" i="11" s="1"/>
  <c r="BI195" i="11"/>
  <c r="BA176" i="10"/>
  <c r="BI257" i="11" s="1"/>
  <c r="BG193" i="11"/>
  <c r="AY174" i="10"/>
  <c r="BG255" i="11" s="1"/>
  <c r="BE191" i="11"/>
  <c r="AW172" i="10"/>
  <c r="BE253" i="11" s="1"/>
  <c r="BH209" i="11"/>
  <c r="AZ190" i="10"/>
  <c r="BH271" i="11" s="1"/>
  <c r="BB196" i="11"/>
  <c r="AT177" i="10"/>
  <c r="BB258" i="11" s="1"/>
  <c r="AX192" i="11"/>
  <c r="AP173" i="10"/>
  <c r="AX254" i="11" s="1"/>
  <c r="AR186" i="11"/>
  <c r="AJ167" i="10"/>
  <c r="AR248" i="11" s="1"/>
  <c r="AD164" i="10"/>
  <c r="AL245" i="11" s="1"/>
  <c r="AL183" i="11"/>
  <c r="AH200" i="11"/>
  <c r="Z181" i="10"/>
  <c r="AH262" i="11" s="1"/>
  <c r="AE210" i="11"/>
  <c r="W191" i="10"/>
  <c r="AE272" i="11" s="1"/>
  <c r="AC208" i="11"/>
  <c r="U189" i="10"/>
  <c r="AC270" i="11" s="1"/>
  <c r="Z205" i="11"/>
  <c r="R186" i="10"/>
  <c r="Z267" i="11" s="1"/>
  <c r="X203" i="11"/>
  <c r="P184" i="10"/>
  <c r="X265" i="11" s="1"/>
  <c r="U200" i="11"/>
  <c r="M181" i="10"/>
  <c r="U262" i="11" s="1"/>
  <c r="R213" i="11"/>
  <c r="J194" i="10"/>
  <c r="R275" i="11" s="1"/>
  <c r="P211" i="11"/>
  <c r="H192" i="10"/>
  <c r="P273" i="11" s="1"/>
  <c r="N209" i="11"/>
  <c r="F190" i="10"/>
  <c r="N271" i="11" s="1"/>
  <c r="L207" i="11"/>
  <c r="D188" i="10"/>
  <c r="L269" i="11" s="1"/>
  <c r="BK192" i="11"/>
  <c r="BC173" i="10"/>
  <c r="BK254" i="11" s="1"/>
  <c r="BG184" i="11"/>
  <c r="AY165" i="10"/>
  <c r="BG246" i="11" s="1"/>
  <c r="BA199" i="11"/>
  <c r="AS180" i="10"/>
  <c r="BA261" i="11" s="1"/>
  <c r="AW195" i="11"/>
  <c r="AO176" i="10"/>
  <c r="AW257" i="11" s="1"/>
  <c r="AQ189" i="11"/>
  <c r="AI170" i="10"/>
  <c r="AQ251" i="11" s="1"/>
  <c r="AM185" i="11"/>
  <c r="AE166" i="10"/>
  <c r="AM247" i="11" s="1"/>
  <c r="AI193" i="11"/>
  <c r="AA174" i="10"/>
  <c r="AI255" i="11" s="1"/>
  <c r="AE212" i="11"/>
  <c r="W193" i="10"/>
  <c r="AE274" i="11" s="1"/>
  <c r="AC210" i="11"/>
  <c r="U191" i="10"/>
  <c r="AC272" i="11" s="1"/>
  <c r="AA208" i="11"/>
  <c r="S189" i="10"/>
  <c r="AA270" i="11" s="1"/>
  <c r="X205" i="11"/>
  <c r="P186" i="10"/>
  <c r="X267" i="11" s="1"/>
  <c r="V203" i="11"/>
  <c r="N184" i="10"/>
  <c r="V265" i="11" s="1"/>
  <c r="S200" i="11"/>
  <c r="K181" i="10"/>
  <c r="S262" i="11" s="1"/>
  <c r="P213" i="11"/>
  <c r="H194" i="10"/>
  <c r="P275" i="11" s="1"/>
  <c r="N211" i="11"/>
  <c r="F192" i="10"/>
  <c r="N273" i="11" s="1"/>
  <c r="L209" i="11"/>
  <c r="D190" i="10"/>
  <c r="L271" i="11" s="1"/>
  <c r="BI198" i="11"/>
  <c r="BA179" i="10"/>
  <c r="BI260" i="11" s="1"/>
  <c r="AX199" i="11"/>
  <c r="AP180" i="10"/>
  <c r="AX261" i="11" s="1"/>
  <c r="AN189" i="11"/>
  <c r="AF170" i="10"/>
  <c r="AN251" i="11" s="1"/>
  <c r="BK199" i="11"/>
  <c r="BC180" i="10"/>
  <c r="BK261" i="11" s="1"/>
  <c r="BI197" i="11"/>
  <c r="BA178" i="10"/>
  <c r="BI259" i="11" s="1"/>
  <c r="BG195" i="11"/>
  <c r="AY176" i="10"/>
  <c r="BG257" i="11" s="1"/>
  <c r="BE193" i="11"/>
  <c r="AW174" i="10"/>
  <c r="BE255" i="11" s="1"/>
  <c r="BB206" i="11"/>
  <c r="AT187" i="10"/>
  <c r="BB268" i="11" s="1"/>
  <c r="AY203" i="11"/>
  <c r="AQ184" i="10"/>
  <c r="AY265" i="11" s="1"/>
  <c r="AW201" i="11"/>
  <c r="AO182" i="10"/>
  <c r="AW263" i="11" s="1"/>
  <c r="AT198" i="11"/>
  <c r="AL179" i="10"/>
  <c r="AT260" i="11" s="1"/>
  <c r="AR196" i="11"/>
  <c r="AJ177" i="10"/>
  <c r="AR258" i="11" s="1"/>
  <c r="AP194" i="11"/>
  <c r="AH175" i="10"/>
  <c r="AP256" i="11" s="1"/>
  <c r="AN192" i="11"/>
  <c r="AF173" i="10"/>
  <c r="AN254" i="11" s="1"/>
  <c r="BL183" i="11"/>
  <c r="BD164" i="10"/>
  <c r="BL245" i="11" s="1"/>
  <c r="BI212" i="11"/>
  <c r="BA193" i="10"/>
  <c r="BI274" i="11" s="1"/>
  <c r="BG210" i="11"/>
  <c r="AY191" i="10"/>
  <c r="BG272" i="11" s="1"/>
  <c r="BE208" i="11"/>
  <c r="AW189" i="10"/>
  <c r="BE270" i="11" s="1"/>
  <c r="BC206" i="11"/>
  <c r="AU187" i="10"/>
  <c r="BC268" i="11" s="1"/>
  <c r="AZ203" i="11"/>
  <c r="AR184" i="10"/>
  <c r="AZ265" i="11" s="1"/>
  <c r="AX201" i="11"/>
  <c r="AP182" i="10"/>
  <c r="AX263" i="11" s="1"/>
  <c r="AU198" i="11"/>
  <c r="AM179" i="10"/>
  <c r="AU260" i="11" s="1"/>
  <c r="AS196" i="11"/>
  <c r="AK177" i="10"/>
  <c r="AS258" i="11" s="1"/>
  <c r="AI175" i="10"/>
  <c r="AQ256" i="11" s="1"/>
  <c r="AQ194" i="11"/>
  <c r="AO192" i="11"/>
  <c r="AG173" i="10"/>
  <c r="AO254" i="11" s="1"/>
  <c r="AD170" i="10"/>
  <c r="AL251" i="11" s="1"/>
  <c r="AL189" i="11"/>
  <c r="AI202" i="11"/>
  <c r="AA183" i="10"/>
  <c r="AI264" i="11" s="1"/>
  <c r="AG184" i="11"/>
  <c r="Y165" i="10"/>
  <c r="AG246" i="11" s="1"/>
  <c r="BK209" i="11"/>
  <c r="BC190" i="10"/>
  <c r="BK271" i="11" s="1"/>
  <c r="BI207" i="11"/>
  <c r="BA188" i="10"/>
  <c r="BI269" i="11" s="1"/>
  <c r="BG205" i="11"/>
  <c r="AY186" i="10"/>
  <c r="BG267" i="11" s="1"/>
  <c r="BE203" i="11"/>
  <c r="AW184" i="10"/>
  <c r="BE265" i="11" s="1"/>
  <c r="BB176" i="10"/>
  <c r="BJ257" i="11" s="1"/>
  <c r="BJ195" i="11"/>
  <c r="BA187" i="11"/>
  <c r="AS168" i="10"/>
  <c r="BA249" i="11" s="1"/>
  <c r="AT212" i="11"/>
  <c r="AL193" i="10"/>
  <c r="AT274" i="11" s="1"/>
  <c r="AP208" i="11"/>
  <c r="AH189" i="10"/>
  <c r="AP270" i="11" s="1"/>
  <c r="AL204" i="11"/>
  <c r="AD185" i="10"/>
  <c r="AL266" i="11" s="1"/>
  <c r="AI185" i="11"/>
  <c r="AA166" i="10"/>
  <c r="AI247" i="11" s="1"/>
  <c r="AF193" i="11"/>
  <c r="X174" i="10"/>
  <c r="AF255" i="11" s="1"/>
  <c r="AC204" i="11"/>
  <c r="U185" i="10"/>
  <c r="AC266" i="11" s="1"/>
  <c r="Z201" i="11"/>
  <c r="R182" i="10"/>
  <c r="Z263" i="11" s="1"/>
  <c r="X199" i="11"/>
  <c r="P180" i="10"/>
  <c r="X261" i="11" s="1"/>
  <c r="U212" i="11"/>
  <c r="M193" i="10"/>
  <c r="U274" i="11" s="1"/>
  <c r="S210" i="11"/>
  <c r="K191" i="10"/>
  <c r="S272" i="11" s="1"/>
  <c r="Q208" i="11"/>
  <c r="I189" i="10"/>
  <c r="Q270" i="11" s="1"/>
  <c r="O206" i="11"/>
  <c r="G187" i="10"/>
  <c r="O268" i="11" s="1"/>
  <c r="M188" i="11"/>
  <c r="E169" i="10"/>
  <c r="M250" i="11" s="1"/>
  <c r="BL205" i="11"/>
  <c r="BD186" i="10"/>
  <c r="BL267" i="11" s="1"/>
  <c r="BD197" i="11"/>
  <c r="AV178" i="10"/>
  <c r="BD259" i="11" s="1"/>
  <c r="AV186" i="11"/>
  <c r="AN167" i="10"/>
  <c r="AV248" i="11" s="1"/>
  <c r="AG192" i="10"/>
  <c r="AO273" i="11" s="1"/>
  <c r="AO211" i="11"/>
  <c r="AK211" i="11"/>
  <c r="AC192" i="10"/>
  <c r="AK273" i="11" s="1"/>
  <c r="AH198" i="11"/>
  <c r="Z179" i="10"/>
  <c r="AH260" i="11" s="1"/>
  <c r="AE192" i="11"/>
  <c r="W173" i="10"/>
  <c r="AE254" i="11" s="1"/>
  <c r="AB189" i="11"/>
  <c r="T170" i="10"/>
  <c r="AB251" i="11" s="1"/>
  <c r="Y202" i="11"/>
  <c r="Q183" i="10"/>
  <c r="Y264" i="11" s="1"/>
  <c r="W184" i="11"/>
  <c r="O165" i="10"/>
  <c r="W246" i="11" s="1"/>
  <c r="T197" i="11"/>
  <c r="L178" i="10"/>
  <c r="T259" i="11" s="1"/>
  <c r="J176" i="10"/>
  <c r="R257" i="11" s="1"/>
  <c r="R195" i="11"/>
  <c r="P193" i="11"/>
  <c r="H174" i="10"/>
  <c r="P255" i="11" s="1"/>
  <c r="N191" i="11"/>
  <c r="F172" i="10"/>
  <c r="N253" i="11" s="1"/>
  <c r="L189" i="11"/>
  <c r="D170" i="10"/>
  <c r="L251" i="11" s="1"/>
  <c r="AX183" i="11"/>
  <c r="AP164" i="10"/>
  <c r="AX245" i="11" s="1"/>
  <c r="AO206" i="11"/>
  <c r="AG187" i="10"/>
  <c r="AO268" i="11" s="1"/>
  <c r="AI184" i="11"/>
  <c r="AA165" i="10"/>
  <c r="AI246" i="11" s="1"/>
  <c r="AB188" i="11"/>
  <c r="T169" i="10"/>
  <c r="AB250" i="11" s="1"/>
  <c r="K203" i="11"/>
  <c r="C184" i="10"/>
  <c r="K265" i="11" s="1"/>
  <c r="Z202" i="11"/>
  <c r="R183" i="10"/>
  <c r="Z264" i="11" s="1"/>
  <c r="Z194" i="11"/>
  <c r="R175" i="10"/>
  <c r="Z256" i="11" s="1"/>
  <c r="AC205" i="11"/>
  <c r="U186" i="10"/>
  <c r="AC267" i="11" s="1"/>
  <c r="Q185" i="11"/>
  <c r="I166" i="10"/>
  <c r="Q247" i="11" s="1"/>
  <c r="O185" i="11"/>
  <c r="G166" i="10"/>
  <c r="O247" i="11" s="1"/>
  <c r="X208" i="11"/>
  <c r="P189" i="10"/>
  <c r="X270" i="11" s="1"/>
  <c r="K211" i="11"/>
  <c r="C192" i="10"/>
  <c r="K273" i="11" s="1"/>
  <c r="AA203" i="11"/>
  <c r="S184" i="10"/>
  <c r="AA265" i="11" s="1"/>
  <c r="AU208" i="11"/>
  <c r="AM189" i="10"/>
  <c r="AU270" i="11" s="1"/>
  <c r="AM200" i="11"/>
  <c r="AE181" i="10"/>
  <c r="AM262" i="11" s="1"/>
  <c r="AG201" i="11"/>
  <c r="Y182" i="10"/>
  <c r="AG263" i="11" s="1"/>
  <c r="Y213" i="11"/>
  <c r="Q194" i="10"/>
  <c r="Y275" i="11" s="1"/>
  <c r="U209" i="11"/>
  <c r="M190" i="10"/>
  <c r="U271" i="11" s="1"/>
  <c r="N210" i="11"/>
  <c r="F191" i="10"/>
  <c r="N272" i="11" s="1"/>
  <c r="R210" i="11"/>
  <c r="J191" i="10"/>
  <c r="R272" i="11" s="1"/>
  <c r="Y201" i="11"/>
  <c r="Q182" i="10"/>
  <c r="Y263" i="11" s="1"/>
  <c r="W193" i="11"/>
  <c r="O174" i="10"/>
  <c r="W255" i="11" s="1"/>
  <c r="BC208" i="11"/>
  <c r="AU189" i="10"/>
  <c r="BC270" i="11" s="1"/>
  <c r="Y185" i="11"/>
  <c r="Q166" i="10"/>
  <c r="Y247" i="11" s="1"/>
  <c r="S195" i="11"/>
  <c r="K176" i="10"/>
  <c r="S257" i="11" s="1"/>
  <c r="AF202" i="11"/>
  <c r="X183" i="10"/>
  <c r="AF264" i="11" s="1"/>
  <c r="AB194" i="11"/>
  <c r="T175" i="10"/>
  <c r="AB256" i="11" s="1"/>
  <c r="V188" i="11"/>
  <c r="N169" i="10"/>
  <c r="V250" i="11" s="1"/>
  <c r="N212" i="11"/>
  <c r="F193" i="10"/>
  <c r="N274" i="11" s="1"/>
  <c r="R206" i="11"/>
  <c r="J187" i="10"/>
  <c r="R268" i="11" s="1"/>
  <c r="BC200" i="11"/>
  <c r="AU181" i="10"/>
  <c r="BC262" i="11" s="1"/>
  <c r="AU192" i="11"/>
  <c r="AM173" i="10"/>
  <c r="AU254" i="11" s="1"/>
  <c r="AI213" i="11"/>
  <c r="AA194" i="10"/>
  <c r="AI275" i="11" s="1"/>
  <c r="AC209" i="11"/>
  <c r="U190" i="10"/>
  <c r="AC271" i="11" s="1"/>
  <c r="Y205" i="11"/>
  <c r="Q186" i="10"/>
  <c r="Y267" i="11" s="1"/>
  <c r="U201" i="11"/>
  <c r="M182" i="10"/>
  <c r="U263" i="11" s="1"/>
  <c r="P196" i="11"/>
  <c r="H177" i="10"/>
  <c r="P258" i="11" s="1"/>
  <c r="BB211" i="11"/>
  <c r="AT192" i="10"/>
  <c r="BB273" i="11" s="1"/>
  <c r="AT203" i="11"/>
  <c r="AL184" i="10"/>
  <c r="AT265" i="11" s="1"/>
  <c r="AD176" i="10"/>
  <c r="AL257" i="11" s="1"/>
  <c r="AL195" i="11"/>
  <c r="S189" i="11"/>
  <c r="K170" i="10"/>
  <c r="S251" i="11" s="1"/>
  <c r="P192" i="11"/>
  <c r="H173" i="10"/>
  <c r="P254" i="11" s="1"/>
  <c r="AS198" i="11"/>
  <c r="AK179" i="10"/>
  <c r="AS260" i="11" s="1"/>
  <c r="O191" i="11"/>
  <c r="G172" i="10"/>
  <c r="O253" i="11" s="1"/>
  <c r="Z184" i="11"/>
  <c r="R165" i="10"/>
  <c r="Z246" i="11" s="1"/>
  <c r="T210" i="11"/>
  <c r="L191" i="10"/>
  <c r="T272" i="11" s="1"/>
  <c r="P206" i="11"/>
  <c r="H187" i="10"/>
  <c r="P268" i="11" s="1"/>
  <c r="L202" i="11"/>
  <c r="D183" i="10"/>
  <c r="L264" i="11" s="1"/>
  <c r="BE210" i="11"/>
  <c r="AW191" i="10"/>
  <c r="BE272" i="11" s="1"/>
  <c r="AT207" i="11"/>
  <c r="AL188" i="10"/>
  <c r="AT269" i="11" s="1"/>
  <c r="AL199" i="11"/>
  <c r="AD180" i="10"/>
  <c r="AL261" i="11" s="1"/>
  <c r="AE203" i="11"/>
  <c r="W184" i="10"/>
  <c r="AE265" i="11" s="1"/>
  <c r="AA199" i="11"/>
  <c r="S180" i="10"/>
  <c r="AA261" i="11" s="1"/>
  <c r="W195" i="11"/>
  <c r="O176" i="10"/>
  <c r="W257" i="11" s="1"/>
  <c r="Q205" i="11"/>
  <c r="I186" i="10"/>
  <c r="Q267" i="11" s="1"/>
  <c r="BD201" i="11"/>
  <c r="AV182" i="10"/>
  <c r="BD263" i="11" s="1"/>
  <c r="AL168" i="10"/>
  <c r="AT249" i="11" s="1"/>
  <c r="AT187" i="11"/>
  <c r="AJ201" i="11"/>
  <c r="AB182" i="10"/>
  <c r="AJ263" i="11" s="1"/>
  <c r="S203" i="11"/>
  <c r="K184" i="10"/>
  <c r="S265" i="11" s="1"/>
  <c r="I182" i="11"/>
  <c r="I181" i="11"/>
  <c r="I180" i="11"/>
  <c r="I179" i="11"/>
  <c r="I178" i="11"/>
  <c r="I177" i="11"/>
  <c r="I176" i="11"/>
  <c r="I175" i="11"/>
  <c r="I174" i="11"/>
  <c r="I173" i="11"/>
  <c r="I172" i="11"/>
  <c r="I171" i="11"/>
  <c r="I170" i="11"/>
  <c r="I169" i="11"/>
  <c r="I168" i="11"/>
  <c r="I167" i="11"/>
  <c r="I166" i="11"/>
  <c r="I165" i="11"/>
  <c r="I164" i="11"/>
  <c r="I163" i="11"/>
  <c r="I162" i="11"/>
  <c r="I161" i="11"/>
  <c r="I160" i="11"/>
  <c r="I159" i="11"/>
  <c r="I158" i="11"/>
  <c r="I157" i="11"/>
  <c r="I156" i="11"/>
  <c r="I155" i="11"/>
  <c r="I154" i="11"/>
  <c r="I153" i="11"/>
  <c r="I152" i="11"/>
  <c r="I77" i="11" s="1"/>
  <c r="I151" i="11"/>
  <c r="I150" i="11"/>
  <c r="I149" i="11"/>
  <c r="I148" i="11"/>
  <c r="I147" i="11"/>
  <c r="I146" i="11"/>
  <c r="I145" i="11"/>
  <c r="I144" i="11"/>
  <c r="I143" i="11"/>
  <c r="I142" i="11"/>
  <c r="I141" i="11"/>
  <c r="I140" i="11"/>
  <c r="I139" i="11"/>
  <c r="I138" i="11"/>
  <c r="I137" i="11"/>
  <c r="I136" i="11"/>
  <c r="I135" i="11"/>
  <c r="I134" i="11"/>
  <c r="I133" i="11"/>
  <c r="I132" i="11"/>
  <c r="I131" i="11"/>
  <c r="I130" i="11"/>
  <c r="I129" i="11"/>
  <c r="I128" i="11"/>
  <c r="I127" i="11"/>
  <c r="I126" i="11"/>
  <c r="I125" i="11"/>
  <c r="I124" i="11"/>
  <c r="I123" i="11"/>
  <c r="I122" i="11"/>
  <c r="I121" i="11"/>
  <c r="I79" i="11" s="1"/>
  <c r="I120" i="11"/>
  <c r="I119" i="11"/>
  <c r="I118" i="11"/>
  <c r="I117" i="11"/>
  <c r="I116" i="11"/>
  <c r="I115" i="11"/>
  <c r="I114" i="11"/>
  <c r="I113" i="11"/>
  <c r="I112" i="11"/>
  <c r="I111" i="11"/>
  <c r="I110" i="11"/>
  <c r="I109" i="11"/>
  <c r="I108" i="11"/>
  <c r="I107" i="11"/>
  <c r="I106" i="11"/>
  <c r="I105" i="11"/>
  <c r="I104" i="11"/>
  <c r="I103" i="11"/>
  <c r="I102" i="11"/>
  <c r="I101" i="11"/>
  <c r="I100" i="11"/>
  <c r="I99" i="11"/>
  <c r="I98" i="11"/>
  <c r="I97" i="11"/>
  <c r="I96" i="11"/>
  <c r="I95" i="11"/>
  <c r="I94" i="11"/>
  <c r="I93" i="11"/>
  <c r="I92" i="11"/>
  <c r="I91" i="11"/>
  <c r="I90" i="11"/>
  <c r="I78" i="11" s="1"/>
  <c r="R75" i="11" l="1"/>
  <c r="Q74" i="11"/>
  <c r="BI82" i="11"/>
  <c r="BI80" i="11"/>
  <c r="BD193" i="11"/>
  <c r="AV174" i="10"/>
  <c r="BD255" i="11" s="1"/>
  <c r="W191" i="11"/>
  <c r="O172" i="10"/>
  <c r="W253" i="11" s="1"/>
  <c r="AK191" i="11"/>
  <c r="AC172" i="10"/>
  <c r="AK253" i="11" s="1"/>
  <c r="AQ212" i="11"/>
  <c r="AI193" i="10"/>
  <c r="AQ274" i="11" s="1"/>
  <c r="V208" i="11"/>
  <c r="N189" i="10"/>
  <c r="V270" i="11" s="1"/>
  <c r="AV185" i="11"/>
  <c r="AN166" i="10"/>
  <c r="AV247" i="11" s="1"/>
  <c r="V206" i="11"/>
  <c r="N187" i="10"/>
  <c r="V268" i="11" s="1"/>
  <c r="AJ186" i="11"/>
  <c r="AB167" i="10"/>
  <c r="AJ248" i="11" s="1"/>
  <c r="Z172" i="10"/>
  <c r="AH253" i="11" s="1"/>
  <c r="AH191" i="11"/>
  <c r="N164" i="10"/>
  <c r="V245" i="11" s="1"/>
  <c r="V183" i="11"/>
  <c r="AY204" i="11"/>
  <c r="AQ185" i="10"/>
  <c r="AY266" i="11" s="1"/>
  <c r="R172" i="10"/>
  <c r="Z253" i="11" s="1"/>
  <c r="Z191" i="11"/>
  <c r="BC189" i="11"/>
  <c r="AU170" i="10"/>
  <c r="BC251" i="11" s="1"/>
  <c r="AC191" i="11"/>
  <c r="U172" i="10"/>
  <c r="AC253" i="11" s="1"/>
  <c r="BC184" i="11"/>
  <c r="AU165" i="10"/>
  <c r="BC246" i="11" s="1"/>
  <c r="W171" i="10"/>
  <c r="AE252" i="11" s="1"/>
  <c r="AE190" i="11"/>
  <c r="AF194" i="11"/>
  <c r="X175" i="10"/>
  <c r="AF256" i="11" s="1"/>
  <c r="AJ191" i="11"/>
  <c r="AB172" i="10"/>
  <c r="AJ253" i="11" s="1"/>
  <c r="X183" i="11"/>
  <c r="P164" i="10"/>
  <c r="X245" i="11" s="1"/>
  <c r="X191" i="11"/>
  <c r="P172" i="10"/>
  <c r="X253" i="11" s="1"/>
  <c r="BJ199" i="11"/>
  <c r="BB180" i="10"/>
  <c r="BJ261" i="11" s="1"/>
  <c r="BH189" i="11"/>
  <c r="AZ170" i="10"/>
  <c r="BH251" i="11" s="1"/>
  <c r="AQ196" i="11"/>
  <c r="AI177" i="10"/>
  <c r="AQ258" i="11" s="1"/>
  <c r="AF187" i="11"/>
  <c r="X168" i="10"/>
  <c r="AF249" i="11" s="1"/>
  <c r="AK187" i="11"/>
  <c r="AC168" i="10"/>
  <c r="AK249" i="11" s="1"/>
  <c r="AB190" i="11"/>
  <c r="T171" i="10"/>
  <c r="AB252" i="11" s="1"/>
  <c r="AJ209" i="11"/>
  <c r="AB190" i="10"/>
  <c r="AJ271" i="11" s="1"/>
  <c r="AN213" i="11"/>
  <c r="AF194" i="10"/>
  <c r="AN275" i="11" s="1"/>
  <c r="K189" i="11"/>
  <c r="C170" i="10"/>
  <c r="K251" i="11" s="1"/>
  <c r="W209" i="11"/>
  <c r="O190" i="10"/>
  <c r="W271" i="11" s="1"/>
  <c r="M207" i="11"/>
  <c r="E188" i="10"/>
  <c r="M269" i="11" s="1"/>
  <c r="AP190" i="11"/>
  <c r="AH171" i="10"/>
  <c r="AP252" i="11" s="1"/>
  <c r="L206" i="11"/>
  <c r="D187" i="10"/>
  <c r="L268" i="11" s="1"/>
  <c r="AZ205" i="11"/>
  <c r="AR186" i="10"/>
  <c r="AZ267" i="11" s="1"/>
  <c r="AA187" i="11"/>
  <c r="S168" i="10"/>
  <c r="AA249" i="11" s="1"/>
  <c r="AV184" i="11"/>
  <c r="AN165" i="10"/>
  <c r="AV246" i="11" s="1"/>
  <c r="BG204" i="11"/>
  <c r="AY185" i="10"/>
  <c r="BG266" i="11" s="1"/>
  <c r="AD183" i="11"/>
  <c r="V164" i="10"/>
  <c r="AD245" i="11" s="1"/>
  <c r="AG187" i="11"/>
  <c r="Y168" i="10"/>
  <c r="AG249" i="11" s="1"/>
  <c r="M199" i="11"/>
  <c r="E180" i="10"/>
  <c r="M261" i="11" s="1"/>
  <c r="N208" i="11"/>
  <c r="F189" i="10"/>
  <c r="N270" i="11" s="1"/>
  <c r="AE193" i="11"/>
  <c r="W174" i="10"/>
  <c r="AE255" i="11" s="1"/>
  <c r="Q191" i="11"/>
  <c r="I172" i="10"/>
  <c r="Q253" i="11" s="1"/>
  <c r="AF191" i="11"/>
  <c r="X172" i="10"/>
  <c r="AF253" i="11" s="1"/>
  <c r="AB196" i="11"/>
  <c r="T177" i="10"/>
  <c r="AB258" i="11" s="1"/>
  <c r="BH197" i="11"/>
  <c r="AZ178" i="10"/>
  <c r="BH259" i="11" s="1"/>
  <c r="AO190" i="11"/>
  <c r="AG171" i="10"/>
  <c r="AO252" i="11" s="1"/>
  <c r="AT166" i="10"/>
  <c r="BB247" i="11" s="1"/>
  <c r="BB185" i="11"/>
  <c r="AZ189" i="11"/>
  <c r="AR170" i="10"/>
  <c r="AZ251" i="11" s="1"/>
  <c r="BA194" i="11"/>
  <c r="AS175" i="10"/>
  <c r="BA256" i="11" s="1"/>
  <c r="AC190" i="11"/>
  <c r="U171" i="10"/>
  <c r="AC252" i="11" s="1"/>
  <c r="AX184" i="11"/>
  <c r="AP165" i="10"/>
  <c r="AX246" i="11" s="1"/>
  <c r="AZ188" i="11"/>
  <c r="AR169" i="10"/>
  <c r="AZ250" i="11" s="1"/>
  <c r="R196" i="11"/>
  <c r="J177" i="10"/>
  <c r="R258" i="11" s="1"/>
  <c r="AI197" i="11"/>
  <c r="AA178" i="10"/>
  <c r="AI259" i="11" s="1"/>
  <c r="AT172" i="10"/>
  <c r="BB253" i="11" s="1"/>
  <c r="BB191" i="11"/>
  <c r="Z212" i="11"/>
  <c r="R193" i="10"/>
  <c r="Z274" i="11" s="1"/>
  <c r="AD186" i="11"/>
  <c r="V167" i="10"/>
  <c r="AD248" i="11" s="1"/>
  <c r="AR190" i="11"/>
  <c r="AJ171" i="10"/>
  <c r="AR252" i="11" s="1"/>
  <c r="AL166" i="10"/>
  <c r="AT247" i="11" s="1"/>
  <c r="AT185" i="11"/>
  <c r="V184" i="11"/>
  <c r="N165" i="10"/>
  <c r="V246" i="11" s="1"/>
  <c r="AT199" i="11"/>
  <c r="AL180" i="10"/>
  <c r="AT261" i="11" s="1"/>
  <c r="AJ198" i="11"/>
  <c r="AB179" i="10"/>
  <c r="AJ260" i="11" s="1"/>
  <c r="AW185" i="11"/>
  <c r="AO166" i="10"/>
  <c r="AW247" i="11" s="1"/>
  <c r="Q203" i="11"/>
  <c r="I184" i="10"/>
  <c r="Q265" i="11" s="1"/>
  <c r="AV188" i="11"/>
  <c r="AN169" i="10"/>
  <c r="AV250" i="11" s="1"/>
  <c r="O209" i="11"/>
  <c r="G190" i="10"/>
  <c r="O271" i="11" s="1"/>
  <c r="AI189" i="11"/>
  <c r="AA170" i="10"/>
  <c r="AI251" i="11" s="1"/>
  <c r="AK186" i="11"/>
  <c r="AC167" i="10"/>
  <c r="AK248" i="11" s="1"/>
  <c r="AO184" i="11"/>
  <c r="AG165" i="10"/>
  <c r="AO246" i="11" s="1"/>
  <c r="AF205" i="11"/>
  <c r="X186" i="10"/>
  <c r="AF267" i="11" s="1"/>
  <c r="T190" i="11"/>
  <c r="L171" i="10"/>
  <c r="T252" i="11" s="1"/>
  <c r="Z183" i="11"/>
  <c r="R164" i="10"/>
  <c r="Z245" i="11" s="1"/>
  <c r="BE188" i="11"/>
  <c r="AW169" i="10"/>
  <c r="BE250" i="11" s="1"/>
  <c r="L190" i="11"/>
  <c r="D171" i="10"/>
  <c r="L252" i="11" s="1"/>
  <c r="BF203" i="11"/>
  <c r="AX184" i="10"/>
  <c r="BF265" i="11" s="1"/>
  <c r="AD191" i="11"/>
  <c r="V172" i="10"/>
  <c r="AD253" i="11" s="1"/>
  <c r="AY185" i="11"/>
  <c r="AQ166" i="10"/>
  <c r="AY247" i="11" s="1"/>
  <c r="BA189" i="11"/>
  <c r="AS170" i="10"/>
  <c r="BA251" i="11" s="1"/>
  <c r="T198" i="11"/>
  <c r="L179" i="10"/>
  <c r="T260" i="11" s="1"/>
  <c r="AH176" i="10"/>
  <c r="AP257" i="11" s="1"/>
  <c r="AP195" i="11"/>
  <c r="K197" i="11"/>
  <c r="C178" i="10"/>
  <c r="K259" i="11" s="1"/>
  <c r="AA213" i="11"/>
  <c r="S194" i="10"/>
  <c r="AA275" i="11" s="1"/>
  <c r="AE187" i="11"/>
  <c r="W168" i="10"/>
  <c r="AE249" i="11" s="1"/>
  <c r="AS191" i="11"/>
  <c r="AK172" i="10"/>
  <c r="AS253" i="11" s="1"/>
  <c r="AW188" i="11"/>
  <c r="AO169" i="10"/>
  <c r="AW250" i="11" s="1"/>
  <c r="Z188" i="11"/>
  <c r="R169" i="10"/>
  <c r="Z250" i="11" s="1"/>
  <c r="AG195" i="11"/>
  <c r="Y176" i="10"/>
  <c r="AG257" i="11" s="1"/>
  <c r="P194" i="11"/>
  <c r="H175" i="10"/>
  <c r="P256" i="11" s="1"/>
  <c r="AT170" i="10"/>
  <c r="BB251" i="11" s="1"/>
  <c r="BB189" i="11"/>
  <c r="Y211" i="11"/>
  <c r="Q192" i="10"/>
  <c r="Y273" i="11" s="1"/>
  <c r="AQ171" i="10"/>
  <c r="AY252" i="11" s="1"/>
  <c r="AY190" i="11"/>
  <c r="P210" i="11"/>
  <c r="H191" i="10"/>
  <c r="P272" i="11" s="1"/>
  <c r="AR185" i="11"/>
  <c r="AJ166" i="10"/>
  <c r="AR247" i="11" s="1"/>
  <c r="AY184" i="11"/>
  <c r="AQ165" i="10"/>
  <c r="AY246" i="11" s="1"/>
  <c r="AH166" i="10"/>
  <c r="AP247" i="11" s="1"/>
  <c r="AP185" i="11"/>
  <c r="AD172" i="10"/>
  <c r="AL253" i="11" s="1"/>
  <c r="AL191" i="11"/>
  <c r="U191" i="11"/>
  <c r="M172" i="10"/>
  <c r="U253" i="11" s="1"/>
  <c r="AC186" i="11"/>
  <c r="U167" i="10"/>
  <c r="AC248" i="11" s="1"/>
  <c r="AM187" i="11"/>
  <c r="AE168" i="10"/>
  <c r="AM249" i="11" s="1"/>
  <c r="N192" i="11"/>
  <c r="F173" i="10"/>
  <c r="N254" i="11" s="1"/>
  <c r="BL201" i="11"/>
  <c r="BD182" i="10"/>
  <c r="BL263" i="11" s="1"/>
  <c r="AG186" i="11"/>
  <c r="Y167" i="10"/>
  <c r="AG248" i="11" s="1"/>
  <c r="BB188" i="11"/>
  <c r="AT169" i="10"/>
  <c r="BB250" i="11" s="1"/>
  <c r="BC191" i="11"/>
  <c r="AU172" i="10"/>
  <c r="BC253" i="11" s="1"/>
  <c r="V200" i="11"/>
  <c r="N181" i="10"/>
  <c r="V262" i="11" s="1"/>
  <c r="AX203" i="11"/>
  <c r="AP184" i="10"/>
  <c r="AX265" i="11" s="1"/>
  <c r="L198" i="11"/>
  <c r="D179" i="10"/>
  <c r="L260" i="11" s="1"/>
  <c r="AC183" i="11"/>
  <c r="U164" i="10"/>
  <c r="AC245" i="11" s="1"/>
  <c r="BD185" i="11"/>
  <c r="AV166" i="10"/>
  <c r="BD247" i="11" s="1"/>
  <c r="T183" i="11"/>
  <c r="L164" i="10"/>
  <c r="T245" i="11" s="1"/>
  <c r="AP170" i="10"/>
  <c r="AX251" i="11" s="1"/>
  <c r="AX189" i="11"/>
  <c r="AD192" i="11"/>
  <c r="V173" i="10"/>
  <c r="AD254" i="11" s="1"/>
  <c r="AO191" i="11"/>
  <c r="AG172" i="10"/>
  <c r="AO253" i="11" s="1"/>
  <c r="AO210" i="11"/>
  <c r="AG191" i="10"/>
  <c r="AO272" i="11" s="1"/>
  <c r="BD188" i="11"/>
  <c r="AV169" i="10"/>
  <c r="BD250" i="11" s="1"/>
  <c r="Y183" i="11"/>
  <c r="Q164" i="10"/>
  <c r="Y245" i="11" s="1"/>
  <c r="AN191" i="11"/>
  <c r="AF172" i="10"/>
  <c r="AN253" i="11" s="1"/>
  <c r="AE209" i="11"/>
  <c r="W190" i="10"/>
  <c r="AE271" i="11" s="1"/>
  <c r="U207" i="11"/>
  <c r="M188" i="10"/>
  <c r="U269" i="11" s="1"/>
  <c r="AL186" i="11"/>
  <c r="AD167" i="10"/>
  <c r="AL248" i="11" s="1"/>
  <c r="AH168" i="10"/>
  <c r="AP249" i="11" s="1"/>
  <c r="AP187" i="11"/>
  <c r="AN187" i="11"/>
  <c r="AF168" i="10"/>
  <c r="AN249" i="11" s="1"/>
  <c r="S167" i="10"/>
  <c r="AA248" i="11" s="1"/>
  <c r="AA186" i="11"/>
  <c r="BC196" i="11"/>
  <c r="AU177" i="10"/>
  <c r="BC258" i="11" s="1"/>
  <c r="Y190" i="11"/>
  <c r="Q171" i="10"/>
  <c r="Y252" i="11" s="1"/>
  <c r="BA184" i="11"/>
  <c r="AS165" i="10"/>
  <c r="BA246" i="11" s="1"/>
  <c r="K205" i="11"/>
  <c r="C186" i="10"/>
  <c r="K267" i="11" s="1"/>
  <c r="AD190" i="11"/>
  <c r="V171" i="10"/>
  <c r="AD252" i="11" s="1"/>
  <c r="BG196" i="11"/>
  <c r="AY177" i="10"/>
  <c r="BG258" i="11" s="1"/>
  <c r="AM191" i="11"/>
  <c r="AE172" i="10"/>
  <c r="AM253" i="11" s="1"/>
  <c r="BC212" i="11"/>
  <c r="AU193" i="10"/>
  <c r="BC274" i="11" s="1"/>
  <c r="BE185" i="11"/>
  <c r="AW166" i="10"/>
  <c r="BE247" i="11" s="1"/>
  <c r="AI191" i="11"/>
  <c r="AA172" i="10"/>
  <c r="AI253" i="11" s="1"/>
  <c r="AN190" i="11"/>
  <c r="AF171" i="10"/>
  <c r="AN252" i="11" s="1"/>
  <c r="AI187" i="11"/>
  <c r="AA168" i="10"/>
  <c r="AI249" i="11" s="1"/>
  <c r="AS186" i="11"/>
  <c r="AK167" i="10"/>
  <c r="AS248" i="11" s="1"/>
  <c r="M191" i="11"/>
  <c r="E172" i="10"/>
  <c r="M253" i="11" s="1"/>
  <c r="X210" i="11"/>
  <c r="P191" i="10"/>
  <c r="X272" i="11" s="1"/>
  <c r="AG191" i="11"/>
  <c r="Y172" i="10"/>
  <c r="AG253" i="11" s="1"/>
  <c r="AL207" i="11"/>
  <c r="AD188" i="10"/>
  <c r="AL269" i="11" s="1"/>
  <c r="AE167" i="10"/>
  <c r="AM248" i="11" s="1"/>
  <c r="AM186" i="11"/>
  <c r="W201" i="11"/>
  <c r="O182" i="10"/>
  <c r="W263" i="11" s="1"/>
  <c r="BG212" i="11"/>
  <c r="AY193" i="10"/>
  <c r="BG274" i="11" s="1"/>
  <c r="R212" i="11"/>
  <c r="J193" i="10"/>
  <c r="R274" i="11" s="1"/>
  <c r="AV191" i="11"/>
  <c r="AN172" i="10"/>
  <c r="AV253" i="11" s="1"/>
  <c r="Z196" i="11"/>
  <c r="R177" i="10"/>
  <c r="Z258" i="11" s="1"/>
  <c r="AQ191" i="11"/>
  <c r="AI172" i="10"/>
  <c r="AQ253" i="11" s="1"/>
  <c r="AE165" i="10"/>
  <c r="AM246" i="11" s="1"/>
  <c r="AM184" i="11"/>
  <c r="AI186" i="11"/>
  <c r="AA167" i="10"/>
  <c r="AI248" i="11" s="1"/>
  <c r="Y203" i="11"/>
  <c r="Q184" i="10"/>
  <c r="Y265" i="11" s="1"/>
  <c r="N200" i="11"/>
  <c r="F181" i="10"/>
  <c r="N262" i="11" s="1"/>
  <c r="X187" i="11"/>
  <c r="P168" i="10"/>
  <c r="X249" i="11" s="1"/>
  <c r="Y195" i="11"/>
  <c r="Q176" i="10"/>
  <c r="Y257" i="11" s="1"/>
  <c r="AJ190" i="11"/>
  <c r="AB171" i="10"/>
  <c r="AJ252" i="11" s="1"/>
  <c r="S213" i="11"/>
  <c r="K194" i="10"/>
  <c r="S275" i="11" s="1"/>
  <c r="U190" i="11"/>
  <c r="M171" i="10"/>
  <c r="U252" i="11" s="1"/>
  <c r="AB204" i="11"/>
  <c r="T185" i="10"/>
  <c r="AB266" i="11" s="1"/>
  <c r="BB184" i="11"/>
  <c r="AT165" i="10"/>
  <c r="BB246" i="11" s="1"/>
  <c r="S197" i="11"/>
  <c r="K178" i="10"/>
  <c r="S259" i="11" s="1"/>
  <c r="AU185" i="11"/>
  <c r="AM166" i="10"/>
  <c r="AU247" i="11" s="1"/>
  <c r="AH196" i="11"/>
  <c r="Z177" i="10"/>
  <c r="AH258" i="11" s="1"/>
  <c r="AI208" i="11"/>
  <c r="AA189" i="10"/>
  <c r="AI270" i="11" s="1"/>
  <c r="AF186" i="11"/>
  <c r="X167" i="10"/>
  <c r="AF248" i="11" s="1"/>
  <c r="AR184" i="11"/>
  <c r="AJ165" i="10"/>
  <c r="AR246" i="11" s="1"/>
  <c r="AC199" i="11"/>
  <c r="U180" i="10"/>
  <c r="AC261" i="11" s="1"/>
  <c r="AE191" i="11"/>
  <c r="W172" i="10"/>
  <c r="AE253" i="11" s="1"/>
  <c r="BA190" i="11"/>
  <c r="AS171" i="10"/>
  <c r="BA252" i="11" s="1"/>
  <c r="W187" i="11"/>
  <c r="O168" i="10"/>
  <c r="W249" i="11" s="1"/>
  <c r="AG185" i="11"/>
  <c r="Y166" i="10"/>
  <c r="AG247" i="11" s="1"/>
  <c r="BC185" i="11"/>
  <c r="AU166" i="10"/>
  <c r="BC247" i="11" s="1"/>
  <c r="U199" i="11"/>
  <c r="M180" i="10"/>
  <c r="U261" i="11" s="1"/>
  <c r="AX188" i="11"/>
  <c r="AP169" i="10"/>
  <c r="AX250" i="11" s="1"/>
  <c r="AN209" i="11"/>
  <c r="AF190" i="10"/>
  <c r="AN271" i="11" s="1"/>
  <c r="AP211" i="11"/>
  <c r="AH192" i="10"/>
  <c r="AP273" i="11" s="1"/>
  <c r="AG198" i="11"/>
  <c r="Y179" i="10"/>
  <c r="AG260" i="11" s="1"/>
  <c r="AS185" i="11"/>
  <c r="AK166" i="10"/>
  <c r="AS247" i="11" s="1"/>
  <c r="AI200" i="11"/>
  <c r="AA181" i="10"/>
  <c r="AI262" i="11" s="1"/>
  <c r="BJ183" i="11"/>
  <c r="BB164" i="10"/>
  <c r="BJ245" i="11" s="1"/>
  <c r="BJ82" i="11" s="1"/>
  <c r="AA189" i="11"/>
  <c r="S170" i="10"/>
  <c r="AA251" i="11" s="1"/>
  <c r="Z186" i="11"/>
  <c r="R167" i="10"/>
  <c r="Z248" i="11" s="1"/>
  <c r="AO194" i="11"/>
  <c r="AG175" i="10"/>
  <c r="AO256" i="11" s="1"/>
  <c r="AL190" i="11"/>
  <c r="AD171" i="10"/>
  <c r="AL252" i="11" s="1"/>
  <c r="BA210" i="11"/>
  <c r="AS191" i="10"/>
  <c r="BA272" i="11" s="1"/>
  <c r="AM171" i="10"/>
  <c r="AU252" i="11" s="1"/>
  <c r="AU190" i="11"/>
  <c r="AW191" i="11"/>
  <c r="AO172" i="10"/>
  <c r="AW253" i="11" s="1"/>
  <c r="AT191" i="11"/>
  <c r="AL172" i="10"/>
  <c r="AT253" i="11" s="1"/>
  <c r="AQ190" i="11"/>
  <c r="AI171" i="10"/>
  <c r="AQ252" i="11" s="1"/>
  <c r="AB187" i="11"/>
  <c r="T168" i="10"/>
  <c r="AB249" i="11" s="1"/>
  <c r="M213" i="11"/>
  <c r="E194" i="10"/>
  <c r="M275" i="11" s="1"/>
  <c r="AA171" i="10"/>
  <c r="AI252" i="11" s="1"/>
  <c r="AI190" i="11"/>
  <c r="AK210" i="11"/>
  <c r="AC191" i="10"/>
  <c r="AK272" i="11" s="1"/>
  <c r="BH213" i="11"/>
  <c r="AZ194" i="10"/>
  <c r="BH275" i="11" s="1"/>
  <c r="AR191" i="11"/>
  <c r="AJ172" i="10"/>
  <c r="AR253" i="11" s="1"/>
  <c r="Y186" i="11"/>
  <c r="Q167" i="10"/>
  <c r="Y248" i="11" s="1"/>
  <c r="V190" i="11"/>
  <c r="N171" i="10"/>
  <c r="V252" i="11" s="1"/>
  <c r="Q211" i="11"/>
  <c r="I192" i="10"/>
  <c r="Q273" i="11" s="1"/>
  <c r="AE199" i="11"/>
  <c r="W180" i="10"/>
  <c r="AE261" i="11" s="1"/>
  <c r="BH205" i="11"/>
  <c r="AZ186" i="10"/>
  <c r="BH267" i="11" s="1"/>
  <c r="BK200" i="11"/>
  <c r="BC181" i="10"/>
  <c r="BK262" i="11" s="1"/>
  <c r="BB207" i="11"/>
  <c r="AT188" i="10"/>
  <c r="BB269" i="11" s="1"/>
  <c r="AF190" i="11"/>
  <c r="X171" i="10"/>
  <c r="AF252" i="11" s="1"/>
  <c r="Q195" i="11"/>
  <c r="I176" i="10"/>
  <c r="Q257" i="11" s="1"/>
  <c r="AT184" i="11"/>
  <c r="AL165" i="10"/>
  <c r="AT246" i="11" s="1"/>
  <c r="BE194" i="11"/>
  <c r="AW175" i="10"/>
  <c r="BE256" i="11" s="1"/>
  <c r="AD206" i="11"/>
  <c r="V187" i="10"/>
  <c r="AD268" i="11" s="1"/>
  <c r="AE185" i="11"/>
  <c r="W166" i="10"/>
  <c r="AE247" i="11" s="1"/>
  <c r="T186" i="11"/>
  <c r="L167" i="10"/>
  <c r="T248" i="11" s="1"/>
  <c r="AZ191" i="11"/>
  <c r="AR172" i="10"/>
  <c r="AZ253" i="11" s="1"/>
  <c r="Z190" i="11"/>
  <c r="R171" i="10"/>
  <c r="Z252" i="11" s="1"/>
  <c r="AW190" i="11"/>
  <c r="AO171" i="10"/>
  <c r="AW252" i="11" s="1"/>
  <c r="O193" i="11"/>
  <c r="G174" i="10"/>
  <c r="O255" i="11" s="1"/>
  <c r="AR197" i="11"/>
  <c r="AJ178" i="10"/>
  <c r="AR259" i="11" s="1"/>
  <c r="V186" i="11"/>
  <c r="N167" i="10"/>
  <c r="V248" i="11" s="1"/>
  <c r="BE184" i="11"/>
  <c r="AW165" i="10"/>
  <c r="BE246" i="11" s="1"/>
  <c r="AA197" i="11"/>
  <c r="S178" i="10"/>
  <c r="AA259" i="11" s="1"/>
  <c r="AR165" i="10"/>
  <c r="AZ246" i="11" s="1"/>
  <c r="AZ184" i="11"/>
  <c r="AS190" i="11"/>
  <c r="AK171" i="10"/>
  <c r="AS252" i="11" s="1"/>
  <c r="AJ187" i="11"/>
  <c r="AB168" i="10"/>
  <c r="AJ249" i="11" s="1"/>
  <c r="AA205" i="11"/>
  <c r="S186" i="10"/>
  <c r="AA267" i="11" s="1"/>
  <c r="O201" i="11"/>
  <c r="G182" i="10"/>
  <c r="O263" i="11" s="1"/>
  <c r="U187" i="11"/>
  <c r="M168" i="10"/>
  <c r="U249" i="11" s="1"/>
  <c r="AA190" i="11"/>
  <c r="S171" i="10"/>
  <c r="AA252" i="11" s="1"/>
  <c r="AN185" i="11"/>
  <c r="AF166" i="10"/>
  <c r="AN247" i="11" s="1"/>
  <c r="AG190" i="11"/>
  <c r="Y171" i="10"/>
  <c r="AG252" i="11" s="1"/>
  <c r="AU204" i="11"/>
  <c r="AM185" i="10"/>
  <c r="AU266" i="11" s="1"/>
  <c r="U183" i="11"/>
  <c r="M164" i="10"/>
  <c r="U245" i="11" s="1"/>
  <c r="N172" i="10"/>
  <c r="V253" i="11" s="1"/>
  <c r="V191" i="11"/>
  <c r="AN184" i="11"/>
  <c r="AF165" i="10"/>
  <c r="AN246" i="11" s="1"/>
  <c r="AB198" i="11"/>
  <c r="T179" i="10"/>
  <c r="AB260" i="11" s="1"/>
  <c r="BA185" i="11"/>
  <c r="AS166" i="10"/>
  <c r="BA247" i="11" s="1"/>
  <c r="BF211" i="11"/>
  <c r="AX192" i="10"/>
  <c r="BF273" i="11" s="1"/>
  <c r="AM190" i="11"/>
  <c r="AE171" i="10"/>
  <c r="AM252" i="11" s="1"/>
  <c r="AC207" i="11"/>
  <c r="U188" i="10"/>
  <c r="AC269" i="11" s="1"/>
  <c r="P202" i="11"/>
  <c r="H183" i="10"/>
  <c r="P264" i="11" s="1"/>
  <c r="X190" i="11"/>
  <c r="P171" i="10"/>
  <c r="X252" i="11" s="1"/>
  <c r="AB191" i="11"/>
  <c r="T172" i="10"/>
  <c r="AB253" i="11" s="1"/>
  <c r="AP172" i="10"/>
  <c r="AX253" i="11" s="1"/>
  <c r="AX191" i="11"/>
  <c r="AO185" i="11"/>
  <c r="AG166" i="10"/>
  <c r="AO247" i="11" s="1"/>
  <c r="AW186" i="11"/>
  <c r="AO167" i="10"/>
  <c r="AW248" i="11" s="1"/>
  <c r="BD189" i="11"/>
  <c r="AV170" i="10"/>
  <c r="BD251" i="11" s="1"/>
  <c r="AN193" i="11"/>
  <c r="AF174" i="10"/>
  <c r="AN255" i="11" s="1"/>
  <c r="AD184" i="11"/>
  <c r="V165" i="10"/>
  <c r="AD246" i="11" s="1"/>
  <c r="O167" i="10"/>
  <c r="W248" i="11" s="1"/>
  <c r="W186" i="11"/>
  <c r="AK199" i="11"/>
  <c r="AC180" i="10"/>
  <c r="AK261" i="11" s="1"/>
  <c r="W185" i="11"/>
  <c r="O166" i="10"/>
  <c r="W247" i="11" s="1"/>
  <c r="AA191" i="11"/>
  <c r="S172" i="10"/>
  <c r="AA253" i="11" s="1"/>
  <c r="Z168" i="10"/>
  <c r="AH249" i="11" s="1"/>
  <c r="AH187" i="11"/>
  <c r="AT190" i="11"/>
  <c r="AL171" i="10"/>
  <c r="AT252" i="11" s="1"/>
  <c r="AM165" i="10"/>
  <c r="AU246" i="11" s="1"/>
  <c r="AU184" i="11"/>
  <c r="AD200" i="11"/>
  <c r="V181" i="10"/>
  <c r="AD262" i="11" s="1"/>
  <c r="AB183" i="11"/>
  <c r="T164" i="10"/>
  <c r="AB245" i="11" s="1"/>
  <c r="BE189" i="11"/>
  <c r="AW170" i="10"/>
  <c r="BE251" i="11" s="1"/>
  <c r="Z204" i="11"/>
  <c r="R185" i="10"/>
  <c r="Z266" i="11" s="1"/>
  <c r="AB186" i="11"/>
  <c r="T167" i="10"/>
  <c r="AB248" i="11" s="1"/>
  <c r="AZ190" i="11"/>
  <c r="AR171" i="10"/>
  <c r="AZ252" i="11" s="1"/>
  <c r="AW184" i="11"/>
  <c r="AO165" i="10"/>
  <c r="AW246" i="11" s="1"/>
  <c r="AH207" i="11"/>
  <c r="Z188" i="10"/>
  <c r="AH269" i="11" s="1"/>
  <c r="AL211" i="11"/>
  <c r="AD192" i="10"/>
  <c r="AL273" i="11" s="1"/>
  <c r="BL185" i="11"/>
  <c r="BL80" i="11" s="1"/>
  <c r="BD166" i="10"/>
  <c r="BL247" i="11" s="1"/>
  <c r="R204" i="11"/>
  <c r="J185" i="10"/>
  <c r="R266" i="11" s="1"/>
  <c r="AM196" i="11"/>
  <c r="AE177" i="10"/>
  <c r="AM258" i="11" s="1"/>
  <c r="AL187" i="11"/>
  <c r="AD168" i="10"/>
  <c r="AL249" i="11" s="1"/>
  <c r="AP184" i="11"/>
  <c r="AH165" i="10"/>
  <c r="AP246" i="11" s="1"/>
  <c r="AX190" i="11"/>
  <c r="AP171" i="10"/>
  <c r="AX252" i="11" s="1"/>
  <c r="BC188" i="11"/>
  <c r="AU169" i="10"/>
  <c r="BC250" i="11" s="1"/>
  <c r="V168" i="10"/>
  <c r="AD249" i="11" s="1"/>
  <c r="AD187" i="11"/>
  <c r="R168" i="10"/>
  <c r="Z249" i="11" s="1"/>
  <c r="Z187" i="11"/>
  <c r="AQ173" i="10"/>
  <c r="AY254" i="11" s="1"/>
  <c r="AY192" i="11"/>
  <c r="V187" i="11"/>
  <c r="N168" i="10"/>
  <c r="V249" i="11" s="1"/>
  <c r="AG206" i="11"/>
  <c r="Y187" i="10"/>
  <c r="AG268" i="11" s="1"/>
  <c r="X186" i="11"/>
  <c r="P167" i="10"/>
  <c r="X248" i="11" s="1"/>
  <c r="Y192" i="10"/>
  <c r="AG273" i="11" s="1"/>
  <c r="AG211" i="11"/>
  <c r="S186" i="11"/>
  <c r="K167" i="10"/>
  <c r="S248" i="11" s="1"/>
  <c r="AU191" i="11"/>
  <c r="AM172" i="10"/>
  <c r="AU253" i="11" s="1"/>
  <c r="AU173" i="10"/>
  <c r="BC254" i="11" s="1"/>
  <c r="BC192" i="11"/>
  <c r="AE201" i="11"/>
  <c r="W182" i="10"/>
  <c r="AE263" i="11" s="1"/>
  <c r="W167" i="10"/>
  <c r="AE248" i="11" s="1"/>
  <c r="AE186" i="11"/>
  <c r="AH186" i="11"/>
  <c r="Z167" i="10"/>
  <c r="AH248" i="11" s="1"/>
  <c r="AB206" i="11"/>
  <c r="T187" i="10"/>
  <c r="AB268" i="11" s="1"/>
  <c r="AC187" i="11"/>
  <c r="U168" i="10"/>
  <c r="AC249" i="11" s="1"/>
  <c r="BA191" i="11"/>
  <c r="AS172" i="10"/>
  <c r="BA253" i="11" s="1"/>
  <c r="AX185" i="11"/>
  <c r="AP166" i="10"/>
  <c r="AX247" i="11" s="1"/>
  <c r="AW202" i="11"/>
  <c r="AO183" i="10"/>
  <c r="AW264" i="11" s="1"/>
  <c r="AQ184" i="11"/>
  <c r="AI165" i="10"/>
  <c r="AQ246" i="11" s="1"/>
  <c r="N198" i="11"/>
  <c r="F179" i="10"/>
  <c r="N260" i="11" s="1"/>
  <c r="S205" i="11"/>
  <c r="K186" i="10"/>
  <c r="S267" i="11" s="1"/>
  <c r="AQ200" i="11"/>
  <c r="AI181" i="10"/>
  <c r="AQ262" i="11" s="1"/>
  <c r="AH172" i="10"/>
  <c r="AP253" i="11" s="1"/>
  <c r="AP191" i="11"/>
  <c r="AQ185" i="11"/>
  <c r="AI166" i="10"/>
  <c r="AQ247" i="11" s="1"/>
  <c r="AY191" i="11"/>
  <c r="AQ172" i="10"/>
  <c r="AY253" i="11" s="1"/>
  <c r="W190" i="11"/>
  <c r="O171" i="10"/>
  <c r="W252" i="11" s="1"/>
  <c r="T191" i="11"/>
  <c r="L172" i="10"/>
  <c r="T253" i="11" s="1"/>
  <c r="AY189" i="11"/>
  <c r="AQ170" i="10"/>
  <c r="AY251" i="11" s="1"/>
  <c r="AD198" i="11"/>
  <c r="V179" i="10"/>
  <c r="AD260" i="11" s="1"/>
  <c r="Y191" i="11"/>
  <c r="Q172" i="10"/>
  <c r="Y253" i="11" s="1"/>
  <c r="AM208" i="11"/>
  <c r="AE189" i="10"/>
  <c r="AM270" i="11" s="1"/>
  <c r="Y187" i="11"/>
  <c r="Q168" i="10"/>
  <c r="Y249" i="11" s="1"/>
  <c r="AL184" i="11"/>
  <c r="AD165" i="10"/>
  <c r="AL246" i="11" s="1"/>
  <c r="T187" i="11"/>
  <c r="L168" i="10"/>
  <c r="T249" i="11" s="1"/>
  <c r="BD184" i="11"/>
  <c r="AV165" i="10"/>
  <c r="BD246" i="11" s="1"/>
  <c r="AB212" i="11"/>
  <c r="T193" i="10"/>
  <c r="AB274" i="11" s="1"/>
  <c r="AH188" i="11"/>
  <c r="Z169" i="10"/>
  <c r="AH250" i="11" s="1"/>
  <c r="AH190" i="11"/>
  <c r="Z171" i="10"/>
  <c r="AH252" i="11" s="1"/>
  <c r="AV201" i="11"/>
  <c r="AN182" i="10"/>
  <c r="AV263" i="11" s="1"/>
  <c r="AD208" i="11"/>
  <c r="V189" i="10"/>
  <c r="AD270" i="11" s="1"/>
  <c r="AZ185" i="11"/>
  <c r="AR166" i="10"/>
  <c r="AZ247" i="11" s="1"/>
  <c r="G171" i="10"/>
  <c r="O252" i="11" s="1"/>
  <c r="O190" i="11"/>
  <c r="BA188" i="11"/>
  <c r="AS169" i="10"/>
  <c r="BA250" i="11" s="1"/>
  <c r="W183" i="11"/>
  <c r="AM169" i="10"/>
  <c r="AU250" i="11" s="1"/>
  <c r="AU188" i="11"/>
  <c r="R202" i="11"/>
  <c r="J183" i="10"/>
  <c r="R264" i="11" s="1"/>
  <c r="T206" i="11"/>
  <c r="L187" i="10"/>
  <c r="T268" i="11" s="1"/>
  <c r="AS202" i="11"/>
  <c r="AK183" i="10"/>
  <c r="AS264" i="11" s="1"/>
  <c r="U186" i="11"/>
  <c r="M167" i="10"/>
  <c r="U248" i="11" s="1"/>
  <c r="AV190" i="11"/>
  <c r="AN171" i="10"/>
  <c r="AV252" i="11" s="1"/>
  <c r="AF184" i="11"/>
  <c r="X165" i="10"/>
  <c r="AF246" i="11" s="1"/>
  <c r="P190" i="11"/>
  <c r="H171" i="10"/>
  <c r="P252" i="11" s="1"/>
  <c r="AR213" i="11"/>
  <c r="AJ194" i="10"/>
  <c r="AR275" i="11" s="1"/>
  <c r="BK184" i="11"/>
  <c r="BC165" i="10"/>
  <c r="BK246" i="11" s="1"/>
  <c r="X202" i="11"/>
  <c r="P183" i="10"/>
  <c r="X264" i="11" s="1"/>
  <c r="AK190" i="11"/>
  <c r="AC171" i="10"/>
  <c r="AK252" i="11" s="1"/>
  <c r="AX176" i="10"/>
  <c r="BF257" i="11" s="1"/>
  <c r="BF82" i="11" s="1"/>
  <c r="BF195" i="11"/>
  <c r="AY188" i="11"/>
  <c r="AQ169" i="10"/>
  <c r="AY250" i="11" s="1"/>
  <c r="AA183" i="11"/>
  <c r="S164" i="10"/>
  <c r="AA245" i="11" s="1"/>
  <c r="AS184" i="11"/>
  <c r="AK165" i="10"/>
  <c r="AS246" i="11" s="1"/>
  <c r="BD96" i="10"/>
  <c r="BL182" i="11" s="1"/>
  <c r="BC96" i="10"/>
  <c r="BK182" i="11" s="1"/>
  <c r="BB96" i="10"/>
  <c r="BJ182" i="11" s="1"/>
  <c r="BA96" i="10"/>
  <c r="BI182" i="11" s="1"/>
  <c r="AZ96" i="10"/>
  <c r="BH182" i="11" s="1"/>
  <c r="AY96" i="10"/>
  <c r="BG182" i="11" s="1"/>
  <c r="AX96" i="10"/>
  <c r="BF182" i="11" s="1"/>
  <c r="AW96" i="10"/>
  <c r="BE182" i="11" s="1"/>
  <c r="AV96" i="10"/>
  <c r="BD182" i="11" s="1"/>
  <c r="AU96" i="10"/>
  <c r="BC182" i="11" s="1"/>
  <c r="AT96" i="10"/>
  <c r="BB182" i="11" s="1"/>
  <c r="AS96" i="10"/>
  <c r="BA182" i="11" s="1"/>
  <c r="AR96" i="10"/>
  <c r="AZ182" i="11" s="1"/>
  <c r="AQ96" i="10"/>
  <c r="AY182" i="11" s="1"/>
  <c r="AP96" i="10"/>
  <c r="AX182" i="11" s="1"/>
  <c r="AO96" i="10"/>
  <c r="AW182" i="11" s="1"/>
  <c r="AN96" i="10"/>
  <c r="AV182" i="11" s="1"/>
  <c r="AM96" i="10"/>
  <c r="AU182" i="11" s="1"/>
  <c r="AL96" i="10"/>
  <c r="AT182" i="11" s="1"/>
  <c r="AK96" i="10"/>
  <c r="AS182" i="11" s="1"/>
  <c r="AJ96" i="10"/>
  <c r="AR182" i="11" s="1"/>
  <c r="AI96" i="10"/>
  <c r="AQ182" i="11" s="1"/>
  <c r="AH96" i="10"/>
  <c r="AP182" i="11" s="1"/>
  <c r="AG96" i="10"/>
  <c r="AO182" i="11" s="1"/>
  <c r="AF96" i="10"/>
  <c r="AN182" i="11" s="1"/>
  <c r="AE96" i="10"/>
  <c r="AM182" i="11" s="1"/>
  <c r="AD96" i="10"/>
  <c r="AL182" i="11" s="1"/>
  <c r="AC96" i="10"/>
  <c r="AK182" i="11" s="1"/>
  <c r="AB96" i="10"/>
  <c r="AJ182" i="11" s="1"/>
  <c r="AA96" i="10"/>
  <c r="AI182" i="11" s="1"/>
  <c r="Z96" i="10"/>
  <c r="AH182" i="11" s="1"/>
  <c r="Y96" i="10"/>
  <c r="AG182" i="11" s="1"/>
  <c r="X96" i="10"/>
  <c r="AF182" i="11" s="1"/>
  <c r="W96" i="10"/>
  <c r="AE182" i="11" s="1"/>
  <c r="V96" i="10"/>
  <c r="AD182" i="11" s="1"/>
  <c r="U96" i="10"/>
  <c r="AC182" i="11" s="1"/>
  <c r="T96" i="10"/>
  <c r="AB182" i="11" s="1"/>
  <c r="S96" i="10"/>
  <c r="AA182" i="11" s="1"/>
  <c r="R96" i="10"/>
  <c r="Z182" i="11" s="1"/>
  <c r="Q96" i="10"/>
  <c r="Y182" i="11" s="1"/>
  <c r="P96" i="10"/>
  <c r="X182" i="11" s="1"/>
  <c r="O96" i="10"/>
  <c r="W182" i="11" s="1"/>
  <c r="N96" i="10"/>
  <c r="V182" i="11" s="1"/>
  <c r="M96" i="10"/>
  <c r="U182" i="11" s="1"/>
  <c r="L96" i="10"/>
  <c r="T182" i="11" s="1"/>
  <c r="K96" i="10"/>
  <c r="S182" i="11" s="1"/>
  <c r="J96" i="10"/>
  <c r="R182" i="11" s="1"/>
  <c r="I96" i="10"/>
  <c r="Q182" i="11" s="1"/>
  <c r="H96" i="10"/>
  <c r="P182" i="11" s="1"/>
  <c r="G96" i="10"/>
  <c r="O182" i="11" s="1"/>
  <c r="F96" i="10"/>
  <c r="N182" i="11" s="1"/>
  <c r="E96" i="10"/>
  <c r="M182" i="11" s="1"/>
  <c r="D96" i="10"/>
  <c r="L182" i="11" s="1"/>
  <c r="C96" i="10"/>
  <c r="K182" i="11" s="1"/>
  <c r="BD95" i="10"/>
  <c r="BL181" i="11" s="1"/>
  <c r="BC95" i="10"/>
  <c r="BK181" i="11" s="1"/>
  <c r="BB95" i="10"/>
  <c r="BJ181" i="11" s="1"/>
  <c r="BA95" i="10"/>
  <c r="BI181" i="11" s="1"/>
  <c r="AZ95" i="10"/>
  <c r="BH181" i="11" s="1"/>
  <c r="AY95" i="10"/>
  <c r="BG181" i="11" s="1"/>
  <c r="AX95" i="10"/>
  <c r="BF181" i="11" s="1"/>
  <c r="AW95" i="10"/>
  <c r="BE181" i="11" s="1"/>
  <c r="AV95" i="10"/>
  <c r="BD181" i="11" s="1"/>
  <c r="AU95" i="10"/>
  <c r="BC181" i="11" s="1"/>
  <c r="AT95" i="10"/>
  <c r="BB181" i="11" s="1"/>
  <c r="AS95" i="10"/>
  <c r="BA181" i="11" s="1"/>
  <c r="AR95" i="10"/>
  <c r="AZ181" i="11" s="1"/>
  <c r="AQ95" i="10"/>
  <c r="AY181" i="11" s="1"/>
  <c r="AP95" i="10"/>
  <c r="AX181" i="11" s="1"/>
  <c r="AO95" i="10"/>
  <c r="AW181" i="11" s="1"/>
  <c r="AN95" i="10"/>
  <c r="AV181" i="11" s="1"/>
  <c r="AM95" i="10"/>
  <c r="AU181" i="11" s="1"/>
  <c r="AL95" i="10"/>
  <c r="AT181" i="11" s="1"/>
  <c r="AK95" i="10"/>
  <c r="AS181" i="11" s="1"/>
  <c r="AJ95" i="10"/>
  <c r="AR181" i="11" s="1"/>
  <c r="AI95" i="10"/>
  <c r="AQ181" i="11" s="1"/>
  <c r="AH95" i="10"/>
  <c r="AP181" i="11" s="1"/>
  <c r="AG95" i="10"/>
  <c r="AO181" i="11" s="1"/>
  <c r="AF95" i="10"/>
  <c r="AN181" i="11" s="1"/>
  <c r="AE95" i="10"/>
  <c r="AM181" i="11" s="1"/>
  <c r="AD95" i="10"/>
  <c r="AL181" i="11" s="1"/>
  <c r="AC95" i="10"/>
  <c r="AK181" i="11" s="1"/>
  <c r="AB95" i="10"/>
  <c r="AJ181" i="11" s="1"/>
  <c r="AA95" i="10"/>
  <c r="AI181" i="11" s="1"/>
  <c r="Z95" i="10"/>
  <c r="AH181" i="11" s="1"/>
  <c r="Y95" i="10"/>
  <c r="AG181" i="11" s="1"/>
  <c r="X95" i="10"/>
  <c r="AF181" i="11" s="1"/>
  <c r="W95" i="10"/>
  <c r="AE181" i="11" s="1"/>
  <c r="V95" i="10"/>
  <c r="AD181" i="11" s="1"/>
  <c r="U95" i="10"/>
  <c r="AC181" i="11" s="1"/>
  <c r="T95" i="10"/>
  <c r="AB181" i="11" s="1"/>
  <c r="S95" i="10"/>
  <c r="AA181" i="11" s="1"/>
  <c r="R95" i="10"/>
  <c r="Z181" i="11" s="1"/>
  <c r="Q95" i="10"/>
  <c r="Y181" i="11" s="1"/>
  <c r="P95" i="10"/>
  <c r="X181" i="11" s="1"/>
  <c r="O95" i="10"/>
  <c r="W181" i="11" s="1"/>
  <c r="N95" i="10"/>
  <c r="V181" i="11" s="1"/>
  <c r="M95" i="10"/>
  <c r="U181" i="11" s="1"/>
  <c r="L95" i="10"/>
  <c r="T181" i="11" s="1"/>
  <c r="K95" i="10"/>
  <c r="S181" i="11" s="1"/>
  <c r="J95" i="10"/>
  <c r="R181" i="11" s="1"/>
  <c r="I95" i="10"/>
  <c r="Q181" i="11" s="1"/>
  <c r="H95" i="10"/>
  <c r="P181" i="11" s="1"/>
  <c r="G95" i="10"/>
  <c r="O181" i="11" s="1"/>
  <c r="F95" i="10"/>
  <c r="N181" i="11" s="1"/>
  <c r="E95" i="10"/>
  <c r="M181" i="11" s="1"/>
  <c r="D95" i="10"/>
  <c r="L181" i="11" s="1"/>
  <c r="C95" i="10"/>
  <c r="K181" i="11" s="1"/>
  <c r="BD94" i="10"/>
  <c r="BL180" i="11" s="1"/>
  <c r="BC94" i="10"/>
  <c r="BK180" i="11" s="1"/>
  <c r="BB94" i="10"/>
  <c r="BJ180" i="11" s="1"/>
  <c r="BA94" i="10"/>
  <c r="BI180" i="11" s="1"/>
  <c r="AZ94" i="10"/>
  <c r="BH180" i="11" s="1"/>
  <c r="AY94" i="10"/>
  <c r="BG180" i="11" s="1"/>
  <c r="AX94" i="10"/>
  <c r="BF180" i="11" s="1"/>
  <c r="AW94" i="10"/>
  <c r="BE180" i="11" s="1"/>
  <c r="AV94" i="10"/>
  <c r="BD180" i="11" s="1"/>
  <c r="AU94" i="10"/>
  <c r="BC180" i="11" s="1"/>
  <c r="AT94" i="10"/>
  <c r="BB180" i="11" s="1"/>
  <c r="AS94" i="10"/>
  <c r="BA180" i="11" s="1"/>
  <c r="AR94" i="10"/>
  <c r="AZ180" i="11" s="1"/>
  <c r="AQ94" i="10"/>
  <c r="AY180" i="11" s="1"/>
  <c r="AP94" i="10"/>
  <c r="AX180" i="11" s="1"/>
  <c r="AO94" i="10"/>
  <c r="AW180" i="11" s="1"/>
  <c r="AN94" i="10"/>
  <c r="AV180" i="11" s="1"/>
  <c r="AM94" i="10"/>
  <c r="AU180" i="11" s="1"/>
  <c r="AL94" i="10"/>
  <c r="AT180" i="11" s="1"/>
  <c r="AK94" i="10"/>
  <c r="AS180" i="11" s="1"/>
  <c r="AJ94" i="10"/>
  <c r="AR180" i="11" s="1"/>
  <c r="AI94" i="10"/>
  <c r="AQ180" i="11" s="1"/>
  <c r="AH94" i="10"/>
  <c r="AP180" i="11" s="1"/>
  <c r="AG94" i="10"/>
  <c r="AO180" i="11" s="1"/>
  <c r="AF94" i="10"/>
  <c r="AN180" i="11" s="1"/>
  <c r="AE94" i="10"/>
  <c r="AM180" i="11" s="1"/>
  <c r="AD94" i="10"/>
  <c r="AL180" i="11" s="1"/>
  <c r="AC94" i="10"/>
  <c r="AK180" i="11" s="1"/>
  <c r="AB94" i="10"/>
  <c r="AJ180" i="11" s="1"/>
  <c r="AA94" i="10"/>
  <c r="AI180" i="11" s="1"/>
  <c r="Z94" i="10"/>
  <c r="AH180" i="11" s="1"/>
  <c r="Y94" i="10"/>
  <c r="AG180" i="11" s="1"/>
  <c r="X94" i="10"/>
  <c r="AF180" i="11" s="1"/>
  <c r="W94" i="10"/>
  <c r="AE180" i="11" s="1"/>
  <c r="V94" i="10"/>
  <c r="AD180" i="11" s="1"/>
  <c r="U94" i="10"/>
  <c r="AC180" i="11" s="1"/>
  <c r="T94" i="10"/>
  <c r="AB180" i="11" s="1"/>
  <c r="S94" i="10"/>
  <c r="AA180" i="11" s="1"/>
  <c r="R94" i="10"/>
  <c r="Z180" i="11" s="1"/>
  <c r="Q94" i="10"/>
  <c r="Y180" i="11" s="1"/>
  <c r="P94" i="10"/>
  <c r="X180" i="11" s="1"/>
  <c r="O94" i="10"/>
  <c r="W180" i="11" s="1"/>
  <c r="N94" i="10"/>
  <c r="V180" i="11" s="1"/>
  <c r="M94" i="10"/>
  <c r="U180" i="11" s="1"/>
  <c r="L94" i="10"/>
  <c r="T180" i="11" s="1"/>
  <c r="K94" i="10"/>
  <c r="S180" i="11" s="1"/>
  <c r="J94" i="10"/>
  <c r="R180" i="11" s="1"/>
  <c r="I94" i="10"/>
  <c r="Q180" i="11" s="1"/>
  <c r="H94" i="10"/>
  <c r="P180" i="11" s="1"/>
  <c r="G94" i="10"/>
  <c r="O180" i="11" s="1"/>
  <c r="F94" i="10"/>
  <c r="N180" i="11" s="1"/>
  <c r="E94" i="10"/>
  <c r="M180" i="11" s="1"/>
  <c r="D94" i="10"/>
  <c r="L180" i="11" s="1"/>
  <c r="C94" i="10"/>
  <c r="K180" i="11" s="1"/>
  <c r="BD93" i="10"/>
  <c r="BL179" i="11" s="1"/>
  <c r="BC93" i="10"/>
  <c r="BK179" i="11" s="1"/>
  <c r="BB93" i="10"/>
  <c r="BJ179" i="11" s="1"/>
  <c r="BA93" i="10"/>
  <c r="BI179" i="11" s="1"/>
  <c r="AZ93" i="10"/>
  <c r="BH179" i="11" s="1"/>
  <c r="AY93" i="10"/>
  <c r="BG179" i="11" s="1"/>
  <c r="AX93" i="10"/>
  <c r="BF179" i="11" s="1"/>
  <c r="AW93" i="10"/>
  <c r="BE179" i="11" s="1"/>
  <c r="AV93" i="10"/>
  <c r="BD179" i="11" s="1"/>
  <c r="AU93" i="10"/>
  <c r="BC179" i="11" s="1"/>
  <c r="AT93" i="10"/>
  <c r="BB179" i="11" s="1"/>
  <c r="AS93" i="10"/>
  <c r="BA179" i="11" s="1"/>
  <c r="AR93" i="10"/>
  <c r="AZ179" i="11" s="1"/>
  <c r="AQ93" i="10"/>
  <c r="AY179" i="11" s="1"/>
  <c r="AP93" i="10"/>
  <c r="AX179" i="11" s="1"/>
  <c r="AO93" i="10"/>
  <c r="AW179" i="11" s="1"/>
  <c r="AN93" i="10"/>
  <c r="AV179" i="11" s="1"/>
  <c r="AM93" i="10"/>
  <c r="AU179" i="11" s="1"/>
  <c r="AL93" i="10"/>
  <c r="AT179" i="11" s="1"/>
  <c r="AK93" i="10"/>
  <c r="AS179" i="11" s="1"/>
  <c r="AJ93" i="10"/>
  <c r="AR179" i="11" s="1"/>
  <c r="AI93" i="10"/>
  <c r="AQ179" i="11" s="1"/>
  <c r="AH93" i="10"/>
  <c r="AP179" i="11" s="1"/>
  <c r="AG93" i="10"/>
  <c r="AO179" i="11" s="1"/>
  <c r="AF93" i="10"/>
  <c r="AN179" i="11" s="1"/>
  <c r="AE93" i="10"/>
  <c r="AM179" i="11" s="1"/>
  <c r="AD93" i="10"/>
  <c r="AL179" i="11" s="1"/>
  <c r="AC93" i="10"/>
  <c r="AK179" i="11" s="1"/>
  <c r="AB93" i="10"/>
  <c r="AJ179" i="11" s="1"/>
  <c r="AA93" i="10"/>
  <c r="AI179" i="11" s="1"/>
  <c r="Z93" i="10"/>
  <c r="AH179" i="11" s="1"/>
  <c r="Y93" i="10"/>
  <c r="AG179" i="11" s="1"/>
  <c r="X93" i="10"/>
  <c r="AF179" i="11" s="1"/>
  <c r="W93" i="10"/>
  <c r="AE179" i="11" s="1"/>
  <c r="V93" i="10"/>
  <c r="AD179" i="11" s="1"/>
  <c r="U93" i="10"/>
  <c r="AC179" i="11" s="1"/>
  <c r="T93" i="10"/>
  <c r="AB179" i="11" s="1"/>
  <c r="S93" i="10"/>
  <c r="AA179" i="11" s="1"/>
  <c r="R93" i="10"/>
  <c r="Z179" i="11" s="1"/>
  <c r="Q93" i="10"/>
  <c r="Y179" i="11" s="1"/>
  <c r="P93" i="10"/>
  <c r="X179" i="11" s="1"/>
  <c r="O93" i="10"/>
  <c r="W179" i="11" s="1"/>
  <c r="N93" i="10"/>
  <c r="V179" i="11" s="1"/>
  <c r="M93" i="10"/>
  <c r="U179" i="11" s="1"/>
  <c r="L93" i="10"/>
  <c r="T179" i="11" s="1"/>
  <c r="K93" i="10"/>
  <c r="S179" i="11" s="1"/>
  <c r="J93" i="10"/>
  <c r="R179" i="11" s="1"/>
  <c r="I93" i="10"/>
  <c r="Q179" i="11" s="1"/>
  <c r="H93" i="10"/>
  <c r="P179" i="11" s="1"/>
  <c r="G93" i="10"/>
  <c r="O179" i="11" s="1"/>
  <c r="F93" i="10"/>
  <c r="N179" i="11" s="1"/>
  <c r="E93" i="10"/>
  <c r="M179" i="11" s="1"/>
  <c r="D93" i="10"/>
  <c r="L179" i="11" s="1"/>
  <c r="C93" i="10"/>
  <c r="K179" i="11" s="1"/>
  <c r="BD92" i="10"/>
  <c r="BL178" i="11" s="1"/>
  <c r="BC92" i="10"/>
  <c r="BK178" i="11" s="1"/>
  <c r="BB92" i="10"/>
  <c r="BJ178" i="11" s="1"/>
  <c r="BA92" i="10"/>
  <c r="BI178" i="11" s="1"/>
  <c r="AZ92" i="10"/>
  <c r="BH178" i="11" s="1"/>
  <c r="AY92" i="10"/>
  <c r="BG178" i="11" s="1"/>
  <c r="AX92" i="10"/>
  <c r="BF178" i="11" s="1"/>
  <c r="AW92" i="10"/>
  <c r="BE178" i="11" s="1"/>
  <c r="AV92" i="10"/>
  <c r="BD178" i="11" s="1"/>
  <c r="AU92" i="10"/>
  <c r="BC178" i="11" s="1"/>
  <c r="AT92" i="10"/>
  <c r="BB178" i="11" s="1"/>
  <c r="AS92" i="10"/>
  <c r="BA178" i="11" s="1"/>
  <c r="AR92" i="10"/>
  <c r="AZ178" i="11" s="1"/>
  <c r="AQ92" i="10"/>
  <c r="AY178" i="11" s="1"/>
  <c r="AP92" i="10"/>
  <c r="AX178" i="11" s="1"/>
  <c r="AO92" i="10"/>
  <c r="AW178" i="11" s="1"/>
  <c r="AN92" i="10"/>
  <c r="AV178" i="11" s="1"/>
  <c r="AM92" i="10"/>
  <c r="AU178" i="11" s="1"/>
  <c r="AL92" i="10"/>
  <c r="AT178" i="11" s="1"/>
  <c r="AK92" i="10"/>
  <c r="AS178" i="11" s="1"/>
  <c r="AJ92" i="10"/>
  <c r="AR178" i="11" s="1"/>
  <c r="AI92" i="10"/>
  <c r="AQ178" i="11" s="1"/>
  <c r="AH92" i="10"/>
  <c r="AP178" i="11" s="1"/>
  <c r="AG92" i="10"/>
  <c r="AO178" i="11" s="1"/>
  <c r="AF92" i="10"/>
  <c r="AN178" i="11" s="1"/>
  <c r="AE92" i="10"/>
  <c r="AM178" i="11" s="1"/>
  <c r="AD92" i="10"/>
  <c r="AL178" i="11" s="1"/>
  <c r="AC92" i="10"/>
  <c r="AK178" i="11" s="1"/>
  <c r="AB92" i="10"/>
  <c r="AJ178" i="11" s="1"/>
  <c r="AA92" i="10"/>
  <c r="AI178" i="11" s="1"/>
  <c r="Z92" i="10"/>
  <c r="AH178" i="11" s="1"/>
  <c r="Y92" i="10"/>
  <c r="AG178" i="11" s="1"/>
  <c r="X92" i="10"/>
  <c r="AF178" i="11" s="1"/>
  <c r="W92" i="10"/>
  <c r="AE178" i="11" s="1"/>
  <c r="V92" i="10"/>
  <c r="AD178" i="11" s="1"/>
  <c r="U92" i="10"/>
  <c r="AC178" i="11" s="1"/>
  <c r="T92" i="10"/>
  <c r="AB178" i="11" s="1"/>
  <c r="S92" i="10"/>
  <c r="AA178" i="11" s="1"/>
  <c r="R92" i="10"/>
  <c r="Z178" i="11" s="1"/>
  <c r="Q92" i="10"/>
  <c r="Y178" i="11" s="1"/>
  <c r="P92" i="10"/>
  <c r="X178" i="11" s="1"/>
  <c r="O92" i="10"/>
  <c r="W178" i="11" s="1"/>
  <c r="N92" i="10"/>
  <c r="V178" i="11" s="1"/>
  <c r="M92" i="10"/>
  <c r="U178" i="11" s="1"/>
  <c r="L92" i="10"/>
  <c r="T178" i="11" s="1"/>
  <c r="K92" i="10"/>
  <c r="S178" i="11" s="1"/>
  <c r="J92" i="10"/>
  <c r="R178" i="11" s="1"/>
  <c r="I92" i="10"/>
  <c r="Q178" i="11" s="1"/>
  <c r="H92" i="10"/>
  <c r="P178" i="11" s="1"/>
  <c r="G92" i="10"/>
  <c r="O178" i="11" s="1"/>
  <c r="F92" i="10"/>
  <c r="N178" i="11" s="1"/>
  <c r="E92" i="10"/>
  <c r="M178" i="11" s="1"/>
  <c r="D92" i="10"/>
  <c r="L178" i="11" s="1"/>
  <c r="C92" i="10"/>
  <c r="K178" i="11" s="1"/>
  <c r="BD91" i="10"/>
  <c r="BL177" i="11" s="1"/>
  <c r="BC91" i="10"/>
  <c r="BK177" i="11" s="1"/>
  <c r="BB91" i="10"/>
  <c r="BJ177" i="11" s="1"/>
  <c r="BA91" i="10"/>
  <c r="BI177" i="11" s="1"/>
  <c r="AZ91" i="10"/>
  <c r="BH177" i="11" s="1"/>
  <c r="AY91" i="10"/>
  <c r="BG177" i="11" s="1"/>
  <c r="AX91" i="10"/>
  <c r="BF177" i="11" s="1"/>
  <c r="AW91" i="10"/>
  <c r="BE177" i="11" s="1"/>
  <c r="AV91" i="10"/>
  <c r="BD177" i="11" s="1"/>
  <c r="AU91" i="10"/>
  <c r="BC177" i="11" s="1"/>
  <c r="AT91" i="10"/>
  <c r="BB177" i="11" s="1"/>
  <c r="AS91" i="10"/>
  <c r="BA177" i="11" s="1"/>
  <c r="AR91" i="10"/>
  <c r="AZ177" i="11" s="1"/>
  <c r="AQ91" i="10"/>
  <c r="AY177" i="11" s="1"/>
  <c r="AP91" i="10"/>
  <c r="AX177" i="11" s="1"/>
  <c r="AO91" i="10"/>
  <c r="AW177" i="11" s="1"/>
  <c r="AN91" i="10"/>
  <c r="AV177" i="11" s="1"/>
  <c r="AM91" i="10"/>
  <c r="AU177" i="11" s="1"/>
  <c r="AL91" i="10"/>
  <c r="AT177" i="11" s="1"/>
  <c r="AK91" i="10"/>
  <c r="AS177" i="11" s="1"/>
  <c r="AJ91" i="10"/>
  <c r="AR177" i="11" s="1"/>
  <c r="AI91" i="10"/>
  <c r="AQ177" i="11" s="1"/>
  <c r="AH91" i="10"/>
  <c r="AP177" i="11" s="1"/>
  <c r="AG91" i="10"/>
  <c r="AO177" i="11" s="1"/>
  <c r="AF91" i="10"/>
  <c r="AN177" i="11" s="1"/>
  <c r="AE91" i="10"/>
  <c r="AM177" i="11" s="1"/>
  <c r="AD91" i="10"/>
  <c r="AL177" i="11" s="1"/>
  <c r="AC91" i="10"/>
  <c r="AK177" i="11" s="1"/>
  <c r="AB91" i="10"/>
  <c r="AJ177" i="11" s="1"/>
  <c r="AA91" i="10"/>
  <c r="AI177" i="11" s="1"/>
  <c r="Z91" i="10"/>
  <c r="AH177" i="11" s="1"/>
  <c r="Y91" i="10"/>
  <c r="AG177" i="11" s="1"/>
  <c r="X91" i="10"/>
  <c r="AF177" i="11" s="1"/>
  <c r="W91" i="10"/>
  <c r="AE177" i="11" s="1"/>
  <c r="V91" i="10"/>
  <c r="AD177" i="11" s="1"/>
  <c r="U91" i="10"/>
  <c r="AC177" i="11" s="1"/>
  <c r="T91" i="10"/>
  <c r="AB177" i="11" s="1"/>
  <c r="S91" i="10"/>
  <c r="AA177" i="11" s="1"/>
  <c r="R91" i="10"/>
  <c r="Z177" i="11" s="1"/>
  <c r="Q91" i="10"/>
  <c r="Y177" i="11" s="1"/>
  <c r="P91" i="10"/>
  <c r="X177" i="11" s="1"/>
  <c r="O91" i="10"/>
  <c r="W177" i="11" s="1"/>
  <c r="N91" i="10"/>
  <c r="V177" i="11" s="1"/>
  <c r="M91" i="10"/>
  <c r="U177" i="11" s="1"/>
  <c r="L91" i="10"/>
  <c r="T177" i="11" s="1"/>
  <c r="K91" i="10"/>
  <c r="S177" i="11" s="1"/>
  <c r="J91" i="10"/>
  <c r="R177" i="11" s="1"/>
  <c r="I91" i="10"/>
  <c r="Q177" i="11" s="1"/>
  <c r="H91" i="10"/>
  <c r="P177" i="11" s="1"/>
  <c r="G91" i="10"/>
  <c r="O177" i="11" s="1"/>
  <c r="F91" i="10"/>
  <c r="N177" i="11" s="1"/>
  <c r="E91" i="10"/>
  <c r="M177" i="11" s="1"/>
  <c r="D91" i="10"/>
  <c r="L177" i="11" s="1"/>
  <c r="C91" i="10"/>
  <c r="K177" i="11" s="1"/>
  <c r="BD90" i="10"/>
  <c r="BL176" i="11" s="1"/>
  <c r="BC90" i="10"/>
  <c r="BK176" i="11" s="1"/>
  <c r="BB90" i="10"/>
  <c r="BJ176" i="11" s="1"/>
  <c r="BA90" i="10"/>
  <c r="BI176" i="11" s="1"/>
  <c r="AZ90" i="10"/>
  <c r="BH176" i="11" s="1"/>
  <c r="AY90" i="10"/>
  <c r="BG176" i="11" s="1"/>
  <c r="AX90" i="10"/>
  <c r="BF176" i="11" s="1"/>
  <c r="AW90" i="10"/>
  <c r="BE176" i="11" s="1"/>
  <c r="AV90" i="10"/>
  <c r="BD176" i="11" s="1"/>
  <c r="AU90" i="10"/>
  <c r="BC176" i="11" s="1"/>
  <c r="AT90" i="10"/>
  <c r="BB176" i="11" s="1"/>
  <c r="AS90" i="10"/>
  <c r="BA176" i="11" s="1"/>
  <c r="AR90" i="10"/>
  <c r="AZ176" i="11" s="1"/>
  <c r="AQ90" i="10"/>
  <c r="AY176" i="11" s="1"/>
  <c r="AP90" i="10"/>
  <c r="AX176" i="11" s="1"/>
  <c r="AO90" i="10"/>
  <c r="AW176" i="11" s="1"/>
  <c r="AN90" i="10"/>
  <c r="AV176" i="11" s="1"/>
  <c r="AM90" i="10"/>
  <c r="AU176" i="11" s="1"/>
  <c r="AL90" i="10"/>
  <c r="AT176" i="11" s="1"/>
  <c r="AK90" i="10"/>
  <c r="AS176" i="11" s="1"/>
  <c r="AJ90" i="10"/>
  <c r="AR176" i="11" s="1"/>
  <c r="AI90" i="10"/>
  <c r="AQ176" i="11" s="1"/>
  <c r="AH90" i="10"/>
  <c r="AP176" i="11" s="1"/>
  <c r="AG90" i="10"/>
  <c r="AO176" i="11" s="1"/>
  <c r="AF90" i="10"/>
  <c r="AN176" i="11" s="1"/>
  <c r="AE90" i="10"/>
  <c r="AM176" i="11" s="1"/>
  <c r="AD90" i="10"/>
  <c r="AL176" i="11" s="1"/>
  <c r="AC90" i="10"/>
  <c r="AK176" i="11" s="1"/>
  <c r="AB90" i="10"/>
  <c r="AJ176" i="11" s="1"/>
  <c r="AA90" i="10"/>
  <c r="AI176" i="11" s="1"/>
  <c r="Z90" i="10"/>
  <c r="AH176" i="11" s="1"/>
  <c r="Y90" i="10"/>
  <c r="AG176" i="11" s="1"/>
  <c r="X90" i="10"/>
  <c r="AF176" i="11" s="1"/>
  <c r="W90" i="10"/>
  <c r="AE176" i="11" s="1"/>
  <c r="V90" i="10"/>
  <c r="AD176" i="11" s="1"/>
  <c r="U90" i="10"/>
  <c r="AC176" i="11" s="1"/>
  <c r="T90" i="10"/>
  <c r="AB176" i="11" s="1"/>
  <c r="S90" i="10"/>
  <c r="AA176" i="11" s="1"/>
  <c r="R90" i="10"/>
  <c r="Z176" i="11" s="1"/>
  <c r="Q90" i="10"/>
  <c r="Y176" i="11" s="1"/>
  <c r="P90" i="10"/>
  <c r="X176" i="11" s="1"/>
  <c r="O90" i="10"/>
  <c r="W176" i="11" s="1"/>
  <c r="N90" i="10"/>
  <c r="V176" i="11" s="1"/>
  <c r="M90" i="10"/>
  <c r="U176" i="11" s="1"/>
  <c r="L90" i="10"/>
  <c r="T176" i="11" s="1"/>
  <c r="K90" i="10"/>
  <c r="S176" i="11" s="1"/>
  <c r="J90" i="10"/>
  <c r="R176" i="11" s="1"/>
  <c r="I90" i="10"/>
  <c r="Q176" i="11" s="1"/>
  <c r="H90" i="10"/>
  <c r="P176" i="11" s="1"/>
  <c r="G90" i="10"/>
  <c r="O176" i="11" s="1"/>
  <c r="F90" i="10"/>
  <c r="N176" i="11" s="1"/>
  <c r="E90" i="10"/>
  <c r="M176" i="11" s="1"/>
  <c r="D90" i="10"/>
  <c r="L176" i="11" s="1"/>
  <c r="C90" i="10"/>
  <c r="K176" i="11" s="1"/>
  <c r="BD89" i="10"/>
  <c r="BL175" i="11" s="1"/>
  <c r="BC89" i="10"/>
  <c r="BK175" i="11" s="1"/>
  <c r="BB89" i="10"/>
  <c r="BJ175" i="11" s="1"/>
  <c r="BA89" i="10"/>
  <c r="BI175" i="11" s="1"/>
  <c r="AZ89" i="10"/>
  <c r="BH175" i="11" s="1"/>
  <c r="AY89" i="10"/>
  <c r="BG175" i="11" s="1"/>
  <c r="AX89" i="10"/>
  <c r="BF175" i="11" s="1"/>
  <c r="AW89" i="10"/>
  <c r="BE175" i="11" s="1"/>
  <c r="AV89" i="10"/>
  <c r="BD175" i="11" s="1"/>
  <c r="AU89" i="10"/>
  <c r="BC175" i="11" s="1"/>
  <c r="AT89" i="10"/>
  <c r="BB175" i="11" s="1"/>
  <c r="AS89" i="10"/>
  <c r="BA175" i="11" s="1"/>
  <c r="AR89" i="10"/>
  <c r="AZ175" i="11" s="1"/>
  <c r="AQ89" i="10"/>
  <c r="AY175" i="11" s="1"/>
  <c r="AP89" i="10"/>
  <c r="AX175" i="11" s="1"/>
  <c r="AO89" i="10"/>
  <c r="AW175" i="11" s="1"/>
  <c r="AN89" i="10"/>
  <c r="AV175" i="11" s="1"/>
  <c r="AM89" i="10"/>
  <c r="AU175" i="11" s="1"/>
  <c r="AL89" i="10"/>
  <c r="AT175" i="11" s="1"/>
  <c r="AK89" i="10"/>
  <c r="AS175" i="11" s="1"/>
  <c r="AJ89" i="10"/>
  <c r="AR175" i="11" s="1"/>
  <c r="AI89" i="10"/>
  <c r="AQ175" i="11" s="1"/>
  <c r="AH89" i="10"/>
  <c r="AP175" i="11" s="1"/>
  <c r="AG89" i="10"/>
  <c r="AO175" i="11" s="1"/>
  <c r="AF89" i="10"/>
  <c r="AN175" i="11" s="1"/>
  <c r="AE89" i="10"/>
  <c r="AM175" i="11" s="1"/>
  <c r="AD89" i="10"/>
  <c r="AL175" i="11" s="1"/>
  <c r="AC89" i="10"/>
  <c r="AK175" i="11" s="1"/>
  <c r="AB89" i="10"/>
  <c r="AJ175" i="11" s="1"/>
  <c r="AA89" i="10"/>
  <c r="AI175" i="11" s="1"/>
  <c r="Z89" i="10"/>
  <c r="AH175" i="11" s="1"/>
  <c r="Y89" i="10"/>
  <c r="AG175" i="11" s="1"/>
  <c r="X89" i="10"/>
  <c r="AF175" i="11" s="1"/>
  <c r="W89" i="10"/>
  <c r="AE175" i="11" s="1"/>
  <c r="V89" i="10"/>
  <c r="AD175" i="11" s="1"/>
  <c r="U89" i="10"/>
  <c r="AC175" i="11" s="1"/>
  <c r="T89" i="10"/>
  <c r="AB175" i="11" s="1"/>
  <c r="S89" i="10"/>
  <c r="AA175" i="11" s="1"/>
  <c r="R89" i="10"/>
  <c r="Z175" i="11" s="1"/>
  <c r="Q89" i="10"/>
  <c r="Y175" i="11" s="1"/>
  <c r="P89" i="10"/>
  <c r="X175" i="11" s="1"/>
  <c r="O89" i="10"/>
  <c r="W175" i="11" s="1"/>
  <c r="N89" i="10"/>
  <c r="V175" i="11" s="1"/>
  <c r="M89" i="10"/>
  <c r="U175" i="11" s="1"/>
  <c r="L89" i="10"/>
  <c r="T175" i="11" s="1"/>
  <c r="K89" i="10"/>
  <c r="S175" i="11" s="1"/>
  <c r="J89" i="10"/>
  <c r="R175" i="11" s="1"/>
  <c r="I89" i="10"/>
  <c r="Q175" i="11" s="1"/>
  <c r="H89" i="10"/>
  <c r="P175" i="11" s="1"/>
  <c r="G89" i="10"/>
  <c r="O175" i="11" s="1"/>
  <c r="F89" i="10"/>
  <c r="N175" i="11" s="1"/>
  <c r="E89" i="10"/>
  <c r="M175" i="11" s="1"/>
  <c r="D89" i="10"/>
  <c r="L175" i="11" s="1"/>
  <c r="C89" i="10"/>
  <c r="K175" i="11" s="1"/>
  <c r="BD88" i="10"/>
  <c r="BL174" i="11" s="1"/>
  <c r="BC88" i="10"/>
  <c r="BK174" i="11" s="1"/>
  <c r="BB88" i="10"/>
  <c r="BJ174" i="11" s="1"/>
  <c r="BA88" i="10"/>
  <c r="BI174" i="11" s="1"/>
  <c r="AZ88" i="10"/>
  <c r="BH174" i="11" s="1"/>
  <c r="AY88" i="10"/>
  <c r="BG174" i="11" s="1"/>
  <c r="AX88" i="10"/>
  <c r="BF174" i="11" s="1"/>
  <c r="AW88" i="10"/>
  <c r="BE174" i="11" s="1"/>
  <c r="AV88" i="10"/>
  <c r="BD174" i="11" s="1"/>
  <c r="AU88" i="10"/>
  <c r="BC174" i="11" s="1"/>
  <c r="AT88" i="10"/>
  <c r="BB174" i="11" s="1"/>
  <c r="AS88" i="10"/>
  <c r="BA174" i="11" s="1"/>
  <c r="AR88" i="10"/>
  <c r="AZ174" i="11" s="1"/>
  <c r="AQ88" i="10"/>
  <c r="AY174" i="11" s="1"/>
  <c r="AP88" i="10"/>
  <c r="AX174" i="11" s="1"/>
  <c r="AO88" i="10"/>
  <c r="AW174" i="11" s="1"/>
  <c r="AN88" i="10"/>
  <c r="AV174" i="11" s="1"/>
  <c r="AM88" i="10"/>
  <c r="AU174" i="11" s="1"/>
  <c r="AL88" i="10"/>
  <c r="AT174" i="11" s="1"/>
  <c r="AK88" i="10"/>
  <c r="AS174" i="11" s="1"/>
  <c r="AJ88" i="10"/>
  <c r="AR174" i="11" s="1"/>
  <c r="AI88" i="10"/>
  <c r="AQ174" i="11" s="1"/>
  <c r="AH88" i="10"/>
  <c r="AP174" i="11" s="1"/>
  <c r="AG88" i="10"/>
  <c r="AO174" i="11" s="1"/>
  <c r="AF88" i="10"/>
  <c r="AN174" i="11" s="1"/>
  <c r="AE88" i="10"/>
  <c r="AM174" i="11" s="1"/>
  <c r="AD88" i="10"/>
  <c r="AL174" i="11" s="1"/>
  <c r="AC88" i="10"/>
  <c r="AK174" i="11" s="1"/>
  <c r="AB88" i="10"/>
  <c r="AJ174" i="11" s="1"/>
  <c r="AA88" i="10"/>
  <c r="AI174" i="11" s="1"/>
  <c r="Z88" i="10"/>
  <c r="AH174" i="11" s="1"/>
  <c r="Y88" i="10"/>
  <c r="AG174" i="11" s="1"/>
  <c r="X88" i="10"/>
  <c r="AF174" i="11" s="1"/>
  <c r="W88" i="10"/>
  <c r="AE174" i="11" s="1"/>
  <c r="V88" i="10"/>
  <c r="AD174" i="11" s="1"/>
  <c r="U88" i="10"/>
  <c r="AC174" i="11" s="1"/>
  <c r="T88" i="10"/>
  <c r="AB174" i="11" s="1"/>
  <c r="S88" i="10"/>
  <c r="AA174" i="11" s="1"/>
  <c r="R88" i="10"/>
  <c r="Z174" i="11" s="1"/>
  <c r="Q88" i="10"/>
  <c r="Y174" i="11" s="1"/>
  <c r="P88" i="10"/>
  <c r="X174" i="11" s="1"/>
  <c r="O88" i="10"/>
  <c r="W174" i="11" s="1"/>
  <c r="N88" i="10"/>
  <c r="V174" i="11" s="1"/>
  <c r="M88" i="10"/>
  <c r="U174" i="11" s="1"/>
  <c r="L88" i="10"/>
  <c r="T174" i="11" s="1"/>
  <c r="K88" i="10"/>
  <c r="S174" i="11" s="1"/>
  <c r="J88" i="10"/>
  <c r="R174" i="11" s="1"/>
  <c r="I88" i="10"/>
  <c r="Q174" i="11" s="1"/>
  <c r="H88" i="10"/>
  <c r="P174" i="11" s="1"/>
  <c r="G88" i="10"/>
  <c r="O174" i="11" s="1"/>
  <c r="F88" i="10"/>
  <c r="N174" i="11" s="1"/>
  <c r="E88" i="10"/>
  <c r="M174" i="11" s="1"/>
  <c r="D88" i="10"/>
  <c r="L174" i="11" s="1"/>
  <c r="C88" i="10"/>
  <c r="K174" i="11" s="1"/>
  <c r="BD87" i="10"/>
  <c r="BL173" i="11" s="1"/>
  <c r="BC87" i="10"/>
  <c r="BK173" i="11" s="1"/>
  <c r="BB87" i="10"/>
  <c r="BJ173" i="11" s="1"/>
  <c r="BA87" i="10"/>
  <c r="BI173" i="11" s="1"/>
  <c r="AZ87" i="10"/>
  <c r="BH173" i="11" s="1"/>
  <c r="AY87" i="10"/>
  <c r="BG173" i="11" s="1"/>
  <c r="AX87" i="10"/>
  <c r="BF173" i="11" s="1"/>
  <c r="AW87" i="10"/>
  <c r="BE173" i="11" s="1"/>
  <c r="AV87" i="10"/>
  <c r="BD173" i="11" s="1"/>
  <c r="AU87" i="10"/>
  <c r="BC173" i="11" s="1"/>
  <c r="AT87" i="10"/>
  <c r="BB173" i="11" s="1"/>
  <c r="AS87" i="10"/>
  <c r="BA173" i="11" s="1"/>
  <c r="AR87" i="10"/>
  <c r="AZ173" i="11" s="1"/>
  <c r="AQ87" i="10"/>
  <c r="AY173" i="11" s="1"/>
  <c r="AP87" i="10"/>
  <c r="AX173" i="11" s="1"/>
  <c r="AO87" i="10"/>
  <c r="AW173" i="11" s="1"/>
  <c r="AN87" i="10"/>
  <c r="AV173" i="11" s="1"/>
  <c r="AM87" i="10"/>
  <c r="AU173" i="11" s="1"/>
  <c r="AL87" i="10"/>
  <c r="AT173" i="11" s="1"/>
  <c r="AK87" i="10"/>
  <c r="AS173" i="11" s="1"/>
  <c r="AJ87" i="10"/>
  <c r="AR173" i="11" s="1"/>
  <c r="AI87" i="10"/>
  <c r="AQ173" i="11" s="1"/>
  <c r="AH87" i="10"/>
  <c r="AP173" i="11" s="1"/>
  <c r="AG87" i="10"/>
  <c r="AO173" i="11" s="1"/>
  <c r="AF87" i="10"/>
  <c r="AN173" i="11" s="1"/>
  <c r="AE87" i="10"/>
  <c r="AM173" i="11" s="1"/>
  <c r="AD87" i="10"/>
  <c r="AL173" i="11" s="1"/>
  <c r="AC87" i="10"/>
  <c r="AK173" i="11" s="1"/>
  <c r="AB87" i="10"/>
  <c r="AJ173" i="11" s="1"/>
  <c r="AA87" i="10"/>
  <c r="AI173" i="11" s="1"/>
  <c r="Z87" i="10"/>
  <c r="AH173" i="11" s="1"/>
  <c r="Y87" i="10"/>
  <c r="AG173" i="11" s="1"/>
  <c r="X87" i="10"/>
  <c r="AF173" i="11" s="1"/>
  <c r="W87" i="10"/>
  <c r="AE173" i="11" s="1"/>
  <c r="V87" i="10"/>
  <c r="AD173" i="11" s="1"/>
  <c r="U87" i="10"/>
  <c r="AC173" i="11" s="1"/>
  <c r="T87" i="10"/>
  <c r="AB173" i="11" s="1"/>
  <c r="S87" i="10"/>
  <c r="AA173" i="11" s="1"/>
  <c r="R87" i="10"/>
  <c r="Z173" i="11" s="1"/>
  <c r="Q87" i="10"/>
  <c r="Y173" i="11" s="1"/>
  <c r="P87" i="10"/>
  <c r="X173" i="11" s="1"/>
  <c r="O87" i="10"/>
  <c r="W173" i="11" s="1"/>
  <c r="N87" i="10"/>
  <c r="V173" i="11" s="1"/>
  <c r="M87" i="10"/>
  <c r="U173" i="11" s="1"/>
  <c r="L87" i="10"/>
  <c r="T173" i="11" s="1"/>
  <c r="K87" i="10"/>
  <c r="S173" i="11" s="1"/>
  <c r="J87" i="10"/>
  <c r="R173" i="11" s="1"/>
  <c r="I87" i="10"/>
  <c r="Q173" i="11" s="1"/>
  <c r="H87" i="10"/>
  <c r="P173" i="11" s="1"/>
  <c r="G87" i="10"/>
  <c r="O173" i="11" s="1"/>
  <c r="F87" i="10"/>
  <c r="N173" i="11" s="1"/>
  <c r="E87" i="10"/>
  <c r="M173" i="11" s="1"/>
  <c r="D87" i="10"/>
  <c r="L173" i="11" s="1"/>
  <c r="C87" i="10"/>
  <c r="K173" i="11" s="1"/>
  <c r="BD86" i="10"/>
  <c r="BL172" i="11" s="1"/>
  <c r="BC86" i="10"/>
  <c r="BK172" i="11" s="1"/>
  <c r="BB86" i="10"/>
  <c r="BJ172" i="11" s="1"/>
  <c r="BA86" i="10"/>
  <c r="BI172" i="11" s="1"/>
  <c r="AZ86" i="10"/>
  <c r="BH172" i="11" s="1"/>
  <c r="AY86" i="10"/>
  <c r="BG172" i="11" s="1"/>
  <c r="AX86" i="10"/>
  <c r="BF172" i="11" s="1"/>
  <c r="AW86" i="10"/>
  <c r="BE172" i="11" s="1"/>
  <c r="AV86" i="10"/>
  <c r="BD172" i="11" s="1"/>
  <c r="AU86" i="10"/>
  <c r="BC172" i="11" s="1"/>
  <c r="AT86" i="10"/>
  <c r="BB172" i="11" s="1"/>
  <c r="AS86" i="10"/>
  <c r="BA172" i="11" s="1"/>
  <c r="AR86" i="10"/>
  <c r="AZ172" i="11" s="1"/>
  <c r="AQ86" i="10"/>
  <c r="AY172" i="11" s="1"/>
  <c r="AP86" i="10"/>
  <c r="AX172" i="11" s="1"/>
  <c r="AO86" i="10"/>
  <c r="AW172" i="11" s="1"/>
  <c r="AN86" i="10"/>
  <c r="AV172" i="11" s="1"/>
  <c r="AM86" i="10"/>
  <c r="AU172" i="11" s="1"/>
  <c r="AL86" i="10"/>
  <c r="AT172" i="11" s="1"/>
  <c r="AK86" i="10"/>
  <c r="AS172" i="11" s="1"/>
  <c r="AJ86" i="10"/>
  <c r="AR172" i="11" s="1"/>
  <c r="AI86" i="10"/>
  <c r="AQ172" i="11" s="1"/>
  <c r="AH86" i="10"/>
  <c r="AP172" i="11" s="1"/>
  <c r="AG86" i="10"/>
  <c r="AO172" i="11" s="1"/>
  <c r="AF86" i="10"/>
  <c r="AN172" i="11" s="1"/>
  <c r="AE86" i="10"/>
  <c r="AM172" i="11" s="1"/>
  <c r="AD86" i="10"/>
  <c r="AL172" i="11" s="1"/>
  <c r="AC86" i="10"/>
  <c r="AK172" i="11" s="1"/>
  <c r="AB86" i="10"/>
  <c r="AJ172" i="11" s="1"/>
  <c r="AA86" i="10"/>
  <c r="AI172" i="11" s="1"/>
  <c r="Z86" i="10"/>
  <c r="AH172" i="11" s="1"/>
  <c r="Y86" i="10"/>
  <c r="AG172" i="11" s="1"/>
  <c r="X86" i="10"/>
  <c r="AF172" i="11" s="1"/>
  <c r="W86" i="10"/>
  <c r="AE172" i="11" s="1"/>
  <c r="V86" i="10"/>
  <c r="AD172" i="11" s="1"/>
  <c r="U86" i="10"/>
  <c r="AC172" i="11" s="1"/>
  <c r="T86" i="10"/>
  <c r="AB172" i="11" s="1"/>
  <c r="S86" i="10"/>
  <c r="AA172" i="11" s="1"/>
  <c r="R86" i="10"/>
  <c r="Z172" i="11" s="1"/>
  <c r="Q86" i="10"/>
  <c r="Y172" i="11" s="1"/>
  <c r="P86" i="10"/>
  <c r="X172" i="11" s="1"/>
  <c r="O86" i="10"/>
  <c r="W172" i="11" s="1"/>
  <c r="N86" i="10"/>
  <c r="V172" i="11" s="1"/>
  <c r="M86" i="10"/>
  <c r="U172" i="11" s="1"/>
  <c r="L86" i="10"/>
  <c r="T172" i="11" s="1"/>
  <c r="K86" i="10"/>
  <c r="S172" i="11" s="1"/>
  <c r="J86" i="10"/>
  <c r="R172" i="11" s="1"/>
  <c r="I86" i="10"/>
  <c r="Q172" i="11" s="1"/>
  <c r="H86" i="10"/>
  <c r="P172" i="11" s="1"/>
  <c r="G86" i="10"/>
  <c r="O172" i="11" s="1"/>
  <c r="F86" i="10"/>
  <c r="N172" i="11" s="1"/>
  <c r="E86" i="10"/>
  <c r="M172" i="11" s="1"/>
  <c r="D86" i="10"/>
  <c r="L172" i="11" s="1"/>
  <c r="C86" i="10"/>
  <c r="K172" i="11" s="1"/>
  <c r="BD85" i="10"/>
  <c r="BL171" i="11" s="1"/>
  <c r="BC85" i="10"/>
  <c r="BK171" i="11" s="1"/>
  <c r="BB85" i="10"/>
  <c r="BJ171" i="11" s="1"/>
  <c r="BA85" i="10"/>
  <c r="BI171" i="11" s="1"/>
  <c r="AZ85" i="10"/>
  <c r="BH171" i="11" s="1"/>
  <c r="AY85" i="10"/>
  <c r="BG171" i="11" s="1"/>
  <c r="AX85" i="10"/>
  <c r="BF171" i="11" s="1"/>
  <c r="AW85" i="10"/>
  <c r="BE171" i="11" s="1"/>
  <c r="AV85" i="10"/>
  <c r="BD171" i="11" s="1"/>
  <c r="AU85" i="10"/>
  <c r="BC171" i="11" s="1"/>
  <c r="AT85" i="10"/>
  <c r="BB171" i="11" s="1"/>
  <c r="AS85" i="10"/>
  <c r="BA171" i="11" s="1"/>
  <c r="AR85" i="10"/>
  <c r="AZ171" i="11" s="1"/>
  <c r="AQ85" i="10"/>
  <c r="AY171" i="11" s="1"/>
  <c r="AP85" i="10"/>
  <c r="AX171" i="11" s="1"/>
  <c r="AO85" i="10"/>
  <c r="AW171" i="11" s="1"/>
  <c r="AN85" i="10"/>
  <c r="AV171" i="11" s="1"/>
  <c r="AM85" i="10"/>
  <c r="AU171" i="11" s="1"/>
  <c r="AL85" i="10"/>
  <c r="AT171" i="11" s="1"/>
  <c r="AK85" i="10"/>
  <c r="AS171" i="11" s="1"/>
  <c r="AJ85" i="10"/>
  <c r="AR171" i="11" s="1"/>
  <c r="AI85" i="10"/>
  <c r="AQ171" i="11" s="1"/>
  <c r="AH85" i="10"/>
  <c r="AP171" i="11" s="1"/>
  <c r="AG85" i="10"/>
  <c r="AO171" i="11" s="1"/>
  <c r="AF85" i="10"/>
  <c r="AN171" i="11" s="1"/>
  <c r="AE85" i="10"/>
  <c r="AM171" i="11" s="1"/>
  <c r="AD85" i="10"/>
  <c r="AL171" i="11" s="1"/>
  <c r="AC85" i="10"/>
  <c r="AK171" i="11" s="1"/>
  <c r="AB85" i="10"/>
  <c r="AJ171" i="11" s="1"/>
  <c r="AA85" i="10"/>
  <c r="AI171" i="11" s="1"/>
  <c r="Z85" i="10"/>
  <c r="AH171" i="11" s="1"/>
  <c r="Y85" i="10"/>
  <c r="AG171" i="11" s="1"/>
  <c r="X85" i="10"/>
  <c r="AF171" i="11" s="1"/>
  <c r="W85" i="10"/>
  <c r="AE171" i="11" s="1"/>
  <c r="V85" i="10"/>
  <c r="AD171" i="11" s="1"/>
  <c r="U85" i="10"/>
  <c r="AC171" i="11" s="1"/>
  <c r="T85" i="10"/>
  <c r="AB171" i="11" s="1"/>
  <c r="S85" i="10"/>
  <c r="AA171" i="11" s="1"/>
  <c r="R85" i="10"/>
  <c r="Z171" i="11" s="1"/>
  <c r="Q85" i="10"/>
  <c r="Y171" i="11" s="1"/>
  <c r="P85" i="10"/>
  <c r="X171" i="11" s="1"/>
  <c r="O85" i="10"/>
  <c r="W171" i="11" s="1"/>
  <c r="N85" i="10"/>
  <c r="V171" i="11" s="1"/>
  <c r="M85" i="10"/>
  <c r="U171" i="11" s="1"/>
  <c r="L85" i="10"/>
  <c r="T171" i="11" s="1"/>
  <c r="K85" i="10"/>
  <c r="S171" i="11" s="1"/>
  <c r="J85" i="10"/>
  <c r="R171" i="11" s="1"/>
  <c r="I85" i="10"/>
  <c r="Q171" i="11" s="1"/>
  <c r="H85" i="10"/>
  <c r="P171" i="11" s="1"/>
  <c r="G85" i="10"/>
  <c r="O171" i="11" s="1"/>
  <c r="F85" i="10"/>
  <c r="N171" i="11" s="1"/>
  <c r="E85" i="10"/>
  <c r="M171" i="11" s="1"/>
  <c r="D85" i="10"/>
  <c r="L171" i="11" s="1"/>
  <c r="C85" i="10"/>
  <c r="K171" i="11" s="1"/>
  <c r="BD84" i="10"/>
  <c r="BL170" i="11" s="1"/>
  <c r="BC84" i="10"/>
  <c r="BK170" i="11" s="1"/>
  <c r="BB84" i="10"/>
  <c r="BJ170" i="11" s="1"/>
  <c r="BA84" i="10"/>
  <c r="BI170" i="11" s="1"/>
  <c r="AZ84" i="10"/>
  <c r="BH170" i="11" s="1"/>
  <c r="AY84" i="10"/>
  <c r="BG170" i="11" s="1"/>
  <c r="AX84" i="10"/>
  <c r="BF170" i="11" s="1"/>
  <c r="AW84" i="10"/>
  <c r="BE170" i="11" s="1"/>
  <c r="AV84" i="10"/>
  <c r="BD170" i="11" s="1"/>
  <c r="AU84" i="10"/>
  <c r="BC170" i="11" s="1"/>
  <c r="AT84" i="10"/>
  <c r="BB170" i="11" s="1"/>
  <c r="AS84" i="10"/>
  <c r="BA170" i="11" s="1"/>
  <c r="AR84" i="10"/>
  <c r="AZ170" i="11" s="1"/>
  <c r="AQ84" i="10"/>
  <c r="AY170" i="11" s="1"/>
  <c r="AP84" i="10"/>
  <c r="AX170" i="11" s="1"/>
  <c r="AO84" i="10"/>
  <c r="AW170" i="11" s="1"/>
  <c r="AN84" i="10"/>
  <c r="AV170" i="11" s="1"/>
  <c r="AM84" i="10"/>
  <c r="AU170" i="11" s="1"/>
  <c r="AL84" i="10"/>
  <c r="AT170" i="11" s="1"/>
  <c r="AK84" i="10"/>
  <c r="AS170" i="11" s="1"/>
  <c r="AJ84" i="10"/>
  <c r="AR170" i="11" s="1"/>
  <c r="AI84" i="10"/>
  <c r="AQ170" i="11" s="1"/>
  <c r="AH84" i="10"/>
  <c r="AP170" i="11" s="1"/>
  <c r="AG84" i="10"/>
  <c r="AO170" i="11" s="1"/>
  <c r="AF84" i="10"/>
  <c r="AN170" i="11" s="1"/>
  <c r="AE84" i="10"/>
  <c r="AM170" i="11" s="1"/>
  <c r="AD84" i="10"/>
  <c r="AL170" i="11" s="1"/>
  <c r="AC84" i="10"/>
  <c r="AK170" i="11" s="1"/>
  <c r="AB84" i="10"/>
  <c r="AJ170" i="11" s="1"/>
  <c r="AA84" i="10"/>
  <c r="AI170" i="11" s="1"/>
  <c r="Z84" i="10"/>
  <c r="AH170" i="11" s="1"/>
  <c r="Y84" i="10"/>
  <c r="AG170" i="11" s="1"/>
  <c r="X84" i="10"/>
  <c r="AF170" i="11" s="1"/>
  <c r="W84" i="10"/>
  <c r="AE170" i="11" s="1"/>
  <c r="V84" i="10"/>
  <c r="AD170" i="11" s="1"/>
  <c r="U84" i="10"/>
  <c r="AC170" i="11" s="1"/>
  <c r="T84" i="10"/>
  <c r="AB170" i="11" s="1"/>
  <c r="S84" i="10"/>
  <c r="AA170" i="11" s="1"/>
  <c r="R84" i="10"/>
  <c r="Z170" i="11" s="1"/>
  <c r="Q84" i="10"/>
  <c r="Y170" i="11" s="1"/>
  <c r="P84" i="10"/>
  <c r="X170" i="11" s="1"/>
  <c r="O84" i="10"/>
  <c r="W170" i="11" s="1"/>
  <c r="N84" i="10"/>
  <c r="V170" i="11" s="1"/>
  <c r="M84" i="10"/>
  <c r="U170" i="11" s="1"/>
  <c r="L84" i="10"/>
  <c r="T170" i="11" s="1"/>
  <c r="K84" i="10"/>
  <c r="S170" i="11" s="1"/>
  <c r="J84" i="10"/>
  <c r="R170" i="11" s="1"/>
  <c r="I84" i="10"/>
  <c r="Q170" i="11" s="1"/>
  <c r="H84" i="10"/>
  <c r="P170" i="11" s="1"/>
  <c r="G84" i="10"/>
  <c r="O170" i="11" s="1"/>
  <c r="F84" i="10"/>
  <c r="N170" i="11" s="1"/>
  <c r="E84" i="10"/>
  <c r="M170" i="11" s="1"/>
  <c r="D84" i="10"/>
  <c r="L170" i="11" s="1"/>
  <c r="C84" i="10"/>
  <c r="K170" i="11" s="1"/>
  <c r="BD83" i="10"/>
  <c r="BL169" i="11" s="1"/>
  <c r="BC83" i="10"/>
  <c r="BK169" i="11" s="1"/>
  <c r="BB83" i="10"/>
  <c r="BJ169" i="11" s="1"/>
  <c r="BA83" i="10"/>
  <c r="BI169" i="11" s="1"/>
  <c r="AZ83" i="10"/>
  <c r="BH169" i="11" s="1"/>
  <c r="AY83" i="10"/>
  <c r="BG169" i="11" s="1"/>
  <c r="AX83" i="10"/>
  <c r="BF169" i="11" s="1"/>
  <c r="AW83" i="10"/>
  <c r="BE169" i="11" s="1"/>
  <c r="AV83" i="10"/>
  <c r="BD169" i="11" s="1"/>
  <c r="AU83" i="10"/>
  <c r="BC169" i="11" s="1"/>
  <c r="AT83" i="10"/>
  <c r="BB169" i="11" s="1"/>
  <c r="AS83" i="10"/>
  <c r="BA169" i="11" s="1"/>
  <c r="AR83" i="10"/>
  <c r="AZ169" i="11" s="1"/>
  <c r="AQ83" i="10"/>
  <c r="AY169" i="11" s="1"/>
  <c r="AP83" i="10"/>
  <c r="AX169" i="11" s="1"/>
  <c r="AO83" i="10"/>
  <c r="AW169" i="11" s="1"/>
  <c r="AN83" i="10"/>
  <c r="AV169" i="11" s="1"/>
  <c r="AM83" i="10"/>
  <c r="AU169" i="11" s="1"/>
  <c r="AL83" i="10"/>
  <c r="AT169" i="11" s="1"/>
  <c r="AK83" i="10"/>
  <c r="AS169" i="11" s="1"/>
  <c r="AJ83" i="10"/>
  <c r="AR169" i="11" s="1"/>
  <c r="AI83" i="10"/>
  <c r="AQ169" i="11" s="1"/>
  <c r="AH83" i="10"/>
  <c r="AP169" i="11" s="1"/>
  <c r="AG83" i="10"/>
  <c r="AO169" i="11" s="1"/>
  <c r="AF83" i="10"/>
  <c r="AN169" i="11" s="1"/>
  <c r="AE83" i="10"/>
  <c r="AM169" i="11" s="1"/>
  <c r="AD83" i="10"/>
  <c r="AL169" i="11" s="1"/>
  <c r="AC83" i="10"/>
  <c r="AK169" i="11" s="1"/>
  <c r="AB83" i="10"/>
  <c r="AJ169" i="11" s="1"/>
  <c r="AA83" i="10"/>
  <c r="AI169" i="11" s="1"/>
  <c r="Z83" i="10"/>
  <c r="AH169" i="11" s="1"/>
  <c r="Y83" i="10"/>
  <c r="AG169" i="11" s="1"/>
  <c r="X83" i="10"/>
  <c r="AF169" i="11" s="1"/>
  <c r="W83" i="10"/>
  <c r="AE169" i="11" s="1"/>
  <c r="V83" i="10"/>
  <c r="AD169" i="11" s="1"/>
  <c r="U83" i="10"/>
  <c r="AC169" i="11" s="1"/>
  <c r="T83" i="10"/>
  <c r="AB169" i="11" s="1"/>
  <c r="S83" i="10"/>
  <c r="AA169" i="11" s="1"/>
  <c r="R83" i="10"/>
  <c r="Z169" i="11" s="1"/>
  <c r="Q83" i="10"/>
  <c r="Y169" i="11" s="1"/>
  <c r="P83" i="10"/>
  <c r="X169" i="11" s="1"/>
  <c r="O83" i="10"/>
  <c r="W169" i="11" s="1"/>
  <c r="N83" i="10"/>
  <c r="V169" i="11" s="1"/>
  <c r="M83" i="10"/>
  <c r="U169" i="11" s="1"/>
  <c r="L83" i="10"/>
  <c r="T169" i="11" s="1"/>
  <c r="K83" i="10"/>
  <c r="S169" i="11" s="1"/>
  <c r="J83" i="10"/>
  <c r="R169" i="11" s="1"/>
  <c r="I83" i="10"/>
  <c r="Q169" i="11" s="1"/>
  <c r="H83" i="10"/>
  <c r="P169" i="11" s="1"/>
  <c r="G83" i="10"/>
  <c r="O169" i="11" s="1"/>
  <c r="F83" i="10"/>
  <c r="N169" i="11" s="1"/>
  <c r="E83" i="10"/>
  <c r="M169" i="11" s="1"/>
  <c r="D83" i="10"/>
  <c r="L169" i="11" s="1"/>
  <c r="C83" i="10"/>
  <c r="K169" i="11" s="1"/>
  <c r="BD82" i="10"/>
  <c r="BL168" i="11" s="1"/>
  <c r="BC82" i="10"/>
  <c r="BK168" i="11" s="1"/>
  <c r="BB82" i="10"/>
  <c r="BJ168" i="11" s="1"/>
  <c r="BA82" i="10"/>
  <c r="BI168" i="11" s="1"/>
  <c r="AZ82" i="10"/>
  <c r="BH168" i="11" s="1"/>
  <c r="AY82" i="10"/>
  <c r="BG168" i="11" s="1"/>
  <c r="AX82" i="10"/>
  <c r="BF168" i="11" s="1"/>
  <c r="AW82" i="10"/>
  <c r="BE168" i="11" s="1"/>
  <c r="AV82" i="10"/>
  <c r="BD168" i="11" s="1"/>
  <c r="AU82" i="10"/>
  <c r="BC168" i="11" s="1"/>
  <c r="AT82" i="10"/>
  <c r="BB168" i="11" s="1"/>
  <c r="AS82" i="10"/>
  <c r="BA168" i="11" s="1"/>
  <c r="AR82" i="10"/>
  <c r="AZ168" i="11" s="1"/>
  <c r="AQ82" i="10"/>
  <c r="AY168" i="11" s="1"/>
  <c r="AP82" i="10"/>
  <c r="AX168" i="11" s="1"/>
  <c r="AO82" i="10"/>
  <c r="AW168" i="11" s="1"/>
  <c r="AN82" i="10"/>
  <c r="AV168" i="11" s="1"/>
  <c r="AM82" i="10"/>
  <c r="AU168" i="11" s="1"/>
  <c r="AL82" i="10"/>
  <c r="AT168" i="11" s="1"/>
  <c r="AK82" i="10"/>
  <c r="AS168" i="11" s="1"/>
  <c r="AJ82" i="10"/>
  <c r="AR168" i="11" s="1"/>
  <c r="AI82" i="10"/>
  <c r="AQ168" i="11" s="1"/>
  <c r="AH82" i="10"/>
  <c r="AP168" i="11" s="1"/>
  <c r="AG82" i="10"/>
  <c r="AO168" i="11" s="1"/>
  <c r="AF82" i="10"/>
  <c r="AN168" i="11" s="1"/>
  <c r="AE82" i="10"/>
  <c r="AM168" i="11" s="1"/>
  <c r="AD82" i="10"/>
  <c r="AL168" i="11" s="1"/>
  <c r="AC82" i="10"/>
  <c r="AK168" i="11" s="1"/>
  <c r="AB82" i="10"/>
  <c r="AJ168" i="11" s="1"/>
  <c r="AA82" i="10"/>
  <c r="AI168" i="11" s="1"/>
  <c r="Z82" i="10"/>
  <c r="AH168" i="11" s="1"/>
  <c r="Y82" i="10"/>
  <c r="AG168" i="11" s="1"/>
  <c r="X82" i="10"/>
  <c r="AF168" i="11" s="1"/>
  <c r="W82" i="10"/>
  <c r="AE168" i="11" s="1"/>
  <c r="V82" i="10"/>
  <c r="AD168" i="11" s="1"/>
  <c r="U82" i="10"/>
  <c r="AC168" i="11" s="1"/>
  <c r="T82" i="10"/>
  <c r="AB168" i="11" s="1"/>
  <c r="S82" i="10"/>
  <c r="AA168" i="11" s="1"/>
  <c r="R82" i="10"/>
  <c r="Z168" i="11" s="1"/>
  <c r="Q82" i="10"/>
  <c r="Y168" i="11" s="1"/>
  <c r="P82" i="10"/>
  <c r="X168" i="11" s="1"/>
  <c r="O82" i="10"/>
  <c r="W168" i="11" s="1"/>
  <c r="N82" i="10"/>
  <c r="V168" i="11" s="1"/>
  <c r="M82" i="10"/>
  <c r="U168" i="11" s="1"/>
  <c r="L82" i="10"/>
  <c r="T168" i="11" s="1"/>
  <c r="K82" i="10"/>
  <c r="S168" i="11" s="1"/>
  <c r="J82" i="10"/>
  <c r="R168" i="11" s="1"/>
  <c r="I82" i="10"/>
  <c r="Q168" i="11" s="1"/>
  <c r="H82" i="10"/>
  <c r="P168" i="11" s="1"/>
  <c r="G82" i="10"/>
  <c r="O168" i="11" s="1"/>
  <c r="F82" i="10"/>
  <c r="N168" i="11" s="1"/>
  <c r="E82" i="10"/>
  <c r="M168" i="11" s="1"/>
  <c r="D82" i="10"/>
  <c r="L168" i="11" s="1"/>
  <c r="C82" i="10"/>
  <c r="K168" i="11" s="1"/>
  <c r="BD81" i="10"/>
  <c r="BL167" i="11" s="1"/>
  <c r="BC81" i="10"/>
  <c r="BK167" i="11" s="1"/>
  <c r="BB81" i="10"/>
  <c r="BJ167" i="11" s="1"/>
  <c r="BA81" i="10"/>
  <c r="BI167" i="11" s="1"/>
  <c r="AZ81" i="10"/>
  <c r="BH167" i="11" s="1"/>
  <c r="AY81" i="10"/>
  <c r="BG167" i="11" s="1"/>
  <c r="AX81" i="10"/>
  <c r="BF167" i="11" s="1"/>
  <c r="AW81" i="10"/>
  <c r="BE167" i="11" s="1"/>
  <c r="AV81" i="10"/>
  <c r="BD167" i="11" s="1"/>
  <c r="AU81" i="10"/>
  <c r="BC167" i="11" s="1"/>
  <c r="AT81" i="10"/>
  <c r="BB167" i="11" s="1"/>
  <c r="AS81" i="10"/>
  <c r="BA167" i="11" s="1"/>
  <c r="AR81" i="10"/>
  <c r="AZ167" i="11" s="1"/>
  <c r="AQ81" i="10"/>
  <c r="AY167" i="11" s="1"/>
  <c r="AP81" i="10"/>
  <c r="AX167" i="11" s="1"/>
  <c r="AO81" i="10"/>
  <c r="AW167" i="11" s="1"/>
  <c r="AN81" i="10"/>
  <c r="AV167" i="11" s="1"/>
  <c r="AM81" i="10"/>
  <c r="AU167" i="11" s="1"/>
  <c r="AL81" i="10"/>
  <c r="AT167" i="11" s="1"/>
  <c r="AK81" i="10"/>
  <c r="AS167" i="11" s="1"/>
  <c r="AJ81" i="10"/>
  <c r="AR167" i="11" s="1"/>
  <c r="AI81" i="10"/>
  <c r="AQ167" i="11" s="1"/>
  <c r="AH81" i="10"/>
  <c r="AP167" i="11" s="1"/>
  <c r="AG81" i="10"/>
  <c r="AO167" i="11" s="1"/>
  <c r="AF81" i="10"/>
  <c r="AN167" i="11" s="1"/>
  <c r="AE81" i="10"/>
  <c r="AM167" i="11" s="1"/>
  <c r="AD81" i="10"/>
  <c r="AL167" i="11" s="1"/>
  <c r="AC81" i="10"/>
  <c r="AK167" i="11" s="1"/>
  <c r="AB81" i="10"/>
  <c r="AJ167" i="11" s="1"/>
  <c r="AA81" i="10"/>
  <c r="AI167" i="11" s="1"/>
  <c r="Z81" i="10"/>
  <c r="AH167" i="11" s="1"/>
  <c r="Y81" i="10"/>
  <c r="AG167" i="11" s="1"/>
  <c r="X81" i="10"/>
  <c r="AF167" i="11" s="1"/>
  <c r="W81" i="10"/>
  <c r="AE167" i="11" s="1"/>
  <c r="V81" i="10"/>
  <c r="AD167" i="11" s="1"/>
  <c r="U81" i="10"/>
  <c r="AC167" i="11" s="1"/>
  <c r="T81" i="10"/>
  <c r="AB167" i="11" s="1"/>
  <c r="S81" i="10"/>
  <c r="AA167" i="11" s="1"/>
  <c r="R81" i="10"/>
  <c r="Z167" i="11" s="1"/>
  <c r="Q81" i="10"/>
  <c r="Y167" i="11" s="1"/>
  <c r="P81" i="10"/>
  <c r="X167" i="11" s="1"/>
  <c r="O81" i="10"/>
  <c r="W167" i="11" s="1"/>
  <c r="N81" i="10"/>
  <c r="V167" i="11" s="1"/>
  <c r="M81" i="10"/>
  <c r="U167" i="11" s="1"/>
  <c r="L81" i="10"/>
  <c r="T167" i="11" s="1"/>
  <c r="K81" i="10"/>
  <c r="S167" i="11" s="1"/>
  <c r="J81" i="10"/>
  <c r="R167" i="11" s="1"/>
  <c r="I81" i="10"/>
  <c r="Q167" i="11" s="1"/>
  <c r="H81" i="10"/>
  <c r="P167" i="11" s="1"/>
  <c r="G81" i="10"/>
  <c r="O167" i="11" s="1"/>
  <c r="F81" i="10"/>
  <c r="N167" i="11" s="1"/>
  <c r="E81" i="10"/>
  <c r="M167" i="11" s="1"/>
  <c r="D81" i="10"/>
  <c r="L167" i="11" s="1"/>
  <c r="C81" i="10"/>
  <c r="K167" i="11" s="1"/>
  <c r="BD80" i="10"/>
  <c r="BL166" i="11" s="1"/>
  <c r="BC80" i="10"/>
  <c r="BK166" i="11" s="1"/>
  <c r="BB80" i="10"/>
  <c r="BJ166" i="11" s="1"/>
  <c r="BA80" i="10"/>
  <c r="BI166" i="11" s="1"/>
  <c r="AZ80" i="10"/>
  <c r="BH166" i="11" s="1"/>
  <c r="AY80" i="10"/>
  <c r="BG166" i="11" s="1"/>
  <c r="AX80" i="10"/>
  <c r="BF166" i="11" s="1"/>
  <c r="AW80" i="10"/>
  <c r="BE166" i="11" s="1"/>
  <c r="AV80" i="10"/>
  <c r="BD166" i="11" s="1"/>
  <c r="AU80" i="10"/>
  <c r="BC166" i="11" s="1"/>
  <c r="AT80" i="10"/>
  <c r="BB166" i="11" s="1"/>
  <c r="AS80" i="10"/>
  <c r="BA166" i="11" s="1"/>
  <c r="AR80" i="10"/>
  <c r="AZ166" i="11" s="1"/>
  <c r="AQ80" i="10"/>
  <c r="AY166" i="11" s="1"/>
  <c r="AP80" i="10"/>
  <c r="AX166" i="11" s="1"/>
  <c r="AO80" i="10"/>
  <c r="AW166" i="11" s="1"/>
  <c r="AN80" i="10"/>
  <c r="AV166" i="11" s="1"/>
  <c r="AM80" i="10"/>
  <c r="AU166" i="11" s="1"/>
  <c r="AL80" i="10"/>
  <c r="AT166" i="11" s="1"/>
  <c r="AK80" i="10"/>
  <c r="AS166" i="11" s="1"/>
  <c r="AJ80" i="10"/>
  <c r="AR166" i="11" s="1"/>
  <c r="AI80" i="10"/>
  <c r="AQ166" i="11" s="1"/>
  <c r="AH80" i="10"/>
  <c r="AP166" i="11" s="1"/>
  <c r="AG80" i="10"/>
  <c r="AO166" i="11" s="1"/>
  <c r="AF80" i="10"/>
  <c r="AN166" i="11" s="1"/>
  <c r="AE80" i="10"/>
  <c r="AM166" i="11" s="1"/>
  <c r="AD80" i="10"/>
  <c r="AL166" i="11" s="1"/>
  <c r="AC80" i="10"/>
  <c r="AK166" i="11" s="1"/>
  <c r="AB80" i="10"/>
  <c r="AJ166" i="11" s="1"/>
  <c r="AA80" i="10"/>
  <c r="AI166" i="11" s="1"/>
  <c r="Z80" i="10"/>
  <c r="AH166" i="11" s="1"/>
  <c r="Y80" i="10"/>
  <c r="AG166" i="11" s="1"/>
  <c r="X80" i="10"/>
  <c r="AF166" i="11" s="1"/>
  <c r="W80" i="10"/>
  <c r="AE166" i="11" s="1"/>
  <c r="V80" i="10"/>
  <c r="AD166" i="11" s="1"/>
  <c r="U80" i="10"/>
  <c r="AC166" i="11" s="1"/>
  <c r="T80" i="10"/>
  <c r="AB166" i="11" s="1"/>
  <c r="S80" i="10"/>
  <c r="AA166" i="11" s="1"/>
  <c r="R80" i="10"/>
  <c r="Z166" i="11" s="1"/>
  <c r="Q80" i="10"/>
  <c r="Y166" i="11" s="1"/>
  <c r="P80" i="10"/>
  <c r="X166" i="11" s="1"/>
  <c r="O80" i="10"/>
  <c r="W166" i="11" s="1"/>
  <c r="N80" i="10"/>
  <c r="V166" i="11" s="1"/>
  <c r="M80" i="10"/>
  <c r="U166" i="11" s="1"/>
  <c r="L80" i="10"/>
  <c r="T166" i="11" s="1"/>
  <c r="K80" i="10"/>
  <c r="S166" i="11" s="1"/>
  <c r="J80" i="10"/>
  <c r="R166" i="11" s="1"/>
  <c r="I80" i="10"/>
  <c r="Q166" i="11" s="1"/>
  <c r="H80" i="10"/>
  <c r="P166" i="11" s="1"/>
  <c r="G80" i="10"/>
  <c r="O166" i="11" s="1"/>
  <c r="F80" i="10"/>
  <c r="N166" i="11" s="1"/>
  <c r="E80" i="10"/>
  <c r="M166" i="11" s="1"/>
  <c r="D80" i="10"/>
  <c r="L166" i="11" s="1"/>
  <c r="C80" i="10"/>
  <c r="K166" i="11" s="1"/>
  <c r="BD79" i="10"/>
  <c r="BL165" i="11" s="1"/>
  <c r="BC79" i="10"/>
  <c r="BK165" i="11" s="1"/>
  <c r="BB79" i="10"/>
  <c r="BJ165" i="11" s="1"/>
  <c r="BA79" i="10"/>
  <c r="BI165" i="11" s="1"/>
  <c r="AZ79" i="10"/>
  <c r="BH165" i="11" s="1"/>
  <c r="AY79" i="10"/>
  <c r="BG165" i="11" s="1"/>
  <c r="AX79" i="10"/>
  <c r="BF165" i="11" s="1"/>
  <c r="AW79" i="10"/>
  <c r="BE165" i="11" s="1"/>
  <c r="AV79" i="10"/>
  <c r="BD165" i="11" s="1"/>
  <c r="AU79" i="10"/>
  <c r="BC165" i="11" s="1"/>
  <c r="AT79" i="10"/>
  <c r="BB165" i="11" s="1"/>
  <c r="AS79" i="10"/>
  <c r="BA165" i="11" s="1"/>
  <c r="AR79" i="10"/>
  <c r="AZ165" i="11" s="1"/>
  <c r="AQ79" i="10"/>
  <c r="AY165" i="11" s="1"/>
  <c r="AP79" i="10"/>
  <c r="AX165" i="11" s="1"/>
  <c r="AO79" i="10"/>
  <c r="AW165" i="11" s="1"/>
  <c r="AN79" i="10"/>
  <c r="AV165" i="11" s="1"/>
  <c r="AM79" i="10"/>
  <c r="AU165" i="11" s="1"/>
  <c r="AL79" i="10"/>
  <c r="AT165" i="11" s="1"/>
  <c r="AK79" i="10"/>
  <c r="AS165" i="11" s="1"/>
  <c r="AJ79" i="10"/>
  <c r="AR165" i="11" s="1"/>
  <c r="AI79" i="10"/>
  <c r="AQ165" i="11" s="1"/>
  <c r="AH79" i="10"/>
  <c r="AP165" i="11" s="1"/>
  <c r="AG79" i="10"/>
  <c r="AO165" i="11" s="1"/>
  <c r="AF79" i="10"/>
  <c r="AN165" i="11" s="1"/>
  <c r="AE79" i="10"/>
  <c r="AM165" i="11" s="1"/>
  <c r="AD79" i="10"/>
  <c r="AL165" i="11" s="1"/>
  <c r="AC79" i="10"/>
  <c r="AK165" i="11" s="1"/>
  <c r="AB79" i="10"/>
  <c r="AJ165" i="11" s="1"/>
  <c r="AA79" i="10"/>
  <c r="AI165" i="11" s="1"/>
  <c r="Z79" i="10"/>
  <c r="AH165" i="11" s="1"/>
  <c r="Y79" i="10"/>
  <c r="AG165" i="11" s="1"/>
  <c r="X79" i="10"/>
  <c r="AF165" i="11" s="1"/>
  <c r="W79" i="10"/>
  <c r="AE165" i="11" s="1"/>
  <c r="V79" i="10"/>
  <c r="AD165" i="11" s="1"/>
  <c r="U79" i="10"/>
  <c r="AC165" i="11" s="1"/>
  <c r="T79" i="10"/>
  <c r="AB165" i="11" s="1"/>
  <c r="S79" i="10"/>
  <c r="AA165" i="11" s="1"/>
  <c r="R79" i="10"/>
  <c r="Z165" i="11" s="1"/>
  <c r="Q79" i="10"/>
  <c r="Y165" i="11" s="1"/>
  <c r="P79" i="10"/>
  <c r="X165" i="11" s="1"/>
  <c r="O79" i="10"/>
  <c r="W165" i="11" s="1"/>
  <c r="N79" i="10"/>
  <c r="V165" i="11" s="1"/>
  <c r="M79" i="10"/>
  <c r="U165" i="11" s="1"/>
  <c r="L79" i="10"/>
  <c r="T165" i="11" s="1"/>
  <c r="K79" i="10"/>
  <c r="S165" i="11" s="1"/>
  <c r="J79" i="10"/>
  <c r="R165" i="11" s="1"/>
  <c r="I79" i="10"/>
  <c r="Q165" i="11" s="1"/>
  <c r="H79" i="10"/>
  <c r="P165" i="11" s="1"/>
  <c r="G79" i="10"/>
  <c r="O165" i="11" s="1"/>
  <c r="F79" i="10"/>
  <c r="N165" i="11" s="1"/>
  <c r="E79" i="10"/>
  <c r="M165" i="11" s="1"/>
  <c r="D79" i="10"/>
  <c r="L165" i="11" s="1"/>
  <c r="C79" i="10"/>
  <c r="K165" i="11" s="1"/>
  <c r="BD78" i="10"/>
  <c r="BL164" i="11" s="1"/>
  <c r="BC78" i="10"/>
  <c r="BK164" i="11" s="1"/>
  <c r="BB78" i="10"/>
  <c r="BJ164" i="11" s="1"/>
  <c r="BA78" i="10"/>
  <c r="BI164" i="11" s="1"/>
  <c r="AZ78" i="10"/>
  <c r="BH164" i="11" s="1"/>
  <c r="AY78" i="10"/>
  <c r="BG164" i="11" s="1"/>
  <c r="AX78" i="10"/>
  <c r="BF164" i="11" s="1"/>
  <c r="AW78" i="10"/>
  <c r="BE164" i="11" s="1"/>
  <c r="AV78" i="10"/>
  <c r="BD164" i="11" s="1"/>
  <c r="AU78" i="10"/>
  <c r="BC164" i="11" s="1"/>
  <c r="AT78" i="10"/>
  <c r="BB164" i="11" s="1"/>
  <c r="AS78" i="10"/>
  <c r="BA164" i="11" s="1"/>
  <c r="AR78" i="10"/>
  <c r="AZ164" i="11" s="1"/>
  <c r="AQ78" i="10"/>
  <c r="AY164" i="11" s="1"/>
  <c r="AP78" i="10"/>
  <c r="AX164" i="11" s="1"/>
  <c r="AO78" i="10"/>
  <c r="AW164" i="11" s="1"/>
  <c r="AN78" i="10"/>
  <c r="AV164" i="11" s="1"/>
  <c r="AM78" i="10"/>
  <c r="AU164" i="11" s="1"/>
  <c r="AL78" i="10"/>
  <c r="AT164" i="11" s="1"/>
  <c r="AK78" i="10"/>
  <c r="AS164" i="11" s="1"/>
  <c r="AJ78" i="10"/>
  <c r="AR164" i="11" s="1"/>
  <c r="AI78" i="10"/>
  <c r="AQ164" i="11" s="1"/>
  <c r="AH78" i="10"/>
  <c r="AP164" i="11" s="1"/>
  <c r="AG78" i="10"/>
  <c r="AO164" i="11" s="1"/>
  <c r="AF78" i="10"/>
  <c r="AN164" i="11" s="1"/>
  <c r="AE78" i="10"/>
  <c r="AM164" i="11" s="1"/>
  <c r="AD78" i="10"/>
  <c r="AL164" i="11" s="1"/>
  <c r="AC78" i="10"/>
  <c r="AK164" i="11" s="1"/>
  <c r="AB78" i="10"/>
  <c r="AJ164" i="11" s="1"/>
  <c r="AA78" i="10"/>
  <c r="AI164" i="11" s="1"/>
  <c r="Z78" i="10"/>
  <c r="AH164" i="11" s="1"/>
  <c r="Y78" i="10"/>
  <c r="AG164" i="11" s="1"/>
  <c r="X78" i="10"/>
  <c r="AF164" i="11" s="1"/>
  <c r="W78" i="10"/>
  <c r="AE164" i="11" s="1"/>
  <c r="V78" i="10"/>
  <c r="AD164" i="11" s="1"/>
  <c r="U78" i="10"/>
  <c r="AC164" i="11" s="1"/>
  <c r="T78" i="10"/>
  <c r="AB164" i="11" s="1"/>
  <c r="S78" i="10"/>
  <c r="AA164" i="11" s="1"/>
  <c r="R78" i="10"/>
  <c r="Z164" i="11" s="1"/>
  <c r="Q78" i="10"/>
  <c r="Y164" i="11" s="1"/>
  <c r="P78" i="10"/>
  <c r="X164" i="11" s="1"/>
  <c r="O78" i="10"/>
  <c r="W164" i="11" s="1"/>
  <c r="N78" i="10"/>
  <c r="V164" i="11" s="1"/>
  <c r="M78" i="10"/>
  <c r="U164" i="11" s="1"/>
  <c r="L78" i="10"/>
  <c r="T164" i="11" s="1"/>
  <c r="K78" i="10"/>
  <c r="S164" i="11" s="1"/>
  <c r="J78" i="10"/>
  <c r="R164" i="11" s="1"/>
  <c r="I78" i="10"/>
  <c r="Q164" i="11" s="1"/>
  <c r="H78" i="10"/>
  <c r="P164" i="11" s="1"/>
  <c r="G78" i="10"/>
  <c r="O164" i="11" s="1"/>
  <c r="F78" i="10"/>
  <c r="N164" i="11" s="1"/>
  <c r="E78" i="10"/>
  <c r="M164" i="11" s="1"/>
  <c r="D78" i="10"/>
  <c r="L164" i="11" s="1"/>
  <c r="C78" i="10"/>
  <c r="K164" i="11" s="1"/>
  <c r="BD77" i="10"/>
  <c r="BL163" i="11" s="1"/>
  <c r="BC77" i="10"/>
  <c r="BK163" i="11" s="1"/>
  <c r="BB77" i="10"/>
  <c r="BJ163" i="11" s="1"/>
  <c r="BA77" i="10"/>
  <c r="BI163" i="11" s="1"/>
  <c r="AZ77" i="10"/>
  <c r="BH163" i="11" s="1"/>
  <c r="AY77" i="10"/>
  <c r="BG163" i="11" s="1"/>
  <c r="AX77" i="10"/>
  <c r="BF163" i="11" s="1"/>
  <c r="AW77" i="10"/>
  <c r="BE163" i="11" s="1"/>
  <c r="AV77" i="10"/>
  <c r="BD163" i="11" s="1"/>
  <c r="AU77" i="10"/>
  <c r="BC163" i="11" s="1"/>
  <c r="AT77" i="10"/>
  <c r="BB163" i="11" s="1"/>
  <c r="AS77" i="10"/>
  <c r="BA163" i="11" s="1"/>
  <c r="AR77" i="10"/>
  <c r="AZ163" i="11" s="1"/>
  <c r="AQ77" i="10"/>
  <c r="AY163" i="11" s="1"/>
  <c r="AP77" i="10"/>
  <c r="AX163" i="11" s="1"/>
  <c r="AO77" i="10"/>
  <c r="AW163" i="11" s="1"/>
  <c r="AN77" i="10"/>
  <c r="AV163" i="11" s="1"/>
  <c r="AM77" i="10"/>
  <c r="AU163" i="11" s="1"/>
  <c r="AL77" i="10"/>
  <c r="AT163" i="11" s="1"/>
  <c r="AK77" i="10"/>
  <c r="AS163" i="11" s="1"/>
  <c r="AJ77" i="10"/>
  <c r="AR163" i="11" s="1"/>
  <c r="AI77" i="10"/>
  <c r="AQ163" i="11" s="1"/>
  <c r="AH77" i="10"/>
  <c r="AP163" i="11" s="1"/>
  <c r="AG77" i="10"/>
  <c r="AO163" i="11" s="1"/>
  <c r="AF77" i="10"/>
  <c r="AN163" i="11" s="1"/>
  <c r="AE77" i="10"/>
  <c r="AM163" i="11" s="1"/>
  <c r="AD77" i="10"/>
  <c r="AL163" i="11" s="1"/>
  <c r="AC77" i="10"/>
  <c r="AK163" i="11" s="1"/>
  <c r="AB77" i="10"/>
  <c r="AJ163" i="11" s="1"/>
  <c r="AA77" i="10"/>
  <c r="AI163" i="11" s="1"/>
  <c r="Z77" i="10"/>
  <c r="AH163" i="11" s="1"/>
  <c r="Y77" i="10"/>
  <c r="AG163" i="11" s="1"/>
  <c r="X77" i="10"/>
  <c r="AF163" i="11" s="1"/>
  <c r="W77" i="10"/>
  <c r="AE163" i="11" s="1"/>
  <c r="V77" i="10"/>
  <c r="AD163" i="11" s="1"/>
  <c r="U77" i="10"/>
  <c r="AC163" i="11" s="1"/>
  <c r="T77" i="10"/>
  <c r="AB163" i="11" s="1"/>
  <c r="S77" i="10"/>
  <c r="AA163" i="11" s="1"/>
  <c r="R77" i="10"/>
  <c r="Z163" i="11" s="1"/>
  <c r="Q77" i="10"/>
  <c r="Y163" i="11" s="1"/>
  <c r="P77" i="10"/>
  <c r="X163" i="11" s="1"/>
  <c r="O77" i="10"/>
  <c r="W163" i="11" s="1"/>
  <c r="N77" i="10"/>
  <c r="V163" i="11" s="1"/>
  <c r="M77" i="10"/>
  <c r="U163" i="11" s="1"/>
  <c r="L77" i="10"/>
  <c r="T163" i="11" s="1"/>
  <c r="K77" i="10"/>
  <c r="S163" i="11" s="1"/>
  <c r="J77" i="10"/>
  <c r="R163" i="11" s="1"/>
  <c r="I77" i="10"/>
  <c r="Q163" i="11" s="1"/>
  <c r="H77" i="10"/>
  <c r="P163" i="11" s="1"/>
  <c r="G77" i="10"/>
  <c r="O163" i="11" s="1"/>
  <c r="F77" i="10"/>
  <c r="N163" i="11" s="1"/>
  <c r="E77" i="10"/>
  <c r="M163" i="11" s="1"/>
  <c r="D77" i="10"/>
  <c r="L163" i="11" s="1"/>
  <c r="C77" i="10"/>
  <c r="K163" i="11" s="1"/>
  <c r="BD76" i="10"/>
  <c r="BL162" i="11" s="1"/>
  <c r="BC76" i="10"/>
  <c r="BK162" i="11" s="1"/>
  <c r="BB76" i="10"/>
  <c r="BJ162" i="11" s="1"/>
  <c r="BA76" i="10"/>
  <c r="BI162" i="11" s="1"/>
  <c r="AZ76" i="10"/>
  <c r="BH162" i="11" s="1"/>
  <c r="AY76" i="10"/>
  <c r="BG162" i="11" s="1"/>
  <c r="AX76" i="10"/>
  <c r="BF162" i="11" s="1"/>
  <c r="AW76" i="10"/>
  <c r="BE162" i="11" s="1"/>
  <c r="AV76" i="10"/>
  <c r="BD162" i="11" s="1"/>
  <c r="AU76" i="10"/>
  <c r="BC162" i="11" s="1"/>
  <c r="AT76" i="10"/>
  <c r="BB162" i="11" s="1"/>
  <c r="AS76" i="10"/>
  <c r="BA162" i="11" s="1"/>
  <c r="AR76" i="10"/>
  <c r="AZ162" i="11" s="1"/>
  <c r="AQ76" i="10"/>
  <c r="AY162" i="11" s="1"/>
  <c r="AP76" i="10"/>
  <c r="AX162" i="11" s="1"/>
  <c r="AO76" i="10"/>
  <c r="AW162" i="11" s="1"/>
  <c r="AN76" i="10"/>
  <c r="AV162" i="11" s="1"/>
  <c r="AM76" i="10"/>
  <c r="AU162" i="11" s="1"/>
  <c r="AL76" i="10"/>
  <c r="AT162" i="11" s="1"/>
  <c r="AK76" i="10"/>
  <c r="AS162" i="11" s="1"/>
  <c r="AJ76" i="10"/>
  <c r="AR162" i="11" s="1"/>
  <c r="AI76" i="10"/>
  <c r="AQ162" i="11" s="1"/>
  <c r="AH76" i="10"/>
  <c r="AP162" i="11" s="1"/>
  <c r="AG76" i="10"/>
  <c r="AO162" i="11" s="1"/>
  <c r="AF76" i="10"/>
  <c r="AN162" i="11" s="1"/>
  <c r="AE76" i="10"/>
  <c r="AM162" i="11" s="1"/>
  <c r="AD76" i="10"/>
  <c r="AL162" i="11" s="1"/>
  <c r="AC76" i="10"/>
  <c r="AK162" i="11" s="1"/>
  <c r="AB76" i="10"/>
  <c r="AJ162" i="11" s="1"/>
  <c r="AA76" i="10"/>
  <c r="AI162" i="11" s="1"/>
  <c r="Z76" i="10"/>
  <c r="AH162" i="11" s="1"/>
  <c r="Y76" i="10"/>
  <c r="AG162" i="11" s="1"/>
  <c r="X76" i="10"/>
  <c r="AF162" i="11" s="1"/>
  <c r="W76" i="10"/>
  <c r="AE162" i="11" s="1"/>
  <c r="V76" i="10"/>
  <c r="AD162" i="11" s="1"/>
  <c r="U76" i="10"/>
  <c r="AC162" i="11" s="1"/>
  <c r="T76" i="10"/>
  <c r="AB162" i="11" s="1"/>
  <c r="S76" i="10"/>
  <c r="AA162" i="11" s="1"/>
  <c r="R76" i="10"/>
  <c r="Z162" i="11" s="1"/>
  <c r="Q76" i="10"/>
  <c r="Y162" i="11" s="1"/>
  <c r="P76" i="10"/>
  <c r="X162" i="11" s="1"/>
  <c r="O76" i="10"/>
  <c r="W162" i="11" s="1"/>
  <c r="N76" i="10"/>
  <c r="V162" i="11" s="1"/>
  <c r="M76" i="10"/>
  <c r="U162" i="11" s="1"/>
  <c r="L76" i="10"/>
  <c r="T162" i="11" s="1"/>
  <c r="K76" i="10"/>
  <c r="S162" i="11" s="1"/>
  <c r="J76" i="10"/>
  <c r="R162" i="11" s="1"/>
  <c r="I76" i="10"/>
  <c r="Q162" i="11" s="1"/>
  <c r="H76" i="10"/>
  <c r="P162" i="11" s="1"/>
  <c r="G76" i="10"/>
  <c r="O162" i="11" s="1"/>
  <c r="F76" i="10"/>
  <c r="N162" i="11" s="1"/>
  <c r="E76" i="10"/>
  <c r="M162" i="11" s="1"/>
  <c r="D76" i="10"/>
  <c r="L162" i="11" s="1"/>
  <c r="C76" i="10"/>
  <c r="K162" i="11" s="1"/>
  <c r="BD75" i="10"/>
  <c r="BL161" i="11" s="1"/>
  <c r="BC75" i="10"/>
  <c r="BK161" i="11" s="1"/>
  <c r="BB75" i="10"/>
  <c r="BJ161" i="11" s="1"/>
  <c r="BA75" i="10"/>
  <c r="BI161" i="11" s="1"/>
  <c r="AZ75" i="10"/>
  <c r="BH161" i="11" s="1"/>
  <c r="AY75" i="10"/>
  <c r="BG161" i="11" s="1"/>
  <c r="AX75" i="10"/>
  <c r="BF161" i="11" s="1"/>
  <c r="AW75" i="10"/>
  <c r="BE161" i="11" s="1"/>
  <c r="AV75" i="10"/>
  <c r="BD161" i="11" s="1"/>
  <c r="AU75" i="10"/>
  <c r="BC161" i="11" s="1"/>
  <c r="AT75" i="10"/>
  <c r="BB161" i="11" s="1"/>
  <c r="AS75" i="10"/>
  <c r="BA161" i="11" s="1"/>
  <c r="AR75" i="10"/>
  <c r="AZ161" i="11" s="1"/>
  <c r="AQ75" i="10"/>
  <c r="AY161" i="11" s="1"/>
  <c r="AP75" i="10"/>
  <c r="AX161" i="11" s="1"/>
  <c r="AO75" i="10"/>
  <c r="AW161" i="11" s="1"/>
  <c r="AN75" i="10"/>
  <c r="AV161" i="11" s="1"/>
  <c r="AM75" i="10"/>
  <c r="AU161" i="11" s="1"/>
  <c r="AL75" i="10"/>
  <c r="AT161" i="11" s="1"/>
  <c r="AK75" i="10"/>
  <c r="AS161" i="11" s="1"/>
  <c r="AJ75" i="10"/>
  <c r="AR161" i="11" s="1"/>
  <c r="AI75" i="10"/>
  <c r="AQ161" i="11" s="1"/>
  <c r="AH75" i="10"/>
  <c r="AP161" i="11" s="1"/>
  <c r="AG75" i="10"/>
  <c r="AO161" i="11" s="1"/>
  <c r="AF75" i="10"/>
  <c r="AN161" i="11" s="1"/>
  <c r="AE75" i="10"/>
  <c r="AM161" i="11" s="1"/>
  <c r="AD75" i="10"/>
  <c r="AL161" i="11" s="1"/>
  <c r="AC75" i="10"/>
  <c r="AK161" i="11" s="1"/>
  <c r="AB75" i="10"/>
  <c r="AJ161" i="11" s="1"/>
  <c r="AA75" i="10"/>
  <c r="AI161" i="11" s="1"/>
  <c r="Z75" i="10"/>
  <c r="AH161" i="11" s="1"/>
  <c r="Y75" i="10"/>
  <c r="AG161" i="11" s="1"/>
  <c r="X75" i="10"/>
  <c r="AF161" i="11" s="1"/>
  <c r="W75" i="10"/>
  <c r="AE161" i="11" s="1"/>
  <c r="V75" i="10"/>
  <c r="AD161" i="11" s="1"/>
  <c r="U75" i="10"/>
  <c r="AC161" i="11" s="1"/>
  <c r="T75" i="10"/>
  <c r="AB161" i="11" s="1"/>
  <c r="S75" i="10"/>
  <c r="AA161" i="11" s="1"/>
  <c r="R75" i="10"/>
  <c r="Z161" i="11" s="1"/>
  <c r="Q75" i="10"/>
  <c r="Y161" i="11" s="1"/>
  <c r="P75" i="10"/>
  <c r="X161" i="11" s="1"/>
  <c r="O75" i="10"/>
  <c r="W161" i="11" s="1"/>
  <c r="N75" i="10"/>
  <c r="V161" i="11" s="1"/>
  <c r="M75" i="10"/>
  <c r="U161" i="11" s="1"/>
  <c r="L75" i="10"/>
  <c r="T161" i="11" s="1"/>
  <c r="K75" i="10"/>
  <c r="S161" i="11" s="1"/>
  <c r="J75" i="10"/>
  <c r="R161" i="11" s="1"/>
  <c r="I75" i="10"/>
  <c r="Q161" i="11" s="1"/>
  <c r="H75" i="10"/>
  <c r="P161" i="11" s="1"/>
  <c r="G75" i="10"/>
  <c r="O161" i="11" s="1"/>
  <c r="F75" i="10"/>
  <c r="N161" i="11" s="1"/>
  <c r="E75" i="10"/>
  <c r="M161" i="11" s="1"/>
  <c r="D75" i="10"/>
  <c r="L161" i="11" s="1"/>
  <c r="C75" i="10"/>
  <c r="K161" i="11" s="1"/>
  <c r="BD74" i="10"/>
  <c r="BL160" i="11" s="1"/>
  <c r="BC74" i="10"/>
  <c r="BK160" i="11" s="1"/>
  <c r="BB74" i="10"/>
  <c r="BJ160" i="11" s="1"/>
  <c r="BA74" i="10"/>
  <c r="BI160" i="11" s="1"/>
  <c r="AZ74" i="10"/>
  <c r="BH160" i="11" s="1"/>
  <c r="AY74" i="10"/>
  <c r="BG160" i="11" s="1"/>
  <c r="AX74" i="10"/>
  <c r="BF160" i="11" s="1"/>
  <c r="AW74" i="10"/>
  <c r="BE160" i="11" s="1"/>
  <c r="AV74" i="10"/>
  <c r="BD160" i="11" s="1"/>
  <c r="AU74" i="10"/>
  <c r="BC160" i="11" s="1"/>
  <c r="AT74" i="10"/>
  <c r="BB160" i="11" s="1"/>
  <c r="AS74" i="10"/>
  <c r="BA160" i="11" s="1"/>
  <c r="AR74" i="10"/>
  <c r="AZ160" i="11" s="1"/>
  <c r="AQ74" i="10"/>
  <c r="AY160" i="11" s="1"/>
  <c r="AP74" i="10"/>
  <c r="AX160" i="11" s="1"/>
  <c r="AO74" i="10"/>
  <c r="AW160" i="11" s="1"/>
  <c r="AN74" i="10"/>
  <c r="AV160" i="11" s="1"/>
  <c r="AM74" i="10"/>
  <c r="AU160" i="11" s="1"/>
  <c r="AL74" i="10"/>
  <c r="AT160" i="11" s="1"/>
  <c r="AK74" i="10"/>
  <c r="AS160" i="11" s="1"/>
  <c r="AJ74" i="10"/>
  <c r="AR160" i="11" s="1"/>
  <c r="AI74" i="10"/>
  <c r="AQ160" i="11" s="1"/>
  <c r="AH74" i="10"/>
  <c r="AP160" i="11" s="1"/>
  <c r="AG74" i="10"/>
  <c r="AO160" i="11" s="1"/>
  <c r="AF74" i="10"/>
  <c r="AN160" i="11" s="1"/>
  <c r="AE74" i="10"/>
  <c r="AM160" i="11" s="1"/>
  <c r="AD74" i="10"/>
  <c r="AL160" i="11" s="1"/>
  <c r="AC74" i="10"/>
  <c r="AK160" i="11" s="1"/>
  <c r="AB74" i="10"/>
  <c r="AJ160" i="11" s="1"/>
  <c r="AA74" i="10"/>
  <c r="AI160" i="11" s="1"/>
  <c r="Z74" i="10"/>
  <c r="AH160" i="11" s="1"/>
  <c r="Y74" i="10"/>
  <c r="AG160" i="11" s="1"/>
  <c r="X74" i="10"/>
  <c r="AF160" i="11" s="1"/>
  <c r="W74" i="10"/>
  <c r="AE160" i="11" s="1"/>
  <c r="V74" i="10"/>
  <c r="AD160" i="11" s="1"/>
  <c r="U74" i="10"/>
  <c r="AC160" i="11" s="1"/>
  <c r="T74" i="10"/>
  <c r="AB160" i="11" s="1"/>
  <c r="S74" i="10"/>
  <c r="AA160" i="11" s="1"/>
  <c r="R74" i="10"/>
  <c r="Z160" i="11" s="1"/>
  <c r="Q74" i="10"/>
  <c r="Y160" i="11" s="1"/>
  <c r="P74" i="10"/>
  <c r="X160" i="11" s="1"/>
  <c r="O74" i="10"/>
  <c r="W160" i="11" s="1"/>
  <c r="N74" i="10"/>
  <c r="V160" i="11" s="1"/>
  <c r="M74" i="10"/>
  <c r="U160" i="11" s="1"/>
  <c r="L74" i="10"/>
  <c r="T160" i="11" s="1"/>
  <c r="K74" i="10"/>
  <c r="S160" i="11" s="1"/>
  <c r="J74" i="10"/>
  <c r="R160" i="11" s="1"/>
  <c r="I74" i="10"/>
  <c r="Q160" i="11" s="1"/>
  <c r="H74" i="10"/>
  <c r="P160" i="11" s="1"/>
  <c r="G74" i="10"/>
  <c r="O160" i="11" s="1"/>
  <c r="F74" i="10"/>
  <c r="N160" i="11" s="1"/>
  <c r="E74" i="10"/>
  <c r="M160" i="11" s="1"/>
  <c r="D74" i="10"/>
  <c r="L160" i="11" s="1"/>
  <c r="C74" i="10"/>
  <c r="K160" i="11" s="1"/>
  <c r="BD73" i="10"/>
  <c r="BL159" i="11" s="1"/>
  <c r="BC73" i="10"/>
  <c r="BK159" i="11" s="1"/>
  <c r="BB73" i="10"/>
  <c r="BJ159" i="11" s="1"/>
  <c r="BA73" i="10"/>
  <c r="BI159" i="11" s="1"/>
  <c r="AZ73" i="10"/>
  <c r="BH159" i="11" s="1"/>
  <c r="AY73" i="10"/>
  <c r="BG159" i="11" s="1"/>
  <c r="AX73" i="10"/>
  <c r="BF159" i="11" s="1"/>
  <c r="AW73" i="10"/>
  <c r="BE159" i="11" s="1"/>
  <c r="AV73" i="10"/>
  <c r="BD159" i="11" s="1"/>
  <c r="AU73" i="10"/>
  <c r="BC159" i="11" s="1"/>
  <c r="AT73" i="10"/>
  <c r="BB159" i="11" s="1"/>
  <c r="AS73" i="10"/>
  <c r="BA159" i="11" s="1"/>
  <c r="AR73" i="10"/>
  <c r="AZ159" i="11" s="1"/>
  <c r="AQ73" i="10"/>
  <c r="AY159" i="11" s="1"/>
  <c r="AP73" i="10"/>
  <c r="AX159" i="11" s="1"/>
  <c r="AO73" i="10"/>
  <c r="AW159" i="11" s="1"/>
  <c r="AN73" i="10"/>
  <c r="AV159" i="11" s="1"/>
  <c r="AM73" i="10"/>
  <c r="AU159" i="11" s="1"/>
  <c r="AL73" i="10"/>
  <c r="AT159" i="11" s="1"/>
  <c r="AK73" i="10"/>
  <c r="AS159" i="11" s="1"/>
  <c r="AJ73" i="10"/>
  <c r="AR159" i="11" s="1"/>
  <c r="AI73" i="10"/>
  <c r="AQ159" i="11" s="1"/>
  <c r="AH73" i="10"/>
  <c r="AP159" i="11" s="1"/>
  <c r="AG73" i="10"/>
  <c r="AO159" i="11" s="1"/>
  <c r="AF73" i="10"/>
  <c r="AN159" i="11" s="1"/>
  <c r="AE73" i="10"/>
  <c r="AM159" i="11" s="1"/>
  <c r="AD73" i="10"/>
  <c r="AL159" i="11" s="1"/>
  <c r="AC73" i="10"/>
  <c r="AK159" i="11" s="1"/>
  <c r="AB73" i="10"/>
  <c r="AJ159" i="11" s="1"/>
  <c r="AA73" i="10"/>
  <c r="AI159" i="11" s="1"/>
  <c r="Z73" i="10"/>
  <c r="AH159" i="11" s="1"/>
  <c r="Y73" i="10"/>
  <c r="AG159" i="11" s="1"/>
  <c r="X73" i="10"/>
  <c r="AF159" i="11" s="1"/>
  <c r="W73" i="10"/>
  <c r="AE159" i="11" s="1"/>
  <c r="V73" i="10"/>
  <c r="AD159" i="11" s="1"/>
  <c r="U73" i="10"/>
  <c r="AC159" i="11" s="1"/>
  <c r="T73" i="10"/>
  <c r="AB159" i="11" s="1"/>
  <c r="S73" i="10"/>
  <c r="AA159" i="11" s="1"/>
  <c r="R73" i="10"/>
  <c r="Z159" i="11" s="1"/>
  <c r="Q73" i="10"/>
  <c r="Y159" i="11" s="1"/>
  <c r="P73" i="10"/>
  <c r="X159" i="11" s="1"/>
  <c r="O73" i="10"/>
  <c r="W159" i="11" s="1"/>
  <c r="N73" i="10"/>
  <c r="V159" i="11" s="1"/>
  <c r="M73" i="10"/>
  <c r="U159" i="11" s="1"/>
  <c r="L73" i="10"/>
  <c r="T159" i="11" s="1"/>
  <c r="K73" i="10"/>
  <c r="S159" i="11" s="1"/>
  <c r="J73" i="10"/>
  <c r="R159" i="11" s="1"/>
  <c r="I73" i="10"/>
  <c r="Q159" i="11" s="1"/>
  <c r="H73" i="10"/>
  <c r="P159" i="11" s="1"/>
  <c r="G73" i="10"/>
  <c r="O159" i="11" s="1"/>
  <c r="F73" i="10"/>
  <c r="N159" i="11" s="1"/>
  <c r="E73" i="10"/>
  <c r="M159" i="11" s="1"/>
  <c r="D73" i="10"/>
  <c r="L159" i="11" s="1"/>
  <c r="C73" i="10"/>
  <c r="K159" i="11" s="1"/>
  <c r="BD72" i="10"/>
  <c r="BL158" i="11" s="1"/>
  <c r="BC72" i="10"/>
  <c r="BK158" i="11" s="1"/>
  <c r="BB72" i="10"/>
  <c r="BJ158" i="11" s="1"/>
  <c r="BA72" i="10"/>
  <c r="BI158" i="11" s="1"/>
  <c r="AZ72" i="10"/>
  <c r="BH158" i="11" s="1"/>
  <c r="AY72" i="10"/>
  <c r="BG158" i="11" s="1"/>
  <c r="AX72" i="10"/>
  <c r="BF158" i="11" s="1"/>
  <c r="AW72" i="10"/>
  <c r="BE158" i="11" s="1"/>
  <c r="AV72" i="10"/>
  <c r="BD158" i="11" s="1"/>
  <c r="AU72" i="10"/>
  <c r="BC158" i="11" s="1"/>
  <c r="AT72" i="10"/>
  <c r="BB158" i="11" s="1"/>
  <c r="AS72" i="10"/>
  <c r="BA158" i="11" s="1"/>
  <c r="AR72" i="10"/>
  <c r="AZ158" i="11" s="1"/>
  <c r="AQ72" i="10"/>
  <c r="AY158" i="11" s="1"/>
  <c r="AP72" i="10"/>
  <c r="AX158" i="11" s="1"/>
  <c r="AO72" i="10"/>
  <c r="AW158" i="11" s="1"/>
  <c r="AN72" i="10"/>
  <c r="AV158" i="11" s="1"/>
  <c r="AM72" i="10"/>
  <c r="AU158" i="11" s="1"/>
  <c r="AL72" i="10"/>
  <c r="AT158" i="11" s="1"/>
  <c r="AK72" i="10"/>
  <c r="AS158" i="11" s="1"/>
  <c r="AJ72" i="10"/>
  <c r="AR158" i="11" s="1"/>
  <c r="AI72" i="10"/>
  <c r="AQ158" i="11" s="1"/>
  <c r="AH72" i="10"/>
  <c r="AP158" i="11" s="1"/>
  <c r="AG72" i="10"/>
  <c r="AO158" i="11" s="1"/>
  <c r="AF72" i="10"/>
  <c r="AN158" i="11" s="1"/>
  <c r="AE72" i="10"/>
  <c r="AM158" i="11" s="1"/>
  <c r="AD72" i="10"/>
  <c r="AL158" i="11" s="1"/>
  <c r="AC72" i="10"/>
  <c r="AK158" i="11" s="1"/>
  <c r="AB72" i="10"/>
  <c r="AJ158" i="11" s="1"/>
  <c r="AA72" i="10"/>
  <c r="AI158" i="11" s="1"/>
  <c r="Z72" i="10"/>
  <c r="AH158" i="11" s="1"/>
  <c r="Y72" i="10"/>
  <c r="AG158" i="11" s="1"/>
  <c r="X72" i="10"/>
  <c r="AF158" i="11" s="1"/>
  <c r="W72" i="10"/>
  <c r="AE158" i="11" s="1"/>
  <c r="V72" i="10"/>
  <c r="AD158" i="11" s="1"/>
  <c r="U72" i="10"/>
  <c r="AC158" i="11" s="1"/>
  <c r="T72" i="10"/>
  <c r="AB158" i="11" s="1"/>
  <c r="S72" i="10"/>
  <c r="AA158" i="11" s="1"/>
  <c r="R72" i="10"/>
  <c r="Z158" i="11" s="1"/>
  <c r="Q72" i="10"/>
  <c r="Y158" i="11" s="1"/>
  <c r="P72" i="10"/>
  <c r="X158" i="11" s="1"/>
  <c r="O72" i="10"/>
  <c r="W158" i="11" s="1"/>
  <c r="N72" i="10"/>
  <c r="V158" i="11" s="1"/>
  <c r="M72" i="10"/>
  <c r="U158" i="11" s="1"/>
  <c r="L72" i="10"/>
  <c r="T158" i="11" s="1"/>
  <c r="K72" i="10"/>
  <c r="S158" i="11" s="1"/>
  <c r="J72" i="10"/>
  <c r="R158" i="11" s="1"/>
  <c r="I72" i="10"/>
  <c r="Q158" i="11" s="1"/>
  <c r="H72" i="10"/>
  <c r="P158" i="11" s="1"/>
  <c r="G72" i="10"/>
  <c r="O158" i="11" s="1"/>
  <c r="F72" i="10"/>
  <c r="N158" i="11" s="1"/>
  <c r="E72" i="10"/>
  <c r="M158" i="11" s="1"/>
  <c r="D72" i="10"/>
  <c r="L158" i="11" s="1"/>
  <c r="C72" i="10"/>
  <c r="K158" i="11" s="1"/>
  <c r="BD71" i="10"/>
  <c r="BL157" i="11" s="1"/>
  <c r="BC71" i="10"/>
  <c r="BK157" i="11" s="1"/>
  <c r="BB71" i="10"/>
  <c r="BJ157" i="11" s="1"/>
  <c r="BA71" i="10"/>
  <c r="BI157" i="11" s="1"/>
  <c r="AZ71" i="10"/>
  <c r="BH157" i="11" s="1"/>
  <c r="AY71" i="10"/>
  <c r="BG157" i="11" s="1"/>
  <c r="AX71" i="10"/>
  <c r="BF157" i="11" s="1"/>
  <c r="AW71" i="10"/>
  <c r="BE157" i="11" s="1"/>
  <c r="AV71" i="10"/>
  <c r="BD157" i="11" s="1"/>
  <c r="AU71" i="10"/>
  <c r="BC157" i="11" s="1"/>
  <c r="AT71" i="10"/>
  <c r="BB157" i="11" s="1"/>
  <c r="AS71" i="10"/>
  <c r="BA157" i="11" s="1"/>
  <c r="AR71" i="10"/>
  <c r="AZ157" i="11" s="1"/>
  <c r="AQ71" i="10"/>
  <c r="AY157" i="11" s="1"/>
  <c r="AP71" i="10"/>
  <c r="AX157" i="11" s="1"/>
  <c r="AO71" i="10"/>
  <c r="AW157" i="11" s="1"/>
  <c r="AN71" i="10"/>
  <c r="AV157" i="11" s="1"/>
  <c r="AM71" i="10"/>
  <c r="AU157" i="11" s="1"/>
  <c r="AL71" i="10"/>
  <c r="AT157" i="11" s="1"/>
  <c r="AK71" i="10"/>
  <c r="AS157" i="11" s="1"/>
  <c r="AJ71" i="10"/>
  <c r="AR157" i="11" s="1"/>
  <c r="AI71" i="10"/>
  <c r="AQ157" i="11" s="1"/>
  <c r="AH71" i="10"/>
  <c r="AP157" i="11" s="1"/>
  <c r="AG71" i="10"/>
  <c r="AO157" i="11" s="1"/>
  <c r="AF71" i="10"/>
  <c r="AN157" i="11" s="1"/>
  <c r="AE71" i="10"/>
  <c r="AM157" i="11" s="1"/>
  <c r="AD71" i="10"/>
  <c r="AL157" i="11" s="1"/>
  <c r="AC71" i="10"/>
  <c r="AK157" i="11" s="1"/>
  <c r="AB71" i="10"/>
  <c r="AJ157" i="11" s="1"/>
  <c r="AA71" i="10"/>
  <c r="AI157" i="11" s="1"/>
  <c r="Z71" i="10"/>
  <c r="AH157" i="11" s="1"/>
  <c r="Y71" i="10"/>
  <c r="AG157" i="11" s="1"/>
  <c r="X71" i="10"/>
  <c r="AF157" i="11" s="1"/>
  <c r="W71" i="10"/>
  <c r="AE157" i="11" s="1"/>
  <c r="V71" i="10"/>
  <c r="AD157" i="11" s="1"/>
  <c r="U71" i="10"/>
  <c r="AC157" i="11" s="1"/>
  <c r="T71" i="10"/>
  <c r="AB157" i="11" s="1"/>
  <c r="S71" i="10"/>
  <c r="AA157" i="11" s="1"/>
  <c r="R71" i="10"/>
  <c r="Z157" i="11" s="1"/>
  <c r="Q71" i="10"/>
  <c r="Y157" i="11" s="1"/>
  <c r="P71" i="10"/>
  <c r="X157" i="11" s="1"/>
  <c r="O71" i="10"/>
  <c r="W157" i="11" s="1"/>
  <c r="N71" i="10"/>
  <c r="V157" i="11" s="1"/>
  <c r="M71" i="10"/>
  <c r="U157" i="11" s="1"/>
  <c r="L71" i="10"/>
  <c r="T157" i="11" s="1"/>
  <c r="K71" i="10"/>
  <c r="S157" i="11" s="1"/>
  <c r="J71" i="10"/>
  <c r="R157" i="11" s="1"/>
  <c r="I71" i="10"/>
  <c r="Q157" i="11" s="1"/>
  <c r="H71" i="10"/>
  <c r="P157" i="11" s="1"/>
  <c r="G71" i="10"/>
  <c r="O157" i="11" s="1"/>
  <c r="F71" i="10"/>
  <c r="N157" i="11" s="1"/>
  <c r="E71" i="10"/>
  <c r="M157" i="11" s="1"/>
  <c r="D71" i="10"/>
  <c r="L157" i="11" s="1"/>
  <c r="C71" i="10"/>
  <c r="K157" i="11" s="1"/>
  <c r="BD70" i="10"/>
  <c r="BL156" i="11" s="1"/>
  <c r="BC70" i="10"/>
  <c r="BK156" i="11" s="1"/>
  <c r="BB70" i="10"/>
  <c r="BJ156" i="11" s="1"/>
  <c r="BA70" i="10"/>
  <c r="BI156" i="11" s="1"/>
  <c r="AZ70" i="10"/>
  <c r="BH156" i="11" s="1"/>
  <c r="AY70" i="10"/>
  <c r="BG156" i="11" s="1"/>
  <c r="AX70" i="10"/>
  <c r="BF156" i="11" s="1"/>
  <c r="AW70" i="10"/>
  <c r="BE156" i="11" s="1"/>
  <c r="AV70" i="10"/>
  <c r="BD156" i="11" s="1"/>
  <c r="AU70" i="10"/>
  <c r="BC156" i="11" s="1"/>
  <c r="AT70" i="10"/>
  <c r="BB156" i="11" s="1"/>
  <c r="AS70" i="10"/>
  <c r="BA156" i="11" s="1"/>
  <c r="AR70" i="10"/>
  <c r="AZ156" i="11" s="1"/>
  <c r="AQ70" i="10"/>
  <c r="AY156" i="11" s="1"/>
  <c r="AP70" i="10"/>
  <c r="AX156" i="11" s="1"/>
  <c r="AO70" i="10"/>
  <c r="AW156" i="11" s="1"/>
  <c r="AN70" i="10"/>
  <c r="AV156" i="11" s="1"/>
  <c r="AM70" i="10"/>
  <c r="AU156" i="11" s="1"/>
  <c r="AL70" i="10"/>
  <c r="AT156" i="11" s="1"/>
  <c r="AK70" i="10"/>
  <c r="AS156" i="11" s="1"/>
  <c r="AJ70" i="10"/>
  <c r="AR156" i="11" s="1"/>
  <c r="AI70" i="10"/>
  <c r="AQ156" i="11" s="1"/>
  <c r="AH70" i="10"/>
  <c r="AP156" i="11" s="1"/>
  <c r="AG70" i="10"/>
  <c r="AO156" i="11" s="1"/>
  <c r="AF70" i="10"/>
  <c r="AN156" i="11" s="1"/>
  <c r="AE70" i="10"/>
  <c r="AM156" i="11" s="1"/>
  <c r="AD70" i="10"/>
  <c r="AL156" i="11" s="1"/>
  <c r="AC70" i="10"/>
  <c r="AK156" i="11" s="1"/>
  <c r="AB70" i="10"/>
  <c r="AJ156" i="11" s="1"/>
  <c r="AA70" i="10"/>
  <c r="AI156" i="11" s="1"/>
  <c r="Z70" i="10"/>
  <c r="AH156" i="11" s="1"/>
  <c r="Y70" i="10"/>
  <c r="AG156" i="11" s="1"/>
  <c r="X70" i="10"/>
  <c r="AF156" i="11" s="1"/>
  <c r="W70" i="10"/>
  <c r="AE156" i="11" s="1"/>
  <c r="V70" i="10"/>
  <c r="AD156" i="11" s="1"/>
  <c r="U70" i="10"/>
  <c r="AC156" i="11" s="1"/>
  <c r="T70" i="10"/>
  <c r="AB156" i="11" s="1"/>
  <c r="S70" i="10"/>
  <c r="AA156" i="11" s="1"/>
  <c r="R70" i="10"/>
  <c r="Z156" i="11" s="1"/>
  <c r="Q70" i="10"/>
  <c r="Y156" i="11" s="1"/>
  <c r="P70" i="10"/>
  <c r="X156" i="11" s="1"/>
  <c r="O70" i="10"/>
  <c r="W156" i="11" s="1"/>
  <c r="N70" i="10"/>
  <c r="V156" i="11" s="1"/>
  <c r="M70" i="10"/>
  <c r="U156" i="11" s="1"/>
  <c r="L70" i="10"/>
  <c r="T156" i="11" s="1"/>
  <c r="K70" i="10"/>
  <c r="S156" i="11" s="1"/>
  <c r="J70" i="10"/>
  <c r="R156" i="11" s="1"/>
  <c r="I70" i="10"/>
  <c r="Q156" i="11" s="1"/>
  <c r="H70" i="10"/>
  <c r="P156" i="11" s="1"/>
  <c r="G70" i="10"/>
  <c r="O156" i="11" s="1"/>
  <c r="F70" i="10"/>
  <c r="N156" i="11" s="1"/>
  <c r="E70" i="10"/>
  <c r="M156" i="11" s="1"/>
  <c r="D70" i="10"/>
  <c r="L156" i="11" s="1"/>
  <c r="C70" i="10"/>
  <c r="K156" i="11" s="1"/>
  <c r="BD69" i="10"/>
  <c r="BL155" i="11" s="1"/>
  <c r="BC69" i="10"/>
  <c r="BK155" i="11" s="1"/>
  <c r="BB69" i="10"/>
  <c r="BJ155" i="11" s="1"/>
  <c r="BA69" i="10"/>
  <c r="BI155" i="11" s="1"/>
  <c r="AZ69" i="10"/>
  <c r="BH155" i="11" s="1"/>
  <c r="AY69" i="10"/>
  <c r="BG155" i="11" s="1"/>
  <c r="AX69" i="10"/>
  <c r="BF155" i="11" s="1"/>
  <c r="AW69" i="10"/>
  <c r="BE155" i="11" s="1"/>
  <c r="AV69" i="10"/>
  <c r="BD155" i="11" s="1"/>
  <c r="AU69" i="10"/>
  <c r="BC155" i="11" s="1"/>
  <c r="AT69" i="10"/>
  <c r="BB155" i="11" s="1"/>
  <c r="AS69" i="10"/>
  <c r="BA155" i="11" s="1"/>
  <c r="AR69" i="10"/>
  <c r="AZ155" i="11" s="1"/>
  <c r="AQ69" i="10"/>
  <c r="AY155" i="11" s="1"/>
  <c r="AP69" i="10"/>
  <c r="AX155" i="11" s="1"/>
  <c r="AO69" i="10"/>
  <c r="AW155" i="11" s="1"/>
  <c r="AN69" i="10"/>
  <c r="AV155" i="11" s="1"/>
  <c r="AM69" i="10"/>
  <c r="AU155" i="11" s="1"/>
  <c r="AL69" i="10"/>
  <c r="AT155" i="11" s="1"/>
  <c r="AK69" i="10"/>
  <c r="AS155" i="11" s="1"/>
  <c r="AJ69" i="10"/>
  <c r="AR155" i="11" s="1"/>
  <c r="AI69" i="10"/>
  <c r="AQ155" i="11" s="1"/>
  <c r="AH69" i="10"/>
  <c r="AP155" i="11" s="1"/>
  <c r="AG69" i="10"/>
  <c r="AO155" i="11" s="1"/>
  <c r="AF69" i="10"/>
  <c r="AN155" i="11" s="1"/>
  <c r="AE69" i="10"/>
  <c r="AM155" i="11" s="1"/>
  <c r="AD69" i="10"/>
  <c r="AL155" i="11" s="1"/>
  <c r="AC69" i="10"/>
  <c r="AK155" i="11" s="1"/>
  <c r="AB69" i="10"/>
  <c r="AJ155" i="11" s="1"/>
  <c r="AA69" i="10"/>
  <c r="AI155" i="11" s="1"/>
  <c r="Z69" i="10"/>
  <c r="AH155" i="11" s="1"/>
  <c r="Y69" i="10"/>
  <c r="AG155" i="11" s="1"/>
  <c r="X69" i="10"/>
  <c r="AF155" i="11" s="1"/>
  <c r="W69" i="10"/>
  <c r="AE155" i="11" s="1"/>
  <c r="V69" i="10"/>
  <c r="AD155" i="11" s="1"/>
  <c r="U69" i="10"/>
  <c r="AC155" i="11" s="1"/>
  <c r="T69" i="10"/>
  <c r="AB155" i="11" s="1"/>
  <c r="S69" i="10"/>
  <c r="AA155" i="11" s="1"/>
  <c r="R69" i="10"/>
  <c r="Z155" i="11" s="1"/>
  <c r="Q69" i="10"/>
  <c r="Y155" i="11" s="1"/>
  <c r="P69" i="10"/>
  <c r="X155" i="11" s="1"/>
  <c r="O69" i="10"/>
  <c r="W155" i="11" s="1"/>
  <c r="N69" i="10"/>
  <c r="V155" i="11" s="1"/>
  <c r="M69" i="10"/>
  <c r="U155" i="11" s="1"/>
  <c r="L69" i="10"/>
  <c r="T155" i="11" s="1"/>
  <c r="K69" i="10"/>
  <c r="S155" i="11" s="1"/>
  <c r="J69" i="10"/>
  <c r="R155" i="11" s="1"/>
  <c r="I69" i="10"/>
  <c r="Q155" i="11" s="1"/>
  <c r="H69" i="10"/>
  <c r="P155" i="11" s="1"/>
  <c r="G69" i="10"/>
  <c r="O155" i="11" s="1"/>
  <c r="F69" i="10"/>
  <c r="N155" i="11" s="1"/>
  <c r="E69" i="10"/>
  <c r="M155" i="11" s="1"/>
  <c r="D69" i="10"/>
  <c r="L155" i="11" s="1"/>
  <c r="C69" i="10"/>
  <c r="K155" i="11" s="1"/>
  <c r="BD68" i="10"/>
  <c r="BL154" i="11" s="1"/>
  <c r="BC68" i="10"/>
  <c r="BK154" i="11" s="1"/>
  <c r="BB68" i="10"/>
  <c r="BJ154" i="11" s="1"/>
  <c r="BA68" i="10"/>
  <c r="BI154" i="11" s="1"/>
  <c r="AZ68" i="10"/>
  <c r="BH154" i="11" s="1"/>
  <c r="AY68" i="10"/>
  <c r="BG154" i="11" s="1"/>
  <c r="AX68" i="10"/>
  <c r="BF154" i="11" s="1"/>
  <c r="AW68" i="10"/>
  <c r="BE154" i="11" s="1"/>
  <c r="AV68" i="10"/>
  <c r="BD154" i="11" s="1"/>
  <c r="AU68" i="10"/>
  <c r="BC154" i="11" s="1"/>
  <c r="AT68" i="10"/>
  <c r="BB154" i="11" s="1"/>
  <c r="AS68" i="10"/>
  <c r="BA154" i="11" s="1"/>
  <c r="AR68" i="10"/>
  <c r="AZ154" i="11" s="1"/>
  <c r="AQ68" i="10"/>
  <c r="AY154" i="11" s="1"/>
  <c r="AP68" i="10"/>
  <c r="AX154" i="11" s="1"/>
  <c r="AO68" i="10"/>
  <c r="AW154" i="11" s="1"/>
  <c r="AN68" i="10"/>
  <c r="AV154" i="11" s="1"/>
  <c r="AM68" i="10"/>
  <c r="AU154" i="11" s="1"/>
  <c r="AL68" i="10"/>
  <c r="AT154" i="11" s="1"/>
  <c r="AK68" i="10"/>
  <c r="AS154" i="11" s="1"/>
  <c r="AJ68" i="10"/>
  <c r="AR154" i="11" s="1"/>
  <c r="AI68" i="10"/>
  <c r="AQ154" i="11" s="1"/>
  <c r="AH68" i="10"/>
  <c r="AP154" i="11" s="1"/>
  <c r="AG68" i="10"/>
  <c r="AO154" i="11" s="1"/>
  <c r="AF68" i="10"/>
  <c r="AN154" i="11" s="1"/>
  <c r="AE68" i="10"/>
  <c r="AM154" i="11" s="1"/>
  <c r="AD68" i="10"/>
  <c r="AL154" i="11" s="1"/>
  <c r="AC68" i="10"/>
  <c r="AK154" i="11" s="1"/>
  <c r="AB68" i="10"/>
  <c r="AJ154" i="11" s="1"/>
  <c r="AA68" i="10"/>
  <c r="AI154" i="11" s="1"/>
  <c r="Z68" i="10"/>
  <c r="AH154" i="11" s="1"/>
  <c r="Y68" i="10"/>
  <c r="AG154" i="11" s="1"/>
  <c r="X68" i="10"/>
  <c r="AF154" i="11" s="1"/>
  <c r="W68" i="10"/>
  <c r="AE154" i="11" s="1"/>
  <c r="V68" i="10"/>
  <c r="AD154" i="11" s="1"/>
  <c r="U68" i="10"/>
  <c r="AC154" i="11" s="1"/>
  <c r="T68" i="10"/>
  <c r="AB154" i="11" s="1"/>
  <c r="S68" i="10"/>
  <c r="AA154" i="11" s="1"/>
  <c r="R68" i="10"/>
  <c r="Z154" i="11" s="1"/>
  <c r="Q68" i="10"/>
  <c r="Y154" i="11" s="1"/>
  <c r="P68" i="10"/>
  <c r="X154" i="11" s="1"/>
  <c r="O68" i="10"/>
  <c r="W154" i="11" s="1"/>
  <c r="N68" i="10"/>
  <c r="V154" i="11" s="1"/>
  <c r="M68" i="10"/>
  <c r="U154" i="11" s="1"/>
  <c r="L68" i="10"/>
  <c r="T154" i="11" s="1"/>
  <c r="K68" i="10"/>
  <c r="S154" i="11" s="1"/>
  <c r="J68" i="10"/>
  <c r="R154" i="11" s="1"/>
  <c r="I68" i="10"/>
  <c r="Q154" i="11" s="1"/>
  <c r="H68" i="10"/>
  <c r="P154" i="11" s="1"/>
  <c r="G68" i="10"/>
  <c r="O154" i="11" s="1"/>
  <c r="F68" i="10"/>
  <c r="N154" i="11" s="1"/>
  <c r="E68" i="10"/>
  <c r="M154" i="11" s="1"/>
  <c r="D68" i="10"/>
  <c r="L154" i="11" s="1"/>
  <c r="C68" i="10"/>
  <c r="K154" i="11" s="1"/>
  <c r="BD67" i="10"/>
  <c r="BL153" i="11" s="1"/>
  <c r="BC67" i="10"/>
  <c r="BK153" i="11" s="1"/>
  <c r="BB67" i="10"/>
  <c r="BJ153" i="11" s="1"/>
  <c r="BA67" i="10"/>
  <c r="BI153" i="11" s="1"/>
  <c r="AZ67" i="10"/>
  <c r="BH153" i="11" s="1"/>
  <c r="AY67" i="10"/>
  <c r="BG153" i="11" s="1"/>
  <c r="AX67" i="10"/>
  <c r="BF153" i="11" s="1"/>
  <c r="AW67" i="10"/>
  <c r="BE153" i="11" s="1"/>
  <c r="AV67" i="10"/>
  <c r="BD153" i="11" s="1"/>
  <c r="AU67" i="10"/>
  <c r="BC153" i="11" s="1"/>
  <c r="AT67" i="10"/>
  <c r="BB153" i="11" s="1"/>
  <c r="AS67" i="10"/>
  <c r="BA153" i="11" s="1"/>
  <c r="AR67" i="10"/>
  <c r="AZ153" i="11" s="1"/>
  <c r="AQ67" i="10"/>
  <c r="AY153" i="11" s="1"/>
  <c r="AP67" i="10"/>
  <c r="AX153" i="11" s="1"/>
  <c r="AO67" i="10"/>
  <c r="AW153" i="11" s="1"/>
  <c r="AN67" i="10"/>
  <c r="AV153" i="11" s="1"/>
  <c r="AM67" i="10"/>
  <c r="AU153" i="11" s="1"/>
  <c r="AL67" i="10"/>
  <c r="AT153" i="11" s="1"/>
  <c r="AK67" i="10"/>
  <c r="AS153" i="11" s="1"/>
  <c r="AJ67" i="10"/>
  <c r="AR153" i="11" s="1"/>
  <c r="AI67" i="10"/>
  <c r="AQ153" i="11" s="1"/>
  <c r="AH67" i="10"/>
  <c r="AP153" i="11" s="1"/>
  <c r="AG67" i="10"/>
  <c r="AO153" i="11" s="1"/>
  <c r="AF67" i="10"/>
  <c r="AN153" i="11" s="1"/>
  <c r="AE67" i="10"/>
  <c r="AM153" i="11" s="1"/>
  <c r="AD67" i="10"/>
  <c r="AL153" i="11" s="1"/>
  <c r="AC67" i="10"/>
  <c r="AK153" i="11" s="1"/>
  <c r="AB67" i="10"/>
  <c r="AJ153" i="11" s="1"/>
  <c r="AA67" i="10"/>
  <c r="AI153" i="11" s="1"/>
  <c r="Z67" i="10"/>
  <c r="AH153" i="11" s="1"/>
  <c r="Y67" i="10"/>
  <c r="AG153" i="11" s="1"/>
  <c r="X67" i="10"/>
  <c r="AF153" i="11" s="1"/>
  <c r="W67" i="10"/>
  <c r="AE153" i="11" s="1"/>
  <c r="V67" i="10"/>
  <c r="AD153" i="11" s="1"/>
  <c r="U67" i="10"/>
  <c r="AC153" i="11" s="1"/>
  <c r="T67" i="10"/>
  <c r="AB153" i="11" s="1"/>
  <c r="S67" i="10"/>
  <c r="AA153" i="11" s="1"/>
  <c r="R67" i="10"/>
  <c r="Z153" i="11" s="1"/>
  <c r="Q67" i="10"/>
  <c r="Y153" i="11" s="1"/>
  <c r="P67" i="10"/>
  <c r="X153" i="11" s="1"/>
  <c r="O67" i="10"/>
  <c r="W153" i="11" s="1"/>
  <c r="N67" i="10"/>
  <c r="V153" i="11" s="1"/>
  <c r="M67" i="10"/>
  <c r="U153" i="11" s="1"/>
  <c r="L67" i="10"/>
  <c r="T153" i="11" s="1"/>
  <c r="K67" i="10"/>
  <c r="S153" i="11" s="1"/>
  <c r="J67" i="10"/>
  <c r="R153" i="11" s="1"/>
  <c r="I67" i="10"/>
  <c r="Q153" i="11" s="1"/>
  <c r="H67" i="10"/>
  <c r="P153" i="11" s="1"/>
  <c r="G67" i="10"/>
  <c r="O153" i="11" s="1"/>
  <c r="F67" i="10"/>
  <c r="N153" i="11" s="1"/>
  <c r="E67" i="10"/>
  <c r="M153" i="11" s="1"/>
  <c r="D67" i="10"/>
  <c r="L153" i="11" s="1"/>
  <c r="C67" i="10"/>
  <c r="K153" i="11" s="1"/>
  <c r="BD66" i="10"/>
  <c r="BL152" i="11" s="1"/>
  <c r="BC66" i="10"/>
  <c r="BK152" i="11" s="1"/>
  <c r="BB66" i="10"/>
  <c r="BJ152" i="11" s="1"/>
  <c r="BA66" i="10"/>
  <c r="BI152" i="11" s="1"/>
  <c r="AZ66" i="10"/>
  <c r="BH152" i="11" s="1"/>
  <c r="AY66" i="10"/>
  <c r="BG152" i="11" s="1"/>
  <c r="AX66" i="10"/>
  <c r="BF152" i="11" s="1"/>
  <c r="AW66" i="10"/>
  <c r="BE152" i="11" s="1"/>
  <c r="AV66" i="10"/>
  <c r="BD152" i="11" s="1"/>
  <c r="AU66" i="10"/>
  <c r="BC152" i="11" s="1"/>
  <c r="AT66" i="10"/>
  <c r="BB152" i="11" s="1"/>
  <c r="AS66" i="10"/>
  <c r="BA152" i="11" s="1"/>
  <c r="AR66" i="10"/>
  <c r="AZ152" i="11" s="1"/>
  <c r="AQ66" i="10"/>
  <c r="AY152" i="11" s="1"/>
  <c r="AP66" i="10"/>
  <c r="AX152" i="11" s="1"/>
  <c r="AO66" i="10"/>
  <c r="AW152" i="11" s="1"/>
  <c r="AN66" i="10"/>
  <c r="AV152" i="11" s="1"/>
  <c r="AM66" i="10"/>
  <c r="AU152" i="11" s="1"/>
  <c r="AL66" i="10"/>
  <c r="AT152" i="11" s="1"/>
  <c r="AK66" i="10"/>
  <c r="AS152" i="11" s="1"/>
  <c r="AJ66" i="10"/>
  <c r="AR152" i="11" s="1"/>
  <c r="AI66" i="10"/>
  <c r="AQ152" i="11" s="1"/>
  <c r="AH66" i="10"/>
  <c r="AP152" i="11" s="1"/>
  <c r="AG66" i="10"/>
  <c r="AO152" i="11" s="1"/>
  <c r="AF66" i="10"/>
  <c r="AN152" i="11" s="1"/>
  <c r="AE66" i="10"/>
  <c r="AM152" i="11" s="1"/>
  <c r="AD66" i="10"/>
  <c r="AL152" i="11" s="1"/>
  <c r="AC66" i="10"/>
  <c r="AK152" i="11" s="1"/>
  <c r="AB66" i="10"/>
  <c r="AJ152" i="11" s="1"/>
  <c r="AA66" i="10"/>
  <c r="AI152" i="11" s="1"/>
  <c r="Z66" i="10"/>
  <c r="AH152" i="11" s="1"/>
  <c r="Y66" i="10"/>
  <c r="AG152" i="11" s="1"/>
  <c r="X66" i="10"/>
  <c r="AF152" i="11" s="1"/>
  <c r="W66" i="10"/>
  <c r="AE152" i="11" s="1"/>
  <c r="V66" i="10"/>
  <c r="AD152" i="11" s="1"/>
  <c r="U66" i="10"/>
  <c r="AC152" i="11" s="1"/>
  <c r="T66" i="10"/>
  <c r="AB152" i="11" s="1"/>
  <c r="S66" i="10"/>
  <c r="AA152" i="11" s="1"/>
  <c r="R66" i="10"/>
  <c r="Z152" i="11" s="1"/>
  <c r="Q66" i="10"/>
  <c r="Y152" i="11" s="1"/>
  <c r="P66" i="10"/>
  <c r="X152" i="11" s="1"/>
  <c r="O66" i="10"/>
  <c r="W152" i="11" s="1"/>
  <c r="N66" i="10"/>
  <c r="V152" i="11" s="1"/>
  <c r="M66" i="10"/>
  <c r="U152" i="11" s="1"/>
  <c r="L66" i="10"/>
  <c r="T152" i="11" s="1"/>
  <c r="K66" i="10"/>
  <c r="S152" i="11" s="1"/>
  <c r="J66" i="10"/>
  <c r="R152" i="11" s="1"/>
  <c r="I66" i="10"/>
  <c r="Q152" i="11" s="1"/>
  <c r="H66" i="10"/>
  <c r="P152" i="11" s="1"/>
  <c r="G66" i="10"/>
  <c r="O152" i="11" s="1"/>
  <c r="F66" i="10"/>
  <c r="N152" i="11" s="1"/>
  <c r="E66" i="10"/>
  <c r="M152" i="11" s="1"/>
  <c r="D66" i="10"/>
  <c r="L152" i="11" s="1"/>
  <c r="C66" i="10"/>
  <c r="K152" i="11" s="1"/>
  <c r="BD36" i="10"/>
  <c r="BD64" i="10"/>
  <c r="BC64" i="10"/>
  <c r="BB64" i="10"/>
  <c r="BA64" i="10"/>
  <c r="AZ64" i="10"/>
  <c r="AY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D63" i="10"/>
  <c r="BC63" i="10"/>
  <c r="BB63" i="10"/>
  <c r="BA63" i="10"/>
  <c r="AZ63" i="10"/>
  <c r="AY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D62" i="10"/>
  <c r="BC62" i="10"/>
  <c r="BB62" i="10"/>
  <c r="BA62" i="10"/>
  <c r="AZ62" i="10"/>
  <c r="AY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K62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D61" i="10"/>
  <c r="BC61" i="10"/>
  <c r="BB61" i="10"/>
  <c r="BA61" i="10"/>
  <c r="AZ61" i="10"/>
  <c r="AY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K61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D60" i="10"/>
  <c r="BC60" i="10"/>
  <c r="BB60" i="10"/>
  <c r="BA60" i="10"/>
  <c r="AZ60" i="10"/>
  <c r="AY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K60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D59" i="10"/>
  <c r="BC59" i="10"/>
  <c r="BB59" i="10"/>
  <c r="BA59" i="10"/>
  <c r="AZ59" i="10"/>
  <c r="AY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K59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D58" i="10"/>
  <c r="BC58" i="10"/>
  <c r="BB58" i="10"/>
  <c r="BA58" i="10"/>
  <c r="AZ58" i="10"/>
  <c r="AY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K58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D57" i="10"/>
  <c r="BC57" i="10"/>
  <c r="BB57" i="10"/>
  <c r="BA57" i="10"/>
  <c r="AZ57" i="10"/>
  <c r="AY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K57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C154" i="10" s="1"/>
  <c r="BD56" i="10"/>
  <c r="BC56" i="10"/>
  <c r="BB56" i="10"/>
  <c r="BA56" i="10"/>
  <c r="AZ56" i="10"/>
  <c r="AY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K56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D55" i="10"/>
  <c r="BC55" i="10"/>
  <c r="BB55" i="10"/>
  <c r="BA55" i="10"/>
  <c r="AZ55" i="10"/>
  <c r="AY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K55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D54" i="10"/>
  <c r="BC54" i="10"/>
  <c r="BB54" i="10"/>
  <c r="BA54" i="10"/>
  <c r="AZ54" i="10"/>
  <c r="AY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K54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D53" i="10"/>
  <c r="BC53" i="10"/>
  <c r="BB53" i="10"/>
  <c r="BA53" i="10"/>
  <c r="AZ53" i="10"/>
  <c r="AY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K53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D52" i="10"/>
  <c r="BC52" i="10"/>
  <c r="BB52" i="10"/>
  <c r="BA52" i="10"/>
  <c r="AZ52" i="10"/>
  <c r="AY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K52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D51" i="10"/>
  <c r="BC51" i="10"/>
  <c r="BB51" i="10"/>
  <c r="BA51" i="10"/>
  <c r="AZ51" i="10"/>
  <c r="AY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K51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D50" i="10"/>
  <c r="BC50" i="10"/>
  <c r="BB50" i="10"/>
  <c r="BA50" i="10"/>
  <c r="AZ50" i="10"/>
  <c r="AY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D49" i="10"/>
  <c r="BC49" i="10"/>
  <c r="BB49" i="10"/>
  <c r="BA49" i="10"/>
  <c r="AZ49" i="10"/>
  <c r="AY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D48" i="10"/>
  <c r="BC48" i="10"/>
  <c r="BB48" i="10"/>
  <c r="BA48" i="10"/>
  <c r="AZ48" i="10"/>
  <c r="AY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D47" i="10"/>
  <c r="BC47" i="10"/>
  <c r="BB47" i="10"/>
  <c r="BA47" i="10"/>
  <c r="AZ47" i="10"/>
  <c r="AY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K47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D46" i="10"/>
  <c r="BC46" i="10"/>
  <c r="BB46" i="10"/>
  <c r="BA46" i="10"/>
  <c r="AZ46" i="10"/>
  <c r="AY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K46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D45" i="10"/>
  <c r="BC45" i="10"/>
  <c r="BB45" i="10"/>
  <c r="BA45" i="10"/>
  <c r="AZ45" i="10"/>
  <c r="AY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K45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D44" i="10"/>
  <c r="BC44" i="10"/>
  <c r="BB44" i="10"/>
  <c r="BA44" i="10"/>
  <c r="AZ44" i="10"/>
  <c r="AY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K44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D43" i="10"/>
  <c r="BC43" i="10"/>
  <c r="BB43" i="10"/>
  <c r="BA43" i="10"/>
  <c r="AZ43" i="10"/>
  <c r="AY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K43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D42" i="10"/>
  <c r="BC42" i="10"/>
  <c r="BB42" i="10"/>
  <c r="BA42" i="10"/>
  <c r="AZ42" i="10"/>
  <c r="AY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K42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G139" i="10" s="1"/>
  <c r="F42" i="10"/>
  <c r="E42" i="10"/>
  <c r="D42" i="10"/>
  <c r="C42" i="10"/>
  <c r="BD41" i="10"/>
  <c r="BC41" i="10"/>
  <c r="BB41" i="10"/>
  <c r="BA41" i="10"/>
  <c r="AZ41" i="10"/>
  <c r="AY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D40" i="10"/>
  <c r="BC40" i="10"/>
  <c r="BB40" i="10"/>
  <c r="BA40" i="10"/>
  <c r="AZ40" i="10"/>
  <c r="AY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K40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D39" i="10"/>
  <c r="BC39" i="10"/>
  <c r="BB39" i="10"/>
  <c r="BA39" i="10"/>
  <c r="AZ39" i="10"/>
  <c r="AY39" i="10"/>
  <c r="AX39" i="10"/>
  <c r="AW39" i="10"/>
  <c r="AV39" i="10"/>
  <c r="AU39" i="10"/>
  <c r="AT39" i="10"/>
  <c r="AS39" i="10"/>
  <c r="AR39" i="10"/>
  <c r="AR136" i="10" s="1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D38" i="10"/>
  <c r="BC38" i="10"/>
  <c r="BB38" i="10"/>
  <c r="BA38" i="10"/>
  <c r="AZ38" i="10"/>
  <c r="AY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D37" i="10"/>
  <c r="BC37" i="10"/>
  <c r="BB37" i="10"/>
  <c r="BA37" i="10"/>
  <c r="AZ37" i="10"/>
  <c r="AY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C36" i="10"/>
  <c r="BB36" i="10"/>
  <c r="BA36" i="10"/>
  <c r="AZ36" i="10"/>
  <c r="AY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I132" i="10" s="1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K121" i="11"/>
  <c r="B64" i="10"/>
  <c r="J151" i="11" s="1"/>
  <c r="B63" i="10"/>
  <c r="J150" i="11" s="1"/>
  <c r="B62" i="10"/>
  <c r="J149" i="11" s="1"/>
  <c r="B61" i="10"/>
  <c r="J148" i="11" s="1"/>
  <c r="B60" i="10"/>
  <c r="J147" i="11" s="1"/>
  <c r="B59" i="10"/>
  <c r="J146" i="11" s="1"/>
  <c r="B58" i="10"/>
  <c r="J145" i="11" s="1"/>
  <c r="B57" i="10"/>
  <c r="J144" i="11" s="1"/>
  <c r="B56" i="10"/>
  <c r="J143" i="11" s="1"/>
  <c r="B55" i="10"/>
  <c r="J142" i="11" s="1"/>
  <c r="B54" i="10"/>
  <c r="J141" i="11" s="1"/>
  <c r="B53" i="10"/>
  <c r="J140" i="11" s="1"/>
  <c r="B52" i="10"/>
  <c r="J139" i="11" s="1"/>
  <c r="B51" i="10"/>
  <c r="J138" i="11" s="1"/>
  <c r="B50" i="10"/>
  <c r="J137" i="11" s="1"/>
  <c r="B49" i="10"/>
  <c r="J136" i="11" s="1"/>
  <c r="B48" i="10"/>
  <c r="J135" i="11" s="1"/>
  <c r="B47" i="10"/>
  <c r="J134" i="11" s="1"/>
  <c r="B46" i="10"/>
  <c r="J133" i="11" s="1"/>
  <c r="B45" i="10"/>
  <c r="J132" i="11" s="1"/>
  <c r="B44" i="10"/>
  <c r="J131" i="11" s="1"/>
  <c r="B43" i="10"/>
  <c r="J130" i="11" s="1"/>
  <c r="B42" i="10"/>
  <c r="J129" i="11" s="1"/>
  <c r="B41" i="10"/>
  <c r="J128" i="11" s="1"/>
  <c r="B40" i="10"/>
  <c r="J127" i="11" s="1"/>
  <c r="B39" i="10"/>
  <c r="J126" i="11" s="1"/>
  <c r="B38" i="10"/>
  <c r="J125" i="11" s="1"/>
  <c r="B37" i="10"/>
  <c r="J124" i="11" s="1"/>
  <c r="B36" i="10"/>
  <c r="J123" i="11" s="1"/>
  <c r="B35" i="10"/>
  <c r="J122" i="11" s="1"/>
  <c r="B34" i="10"/>
  <c r="J121" i="11" s="1"/>
  <c r="B32" i="10"/>
  <c r="J120" i="11" s="1"/>
  <c r="B31" i="10"/>
  <c r="J119" i="11" s="1"/>
  <c r="B30" i="10"/>
  <c r="J118" i="11" s="1"/>
  <c r="B29" i="10"/>
  <c r="J117" i="11" s="1"/>
  <c r="B28" i="10"/>
  <c r="J116" i="11" s="1"/>
  <c r="B27" i="10"/>
  <c r="J115" i="11" s="1"/>
  <c r="B26" i="10"/>
  <c r="J114" i="11" s="1"/>
  <c r="B25" i="10"/>
  <c r="J113" i="11" s="1"/>
  <c r="B24" i="10"/>
  <c r="J112" i="11" s="1"/>
  <c r="B23" i="10"/>
  <c r="J111" i="11" s="1"/>
  <c r="B22" i="10"/>
  <c r="J110" i="11" s="1"/>
  <c r="B21" i="10"/>
  <c r="J109" i="11" s="1"/>
  <c r="B20" i="10"/>
  <c r="J108" i="11" s="1"/>
  <c r="B19" i="10"/>
  <c r="J107" i="11" s="1"/>
  <c r="B18" i="10"/>
  <c r="J106" i="11" s="1"/>
  <c r="B17" i="10"/>
  <c r="J105" i="11" s="1"/>
  <c r="B16" i="10"/>
  <c r="J104" i="11" s="1"/>
  <c r="B15" i="10"/>
  <c r="J103" i="11" s="1"/>
  <c r="B14" i="10"/>
  <c r="J102" i="11" s="1"/>
  <c r="B13" i="10"/>
  <c r="J101" i="11" s="1"/>
  <c r="B12" i="10"/>
  <c r="J100" i="11" s="1"/>
  <c r="B11" i="10"/>
  <c r="J99" i="11" s="1"/>
  <c r="B10" i="10"/>
  <c r="J98" i="11" s="1"/>
  <c r="B9" i="10"/>
  <c r="J97" i="11" s="1"/>
  <c r="B8" i="10"/>
  <c r="J96" i="11" s="1"/>
  <c r="B7" i="10"/>
  <c r="J95" i="11" s="1"/>
  <c r="B6" i="10"/>
  <c r="J94" i="11" s="1"/>
  <c r="B5" i="10"/>
  <c r="J93" i="11" s="1"/>
  <c r="B4" i="10"/>
  <c r="J92" i="11" s="1"/>
  <c r="B3" i="10"/>
  <c r="J91" i="11" s="1"/>
  <c r="B2" i="10"/>
  <c r="J90" i="11" s="1"/>
  <c r="BL82" i="11" l="1"/>
  <c r="BF80" i="11"/>
  <c r="BJ80" i="11"/>
  <c r="S80" i="11"/>
  <c r="S82" i="11"/>
  <c r="M82" i="11"/>
  <c r="R82" i="11"/>
  <c r="BG82" i="11"/>
  <c r="M80" i="11"/>
  <c r="BG80" i="11"/>
  <c r="R80" i="11"/>
  <c r="N82" i="11"/>
  <c r="N80" i="11"/>
  <c r="L80" i="11"/>
  <c r="K80" i="11"/>
  <c r="BK80" i="11"/>
  <c r="O80" i="11"/>
  <c r="BH82" i="11"/>
  <c r="BK82" i="11"/>
  <c r="P82" i="11"/>
  <c r="O82" i="11"/>
  <c r="BH80" i="11"/>
  <c r="P80" i="11"/>
  <c r="AL82" i="11"/>
  <c r="L82" i="11"/>
  <c r="Q82" i="11"/>
  <c r="K82" i="11"/>
  <c r="K85" i="11" s="1"/>
  <c r="Q80" i="11"/>
  <c r="AP82" i="11"/>
  <c r="AS82" i="11"/>
  <c r="X82" i="11"/>
  <c r="S75" i="11"/>
  <c r="R74" i="11"/>
  <c r="AI82" i="11"/>
  <c r="W82" i="11"/>
  <c r="AA82" i="11"/>
  <c r="AF82" i="11"/>
  <c r="BD82" i="11"/>
  <c r="AQ82" i="11"/>
  <c r="AW82" i="11"/>
  <c r="AN82" i="11"/>
  <c r="AE82" i="11"/>
  <c r="BB82" i="11"/>
  <c r="BE82" i="11"/>
  <c r="AL80" i="11"/>
  <c r="AX82" i="11"/>
  <c r="AI80" i="11"/>
  <c r="BA82" i="11"/>
  <c r="AY82" i="11"/>
  <c r="BC82" i="11"/>
  <c r="AZ82" i="11"/>
  <c r="AT82" i="11"/>
  <c r="AP80" i="11"/>
  <c r="AU82" i="11"/>
  <c r="AR82" i="11"/>
  <c r="AO82" i="11"/>
  <c r="AV82" i="11"/>
  <c r="AH82" i="11"/>
  <c r="AK82" i="11"/>
  <c r="AM82" i="11"/>
  <c r="AG82" i="11"/>
  <c r="AJ82" i="11"/>
  <c r="AB82" i="11"/>
  <c r="AD82" i="11"/>
  <c r="Y82" i="11"/>
  <c r="AC82" i="11"/>
  <c r="Z82" i="11"/>
  <c r="V82" i="11"/>
  <c r="U82" i="11"/>
  <c r="T82" i="11"/>
  <c r="AA80" i="11"/>
  <c r="AF80" i="11"/>
  <c r="BD80" i="11"/>
  <c r="AQ80" i="11"/>
  <c r="AH80" i="11"/>
  <c r="AW80" i="11"/>
  <c r="AN80" i="11"/>
  <c r="AJ80" i="11"/>
  <c r="AE80" i="11"/>
  <c r="AR80" i="11"/>
  <c r="BB80" i="11"/>
  <c r="AK80" i="11"/>
  <c r="U80" i="11"/>
  <c r="Y80" i="11"/>
  <c r="AY80" i="11"/>
  <c r="Z80" i="11"/>
  <c r="X80" i="11"/>
  <c r="AC80" i="11"/>
  <c r="AS80" i="11"/>
  <c r="W80" i="11"/>
  <c r="AB80" i="11"/>
  <c r="AT80" i="11"/>
  <c r="AG80" i="11"/>
  <c r="AV80" i="11"/>
  <c r="BE80" i="11"/>
  <c r="T80" i="11"/>
  <c r="AZ80" i="11"/>
  <c r="AM80" i="11"/>
  <c r="BA80" i="11"/>
  <c r="BC80" i="11"/>
  <c r="AU80" i="11"/>
  <c r="AO80" i="11"/>
  <c r="AX80" i="11"/>
  <c r="V80" i="11"/>
  <c r="AD80" i="11"/>
  <c r="L121" i="11"/>
  <c r="D131" i="10"/>
  <c r="L214" i="11" s="1"/>
  <c r="M121" i="11"/>
  <c r="E131" i="10"/>
  <c r="M214" i="11" s="1"/>
  <c r="Q121" i="11"/>
  <c r="I131" i="10"/>
  <c r="Q214" i="11" s="1"/>
  <c r="U121" i="11"/>
  <c r="M131" i="10"/>
  <c r="U214" i="11" s="1"/>
  <c r="Y121" i="11"/>
  <c r="Q131" i="10"/>
  <c r="Y214" i="11" s="1"/>
  <c r="AC121" i="11"/>
  <c r="U131" i="10"/>
  <c r="AC214" i="11" s="1"/>
  <c r="AG121" i="11"/>
  <c r="Y131" i="10"/>
  <c r="AG214" i="11" s="1"/>
  <c r="AK121" i="11"/>
  <c r="AC131" i="10"/>
  <c r="AO121" i="11"/>
  <c r="AG131" i="10"/>
  <c r="AO214" i="11" s="1"/>
  <c r="AS121" i="11"/>
  <c r="AK131" i="10"/>
  <c r="AS214" i="11" s="1"/>
  <c r="AW121" i="11"/>
  <c r="AO131" i="10"/>
  <c r="AW214" i="11" s="1"/>
  <c r="BA121" i="11"/>
  <c r="AS131" i="10"/>
  <c r="BA214" i="11" s="1"/>
  <c r="BE121" i="11"/>
  <c r="AW131" i="10"/>
  <c r="BE214" i="11" s="1"/>
  <c r="BI121" i="11"/>
  <c r="BA131" i="10"/>
  <c r="BI214" i="11" s="1"/>
  <c r="K122" i="11"/>
  <c r="C132" i="10"/>
  <c r="K215" i="11" s="1"/>
  <c r="O122" i="11"/>
  <c r="G132" i="10"/>
  <c r="O215" i="11" s="1"/>
  <c r="S122" i="11"/>
  <c r="K132" i="10"/>
  <c r="S215" i="11" s="1"/>
  <c r="W122" i="11"/>
  <c r="O132" i="10"/>
  <c r="W215" i="11" s="1"/>
  <c r="AA122" i="11"/>
  <c r="S132" i="10"/>
  <c r="AA215" i="11" s="1"/>
  <c r="AE122" i="11"/>
  <c r="W132" i="10"/>
  <c r="AE215" i="11" s="1"/>
  <c r="AI122" i="11"/>
  <c r="AA132" i="10"/>
  <c r="AI215" i="11" s="1"/>
  <c r="AM122" i="11"/>
  <c r="AE132" i="10"/>
  <c r="AM215" i="11" s="1"/>
  <c r="AQ122" i="11"/>
  <c r="AQ215" i="11"/>
  <c r="AU122" i="11"/>
  <c r="AM132" i="10"/>
  <c r="AU215" i="11" s="1"/>
  <c r="AY122" i="11"/>
  <c r="AQ132" i="10"/>
  <c r="AY215" i="11" s="1"/>
  <c r="BC122" i="11"/>
  <c r="AU132" i="10"/>
  <c r="BC215" i="11" s="1"/>
  <c r="BG122" i="11"/>
  <c r="AY132" i="10"/>
  <c r="BG215" i="11" s="1"/>
  <c r="BK122" i="11"/>
  <c r="BC132" i="10"/>
  <c r="BK215" i="11" s="1"/>
  <c r="M123" i="11"/>
  <c r="E133" i="10"/>
  <c r="M216" i="11" s="1"/>
  <c r="Q123" i="11"/>
  <c r="I133" i="10"/>
  <c r="Q216" i="11" s="1"/>
  <c r="U123" i="11"/>
  <c r="M133" i="10"/>
  <c r="U216" i="11" s="1"/>
  <c r="Y123" i="11"/>
  <c r="Q133" i="10"/>
  <c r="Y216" i="11" s="1"/>
  <c r="AC123" i="11"/>
  <c r="U133" i="10"/>
  <c r="AC216" i="11" s="1"/>
  <c r="AG123" i="11"/>
  <c r="Y133" i="10"/>
  <c r="AG216" i="11" s="1"/>
  <c r="AK123" i="11"/>
  <c r="AC133" i="10"/>
  <c r="AK216" i="11" s="1"/>
  <c r="AO123" i="11"/>
  <c r="AG133" i="10"/>
  <c r="AO216" i="11" s="1"/>
  <c r="AS123" i="11"/>
  <c r="AK133" i="10"/>
  <c r="AS216" i="11" s="1"/>
  <c r="AW123" i="11"/>
  <c r="AO133" i="10"/>
  <c r="AW216" i="11" s="1"/>
  <c r="BA123" i="11"/>
  <c r="AS133" i="10"/>
  <c r="BA216" i="11" s="1"/>
  <c r="BE123" i="11"/>
  <c r="AW133" i="10"/>
  <c r="BE216" i="11" s="1"/>
  <c r="BI123" i="11"/>
  <c r="BA133" i="10"/>
  <c r="BI216" i="11" s="1"/>
  <c r="L124" i="11"/>
  <c r="D134" i="10"/>
  <c r="L217" i="11" s="1"/>
  <c r="P124" i="11"/>
  <c r="H134" i="10"/>
  <c r="P217" i="11" s="1"/>
  <c r="T124" i="11"/>
  <c r="L134" i="10"/>
  <c r="T217" i="11" s="1"/>
  <c r="X124" i="11"/>
  <c r="P134" i="10"/>
  <c r="X217" i="11" s="1"/>
  <c r="AB124" i="11"/>
  <c r="T134" i="10"/>
  <c r="AB217" i="11" s="1"/>
  <c r="AF124" i="11"/>
  <c r="X134" i="10"/>
  <c r="AF217" i="11" s="1"/>
  <c r="AJ124" i="11"/>
  <c r="AB134" i="10"/>
  <c r="AJ217" i="11" s="1"/>
  <c r="AN124" i="11"/>
  <c r="AF134" i="10"/>
  <c r="AN217" i="11" s="1"/>
  <c r="AR124" i="11"/>
  <c r="AJ134" i="10"/>
  <c r="AR217" i="11" s="1"/>
  <c r="AV124" i="11"/>
  <c r="AN134" i="10"/>
  <c r="AV217" i="11" s="1"/>
  <c r="AZ124" i="11"/>
  <c r="AR134" i="10"/>
  <c r="AZ217" i="11" s="1"/>
  <c r="BD124" i="11"/>
  <c r="AV134" i="10"/>
  <c r="BD217" i="11" s="1"/>
  <c r="BH124" i="11"/>
  <c r="AZ134" i="10"/>
  <c r="BH217" i="11" s="1"/>
  <c r="BL124" i="11"/>
  <c r="BD134" i="10"/>
  <c r="BL217" i="11" s="1"/>
  <c r="N125" i="11"/>
  <c r="F135" i="10"/>
  <c r="N218" i="11" s="1"/>
  <c r="R125" i="11"/>
  <c r="J135" i="10"/>
  <c r="R218" i="11" s="1"/>
  <c r="V125" i="11"/>
  <c r="N135" i="10"/>
  <c r="V218" i="11" s="1"/>
  <c r="Z125" i="11"/>
  <c r="R135" i="10"/>
  <c r="Z218" i="11" s="1"/>
  <c r="AD125" i="11"/>
  <c r="V135" i="10"/>
  <c r="AD218" i="11" s="1"/>
  <c r="AH125" i="11"/>
  <c r="Z135" i="10"/>
  <c r="AH218" i="11" s="1"/>
  <c r="AL125" i="11"/>
  <c r="AD135" i="10"/>
  <c r="AL218" i="11" s="1"/>
  <c r="AP125" i="11"/>
  <c r="AH135" i="10"/>
  <c r="AP218" i="11" s="1"/>
  <c r="AT125" i="11"/>
  <c r="AL135" i="10"/>
  <c r="AT218" i="11" s="1"/>
  <c r="AX125" i="11"/>
  <c r="AP135" i="10"/>
  <c r="AX218" i="11" s="1"/>
  <c r="BB125" i="11"/>
  <c r="AT135" i="10"/>
  <c r="BB218" i="11" s="1"/>
  <c r="BF125" i="11"/>
  <c r="AX135" i="10"/>
  <c r="BF218" i="11" s="1"/>
  <c r="BJ125" i="11"/>
  <c r="BB135" i="10"/>
  <c r="BJ218" i="11" s="1"/>
  <c r="L126" i="11"/>
  <c r="D136" i="10"/>
  <c r="L219" i="11" s="1"/>
  <c r="P126" i="11"/>
  <c r="H136" i="10"/>
  <c r="P219" i="11" s="1"/>
  <c r="T126" i="11"/>
  <c r="L136" i="10"/>
  <c r="T219" i="11" s="1"/>
  <c r="X126" i="11"/>
  <c r="P136" i="10"/>
  <c r="X219" i="11" s="1"/>
  <c r="AB126" i="11"/>
  <c r="T136" i="10"/>
  <c r="AB219" i="11" s="1"/>
  <c r="AF126" i="11"/>
  <c r="X136" i="10"/>
  <c r="AF219" i="11" s="1"/>
  <c r="AJ126" i="11"/>
  <c r="AB136" i="10"/>
  <c r="AJ219" i="11" s="1"/>
  <c r="AN126" i="11"/>
  <c r="AF136" i="10"/>
  <c r="AN219" i="11" s="1"/>
  <c r="AR126" i="11"/>
  <c r="AJ136" i="10"/>
  <c r="AR219" i="11" s="1"/>
  <c r="AV126" i="11"/>
  <c r="AN136" i="10"/>
  <c r="AV219" i="11" s="1"/>
  <c r="AZ126" i="11"/>
  <c r="AZ219" i="11"/>
  <c r="BD126" i="11"/>
  <c r="AV136" i="10"/>
  <c r="BD219" i="11" s="1"/>
  <c r="BH126" i="11"/>
  <c r="AZ136" i="10"/>
  <c r="BH219" i="11" s="1"/>
  <c r="BL126" i="11"/>
  <c r="BD136" i="10"/>
  <c r="BL219" i="11" s="1"/>
  <c r="N127" i="11"/>
  <c r="F137" i="10"/>
  <c r="N220" i="11" s="1"/>
  <c r="R127" i="11"/>
  <c r="J137" i="10"/>
  <c r="R220" i="11" s="1"/>
  <c r="V127" i="11"/>
  <c r="N137" i="10"/>
  <c r="V220" i="11" s="1"/>
  <c r="Z127" i="11"/>
  <c r="R137" i="10"/>
  <c r="Z220" i="11" s="1"/>
  <c r="AD127" i="11"/>
  <c r="V137" i="10"/>
  <c r="AD220" i="11" s="1"/>
  <c r="AH127" i="11"/>
  <c r="Z137" i="10"/>
  <c r="AH220" i="11" s="1"/>
  <c r="AL127" i="11"/>
  <c r="AD137" i="10"/>
  <c r="AL220" i="11" s="1"/>
  <c r="AP127" i="11"/>
  <c r="AH137" i="10"/>
  <c r="AP220" i="11" s="1"/>
  <c r="AT127" i="11"/>
  <c r="AL137" i="10"/>
  <c r="AT220" i="11" s="1"/>
  <c r="AX127" i="11"/>
  <c r="AP137" i="10"/>
  <c r="AX220" i="11" s="1"/>
  <c r="BB127" i="11"/>
  <c r="AT137" i="10"/>
  <c r="BB220" i="11" s="1"/>
  <c r="BF127" i="11"/>
  <c r="AX137" i="10"/>
  <c r="BF220" i="11" s="1"/>
  <c r="BJ127" i="11"/>
  <c r="BB137" i="10"/>
  <c r="BJ220" i="11" s="1"/>
  <c r="L128" i="11"/>
  <c r="D138" i="10"/>
  <c r="L221" i="11" s="1"/>
  <c r="P128" i="11"/>
  <c r="H138" i="10"/>
  <c r="P221" i="11" s="1"/>
  <c r="T128" i="11"/>
  <c r="L138" i="10"/>
  <c r="T221" i="11" s="1"/>
  <c r="X128" i="11"/>
  <c r="P138" i="10"/>
  <c r="X221" i="11" s="1"/>
  <c r="AB128" i="11"/>
  <c r="T138" i="10"/>
  <c r="AB221" i="11" s="1"/>
  <c r="AF128" i="11"/>
  <c r="X138" i="10"/>
  <c r="AF221" i="11" s="1"/>
  <c r="AJ128" i="11"/>
  <c r="AB138" i="10"/>
  <c r="AJ221" i="11" s="1"/>
  <c r="AN128" i="11"/>
  <c r="AF138" i="10"/>
  <c r="AN221" i="11" s="1"/>
  <c r="AR128" i="11"/>
  <c r="AJ138" i="10"/>
  <c r="AR221" i="11" s="1"/>
  <c r="AV128" i="11"/>
  <c r="AN138" i="10"/>
  <c r="AV221" i="11" s="1"/>
  <c r="AZ128" i="11"/>
  <c r="AR138" i="10"/>
  <c r="AZ221" i="11" s="1"/>
  <c r="BD128" i="11"/>
  <c r="AV138" i="10"/>
  <c r="BD221" i="11" s="1"/>
  <c r="BH128" i="11"/>
  <c r="AZ138" i="10"/>
  <c r="BH221" i="11" s="1"/>
  <c r="BL128" i="11"/>
  <c r="BD138" i="10"/>
  <c r="BL221" i="11" s="1"/>
  <c r="N129" i="11"/>
  <c r="F139" i="10"/>
  <c r="N222" i="11" s="1"/>
  <c r="R129" i="11"/>
  <c r="J139" i="10"/>
  <c r="R222" i="11" s="1"/>
  <c r="V129" i="11"/>
  <c r="N139" i="10"/>
  <c r="V222" i="11" s="1"/>
  <c r="Z129" i="11"/>
  <c r="R139" i="10"/>
  <c r="Z222" i="11" s="1"/>
  <c r="AD129" i="11"/>
  <c r="V139" i="10"/>
  <c r="AD222" i="11" s="1"/>
  <c r="AH129" i="11"/>
  <c r="Z139" i="10"/>
  <c r="AH222" i="11" s="1"/>
  <c r="AL129" i="11"/>
  <c r="AD139" i="10"/>
  <c r="AL222" i="11" s="1"/>
  <c r="AP129" i="11"/>
  <c r="AH139" i="10"/>
  <c r="AP222" i="11" s="1"/>
  <c r="AT129" i="11"/>
  <c r="AL139" i="10"/>
  <c r="AT222" i="11" s="1"/>
  <c r="AX129" i="11"/>
  <c r="AP139" i="10"/>
  <c r="AX222" i="11" s="1"/>
  <c r="BB129" i="11"/>
  <c r="AT139" i="10"/>
  <c r="BB222" i="11" s="1"/>
  <c r="BF129" i="11"/>
  <c r="AX139" i="10"/>
  <c r="BF222" i="11" s="1"/>
  <c r="BJ129" i="11"/>
  <c r="BB139" i="10"/>
  <c r="BJ222" i="11" s="1"/>
  <c r="L130" i="11"/>
  <c r="D140" i="10"/>
  <c r="L223" i="11" s="1"/>
  <c r="P130" i="11"/>
  <c r="H140" i="10"/>
  <c r="P223" i="11" s="1"/>
  <c r="T130" i="11"/>
  <c r="L140" i="10"/>
  <c r="T223" i="11" s="1"/>
  <c r="X130" i="11"/>
  <c r="P140" i="10"/>
  <c r="X223" i="11" s="1"/>
  <c r="AB130" i="11"/>
  <c r="T140" i="10"/>
  <c r="AB223" i="11" s="1"/>
  <c r="AF130" i="11"/>
  <c r="X140" i="10"/>
  <c r="AF223" i="11" s="1"/>
  <c r="AJ130" i="11"/>
  <c r="AB140" i="10"/>
  <c r="AJ223" i="11" s="1"/>
  <c r="AN130" i="11"/>
  <c r="AF140" i="10"/>
  <c r="AN223" i="11" s="1"/>
  <c r="AR130" i="11"/>
  <c r="AJ140" i="10"/>
  <c r="AR223" i="11" s="1"/>
  <c r="AV130" i="11"/>
  <c r="AN140" i="10"/>
  <c r="AV223" i="11" s="1"/>
  <c r="AZ130" i="11"/>
  <c r="AR140" i="10"/>
  <c r="AZ223" i="11" s="1"/>
  <c r="BD130" i="11"/>
  <c r="AV140" i="10"/>
  <c r="BD223" i="11" s="1"/>
  <c r="BH130" i="11"/>
  <c r="AZ140" i="10"/>
  <c r="BH223" i="11" s="1"/>
  <c r="BL130" i="11"/>
  <c r="BD140" i="10"/>
  <c r="BL223" i="11" s="1"/>
  <c r="N131" i="11"/>
  <c r="F141" i="10"/>
  <c r="N224" i="11" s="1"/>
  <c r="R131" i="11"/>
  <c r="J141" i="10"/>
  <c r="R224" i="11" s="1"/>
  <c r="V131" i="11"/>
  <c r="N141" i="10"/>
  <c r="V224" i="11" s="1"/>
  <c r="Z131" i="11"/>
  <c r="R141" i="10"/>
  <c r="Z224" i="11" s="1"/>
  <c r="AD131" i="11"/>
  <c r="V141" i="10"/>
  <c r="AD224" i="11" s="1"/>
  <c r="AH131" i="11"/>
  <c r="Z141" i="10"/>
  <c r="AH224" i="11" s="1"/>
  <c r="AL131" i="11"/>
  <c r="AD141" i="10"/>
  <c r="AL224" i="11" s="1"/>
  <c r="AP131" i="11"/>
  <c r="AH141" i="10"/>
  <c r="AP224" i="11" s="1"/>
  <c r="AT131" i="11"/>
  <c r="AL141" i="10"/>
  <c r="AT224" i="11" s="1"/>
  <c r="AX131" i="11"/>
  <c r="AP141" i="10"/>
  <c r="AX224" i="11" s="1"/>
  <c r="BB131" i="11"/>
  <c r="AT141" i="10"/>
  <c r="BB224" i="11" s="1"/>
  <c r="BF131" i="11"/>
  <c r="AX141" i="10"/>
  <c r="BF224" i="11" s="1"/>
  <c r="BJ131" i="11"/>
  <c r="BB141" i="10"/>
  <c r="BJ224" i="11" s="1"/>
  <c r="L132" i="11"/>
  <c r="D142" i="10"/>
  <c r="L225" i="11" s="1"/>
  <c r="P132" i="11"/>
  <c r="H142" i="10"/>
  <c r="P225" i="11" s="1"/>
  <c r="T132" i="11"/>
  <c r="L142" i="10"/>
  <c r="T225" i="11" s="1"/>
  <c r="X132" i="11"/>
  <c r="P142" i="10"/>
  <c r="X225" i="11" s="1"/>
  <c r="AB132" i="11"/>
  <c r="T142" i="10"/>
  <c r="AB225" i="11" s="1"/>
  <c r="AF132" i="11"/>
  <c r="X142" i="10"/>
  <c r="AF225" i="11" s="1"/>
  <c r="AJ132" i="11"/>
  <c r="AB142" i="10"/>
  <c r="AJ225" i="11" s="1"/>
  <c r="AN132" i="11"/>
  <c r="AF142" i="10"/>
  <c r="AN225" i="11" s="1"/>
  <c r="AR132" i="11"/>
  <c r="AJ142" i="10"/>
  <c r="AR225" i="11" s="1"/>
  <c r="AV132" i="11"/>
  <c r="AN142" i="10"/>
  <c r="AV225" i="11" s="1"/>
  <c r="AZ132" i="11"/>
  <c r="AR142" i="10"/>
  <c r="AZ225" i="11" s="1"/>
  <c r="BD132" i="11"/>
  <c r="AV142" i="10"/>
  <c r="BD225" i="11" s="1"/>
  <c r="BH132" i="11"/>
  <c r="AZ142" i="10"/>
  <c r="BH225" i="11" s="1"/>
  <c r="BL132" i="11"/>
  <c r="BD142" i="10"/>
  <c r="BL225" i="11" s="1"/>
  <c r="N133" i="11"/>
  <c r="F143" i="10"/>
  <c r="N226" i="11" s="1"/>
  <c r="R133" i="11"/>
  <c r="J143" i="10"/>
  <c r="R226" i="11" s="1"/>
  <c r="V133" i="11"/>
  <c r="N143" i="10"/>
  <c r="V226" i="11" s="1"/>
  <c r="Z133" i="11"/>
  <c r="R143" i="10"/>
  <c r="Z226" i="11" s="1"/>
  <c r="AD133" i="11"/>
  <c r="V143" i="10"/>
  <c r="AD226" i="11" s="1"/>
  <c r="AH133" i="11"/>
  <c r="Z143" i="10"/>
  <c r="AH226" i="11" s="1"/>
  <c r="AL133" i="11"/>
  <c r="AD143" i="10"/>
  <c r="AL226" i="11" s="1"/>
  <c r="AP133" i="11"/>
  <c r="AH143" i="10"/>
  <c r="AP226" i="11" s="1"/>
  <c r="AT133" i="11"/>
  <c r="AL143" i="10"/>
  <c r="AT226" i="11" s="1"/>
  <c r="AX133" i="11"/>
  <c r="AP143" i="10"/>
  <c r="AX226" i="11" s="1"/>
  <c r="BB133" i="11"/>
  <c r="AT143" i="10"/>
  <c r="BB226" i="11" s="1"/>
  <c r="BF133" i="11"/>
  <c r="AX143" i="10"/>
  <c r="BF226" i="11" s="1"/>
  <c r="BJ133" i="11"/>
  <c r="BB143" i="10"/>
  <c r="BJ226" i="11" s="1"/>
  <c r="L134" i="11"/>
  <c r="D144" i="10"/>
  <c r="L227" i="11" s="1"/>
  <c r="P134" i="11"/>
  <c r="H144" i="10"/>
  <c r="P227" i="11" s="1"/>
  <c r="T134" i="11"/>
  <c r="L144" i="10"/>
  <c r="T227" i="11" s="1"/>
  <c r="X134" i="11"/>
  <c r="P144" i="10"/>
  <c r="X227" i="11" s="1"/>
  <c r="AB134" i="11"/>
  <c r="T144" i="10"/>
  <c r="AB227" i="11" s="1"/>
  <c r="AF134" i="11"/>
  <c r="X144" i="10"/>
  <c r="AF227" i="11" s="1"/>
  <c r="AJ134" i="11"/>
  <c r="AB144" i="10"/>
  <c r="AJ227" i="11" s="1"/>
  <c r="AN134" i="11"/>
  <c r="AF144" i="10"/>
  <c r="AN227" i="11" s="1"/>
  <c r="AR134" i="11"/>
  <c r="AJ144" i="10"/>
  <c r="AR227" i="11" s="1"/>
  <c r="AV134" i="11"/>
  <c r="AN144" i="10"/>
  <c r="AV227" i="11" s="1"/>
  <c r="AZ134" i="11"/>
  <c r="AR144" i="10"/>
  <c r="AZ227" i="11" s="1"/>
  <c r="BD134" i="11"/>
  <c r="AV144" i="10"/>
  <c r="BD227" i="11" s="1"/>
  <c r="BH134" i="11"/>
  <c r="AZ144" i="10"/>
  <c r="BH227" i="11" s="1"/>
  <c r="BL134" i="11"/>
  <c r="BD144" i="10"/>
  <c r="BL227" i="11" s="1"/>
  <c r="N135" i="11"/>
  <c r="F145" i="10"/>
  <c r="N228" i="11" s="1"/>
  <c r="R135" i="11"/>
  <c r="J145" i="10"/>
  <c r="R228" i="11" s="1"/>
  <c r="V135" i="11"/>
  <c r="N145" i="10"/>
  <c r="V228" i="11" s="1"/>
  <c r="Z135" i="11"/>
  <c r="R145" i="10"/>
  <c r="Z228" i="11" s="1"/>
  <c r="AD135" i="11"/>
  <c r="V145" i="10"/>
  <c r="AD228" i="11" s="1"/>
  <c r="AH135" i="11"/>
  <c r="Z145" i="10"/>
  <c r="AH228" i="11" s="1"/>
  <c r="AL135" i="11"/>
  <c r="AD145" i="10"/>
  <c r="AL228" i="11" s="1"/>
  <c r="AP135" i="11"/>
  <c r="AH145" i="10"/>
  <c r="AP228" i="11" s="1"/>
  <c r="AT135" i="11"/>
  <c r="AL145" i="10"/>
  <c r="AT228" i="11" s="1"/>
  <c r="AX135" i="11"/>
  <c r="AP145" i="10"/>
  <c r="AX228" i="11" s="1"/>
  <c r="BB135" i="11"/>
  <c r="AT145" i="10"/>
  <c r="BB228" i="11" s="1"/>
  <c r="BF135" i="11"/>
  <c r="AX145" i="10"/>
  <c r="BF228" i="11" s="1"/>
  <c r="BJ135" i="11"/>
  <c r="BB145" i="10"/>
  <c r="BJ228" i="11" s="1"/>
  <c r="L136" i="11"/>
  <c r="D146" i="10"/>
  <c r="L229" i="11" s="1"/>
  <c r="P136" i="11"/>
  <c r="H146" i="10"/>
  <c r="P229" i="11" s="1"/>
  <c r="T136" i="11"/>
  <c r="L146" i="10"/>
  <c r="T229" i="11" s="1"/>
  <c r="X136" i="11"/>
  <c r="P146" i="10"/>
  <c r="X229" i="11" s="1"/>
  <c r="AB136" i="11"/>
  <c r="T146" i="10"/>
  <c r="AB229" i="11" s="1"/>
  <c r="AF136" i="11"/>
  <c r="X146" i="10"/>
  <c r="AF229" i="11" s="1"/>
  <c r="AJ136" i="11"/>
  <c r="AB146" i="10"/>
  <c r="AJ229" i="11" s="1"/>
  <c r="AN136" i="11"/>
  <c r="AF146" i="10"/>
  <c r="AN229" i="11" s="1"/>
  <c r="AR136" i="11"/>
  <c r="AJ146" i="10"/>
  <c r="AR229" i="11" s="1"/>
  <c r="AV136" i="11"/>
  <c r="AN146" i="10"/>
  <c r="AV229" i="11" s="1"/>
  <c r="AZ136" i="11"/>
  <c r="AR146" i="10"/>
  <c r="AZ229" i="11" s="1"/>
  <c r="BD136" i="11"/>
  <c r="AV146" i="10"/>
  <c r="BD229" i="11" s="1"/>
  <c r="BH136" i="11"/>
  <c r="AZ146" i="10"/>
  <c r="BH229" i="11" s="1"/>
  <c r="BL136" i="11"/>
  <c r="BD146" i="10"/>
  <c r="BL229" i="11" s="1"/>
  <c r="N137" i="11"/>
  <c r="F147" i="10"/>
  <c r="N230" i="11" s="1"/>
  <c r="R137" i="11"/>
  <c r="J147" i="10"/>
  <c r="R230" i="11" s="1"/>
  <c r="V137" i="11"/>
  <c r="N147" i="10"/>
  <c r="V230" i="11" s="1"/>
  <c r="Z137" i="11"/>
  <c r="R147" i="10"/>
  <c r="Z230" i="11" s="1"/>
  <c r="AD137" i="11"/>
  <c r="V147" i="10"/>
  <c r="AD230" i="11" s="1"/>
  <c r="AH137" i="11"/>
  <c r="Z147" i="10"/>
  <c r="AH230" i="11" s="1"/>
  <c r="AL137" i="11"/>
  <c r="AD147" i="10"/>
  <c r="AL230" i="11" s="1"/>
  <c r="AP137" i="11"/>
  <c r="AH147" i="10"/>
  <c r="AP230" i="11" s="1"/>
  <c r="AT137" i="11"/>
  <c r="AL147" i="10"/>
  <c r="AT230" i="11" s="1"/>
  <c r="AX137" i="11"/>
  <c r="AP147" i="10"/>
  <c r="AX230" i="11" s="1"/>
  <c r="BB137" i="11"/>
  <c r="AT147" i="10"/>
  <c r="BB230" i="11" s="1"/>
  <c r="BF137" i="11"/>
  <c r="AX147" i="10"/>
  <c r="BF230" i="11" s="1"/>
  <c r="BJ137" i="11"/>
  <c r="BB147" i="10"/>
  <c r="BJ230" i="11" s="1"/>
  <c r="L138" i="11"/>
  <c r="D148" i="10"/>
  <c r="L231" i="11" s="1"/>
  <c r="P138" i="11"/>
  <c r="H148" i="10"/>
  <c r="P231" i="11" s="1"/>
  <c r="T138" i="11"/>
  <c r="L148" i="10"/>
  <c r="T231" i="11" s="1"/>
  <c r="X138" i="11"/>
  <c r="P148" i="10"/>
  <c r="X231" i="11" s="1"/>
  <c r="AB138" i="11"/>
  <c r="T148" i="10"/>
  <c r="AB231" i="11" s="1"/>
  <c r="AF138" i="11"/>
  <c r="X148" i="10"/>
  <c r="AF231" i="11" s="1"/>
  <c r="AJ138" i="11"/>
  <c r="AB148" i="10"/>
  <c r="AJ231" i="11" s="1"/>
  <c r="AN138" i="11"/>
  <c r="AF148" i="10"/>
  <c r="AN231" i="11" s="1"/>
  <c r="AR138" i="11"/>
  <c r="AJ148" i="10"/>
  <c r="AR231" i="11" s="1"/>
  <c r="AV138" i="11"/>
  <c r="AN148" i="10"/>
  <c r="AV231" i="11" s="1"/>
  <c r="AZ138" i="11"/>
  <c r="AR148" i="10"/>
  <c r="AZ231" i="11" s="1"/>
  <c r="BD138" i="11"/>
  <c r="AV148" i="10"/>
  <c r="BD231" i="11" s="1"/>
  <c r="BH138" i="11"/>
  <c r="AZ148" i="10"/>
  <c r="BH231" i="11" s="1"/>
  <c r="BL138" i="11"/>
  <c r="BD148" i="10"/>
  <c r="BL231" i="11" s="1"/>
  <c r="N139" i="11"/>
  <c r="F149" i="10"/>
  <c r="N232" i="11" s="1"/>
  <c r="R139" i="11"/>
  <c r="J149" i="10"/>
  <c r="R232" i="11" s="1"/>
  <c r="V139" i="11"/>
  <c r="N149" i="10"/>
  <c r="V232" i="11" s="1"/>
  <c r="Z139" i="11"/>
  <c r="R149" i="10"/>
  <c r="Z232" i="11" s="1"/>
  <c r="AD139" i="11"/>
  <c r="V149" i="10"/>
  <c r="AD232" i="11" s="1"/>
  <c r="AH139" i="11"/>
  <c r="Z149" i="10"/>
  <c r="AH232" i="11" s="1"/>
  <c r="AL139" i="11"/>
  <c r="AD149" i="10"/>
  <c r="AL232" i="11" s="1"/>
  <c r="AP139" i="11"/>
  <c r="AH149" i="10"/>
  <c r="AP232" i="11" s="1"/>
  <c r="AT139" i="11"/>
  <c r="AL149" i="10"/>
  <c r="AT232" i="11" s="1"/>
  <c r="AX139" i="11"/>
  <c r="AP149" i="10"/>
  <c r="AX232" i="11" s="1"/>
  <c r="BB139" i="11"/>
  <c r="AT149" i="10"/>
  <c r="BB232" i="11" s="1"/>
  <c r="BF139" i="11"/>
  <c r="AX149" i="10"/>
  <c r="BF232" i="11" s="1"/>
  <c r="BJ139" i="11"/>
  <c r="BB149" i="10"/>
  <c r="BJ232" i="11" s="1"/>
  <c r="L140" i="11"/>
  <c r="D150" i="10"/>
  <c r="L233" i="11" s="1"/>
  <c r="P140" i="11"/>
  <c r="H150" i="10"/>
  <c r="P233" i="11" s="1"/>
  <c r="T140" i="11"/>
  <c r="L150" i="10"/>
  <c r="T233" i="11" s="1"/>
  <c r="X140" i="11"/>
  <c r="P150" i="10"/>
  <c r="X233" i="11" s="1"/>
  <c r="AB140" i="11"/>
  <c r="T150" i="10"/>
  <c r="AB233" i="11" s="1"/>
  <c r="AF140" i="11"/>
  <c r="X150" i="10"/>
  <c r="AF233" i="11" s="1"/>
  <c r="AJ140" i="11"/>
  <c r="AB150" i="10"/>
  <c r="AJ233" i="11" s="1"/>
  <c r="AN140" i="11"/>
  <c r="AF150" i="10"/>
  <c r="AN233" i="11" s="1"/>
  <c r="AR140" i="11"/>
  <c r="AJ150" i="10"/>
  <c r="AR233" i="11" s="1"/>
  <c r="AV140" i="11"/>
  <c r="AN150" i="10"/>
  <c r="AV233" i="11" s="1"/>
  <c r="AZ140" i="11"/>
  <c r="AR150" i="10"/>
  <c r="AZ233" i="11" s="1"/>
  <c r="BD140" i="11"/>
  <c r="AV150" i="10"/>
  <c r="BD233" i="11" s="1"/>
  <c r="BH140" i="11"/>
  <c r="AZ150" i="10"/>
  <c r="BH233" i="11" s="1"/>
  <c r="BL140" i="11"/>
  <c r="BD150" i="10"/>
  <c r="BL233" i="11" s="1"/>
  <c r="N141" i="11"/>
  <c r="F151" i="10"/>
  <c r="N234" i="11" s="1"/>
  <c r="R141" i="11"/>
  <c r="J151" i="10"/>
  <c r="R234" i="11" s="1"/>
  <c r="V141" i="11"/>
  <c r="N151" i="10"/>
  <c r="V234" i="11" s="1"/>
  <c r="Z141" i="11"/>
  <c r="R151" i="10"/>
  <c r="Z234" i="11" s="1"/>
  <c r="AD141" i="11"/>
  <c r="V151" i="10"/>
  <c r="AD234" i="11" s="1"/>
  <c r="AH141" i="11"/>
  <c r="Z151" i="10"/>
  <c r="AH234" i="11" s="1"/>
  <c r="AL141" i="11"/>
  <c r="AD151" i="10"/>
  <c r="AL234" i="11" s="1"/>
  <c r="AP141" i="11"/>
  <c r="AH151" i="10"/>
  <c r="AP234" i="11" s="1"/>
  <c r="AT141" i="11"/>
  <c r="AL151" i="10"/>
  <c r="AT234" i="11" s="1"/>
  <c r="AX141" i="11"/>
  <c r="AP151" i="10"/>
  <c r="AX234" i="11" s="1"/>
  <c r="BB141" i="11"/>
  <c r="AT151" i="10"/>
  <c r="BB234" i="11" s="1"/>
  <c r="BF141" i="11"/>
  <c r="AX151" i="10"/>
  <c r="BF234" i="11" s="1"/>
  <c r="BJ141" i="11"/>
  <c r="BB151" i="10"/>
  <c r="BJ234" i="11" s="1"/>
  <c r="L142" i="11"/>
  <c r="D152" i="10"/>
  <c r="L235" i="11" s="1"/>
  <c r="P142" i="11"/>
  <c r="H152" i="10"/>
  <c r="P235" i="11" s="1"/>
  <c r="T142" i="11"/>
  <c r="L152" i="10"/>
  <c r="T235" i="11" s="1"/>
  <c r="X142" i="11"/>
  <c r="P152" i="10"/>
  <c r="X235" i="11" s="1"/>
  <c r="AB142" i="11"/>
  <c r="T152" i="10"/>
  <c r="AB235" i="11" s="1"/>
  <c r="AF142" i="11"/>
  <c r="X152" i="10"/>
  <c r="AF235" i="11" s="1"/>
  <c r="AJ142" i="11"/>
  <c r="AB152" i="10"/>
  <c r="AJ235" i="11" s="1"/>
  <c r="AN142" i="11"/>
  <c r="AF152" i="10"/>
  <c r="AN235" i="11" s="1"/>
  <c r="AR142" i="11"/>
  <c r="AJ152" i="10"/>
  <c r="AR235" i="11" s="1"/>
  <c r="AV142" i="11"/>
  <c r="AN152" i="10"/>
  <c r="AV235" i="11" s="1"/>
  <c r="AZ142" i="11"/>
  <c r="AR152" i="10"/>
  <c r="AZ235" i="11" s="1"/>
  <c r="BD142" i="11"/>
  <c r="AV152" i="10"/>
  <c r="BD235" i="11" s="1"/>
  <c r="BH142" i="11"/>
  <c r="AZ152" i="10"/>
  <c r="BH235" i="11" s="1"/>
  <c r="BL142" i="11"/>
  <c r="BD152" i="10"/>
  <c r="BL235" i="11" s="1"/>
  <c r="N143" i="11"/>
  <c r="F153" i="10"/>
  <c r="N236" i="11" s="1"/>
  <c r="R143" i="11"/>
  <c r="J153" i="10"/>
  <c r="R236" i="11" s="1"/>
  <c r="V143" i="11"/>
  <c r="N153" i="10"/>
  <c r="V236" i="11" s="1"/>
  <c r="Z143" i="11"/>
  <c r="R153" i="10"/>
  <c r="Z236" i="11" s="1"/>
  <c r="AD143" i="11"/>
  <c r="V153" i="10"/>
  <c r="AD236" i="11" s="1"/>
  <c r="AH143" i="11"/>
  <c r="Z153" i="10"/>
  <c r="AH236" i="11" s="1"/>
  <c r="AL143" i="11"/>
  <c r="AD153" i="10"/>
  <c r="AL236" i="11" s="1"/>
  <c r="AP143" i="11"/>
  <c r="AH153" i="10"/>
  <c r="AP236" i="11" s="1"/>
  <c r="AT143" i="11"/>
  <c r="AL153" i="10"/>
  <c r="AT236" i="11" s="1"/>
  <c r="AX143" i="11"/>
  <c r="AP153" i="10"/>
  <c r="AX236" i="11" s="1"/>
  <c r="BB143" i="11"/>
  <c r="AT153" i="10"/>
  <c r="BB236" i="11" s="1"/>
  <c r="BF143" i="11"/>
  <c r="AX153" i="10"/>
  <c r="BF236" i="11" s="1"/>
  <c r="BJ143" i="11"/>
  <c r="BB153" i="10"/>
  <c r="BJ236" i="11" s="1"/>
  <c r="L144" i="11"/>
  <c r="D154" i="10"/>
  <c r="L237" i="11" s="1"/>
  <c r="P144" i="11"/>
  <c r="H154" i="10"/>
  <c r="P237" i="11" s="1"/>
  <c r="T144" i="11"/>
  <c r="L154" i="10"/>
  <c r="T237" i="11" s="1"/>
  <c r="X144" i="11"/>
  <c r="P154" i="10"/>
  <c r="X237" i="11" s="1"/>
  <c r="AB144" i="11"/>
  <c r="T154" i="10"/>
  <c r="AB237" i="11" s="1"/>
  <c r="AF144" i="11"/>
  <c r="X154" i="10"/>
  <c r="AF237" i="11" s="1"/>
  <c r="AJ144" i="11"/>
  <c r="AB154" i="10"/>
  <c r="AJ237" i="11" s="1"/>
  <c r="AN144" i="11"/>
  <c r="AF154" i="10"/>
  <c r="AN237" i="11" s="1"/>
  <c r="AR144" i="11"/>
  <c r="AJ154" i="10"/>
  <c r="AR237" i="11" s="1"/>
  <c r="AV144" i="11"/>
  <c r="AN154" i="10"/>
  <c r="AV237" i="11" s="1"/>
  <c r="AZ144" i="11"/>
  <c r="AR154" i="10"/>
  <c r="AZ237" i="11" s="1"/>
  <c r="BD144" i="11"/>
  <c r="AV154" i="10"/>
  <c r="BD237" i="11" s="1"/>
  <c r="BH144" i="11"/>
  <c r="AZ154" i="10"/>
  <c r="BH237" i="11" s="1"/>
  <c r="BL144" i="11"/>
  <c r="BD154" i="10"/>
  <c r="BL237" i="11" s="1"/>
  <c r="N145" i="11"/>
  <c r="F155" i="10"/>
  <c r="N238" i="11" s="1"/>
  <c r="R145" i="11"/>
  <c r="J155" i="10"/>
  <c r="R238" i="11" s="1"/>
  <c r="V145" i="11"/>
  <c r="N155" i="10"/>
  <c r="V238" i="11" s="1"/>
  <c r="Z145" i="11"/>
  <c r="R155" i="10"/>
  <c r="Z238" i="11" s="1"/>
  <c r="AD145" i="11"/>
  <c r="V155" i="10"/>
  <c r="AD238" i="11" s="1"/>
  <c r="AH145" i="11"/>
  <c r="Z155" i="10"/>
  <c r="AH238" i="11" s="1"/>
  <c r="AL145" i="11"/>
  <c r="AD155" i="10"/>
  <c r="AL238" i="11" s="1"/>
  <c r="AP145" i="11"/>
  <c r="AH155" i="10"/>
  <c r="AP238" i="11" s="1"/>
  <c r="AT145" i="11"/>
  <c r="AL155" i="10"/>
  <c r="AT238" i="11" s="1"/>
  <c r="AX145" i="11"/>
  <c r="AP155" i="10"/>
  <c r="AX238" i="11" s="1"/>
  <c r="BB145" i="11"/>
  <c r="AT155" i="10"/>
  <c r="BB238" i="11" s="1"/>
  <c r="BF145" i="11"/>
  <c r="AX155" i="10"/>
  <c r="BF238" i="11" s="1"/>
  <c r="BJ145" i="11"/>
  <c r="BB155" i="10"/>
  <c r="BJ238" i="11" s="1"/>
  <c r="L146" i="11"/>
  <c r="D156" i="10"/>
  <c r="L239" i="11" s="1"/>
  <c r="P146" i="11"/>
  <c r="H156" i="10"/>
  <c r="P239" i="11" s="1"/>
  <c r="T146" i="11"/>
  <c r="L156" i="10"/>
  <c r="T239" i="11" s="1"/>
  <c r="X146" i="11"/>
  <c r="P156" i="10"/>
  <c r="X239" i="11" s="1"/>
  <c r="AB146" i="11"/>
  <c r="T156" i="10"/>
  <c r="AB239" i="11" s="1"/>
  <c r="AF146" i="11"/>
  <c r="X156" i="10"/>
  <c r="AF239" i="11" s="1"/>
  <c r="AJ146" i="11"/>
  <c r="AB156" i="10"/>
  <c r="AJ239" i="11" s="1"/>
  <c r="AN146" i="11"/>
  <c r="AF156" i="10"/>
  <c r="AN239" i="11" s="1"/>
  <c r="AR146" i="11"/>
  <c r="AJ156" i="10"/>
  <c r="AR239" i="11" s="1"/>
  <c r="AV146" i="11"/>
  <c r="AN156" i="10"/>
  <c r="AV239" i="11" s="1"/>
  <c r="AZ146" i="11"/>
  <c r="AR156" i="10"/>
  <c r="AZ239" i="11" s="1"/>
  <c r="BD146" i="11"/>
  <c r="AV156" i="10"/>
  <c r="BD239" i="11" s="1"/>
  <c r="BH146" i="11"/>
  <c r="AZ156" i="10"/>
  <c r="BH239" i="11" s="1"/>
  <c r="BL146" i="11"/>
  <c r="BD156" i="10"/>
  <c r="BL239" i="11" s="1"/>
  <c r="N147" i="11"/>
  <c r="F157" i="10"/>
  <c r="N240" i="11" s="1"/>
  <c r="R147" i="11"/>
  <c r="J157" i="10"/>
  <c r="R240" i="11" s="1"/>
  <c r="V147" i="11"/>
  <c r="N157" i="10"/>
  <c r="V240" i="11" s="1"/>
  <c r="Z147" i="11"/>
  <c r="R157" i="10"/>
  <c r="Z240" i="11" s="1"/>
  <c r="AD147" i="11"/>
  <c r="V157" i="10"/>
  <c r="AD240" i="11" s="1"/>
  <c r="AH147" i="11"/>
  <c r="Z157" i="10"/>
  <c r="AH240" i="11" s="1"/>
  <c r="AL147" i="11"/>
  <c r="AD157" i="10"/>
  <c r="AL240" i="11" s="1"/>
  <c r="AP147" i="11"/>
  <c r="AH157" i="10"/>
  <c r="AP240" i="11" s="1"/>
  <c r="AT147" i="11"/>
  <c r="AL157" i="10"/>
  <c r="AT240" i="11" s="1"/>
  <c r="AX147" i="11"/>
  <c r="AP157" i="10"/>
  <c r="AX240" i="11" s="1"/>
  <c r="BB147" i="11"/>
  <c r="AT157" i="10"/>
  <c r="BB240" i="11" s="1"/>
  <c r="BF147" i="11"/>
  <c r="AX157" i="10"/>
  <c r="BF240" i="11" s="1"/>
  <c r="BJ147" i="11"/>
  <c r="BB157" i="10"/>
  <c r="BJ240" i="11" s="1"/>
  <c r="L148" i="11"/>
  <c r="D158" i="10"/>
  <c r="L241" i="11" s="1"/>
  <c r="P148" i="11"/>
  <c r="H158" i="10"/>
  <c r="P241" i="11" s="1"/>
  <c r="T148" i="11"/>
  <c r="L158" i="10"/>
  <c r="T241" i="11" s="1"/>
  <c r="X148" i="11"/>
  <c r="P158" i="10"/>
  <c r="X241" i="11" s="1"/>
  <c r="AB148" i="11"/>
  <c r="T158" i="10"/>
  <c r="AB241" i="11" s="1"/>
  <c r="AF148" i="11"/>
  <c r="X158" i="10"/>
  <c r="AF241" i="11" s="1"/>
  <c r="AJ148" i="11"/>
  <c r="AB158" i="10"/>
  <c r="AJ241" i="11" s="1"/>
  <c r="AN148" i="11"/>
  <c r="AF158" i="10"/>
  <c r="AN241" i="11" s="1"/>
  <c r="AR148" i="11"/>
  <c r="AJ158" i="10"/>
  <c r="AR241" i="11" s="1"/>
  <c r="AV148" i="11"/>
  <c r="AN158" i="10"/>
  <c r="AV241" i="11" s="1"/>
  <c r="AZ148" i="11"/>
  <c r="AR158" i="10"/>
  <c r="AZ241" i="11" s="1"/>
  <c r="BD148" i="11"/>
  <c r="AV158" i="10"/>
  <c r="BD241" i="11" s="1"/>
  <c r="BH148" i="11"/>
  <c r="AZ158" i="10"/>
  <c r="BH241" i="11" s="1"/>
  <c r="BL148" i="11"/>
  <c r="BD158" i="10"/>
  <c r="BL241" i="11" s="1"/>
  <c r="N149" i="11"/>
  <c r="F159" i="10"/>
  <c r="N242" i="11" s="1"/>
  <c r="R149" i="11"/>
  <c r="J159" i="10"/>
  <c r="R242" i="11" s="1"/>
  <c r="V149" i="11"/>
  <c r="N159" i="10"/>
  <c r="V242" i="11" s="1"/>
  <c r="Z149" i="11"/>
  <c r="R159" i="10"/>
  <c r="Z242" i="11" s="1"/>
  <c r="AD149" i="11"/>
  <c r="V159" i="10"/>
  <c r="AD242" i="11" s="1"/>
  <c r="AH149" i="11"/>
  <c r="Z159" i="10"/>
  <c r="AH242" i="11" s="1"/>
  <c r="AL149" i="11"/>
  <c r="AD159" i="10"/>
  <c r="AL242" i="11" s="1"/>
  <c r="AP149" i="11"/>
  <c r="AH159" i="10"/>
  <c r="AP242" i="11" s="1"/>
  <c r="AT149" i="11"/>
  <c r="AL159" i="10"/>
  <c r="AT242" i="11" s="1"/>
  <c r="AX149" i="11"/>
  <c r="AP159" i="10"/>
  <c r="AX242" i="11" s="1"/>
  <c r="BB149" i="11"/>
  <c r="AT159" i="10"/>
  <c r="BB242" i="11" s="1"/>
  <c r="BF149" i="11"/>
  <c r="AX159" i="10"/>
  <c r="BF242" i="11" s="1"/>
  <c r="BJ149" i="11"/>
  <c r="BB159" i="10"/>
  <c r="BJ242" i="11" s="1"/>
  <c r="L150" i="11"/>
  <c r="D160" i="10"/>
  <c r="L243" i="11" s="1"/>
  <c r="P150" i="11"/>
  <c r="H160" i="10"/>
  <c r="P243" i="11" s="1"/>
  <c r="T150" i="11"/>
  <c r="L160" i="10"/>
  <c r="T243" i="11" s="1"/>
  <c r="X150" i="11"/>
  <c r="P160" i="10"/>
  <c r="X243" i="11" s="1"/>
  <c r="AB150" i="11"/>
  <c r="T160" i="10"/>
  <c r="AB243" i="11" s="1"/>
  <c r="AF150" i="11"/>
  <c r="X160" i="10"/>
  <c r="AF243" i="11" s="1"/>
  <c r="AJ150" i="11"/>
  <c r="AB160" i="10"/>
  <c r="AJ243" i="11" s="1"/>
  <c r="AN150" i="11"/>
  <c r="AF160" i="10"/>
  <c r="AN243" i="11" s="1"/>
  <c r="AR150" i="11"/>
  <c r="AJ160" i="10"/>
  <c r="AR243" i="11" s="1"/>
  <c r="AV150" i="11"/>
  <c r="AN160" i="10"/>
  <c r="AV243" i="11" s="1"/>
  <c r="AZ150" i="11"/>
  <c r="AR160" i="10"/>
  <c r="AZ243" i="11" s="1"/>
  <c r="BD150" i="11"/>
  <c r="AV160" i="10"/>
  <c r="BD243" i="11" s="1"/>
  <c r="BH150" i="11"/>
  <c r="AZ160" i="10"/>
  <c r="BH243" i="11" s="1"/>
  <c r="BL150" i="11"/>
  <c r="BD160" i="10"/>
  <c r="BL243" i="11" s="1"/>
  <c r="N151" i="11"/>
  <c r="F161" i="10"/>
  <c r="N244" i="11" s="1"/>
  <c r="R151" i="11"/>
  <c r="J161" i="10"/>
  <c r="R244" i="11" s="1"/>
  <c r="V151" i="11"/>
  <c r="N161" i="10"/>
  <c r="V244" i="11" s="1"/>
  <c r="Z151" i="11"/>
  <c r="R161" i="10"/>
  <c r="Z244" i="11" s="1"/>
  <c r="AD151" i="11"/>
  <c r="V161" i="10"/>
  <c r="AD244" i="11" s="1"/>
  <c r="AH151" i="11"/>
  <c r="Z161" i="10"/>
  <c r="AH244" i="11" s="1"/>
  <c r="AL151" i="11"/>
  <c r="AD161" i="10"/>
  <c r="AL244" i="11" s="1"/>
  <c r="AP151" i="11"/>
  <c r="AH161" i="10"/>
  <c r="AP244" i="11" s="1"/>
  <c r="AT151" i="11"/>
  <c r="AL161" i="10"/>
  <c r="AT244" i="11" s="1"/>
  <c r="AX151" i="11"/>
  <c r="AP161" i="10"/>
  <c r="AX244" i="11" s="1"/>
  <c r="BB151" i="11"/>
  <c r="AT161" i="10"/>
  <c r="BB244" i="11" s="1"/>
  <c r="BF151" i="11"/>
  <c r="AX161" i="10"/>
  <c r="BF244" i="11" s="1"/>
  <c r="BJ151" i="11"/>
  <c r="BB161" i="10"/>
  <c r="BJ244" i="11" s="1"/>
  <c r="N121" i="11"/>
  <c r="F131" i="10"/>
  <c r="N214" i="11" s="1"/>
  <c r="R121" i="11"/>
  <c r="J131" i="10"/>
  <c r="R214" i="11" s="1"/>
  <c r="V121" i="11"/>
  <c r="N131" i="10"/>
  <c r="V214" i="11" s="1"/>
  <c r="Z121" i="11"/>
  <c r="R131" i="10"/>
  <c r="Z214" i="11" s="1"/>
  <c r="AD121" i="11"/>
  <c r="V131" i="10"/>
  <c r="AD214" i="11" s="1"/>
  <c r="AH121" i="11"/>
  <c r="Z131" i="10"/>
  <c r="AH214" i="11" s="1"/>
  <c r="AL121" i="11"/>
  <c r="AD131" i="10"/>
  <c r="AL214" i="11" s="1"/>
  <c r="AP121" i="11"/>
  <c r="AH131" i="10"/>
  <c r="AP214" i="11" s="1"/>
  <c r="AT121" i="11"/>
  <c r="AL131" i="10"/>
  <c r="AT214" i="11" s="1"/>
  <c r="AX121" i="11"/>
  <c r="AP131" i="10"/>
  <c r="AX214" i="11" s="1"/>
  <c r="BB121" i="11"/>
  <c r="AT131" i="10"/>
  <c r="BB214" i="11" s="1"/>
  <c r="BF121" i="11"/>
  <c r="AX131" i="10"/>
  <c r="BF214" i="11" s="1"/>
  <c r="BJ121" i="11"/>
  <c r="BB131" i="10"/>
  <c r="BJ214" i="11" s="1"/>
  <c r="L122" i="11"/>
  <c r="D132" i="10"/>
  <c r="L215" i="11" s="1"/>
  <c r="P122" i="11"/>
  <c r="H132" i="10"/>
  <c r="P215" i="11" s="1"/>
  <c r="T122" i="11"/>
  <c r="L132" i="10"/>
  <c r="T215" i="11" s="1"/>
  <c r="X122" i="11"/>
  <c r="P132" i="10"/>
  <c r="X215" i="11" s="1"/>
  <c r="AB122" i="11"/>
  <c r="T132" i="10"/>
  <c r="AB215" i="11" s="1"/>
  <c r="AF122" i="11"/>
  <c r="X132" i="10"/>
  <c r="AF215" i="11" s="1"/>
  <c r="AJ122" i="11"/>
  <c r="AB132" i="10"/>
  <c r="AJ215" i="11" s="1"/>
  <c r="AN122" i="11"/>
  <c r="AF132" i="10"/>
  <c r="AN215" i="11" s="1"/>
  <c r="AR122" i="11"/>
  <c r="AJ132" i="10"/>
  <c r="AR215" i="11" s="1"/>
  <c r="AV122" i="11"/>
  <c r="AN132" i="10"/>
  <c r="AV215" i="11" s="1"/>
  <c r="AZ122" i="11"/>
  <c r="AR132" i="10"/>
  <c r="AZ215" i="11" s="1"/>
  <c r="BD122" i="11"/>
  <c r="AV132" i="10"/>
  <c r="BD215" i="11" s="1"/>
  <c r="BH122" i="11"/>
  <c r="AZ132" i="10"/>
  <c r="BH215" i="11" s="1"/>
  <c r="BL122" i="11"/>
  <c r="BD132" i="10"/>
  <c r="BL215" i="11" s="1"/>
  <c r="N123" i="11"/>
  <c r="F133" i="10"/>
  <c r="N216" i="11" s="1"/>
  <c r="R123" i="11"/>
  <c r="J133" i="10"/>
  <c r="R216" i="11" s="1"/>
  <c r="V123" i="11"/>
  <c r="N133" i="10"/>
  <c r="V216" i="11" s="1"/>
  <c r="Z123" i="11"/>
  <c r="R133" i="10"/>
  <c r="Z216" i="11" s="1"/>
  <c r="AD123" i="11"/>
  <c r="V133" i="10"/>
  <c r="AD216" i="11" s="1"/>
  <c r="AH123" i="11"/>
  <c r="Z133" i="10"/>
  <c r="AH216" i="11" s="1"/>
  <c r="AL123" i="11"/>
  <c r="AD133" i="10"/>
  <c r="AL216" i="11" s="1"/>
  <c r="AP123" i="11"/>
  <c r="AH133" i="10"/>
  <c r="AP216" i="11" s="1"/>
  <c r="AT123" i="11"/>
  <c r="AL133" i="10"/>
  <c r="AT216" i="11" s="1"/>
  <c r="AX123" i="11"/>
  <c r="AP133" i="10"/>
  <c r="AX216" i="11" s="1"/>
  <c r="BB123" i="11"/>
  <c r="AT133" i="10"/>
  <c r="BB216" i="11" s="1"/>
  <c r="BF123" i="11"/>
  <c r="AX133" i="10"/>
  <c r="BF216" i="11" s="1"/>
  <c r="BJ123" i="11"/>
  <c r="BB133" i="10"/>
  <c r="BJ216" i="11" s="1"/>
  <c r="M124" i="11"/>
  <c r="E134" i="10"/>
  <c r="M217" i="11" s="1"/>
  <c r="Q124" i="11"/>
  <c r="I134" i="10"/>
  <c r="Q217" i="11" s="1"/>
  <c r="U124" i="11"/>
  <c r="M134" i="10"/>
  <c r="U217" i="11" s="1"/>
  <c r="Y124" i="11"/>
  <c r="Q134" i="10"/>
  <c r="Y217" i="11" s="1"/>
  <c r="AC124" i="11"/>
  <c r="U134" i="10"/>
  <c r="AC217" i="11" s="1"/>
  <c r="AG124" i="11"/>
  <c r="Y134" i="10"/>
  <c r="AG217" i="11" s="1"/>
  <c r="AK124" i="11"/>
  <c r="AC134" i="10"/>
  <c r="AK217" i="11" s="1"/>
  <c r="AO124" i="11"/>
  <c r="AG134" i="10"/>
  <c r="AO217" i="11" s="1"/>
  <c r="AS124" i="11"/>
  <c r="AK134" i="10"/>
  <c r="AS217" i="11" s="1"/>
  <c r="AW124" i="11"/>
  <c r="AO134" i="10"/>
  <c r="AW217" i="11" s="1"/>
  <c r="BA124" i="11"/>
  <c r="AS134" i="10"/>
  <c r="BA217" i="11" s="1"/>
  <c r="BE124" i="11"/>
  <c r="AW134" i="10"/>
  <c r="BE217" i="11" s="1"/>
  <c r="BI124" i="11"/>
  <c r="BA134" i="10"/>
  <c r="BI217" i="11" s="1"/>
  <c r="K125" i="11"/>
  <c r="C135" i="10"/>
  <c r="K218" i="11" s="1"/>
  <c r="O125" i="11"/>
  <c r="G135" i="10"/>
  <c r="O218" i="11" s="1"/>
  <c r="S125" i="11"/>
  <c r="K135" i="10"/>
  <c r="S218" i="11" s="1"/>
  <c r="W125" i="11"/>
  <c r="O135" i="10"/>
  <c r="W218" i="11" s="1"/>
  <c r="AA125" i="11"/>
  <c r="S135" i="10"/>
  <c r="AA218" i="11" s="1"/>
  <c r="AE125" i="11"/>
  <c r="W135" i="10"/>
  <c r="AE218" i="11" s="1"/>
  <c r="AI125" i="11"/>
  <c r="AA135" i="10"/>
  <c r="AI218" i="11" s="1"/>
  <c r="AM125" i="11"/>
  <c r="AE135" i="10"/>
  <c r="AM218" i="11" s="1"/>
  <c r="AQ125" i="11"/>
  <c r="AI135" i="10"/>
  <c r="AQ218" i="11" s="1"/>
  <c r="AU125" i="11"/>
  <c r="AM135" i="10"/>
  <c r="AU218" i="11" s="1"/>
  <c r="AY125" i="11"/>
  <c r="AQ135" i="10"/>
  <c r="AY218" i="11" s="1"/>
  <c r="BC125" i="11"/>
  <c r="AU135" i="10"/>
  <c r="BC218" i="11" s="1"/>
  <c r="BG125" i="11"/>
  <c r="AY135" i="10"/>
  <c r="BG218" i="11" s="1"/>
  <c r="BK125" i="11"/>
  <c r="BC135" i="10"/>
  <c r="BK218" i="11" s="1"/>
  <c r="M126" i="11"/>
  <c r="E136" i="10"/>
  <c r="M219" i="11" s="1"/>
  <c r="Q126" i="11"/>
  <c r="I136" i="10"/>
  <c r="Q219" i="11" s="1"/>
  <c r="U126" i="11"/>
  <c r="M136" i="10"/>
  <c r="U219" i="11" s="1"/>
  <c r="Y126" i="11"/>
  <c r="Q136" i="10"/>
  <c r="Y219" i="11" s="1"/>
  <c r="AC126" i="11"/>
  <c r="U136" i="10"/>
  <c r="AC219" i="11" s="1"/>
  <c r="AG126" i="11"/>
  <c r="Y136" i="10"/>
  <c r="AG219" i="11" s="1"/>
  <c r="AK126" i="11"/>
  <c r="AC136" i="10"/>
  <c r="AK219" i="11" s="1"/>
  <c r="AO126" i="11"/>
  <c r="AG136" i="10"/>
  <c r="AO219" i="11" s="1"/>
  <c r="AS126" i="11"/>
  <c r="AK136" i="10"/>
  <c r="AS219" i="11" s="1"/>
  <c r="AW126" i="11"/>
  <c r="AO136" i="10"/>
  <c r="AW219" i="11" s="1"/>
  <c r="BA126" i="11"/>
  <c r="AS136" i="10"/>
  <c r="BA219" i="11" s="1"/>
  <c r="BE126" i="11"/>
  <c r="AW136" i="10"/>
  <c r="BE219" i="11" s="1"/>
  <c r="BI126" i="11"/>
  <c r="BA136" i="10"/>
  <c r="BI219" i="11" s="1"/>
  <c r="K127" i="11"/>
  <c r="C137" i="10"/>
  <c r="K220" i="11" s="1"/>
  <c r="O127" i="11"/>
  <c r="G137" i="10"/>
  <c r="O220" i="11" s="1"/>
  <c r="S127" i="11"/>
  <c r="K137" i="10"/>
  <c r="S220" i="11" s="1"/>
  <c r="W127" i="11"/>
  <c r="O137" i="10"/>
  <c r="W220" i="11" s="1"/>
  <c r="AA127" i="11"/>
  <c r="S137" i="10"/>
  <c r="AA220" i="11" s="1"/>
  <c r="AE127" i="11"/>
  <c r="W137" i="10"/>
  <c r="AE220" i="11" s="1"/>
  <c r="AI127" i="11"/>
  <c r="AA137" i="10"/>
  <c r="AI220" i="11" s="1"/>
  <c r="AM127" i="11"/>
  <c r="AE137" i="10"/>
  <c r="AM220" i="11" s="1"/>
  <c r="AQ127" i="11"/>
  <c r="AI137" i="10"/>
  <c r="AQ220" i="11" s="1"/>
  <c r="AU127" i="11"/>
  <c r="AM137" i="10"/>
  <c r="AU220" i="11" s="1"/>
  <c r="AY127" i="11"/>
  <c r="AQ137" i="10"/>
  <c r="AY220" i="11" s="1"/>
  <c r="BC127" i="11"/>
  <c r="AU137" i="10"/>
  <c r="BC220" i="11" s="1"/>
  <c r="BG127" i="11"/>
  <c r="AY137" i="10"/>
  <c r="BG220" i="11" s="1"/>
  <c r="BK127" i="11"/>
  <c r="BC137" i="10"/>
  <c r="BK220" i="11" s="1"/>
  <c r="M128" i="11"/>
  <c r="E138" i="10"/>
  <c r="M221" i="11" s="1"/>
  <c r="Q128" i="11"/>
  <c r="I138" i="10"/>
  <c r="Q221" i="11" s="1"/>
  <c r="U128" i="11"/>
  <c r="M138" i="10"/>
  <c r="U221" i="11" s="1"/>
  <c r="Y128" i="11"/>
  <c r="Q138" i="10"/>
  <c r="Y221" i="11" s="1"/>
  <c r="AC128" i="11"/>
  <c r="U138" i="10"/>
  <c r="AC221" i="11" s="1"/>
  <c r="AG128" i="11"/>
  <c r="Y138" i="10"/>
  <c r="AG221" i="11" s="1"/>
  <c r="AK128" i="11"/>
  <c r="AC138" i="10"/>
  <c r="AK221" i="11" s="1"/>
  <c r="AO128" i="11"/>
  <c r="AG138" i="10"/>
  <c r="AO221" i="11" s="1"/>
  <c r="AS128" i="11"/>
  <c r="AK138" i="10"/>
  <c r="AS221" i="11" s="1"/>
  <c r="AW128" i="11"/>
  <c r="AO138" i="10"/>
  <c r="AW221" i="11" s="1"/>
  <c r="BA128" i="11"/>
  <c r="AS138" i="10"/>
  <c r="BA221" i="11" s="1"/>
  <c r="BE128" i="11"/>
  <c r="AW138" i="10"/>
  <c r="BE221" i="11" s="1"/>
  <c r="BI128" i="11"/>
  <c r="BA138" i="10"/>
  <c r="BI221" i="11" s="1"/>
  <c r="K129" i="11"/>
  <c r="C139" i="10"/>
  <c r="K222" i="11" s="1"/>
  <c r="O129" i="11"/>
  <c r="O222" i="11"/>
  <c r="S129" i="11"/>
  <c r="K139" i="10"/>
  <c r="S222" i="11" s="1"/>
  <c r="W129" i="11"/>
  <c r="O139" i="10"/>
  <c r="W222" i="11" s="1"/>
  <c r="AA129" i="11"/>
  <c r="S139" i="10"/>
  <c r="AA222" i="11" s="1"/>
  <c r="AE129" i="11"/>
  <c r="W139" i="10"/>
  <c r="AE222" i="11" s="1"/>
  <c r="AI129" i="11"/>
  <c r="AA139" i="10"/>
  <c r="AI222" i="11" s="1"/>
  <c r="AM129" i="11"/>
  <c r="AE139" i="10"/>
  <c r="AM222" i="11" s="1"/>
  <c r="AQ129" i="11"/>
  <c r="AI139" i="10"/>
  <c r="AQ222" i="11" s="1"/>
  <c r="AU129" i="11"/>
  <c r="AM139" i="10"/>
  <c r="AU222" i="11" s="1"/>
  <c r="AY129" i="11"/>
  <c r="AQ139" i="10"/>
  <c r="AY222" i="11" s="1"/>
  <c r="BC129" i="11"/>
  <c r="AU139" i="10"/>
  <c r="BC222" i="11" s="1"/>
  <c r="BG129" i="11"/>
  <c r="AY139" i="10"/>
  <c r="BG222" i="11" s="1"/>
  <c r="BK129" i="11"/>
  <c r="BC139" i="10"/>
  <c r="BK222" i="11" s="1"/>
  <c r="M130" i="11"/>
  <c r="E140" i="10"/>
  <c r="M223" i="11" s="1"/>
  <c r="Q130" i="11"/>
  <c r="I140" i="10"/>
  <c r="Q223" i="11" s="1"/>
  <c r="U130" i="11"/>
  <c r="M140" i="10"/>
  <c r="U223" i="11" s="1"/>
  <c r="Y130" i="11"/>
  <c r="Q140" i="10"/>
  <c r="Y223" i="11" s="1"/>
  <c r="AC130" i="11"/>
  <c r="U140" i="10"/>
  <c r="AC223" i="11" s="1"/>
  <c r="AG130" i="11"/>
  <c r="Y140" i="10"/>
  <c r="AG223" i="11" s="1"/>
  <c r="AK130" i="11"/>
  <c r="AC140" i="10"/>
  <c r="AK223" i="11" s="1"/>
  <c r="AO130" i="11"/>
  <c r="AG140" i="10"/>
  <c r="AO223" i="11" s="1"/>
  <c r="AS130" i="11"/>
  <c r="AK140" i="10"/>
  <c r="AS223" i="11" s="1"/>
  <c r="AW130" i="11"/>
  <c r="AO140" i="10"/>
  <c r="AW223" i="11" s="1"/>
  <c r="BA130" i="11"/>
  <c r="AS140" i="10"/>
  <c r="BA223" i="11" s="1"/>
  <c r="BE130" i="11"/>
  <c r="AW140" i="10"/>
  <c r="BE223" i="11" s="1"/>
  <c r="BI130" i="11"/>
  <c r="BA140" i="10"/>
  <c r="BI223" i="11" s="1"/>
  <c r="K131" i="11"/>
  <c r="C141" i="10"/>
  <c r="K224" i="11" s="1"/>
  <c r="O131" i="11"/>
  <c r="G141" i="10"/>
  <c r="O224" i="11" s="1"/>
  <c r="S131" i="11"/>
  <c r="K141" i="10"/>
  <c r="S224" i="11" s="1"/>
  <c r="W131" i="11"/>
  <c r="O141" i="10"/>
  <c r="W224" i="11" s="1"/>
  <c r="AA131" i="11"/>
  <c r="S141" i="10"/>
  <c r="AA224" i="11" s="1"/>
  <c r="AE131" i="11"/>
  <c r="W141" i="10"/>
  <c r="AE224" i="11" s="1"/>
  <c r="AI131" i="11"/>
  <c r="AA141" i="10"/>
  <c r="AI224" i="11" s="1"/>
  <c r="AM131" i="11"/>
  <c r="AE141" i="10"/>
  <c r="AM224" i="11" s="1"/>
  <c r="AQ131" i="11"/>
  <c r="AI141" i="10"/>
  <c r="AQ224" i="11" s="1"/>
  <c r="AU131" i="11"/>
  <c r="AM141" i="10"/>
  <c r="AU224" i="11" s="1"/>
  <c r="AY131" i="11"/>
  <c r="AQ141" i="10"/>
  <c r="AY224" i="11" s="1"/>
  <c r="BC131" i="11"/>
  <c r="AU141" i="10"/>
  <c r="BC224" i="11" s="1"/>
  <c r="BG131" i="11"/>
  <c r="AY141" i="10"/>
  <c r="BG224" i="11" s="1"/>
  <c r="BK131" i="11"/>
  <c r="BC141" i="10"/>
  <c r="BK224" i="11" s="1"/>
  <c r="M132" i="11"/>
  <c r="E142" i="10"/>
  <c r="M225" i="11" s="1"/>
  <c r="Q132" i="11"/>
  <c r="I142" i="10"/>
  <c r="Q225" i="11" s="1"/>
  <c r="U132" i="11"/>
  <c r="M142" i="10"/>
  <c r="U225" i="11" s="1"/>
  <c r="Y132" i="11"/>
  <c r="Q142" i="10"/>
  <c r="Y225" i="11" s="1"/>
  <c r="AC132" i="11"/>
  <c r="U142" i="10"/>
  <c r="AC225" i="11" s="1"/>
  <c r="AG132" i="11"/>
  <c r="Y142" i="10"/>
  <c r="AG225" i="11" s="1"/>
  <c r="AK132" i="11"/>
  <c r="AC142" i="10"/>
  <c r="AK225" i="11" s="1"/>
  <c r="AO132" i="11"/>
  <c r="AG142" i="10"/>
  <c r="AO225" i="11" s="1"/>
  <c r="AS132" i="11"/>
  <c r="AK142" i="10"/>
  <c r="AS225" i="11" s="1"/>
  <c r="AW132" i="11"/>
  <c r="AO142" i="10"/>
  <c r="AW225" i="11" s="1"/>
  <c r="BA132" i="11"/>
  <c r="AS142" i="10"/>
  <c r="BA225" i="11" s="1"/>
  <c r="BE132" i="11"/>
  <c r="AW142" i="10"/>
  <c r="BE225" i="11" s="1"/>
  <c r="BI132" i="11"/>
  <c r="BA142" i="10"/>
  <c r="BI225" i="11" s="1"/>
  <c r="K133" i="11"/>
  <c r="C143" i="10"/>
  <c r="K226" i="11" s="1"/>
  <c r="O133" i="11"/>
  <c r="G143" i="10"/>
  <c r="O226" i="11" s="1"/>
  <c r="S133" i="11"/>
  <c r="K143" i="10"/>
  <c r="S226" i="11" s="1"/>
  <c r="W133" i="11"/>
  <c r="O143" i="10"/>
  <c r="W226" i="11" s="1"/>
  <c r="AA133" i="11"/>
  <c r="S143" i="10"/>
  <c r="AA226" i="11" s="1"/>
  <c r="AE133" i="11"/>
  <c r="W143" i="10"/>
  <c r="AE226" i="11" s="1"/>
  <c r="AI133" i="11"/>
  <c r="AA143" i="10"/>
  <c r="AI226" i="11" s="1"/>
  <c r="AM133" i="11"/>
  <c r="AE143" i="10"/>
  <c r="AM226" i="11" s="1"/>
  <c r="AQ133" i="11"/>
  <c r="AI143" i="10"/>
  <c r="AQ226" i="11" s="1"/>
  <c r="AU133" i="11"/>
  <c r="AM143" i="10"/>
  <c r="AU226" i="11" s="1"/>
  <c r="AY133" i="11"/>
  <c r="AQ143" i="10"/>
  <c r="AY226" i="11" s="1"/>
  <c r="BC133" i="11"/>
  <c r="AU143" i="10"/>
  <c r="BC226" i="11" s="1"/>
  <c r="BG133" i="11"/>
  <c r="AY143" i="10"/>
  <c r="BG226" i="11" s="1"/>
  <c r="BK133" i="11"/>
  <c r="BC143" i="10"/>
  <c r="BK226" i="11" s="1"/>
  <c r="M134" i="11"/>
  <c r="E144" i="10"/>
  <c r="M227" i="11" s="1"/>
  <c r="Q134" i="11"/>
  <c r="I144" i="10"/>
  <c r="Q227" i="11" s="1"/>
  <c r="U134" i="11"/>
  <c r="M144" i="10"/>
  <c r="U227" i="11" s="1"/>
  <c r="Y134" i="11"/>
  <c r="Q144" i="10"/>
  <c r="Y227" i="11" s="1"/>
  <c r="AC134" i="11"/>
  <c r="U144" i="10"/>
  <c r="AC227" i="11" s="1"/>
  <c r="AG134" i="11"/>
  <c r="Y144" i="10"/>
  <c r="AG227" i="11" s="1"/>
  <c r="AK134" i="11"/>
  <c r="AC144" i="10"/>
  <c r="AK227" i="11" s="1"/>
  <c r="AO134" i="11"/>
  <c r="AG144" i="10"/>
  <c r="AO227" i="11" s="1"/>
  <c r="AS134" i="11"/>
  <c r="AK144" i="10"/>
  <c r="AS227" i="11" s="1"/>
  <c r="AW134" i="11"/>
  <c r="AO144" i="10"/>
  <c r="AW227" i="11" s="1"/>
  <c r="BA134" i="11"/>
  <c r="AS144" i="10"/>
  <c r="BA227" i="11" s="1"/>
  <c r="BE134" i="11"/>
  <c r="AW144" i="10"/>
  <c r="BE227" i="11" s="1"/>
  <c r="BI134" i="11"/>
  <c r="BA144" i="10"/>
  <c r="BI227" i="11" s="1"/>
  <c r="K135" i="11"/>
  <c r="C145" i="10"/>
  <c r="K228" i="11" s="1"/>
  <c r="O135" i="11"/>
  <c r="G145" i="10"/>
  <c r="O228" i="11" s="1"/>
  <c r="S135" i="11"/>
  <c r="K145" i="10"/>
  <c r="S228" i="11" s="1"/>
  <c r="W135" i="11"/>
  <c r="O145" i="10"/>
  <c r="W228" i="11" s="1"/>
  <c r="AA135" i="11"/>
  <c r="S145" i="10"/>
  <c r="AA228" i="11" s="1"/>
  <c r="AE135" i="11"/>
  <c r="W145" i="10"/>
  <c r="AE228" i="11" s="1"/>
  <c r="AI135" i="11"/>
  <c r="AA145" i="10"/>
  <c r="AI228" i="11" s="1"/>
  <c r="AM135" i="11"/>
  <c r="AE145" i="10"/>
  <c r="AM228" i="11" s="1"/>
  <c r="AQ135" i="11"/>
  <c r="AI145" i="10"/>
  <c r="AQ228" i="11" s="1"/>
  <c r="AU135" i="11"/>
  <c r="AM145" i="10"/>
  <c r="AU228" i="11" s="1"/>
  <c r="AY135" i="11"/>
  <c r="AQ145" i="10"/>
  <c r="AY228" i="11" s="1"/>
  <c r="BC135" i="11"/>
  <c r="AU145" i="10"/>
  <c r="BC228" i="11" s="1"/>
  <c r="BG135" i="11"/>
  <c r="AY145" i="10"/>
  <c r="BG228" i="11" s="1"/>
  <c r="BK135" i="11"/>
  <c r="BC145" i="10"/>
  <c r="BK228" i="11" s="1"/>
  <c r="M136" i="11"/>
  <c r="E146" i="10"/>
  <c r="M229" i="11" s="1"/>
  <c r="Q136" i="11"/>
  <c r="I146" i="10"/>
  <c r="Q229" i="11" s="1"/>
  <c r="U136" i="11"/>
  <c r="M146" i="10"/>
  <c r="U229" i="11" s="1"/>
  <c r="Y136" i="11"/>
  <c r="Q146" i="10"/>
  <c r="Y229" i="11" s="1"/>
  <c r="AC136" i="11"/>
  <c r="U146" i="10"/>
  <c r="AC229" i="11" s="1"/>
  <c r="AG136" i="11"/>
  <c r="Y146" i="10"/>
  <c r="AG229" i="11" s="1"/>
  <c r="AK136" i="11"/>
  <c r="AC146" i="10"/>
  <c r="AK229" i="11" s="1"/>
  <c r="AO136" i="11"/>
  <c r="AG146" i="10"/>
  <c r="AO229" i="11" s="1"/>
  <c r="AS136" i="11"/>
  <c r="AK146" i="10"/>
  <c r="AS229" i="11" s="1"/>
  <c r="AW136" i="11"/>
  <c r="AO146" i="10"/>
  <c r="AW229" i="11" s="1"/>
  <c r="BA136" i="11"/>
  <c r="AS146" i="10"/>
  <c r="BA229" i="11" s="1"/>
  <c r="BE136" i="11"/>
  <c r="AW146" i="10"/>
  <c r="BE229" i="11" s="1"/>
  <c r="BI136" i="11"/>
  <c r="BA146" i="10"/>
  <c r="BI229" i="11" s="1"/>
  <c r="K137" i="11"/>
  <c r="C147" i="10"/>
  <c r="K230" i="11" s="1"/>
  <c r="O137" i="11"/>
  <c r="G147" i="10"/>
  <c r="O230" i="11" s="1"/>
  <c r="S137" i="11"/>
  <c r="K147" i="10"/>
  <c r="S230" i="11" s="1"/>
  <c r="W137" i="11"/>
  <c r="O147" i="10"/>
  <c r="W230" i="11" s="1"/>
  <c r="AA137" i="11"/>
  <c r="S147" i="10"/>
  <c r="AA230" i="11" s="1"/>
  <c r="AE137" i="11"/>
  <c r="W147" i="10"/>
  <c r="AE230" i="11" s="1"/>
  <c r="AI137" i="11"/>
  <c r="AA147" i="10"/>
  <c r="AI230" i="11" s="1"/>
  <c r="AM137" i="11"/>
  <c r="AE147" i="10"/>
  <c r="AM230" i="11" s="1"/>
  <c r="AQ137" i="11"/>
  <c r="AI147" i="10"/>
  <c r="AQ230" i="11" s="1"/>
  <c r="AU137" i="11"/>
  <c r="AM147" i="10"/>
  <c r="AU230" i="11" s="1"/>
  <c r="AY137" i="11"/>
  <c r="AQ147" i="10"/>
  <c r="AY230" i="11" s="1"/>
  <c r="BC137" i="11"/>
  <c r="AU147" i="10"/>
  <c r="BC230" i="11" s="1"/>
  <c r="BG137" i="11"/>
  <c r="AY147" i="10"/>
  <c r="BG230" i="11" s="1"/>
  <c r="BK137" i="11"/>
  <c r="BC147" i="10"/>
  <c r="BK230" i="11" s="1"/>
  <c r="M138" i="11"/>
  <c r="E148" i="10"/>
  <c r="M231" i="11" s="1"/>
  <c r="Q138" i="11"/>
  <c r="I148" i="10"/>
  <c r="Q231" i="11" s="1"/>
  <c r="U138" i="11"/>
  <c r="M148" i="10"/>
  <c r="U231" i="11" s="1"/>
  <c r="Y138" i="11"/>
  <c r="Q148" i="10"/>
  <c r="Y231" i="11" s="1"/>
  <c r="AC138" i="11"/>
  <c r="U148" i="10"/>
  <c r="AC231" i="11" s="1"/>
  <c r="AG138" i="11"/>
  <c r="Y148" i="10"/>
  <c r="AG231" i="11" s="1"/>
  <c r="AK138" i="11"/>
  <c r="AC148" i="10"/>
  <c r="AK231" i="11" s="1"/>
  <c r="AO138" i="11"/>
  <c r="AG148" i="10"/>
  <c r="AO231" i="11" s="1"/>
  <c r="AS138" i="11"/>
  <c r="AK148" i="10"/>
  <c r="AS231" i="11" s="1"/>
  <c r="AW138" i="11"/>
  <c r="AO148" i="10"/>
  <c r="AW231" i="11" s="1"/>
  <c r="BA138" i="11"/>
  <c r="AS148" i="10"/>
  <c r="BA231" i="11" s="1"/>
  <c r="BE138" i="11"/>
  <c r="AW148" i="10"/>
  <c r="BE231" i="11" s="1"/>
  <c r="BI138" i="11"/>
  <c r="BA148" i="10"/>
  <c r="BI231" i="11" s="1"/>
  <c r="K139" i="11"/>
  <c r="C149" i="10"/>
  <c r="K232" i="11" s="1"/>
  <c r="O139" i="11"/>
  <c r="G149" i="10"/>
  <c r="O232" i="11" s="1"/>
  <c r="S139" i="11"/>
  <c r="K149" i="10"/>
  <c r="S232" i="11" s="1"/>
  <c r="W139" i="11"/>
  <c r="O149" i="10"/>
  <c r="W232" i="11" s="1"/>
  <c r="AA139" i="11"/>
  <c r="S149" i="10"/>
  <c r="AA232" i="11" s="1"/>
  <c r="AE139" i="11"/>
  <c r="W149" i="10"/>
  <c r="AE232" i="11" s="1"/>
  <c r="AI139" i="11"/>
  <c r="AA149" i="10"/>
  <c r="AI232" i="11" s="1"/>
  <c r="AM139" i="11"/>
  <c r="AE149" i="10"/>
  <c r="AM232" i="11" s="1"/>
  <c r="AQ139" i="11"/>
  <c r="AI149" i="10"/>
  <c r="AQ232" i="11" s="1"/>
  <c r="AU139" i="11"/>
  <c r="AM149" i="10"/>
  <c r="AU232" i="11" s="1"/>
  <c r="AY139" i="11"/>
  <c r="AQ149" i="10"/>
  <c r="AY232" i="11" s="1"/>
  <c r="BC139" i="11"/>
  <c r="AU149" i="10"/>
  <c r="BC232" i="11" s="1"/>
  <c r="BG139" i="11"/>
  <c r="AY149" i="10"/>
  <c r="BG232" i="11" s="1"/>
  <c r="BK139" i="11"/>
  <c r="BC149" i="10"/>
  <c r="BK232" i="11" s="1"/>
  <c r="M140" i="11"/>
  <c r="E150" i="10"/>
  <c r="M233" i="11" s="1"/>
  <c r="Q140" i="11"/>
  <c r="I150" i="10"/>
  <c r="Q233" i="11" s="1"/>
  <c r="U140" i="11"/>
  <c r="M150" i="10"/>
  <c r="U233" i="11" s="1"/>
  <c r="Y140" i="11"/>
  <c r="Q150" i="10"/>
  <c r="Y233" i="11" s="1"/>
  <c r="AC140" i="11"/>
  <c r="U150" i="10"/>
  <c r="AC233" i="11" s="1"/>
  <c r="AG140" i="11"/>
  <c r="Y150" i="10"/>
  <c r="AG233" i="11" s="1"/>
  <c r="AK140" i="11"/>
  <c r="AC150" i="10"/>
  <c r="AK233" i="11" s="1"/>
  <c r="AO140" i="11"/>
  <c r="AG150" i="10"/>
  <c r="AO233" i="11" s="1"/>
  <c r="AS140" i="11"/>
  <c r="AK150" i="10"/>
  <c r="AS233" i="11" s="1"/>
  <c r="AW140" i="11"/>
  <c r="AO150" i="10"/>
  <c r="AW233" i="11" s="1"/>
  <c r="BA140" i="11"/>
  <c r="AS150" i="10"/>
  <c r="BA233" i="11" s="1"/>
  <c r="BE140" i="11"/>
  <c r="AW150" i="10"/>
  <c r="BE233" i="11" s="1"/>
  <c r="BI140" i="11"/>
  <c r="BA150" i="10"/>
  <c r="BI233" i="11" s="1"/>
  <c r="K141" i="11"/>
  <c r="C151" i="10"/>
  <c r="K234" i="11" s="1"/>
  <c r="O141" i="11"/>
  <c r="G151" i="10"/>
  <c r="O234" i="11" s="1"/>
  <c r="S141" i="11"/>
  <c r="K151" i="10"/>
  <c r="S234" i="11" s="1"/>
  <c r="W141" i="11"/>
  <c r="O151" i="10"/>
  <c r="W234" i="11" s="1"/>
  <c r="AA141" i="11"/>
  <c r="S151" i="10"/>
  <c r="AA234" i="11" s="1"/>
  <c r="AE141" i="11"/>
  <c r="W151" i="10"/>
  <c r="AE234" i="11" s="1"/>
  <c r="AI141" i="11"/>
  <c r="AA151" i="10"/>
  <c r="AI234" i="11" s="1"/>
  <c r="AM141" i="11"/>
  <c r="AE151" i="10"/>
  <c r="AM234" i="11" s="1"/>
  <c r="AQ141" i="11"/>
  <c r="AI151" i="10"/>
  <c r="AQ234" i="11" s="1"/>
  <c r="AU141" i="11"/>
  <c r="AM151" i="10"/>
  <c r="AU234" i="11" s="1"/>
  <c r="AY141" i="11"/>
  <c r="AQ151" i="10"/>
  <c r="AY234" i="11" s="1"/>
  <c r="BC141" i="11"/>
  <c r="AU151" i="10"/>
  <c r="BC234" i="11" s="1"/>
  <c r="BG141" i="11"/>
  <c r="AY151" i="10"/>
  <c r="BG234" i="11" s="1"/>
  <c r="BK141" i="11"/>
  <c r="BC151" i="10"/>
  <c r="BK234" i="11" s="1"/>
  <c r="M142" i="11"/>
  <c r="E152" i="10"/>
  <c r="M235" i="11" s="1"/>
  <c r="Q142" i="11"/>
  <c r="I152" i="10"/>
  <c r="Q235" i="11" s="1"/>
  <c r="U142" i="11"/>
  <c r="M152" i="10"/>
  <c r="U235" i="11" s="1"/>
  <c r="Y142" i="11"/>
  <c r="Q152" i="10"/>
  <c r="Y235" i="11" s="1"/>
  <c r="AC142" i="11"/>
  <c r="U152" i="10"/>
  <c r="AC235" i="11" s="1"/>
  <c r="AG142" i="11"/>
  <c r="Y152" i="10"/>
  <c r="AG235" i="11" s="1"/>
  <c r="AK142" i="11"/>
  <c r="AC152" i="10"/>
  <c r="AK235" i="11" s="1"/>
  <c r="AO142" i="11"/>
  <c r="AG152" i="10"/>
  <c r="AO235" i="11" s="1"/>
  <c r="AS142" i="11"/>
  <c r="AK152" i="10"/>
  <c r="AS235" i="11" s="1"/>
  <c r="AW142" i="11"/>
  <c r="AO152" i="10"/>
  <c r="AW235" i="11" s="1"/>
  <c r="BA142" i="11"/>
  <c r="AS152" i="10"/>
  <c r="BA235" i="11" s="1"/>
  <c r="BE142" i="11"/>
  <c r="AW152" i="10"/>
  <c r="BE235" i="11" s="1"/>
  <c r="BI142" i="11"/>
  <c r="BA152" i="10"/>
  <c r="BI235" i="11" s="1"/>
  <c r="K143" i="11"/>
  <c r="C153" i="10"/>
  <c r="K236" i="11" s="1"/>
  <c r="O143" i="11"/>
  <c r="G153" i="10"/>
  <c r="O236" i="11" s="1"/>
  <c r="S143" i="11"/>
  <c r="K153" i="10"/>
  <c r="S236" i="11" s="1"/>
  <c r="W143" i="11"/>
  <c r="O153" i="10"/>
  <c r="W236" i="11" s="1"/>
  <c r="AA143" i="11"/>
  <c r="S153" i="10"/>
  <c r="AA236" i="11" s="1"/>
  <c r="AE143" i="11"/>
  <c r="W153" i="10"/>
  <c r="AE236" i="11" s="1"/>
  <c r="AI143" i="11"/>
  <c r="AA153" i="10"/>
  <c r="AI236" i="11" s="1"/>
  <c r="AM143" i="11"/>
  <c r="AE153" i="10"/>
  <c r="AM236" i="11" s="1"/>
  <c r="AQ143" i="11"/>
  <c r="AI153" i="10"/>
  <c r="AQ236" i="11" s="1"/>
  <c r="AU143" i="11"/>
  <c r="AM153" i="10"/>
  <c r="AU236" i="11" s="1"/>
  <c r="AY143" i="11"/>
  <c r="AQ153" i="10"/>
  <c r="AY236" i="11" s="1"/>
  <c r="BC143" i="11"/>
  <c r="AU153" i="10"/>
  <c r="BC236" i="11" s="1"/>
  <c r="BG143" i="11"/>
  <c r="AY153" i="10"/>
  <c r="BG236" i="11" s="1"/>
  <c r="BK143" i="11"/>
  <c r="BC153" i="10"/>
  <c r="BK236" i="11" s="1"/>
  <c r="M144" i="11"/>
  <c r="E154" i="10"/>
  <c r="M237" i="11" s="1"/>
  <c r="Q144" i="11"/>
  <c r="I154" i="10"/>
  <c r="Q237" i="11" s="1"/>
  <c r="U144" i="11"/>
  <c r="M154" i="10"/>
  <c r="U237" i="11" s="1"/>
  <c r="Y144" i="11"/>
  <c r="Q154" i="10"/>
  <c r="Y237" i="11" s="1"/>
  <c r="AC144" i="11"/>
  <c r="U154" i="10"/>
  <c r="AC237" i="11" s="1"/>
  <c r="AG144" i="11"/>
  <c r="Y154" i="10"/>
  <c r="AG237" i="11" s="1"/>
  <c r="AK144" i="11"/>
  <c r="AC154" i="10"/>
  <c r="AK237" i="11" s="1"/>
  <c r="AO144" i="11"/>
  <c r="AG154" i="10"/>
  <c r="AO237" i="11" s="1"/>
  <c r="AS144" i="11"/>
  <c r="AK154" i="10"/>
  <c r="AS237" i="11" s="1"/>
  <c r="AW144" i="11"/>
  <c r="AO154" i="10"/>
  <c r="AW237" i="11" s="1"/>
  <c r="BA144" i="11"/>
  <c r="AS154" i="10"/>
  <c r="BA237" i="11" s="1"/>
  <c r="BE144" i="11"/>
  <c r="AW154" i="10"/>
  <c r="BE237" i="11" s="1"/>
  <c r="BI144" i="11"/>
  <c r="BA154" i="10"/>
  <c r="BI237" i="11" s="1"/>
  <c r="K145" i="11"/>
  <c r="C155" i="10"/>
  <c r="K238" i="11" s="1"/>
  <c r="O145" i="11"/>
  <c r="G155" i="10"/>
  <c r="O238" i="11" s="1"/>
  <c r="S145" i="11"/>
  <c r="K155" i="10"/>
  <c r="S238" i="11" s="1"/>
  <c r="W145" i="11"/>
  <c r="O155" i="10"/>
  <c r="W238" i="11" s="1"/>
  <c r="AA145" i="11"/>
  <c r="S155" i="10"/>
  <c r="AA238" i="11" s="1"/>
  <c r="AE145" i="11"/>
  <c r="W155" i="10"/>
  <c r="AE238" i="11" s="1"/>
  <c r="AI145" i="11"/>
  <c r="AA155" i="10"/>
  <c r="AI238" i="11" s="1"/>
  <c r="AM145" i="11"/>
  <c r="AE155" i="10"/>
  <c r="AM238" i="11" s="1"/>
  <c r="AQ145" i="11"/>
  <c r="AI155" i="10"/>
  <c r="AQ238" i="11" s="1"/>
  <c r="AU145" i="11"/>
  <c r="AM155" i="10"/>
  <c r="AU238" i="11" s="1"/>
  <c r="AY145" i="11"/>
  <c r="AQ155" i="10"/>
  <c r="AY238" i="11" s="1"/>
  <c r="BC145" i="11"/>
  <c r="AU155" i="10"/>
  <c r="BC238" i="11" s="1"/>
  <c r="BG145" i="11"/>
  <c r="AY155" i="10"/>
  <c r="BG238" i="11" s="1"/>
  <c r="BK145" i="11"/>
  <c r="BC155" i="10"/>
  <c r="BK238" i="11" s="1"/>
  <c r="M146" i="11"/>
  <c r="E156" i="10"/>
  <c r="M239" i="11" s="1"/>
  <c r="Q146" i="11"/>
  <c r="I156" i="10"/>
  <c r="Q239" i="11" s="1"/>
  <c r="U146" i="11"/>
  <c r="M156" i="10"/>
  <c r="U239" i="11" s="1"/>
  <c r="Y146" i="11"/>
  <c r="Q156" i="10"/>
  <c r="Y239" i="11" s="1"/>
  <c r="AC146" i="11"/>
  <c r="U156" i="10"/>
  <c r="AC239" i="11" s="1"/>
  <c r="AG146" i="11"/>
  <c r="Y156" i="10"/>
  <c r="AG239" i="11" s="1"/>
  <c r="AK146" i="11"/>
  <c r="AC156" i="10"/>
  <c r="AK239" i="11" s="1"/>
  <c r="AO146" i="11"/>
  <c r="AG156" i="10"/>
  <c r="AO239" i="11" s="1"/>
  <c r="AS146" i="11"/>
  <c r="AK156" i="10"/>
  <c r="AS239" i="11" s="1"/>
  <c r="AW146" i="11"/>
  <c r="AO156" i="10"/>
  <c r="AW239" i="11" s="1"/>
  <c r="BA146" i="11"/>
  <c r="AS156" i="10"/>
  <c r="BA239" i="11" s="1"/>
  <c r="BE146" i="11"/>
  <c r="AW156" i="10"/>
  <c r="BE239" i="11" s="1"/>
  <c r="BI146" i="11"/>
  <c r="BA156" i="10"/>
  <c r="BI239" i="11" s="1"/>
  <c r="K147" i="11"/>
  <c r="C157" i="10"/>
  <c r="K240" i="11" s="1"/>
  <c r="O147" i="11"/>
  <c r="G157" i="10"/>
  <c r="O240" i="11" s="1"/>
  <c r="S147" i="11"/>
  <c r="K157" i="10"/>
  <c r="S240" i="11" s="1"/>
  <c r="W147" i="11"/>
  <c r="O157" i="10"/>
  <c r="W240" i="11" s="1"/>
  <c r="AA147" i="11"/>
  <c r="S157" i="10"/>
  <c r="AA240" i="11" s="1"/>
  <c r="AE147" i="11"/>
  <c r="W157" i="10"/>
  <c r="AE240" i="11" s="1"/>
  <c r="AI147" i="11"/>
  <c r="AA157" i="10"/>
  <c r="AI240" i="11" s="1"/>
  <c r="AM147" i="11"/>
  <c r="AE157" i="10"/>
  <c r="AM240" i="11" s="1"/>
  <c r="AQ147" i="11"/>
  <c r="AI157" i="10"/>
  <c r="AQ240" i="11" s="1"/>
  <c r="AU147" i="11"/>
  <c r="AM157" i="10"/>
  <c r="AU240" i="11" s="1"/>
  <c r="AY147" i="11"/>
  <c r="AQ157" i="10"/>
  <c r="AY240" i="11" s="1"/>
  <c r="BC147" i="11"/>
  <c r="AU157" i="10"/>
  <c r="BC240" i="11" s="1"/>
  <c r="BG147" i="11"/>
  <c r="AY157" i="10"/>
  <c r="BG240" i="11" s="1"/>
  <c r="BK147" i="11"/>
  <c r="BC157" i="10"/>
  <c r="BK240" i="11" s="1"/>
  <c r="M148" i="11"/>
  <c r="E158" i="10"/>
  <c r="M241" i="11" s="1"/>
  <c r="Q148" i="11"/>
  <c r="I158" i="10"/>
  <c r="Q241" i="11" s="1"/>
  <c r="U148" i="11"/>
  <c r="M158" i="10"/>
  <c r="U241" i="11" s="1"/>
  <c r="Y148" i="11"/>
  <c r="Q158" i="10"/>
  <c r="Y241" i="11" s="1"/>
  <c r="AC148" i="11"/>
  <c r="U158" i="10"/>
  <c r="AC241" i="11" s="1"/>
  <c r="AG148" i="11"/>
  <c r="Y158" i="10"/>
  <c r="AG241" i="11" s="1"/>
  <c r="AK148" i="11"/>
  <c r="AC158" i="10"/>
  <c r="AK241" i="11" s="1"/>
  <c r="AO148" i="11"/>
  <c r="AG158" i="10"/>
  <c r="AO241" i="11" s="1"/>
  <c r="AS148" i="11"/>
  <c r="AK158" i="10"/>
  <c r="AS241" i="11" s="1"/>
  <c r="AW148" i="11"/>
  <c r="AO158" i="10"/>
  <c r="AW241" i="11" s="1"/>
  <c r="BA148" i="11"/>
  <c r="AS158" i="10"/>
  <c r="BA241" i="11" s="1"/>
  <c r="BE148" i="11"/>
  <c r="AW158" i="10"/>
  <c r="BE241" i="11" s="1"/>
  <c r="BI148" i="11"/>
  <c r="BA158" i="10"/>
  <c r="BI241" i="11" s="1"/>
  <c r="K149" i="11"/>
  <c r="C159" i="10"/>
  <c r="K242" i="11" s="1"/>
  <c r="O149" i="11"/>
  <c r="G159" i="10"/>
  <c r="O242" i="11" s="1"/>
  <c r="S149" i="11"/>
  <c r="K159" i="10"/>
  <c r="S242" i="11" s="1"/>
  <c r="W149" i="11"/>
  <c r="O159" i="10"/>
  <c r="W242" i="11" s="1"/>
  <c r="AA149" i="11"/>
  <c r="S159" i="10"/>
  <c r="AA242" i="11" s="1"/>
  <c r="AE149" i="11"/>
  <c r="W159" i="10"/>
  <c r="AE242" i="11" s="1"/>
  <c r="AI149" i="11"/>
  <c r="AA159" i="10"/>
  <c r="AI242" i="11" s="1"/>
  <c r="AM149" i="11"/>
  <c r="AE159" i="10"/>
  <c r="AM242" i="11" s="1"/>
  <c r="AQ149" i="11"/>
  <c r="AI159" i="10"/>
  <c r="AQ242" i="11" s="1"/>
  <c r="AU149" i="11"/>
  <c r="AM159" i="10"/>
  <c r="AU242" i="11" s="1"/>
  <c r="AY149" i="11"/>
  <c r="AQ159" i="10"/>
  <c r="AY242" i="11" s="1"/>
  <c r="BC149" i="11"/>
  <c r="AU159" i="10"/>
  <c r="BC242" i="11" s="1"/>
  <c r="BG149" i="11"/>
  <c r="AY159" i="10"/>
  <c r="BG242" i="11" s="1"/>
  <c r="BK149" i="11"/>
  <c r="BC159" i="10"/>
  <c r="BK242" i="11" s="1"/>
  <c r="M150" i="11"/>
  <c r="E160" i="10"/>
  <c r="M243" i="11" s="1"/>
  <c r="Q150" i="11"/>
  <c r="I160" i="10"/>
  <c r="Q243" i="11" s="1"/>
  <c r="U150" i="11"/>
  <c r="M160" i="10"/>
  <c r="U243" i="11" s="1"/>
  <c r="Y150" i="11"/>
  <c r="Q160" i="10"/>
  <c r="Y243" i="11" s="1"/>
  <c r="AC150" i="11"/>
  <c r="U160" i="10"/>
  <c r="AC243" i="11" s="1"/>
  <c r="AG150" i="11"/>
  <c r="Y160" i="10"/>
  <c r="AG243" i="11" s="1"/>
  <c r="AK150" i="11"/>
  <c r="AC160" i="10"/>
  <c r="AK243" i="11" s="1"/>
  <c r="AO150" i="11"/>
  <c r="AG160" i="10"/>
  <c r="AO243" i="11" s="1"/>
  <c r="AS150" i="11"/>
  <c r="AK160" i="10"/>
  <c r="AS243" i="11" s="1"/>
  <c r="AW150" i="11"/>
  <c r="AO160" i="10"/>
  <c r="AW243" i="11" s="1"/>
  <c r="BA150" i="11"/>
  <c r="AS160" i="10"/>
  <c r="BA243" i="11" s="1"/>
  <c r="BE150" i="11"/>
  <c r="AW160" i="10"/>
  <c r="BE243" i="11" s="1"/>
  <c r="BI150" i="11"/>
  <c r="BA160" i="10"/>
  <c r="BI243" i="11" s="1"/>
  <c r="K151" i="11"/>
  <c r="C161" i="10"/>
  <c r="K244" i="11" s="1"/>
  <c r="O151" i="11"/>
  <c r="G161" i="10"/>
  <c r="O244" i="11" s="1"/>
  <c r="S151" i="11"/>
  <c r="K161" i="10"/>
  <c r="S244" i="11" s="1"/>
  <c r="W151" i="11"/>
  <c r="O161" i="10"/>
  <c r="W244" i="11" s="1"/>
  <c r="AA151" i="11"/>
  <c r="S161" i="10"/>
  <c r="AA244" i="11" s="1"/>
  <c r="AE151" i="11"/>
  <c r="W161" i="10"/>
  <c r="AE244" i="11" s="1"/>
  <c r="AI151" i="11"/>
  <c r="AA161" i="10"/>
  <c r="AI244" i="11" s="1"/>
  <c r="AM151" i="11"/>
  <c r="AE161" i="10"/>
  <c r="AM244" i="11" s="1"/>
  <c r="AQ151" i="11"/>
  <c r="AI161" i="10"/>
  <c r="AQ244" i="11" s="1"/>
  <c r="AU151" i="11"/>
  <c r="AM161" i="10"/>
  <c r="AU244" i="11" s="1"/>
  <c r="AY151" i="11"/>
  <c r="AQ161" i="10"/>
  <c r="AY244" i="11" s="1"/>
  <c r="BC151" i="11"/>
  <c r="AU161" i="10"/>
  <c r="BC244" i="11" s="1"/>
  <c r="BG151" i="11"/>
  <c r="AY161" i="10"/>
  <c r="BG244" i="11" s="1"/>
  <c r="BK151" i="11"/>
  <c r="BC161" i="10"/>
  <c r="BK244" i="11" s="1"/>
  <c r="O121" i="11"/>
  <c r="G131" i="10"/>
  <c r="O214" i="11" s="1"/>
  <c r="S121" i="11"/>
  <c r="K131" i="10"/>
  <c r="S214" i="11" s="1"/>
  <c r="W121" i="11"/>
  <c r="O131" i="10"/>
  <c r="W214" i="11" s="1"/>
  <c r="AA121" i="11"/>
  <c r="S131" i="10"/>
  <c r="AA214" i="11" s="1"/>
  <c r="AE121" i="11"/>
  <c r="W131" i="10"/>
  <c r="AE214" i="11" s="1"/>
  <c r="AI121" i="11"/>
  <c r="AA131" i="10"/>
  <c r="AI214" i="11" s="1"/>
  <c r="AM121" i="11"/>
  <c r="AE131" i="10"/>
  <c r="AM214" i="11" s="1"/>
  <c r="AQ121" i="11"/>
  <c r="AI131" i="10"/>
  <c r="AQ214" i="11" s="1"/>
  <c r="AU121" i="11"/>
  <c r="AM131" i="10"/>
  <c r="AU214" i="11" s="1"/>
  <c r="AY121" i="11"/>
  <c r="AQ131" i="10"/>
  <c r="AY214" i="11" s="1"/>
  <c r="BC121" i="11"/>
  <c r="AU131" i="10"/>
  <c r="BC214" i="11" s="1"/>
  <c r="BG121" i="11"/>
  <c r="AY131" i="10"/>
  <c r="BG214" i="11" s="1"/>
  <c r="BK121" i="11"/>
  <c r="BC131" i="10"/>
  <c r="BK214" i="11" s="1"/>
  <c r="M122" i="11"/>
  <c r="E132" i="10"/>
  <c r="M215" i="11" s="1"/>
  <c r="Q122" i="11"/>
  <c r="I132" i="10"/>
  <c r="Q215" i="11" s="1"/>
  <c r="U122" i="11"/>
  <c r="M132" i="10"/>
  <c r="U215" i="11" s="1"/>
  <c r="Y122" i="11"/>
  <c r="Q132" i="10"/>
  <c r="Y215" i="11" s="1"/>
  <c r="AC122" i="11"/>
  <c r="U132" i="10"/>
  <c r="AC215" i="11" s="1"/>
  <c r="AG122" i="11"/>
  <c r="Y132" i="10"/>
  <c r="AG215" i="11" s="1"/>
  <c r="AK122" i="11"/>
  <c r="AC132" i="10"/>
  <c r="AK215" i="11" s="1"/>
  <c r="AO122" i="11"/>
  <c r="AG132" i="10"/>
  <c r="AO215" i="11" s="1"/>
  <c r="AS122" i="11"/>
  <c r="AK132" i="10"/>
  <c r="AS215" i="11" s="1"/>
  <c r="AW122" i="11"/>
  <c r="AO132" i="10"/>
  <c r="AW215" i="11" s="1"/>
  <c r="BA122" i="11"/>
  <c r="AS132" i="10"/>
  <c r="BA215" i="11" s="1"/>
  <c r="BE122" i="11"/>
  <c r="AW132" i="10"/>
  <c r="BE215" i="11" s="1"/>
  <c r="BI122" i="11"/>
  <c r="BA132" i="10"/>
  <c r="BI215" i="11" s="1"/>
  <c r="K123" i="11"/>
  <c r="C133" i="10"/>
  <c r="K216" i="11" s="1"/>
  <c r="O123" i="11"/>
  <c r="G133" i="10"/>
  <c r="O216" i="11" s="1"/>
  <c r="S123" i="11"/>
  <c r="K133" i="10"/>
  <c r="S216" i="11" s="1"/>
  <c r="W123" i="11"/>
  <c r="O133" i="10"/>
  <c r="W216" i="11" s="1"/>
  <c r="AA123" i="11"/>
  <c r="S133" i="10"/>
  <c r="AA216" i="11" s="1"/>
  <c r="AE123" i="11"/>
  <c r="W133" i="10"/>
  <c r="AE216" i="11" s="1"/>
  <c r="AI123" i="11"/>
  <c r="AA133" i="10"/>
  <c r="AI216" i="11" s="1"/>
  <c r="AM123" i="11"/>
  <c r="AE133" i="10"/>
  <c r="AM216" i="11" s="1"/>
  <c r="AQ123" i="11"/>
  <c r="AI133" i="10"/>
  <c r="AQ216" i="11" s="1"/>
  <c r="AU123" i="11"/>
  <c r="AM133" i="10"/>
  <c r="AU216" i="11" s="1"/>
  <c r="AY123" i="11"/>
  <c r="AQ133" i="10"/>
  <c r="AY216" i="11" s="1"/>
  <c r="BC123" i="11"/>
  <c r="AU133" i="10"/>
  <c r="BC216" i="11" s="1"/>
  <c r="BG123" i="11"/>
  <c r="AY133" i="10"/>
  <c r="BG216" i="11" s="1"/>
  <c r="BK123" i="11"/>
  <c r="BC133" i="10"/>
  <c r="BK216" i="11" s="1"/>
  <c r="N124" i="11"/>
  <c r="F134" i="10"/>
  <c r="N217" i="11" s="1"/>
  <c r="R124" i="11"/>
  <c r="J134" i="10"/>
  <c r="R217" i="11" s="1"/>
  <c r="V124" i="11"/>
  <c r="N134" i="10"/>
  <c r="V217" i="11" s="1"/>
  <c r="Z124" i="11"/>
  <c r="R134" i="10"/>
  <c r="Z217" i="11" s="1"/>
  <c r="AD124" i="11"/>
  <c r="V134" i="10"/>
  <c r="AD217" i="11" s="1"/>
  <c r="AH124" i="11"/>
  <c r="Z134" i="10"/>
  <c r="AH217" i="11" s="1"/>
  <c r="AL124" i="11"/>
  <c r="AD134" i="10"/>
  <c r="AL217" i="11" s="1"/>
  <c r="AP124" i="11"/>
  <c r="AH134" i="10"/>
  <c r="AP217" i="11" s="1"/>
  <c r="AT124" i="11"/>
  <c r="AL134" i="10"/>
  <c r="AT217" i="11" s="1"/>
  <c r="AX124" i="11"/>
  <c r="AP134" i="10"/>
  <c r="AX217" i="11" s="1"/>
  <c r="BB124" i="11"/>
  <c r="AT134" i="10"/>
  <c r="BB217" i="11" s="1"/>
  <c r="BF124" i="11"/>
  <c r="AX134" i="10"/>
  <c r="BF217" i="11" s="1"/>
  <c r="BJ124" i="11"/>
  <c r="BB134" i="10"/>
  <c r="BJ217" i="11" s="1"/>
  <c r="L125" i="11"/>
  <c r="D135" i="10"/>
  <c r="L218" i="11" s="1"/>
  <c r="P125" i="11"/>
  <c r="H135" i="10"/>
  <c r="P218" i="11" s="1"/>
  <c r="T125" i="11"/>
  <c r="L135" i="10"/>
  <c r="T218" i="11" s="1"/>
  <c r="X125" i="11"/>
  <c r="P135" i="10"/>
  <c r="X218" i="11" s="1"/>
  <c r="AB125" i="11"/>
  <c r="T135" i="10"/>
  <c r="AB218" i="11" s="1"/>
  <c r="AF125" i="11"/>
  <c r="X135" i="10"/>
  <c r="AF218" i="11" s="1"/>
  <c r="AJ125" i="11"/>
  <c r="AB135" i="10"/>
  <c r="AJ218" i="11" s="1"/>
  <c r="AN125" i="11"/>
  <c r="AF135" i="10"/>
  <c r="AN218" i="11" s="1"/>
  <c r="AR125" i="11"/>
  <c r="AJ135" i="10"/>
  <c r="AR218" i="11" s="1"/>
  <c r="AV125" i="11"/>
  <c r="AN135" i="10"/>
  <c r="AV218" i="11" s="1"/>
  <c r="AZ125" i="11"/>
  <c r="AR135" i="10"/>
  <c r="AZ218" i="11" s="1"/>
  <c r="BD125" i="11"/>
  <c r="AV135" i="10"/>
  <c r="BD218" i="11" s="1"/>
  <c r="BH125" i="11"/>
  <c r="AZ135" i="10"/>
  <c r="BH218" i="11" s="1"/>
  <c r="BL125" i="11"/>
  <c r="BD135" i="10"/>
  <c r="BL218" i="11" s="1"/>
  <c r="N126" i="11"/>
  <c r="F136" i="10"/>
  <c r="N219" i="11" s="1"/>
  <c r="R126" i="11"/>
  <c r="J136" i="10"/>
  <c r="R219" i="11" s="1"/>
  <c r="V126" i="11"/>
  <c r="N136" i="10"/>
  <c r="V219" i="11" s="1"/>
  <c r="Z126" i="11"/>
  <c r="R136" i="10"/>
  <c r="Z219" i="11" s="1"/>
  <c r="AD126" i="11"/>
  <c r="V136" i="10"/>
  <c r="AD219" i="11" s="1"/>
  <c r="AH126" i="11"/>
  <c r="Z136" i="10"/>
  <c r="AH219" i="11" s="1"/>
  <c r="AL126" i="11"/>
  <c r="AD136" i="10"/>
  <c r="AL219" i="11" s="1"/>
  <c r="AP126" i="11"/>
  <c r="AH136" i="10"/>
  <c r="AP219" i="11" s="1"/>
  <c r="AT126" i="11"/>
  <c r="AL136" i="10"/>
  <c r="AT219" i="11" s="1"/>
  <c r="AX126" i="11"/>
  <c r="AP136" i="10"/>
  <c r="AX219" i="11" s="1"/>
  <c r="BB126" i="11"/>
  <c r="AT136" i="10"/>
  <c r="BB219" i="11" s="1"/>
  <c r="BF126" i="11"/>
  <c r="AX136" i="10"/>
  <c r="BF219" i="11" s="1"/>
  <c r="BJ126" i="11"/>
  <c r="BB136" i="10"/>
  <c r="BJ219" i="11" s="1"/>
  <c r="L127" i="11"/>
  <c r="D137" i="10"/>
  <c r="L220" i="11" s="1"/>
  <c r="P127" i="11"/>
  <c r="H137" i="10"/>
  <c r="P220" i="11" s="1"/>
  <c r="T127" i="11"/>
  <c r="L137" i="10"/>
  <c r="T220" i="11" s="1"/>
  <c r="X127" i="11"/>
  <c r="P137" i="10"/>
  <c r="X220" i="11" s="1"/>
  <c r="AB127" i="11"/>
  <c r="T137" i="10"/>
  <c r="AB220" i="11" s="1"/>
  <c r="AF127" i="11"/>
  <c r="X137" i="10"/>
  <c r="AF220" i="11" s="1"/>
  <c r="AJ127" i="11"/>
  <c r="AB137" i="10"/>
  <c r="AJ220" i="11" s="1"/>
  <c r="AN127" i="11"/>
  <c r="AF137" i="10"/>
  <c r="AN220" i="11" s="1"/>
  <c r="AR127" i="11"/>
  <c r="AJ137" i="10"/>
  <c r="AR220" i="11" s="1"/>
  <c r="AV127" i="11"/>
  <c r="AN137" i="10"/>
  <c r="AV220" i="11" s="1"/>
  <c r="AZ127" i="11"/>
  <c r="AR137" i="10"/>
  <c r="AZ220" i="11" s="1"/>
  <c r="BD127" i="11"/>
  <c r="AV137" i="10"/>
  <c r="BD220" i="11" s="1"/>
  <c r="BH127" i="11"/>
  <c r="AZ137" i="10"/>
  <c r="BH220" i="11" s="1"/>
  <c r="BL127" i="11"/>
  <c r="BD137" i="10"/>
  <c r="BL220" i="11" s="1"/>
  <c r="N128" i="11"/>
  <c r="F138" i="10"/>
  <c r="N221" i="11" s="1"/>
  <c r="R128" i="11"/>
  <c r="J138" i="10"/>
  <c r="R221" i="11" s="1"/>
  <c r="V128" i="11"/>
  <c r="N138" i="10"/>
  <c r="V221" i="11" s="1"/>
  <c r="Z128" i="11"/>
  <c r="R138" i="10"/>
  <c r="Z221" i="11" s="1"/>
  <c r="AD128" i="11"/>
  <c r="V138" i="10"/>
  <c r="AD221" i="11" s="1"/>
  <c r="AH128" i="11"/>
  <c r="Z138" i="10"/>
  <c r="AH221" i="11" s="1"/>
  <c r="AL128" i="11"/>
  <c r="AD138" i="10"/>
  <c r="AL221" i="11" s="1"/>
  <c r="AP128" i="11"/>
  <c r="AH138" i="10"/>
  <c r="AP221" i="11" s="1"/>
  <c r="AT128" i="11"/>
  <c r="AL138" i="10"/>
  <c r="AT221" i="11" s="1"/>
  <c r="AX128" i="11"/>
  <c r="AP138" i="10"/>
  <c r="AX221" i="11" s="1"/>
  <c r="BB128" i="11"/>
  <c r="AT138" i="10"/>
  <c r="BB221" i="11" s="1"/>
  <c r="BF128" i="11"/>
  <c r="AX138" i="10"/>
  <c r="BF221" i="11" s="1"/>
  <c r="BJ128" i="11"/>
  <c r="BB138" i="10"/>
  <c r="BJ221" i="11" s="1"/>
  <c r="L129" i="11"/>
  <c r="D139" i="10"/>
  <c r="L222" i="11" s="1"/>
  <c r="P129" i="11"/>
  <c r="H139" i="10"/>
  <c r="P222" i="11" s="1"/>
  <c r="T129" i="11"/>
  <c r="L139" i="10"/>
  <c r="T222" i="11" s="1"/>
  <c r="X129" i="11"/>
  <c r="P139" i="10"/>
  <c r="X222" i="11" s="1"/>
  <c r="AB129" i="11"/>
  <c r="T139" i="10"/>
  <c r="AB222" i="11" s="1"/>
  <c r="AF129" i="11"/>
  <c r="X139" i="10"/>
  <c r="AF222" i="11" s="1"/>
  <c r="AJ129" i="11"/>
  <c r="AB139" i="10"/>
  <c r="AJ222" i="11" s="1"/>
  <c r="AN129" i="11"/>
  <c r="AF139" i="10"/>
  <c r="AN222" i="11" s="1"/>
  <c r="AR129" i="11"/>
  <c r="AJ139" i="10"/>
  <c r="AR222" i="11" s="1"/>
  <c r="AV129" i="11"/>
  <c r="AN139" i="10"/>
  <c r="AV222" i="11" s="1"/>
  <c r="AZ129" i="11"/>
  <c r="AR139" i="10"/>
  <c r="AZ222" i="11" s="1"/>
  <c r="BD129" i="11"/>
  <c r="AV139" i="10"/>
  <c r="BD222" i="11" s="1"/>
  <c r="BH129" i="11"/>
  <c r="AZ139" i="10"/>
  <c r="BH222" i="11" s="1"/>
  <c r="BL129" i="11"/>
  <c r="BD139" i="10"/>
  <c r="BL222" i="11" s="1"/>
  <c r="N130" i="11"/>
  <c r="F140" i="10"/>
  <c r="N223" i="11" s="1"/>
  <c r="R130" i="11"/>
  <c r="J140" i="10"/>
  <c r="R223" i="11" s="1"/>
  <c r="V130" i="11"/>
  <c r="N140" i="10"/>
  <c r="V223" i="11" s="1"/>
  <c r="Z130" i="11"/>
  <c r="R140" i="10"/>
  <c r="Z223" i="11" s="1"/>
  <c r="AD130" i="11"/>
  <c r="V140" i="10"/>
  <c r="AD223" i="11" s="1"/>
  <c r="AH130" i="11"/>
  <c r="Z140" i="10"/>
  <c r="AH223" i="11" s="1"/>
  <c r="AL130" i="11"/>
  <c r="AD140" i="10"/>
  <c r="AL223" i="11" s="1"/>
  <c r="AP130" i="11"/>
  <c r="AH140" i="10"/>
  <c r="AP223" i="11" s="1"/>
  <c r="AT130" i="11"/>
  <c r="AL140" i="10"/>
  <c r="AT223" i="11" s="1"/>
  <c r="AX130" i="11"/>
  <c r="AP140" i="10"/>
  <c r="AX223" i="11" s="1"/>
  <c r="BB130" i="11"/>
  <c r="AT140" i="10"/>
  <c r="BB223" i="11" s="1"/>
  <c r="BF130" i="11"/>
  <c r="AX140" i="10"/>
  <c r="BF223" i="11" s="1"/>
  <c r="BJ130" i="11"/>
  <c r="BB140" i="10"/>
  <c r="BJ223" i="11" s="1"/>
  <c r="L131" i="11"/>
  <c r="D141" i="10"/>
  <c r="L224" i="11" s="1"/>
  <c r="P131" i="11"/>
  <c r="H141" i="10"/>
  <c r="P224" i="11" s="1"/>
  <c r="T131" i="11"/>
  <c r="L141" i="10"/>
  <c r="T224" i="11" s="1"/>
  <c r="X131" i="11"/>
  <c r="P141" i="10"/>
  <c r="X224" i="11" s="1"/>
  <c r="AB131" i="11"/>
  <c r="T141" i="10"/>
  <c r="AB224" i="11" s="1"/>
  <c r="AF131" i="11"/>
  <c r="X141" i="10"/>
  <c r="AF224" i="11" s="1"/>
  <c r="AJ131" i="11"/>
  <c r="AB141" i="10"/>
  <c r="AJ224" i="11" s="1"/>
  <c r="AN131" i="11"/>
  <c r="AF141" i="10"/>
  <c r="AN224" i="11" s="1"/>
  <c r="AR131" i="11"/>
  <c r="AJ141" i="10"/>
  <c r="AR224" i="11" s="1"/>
  <c r="AV131" i="11"/>
  <c r="AN141" i="10"/>
  <c r="AV224" i="11" s="1"/>
  <c r="AZ131" i="11"/>
  <c r="AR141" i="10"/>
  <c r="AZ224" i="11" s="1"/>
  <c r="BD131" i="11"/>
  <c r="AV141" i="10"/>
  <c r="BD224" i="11" s="1"/>
  <c r="BH131" i="11"/>
  <c r="AZ141" i="10"/>
  <c r="BH224" i="11" s="1"/>
  <c r="BL131" i="11"/>
  <c r="BD141" i="10"/>
  <c r="BL224" i="11" s="1"/>
  <c r="N132" i="11"/>
  <c r="F142" i="10"/>
  <c r="N225" i="11" s="1"/>
  <c r="R132" i="11"/>
  <c r="J142" i="10"/>
  <c r="R225" i="11" s="1"/>
  <c r="V132" i="11"/>
  <c r="N142" i="10"/>
  <c r="V225" i="11" s="1"/>
  <c r="Z132" i="11"/>
  <c r="R142" i="10"/>
  <c r="Z225" i="11" s="1"/>
  <c r="AD132" i="11"/>
  <c r="V142" i="10"/>
  <c r="AD225" i="11" s="1"/>
  <c r="AH132" i="11"/>
  <c r="Z142" i="10"/>
  <c r="AH225" i="11" s="1"/>
  <c r="AL132" i="11"/>
  <c r="AD142" i="10"/>
  <c r="AL225" i="11" s="1"/>
  <c r="AP132" i="11"/>
  <c r="AH142" i="10"/>
  <c r="AP225" i="11" s="1"/>
  <c r="AT132" i="11"/>
  <c r="AL142" i="10"/>
  <c r="AT225" i="11" s="1"/>
  <c r="AX132" i="11"/>
  <c r="AP142" i="10"/>
  <c r="AX225" i="11" s="1"/>
  <c r="BB132" i="11"/>
  <c r="AT142" i="10"/>
  <c r="BB225" i="11" s="1"/>
  <c r="BF132" i="11"/>
  <c r="AX142" i="10"/>
  <c r="BF225" i="11" s="1"/>
  <c r="BJ132" i="11"/>
  <c r="BB142" i="10"/>
  <c r="BJ225" i="11" s="1"/>
  <c r="L133" i="11"/>
  <c r="D143" i="10"/>
  <c r="L226" i="11" s="1"/>
  <c r="P133" i="11"/>
  <c r="H143" i="10"/>
  <c r="P226" i="11" s="1"/>
  <c r="T133" i="11"/>
  <c r="L143" i="10"/>
  <c r="T226" i="11" s="1"/>
  <c r="X133" i="11"/>
  <c r="P143" i="10"/>
  <c r="X226" i="11" s="1"/>
  <c r="AB133" i="11"/>
  <c r="T143" i="10"/>
  <c r="AB226" i="11" s="1"/>
  <c r="AF133" i="11"/>
  <c r="X143" i="10"/>
  <c r="AF226" i="11" s="1"/>
  <c r="AJ133" i="11"/>
  <c r="AB143" i="10"/>
  <c r="AJ226" i="11" s="1"/>
  <c r="AN133" i="11"/>
  <c r="AF143" i="10"/>
  <c r="AN226" i="11" s="1"/>
  <c r="AR133" i="11"/>
  <c r="AJ143" i="10"/>
  <c r="AR226" i="11" s="1"/>
  <c r="AV133" i="11"/>
  <c r="AN143" i="10"/>
  <c r="AV226" i="11" s="1"/>
  <c r="AZ133" i="11"/>
  <c r="AR143" i="10"/>
  <c r="AZ226" i="11" s="1"/>
  <c r="BD133" i="11"/>
  <c r="AV143" i="10"/>
  <c r="BD226" i="11" s="1"/>
  <c r="BH133" i="11"/>
  <c r="AZ143" i="10"/>
  <c r="BH226" i="11" s="1"/>
  <c r="BL133" i="11"/>
  <c r="BD143" i="10"/>
  <c r="BL226" i="11" s="1"/>
  <c r="N134" i="11"/>
  <c r="F144" i="10"/>
  <c r="N227" i="11" s="1"/>
  <c r="R134" i="11"/>
  <c r="J144" i="10"/>
  <c r="R227" i="11" s="1"/>
  <c r="V134" i="11"/>
  <c r="N144" i="10"/>
  <c r="V227" i="11" s="1"/>
  <c r="Z134" i="11"/>
  <c r="R144" i="10"/>
  <c r="Z227" i="11" s="1"/>
  <c r="AD134" i="11"/>
  <c r="V144" i="10"/>
  <c r="AD227" i="11" s="1"/>
  <c r="AH134" i="11"/>
  <c r="Z144" i="10"/>
  <c r="AH227" i="11" s="1"/>
  <c r="AL134" i="11"/>
  <c r="AD144" i="10"/>
  <c r="AL227" i="11" s="1"/>
  <c r="AP134" i="11"/>
  <c r="AH144" i="10"/>
  <c r="AP227" i="11" s="1"/>
  <c r="AT134" i="11"/>
  <c r="AL144" i="10"/>
  <c r="AT227" i="11" s="1"/>
  <c r="AX134" i="11"/>
  <c r="AP144" i="10"/>
  <c r="AX227" i="11" s="1"/>
  <c r="BB134" i="11"/>
  <c r="AT144" i="10"/>
  <c r="BB227" i="11" s="1"/>
  <c r="BF134" i="11"/>
  <c r="AX144" i="10"/>
  <c r="BF227" i="11" s="1"/>
  <c r="BJ134" i="11"/>
  <c r="BB144" i="10"/>
  <c r="BJ227" i="11" s="1"/>
  <c r="L135" i="11"/>
  <c r="D145" i="10"/>
  <c r="L228" i="11" s="1"/>
  <c r="P135" i="11"/>
  <c r="H145" i="10"/>
  <c r="P228" i="11" s="1"/>
  <c r="T135" i="11"/>
  <c r="L145" i="10"/>
  <c r="T228" i="11" s="1"/>
  <c r="X135" i="11"/>
  <c r="P145" i="10"/>
  <c r="X228" i="11" s="1"/>
  <c r="AB135" i="11"/>
  <c r="T145" i="10"/>
  <c r="AB228" i="11" s="1"/>
  <c r="AF135" i="11"/>
  <c r="X145" i="10"/>
  <c r="AF228" i="11" s="1"/>
  <c r="AJ135" i="11"/>
  <c r="AB145" i="10"/>
  <c r="AJ228" i="11" s="1"/>
  <c r="AN135" i="11"/>
  <c r="AF145" i="10"/>
  <c r="AN228" i="11" s="1"/>
  <c r="AR135" i="11"/>
  <c r="AJ145" i="10"/>
  <c r="AR228" i="11" s="1"/>
  <c r="AV135" i="11"/>
  <c r="AN145" i="10"/>
  <c r="AV228" i="11" s="1"/>
  <c r="AZ135" i="11"/>
  <c r="AR145" i="10"/>
  <c r="AZ228" i="11" s="1"/>
  <c r="BD135" i="11"/>
  <c r="AV145" i="10"/>
  <c r="BD228" i="11" s="1"/>
  <c r="BH135" i="11"/>
  <c r="AZ145" i="10"/>
  <c r="BH228" i="11" s="1"/>
  <c r="BL135" i="11"/>
  <c r="BD145" i="10"/>
  <c r="BL228" i="11" s="1"/>
  <c r="N136" i="11"/>
  <c r="F146" i="10"/>
  <c r="N229" i="11" s="1"/>
  <c r="R136" i="11"/>
  <c r="J146" i="10"/>
  <c r="R229" i="11" s="1"/>
  <c r="V136" i="11"/>
  <c r="N146" i="10"/>
  <c r="V229" i="11" s="1"/>
  <c r="Z136" i="11"/>
  <c r="R146" i="10"/>
  <c r="Z229" i="11" s="1"/>
  <c r="AD136" i="11"/>
  <c r="V146" i="10"/>
  <c r="AD229" i="11" s="1"/>
  <c r="AH136" i="11"/>
  <c r="Z146" i="10"/>
  <c r="AH229" i="11" s="1"/>
  <c r="AL136" i="11"/>
  <c r="AD146" i="10"/>
  <c r="AL229" i="11" s="1"/>
  <c r="AP136" i="11"/>
  <c r="AH146" i="10"/>
  <c r="AP229" i="11" s="1"/>
  <c r="AT136" i="11"/>
  <c r="AL146" i="10"/>
  <c r="AT229" i="11" s="1"/>
  <c r="AX136" i="11"/>
  <c r="AP146" i="10"/>
  <c r="AX229" i="11" s="1"/>
  <c r="BB136" i="11"/>
  <c r="AT146" i="10"/>
  <c r="BB229" i="11" s="1"/>
  <c r="BF136" i="11"/>
  <c r="AX146" i="10"/>
  <c r="BF229" i="11" s="1"/>
  <c r="BJ136" i="11"/>
  <c r="BB146" i="10"/>
  <c r="BJ229" i="11" s="1"/>
  <c r="L137" i="11"/>
  <c r="D147" i="10"/>
  <c r="L230" i="11" s="1"/>
  <c r="P137" i="11"/>
  <c r="H147" i="10"/>
  <c r="P230" i="11" s="1"/>
  <c r="T137" i="11"/>
  <c r="L147" i="10"/>
  <c r="T230" i="11" s="1"/>
  <c r="X137" i="11"/>
  <c r="P147" i="10"/>
  <c r="X230" i="11" s="1"/>
  <c r="AB137" i="11"/>
  <c r="T147" i="10"/>
  <c r="AB230" i="11" s="1"/>
  <c r="AF137" i="11"/>
  <c r="X147" i="10"/>
  <c r="AF230" i="11" s="1"/>
  <c r="AJ137" i="11"/>
  <c r="AB147" i="10"/>
  <c r="AJ230" i="11" s="1"/>
  <c r="AN137" i="11"/>
  <c r="AF147" i="10"/>
  <c r="AN230" i="11" s="1"/>
  <c r="AR137" i="11"/>
  <c r="AJ147" i="10"/>
  <c r="AR230" i="11" s="1"/>
  <c r="AV137" i="11"/>
  <c r="AN147" i="10"/>
  <c r="AV230" i="11" s="1"/>
  <c r="AZ137" i="11"/>
  <c r="AR147" i="10"/>
  <c r="AZ230" i="11" s="1"/>
  <c r="BD137" i="11"/>
  <c r="AV147" i="10"/>
  <c r="BD230" i="11" s="1"/>
  <c r="BH137" i="11"/>
  <c r="AZ147" i="10"/>
  <c r="BH230" i="11" s="1"/>
  <c r="BL137" i="11"/>
  <c r="BD147" i="10"/>
  <c r="BL230" i="11" s="1"/>
  <c r="N138" i="11"/>
  <c r="F148" i="10"/>
  <c r="N231" i="11" s="1"/>
  <c r="R138" i="11"/>
  <c r="J148" i="10"/>
  <c r="R231" i="11" s="1"/>
  <c r="V138" i="11"/>
  <c r="N148" i="10"/>
  <c r="V231" i="11" s="1"/>
  <c r="Z138" i="11"/>
  <c r="R148" i="10"/>
  <c r="Z231" i="11" s="1"/>
  <c r="AD138" i="11"/>
  <c r="V148" i="10"/>
  <c r="AD231" i="11" s="1"/>
  <c r="AH138" i="11"/>
  <c r="Z148" i="10"/>
  <c r="AH231" i="11" s="1"/>
  <c r="AL138" i="11"/>
  <c r="AD148" i="10"/>
  <c r="AL231" i="11" s="1"/>
  <c r="AP138" i="11"/>
  <c r="AH148" i="10"/>
  <c r="AP231" i="11" s="1"/>
  <c r="AT138" i="11"/>
  <c r="AL148" i="10"/>
  <c r="AT231" i="11" s="1"/>
  <c r="AX138" i="11"/>
  <c r="AP148" i="10"/>
  <c r="AX231" i="11" s="1"/>
  <c r="BB138" i="11"/>
  <c r="AT148" i="10"/>
  <c r="BB231" i="11" s="1"/>
  <c r="BF138" i="11"/>
  <c r="AX148" i="10"/>
  <c r="BF231" i="11" s="1"/>
  <c r="BJ138" i="11"/>
  <c r="BB148" i="10"/>
  <c r="BJ231" i="11" s="1"/>
  <c r="L139" i="11"/>
  <c r="D149" i="10"/>
  <c r="L232" i="11" s="1"/>
  <c r="P139" i="11"/>
  <c r="H149" i="10"/>
  <c r="P232" i="11" s="1"/>
  <c r="T139" i="11"/>
  <c r="L149" i="10"/>
  <c r="T232" i="11" s="1"/>
  <c r="X139" i="11"/>
  <c r="P149" i="10"/>
  <c r="X232" i="11" s="1"/>
  <c r="AB139" i="11"/>
  <c r="T149" i="10"/>
  <c r="AB232" i="11" s="1"/>
  <c r="AF139" i="11"/>
  <c r="X149" i="10"/>
  <c r="AF232" i="11" s="1"/>
  <c r="AJ139" i="11"/>
  <c r="AB149" i="10"/>
  <c r="AJ232" i="11" s="1"/>
  <c r="AN139" i="11"/>
  <c r="AF149" i="10"/>
  <c r="AN232" i="11" s="1"/>
  <c r="AR139" i="11"/>
  <c r="AJ149" i="10"/>
  <c r="AR232" i="11" s="1"/>
  <c r="AV139" i="11"/>
  <c r="AN149" i="10"/>
  <c r="AV232" i="11" s="1"/>
  <c r="AZ139" i="11"/>
  <c r="AR149" i="10"/>
  <c r="AZ232" i="11" s="1"/>
  <c r="BD139" i="11"/>
  <c r="AV149" i="10"/>
  <c r="BD232" i="11" s="1"/>
  <c r="BH139" i="11"/>
  <c r="AZ149" i="10"/>
  <c r="BH232" i="11" s="1"/>
  <c r="BL139" i="11"/>
  <c r="BD149" i="10"/>
  <c r="BL232" i="11" s="1"/>
  <c r="N140" i="11"/>
  <c r="F150" i="10"/>
  <c r="N233" i="11" s="1"/>
  <c r="R140" i="11"/>
  <c r="J150" i="10"/>
  <c r="R233" i="11" s="1"/>
  <c r="V140" i="11"/>
  <c r="N150" i="10"/>
  <c r="V233" i="11" s="1"/>
  <c r="Z140" i="11"/>
  <c r="R150" i="10"/>
  <c r="Z233" i="11" s="1"/>
  <c r="AD140" i="11"/>
  <c r="V150" i="10"/>
  <c r="AD233" i="11" s="1"/>
  <c r="AH140" i="11"/>
  <c r="Z150" i="10"/>
  <c r="AH233" i="11" s="1"/>
  <c r="AL140" i="11"/>
  <c r="AD150" i="10"/>
  <c r="AL233" i="11" s="1"/>
  <c r="AP140" i="11"/>
  <c r="AH150" i="10"/>
  <c r="AP233" i="11" s="1"/>
  <c r="AT140" i="11"/>
  <c r="AL150" i="10"/>
  <c r="AT233" i="11" s="1"/>
  <c r="AX140" i="11"/>
  <c r="AP150" i="10"/>
  <c r="AX233" i="11" s="1"/>
  <c r="BB140" i="11"/>
  <c r="AT150" i="10"/>
  <c r="BB233" i="11" s="1"/>
  <c r="BF140" i="11"/>
  <c r="AX150" i="10"/>
  <c r="BF233" i="11" s="1"/>
  <c r="BJ140" i="11"/>
  <c r="BB150" i="10"/>
  <c r="BJ233" i="11" s="1"/>
  <c r="L141" i="11"/>
  <c r="D151" i="10"/>
  <c r="L234" i="11" s="1"/>
  <c r="P141" i="11"/>
  <c r="H151" i="10"/>
  <c r="P234" i="11" s="1"/>
  <c r="T141" i="11"/>
  <c r="L151" i="10"/>
  <c r="T234" i="11" s="1"/>
  <c r="X141" i="11"/>
  <c r="P151" i="10"/>
  <c r="X234" i="11" s="1"/>
  <c r="AB141" i="11"/>
  <c r="T151" i="10"/>
  <c r="AB234" i="11" s="1"/>
  <c r="AF141" i="11"/>
  <c r="X151" i="10"/>
  <c r="AF234" i="11" s="1"/>
  <c r="AJ141" i="11"/>
  <c r="AB151" i="10"/>
  <c r="AJ234" i="11" s="1"/>
  <c r="AN141" i="11"/>
  <c r="AF151" i="10"/>
  <c r="AN234" i="11" s="1"/>
  <c r="AR141" i="11"/>
  <c r="AJ151" i="10"/>
  <c r="AR234" i="11" s="1"/>
  <c r="AV141" i="11"/>
  <c r="AN151" i="10"/>
  <c r="AV234" i="11" s="1"/>
  <c r="AZ141" i="11"/>
  <c r="AR151" i="10"/>
  <c r="AZ234" i="11" s="1"/>
  <c r="BD141" i="11"/>
  <c r="AV151" i="10"/>
  <c r="BD234" i="11" s="1"/>
  <c r="BH141" i="11"/>
  <c r="AZ151" i="10"/>
  <c r="BH234" i="11" s="1"/>
  <c r="BL141" i="11"/>
  <c r="BD151" i="10"/>
  <c r="BL234" i="11" s="1"/>
  <c r="N142" i="11"/>
  <c r="F152" i="10"/>
  <c r="N235" i="11" s="1"/>
  <c r="R142" i="11"/>
  <c r="J152" i="10"/>
  <c r="R235" i="11" s="1"/>
  <c r="V142" i="11"/>
  <c r="N152" i="10"/>
  <c r="V235" i="11" s="1"/>
  <c r="Z142" i="11"/>
  <c r="R152" i="10"/>
  <c r="Z235" i="11" s="1"/>
  <c r="AD142" i="11"/>
  <c r="V152" i="10"/>
  <c r="AD235" i="11" s="1"/>
  <c r="AH142" i="11"/>
  <c r="Z152" i="10"/>
  <c r="AH235" i="11" s="1"/>
  <c r="AL142" i="11"/>
  <c r="AD152" i="10"/>
  <c r="AL235" i="11" s="1"/>
  <c r="AP142" i="11"/>
  <c r="AH152" i="10"/>
  <c r="AP235" i="11" s="1"/>
  <c r="AT142" i="11"/>
  <c r="AL152" i="10"/>
  <c r="AT235" i="11" s="1"/>
  <c r="AX142" i="11"/>
  <c r="AP152" i="10"/>
  <c r="AX235" i="11" s="1"/>
  <c r="BB142" i="11"/>
  <c r="AT152" i="10"/>
  <c r="BB235" i="11" s="1"/>
  <c r="BF142" i="11"/>
  <c r="AX152" i="10"/>
  <c r="BF235" i="11" s="1"/>
  <c r="BJ142" i="11"/>
  <c r="BB152" i="10"/>
  <c r="BJ235" i="11" s="1"/>
  <c r="L143" i="11"/>
  <c r="D153" i="10"/>
  <c r="L236" i="11" s="1"/>
  <c r="P143" i="11"/>
  <c r="H153" i="10"/>
  <c r="P236" i="11" s="1"/>
  <c r="T143" i="11"/>
  <c r="L153" i="10"/>
  <c r="T236" i="11" s="1"/>
  <c r="X143" i="11"/>
  <c r="P153" i="10"/>
  <c r="X236" i="11" s="1"/>
  <c r="AB143" i="11"/>
  <c r="T153" i="10"/>
  <c r="AB236" i="11" s="1"/>
  <c r="AF143" i="11"/>
  <c r="X153" i="10"/>
  <c r="AF236" i="11" s="1"/>
  <c r="AJ143" i="11"/>
  <c r="AB153" i="10"/>
  <c r="AJ236" i="11" s="1"/>
  <c r="AN143" i="11"/>
  <c r="AF153" i="10"/>
  <c r="AN236" i="11" s="1"/>
  <c r="AR143" i="11"/>
  <c r="AJ153" i="10"/>
  <c r="AR236" i="11" s="1"/>
  <c r="AV143" i="11"/>
  <c r="AN153" i="10"/>
  <c r="AV236" i="11" s="1"/>
  <c r="AZ143" i="11"/>
  <c r="AR153" i="10"/>
  <c r="AZ236" i="11" s="1"/>
  <c r="BD143" i="11"/>
  <c r="AV153" i="10"/>
  <c r="BD236" i="11" s="1"/>
  <c r="BH143" i="11"/>
  <c r="AZ153" i="10"/>
  <c r="BH236" i="11" s="1"/>
  <c r="BL143" i="11"/>
  <c r="BD153" i="10"/>
  <c r="BL236" i="11" s="1"/>
  <c r="N144" i="11"/>
  <c r="F154" i="10"/>
  <c r="N237" i="11" s="1"/>
  <c r="R144" i="11"/>
  <c r="J154" i="10"/>
  <c r="R237" i="11" s="1"/>
  <c r="V144" i="11"/>
  <c r="N154" i="10"/>
  <c r="V237" i="11" s="1"/>
  <c r="Z144" i="11"/>
  <c r="R154" i="10"/>
  <c r="Z237" i="11" s="1"/>
  <c r="AD144" i="11"/>
  <c r="V154" i="10"/>
  <c r="AD237" i="11" s="1"/>
  <c r="AH144" i="11"/>
  <c r="Z154" i="10"/>
  <c r="AH237" i="11" s="1"/>
  <c r="AL144" i="11"/>
  <c r="AD154" i="10"/>
  <c r="AL237" i="11" s="1"/>
  <c r="AP144" i="11"/>
  <c r="AH154" i="10"/>
  <c r="AP237" i="11" s="1"/>
  <c r="AT144" i="11"/>
  <c r="AL154" i="10"/>
  <c r="AT237" i="11" s="1"/>
  <c r="AX144" i="11"/>
  <c r="AP154" i="10"/>
  <c r="AX237" i="11" s="1"/>
  <c r="BB144" i="11"/>
  <c r="AT154" i="10"/>
  <c r="BB237" i="11" s="1"/>
  <c r="BF144" i="11"/>
  <c r="AX154" i="10"/>
  <c r="BF237" i="11" s="1"/>
  <c r="BJ144" i="11"/>
  <c r="BB154" i="10"/>
  <c r="BJ237" i="11" s="1"/>
  <c r="L145" i="11"/>
  <c r="D155" i="10"/>
  <c r="L238" i="11" s="1"/>
  <c r="P145" i="11"/>
  <c r="H155" i="10"/>
  <c r="P238" i="11" s="1"/>
  <c r="T145" i="11"/>
  <c r="L155" i="10"/>
  <c r="T238" i="11" s="1"/>
  <c r="X145" i="11"/>
  <c r="P155" i="10"/>
  <c r="X238" i="11" s="1"/>
  <c r="AB145" i="11"/>
  <c r="T155" i="10"/>
  <c r="AB238" i="11" s="1"/>
  <c r="AF145" i="11"/>
  <c r="X155" i="10"/>
  <c r="AF238" i="11" s="1"/>
  <c r="AJ145" i="11"/>
  <c r="AB155" i="10"/>
  <c r="AJ238" i="11" s="1"/>
  <c r="AN145" i="11"/>
  <c r="AF155" i="10"/>
  <c r="AN238" i="11" s="1"/>
  <c r="AR145" i="11"/>
  <c r="AJ155" i="10"/>
  <c r="AR238" i="11" s="1"/>
  <c r="AV145" i="11"/>
  <c r="AN155" i="10"/>
  <c r="AV238" i="11" s="1"/>
  <c r="AZ145" i="11"/>
  <c r="AR155" i="10"/>
  <c r="AZ238" i="11" s="1"/>
  <c r="BD145" i="11"/>
  <c r="AV155" i="10"/>
  <c r="BD238" i="11" s="1"/>
  <c r="BH145" i="11"/>
  <c r="AZ155" i="10"/>
  <c r="BH238" i="11" s="1"/>
  <c r="BL145" i="11"/>
  <c r="BD155" i="10"/>
  <c r="BL238" i="11" s="1"/>
  <c r="N146" i="11"/>
  <c r="F156" i="10"/>
  <c r="N239" i="11" s="1"/>
  <c r="R146" i="11"/>
  <c r="J156" i="10"/>
  <c r="R239" i="11" s="1"/>
  <c r="V146" i="11"/>
  <c r="N156" i="10"/>
  <c r="V239" i="11" s="1"/>
  <c r="Z146" i="11"/>
  <c r="R156" i="10"/>
  <c r="Z239" i="11" s="1"/>
  <c r="AD146" i="11"/>
  <c r="V156" i="10"/>
  <c r="AD239" i="11" s="1"/>
  <c r="AH146" i="11"/>
  <c r="Z156" i="10"/>
  <c r="AH239" i="11" s="1"/>
  <c r="AL146" i="11"/>
  <c r="AD156" i="10"/>
  <c r="AL239" i="11" s="1"/>
  <c r="AP146" i="11"/>
  <c r="AH156" i="10"/>
  <c r="AP239" i="11" s="1"/>
  <c r="AT146" i="11"/>
  <c r="AL156" i="10"/>
  <c r="AT239" i="11" s="1"/>
  <c r="AX146" i="11"/>
  <c r="AP156" i="10"/>
  <c r="AX239" i="11" s="1"/>
  <c r="BB146" i="11"/>
  <c r="AT156" i="10"/>
  <c r="BB239" i="11" s="1"/>
  <c r="BF146" i="11"/>
  <c r="AX156" i="10"/>
  <c r="BF239" i="11" s="1"/>
  <c r="BJ146" i="11"/>
  <c r="BB156" i="10"/>
  <c r="BJ239" i="11" s="1"/>
  <c r="L147" i="11"/>
  <c r="D157" i="10"/>
  <c r="L240" i="11" s="1"/>
  <c r="P147" i="11"/>
  <c r="H157" i="10"/>
  <c r="P240" i="11" s="1"/>
  <c r="T147" i="11"/>
  <c r="L157" i="10"/>
  <c r="T240" i="11" s="1"/>
  <c r="X147" i="11"/>
  <c r="P157" i="10"/>
  <c r="X240" i="11" s="1"/>
  <c r="AB147" i="11"/>
  <c r="T157" i="10"/>
  <c r="AB240" i="11" s="1"/>
  <c r="AF147" i="11"/>
  <c r="X157" i="10"/>
  <c r="AF240" i="11" s="1"/>
  <c r="AJ147" i="11"/>
  <c r="AB157" i="10"/>
  <c r="AJ240" i="11" s="1"/>
  <c r="AN147" i="11"/>
  <c r="AF157" i="10"/>
  <c r="AN240" i="11" s="1"/>
  <c r="AR147" i="11"/>
  <c r="AJ157" i="10"/>
  <c r="AR240" i="11" s="1"/>
  <c r="AV147" i="11"/>
  <c r="AN157" i="10"/>
  <c r="AV240" i="11" s="1"/>
  <c r="AZ147" i="11"/>
  <c r="AR157" i="10"/>
  <c r="AZ240" i="11" s="1"/>
  <c r="BD147" i="11"/>
  <c r="AV157" i="10"/>
  <c r="BD240" i="11" s="1"/>
  <c r="BH147" i="11"/>
  <c r="AZ157" i="10"/>
  <c r="BH240" i="11" s="1"/>
  <c r="BL147" i="11"/>
  <c r="BD157" i="10"/>
  <c r="BL240" i="11" s="1"/>
  <c r="N148" i="11"/>
  <c r="F158" i="10"/>
  <c r="N241" i="11" s="1"/>
  <c r="R148" i="11"/>
  <c r="J158" i="10"/>
  <c r="R241" i="11" s="1"/>
  <c r="V148" i="11"/>
  <c r="N158" i="10"/>
  <c r="V241" i="11" s="1"/>
  <c r="Z148" i="11"/>
  <c r="R158" i="10"/>
  <c r="Z241" i="11" s="1"/>
  <c r="AD148" i="11"/>
  <c r="V158" i="10"/>
  <c r="AD241" i="11" s="1"/>
  <c r="AH148" i="11"/>
  <c r="Z158" i="10"/>
  <c r="AH241" i="11" s="1"/>
  <c r="AL148" i="11"/>
  <c r="AD158" i="10"/>
  <c r="AL241" i="11" s="1"/>
  <c r="AP148" i="11"/>
  <c r="AH158" i="10"/>
  <c r="AP241" i="11" s="1"/>
  <c r="AT148" i="11"/>
  <c r="AL158" i="10"/>
  <c r="AT241" i="11" s="1"/>
  <c r="AX148" i="11"/>
  <c r="AP158" i="10"/>
  <c r="AX241" i="11" s="1"/>
  <c r="BB148" i="11"/>
  <c r="AT158" i="10"/>
  <c r="BB241" i="11" s="1"/>
  <c r="BF148" i="11"/>
  <c r="AX158" i="10"/>
  <c r="BF241" i="11" s="1"/>
  <c r="BJ148" i="11"/>
  <c r="BB158" i="10"/>
  <c r="BJ241" i="11" s="1"/>
  <c r="L149" i="11"/>
  <c r="D159" i="10"/>
  <c r="L242" i="11" s="1"/>
  <c r="P149" i="11"/>
  <c r="H159" i="10"/>
  <c r="P242" i="11" s="1"/>
  <c r="T149" i="11"/>
  <c r="L159" i="10"/>
  <c r="T242" i="11" s="1"/>
  <c r="X149" i="11"/>
  <c r="P159" i="10"/>
  <c r="X242" i="11" s="1"/>
  <c r="AB149" i="11"/>
  <c r="T159" i="10"/>
  <c r="AB242" i="11" s="1"/>
  <c r="AF149" i="11"/>
  <c r="X159" i="10"/>
  <c r="AF242" i="11" s="1"/>
  <c r="AJ149" i="11"/>
  <c r="AB159" i="10"/>
  <c r="AJ242" i="11" s="1"/>
  <c r="AN149" i="11"/>
  <c r="AF159" i="10"/>
  <c r="AN242" i="11" s="1"/>
  <c r="AR149" i="11"/>
  <c r="AJ159" i="10"/>
  <c r="AR242" i="11" s="1"/>
  <c r="AV149" i="11"/>
  <c r="AN159" i="10"/>
  <c r="AV242" i="11" s="1"/>
  <c r="AZ149" i="11"/>
  <c r="AR159" i="10"/>
  <c r="AZ242" i="11" s="1"/>
  <c r="BD149" i="11"/>
  <c r="AV159" i="10"/>
  <c r="BD242" i="11" s="1"/>
  <c r="BH149" i="11"/>
  <c r="AZ159" i="10"/>
  <c r="BH242" i="11" s="1"/>
  <c r="BL149" i="11"/>
  <c r="BD159" i="10"/>
  <c r="BL242" i="11" s="1"/>
  <c r="N150" i="11"/>
  <c r="F160" i="10"/>
  <c r="N243" i="11" s="1"/>
  <c r="R150" i="11"/>
  <c r="J160" i="10"/>
  <c r="R243" i="11" s="1"/>
  <c r="V150" i="11"/>
  <c r="N160" i="10"/>
  <c r="V243" i="11" s="1"/>
  <c r="Z150" i="11"/>
  <c r="R160" i="10"/>
  <c r="Z243" i="11" s="1"/>
  <c r="AD150" i="11"/>
  <c r="V160" i="10"/>
  <c r="AD243" i="11" s="1"/>
  <c r="AH150" i="11"/>
  <c r="Z160" i="10"/>
  <c r="AH243" i="11" s="1"/>
  <c r="AL150" i="11"/>
  <c r="AD160" i="10"/>
  <c r="AL243" i="11" s="1"/>
  <c r="AP150" i="11"/>
  <c r="AH160" i="10"/>
  <c r="AP243" i="11" s="1"/>
  <c r="AT150" i="11"/>
  <c r="AL160" i="10"/>
  <c r="AT243" i="11" s="1"/>
  <c r="AX150" i="11"/>
  <c r="AP160" i="10"/>
  <c r="AX243" i="11" s="1"/>
  <c r="BB150" i="11"/>
  <c r="AT160" i="10"/>
  <c r="BB243" i="11" s="1"/>
  <c r="BF150" i="11"/>
  <c r="AX160" i="10"/>
  <c r="BF243" i="11" s="1"/>
  <c r="BJ150" i="11"/>
  <c r="BB160" i="10"/>
  <c r="BJ243" i="11" s="1"/>
  <c r="L151" i="11"/>
  <c r="D161" i="10"/>
  <c r="L244" i="11" s="1"/>
  <c r="P151" i="11"/>
  <c r="H161" i="10"/>
  <c r="P244" i="11" s="1"/>
  <c r="T151" i="11"/>
  <c r="L161" i="10"/>
  <c r="T244" i="11" s="1"/>
  <c r="X151" i="11"/>
  <c r="P161" i="10"/>
  <c r="X244" i="11" s="1"/>
  <c r="AB151" i="11"/>
  <c r="T161" i="10"/>
  <c r="AB244" i="11" s="1"/>
  <c r="AF151" i="11"/>
  <c r="X161" i="10"/>
  <c r="AF244" i="11" s="1"/>
  <c r="AJ151" i="11"/>
  <c r="AB161" i="10"/>
  <c r="AJ244" i="11" s="1"/>
  <c r="AN151" i="11"/>
  <c r="AF161" i="10"/>
  <c r="AN244" i="11" s="1"/>
  <c r="AR151" i="11"/>
  <c r="AJ161" i="10"/>
  <c r="AR244" i="11" s="1"/>
  <c r="AV151" i="11"/>
  <c r="AN161" i="10"/>
  <c r="AV244" i="11" s="1"/>
  <c r="AZ151" i="11"/>
  <c r="AR161" i="10"/>
  <c r="AZ244" i="11" s="1"/>
  <c r="BD151" i="11"/>
  <c r="AV161" i="10"/>
  <c r="BD244" i="11" s="1"/>
  <c r="BH151" i="11"/>
  <c r="AZ161" i="10"/>
  <c r="BH244" i="11" s="1"/>
  <c r="BL151" i="11"/>
  <c r="BD161" i="10"/>
  <c r="BL244" i="11" s="1"/>
  <c r="P121" i="11"/>
  <c r="H131" i="10"/>
  <c r="P214" i="11" s="1"/>
  <c r="T121" i="11"/>
  <c r="L131" i="10"/>
  <c r="T214" i="11" s="1"/>
  <c r="X121" i="11"/>
  <c r="P131" i="10"/>
  <c r="X214" i="11" s="1"/>
  <c r="AB121" i="11"/>
  <c r="T131" i="10"/>
  <c r="AB214" i="11" s="1"/>
  <c r="AF121" i="11"/>
  <c r="X131" i="10"/>
  <c r="AF214" i="11" s="1"/>
  <c r="AJ121" i="11"/>
  <c r="AB131" i="10"/>
  <c r="AJ214" i="11" s="1"/>
  <c r="AN121" i="11"/>
  <c r="AF131" i="10"/>
  <c r="AN214" i="11" s="1"/>
  <c r="AR121" i="11"/>
  <c r="AJ131" i="10"/>
  <c r="AR214" i="11" s="1"/>
  <c r="AV121" i="11"/>
  <c r="AN131" i="10"/>
  <c r="AV214" i="11" s="1"/>
  <c r="AZ121" i="11"/>
  <c r="AR131" i="10"/>
  <c r="AZ214" i="11" s="1"/>
  <c r="BD121" i="11"/>
  <c r="AV131" i="10"/>
  <c r="BD214" i="11" s="1"/>
  <c r="BH121" i="11"/>
  <c r="AZ131" i="10"/>
  <c r="BH214" i="11" s="1"/>
  <c r="BL121" i="11"/>
  <c r="BD131" i="10"/>
  <c r="BL214" i="11" s="1"/>
  <c r="N122" i="11"/>
  <c r="F132" i="10"/>
  <c r="N215" i="11" s="1"/>
  <c r="R122" i="11"/>
  <c r="J132" i="10"/>
  <c r="R215" i="11" s="1"/>
  <c r="V122" i="11"/>
  <c r="N132" i="10"/>
  <c r="V215" i="11" s="1"/>
  <c r="Z122" i="11"/>
  <c r="R132" i="10"/>
  <c r="Z215" i="11" s="1"/>
  <c r="AD122" i="11"/>
  <c r="V132" i="10"/>
  <c r="AD215" i="11" s="1"/>
  <c r="AH122" i="11"/>
  <c r="Z132" i="10"/>
  <c r="AH215" i="11" s="1"/>
  <c r="AL122" i="11"/>
  <c r="AD132" i="10"/>
  <c r="AL215" i="11" s="1"/>
  <c r="AP122" i="11"/>
  <c r="AH132" i="10"/>
  <c r="AP215" i="11" s="1"/>
  <c r="AT122" i="11"/>
  <c r="AL132" i="10"/>
  <c r="AT215" i="11" s="1"/>
  <c r="AX122" i="11"/>
  <c r="AP132" i="10"/>
  <c r="AX215" i="11" s="1"/>
  <c r="BB122" i="11"/>
  <c r="AT132" i="10"/>
  <c r="BB215" i="11" s="1"/>
  <c r="BF122" i="11"/>
  <c r="AX132" i="10"/>
  <c r="BF215" i="11" s="1"/>
  <c r="BJ122" i="11"/>
  <c r="BB132" i="10"/>
  <c r="BJ215" i="11" s="1"/>
  <c r="L123" i="11"/>
  <c r="D133" i="10"/>
  <c r="L216" i="11" s="1"/>
  <c r="P123" i="11"/>
  <c r="H133" i="10"/>
  <c r="P216" i="11" s="1"/>
  <c r="T123" i="11"/>
  <c r="L133" i="10"/>
  <c r="T216" i="11" s="1"/>
  <c r="X123" i="11"/>
  <c r="P133" i="10"/>
  <c r="X216" i="11" s="1"/>
  <c r="AB123" i="11"/>
  <c r="T133" i="10"/>
  <c r="AB216" i="11" s="1"/>
  <c r="AF123" i="11"/>
  <c r="X133" i="10"/>
  <c r="AF216" i="11" s="1"/>
  <c r="AJ123" i="11"/>
  <c r="AB133" i="10"/>
  <c r="AJ216" i="11" s="1"/>
  <c r="AN123" i="11"/>
  <c r="AF133" i="10"/>
  <c r="AN216" i="11" s="1"/>
  <c r="AR123" i="11"/>
  <c r="AJ133" i="10"/>
  <c r="AR216" i="11" s="1"/>
  <c r="AV123" i="11"/>
  <c r="AN133" i="10"/>
  <c r="AV216" i="11" s="1"/>
  <c r="AZ123" i="11"/>
  <c r="AR133" i="10"/>
  <c r="AZ216" i="11" s="1"/>
  <c r="BD123" i="11"/>
  <c r="AV133" i="10"/>
  <c r="BD216" i="11" s="1"/>
  <c r="BH123" i="11"/>
  <c r="AZ133" i="10"/>
  <c r="BH216" i="11" s="1"/>
  <c r="K124" i="11"/>
  <c r="C134" i="10"/>
  <c r="K217" i="11" s="1"/>
  <c r="O124" i="11"/>
  <c r="G134" i="10"/>
  <c r="O217" i="11" s="1"/>
  <c r="S124" i="11"/>
  <c r="K134" i="10"/>
  <c r="S217" i="11" s="1"/>
  <c r="W124" i="11"/>
  <c r="O134" i="10"/>
  <c r="W217" i="11" s="1"/>
  <c r="AA124" i="11"/>
  <c r="S134" i="10"/>
  <c r="AA217" i="11" s="1"/>
  <c r="AE124" i="11"/>
  <c r="W134" i="10"/>
  <c r="AE217" i="11" s="1"/>
  <c r="AI124" i="11"/>
  <c r="AA134" i="10"/>
  <c r="AI217" i="11" s="1"/>
  <c r="AM124" i="11"/>
  <c r="AE134" i="10"/>
  <c r="AM217" i="11" s="1"/>
  <c r="AQ124" i="11"/>
  <c r="AI134" i="10"/>
  <c r="AQ217" i="11" s="1"/>
  <c r="AU124" i="11"/>
  <c r="AM134" i="10"/>
  <c r="AU217" i="11" s="1"/>
  <c r="AY124" i="11"/>
  <c r="AQ134" i="10"/>
  <c r="AY217" i="11" s="1"/>
  <c r="BC124" i="11"/>
  <c r="AU134" i="10"/>
  <c r="BC217" i="11" s="1"/>
  <c r="BG124" i="11"/>
  <c r="AY134" i="10"/>
  <c r="BG217" i="11" s="1"/>
  <c r="BK124" i="11"/>
  <c r="BC134" i="10"/>
  <c r="BK217" i="11" s="1"/>
  <c r="M125" i="11"/>
  <c r="E135" i="10"/>
  <c r="M218" i="11" s="1"/>
  <c r="Q125" i="11"/>
  <c r="I135" i="10"/>
  <c r="Q218" i="11" s="1"/>
  <c r="U125" i="11"/>
  <c r="M135" i="10"/>
  <c r="U218" i="11" s="1"/>
  <c r="Y125" i="11"/>
  <c r="Q135" i="10"/>
  <c r="Y218" i="11" s="1"/>
  <c r="AC125" i="11"/>
  <c r="U135" i="10"/>
  <c r="AC218" i="11" s="1"/>
  <c r="AG125" i="11"/>
  <c r="Y135" i="10"/>
  <c r="AG218" i="11" s="1"/>
  <c r="AK125" i="11"/>
  <c r="AC135" i="10"/>
  <c r="AK218" i="11" s="1"/>
  <c r="AO125" i="11"/>
  <c r="AG135" i="10"/>
  <c r="AO218" i="11" s="1"/>
  <c r="AS125" i="11"/>
  <c r="AK135" i="10"/>
  <c r="AS218" i="11" s="1"/>
  <c r="AW125" i="11"/>
  <c r="AO135" i="10"/>
  <c r="AW218" i="11" s="1"/>
  <c r="BA125" i="11"/>
  <c r="AS135" i="10"/>
  <c r="BA218" i="11" s="1"/>
  <c r="BE125" i="11"/>
  <c r="AW135" i="10"/>
  <c r="BE218" i="11" s="1"/>
  <c r="BI125" i="11"/>
  <c r="BA135" i="10"/>
  <c r="BI218" i="11" s="1"/>
  <c r="K126" i="11"/>
  <c r="C136" i="10"/>
  <c r="K219" i="11" s="1"/>
  <c r="O126" i="11"/>
  <c r="G136" i="10"/>
  <c r="O219" i="11" s="1"/>
  <c r="S126" i="11"/>
  <c r="K136" i="10"/>
  <c r="S219" i="11" s="1"/>
  <c r="W126" i="11"/>
  <c r="O136" i="10"/>
  <c r="W219" i="11" s="1"/>
  <c r="AA126" i="11"/>
  <c r="S136" i="10"/>
  <c r="AA219" i="11" s="1"/>
  <c r="AE126" i="11"/>
  <c r="W136" i="10"/>
  <c r="AE219" i="11" s="1"/>
  <c r="AI126" i="11"/>
  <c r="AA136" i="10"/>
  <c r="AI219" i="11" s="1"/>
  <c r="AM126" i="11"/>
  <c r="AE136" i="10"/>
  <c r="AM219" i="11" s="1"/>
  <c r="AQ126" i="11"/>
  <c r="AI136" i="10"/>
  <c r="AQ219" i="11" s="1"/>
  <c r="AU126" i="11"/>
  <c r="AM136" i="10"/>
  <c r="AU219" i="11" s="1"/>
  <c r="AY126" i="11"/>
  <c r="AQ136" i="10"/>
  <c r="AY219" i="11" s="1"/>
  <c r="BC126" i="11"/>
  <c r="AU136" i="10"/>
  <c r="BC219" i="11" s="1"/>
  <c r="BG126" i="11"/>
  <c r="AY136" i="10"/>
  <c r="BG219" i="11" s="1"/>
  <c r="BK126" i="11"/>
  <c r="BC136" i="10"/>
  <c r="BK219" i="11" s="1"/>
  <c r="M127" i="11"/>
  <c r="E137" i="10"/>
  <c r="M220" i="11" s="1"/>
  <c r="Q127" i="11"/>
  <c r="I137" i="10"/>
  <c r="Q220" i="11" s="1"/>
  <c r="U127" i="11"/>
  <c r="M137" i="10"/>
  <c r="U220" i="11" s="1"/>
  <c r="Y127" i="11"/>
  <c r="Q137" i="10"/>
  <c r="Y220" i="11" s="1"/>
  <c r="AC127" i="11"/>
  <c r="U137" i="10"/>
  <c r="AC220" i="11" s="1"/>
  <c r="AG127" i="11"/>
  <c r="Y137" i="10"/>
  <c r="AG220" i="11" s="1"/>
  <c r="AK127" i="11"/>
  <c r="AC137" i="10"/>
  <c r="AK220" i="11" s="1"/>
  <c r="AO127" i="11"/>
  <c r="AG137" i="10"/>
  <c r="AO220" i="11" s="1"/>
  <c r="AS127" i="11"/>
  <c r="AK137" i="10"/>
  <c r="AS220" i="11" s="1"/>
  <c r="AW127" i="11"/>
  <c r="AO137" i="10"/>
  <c r="AW220" i="11" s="1"/>
  <c r="BA127" i="11"/>
  <c r="AS137" i="10"/>
  <c r="BA220" i="11" s="1"/>
  <c r="BE127" i="11"/>
  <c r="AW137" i="10"/>
  <c r="BE220" i="11" s="1"/>
  <c r="BI127" i="11"/>
  <c r="BA137" i="10"/>
  <c r="BI220" i="11" s="1"/>
  <c r="K128" i="11"/>
  <c r="C138" i="10"/>
  <c r="K221" i="11" s="1"/>
  <c r="O128" i="11"/>
  <c r="G138" i="10"/>
  <c r="O221" i="11" s="1"/>
  <c r="S128" i="11"/>
  <c r="K138" i="10"/>
  <c r="S221" i="11" s="1"/>
  <c r="W128" i="11"/>
  <c r="O138" i="10"/>
  <c r="W221" i="11" s="1"/>
  <c r="AA128" i="11"/>
  <c r="S138" i="10"/>
  <c r="AA221" i="11" s="1"/>
  <c r="AE128" i="11"/>
  <c r="W138" i="10"/>
  <c r="AE221" i="11" s="1"/>
  <c r="AI128" i="11"/>
  <c r="AA138" i="10"/>
  <c r="AI221" i="11" s="1"/>
  <c r="AM128" i="11"/>
  <c r="AE138" i="10"/>
  <c r="AM221" i="11" s="1"/>
  <c r="AQ128" i="11"/>
  <c r="AI138" i="10"/>
  <c r="AQ221" i="11" s="1"/>
  <c r="AU128" i="11"/>
  <c r="AM138" i="10"/>
  <c r="AU221" i="11" s="1"/>
  <c r="AY128" i="11"/>
  <c r="AQ138" i="10"/>
  <c r="AY221" i="11" s="1"/>
  <c r="BC128" i="11"/>
  <c r="AU138" i="10"/>
  <c r="BC221" i="11" s="1"/>
  <c r="BG128" i="11"/>
  <c r="AY138" i="10"/>
  <c r="BG221" i="11" s="1"/>
  <c r="BK128" i="11"/>
  <c r="BC138" i="10"/>
  <c r="BK221" i="11" s="1"/>
  <c r="M129" i="11"/>
  <c r="E139" i="10"/>
  <c r="M222" i="11" s="1"/>
  <c r="Q129" i="11"/>
  <c r="I139" i="10"/>
  <c r="Q222" i="11" s="1"/>
  <c r="U129" i="11"/>
  <c r="M139" i="10"/>
  <c r="U222" i="11" s="1"/>
  <c r="Y129" i="11"/>
  <c r="Q139" i="10"/>
  <c r="Y222" i="11" s="1"/>
  <c r="AC129" i="11"/>
  <c r="U139" i="10"/>
  <c r="AC222" i="11" s="1"/>
  <c r="AG129" i="11"/>
  <c r="Y139" i="10"/>
  <c r="AG222" i="11" s="1"/>
  <c r="AK129" i="11"/>
  <c r="AC139" i="10"/>
  <c r="AK222" i="11" s="1"/>
  <c r="AO129" i="11"/>
  <c r="AG139" i="10"/>
  <c r="AO222" i="11" s="1"/>
  <c r="AS129" i="11"/>
  <c r="AK139" i="10"/>
  <c r="AS222" i="11" s="1"/>
  <c r="AW129" i="11"/>
  <c r="AO139" i="10"/>
  <c r="AW222" i="11" s="1"/>
  <c r="BA129" i="11"/>
  <c r="AS139" i="10"/>
  <c r="BA222" i="11" s="1"/>
  <c r="BE129" i="11"/>
  <c r="AW139" i="10"/>
  <c r="BE222" i="11" s="1"/>
  <c r="BI129" i="11"/>
  <c r="BA139" i="10"/>
  <c r="BI222" i="11" s="1"/>
  <c r="K130" i="11"/>
  <c r="C140" i="10"/>
  <c r="K223" i="11" s="1"/>
  <c r="O130" i="11"/>
  <c r="G140" i="10"/>
  <c r="O223" i="11" s="1"/>
  <c r="S130" i="11"/>
  <c r="K140" i="10"/>
  <c r="S223" i="11" s="1"/>
  <c r="W130" i="11"/>
  <c r="O140" i="10"/>
  <c r="W223" i="11" s="1"/>
  <c r="AA130" i="11"/>
  <c r="S140" i="10"/>
  <c r="AA223" i="11" s="1"/>
  <c r="AE130" i="11"/>
  <c r="W140" i="10"/>
  <c r="AE223" i="11" s="1"/>
  <c r="AI130" i="11"/>
  <c r="AA140" i="10"/>
  <c r="AI223" i="11" s="1"/>
  <c r="AM130" i="11"/>
  <c r="AE140" i="10"/>
  <c r="AM223" i="11" s="1"/>
  <c r="AQ130" i="11"/>
  <c r="AI140" i="10"/>
  <c r="AQ223" i="11" s="1"/>
  <c r="AU130" i="11"/>
  <c r="AM140" i="10"/>
  <c r="AU223" i="11" s="1"/>
  <c r="AY130" i="11"/>
  <c r="AQ140" i="10"/>
  <c r="AY223" i="11" s="1"/>
  <c r="BC130" i="11"/>
  <c r="AU140" i="10"/>
  <c r="BC223" i="11" s="1"/>
  <c r="BG130" i="11"/>
  <c r="AY140" i="10"/>
  <c r="BG223" i="11" s="1"/>
  <c r="BK130" i="11"/>
  <c r="BC140" i="10"/>
  <c r="BK223" i="11" s="1"/>
  <c r="M131" i="11"/>
  <c r="E141" i="10"/>
  <c r="M224" i="11" s="1"/>
  <c r="Q131" i="11"/>
  <c r="I141" i="10"/>
  <c r="Q224" i="11" s="1"/>
  <c r="U131" i="11"/>
  <c r="M141" i="10"/>
  <c r="U224" i="11" s="1"/>
  <c r="Y131" i="11"/>
  <c r="Q141" i="10"/>
  <c r="Y224" i="11" s="1"/>
  <c r="AC131" i="11"/>
  <c r="U141" i="10"/>
  <c r="AC224" i="11" s="1"/>
  <c r="AG131" i="11"/>
  <c r="Y141" i="10"/>
  <c r="AG224" i="11" s="1"/>
  <c r="AK131" i="11"/>
  <c r="AC141" i="10"/>
  <c r="AK224" i="11" s="1"/>
  <c r="AO131" i="11"/>
  <c r="AG141" i="10"/>
  <c r="AO224" i="11" s="1"/>
  <c r="AS131" i="11"/>
  <c r="AK141" i="10"/>
  <c r="AS224" i="11" s="1"/>
  <c r="AW131" i="11"/>
  <c r="AO141" i="10"/>
  <c r="AW224" i="11" s="1"/>
  <c r="BA131" i="11"/>
  <c r="AS141" i="10"/>
  <c r="BA224" i="11" s="1"/>
  <c r="BE131" i="11"/>
  <c r="AW141" i="10"/>
  <c r="BE224" i="11" s="1"/>
  <c r="BI131" i="11"/>
  <c r="BA141" i="10"/>
  <c r="BI224" i="11" s="1"/>
  <c r="K132" i="11"/>
  <c r="C142" i="10"/>
  <c r="K225" i="11" s="1"/>
  <c r="O132" i="11"/>
  <c r="G142" i="10"/>
  <c r="O225" i="11" s="1"/>
  <c r="S132" i="11"/>
  <c r="K142" i="10"/>
  <c r="S225" i="11" s="1"/>
  <c r="W132" i="11"/>
  <c r="O142" i="10"/>
  <c r="W225" i="11" s="1"/>
  <c r="AA132" i="11"/>
  <c r="S142" i="10"/>
  <c r="AA225" i="11" s="1"/>
  <c r="AE132" i="11"/>
  <c r="W142" i="10"/>
  <c r="AE225" i="11" s="1"/>
  <c r="AI132" i="11"/>
  <c r="AA142" i="10"/>
  <c r="AI225" i="11" s="1"/>
  <c r="AM132" i="11"/>
  <c r="AE142" i="10"/>
  <c r="AM225" i="11" s="1"/>
  <c r="AQ132" i="11"/>
  <c r="AI142" i="10"/>
  <c r="AQ225" i="11" s="1"/>
  <c r="AU132" i="11"/>
  <c r="AM142" i="10"/>
  <c r="AU225" i="11" s="1"/>
  <c r="AY132" i="11"/>
  <c r="AQ142" i="10"/>
  <c r="AY225" i="11" s="1"/>
  <c r="BC132" i="11"/>
  <c r="AU142" i="10"/>
  <c r="BC225" i="11" s="1"/>
  <c r="BG132" i="11"/>
  <c r="AY142" i="10"/>
  <c r="BG225" i="11" s="1"/>
  <c r="BK132" i="11"/>
  <c r="BC142" i="10"/>
  <c r="BK225" i="11" s="1"/>
  <c r="M133" i="11"/>
  <c r="E143" i="10"/>
  <c r="M226" i="11" s="1"/>
  <c r="Q133" i="11"/>
  <c r="I143" i="10"/>
  <c r="Q226" i="11" s="1"/>
  <c r="U133" i="11"/>
  <c r="M143" i="10"/>
  <c r="U226" i="11" s="1"/>
  <c r="Y133" i="11"/>
  <c r="Q143" i="10"/>
  <c r="Y226" i="11" s="1"/>
  <c r="AC133" i="11"/>
  <c r="U143" i="10"/>
  <c r="AC226" i="11" s="1"/>
  <c r="AG133" i="11"/>
  <c r="Y143" i="10"/>
  <c r="AG226" i="11" s="1"/>
  <c r="AK133" i="11"/>
  <c r="AC143" i="10"/>
  <c r="AK226" i="11" s="1"/>
  <c r="AO133" i="11"/>
  <c r="AG143" i="10"/>
  <c r="AO226" i="11" s="1"/>
  <c r="AS133" i="11"/>
  <c r="AK143" i="10"/>
  <c r="AS226" i="11" s="1"/>
  <c r="AW133" i="11"/>
  <c r="AO143" i="10"/>
  <c r="AW226" i="11" s="1"/>
  <c r="BA133" i="11"/>
  <c r="AS143" i="10"/>
  <c r="BA226" i="11" s="1"/>
  <c r="BE133" i="11"/>
  <c r="AW143" i="10"/>
  <c r="BE226" i="11" s="1"/>
  <c r="BI133" i="11"/>
  <c r="BA143" i="10"/>
  <c r="BI226" i="11" s="1"/>
  <c r="K134" i="11"/>
  <c r="C144" i="10"/>
  <c r="K227" i="11" s="1"/>
  <c r="O134" i="11"/>
  <c r="G144" i="10"/>
  <c r="O227" i="11" s="1"/>
  <c r="S134" i="11"/>
  <c r="K144" i="10"/>
  <c r="S227" i="11" s="1"/>
  <c r="W134" i="11"/>
  <c r="O144" i="10"/>
  <c r="W227" i="11" s="1"/>
  <c r="AA134" i="11"/>
  <c r="S144" i="10"/>
  <c r="AA227" i="11" s="1"/>
  <c r="AE134" i="11"/>
  <c r="W144" i="10"/>
  <c r="AE227" i="11" s="1"/>
  <c r="AI134" i="11"/>
  <c r="AA144" i="10"/>
  <c r="AI227" i="11" s="1"/>
  <c r="AM134" i="11"/>
  <c r="AE144" i="10"/>
  <c r="AM227" i="11" s="1"/>
  <c r="AQ134" i="11"/>
  <c r="AI144" i="10"/>
  <c r="AQ227" i="11" s="1"/>
  <c r="AU134" i="11"/>
  <c r="AM144" i="10"/>
  <c r="AU227" i="11" s="1"/>
  <c r="AY134" i="11"/>
  <c r="AQ144" i="10"/>
  <c r="AY227" i="11" s="1"/>
  <c r="BC134" i="11"/>
  <c r="AU144" i="10"/>
  <c r="BC227" i="11" s="1"/>
  <c r="BG134" i="11"/>
  <c r="AY144" i="10"/>
  <c r="BG227" i="11" s="1"/>
  <c r="BK134" i="11"/>
  <c r="BC144" i="10"/>
  <c r="BK227" i="11" s="1"/>
  <c r="M135" i="11"/>
  <c r="E145" i="10"/>
  <c r="M228" i="11" s="1"/>
  <c r="Q135" i="11"/>
  <c r="I145" i="10"/>
  <c r="Q228" i="11" s="1"/>
  <c r="U135" i="11"/>
  <c r="M145" i="10"/>
  <c r="U228" i="11" s="1"/>
  <c r="Y135" i="11"/>
  <c r="Q145" i="10"/>
  <c r="Y228" i="11" s="1"/>
  <c r="AC135" i="11"/>
  <c r="U145" i="10"/>
  <c r="AC228" i="11" s="1"/>
  <c r="AG135" i="11"/>
  <c r="Y145" i="10"/>
  <c r="AG228" i="11" s="1"/>
  <c r="AK135" i="11"/>
  <c r="AC145" i="10"/>
  <c r="AK228" i="11" s="1"/>
  <c r="AO135" i="11"/>
  <c r="AG145" i="10"/>
  <c r="AO228" i="11" s="1"/>
  <c r="AS135" i="11"/>
  <c r="AK145" i="10"/>
  <c r="AS228" i="11" s="1"/>
  <c r="AW135" i="11"/>
  <c r="AO145" i="10"/>
  <c r="AW228" i="11" s="1"/>
  <c r="BA135" i="11"/>
  <c r="AS145" i="10"/>
  <c r="BA228" i="11" s="1"/>
  <c r="BE135" i="11"/>
  <c r="AW145" i="10"/>
  <c r="BE228" i="11" s="1"/>
  <c r="BI135" i="11"/>
  <c r="BA145" i="10"/>
  <c r="BI228" i="11" s="1"/>
  <c r="K136" i="11"/>
  <c r="C146" i="10"/>
  <c r="K229" i="11" s="1"/>
  <c r="O136" i="11"/>
  <c r="G146" i="10"/>
  <c r="O229" i="11" s="1"/>
  <c r="S136" i="11"/>
  <c r="K146" i="10"/>
  <c r="S229" i="11" s="1"/>
  <c r="W136" i="11"/>
  <c r="O146" i="10"/>
  <c r="W229" i="11" s="1"/>
  <c r="AA136" i="11"/>
  <c r="S146" i="10"/>
  <c r="AA229" i="11" s="1"/>
  <c r="AE136" i="11"/>
  <c r="W146" i="10"/>
  <c r="AE229" i="11" s="1"/>
  <c r="AI136" i="11"/>
  <c r="AA146" i="10"/>
  <c r="AI229" i="11" s="1"/>
  <c r="AM136" i="11"/>
  <c r="AE146" i="10"/>
  <c r="AM229" i="11" s="1"/>
  <c r="AQ136" i="11"/>
  <c r="AI146" i="10"/>
  <c r="AQ229" i="11" s="1"/>
  <c r="AU136" i="11"/>
  <c r="AM146" i="10"/>
  <c r="AU229" i="11" s="1"/>
  <c r="AY136" i="11"/>
  <c r="AQ146" i="10"/>
  <c r="AY229" i="11" s="1"/>
  <c r="BC136" i="11"/>
  <c r="AU146" i="10"/>
  <c r="BC229" i="11" s="1"/>
  <c r="BG136" i="11"/>
  <c r="AY146" i="10"/>
  <c r="BG229" i="11" s="1"/>
  <c r="BK136" i="11"/>
  <c r="BC146" i="10"/>
  <c r="BK229" i="11" s="1"/>
  <c r="M137" i="11"/>
  <c r="E147" i="10"/>
  <c r="M230" i="11" s="1"/>
  <c r="Q137" i="11"/>
  <c r="I147" i="10"/>
  <c r="Q230" i="11" s="1"/>
  <c r="U137" i="11"/>
  <c r="M147" i="10"/>
  <c r="U230" i="11" s="1"/>
  <c r="Y137" i="11"/>
  <c r="Q147" i="10"/>
  <c r="Y230" i="11" s="1"/>
  <c r="AC137" i="11"/>
  <c r="U147" i="10"/>
  <c r="AC230" i="11" s="1"/>
  <c r="AG137" i="11"/>
  <c r="Y147" i="10"/>
  <c r="AG230" i="11" s="1"/>
  <c r="AK137" i="11"/>
  <c r="AC147" i="10"/>
  <c r="AK230" i="11" s="1"/>
  <c r="AO137" i="11"/>
  <c r="AG147" i="10"/>
  <c r="AO230" i="11" s="1"/>
  <c r="AS137" i="11"/>
  <c r="AK147" i="10"/>
  <c r="AS230" i="11" s="1"/>
  <c r="AW137" i="11"/>
  <c r="AO147" i="10"/>
  <c r="AW230" i="11" s="1"/>
  <c r="BA137" i="11"/>
  <c r="AS147" i="10"/>
  <c r="BA230" i="11" s="1"/>
  <c r="BE137" i="11"/>
  <c r="AW147" i="10"/>
  <c r="BE230" i="11" s="1"/>
  <c r="BI137" i="11"/>
  <c r="BA147" i="10"/>
  <c r="BI230" i="11" s="1"/>
  <c r="K138" i="11"/>
  <c r="C148" i="10"/>
  <c r="K231" i="11" s="1"/>
  <c r="O138" i="11"/>
  <c r="G148" i="10"/>
  <c r="O231" i="11" s="1"/>
  <c r="S138" i="11"/>
  <c r="K148" i="10"/>
  <c r="S231" i="11" s="1"/>
  <c r="W138" i="11"/>
  <c r="O148" i="10"/>
  <c r="W231" i="11" s="1"/>
  <c r="AA138" i="11"/>
  <c r="S148" i="10"/>
  <c r="AA231" i="11" s="1"/>
  <c r="AE138" i="11"/>
  <c r="W148" i="10"/>
  <c r="AE231" i="11" s="1"/>
  <c r="AI138" i="11"/>
  <c r="AA148" i="10"/>
  <c r="AI231" i="11" s="1"/>
  <c r="AM138" i="11"/>
  <c r="AE148" i="10"/>
  <c r="AM231" i="11" s="1"/>
  <c r="AQ138" i="11"/>
  <c r="AI148" i="10"/>
  <c r="AQ231" i="11" s="1"/>
  <c r="AU138" i="11"/>
  <c r="AM148" i="10"/>
  <c r="AU231" i="11" s="1"/>
  <c r="AY138" i="11"/>
  <c r="AQ148" i="10"/>
  <c r="AY231" i="11" s="1"/>
  <c r="BC138" i="11"/>
  <c r="AU148" i="10"/>
  <c r="BC231" i="11" s="1"/>
  <c r="BG138" i="11"/>
  <c r="AY148" i="10"/>
  <c r="BG231" i="11" s="1"/>
  <c r="BK138" i="11"/>
  <c r="BC148" i="10"/>
  <c r="BK231" i="11" s="1"/>
  <c r="M139" i="11"/>
  <c r="E149" i="10"/>
  <c r="M232" i="11" s="1"/>
  <c r="Q139" i="11"/>
  <c r="I149" i="10"/>
  <c r="Q232" i="11" s="1"/>
  <c r="U139" i="11"/>
  <c r="M149" i="10"/>
  <c r="U232" i="11" s="1"/>
  <c r="Y139" i="11"/>
  <c r="Q149" i="10"/>
  <c r="Y232" i="11" s="1"/>
  <c r="AC139" i="11"/>
  <c r="U149" i="10"/>
  <c r="AC232" i="11" s="1"/>
  <c r="AG139" i="11"/>
  <c r="Y149" i="10"/>
  <c r="AG232" i="11" s="1"/>
  <c r="AK139" i="11"/>
  <c r="AC149" i="10"/>
  <c r="AK232" i="11" s="1"/>
  <c r="AO139" i="11"/>
  <c r="AG149" i="10"/>
  <c r="AO232" i="11" s="1"/>
  <c r="AS139" i="11"/>
  <c r="AK149" i="10"/>
  <c r="AS232" i="11" s="1"/>
  <c r="AW139" i="11"/>
  <c r="AO149" i="10"/>
  <c r="AW232" i="11" s="1"/>
  <c r="BA139" i="11"/>
  <c r="AS149" i="10"/>
  <c r="BA232" i="11" s="1"/>
  <c r="BE139" i="11"/>
  <c r="AW149" i="10"/>
  <c r="BE232" i="11" s="1"/>
  <c r="BI139" i="11"/>
  <c r="BA149" i="10"/>
  <c r="BI232" i="11" s="1"/>
  <c r="K140" i="11"/>
  <c r="C150" i="10"/>
  <c r="K233" i="11" s="1"/>
  <c r="O140" i="11"/>
  <c r="G150" i="10"/>
  <c r="O233" i="11" s="1"/>
  <c r="S140" i="11"/>
  <c r="K150" i="10"/>
  <c r="S233" i="11" s="1"/>
  <c r="W140" i="11"/>
  <c r="O150" i="10"/>
  <c r="W233" i="11" s="1"/>
  <c r="AA140" i="11"/>
  <c r="S150" i="10"/>
  <c r="AA233" i="11" s="1"/>
  <c r="AE140" i="11"/>
  <c r="W150" i="10"/>
  <c r="AE233" i="11" s="1"/>
  <c r="AI140" i="11"/>
  <c r="AA150" i="10"/>
  <c r="AI233" i="11" s="1"/>
  <c r="AM140" i="11"/>
  <c r="AE150" i="10"/>
  <c r="AM233" i="11" s="1"/>
  <c r="AQ140" i="11"/>
  <c r="AI150" i="10"/>
  <c r="AQ233" i="11" s="1"/>
  <c r="AU140" i="11"/>
  <c r="AM150" i="10"/>
  <c r="AU233" i="11" s="1"/>
  <c r="AY140" i="11"/>
  <c r="AQ150" i="10"/>
  <c r="AY233" i="11" s="1"/>
  <c r="BC140" i="11"/>
  <c r="AU150" i="10"/>
  <c r="BC233" i="11" s="1"/>
  <c r="BG140" i="11"/>
  <c r="AY150" i="10"/>
  <c r="BG233" i="11" s="1"/>
  <c r="BK140" i="11"/>
  <c r="BC150" i="10"/>
  <c r="BK233" i="11" s="1"/>
  <c r="M141" i="11"/>
  <c r="E151" i="10"/>
  <c r="M234" i="11" s="1"/>
  <c r="Q141" i="11"/>
  <c r="I151" i="10"/>
  <c r="Q234" i="11" s="1"/>
  <c r="U141" i="11"/>
  <c r="M151" i="10"/>
  <c r="U234" i="11" s="1"/>
  <c r="Y141" i="11"/>
  <c r="Q151" i="10"/>
  <c r="Y234" i="11" s="1"/>
  <c r="AC141" i="11"/>
  <c r="U151" i="10"/>
  <c r="AC234" i="11" s="1"/>
  <c r="AG141" i="11"/>
  <c r="Y151" i="10"/>
  <c r="AG234" i="11" s="1"/>
  <c r="AK141" i="11"/>
  <c r="AC151" i="10"/>
  <c r="AK234" i="11" s="1"/>
  <c r="AO141" i="11"/>
  <c r="AG151" i="10"/>
  <c r="AO234" i="11" s="1"/>
  <c r="AS141" i="11"/>
  <c r="AK151" i="10"/>
  <c r="AS234" i="11" s="1"/>
  <c r="AW141" i="11"/>
  <c r="AO151" i="10"/>
  <c r="AW234" i="11" s="1"/>
  <c r="BA141" i="11"/>
  <c r="AS151" i="10"/>
  <c r="BA234" i="11" s="1"/>
  <c r="BE141" i="11"/>
  <c r="AW151" i="10"/>
  <c r="BE234" i="11" s="1"/>
  <c r="BI141" i="11"/>
  <c r="BA151" i="10"/>
  <c r="BI234" i="11" s="1"/>
  <c r="K142" i="11"/>
  <c r="C152" i="10"/>
  <c r="K235" i="11" s="1"/>
  <c r="O142" i="11"/>
  <c r="G152" i="10"/>
  <c r="O235" i="11" s="1"/>
  <c r="S142" i="11"/>
  <c r="K152" i="10"/>
  <c r="S235" i="11" s="1"/>
  <c r="W142" i="11"/>
  <c r="O152" i="10"/>
  <c r="W235" i="11" s="1"/>
  <c r="AA142" i="11"/>
  <c r="S152" i="10"/>
  <c r="AA235" i="11" s="1"/>
  <c r="AE142" i="11"/>
  <c r="W152" i="10"/>
  <c r="AE235" i="11" s="1"/>
  <c r="AI142" i="11"/>
  <c r="AA152" i="10"/>
  <c r="AI235" i="11" s="1"/>
  <c r="AM142" i="11"/>
  <c r="AE152" i="10"/>
  <c r="AM235" i="11" s="1"/>
  <c r="AQ142" i="11"/>
  <c r="AI152" i="10"/>
  <c r="AQ235" i="11" s="1"/>
  <c r="AU142" i="11"/>
  <c r="AM152" i="10"/>
  <c r="AU235" i="11" s="1"/>
  <c r="AY142" i="11"/>
  <c r="AQ152" i="10"/>
  <c r="AY235" i="11" s="1"/>
  <c r="BC142" i="11"/>
  <c r="AU152" i="10"/>
  <c r="BC235" i="11" s="1"/>
  <c r="BG142" i="11"/>
  <c r="AY152" i="10"/>
  <c r="BG235" i="11" s="1"/>
  <c r="BK142" i="11"/>
  <c r="BC152" i="10"/>
  <c r="BK235" i="11" s="1"/>
  <c r="M143" i="11"/>
  <c r="E153" i="10"/>
  <c r="M236" i="11" s="1"/>
  <c r="Q143" i="11"/>
  <c r="I153" i="10"/>
  <c r="Q236" i="11" s="1"/>
  <c r="U143" i="11"/>
  <c r="M153" i="10"/>
  <c r="U236" i="11" s="1"/>
  <c r="Y143" i="11"/>
  <c r="Q153" i="10"/>
  <c r="Y236" i="11" s="1"/>
  <c r="AC143" i="11"/>
  <c r="U153" i="10"/>
  <c r="AC236" i="11" s="1"/>
  <c r="AG143" i="11"/>
  <c r="Y153" i="10"/>
  <c r="AG236" i="11" s="1"/>
  <c r="AK143" i="11"/>
  <c r="AC153" i="10"/>
  <c r="AK236" i="11" s="1"/>
  <c r="AO143" i="11"/>
  <c r="AG153" i="10"/>
  <c r="AO236" i="11" s="1"/>
  <c r="AS143" i="11"/>
  <c r="AK153" i="10"/>
  <c r="AS236" i="11" s="1"/>
  <c r="AW143" i="11"/>
  <c r="AO153" i="10"/>
  <c r="AW236" i="11" s="1"/>
  <c r="BA143" i="11"/>
  <c r="AS153" i="10"/>
  <c r="BA236" i="11" s="1"/>
  <c r="BE143" i="11"/>
  <c r="AW153" i="10"/>
  <c r="BE236" i="11" s="1"/>
  <c r="BI143" i="11"/>
  <c r="BA153" i="10"/>
  <c r="BI236" i="11" s="1"/>
  <c r="K144" i="11"/>
  <c r="K237" i="11"/>
  <c r="O144" i="11"/>
  <c r="G154" i="10"/>
  <c r="O237" i="11" s="1"/>
  <c r="S144" i="11"/>
  <c r="K154" i="10"/>
  <c r="S237" i="11" s="1"/>
  <c r="W144" i="11"/>
  <c r="O154" i="10"/>
  <c r="W237" i="11" s="1"/>
  <c r="AA144" i="11"/>
  <c r="S154" i="10"/>
  <c r="AA237" i="11" s="1"/>
  <c r="AE144" i="11"/>
  <c r="W154" i="10"/>
  <c r="AE237" i="11" s="1"/>
  <c r="AI144" i="11"/>
  <c r="AA154" i="10"/>
  <c r="AI237" i="11" s="1"/>
  <c r="AM144" i="11"/>
  <c r="AE154" i="10"/>
  <c r="AM237" i="11" s="1"/>
  <c r="AQ144" i="11"/>
  <c r="AI154" i="10"/>
  <c r="AQ237" i="11" s="1"/>
  <c r="AU144" i="11"/>
  <c r="AM154" i="10"/>
  <c r="AU237" i="11" s="1"/>
  <c r="AY144" i="11"/>
  <c r="AQ154" i="10"/>
  <c r="AY237" i="11" s="1"/>
  <c r="BC144" i="11"/>
  <c r="AU154" i="10"/>
  <c r="BC237" i="11" s="1"/>
  <c r="BG144" i="11"/>
  <c r="AY154" i="10"/>
  <c r="BG237" i="11" s="1"/>
  <c r="BK144" i="11"/>
  <c r="BC154" i="10"/>
  <c r="BK237" i="11" s="1"/>
  <c r="M145" i="11"/>
  <c r="E155" i="10"/>
  <c r="M238" i="11" s="1"/>
  <c r="Q145" i="11"/>
  <c r="I155" i="10"/>
  <c r="Q238" i="11" s="1"/>
  <c r="U145" i="11"/>
  <c r="M155" i="10"/>
  <c r="U238" i="11" s="1"/>
  <c r="Y145" i="11"/>
  <c r="Q155" i="10"/>
  <c r="Y238" i="11" s="1"/>
  <c r="AC145" i="11"/>
  <c r="U155" i="10"/>
  <c r="AC238" i="11" s="1"/>
  <c r="AG145" i="11"/>
  <c r="Y155" i="10"/>
  <c r="AG238" i="11" s="1"/>
  <c r="AK145" i="11"/>
  <c r="AC155" i="10"/>
  <c r="AK238" i="11" s="1"/>
  <c r="AO145" i="11"/>
  <c r="AG155" i="10"/>
  <c r="AO238" i="11" s="1"/>
  <c r="AS145" i="11"/>
  <c r="AK155" i="10"/>
  <c r="AS238" i="11" s="1"/>
  <c r="AW145" i="11"/>
  <c r="AO155" i="10"/>
  <c r="AW238" i="11" s="1"/>
  <c r="BA145" i="11"/>
  <c r="AS155" i="10"/>
  <c r="BA238" i="11" s="1"/>
  <c r="BE145" i="11"/>
  <c r="AW155" i="10"/>
  <c r="BE238" i="11" s="1"/>
  <c r="BI145" i="11"/>
  <c r="BA155" i="10"/>
  <c r="BI238" i="11" s="1"/>
  <c r="K146" i="11"/>
  <c r="C156" i="10"/>
  <c r="K239" i="11" s="1"/>
  <c r="O146" i="11"/>
  <c r="G156" i="10"/>
  <c r="O239" i="11" s="1"/>
  <c r="S146" i="11"/>
  <c r="K156" i="10"/>
  <c r="S239" i="11" s="1"/>
  <c r="W146" i="11"/>
  <c r="O156" i="10"/>
  <c r="W239" i="11" s="1"/>
  <c r="AA146" i="11"/>
  <c r="S156" i="10"/>
  <c r="AA239" i="11" s="1"/>
  <c r="AE146" i="11"/>
  <c r="W156" i="10"/>
  <c r="AE239" i="11" s="1"/>
  <c r="AI146" i="11"/>
  <c r="AA156" i="10"/>
  <c r="AI239" i="11" s="1"/>
  <c r="AM146" i="11"/>
  <c r="AE156" i="10"/>
  <c r="AM239" i="11" s="1"/>
  <c r="AQ146" i="11"/>
  <c r="AI156" i="10"/>
  <c r="AQ239" i="11" s="1"/>
  <c r="AU146" i="11"/>
  <c r="AM156" i="10"/>
  <c r="AU239" i="11" s="1"/>
  <c r="AY146" i="11"/>
  <c r="AQ156" i="10"/>
  <c r="AY239" i="11" s="1"/>
  <c r="BC146" i="11"/>
  <c r="AU156" i="10"/>
  <c r="BC239" i="11" s="1"/>
  <c r="BG146" i="11"/>
  <c r="AY156" i="10"/>
  <c r="BG239" i="11" s="1"/>
  <c r="BK146" i="11"/>
  <c r="BC156" i="10"/>
  <c r="BK239" i="11" s="1"/>
  <c r="M147" i="11"/>
  <c r="E157" i="10"/>
  <c r="M240" i="11" s="1"/>
  <c r="Q147" i="11"/>
  <c r="I157" i="10"/>
  <c r="Q240" i="11" s="1"/>
  <c r="U147" i="11"/>
  <c r="M157" i="10"/>
  <c r="U240" i="11" s="1"/>
  <c r="Y147" i="11"/>
  <c r="Q157" i="10"/>
  <c r="Y240" i="11" s="1"/>
  <c r="AC147" i="11"/>
  <c r="U157" i="10"/>
  <c r="AC240" i="11" s="1"/>
  <c r="AG147" i="11"/>
  <c r="Y157" i="10"/>
  <c r="AG240" i="11" s="1"/>
  <c r="AK147" i="11"/>
  <c r="AC157" i="10"/>
  <c r="AK240" i="11" s="1"/>
  <c r="AO147" i="11"/>
  <c r="AG157" i="10"/>
  <c r="AO240" i="11" s="1"/>
  <c r="AS147" i="11"/>
  <c r="AK157" i="10"/>
  <c r="AS240" i="11" s="1"/>
  <c r="AW147" i="11"/>
  <c r="AO157" i="10"/>
  <c r="AW240" i="11" s="1"/>
  <c r="BA147" i="11"/>
  <c r="AS157" i="10"/>
  <c r="BA240" i="11" s="1"/>
  <c r="BE147" i="11"/>
  <c r="AW157" i="10"/>
  <c r="BE240" i="11" s="1"/>
  <c r="BI147" i="11"/>
  <c r="BA157" i="10"/>
  <c r="BI240" i="11" s="1"/>
  <c r="K148" i="11"/>
  <c r="C158" i="10"/>
  <c r="K241" i="11" s="1"/>
  <c r="O148" i="11"/>
  <c r="G158" i="10"/>
  <c r="O241" i="11" s="1"/>
  <c r="S148" i="11"/>
  <c r="K158" i="10"/>
  <c r="S241" i="11" s="1"/>
  <c r="W148" i="11"/>
  <c r="O158" i="10"/>
  <c r="W241" i="11" s="1"/>
  <c r="AA148" i="11"/>
  <c r="S158" i="10"/>
  <c r="AA241" i="11" s="1"/>
  <c r="AE148" i="11"/>
  <c r="W158" i="10"/>
  <c r="AE241" i="11" s="1"/>
  <c r="AI148" i="11"/>
  <c r="AA158" i="10"/>
  <c r="AI241" i="11" s="1"/>
  <c r="AM148" i="11"/>
  <c r="AE158" i="10"/>
  <c r="AM241" i="11" s="1"/>
  <c r="AQ148" i="11"/>
  <c r="AI158" i="10"/>
  <c r="AQ241" i="11" s="1"/>
  <c r="AU148" i="11"/>
  <c r="AM158" i="10"/>
  <c r="AU241" i="11" s="1"/>
  <c r="AY148" i="11"/>
  <c r="AQ158" i="10"/>
  <c r="AY241" i="11" s="1"/>
  <c r="BC148" i="11"/>
  <c r="AU158" i="10"/>
  <c r="BC241" i="11" s="1"/>
  <c r="BG148" i="11"/>
  <c r="AY158" i="10"/>
  <c r="BG241" i="11" s="1"/>
  <c r="BK148" i="11"/>
  <c r="BC158" i="10"/>
  <c r="BK241" i="11" s="1"/>
  <c r="M149" i="11"/>
  <c r="E159" i="10"/>
  <c r="M242" i="11" s="1"/>
  <c r="Q149" i="11"/>
  <c r="I159" i="10"/>
  <c r="Q242" i="11" s="1"/>
  <c r="U149" i="11"/>
  <c r="M159" i="10"/>
  <c r="U242" i="11" s="1"/>
  <c r="Y149" i="11"/>
  <c r="Q159" i="10"/>
  <c r="Y242" i="11" s="1"/>
  <c r="AC149" i="11"/>
  <c r="U159" i="10"/>
  <c r="AC242" i="11" s="1"/>
  <c r="AG149" i="11"/>
  <c r="Y159" i="10"/>
  <c r="AG242" i="11" s="1"/>
  <c r="AK149" i="11"/>
  <c r="AC159" i="10"/>
  <c r="AK242" i="11" s="1"/>
  <c r="AO149" i="11"/>
  <c r="AG159" i="10"/>
  <c r="AO242" i="11" s="1"/>
  <c r="AS149" i="11"/>
  <c r="AK159" i="10"/>
  <c r="AS242" i="11" s="1"/>
  <c r="AW149" i="11"/>
  <c r="AO159" i="10"/>
  <c r="AW242" i="11" s="1"/>
  <c r="BA149" i="11"/>
  <c r="AS159" i="10"/>
  <c r="BA242" i="11" s="1"/>
  <c r="BE149" i="11"/>
  <c r="AW159" i="10"/>
  <c r="BE242" i="11" s="1"/>
  <c r="BI149" i="11"/>
  <c r="BA159" i="10"/>
  <c r="BI242" i="11" s="1"/>
  <c r="K150" i="11"/>
  <c r="C160" i="10"/>
  <c r="K243" i="11" s="1"/>
  <c r="O150" i="11"/>
  <c r="G160" i="10"/>
  <c r="O243" i="11" s="1"/>
  <c r="S150" i="11"/>
  <c r="K160" i="10"/>
  <c r="S243" i="11" s="1"/>
  <c r="W150" i="11"/>
  <c r="O160" i="10"/>
  <c r="W243" i="11" s="1"/>
  <c r="AA150" i="11"/>
  <c r="S160" i="10"/>
  <c r="AA243" i="11" s="1"/>
  <c r="AE150" i="11"/>
  <c r="W160" i="10"/>
  <c r="AE243" i="11" s="1"/>
  <c r="AI150" i="11"/>
  <c r="AA160" i="10"/>
  <c r="AI243" i="11" s="1"/>
  <c r="AM150" i="11"/>
  <c r="AE160" i="10"/>
  <c r="AM243" i="11" s="1"/>
  <c r="AQ150" i="11"/>
  <c r="AI160" i="10"/>
  <c r="AQ243" i="11" s="1"/>
  <c r="AU150" i="11"/>
  <c r="AM160" i="10"/>
  <c r="AU243" i="11" s="1"/>
  <c r="AY150" i="11"/>
  <c r="AQ160" i="10"/>
  <c r="AY243" i="11" s="1"/>
  <c r="BC150" i="11"/>
  <c r="AU160" i="10"/>
  <c r="BC243" i="11" s="1"/>
  <c r="BG150" i="11"/>
  <c r="AY160" i="10"/>
  <c r="BG243" i="11" s="1"/>
  <c r="BK150" i="11"/>
  <c r="BC160" i="10"/>
  <c r="BK243" i="11" s="1"/>
  <c r="M151" i="11"/>
  <c r="E161" i="10"/>
  <c r="M244" i="11" s="1"/>
  <c r="Q151" i="11"/>
  <c r="I161" i="10"/>
  <c r="Q244" i="11" s="1"/>
  <c r="U151" i="11"/>
  <c r="M161" i="10"/>
  <c r="U244" i="11" s="1"/>
  <c r="Y151" i="11"/>
  <c r="Q161" i="10"/>
  <c r="Y244" i="11" s="1"/>
  <c r="AC151" i="11"/>
  <c r="U161" i="10"/>
  <c r="AC244" i="11" s="1"/>
  <c r="AG151" i="11"/>
  <c r="Y161" i="10"/>
  <c r="AG244" i="11" s="1"/>
  <c r="AK151" i="11"/>
  <c r="AC161" i="10"/>
  <c r="AK244" i="11" s="1"/>
  <c r="AO151" i="11"/>
  <c r="AG161" i="10"/>
  <c r="AO244" i="11" s="1"/>
  <c r="AS151" i="11"/>
  <c r="AK161" i="10"/>
  <c r="AS244" i="11" s="1"/>
  <c r="AW151" i="11"/>
  <c r="AO161" i="10"/>
  <c r="AW244" i="11" s="1"/>
  <c r="BA151" i="11"/>
  <c r="AS161" i="10"/>
  <c r="BA244" i="11" s="1"/>
  <c r="BE151" i="11"/>
  <c r="AW161" i="10"/>
  <c r="BE244" i="11" s="1"/>
  <c r="BI151" i="11"/>
  <c r="BA161" i="10"/>
  <c r="BI244" i="11" s="1"/>
  <c r="BL123" i="11"/>
  <c r="BD133" i="10"/>
  <c r="BL216" i="11" s="1"/>
  <c r="L77" i="11"/>
  <c r="P77" i="11"/>
  <c r="T77" i="11"/>
  <c r="X77" i="11"/>
  <c r="AB77" i="11"/>
  <c r="AF77" i="11"/>
  <c r="AJ77" i="11"/>
  <c r="AN77" i="11"/>
  <c r="AR77" i="11"/>
  <c r="AV77" i="11"/>
  <c r="AZ77" i="11"/>
  <c r="BD77" i="11"/>
  <c r="BH77" i="11"/>
  <c r="BL77" i="11"/>
  <c r="K77" i="11"/>
  <c r="O77" i="11"/>
  <c r="S77" i="11"/>
  <c r="W77" i="11"/>
  <c r="AA77" i="11"/>
  <c r="AE77" i="11"/>
  <c r="AI77" i="11"/>
  <c r="AM77" i="11"/>
  <c r="AQ77" i="11"/>
  <c r="AU77" i="11"/>
  <c r="AY77" i="11"/>
  <c r="BC77" i="11"/>
  <c r="BG77" i="11"/>
  <c r="BK77" i="11"/>
  <c r="M77" i="11"/>
  <c r="Q77" i="11"/>
  <c r="U77" i="11"/>
  <c r="Y77" i="11"/>
  <c r="AC77" i="11"/>
  <c r="AG77" i="11"/>
  <c r="AK77" i="11"/>
  <c r="AO77" i="11"/>
  <c r="AS77" i="11"/>
  <c r="AW77" i="11"/>
  <c r="BA77" i="11"/>
  <c r="BE77" i="11"/>
  <c r="BI77" i="11"/>
  <c r="N77" i="11"/>
  <c r="R77" i="11"/>
  <c r="V77" i="11"/>
  <c r="Z77" i="11"/>
  <c r="AD77" i="11"/>
  <c r="AH77" i="11"/>
  <c r="AL77" i="11"/>
  <c r="AP77" i="11"/>
  <c r="AT77" i="11"/>
  <c r="AX77" i="11"/>
  <c r="BB77" i="11"/>
  <c r="BF77" i="11"/>
  <c r="BJ77" i="11"/>
  <c r="BG1" i="10"/>
  <c r="AK214" i="11" l="1"/>
  <c r="L85" i="11"/>
  <c r="M85" i="11" s="1"/>
  <c r="N85" i="11" s="1"/>
  <c r="O85" i="11" s="1"/>
  <c r="P85" i="11" s="1"/>
  <c r="Q85" i="11" s="1"/>
  <c r="R85" i="11" s="1"/>
  <c r="S85" i="11" s="1"/>
  <c r="T85" i="11" s="1"/>
  <c r="U85" i="11" s="1"/>
  <c r="V85" i="11" s="1"/>
  <c r="W85" i="11" s="1"/>
  <c r="X85" i="11" s="1"/>
  <c r="Y85" i="11" s="1"/>
  <c r="Z85" i="11" s="1"/>
  <c r="AA85" i="11" s="1"/>
  <c r="AB85" i="11" s="1"/>
  <c r="AC85" i="11" s="1"/>
  <c r="AD85" i="11" s="1"/>
  <c r="AE85" i="11" s="1"/>
  <c r="AF85" i="11" s="1"/>
  <c r="AG85" i="11" s="1"/>
  <c r="AH85" i="11" s="1"/>
  <c r="AI85" i="11" s="1"/>
  <c r="AJ85" i="11" s="1"/>
  <c r="AK85" i="11" s="1"/>
  <c r="AL85" i="11" s="1"/>
  <c r="AM85" i="11" s="1"/>
  <c r="AN85" i="11" s="1"/>
  <c r="AO85" i="11" s="1"/>
  <c r="AP85" i="11" s="1"/>
  <c r="AQ85" i="11" s="1"/>
  <c r="AR85" i="11" s="1"/>
  <c r="AS85" i="11" s="1"/>
  <c r="AT85" i="11" s="1"/>
  <c r="AU85" i="11" s="1"/>
  <c r="AV85" i="11" s="1"/>
  <c r="AW85" i="11" s="1"/>
  <c r="AX85" i="11" s="1"/>
  <c r="AY85" i="11" s="1"/>
  <c r="AZ85" i="11" s="1"/>
  <c r="BA85" i="11" s="1"/>
  <c r="BB85" i="11" s="1"/>
  <c r="BC85" i="11" s="1"/>
  <c r="BD85" i="11" s="1"/>
  <c r="BE85" i="11" s="1"/>
  <c r="BF85" i="11" s="1"/>
  <c r="BG85" i="11" s="1"/>
  <c r="BH85" i="11" s="1"/>
  <c r="BI85" i="11" s="1"/>
  <c r="BJ85" i="11" s="1"/>
  <c r="BK85" i="11" s="1"/>
  <c r="L79" i="11"/>
  <c r="BH79" i="11"/>
  <c r="AZ79" i="11"/>
  <c r="AR79" i="11"/>
  <c r="R70" i="11"/>
  <c r="M70" i="11"/>
  <c r="T75" i="11"/>
  <c r="S74" i="11"/>
  <c r="R67" i="11"/>
  <c r="M67" i="11"/>
  <c r="K79" i="11"/>
  <c r="AJ79" i="11"/>
  <c r="AB79" i="11"/>
  <c r="T79" i="11"/>
  <c r="BG79" i="11"/>
  <c r="AY79" i="11"/>
  <c r="AQ79" i="11"/>
  <c r="AI79" i="11"/>
  <c r="AA79" i="11"/>
  <c r="S79" i="11"/>
  <c r="BF79" i="11"/>
  <c r="AX79" i="11"/>
  <c r="AP79" i="11"/>
  <c r="AH79" i="11"/>
  <c r="Z79" i="11"/>
  <c r="R79" i="11"/>
  <c r="BE79" i="11"/>
  <c r="AW79" i="11"/>
  <c r="AO79" i="11"/>
  <c r="AG79" i="11"/>
  <c r="Y79" i="11"/>
  <c r="Q79" i="11"/>
  <c r="BL79" i="11"/>
  <c r="BD79" i="11"/>
  <c r="AV79" i="11"/>
  <c r="AN79" i="11"/>
  <c r="AF79" i="11"/>
  <c r="X79" i="11"/>
  <c r="P79" i="11"/>
  <c r="BK79" i="11"/>
  <c r="BC79" i="11"/>
  <c r="AU79" i="11"/>
  <c r="AM79" i="11"/>
  <c r="AE79" i="11"/>
  <c r="W79" i="11"/>
  <c r="O79" i="11"/>
  <c r="BJ79" i="11"/>
  <c r="BB79" i="11"/>
  <c r="AT79" i="11"/>
  <c r="AL79" i="11"/>
  <c r="AD79" i="11"/>
  <c r="V79" i="11"/>
  <c r="N79" i="11"/>
  <c r="BI79" i="11"/>
  <c r="BA79" i="11"/>
  <c r="AS79" i="11"/>
  <c r="AK79" i="11"/>
  <c r="AC79" i="11"/>
  <c r="U79" i="11"/>
  <c r="M79" i="11"/>
  <c r="K81" i="11"/>
  <c r="K84" i="11" s="1"/>
  <c r="S81" i="11"/>
  <c r="N81" i="11"/>
  <c r="BG125" i="10"/>
  <c r="BG121" i="10"/>
  <c r="BG117" i="10"/>
  <c r="BG113" i="10"/>
  <c r="BG109" i="10"/>
  <c r="BG105" i="10"/>
  <c r="BG101" i="10"/>
  <c r="BG126" i="10"/>
  <c r="BG122" i="10"/>
  <c r="BG118" i="10"/>
  <c r="BG114" i="10"/>
  <c r="BG110" i="10"/>
  <c r="BG106" i="10"/>
  <c r="BG102" i="10"/>
  <c r="BG127" i="10"/>
  <c r="BG123" i="10"/>
  <c r="BG119" i="10"/>
  <c r="BG115" i="10"/>
  <c r="BG111" i="10"/>
  <c r="BG107" i="10"/>
  <c r="BG103" i="10"/>
  <c r="BG99" i="10"/>
  <c r="BG128" i="10"/>
  <c r="BG124" i="10"/>
  <c r="BG120" i="10"/>
  <c r="BG104" i="10"/>
  <c r="BG224" i="10"/>
  <c r="BG220" i="10"/>
  <c r="BG216" i="10"/>
  <c r="BG212" i="10"/>
  <c r="BG208" i="10"/>
  <c r="BG108" i="10"/>
  <c r="BG223" i="10"/>
  <c r="BG219" i="10"/>
  <c r="BG215" i="10"/>
  <c r="BG211" i="10"/>
  <c r="BG207" i="10"/>
  <c r="BG112" i="10"/>
  <c r="BG100" i="10"/>
  <c r="BG226" i="10"/>
  <c r="BG222" i="10"/>
  <c r="BG218" i="10"/>
  <c r="BG214" i="10"/>
  <c r="BG210" i="10"/>
  <c r="BG206" i="10"/>
  <c r="BG116" i="10"/>
  <c r="BG98" i="10"/>
  <c r="BG213" i="10"/>
  <c r="BG203" i="10"/>
  <c r="BG202" i="10"/>
  <c r="BG198" i="10"/>
  <c r="BG201" i="10"/>
  <c r="BG205" i="10"/>
  <c r="BG204" i="10"/>
  <c r="BG196" i="10"/>
  <c r="BG225" i="10"/>
  <c r="BG199" i="10"/>
  <c r="BG217" i="10"/>
  <c r="BG197" i="10"/>
  <c r="BG221" i="10"/>
  <c r="BG200" i="10"/>
  <c r="BG209" i="10"/>
  <c r="BH81" i="11"/>
  <c r="AZ81" i="11"/>
  <c r="AR81" i="11"/>
  <c r="AJ81" i="11"/>
  <c r="AB81" i="11"/>
  <c r="T81" i="11"/>
  <c r="BL81" i="11"/>
  <c r="BD81" i="11"/>
  <c r="AV81" i="11"/>
  <c r="AN81" i="11"/>
  <c r="AF81" i="11"/>
  <c r="X81" i="11"/>
  <c r="P81" i="11"/>
  <c r="BI81" i="11"/>
  <c r="BA81" i="11"/>
  <c r="AS81" i="11"/>
  <c r="AK81" i="11"/>
  <c r="AC81" i="11"/>
  <c r="U81" i="11"/>
  <c r="M81" i="11"/>
  <c r="BG81" i="11"/>
  <c r="AY81" i="11"/>
  <c r="AQ81" i="11"/>
  <c r="AI81" i="11"/>
  <c r="AA81" i="11"/>
  <c r="BJ81" i="11"/>
  <c r="BB81" i="11"/>
  <c r="AT81" i="11"/>
  <c r="AL81" i="11"/>
  <c r="AD81" i="11"/>
  <c r="V81" i="11"/>
  <c r="BE81" i="11"/>
  <c r="AW81" i="11"/>
  <c r="AO81" i="11"/>
  <c r="AG81" i="11"/>
  <c r="Y81" i="11"/>
  <c r="Q81" i="11"/>
  <c r="L81" i="11"/>
  <c r="BK81" i="11"/>
  <c r="BC81" i="11"/>
  <c r="AU81" i="11"/>
  <c r="AM81" i="11"/>
  <c r="AE81" i="11"/>
  <c r="W81" i="11"/>
  <c r="O81" i="11"/>
  <c r="BF81" i="11"/>
  <c r="AX81" i="11"/>
  <c r="AP81" i="11"/>
  <c r="AH81" i="11"/>
  <c r="Z81" i="11"/>
  <c r="R81" i="11"/>
  <c r="BG32" i="10"/>
  <c r="BO120" i="11" s="1"/>
  <c r="BG30" i="10"/>
  <c r="BO118" i="11" s="1"/>
  <c r="BG28" i="10"/>
  <c r="BO116" i="11" s="1"/>
  <c r="BG26" i="10"/>
  <c r="BO114" i="11" s="1"/>
  <c r="BG24" i="10"/>
  <c r="BO112" i="11" s="1"/>
  <c r="BG22" i="10"/>
  <c r="BO110" i="11" s="1"/>
  <c r="BG20" i="10"/>
  <c r="BO108" i="11" s="1"/>
  <c r="BG18" i="10"/>
  <c r="BO106" i="11" s="1"/>
  <c r="BG16" i="10"/>
  <c r="BO104" i="11" s="1"/>
  <c r="BG14" i="10"/>
  <c r="BO102" i="11" s="1"/>
  <c r="BG12" i="10"/>
  <c r="BO100" i="11" s="1"/>
  <c r="BG10" i="10"/>
  <c r="BO98" i="11" s="1"/>
  <c r="BG8" i="10"/>
  <c r="BO96" i="11" s="1"/>
  <c r="BG6" i="10"/>
  <c r="BO94" i="11" s="1"/>
  <c r="BG31" i="10"/>
  <c r="BO119" i="11" s="1"/>
  <c r="BG29" i="10"/>
  <c r="BO117" i="11" s="1"/>
  <c r="BG27" i="10"/>
  <c r="BO115" i="11" s="1"/>
  <c r="BG25" i="10"/>
  <c r="BO113" i="11" s="1"/>
  <c r="BG23" i="10"/>
  <c r="BO111" i="11" s="1"/>
  <c r="BG21" i="10"/>
  <c r="BO109" i="11" s="1"/>
  <c r="BG19" i="10"/>
  <c r="BO107" i="11" s="1"/>
  <c r="BG17" i="10"/>
  <c r="BO105" i="11" s="1"/>
  <c r="BG15" i="10"/>
  <c r="BO103" i="11" s="1"/>
  <c r="BG13" i="10"/>
  <c r="BO101" i="11" s="1"/>
  <c r="BG4" i="10"/>
  <c r="BO92" i="11" s="1"/>
  <c r="BG2" i="10"/>
  <c r="BO90" i="11" s="1"/>
  <c r="BG9" i="10"/>
  <c r="BO97" i="11" s="1"/>
  <c r="BG7" i="10"/>
  <c r="BO95" i="11" s="1"/>
  <c r="BG3" i="10"/>
  <c r="BO91" i="11" s="1"/>
  <c r="BG11" i="10"/>
  <c r="BO99" i="11" s="1"/>
  <c r="BG5" i="10"/>
  <c r="BO93" i="11" s="1"/>
  <c r="BO89" i="11"/>
  <c r="BO76" i="11" s="1"/>
  <c r="BG96" i="10"/>
  <c r="BO182" i="11" s="1"/>
  <c r="BG92" i="10"/>
  <c r="BO178" i="11" s="1"/>
  <c r="BG88" i="10"/>
  <c r="BO174" i="11" s="1"/>
  <c r="BG82" i="10"/>
  <c r="BO168" i="11" s="1"/>
  <c r="BG78" i="10"/>
  <c r="BO164" i="11" s="1"/>
  <c r="BG74" i="10"/>
  <c r="BO160" i="11" s="1"/>
  <c r="BG70" i="10"/>
  <c r="BO156" i="11" s="1"/>
  <c r="BG66" i="10"/>
  <c r="BO152" i="11" s="1"/>
  <c r="BG93" i="10"/>
  <c r="BO179" i="11" s="1"/>
  <c r="BG89" i="10"/>
  <c r="BO175" i="11" s="1"/>
  <c r="BG85" i="10"/>
  <c r="BO171" i="11" s="1"/>
  <c r="BG81" i="10"/>
  <c r="BO167" i="11" s="1"/>
  <c r="BG77" i="10"/>
  <c r="BO163" i="11" s="1"/>
  <c r="BG94" i="10"/>
  <c r="BO180" i="11" s="1"/>
  <c r="BG90" i="10"/>
  <c r="BO176" i="11" s="1"/>
  <c r="BG86" i="10"/>
  <c r="BO172" i="11" s="1"/>
  <c r="BG84" i="10"/>
  <c r="BO170" i="11" s="1"/>
  <c r="BG80" i="10"/>
  <c r="BO166" i="11" s="1"/>
  <c r="BG95" i="10"/>
  <c r="BO181" i="11" s="1"/>
  <c r="BG91" i="10"/>
  <c r="BO177" i="11" s="1"/>
  <c r="BG87" i="10"/>
  <c r="BO173" i="11" s="1"/>
  <c r="BG83" i="10"/>
  <c r="BO169" i="11" s="1"/>
  <c r="BG79" i="10"/>
  <c r="BO165" i="11" s="1"/>
  <c r="BG75" i="10"/>
  <c r="BO161" i="11" s="1"/>
  <c r="BG71" i="10"/>
  <c r="BO157" i="11" s="1"/>
  <c r="BG67" i="10"/>
  <c r="BO153" i="11" s="1"/>
  <c r="BG63" i="10"/>
  <c r="BO150" i="11" s="1"/>
  <c r="BG61" i="10"/>
  <c r="BO148" i="11" s="1"/>
  <c r="BG57" i="10"/>
  <c r="BO144" i="11" s="1"/>
  <c r="BG53" i="10"/>
  <c r="BO140" i="11" s="1"/>
  <c r="BG49" i="10"/>
  <c r="BO136" i="11" s="1"/>
  <c r="BG47" i="10"/>
  <c r="BO134" i="11" s="1"/>
  <c r="BG46" i="10"/>
  <c r="BO133" i="11" s="1"/>
  <c r="BG45" i="10"/>
  <c r="BO132" i="11" s="1"/>
  <c r="BG44" i="10"/>
  <c r="BO131" i="11" s="1"/>
  <c r="BG43" i="10"/>
  <c r="BO130" i="11" s="1"/>
  <c r="BG42" i="10"/>
  <c r="BO129" i="11" s="1"/>
  <c r="BG41" i="10"/>
  <c r="BO128" i="11" s="1"/>
  <c r="BG40" i="10"/>
  <c r="BO127" i="11" s="1"/>
  <c r="BG39" i="10"/>
  <c r="BO126" i="11" s="1"/>
  <c r="BG38" i="10"/>
  <c r="BO125" i="11" s="1"/>
  <c r="BG37" i="10"/>
  <c r="BO124" i="11" s="1"/>
  <c r="BG36" i="10"/>
  <c r="BO123" i="11" s="1"/>
  <c r="BG35" i="10"/>
  <c r="BO122" i="11" s="1"/>
  <c r="BG34" i="10"/>
  <c r="BO121" i="11" s="1"/>
  <c r="BG52" i="10"/>
  <c r="BO139" i="11" s="1"/>
  <c r="BG60" i="10"/>
  <c r="BO147" i="11" s="1"/>
  <c r="BG56" i="10"/>
  <c r="BO143" i="11" s="1"/>
  <c r="BG48" i="10"/>
  <c r="BO135" i="11" s="1"/>
  <c r="BG73" i="10"/>
  <c r="BO159" i="11" s="1"/>
  <c r="BG69" i="10"/>
  <c r="BO155" i="11" s="1"/>
  <c r="BG64" i="10"/>
  <c r="BO151" i="11" s="1"/>
  <c r="BG59" i="10"/>
  <c r="BO146" i="11" s="1"/>
  <c r="BG55" i="10"/>
  <c r="BO142" i="11" s="1"/>
  <c r="BG51" i="10"/>
  <c r="BO138" i="11" s="1"/>
  <c r="BG76" i="10"/>
  <c r="BO162" i="11" s="1"/>
  <c r="BG72" i="10"/>
  <c r="BO158" i="11" s="1"/>
  <c r="BG68" i="10"/>
  <c r="BO154" i="11" s="1"/>
  <c r="BG62" i="10"/>
  <c r="BO149" i="11" s="1"/>
  <c r="BG58" i="10"/>
  <c r="BO145" i="11" s="1"/>
  <c r="BG54" i="10"/>
  <c r="BO141" i="11" s="1"/>
  <c r="BG50" i="10"/>
  <c r="BO137" i="11" s="1"/>
  <c r="BH1" i="10"/>
  <c r="U75" i="11" l="1"/>
  <c r="T74" i="11"/>
  <c r="M68" i="11"/>
  <c r="M69" i="11"/>
  <c r="L65" i="11" s="1"/>
  <c r="L67" i="11" s="1"/>
  <c r="M66" i="11"/>
  <c r="V65" i="11" s="1"/>
  <c r="L84" i="11"/>
  <c r="M84" i="11" s="1"/>
  <c r="N84" i="11" s="1"/>
  <c r="O84" i="11" s="1"/>
  <c r="P84" i="11" s="1"/>
  <c r="Q84" i="11" s="1"/>
  <c r="R84" i="11" s="1"/>
  <c r="S84" i="11" s="1"/>
  <c r="T84" i="11" s="1"/>
  <c r="U84" i="11" s="1"/>
  <c r="V84" i="11" s="1"/>
  <c r="W84" i="11" s="1"/>
  <c r="X84" i="11" s="1"/>
  <c r="Y84" i="11" s="1"/>
  <c r="Z84" i="11" s="1"/>
  <c r="AA84" i="11" s="1"/>
  <c r="AB84" i="11" s="1"/>
  <c r="AC84" i="11" s="1"/>
  <c r="AD84" i="11" s="1"/>
  <c r="AE84" i="11" s="1"/>
  <c r="AF84" i="11" s="1"/>
  <c r="AG84" i="11" s="1"/>
  <c r="AH84" i="11" s="1"/>
  <c r="AI84" i="11" s="1"/>
  <c r="AJ84" i="11" s="1"/>
  <c r="AK84" i="11" s="1"/>
  <c r="AL84" i="11" s="1"/>
  <c r="AM84" i="11" s="1"/>
  <c r="AN84" i="11" s="1"/>
  <c r="AO84" i="11" s="1"/>
  <c r="AP84" i="11" s="1"/>
  <c r="AQ84" i="11" s="1"/>
  <c r="AR84" i="11" s="1"/>
  <c r="AS84" i="11" s="1"/>
  <c r="AT84" i="11" s="1"/>
  <c r="AU84" i="11" s="1"/>
  <c r="AV84" i="11" s="1"/>
  <c r="AW84" i="11" s="1"/>
  <c r="AX84" i="11" s="1"/>
  <c r="AY84" i="11" s="1"/>
  <c r="AZ84" i="11" s="1"/>
  <c r="BA84" i="11" s="1"/>
  <c r="BB84" i="11" s="1"/>
  <c r="BC84" i="11" s="1"/>
  <c r="BD84" i="11" s="1"/>
  <c r="BE84" i="11" s="1"/>
  <c r="BF84" i="11" s="1"/>
  <c r="BG84" i="11" s="1"/>
  <c r="BH84" i="11" s="1"/>
  <c r="BI84" i="11" s="1"/>
  <c r="BJ84" i="11" s="1"/>
  <c r="BK84" i="11" s="1"/>
  <c r="BL84" i="11" s="1"/>
  <c r="R66" i="11"/>
  <c r="R68" i="11"/>
  <c r="R69" i="11"/>
  <c r="P71" i="11" s="1"/>
  <c r="BH126" i="10"/>
  <c r="BH122" i="10"/>
  <c r="BH118" i="10"/>
  <c r="BH114" i="10"/>
  <c r="BH110" i="10"/>
  <c r="BH106" i="10"/>
  <c r="BH102" i="10"/>
  <c r="BH127" i="10"/>
  <c r="BH123" i="10"/>
  <c r="BH119" i="10"/>
  <c r="BH115" i="10"/>
  <c r="BH111" i="10"/>
  <c r="BH107" i="10"/>
  <c r="BH103" i="10"/>
  <c r="BH128" i="10"/>
  <c r="BH124" i="10"/>
  <c r="BH120" i="10"/>
  <c r="BH116" i="10"/>
  <c r="BH112" i="10"/>
  <c r="BH108" i="10"/>
  <c r="BH104" i="10"/>
  <c r="BH100" i="10"/>
  <c r="BH125" i="10"/>
  <c r="BH117" i="10"/>
  <c r="BH101" i="10"/>
  <c r="BH223" i="10"/>
  <c r="BH219" i="10"/>
  <c r="BH215" i="10"/>
  <c r="BH211" i="10"/>
  <c r="BH207" i="10"/>
  <c r="BH121" i="10"/>
  <c r="BH105" i="10"/>
  <c r="BH226" i="10"/>
  <c r="BH222" i="10"/>
  <c r="BH218" i="10"/>
  <c r="BH214" i="10"/>
  <c r="BH210" i="10"/>
  <c r="BH206" i="10"/>
  <c r="BH109" i="10"/>
  <c r="BH99" i="10"/>
  <c r="BH98" i="10"/>
  <c r="BH225" i="10"/>
  <c r="BH221" i="10"/>
  <c r="BH217" i="10"/>
  <c r="BH213" i="10"/>
  <c r="BH209" i="10"/>
  <c r="BH205" i="10"/>
  <c r="BH224" i="10"/>
  <c r="BH208" i="10"/>
  <c r="BH201" i="10"/>
  <c r="BH197" i="10"/>
  <c r="BH200" i="10"/>
  <c r="BH220" i="10"/>
  <c r="BH198" i="10"/>
  <c r="BH212" i="10"/>
  <c r="BH204" i="10"/>
  <c r="BH196" i="10"/>
  <c r="BH113" i="10"/>
  <c r="BH216" i="10"/>
  <c r="BH199" i="10"/>
  <c r="BH203" i="10"/>
  <c r="BH202" i="10"/>
  <c r="BH31" i="10"/>
  <c r="BP119" i="11" s="1"/>
  <c r="BH29" i="10"/>
  <c r="BP117" i="11" s="1"/>
  <c r="BH27" i="10"/>
  <c r="BP115" i="11" s="1"/>
  <c r="BH25" i="10"/>
  <c r="BP113" i="11" s="1"/>
  <c r="BH23" i="10"/>
  <c r="BP111" i="11" s="1"/>
  <c r="BH21" i="10"/>
  <c r="BP109" i="11" s="1"/>
  <c r="BH19" i="10"/>
  <c r="BP107" i="11" s="1"/>
  <c r="BH17" i="10"/>
  <c r="BP105" i="11" s="1"/>
  <c r="BH15" i="10"/>
  <c r="BP103" i="11" s="1"/>
  <c r="BH13" i="10"/>
  <c r="BP101" i="11" s="1"/>
  <c r="BH11" i="10"/>
  <c r="BP99" i="11" s="1"/>
  <c r="BH9" i="10"/>
  <c r="BP97" i="11" s="1"/>
  <c r="BH7" i="10"/>
  <c r="BP95" i="11" s="1"/>
  <c r="BH5" i="10"/>
  <c r="BP93" i="11" s="1"/>
  <c r="BH32" i="10"/>
  <c r="BP120" i="11" s="1"/>
  <c r="BH30" i="10"/>
  <c r="BP118" i="11" s="1"/>
  <c r="BH28" i="10"/>
  <c r="BP116" i="11" s="1"/>
  <c r="BH26" i="10"/>
  <c r="BP114" i="11" s="1"/>
  <c r="BH24" i="10"/>
  <c r="BP112" i="11" s="1"/>
  <c r="BH22" i="10"/>
  <c r="BP110" i="11" s="1"/>
  <c r="BH20" i="10"/>
  <c r="BP108" i="11" s="1"/>
  <c r="BH18" i="10"/>
  <c r="BP106" i="11" s="1"/>
  <c r="BH16" i="10"/>
  <c r="BP104" i="11" s="1"/>
  <c r="BH14" i="10"/>
  <c r="BP102" i="11" s="1"/>
  <c r="BH12" i="10"/>
  <c r="BP100" i="11" s="1"/>
  <c r="BH10" i="10"/>
  <c r="BP98" i="11" s="1"/>
  <c r="BH3" i="10"/>
  <c r="BP91" i="11" s="1"/>
  <c r="BH8" i="10"/>
  <c r="BP96" i="11" s="1"/>
  <c r="BH6" i="10"/>
  <c r="BP94" i="11" s="1"/>
  <c r="BH4" i="10"/>
  <c r="BP92" i="11" s="1"/>
  <c r="BH2" i="10"/>
  <c r="BP90" i="11" s="1"/>
  <c r="BP89" i="11"/>
  <c r="BP76" i="11" s="1"/>
  <c r="BH95" i="10"/>
  <c r="BP181" i="11" s="1"/>
  <c r="BH91" i="10"/>
  <c r="BP177" i="11" s="1"/>
  <c r="BH87" i="10"/>
  <c r="BP173" i="11" s="1"/>
  <c r="BH96" i="10"/>
  <c r="BP182" i="11" s="1"/>
  <c r="BH93" i="10"/>
  <c r="BP179" i="11" s="1"/>
  <c r="BH92" i="10"/>
  <c r="BP178" i="11" s="1"/>
  <c r="BH89" i="10"/>
  <c r="BP175" i="11" s="1"/>
  <c r="BH88" i="10"/>
  <c r="BP174" i="11" s="1"/>
  <c r="BH85" i="10"/>
  <c r="BP171" i="11" s="1"/>
  <c r="BH81" i="10"/>
  <c r="BP167" i="11" s="1"/>
  <c r="BH77" i="10"/>
  <c r="BP163" i="11" s="1"/>
  <c r="BH73" i="10"/>
  <c r="BP159" i="11" s="1"/>
  <c r="BH69" i="10"/>
  <c r="BP155" i="11" s="1"/>
  <c r="BH64" i="10"/>
  <c r="BP151" i="11" s="1"/>
  <c r="BH94" i="10"/>
  <c r="BP180" i="11" s="1"/>
  <c r="BH90" i="10"/>
  <c r="BP176" i="11" s="1"/>
  <c r="BH86" i="10"/>
  <c r="BP172" i="11" s="1"/>
  <c r="BH84" i="10"/>
  <c r="BP170" i="11" s="1"/>
  <c r="BH80" i="10"/>
  <c r="BP166" i="11" s="1"/>
  <c r="BH76" i="10"/>
  <c r="BP162" i="11" s="1"/>
  <c r="BH83" i="10"/>
  <c r="BP169" i="11" s="1"/>
  <c r="BH79" i="10"/>
  <c r="BP165" i="11" s="1"/>
  <c r="BH82" i="10"/>
  <c r="BP168" i="11" s="1"/>
  <c r="BH78" i="10"/>
  <c r="BP164" i="11" s="1"/>
  <c r="BH74" i="10"/>
  <c r="BP160" i="11" s="1"/>
  <c r="BH70" i="10"/>
  <c r="BP156" i="11" s="1"/>
  <c r="BH66" i="10"/>
  <c r="BP152" i="11" s="1"/>
  <c r="BH71" i="10"/>
  <c r="BP157" i="11" s="1"/>
  <c r="BH67" i="10"/>
  <c r="BP153" i="11" s="1"/>
  <c r="BH60" i="10"/>
  <c r="BP147" i="11" s="1"/>
  <c r="BH56" i="10"/>
  <c r="BP143" i="11" s="1"/>
  <c r="BH52" i="10"/>
  <c r="BP139" i="11" s="1"/>
  <c r="BH48" i="10"/>
  <c r="BP135" i="11" s="1"/>
  <c r="BH51" i="10"/>
  <c r="BP138" i="11" s="1"/>
  <c r="BH59" i="10"/>
  <c r="BP146" i="11" s="1"/>
  <c r="BH55" i="10"/>
  <c r="BP142" i="11" s="1"/>
  <c r="BH75" i="10"/>
  <c r="BP161" i="11" s="1"/>
  <c r="BH72" i="10"/>
  <c r="BP158" i="11" s="1"/>
  <c r="BH68" i="10"/>
  <c r="BP154" i="11" s="1"/>
  <c r="BH62" i="10"/>
  <c r="BP149" i="11" s="1"/>
  <c r="BH58" i="10"/>
  <c r="BP145" i="11" s="1"/>
  <c r="BH54" i="10"/>
  <c r="BP141" i="11" s="1"/>
  <c r="BH50" i="10"/>
  <c r="BP137" i="11" s="1"/>
  <c r="BH63" i="10"/>
  <c r="BP150" i="11" s="1"/>
  <c r="BH61" i="10"/>
  <c r="BP148" i="11" s="1"/>
  <c r="BH57" i="10"/>
  <c r="BP144" i="11" s="1"/>
  <c r="BH53" i="10"/>
  <c r="BP140" i="11" s="1"/>
  <c r="BH49" i="10"/>
  <c r="BP136" i="11" s="1"/>
  <c r="BH47" i="10"/>
  <c r="BP134" i="11" s="1"/>
  <c r="BH46" i="10"/>
  <c r="BP133" i="11" s="1"/>
  <c r="BH45" i="10"/>
  <c r="BP132" i="11" s="1"/>
  <c r="BH44" i="10"/>
  <c r="BP131" i="11" s="1"/>
  <c r="BH43" i="10"/>
  <c r="BP130" i="11" s="1"/>
  <c r="BH42" i="10"/>
  <c r="BP129" i="11" s="1"/>
  <c r="BH41" i="10"/>
  <c r="BP128" i="11" s="1"/>
  <c r="BH40" i="10"/>
  <c r="BP127" i="11" s="1"/>
  <c r="BH39" i="10"/>
  <c r="BP126" i="11" s="1"/>
  <c r="BH38" i="10"/>
  <c r="BP125" i="11" s="1"/>
  <c r="BH37" i="10"/>
  <c r="BP124" i="11" s="1"/>
  <c r="BH36" i="10"/>
  <c r="BP123" i="11" s="1"/>
  <c r="BH35" i="10"/>
  <c r="BP122" i="11" s="1"/>
  <c r="BH34" i="10"/>
  <c r="BP121" i="11" s="1"/>
  <c r="BI1" i="10"/>
  <c r="V75" i="11" l="1"/>
  <c r="U74" i="11"/>
  <c r="K71" i="11"/>
  <c r="L71" i="11" s="1"/>
  <c r="M65" i="11"/>
  <c r="K69" i="11"/>
  <c r="Q72" i="11"/>
  <c r="Q71" i="11"/>
  <c r="P69" i="11"/>
  <c r="V66" i="11"/>
  <c r="U65" i="11"/>
  <c r="U66" i="11" s="1"/>
  <c r="Q65" i="11"/>
  <c r="Q67" i="11" s="1"/>
  <c r="R65" i="11"/>
  <c r="BI127" i="10"/>
  <c r="BI123" i="10"/>
  <c r="BI119" i="10"/>
  <c r="BI115" i="10"/>
  <c r="BI111" i="10"/>
  <c r="BI107" i="10"/>
  <c r="BI103" i="10"/>
  <c r="BI128" i="10"/>
  <c r="BI124" i="10"/>
  <c r="BI120" i="10"/>
  <c r="BI116" i="10"/>
  <c r="BI112" i="10"/>
  <c r="BI108" i="10"/>
  <c r="BI104" i="10"/>
  <c r="BI125" i="10"/>
  <c r="BI121" i="10"/>
  <c r="BI117" i="10"/>
  <c r="BI113" i="10"/>
  <c r="BI109" i="10"/>
  <c r="BI105" i="10"/>
  <c r="BI101" i="10"/>
  <c r="BI126" i="10"/>
  <c r="BI114" i="10"/>
  <c r="BI226" i="10"/>
  <c r="BI222" i="10"/>
  <c r="BI218" i="10"/>
  <c r="BI214" i="10"/>
  <c r="BI210" i="10"/>
  <c r="BI206" i="10"/>
  <c r="BI118" i="10"/>
  <c r="BI102" i="10"/>
  <c r="BI100" i="10"/>
  <c r="BI99" i="10"/>
  <c r="BI98" i="10"/>
  <c r="BI225" i="10"/>
  <c r="BI221" i="10"/>
  <c r="BI217" i="10"/>
  <c r="BI213" i="10"/>
  <c r="BI209" i="10"/>
  <c r="BI205" i="10"/>
  <c r="BI122" i="10"/>
  <c r="BI106" i="10"/>
  <c r="BI224" i="10"/>
  <c r="BI220" i="10"/>
  <c r="BI216" i="10"/>
  <c r="BI212" i="10"/>
  <c r="BI208" i="10"/>
  <c r="BI204" i="10"/>
  <c r="BI110" i="10"/>
  <c r="BI219" i="10"/>
  <c r="BI200" i="10"/>
  <c r="BI196" i="10"/>
  <c r="BI199" i="10"/>
  <c r="BI203" i="10"/>
  <c r="BI202" i="10"/>
  <c r="BI215" i="10"/>
  <c r="BI223" i="10"/>
  <c r="BI207" i="10"/>
  <c r="BI211" i="10"/>
  <c r="BI198" i="10"/>
  <c r="BI201" i="10"/>
  <c r="BI197" i="10"/>
  <c r="BI31" i="10"/>
  <c r="BQ119" i="11" s="1"/>
  <c r="BI29" i="10"/>
  <c r="BQ117" i="11" s="1"/>
  <c r="BI27" i="10"/>
  <c r="BQ115" i="11" s="1"/>
  <c r="BI25" i="10"/>
  <c r="BQ113" i="11" s="1"/>
  <c r="BI23" i="10"/>
  <c r="BQ111" i="11" s="1"/>
  <c r="BI21" i="10"/>
  <c r="BQ109" i="11" s="1"/>
  <c r="BI19" i="10"/>
  <c r="BQ107" i="11" s="1"/>
  <c r="BI17" i="10"/>
  <c r="BQ105" i="11" s="1"/>
  <c r="BI15" i="10"/>
  <c r="BQ103" i="11" s="1"/>
  <c r="BI13" i="10"/>
  <c r="BQ101" i="11" s="1"/>
  <c r="BI11" i="10"/>
  <c r="BQ99" i="11" s="1"/>
  <c r="BI9" i="10"/>
  <c r="BQ97" i="11" s="1"/>
  <c r="BI7" i="10"/>
  <c r="BQ95" i="11" s="1"/>
  <c r="BI5" i="10"/>
  <c r="BQ93" i="11" s="1"/>
  <c r="BI32" i="10"/>
  <c r="BQ120" i="11" s="1"/>
  <c r="BI30" i="10"/>
  <c r="BQ118" i="11" s="1"/>
  <c r="BI28" i="10"/>
  <c r="BQ116" i="11" s="1"/>
  <c r="BI26" i="10"/>
  <c r="BQ114" i="11" s="1"/>
  <c r="BI24" i="10"/>
  <c r="BQ112" i="11" s="1"/>
  <c r="BI22" i="10"/>
  <c r="BQ110" i="11" s="1"/>
  <c r="BI20" i="10"/>
  <c r="BQ108" i="11" s="1"/>
  <c r="BI18" i="10"/>
  <c r="BQ106" i="11" s="1"/>
  <c r="BI16" i="10"/>
  <c r="BQ104" i="11" s="1"/>
  <c r="BI14" i="10"/>
  <c r="BQ102" i="11" s="1"/>
  <c r="BI12" i="10"/>
  <c r="BQ100" i="11" s="1"/>
  <c r="BI3" i="10"/>
  <c r="BQ91" i="11" s="1"/>
  <c r="BI10" i="10"/>
  <c r="BQ98" i="11" s="1"/>
  <c r="BI8" i="10"/>
  <c r="BQ96" i="11" s="1"/>
  <c r="BI6" i="10"/>
  <c r="BQ94" i="11" s="1"/>
  <c r="BI4" i="10"/>
  <c r="BQ92" i="11" s="1"/>
  <c r="BI2" i="10"/>
  <c r="BQ90" i="11" s="1"/>
  <c r="BI96" i="10"/>
  <c r="BQ182" i="11" s="1"/>
  <c r="BI95" i="10"/>
  <c r="BQ181" i="11" s="1"/>
  <c r="BI94" i="10"/>
  <c r="BQ180" i="11" s="1"/>
  <c r="BI93" i="10"/>
  <c r="BQ179" i="11" s="1"/>
  <c r="BI92" i="10"/>
  <c r="BQ178" i="11" s="1"/>
  <c r="BI91" i="10"/>
  <c r="BQ177" i="11" s="1"/>
  <c r="BI90" i="10"/>
  <c r="BQ176" i="11" s="1"/>
  <c r="BI89" i="10"/>
  <c r="BQ175" i="11" s="1"/>
  <c r="BI88" i="10"/>
  <c r="BQ174" i="11" s="1"/>
  <c r="BI87" i="10"/>
  <c r="BQ173" i="11" s="1"/>
  <c r="BI86" i="10"/>
  <c r="BQ172" i="11" s="1"/>
  <c r="BI85" i="10"/>
  <c r="BQ171" i="11" s="1"/>
  <c r="BI84" i="10"/>
  <c r="BQ170" i="11" s="1"/>
  <c r="BI83" i="10"/>
  <c r="BQ169" i="11" s="1"/>
  <c r="BI82" i="10"/>
  <c r="BQ168" i="11" s="1"/>
  <c r="BI81" i="10"/>
  <c r="BQ167" i="11" s="1"/>
  <c r="BI80" i="10"/>
  <c r="BQ166" i="11" s="1"/>
  <c r="BI79" i="10"/>
  <c r="BQ165" i="11" s="1"/>
  <c r="BI78" i="10"/>
  <c r="BQ164" i="11" s="1"/>
  <c r="BI77" i="10"/>
  <c r="BQ163" i="11" s="1"/>
  <c r="BI76" i="10"/>
  <c r="BQ162" i="11" s="1"/>
  <c r="BI75" i="10"/>
  <c r="BQ161" i="11" s="1"/>
  <c r="BI74" i="10"/>
  <c r="BQ160" i="11" s="1"/>
  <c r="BI73" i="10"/>
  <c r="BQ159" i="11" s="1"/>
  <c r="BI72" i="10"/>
  <c r="BQ158" i="11" s="1"/>
  <c r="BI71" i="10"/>
  <c r="BQ157" i="11" s="1"/>
  <c r="BI70" i="10"/>
  <c r="BQ156" i="11" s="1"/>
  <c r="BI69" i="10"/>
  <c r="BQ155" i="11" s="1"/>
  <c r="BI68" i="10"/>
  <c r="BQ154" i="11" s="1"/>
  <c r="BI67" i="10"/>
  <c r="BQ153" i="11" s="1"/>
  <c r="BI66" i="10"/>
  <c r="BQ152" i="11" s="1"/>
  <c r="BI64" i="10"/>
  <c r="BQ151" i="11" s="1"/>
  <c r="BI63" i="10"/>
  <c r="BQ150" i="11" s="1"/>
  <c r="BI62" i="10"/>
  <c r="BQ149" i="11" s="1"/>
  <c r="BI61" i="10"/>
  <c r="BQ148" i="11" s="1"/>
  <c r="BI60" i="10"/>
  <c r="BQ147" i="11" s="1"/>
  <c r="BI59" i="10"/>
  <c r="BQ146" i="11" s="1"/>
  <c r="BI58" i="10"/>
  <c r="BQ145" i="11" s="1"/>
  <c r="BI57" i="10"/>
  <c r="BQ144" i="11" s="1"/>
  <c r="BI56" i="10"/>
  <c r="BQ143" i="11" s="1"/>
  <c r="BI55" i="10"/>
  <c r="BQ142" i="11" s="1"/>
  <c r="BI54" i="10"/>
  <c r="BQ141" i="11" s="1"/>
  <c r="BI53" i="10"/>
  <c r="BQ140" i="11" s="1"/>
  <c r="BI52" i="10"/>
  <c r="BQ139" i="11" s="1"/>
  <c r="BI51" i="10"/>
  <c r="BQ138" i="11" s="1"/>
  <c r="BI50" i="10"/>
  <c r="BQ137" i="11" s="1"/>
  <c r="BI49" i="10"/>
  <c r="BQ136" i="11" s="1"/>
  <c r="BI48" i="10"/>
  <c r="BQ135" i="11" s="1"/>
  <c r="BQ89" i="11"/>
  <c r="BQ76" i="11" s="1"/>
  <c r="BI47" i="10"/>
  <c r="BQ134" i="11" s="1"/>
  <c r="BI46" i="10"/>
  <c r="BQ133" i="11" s="1"/>
  <c r="BI45" i="10"/>
  <c r="BQ132" i="11" s="1"/>
  <c r="BI44" i="10"/>
  <c r="BQ131" i="11" s="1"/>
  <c r="BI43" i="10"/>
  <c r="BQ130" i="11" s="1"/>
  <c r="BI42" i="10"/>
  <c r="BQ129" i="11" s="1"/>
  <c r="BI41" i="10"/>
  <c r="BQ128" i="11" s="1"/>
  <c r="BI40" i="10"/>
  <c r="BQ127" i="11" s="1"/>
  <c r="BI39" i="10"/>
  <c r="BQ126" i="11" s="1"/>
  <c r="BI38" i="10"/>
  <c r="BQ125" i="11" s="1"/>
  <c r="BI37" i="10"/>
  <c r="BQ124" i="11" s="1"/>
  <c r="BI36" i="10"/>
  <c r="BQ123" i="11" s="1"/>
  <c r="BI35" i="10"/>
  <c r="BQ122" i="11" s="1"/>
  <c r="BI34" i="10"/>
  <c r="BQ121" i="11" s="1"/>
  <c r="BJ1" i="10"/>
  <c r="W75" i="11" l="1"/>
  <c r="V74" i="11"/>
  <c r="L72" i="11"/>
  <c r="L70" i="11"/>
  <c r="L69" i="11"/>
  <c r="Q70" i="11"/>
  <c r="Q69" i="11"/>
  <c r="BK1" i="10"/>
  <c r="BK28" i="10" s="1"/>
  <c r="BS116" i="11" s="1"/>
  <c r="BJ128" i="10"/>
  <c r="BJ124" i="10"/>
  <c r="BJ120" i="10"/>
  <c r="BJ116" i="10"/>
  <c r="BJ112" i="10"/>
  <c r="BJ108" i="10"/>
  <c r="BJ104" i="10"/>
  <c r="BJ100" i="10"/>
  <c r="BJ125" i="10"/>
  <c r="BJ121" i="10"/>
  <c r="BJ117" i="10"/>
  <c r="BJ113" i="10"/>
  <c r="BJ109" i="10"/>
  <c r="BJ105" i="10"/>
  <c r="BJ101" i="10"/>
  <c r="BJ126" i="10"/>
  <c r="BJ122" i="10"/>
  <c r="BJ118" i="10"/>
  <c r="BJ114" i="10"/>
  <c r="BJ110" i="10"/>
  <c r="BJ106" i="10"/>
  <c r="BJ102" i="10"/>
  <c r="BJ98" i="10"/>
  <c r="BJ127" i="10"/>
  <c r="BJ123" i="10"/>
  <c r="BJ111" i="10"/>
  <c r="BJ99" i="10"/>
  <c r="BJ225" i="10"/>
  <c r="BJ221" i="10"/>
  <c r="BJ217" i="10"/>
  <c r="BJ213" i="10"/>
  <c r="BJ209" i="10"/>
  <c r="BJ205" i="10"/>
  <c r="BJ115" i="10"/>
  <c r="BJ224" i="10"/>
  <c r="BJ220" i="10"/>
  <c r="BJ216" i="10"/>
  <c r="BJ212" i="10"/>
  <c r="BJ208" i="10"/>
  <c r="BJ204" i="10"/>
  <c r="BJ119" i="10"/>
  <c r="BJ103" i="10"/>
  <c r="BJ223" i="10"/>
  <c r="BJ219" i="10"/>
  <c r="BJ215" i="10"/>
  <c r="BJ211" i="10"/>
  <c r="BJ207" i="10"/>
  <c r="BJ203" i="10"/>
  <c r="BJ218" i="10"/>
  <c r="BJ199" i="10"/>
  <c r="BJ198" i="10"/>
  <c r="BJ201" i="10"/>
  <c r="BJ214" i="10"/>
  <c r="BJ222" i="10"/>
  <c r="BJ206" i="10"/>
  <c r="BJ202" i="10"/>
  <c r="BJ107" i="10"/>
  <c r="BJ226" i="10"/>
  <c r="BJ210" i="10"/>
  <c r="BJ197" i="10"/>
  <c r="BJ200" i="10"/>
  <c r="BJ196" i="10"/>
  <c r="BK22" i="10"/>
  <c r="BS110" i="11" s="1"/>
  <c r="BK83" i="10"/>
  <c r="BS169" i="11" s="1"/>
  <c r="BK43" i="10"/>
  <c r="BS130" i="11" s="1"/>
  <c r="BJ32" i="10"/>
  <c r="BR120" i="11" s="1"/>
  <c r="BJ30" i="10"/>
  <c r="BR118" i="11" s="1"/>
  <c r="BJ28" i="10"/>
  <c r="BR116" i="11" s="1"/>
  <c r="BJ26" i="10"/>
  <c r="BR114" i="11" s="1"/>
  <c r="BJ24" i="10"/>
  <c r="BR112" i="11" s="1"/>
  <c r="BJ22" i="10"/>
  <c r="BR110" i="11" s="1"/>
  <c r="BJ20" i="10"/>
  <c r="BR108" i="11" s="1"/>
  <c r="BJ18" i="10"/>
  <c r="BR106" i="11" s="1"/>
  <c r="BJ16" i="10"/>
  <c r="BR104" i="11" s="1"/>
  <c r="BJ14" i="10"/>
  <c r="BR102" i="11" s="1"/>
  <c r="BJ12" i="10"/>
  <c r="BR100" i="11" s="1"/>
  <c r="BJ10" i="10"/>
  <c r="BR98" i="11" s="1"/>
  <c r="BJ8" i="10"/>
  <c r="BR96" i="11" s="1"/>
  <c r="BJ6" i="10"/>
  <c r="BR94" i="11" s="1"/>
  <c r="BJ31" i="10"/>
  <c r="BR119" i="11" s="1"/>
  <c r="BJ29" i="10"/>
  <c r="BR117" i="11" s="1"/>
  <c r="BJ27" i="10"/>
  <c r="BR115" i="11" s="1"/>
  <c r="BJ25" i="10"/>
  <c r="BR113" i="11" s="1"/>
  <c r="BJ23" i="10"/>
  <c r="BR111" i="11" s="1"/>
  <c r="BJ21" i="10"/>
  <c r="BR109" i="11" s="1"/>
  <c r="BJ19" i="10"/>
  <c r="BR107" i="11" s="1"/>
  <c r="BJ17" i="10"/>
  <c r="BR105" i="11" s="1"/>
  <c r="BJ15" i="10"/>
  <c r="BR103" i="11" s="1"/>
  <c r="BJ13" i="10"/>
  <c r="BR101" i="11" s="1"/>
  <c r="BJ11" i="10"/>
  <c r="BR99" i="11" s="1"/>
  <c r="BJ9" i="10"/>
  <c r="BR97" i="11" s="1"/>
  <c r="BR89" i="11"/>
  <c r="BR76" i="11" s="1"/>
  <c r="BJ96" i="10"/>
  <c r="BR182" i="11" s="1"/>
  <c r="BJ7" i="10"/>
  <c r="BR95" i="11" s="1"/>
  <c r="BJ4" i="10"/>
  <c r="BR92" i="11" s="1"/>
  <c r="BJ2" i="10"/>
  <c r="BR90" i="11" s="1"/>
  <c r="BJ5" i="10"/>
  <c r="BR93" i="11" s="1"/>
  <c r="BJ3" i="10"/>
  <c r="BR91" i="11" s="1"/>
  <c r="BJ94" i="10"/>
  <c r="BR180" i="11" s="1"/>
  <c r="BJ90" i="10"/>
  <c r="BR176" i="11" s="1"/>
  <c r="BJ86" i="10"/>
  <c r="BR172" i="11" s="1"/>
  <c r="BJ84" i="10"/>
  <c r="BR170" i="11" s="1"/>
  <c r="BJ80" i="10"/>
  <c r="BR166" i="11" s="1"/>
  <c r="BJ76" i="10"/>
  <c r="BR162" i="11" s="1"/>
  <c r="BJ72" i="10"/>
  <c r="BR158" i="11" s="1"/>
  <c r="BJ68" i="10"/>
  <c r="BR154" i="11" s="1"/>
  <c r="BJ63" i="10"/>
  <c r="BR150" i="11" s="1"/>
  <c r="BJ83" i="10"/>
  <c r="BR169" i="11" s="1"/>
  <c r="BJ79" i="10"/>
  <c r="BR165" i="11" s="1"/>
  <c r="BJ75" i="10"/>
  <c r="BR161" i="11" s="1"/>
  <c r="BJ95" i="10"/>
  <c r="BR181" i="11" s="1"/>
  <c r="BJ91" i="10"/>
  <c r="BR177" i="11" s="1"/>
  <c r="BJ87" i="10"/>
  <c r="BR173" i="11" s="1"/>
  <c r="BJ82" i="10"/>
  <c r="BR168" i="11" s="1"/>
  <c r="BJ78" i="10"/>
  <c r="BR164" i="11" s="1"/>
  <c r="BJ93" i="10"/>
  <c r="BR179" i="11" s="1"/>
  <c r="BJ92" i="10"/>
  <c r="BR178" i="11" s="1"/>
  <c r="BJ89" i="10"/>
  <c r="BR175" i="11" s="1"/>
  <c r="BJ88" i="10"/>
  <c r="BR174" i="11" s="1"/>
  <c r="BJ85" i="10"/>
  <c r="BR171" i="11" s="1"/>
  <c r="BJ81" i="10"/>
  <c r="BR167" i="11" s="1"/>
  <c r="BJ77" i="10"/>
  <c r="BR163" i="11" s="1"/>
  <c r="BJ73" i="10"/>
  <c r="BR159" i="11" s="1"/>
  <c r="BJ69" i="10"/>
  <c r="BR155" i="11" s="1"/>
  <c r="BJ64" i="10"/>
  <c r="BR151" i="11" s="1"/>
  <c r="BJ59" i="10"/>
  <c r="BR146" i="11" s="1"/>
  <c r="BJ55" i="10"/>
  <c r="BR142" i="11" s="1"/>
  <c r="BJ51" i="10"/>
  <c r="BR138" i="11" s="1"/>
  <c r="BJ50" i="10"/>
  <c r="BR137" i="11" s="1"/>
  <c r="BJ47" i="10"/>
  <c r="BR134" i="11" s="1"/>
  <c r="BJ43" i="10"/>
  <c r="BR130" i="11" s="1"/>
  <c r="BJ39" i="10"/>
  <c r="BR126" i="11" s="1"/>
  <c r="BJ35" i="10"/>
  <c r="BR122" i="11" s="1"/>
  <c r="BJ74" i="10"/>
  <c r="BR160" i="11" s="1"/>
  <c r="BJ70" i="10"/>
  <c r="BR156" i="11" s="1"/>
  <c r="BJ66" i="10"/>
  <c r="BR152" i="11" s="1"/>
  <c r="BJ62" i="10"/>
  <c r="BR149" i="11" s="1"/>
  <c r="BJ58" i="10"/>
  <c r="BR145" i="11" s="1"/>
  <c r="BJ54" i="10"/>
  <c r="BR141" i="11" s="1"/>
  <c r="BJ46" i="10"/>
  <c r="BR133" i="11" s="1"/>
  <c r="BJ42" i="10"/>
  <c r="BR129" i="11" s="1"/>
  <c r="BJ38" i="10"/>
  <c r="BR125" i="11" s="1"/>
  <c r="BJ37" i="10"/>
  <c r="BR124" i="11" s="1"/>
  <c r="BJ34" i="10"/>
  <c r="BR121" i="11" s="1"/>
  <c r="BJ61" i="10"/>
  <c r="BR148" i="11" s="1"/>
  <c r="BJ57" i="10"/>
  <c r="BR144" i="11" s="1"/>
  <c r="BJ53" i="10"/>
  <c r="BR140" i="11" s="1"/>
  <c r="BJ49" i="10"/>
  <c r="BR136" i="11" s="1"/>
  <c r="BJ45" i="10"/>
  <c r="BR132" i="11" s="1"/>
  <c r="BJ40" i="10"/>
  <c r="BR127" i="11" s="1"/>
  <c r="BJ36" i="10"/>
  <c r="BR123" i="11" s="1"/>
  <c r="BJ71" i="10"/>
  <c r="BR157" i="11" s="1"/>
  <c r="BJ67" i="10"/>
  <c r="BR153" i="11" s="1"/>
  <c r="BJ60" i="10"/>
  <c r="BR147" i="11" s="1"/>
  <c r="BJ56" i="10"/>
  <c r="BR143" i="11" s="1"/>
  <c r="BJ52" i="10"/>
  <c r="BR139" i="11" s="1"/>
  <c r="BJ48" i="10"/>
  <c r="BR135" i="11" s="1"/>
  <c r="BJ44" i="10"/>
  <c r="BR131" i="11" s="1"/>
  <c r="BJ41" i="10"/>
  <c r="BR128" i="11" s="1"/>
  <c r="BK51" i="10" l="1"/>
  <c r="BS138" i="11" s="1"/>
  <c r="BK66" i="10"/>
  <c r="BS152" i="11" s="1"/>
  <c r="BK3" i="10"/>
  <c r="BS91" i="11" s="1"/>
  <c r="BK52" i="10"/>
  <c r="BS139" i="11" s="1"/>
  <c r="BK76" i="10"/>
  <c r="BS162" i="11" s="1"/>
  <c r="BK4" i="10"/>
  <c r="BS92" i="11" s="1"/>
  <c r="BL1" i="10"/>
  <c r="BL114" i="10" s="1"/>
  <c r="BK53" i="10"/>
  <c r="BS140" i="11" s="1"/>
  <c r="BK77" i="10"/>
  <c r="BS163" i="11" s="1"/>
  <c r="BK17" i="10"/>
  <c r="BS105" i="11" s="1"/>
  <c r="BK35" i="10"/>
  <c r="BS122" i="11" s="1"/>
  <c r="BK91" i="10"/>
  <c r="BS177" i="11" s="1"/>
  <c r="BK6" i="10"/>
  <c r="BS94" i="11" s="1"/>
  <c r="BK47" i="10"/>
  <c r="BS134" i="11" s="1"/>
  <c r="BK85" i="10"/>
  <c r="BS171" i="11" s="1"/>
  <c r="BK30" i="10"/>
  <c r="BS118" i="11" s="1"/>
  <c r="BK69" i="10"/>
  <c r="BS155" i="11" s="1"/>
  <c r="BK74" i="10"/>
  <c r="BS160" i="11" s="1"/>
  <c r="BK25" i="10"/>
  <c r="BS113" i="11" s="1"/>
  <c r="BK39" i="10"/>
  <c r="BS126" i="11" s="1"/>
  <c r="BK67" i="10"/>
  <c r="BS153" i="11" s="1"/>
  <c r="BK14" i="10"/>
  <c r="BS102" i="11" s="1"/>
  <c r="BK55" i="10"/>
  <c r="BS142" i="11" s="1"/>
  <c r="BK56" i="10"/>
  <c r="BS143" i="11" s="1"/>
  <c r="BK57" i="10"/>
  <c r="BS144" i="11" s="1"/>
  <c r="BK73" i="10"/>
  <c r="BS159" i="11" s="1"/>
  <c r="BK36" i="10"/>
  <c r="BS123" i="11" s="1"/>
  <c r="BK40" i="10"/>
  <c r="BS127" i="11" s="1"/>
  <c r="BK44" i="10"/>
  <c r="BS131" i="11" s="1"/>
  <c r="BK50" i="10"/>
  <c r="BS137" i="11" s="1"/>
  <c r="BK70" i="10"/>
  <c r="BS156" i="11" s="1"/>
  <c r="BK80" i="10"/>
  <c r="BS166" i="11" s="1"/>
  <c r="BK81" i="10"/>
  <c r="BS167" i="11" s="1"/>
  <c r="BK78" i="10"/>
  <c r="BS164" i="11" s="1"/>
  <c r="BK95" i="10"/>
  <c r="BS181" i="11" s="1"/>
  <c r="BK71" i="10"/>
  <c r="BS157" i="11" s="1"/>
  <c r="BK86" i="10"/>
  <c r="BS172" i="11" s="1"/>
  <c r="BK89" i="10"/>
  <c r="BS175" i="11" s="1"/>
  <c r="BK11" i="10"/>
  <c r="BS99" i="11" s="1"/>
  <c r="BK7" i="10"/>
  <c r="BS95" i="11" s="1"/>
  <c r="BK19" i="10"/>
  <c r="BS107" i="11" s="1"/>
  <c r="BK27" i="10"/>
  <c r="BS115" i="11" s="1"/>
  <c r="BK8" i="10"/>
  <c r="BS96" i="11" s="1"/>
  <c r="BK16" i="10"/>
  <c r="BS104" i="11" s="1"/>
  <c r="BK24" i="10"/>
  <c r="BS112" i="11" s="1"/>
  <c r="BK32" i="10"/>
  <c r="BS120" i="11" s="1"/>
  <c r="BK59" i="10"/>
  <c r="BS146" i="11" s="1"/>
  <c r="BK60" i="10"/>
  <c r="BS147" i="11" s="1"/>
  <c r="BK61" i="10"/>
  <c r="BS148" i="11" s="1"/>
  <c r="BK49" i="10"/>
  <c r="BS136" i="11" s="1"/>
  <c r="BK37" i="10"/>
  <c r="BS124" i="11" s="1"/>
  <c r="BK41" i="10"/>
  <c r="BS128" i="11" s="1"/>
  <c r="BK45" i="10"/>
  <c r="BS132" i="11" s="1"/>
  <c r="BK54" i="10"/>
  <c r="BS141" i="11" s="1"/>
  <c r="BK68" i="10"/>
  <c r="BS154" i="11" s="1"/>
  <c r="BK84" i="10"/>
  <c r="BS170" i="11" s="1"/>
  <c r="BK88" i="10"/>
  <c r="BS174" i="11" s="1"/>
  <c r="BK82" i="10"/>
  <c r="BS168" i="11" s="1"/>
  <c r="BS89" i="11"/>
  <c r="BS76" i="11" s="1"/>
  <c r="BK75" i="10"/>
  <c r="BS161" i="11" s="1"/>
  <c r="BK90" i="10"/>
  <c r="BS176" i="11" s="1"/>
  <c r="BK93" i="10"/>
  <c r="BS179" i="11" s="1"/>
  <c r="BK5" i="10"/>
  <c r="BS93" i="11" s="1"/>
  <c r="BK13" i="10"/>
  <c r="BS101" i="11" s="1"/>
  <c r="BK21" i="10"/>
  <c r="BS109" i="11" s="1"/>
  <c r="BK29" i="10"/>
  <c r="BS117" i="11" s="1"/>
  <c r="BK10" i="10"/>
  <c r="BS98" i="11" s="1"/>
  <c r="BK18" i="10"/>
  <c r="BS106" i="11" s="1"/>
  <c r="BK26" i="10"/>
  <c r="BS114" i="11" s="1"/>
  <c r="BK48" i="10"/>
  <c r="BS135" i="11" s="1"/>
  <c r="BK63" i="10"/>
  <c r="BS150" i="11" s="1"/>
  <c r="BK64" i="10"/>
  <c r="BS151" i="11" s="1"/>
  <c r="BK34" i="10"/>
  <c r="BS121" i="11" s="1"/>
  <c r="BK38" i="10"/>
  <c r="BS125" i="11" s="1"/>
  <c r="BK42" i="10"/>
  <c r="BS129" i="11" s="1"/>
  <c r="BK46" i="10"/>
  <c r="BS133" i="11" s="1"/>
  <c r="BK58" i="10"/>
  <c r="BS145" i="11" s="1"/>
  <c r="BK72" i="10"/>
  <c r="BS158" i="11" s="1"/>
  <c r="BK96" i="10"/>
  <c r="BS182" i="11" s="1"/>
  <c r="BK92" i="10"/>
  <c r="BS178" i="11" s="1"/>
  <c r="BK87" i="10"/>
  <c r="BS173" i="11" s="1"/>
  <c r="BK62" i="10"/>
  <c r="BS149" i="11" s="1"/>
  <c r="BK79" i="10"/>
  <c r="BS165" i="11" s="1"/>
  <c r="BK94" i="10"/>
  <c r="BS180" i="11" s="1"/>
  <c r="BK9" i="10"/>
  <c r="BS97" i="11" s="1"/>
  <c r="BK2" i="10"/>
  <c r="BS90" i="11" s="1"/>
  <c r="BK15" i="10"/>
  <c r="BS103" i="11" s="1"/>
  <c r="BK23" i="10"/>
  <c r="BS111" i="11" s="1"/>
  <c r="BK31" i="10"/>
  <c r="BS119" i="11" s="1"/>
  <c r="BK12" i="10"/>
  <c r="BS100" i="11" s="1"/>
  <c r="BK20" i="10"/>
  <c r="BS108" i="11" s="1"/>
  <c r="X75" i="11"/>
  <c r="W74" i="11"/>
  <c r="BL122" i="10"/>
  <c r="BL118" i="10"/>
  <c r="BL119" i="10"/>
  <c r="BL115" i="10"/>
  <c r="BL116" i="10"/>
  <c r="BL112" i="10"/>
  <c r="BL223" i="10"/>
  <c r="BL219" i="10"/>
  <c r="BL218" i="10"/>
  <c r="BL214" i="10"/>
  <c r="BL213" i="10"/>
  <c r="BL209" i="10"/>
  <c r="BL224" i="10"/>
  <c r="BL198" i="10"/>
  <c r="BL117" i="10"/>
  <c r="BL98" i="10"/>
  <c r="BK125" i="10"/>
  <c r="BK121" i="10"/>
  <c r="BK117" i="10"/>
  <c r="BK113" i="10"/>
  <c r="BK109" i="10"/>
  <c r="BK105" i="10"/>
  <c r="BK101" i="10"/>
  <c r="BK126" i="10"/>
  <c r="BK122" i="10"/>
  <c r="BK118" i="10"/>
  <c r="BK114" i="10"/>
  <c r="BK110" i="10"/>
  <c r="BK106" i="10"/>
  <c r="BK102" i="10"/>
  <c r="BK127" i="10"/>
  <c r="BK123" i="10"/>
  <c r="BK119" i="10"/>
  <c r="BK115" i="10"/>
  <c r="BK111" i="10"/>
  <c r="BK107" i="10"/>
  <c r="BK103" i="10"/>
  <c r="BK99" i="10"/>
  <c r="BK128" i="10"/>
  <c r="BK124" i="10"/>
  <c r="BK108" i="10"/>
  <c r="BK100" i="10"/>
  <c r="BK98" i="10"/>
  <c r="BK224" i="10"/>
  <c r="BK220" i="10"/>
  <c r="BK216" i="10"/>
  <c r="BK212" i="10"/>
  <c r="BK208" i="10"/>
  <c r="BK112" i="10"/>
  <c r="BK223" i="10"/>
  <c r="BK219" i="10"/>
  <c r="BK215" i="10"/>
  <c r="BK211" i="10"/>
  <c r="BK207" i="10"/>
  <c r="BK116" i="10"/>
  <c r="BK226" i="10"/>
  <c r="BK222" i="10"/>
  <c r="BK218" i="10"/>
  <c r="BK214" i="10"/>
  <c r="BK210" i="10"/>
  <c r="BK206" i="10"/>
  <c r="BK104" i="10"/>
  <c r="BK217" i="10"/>
  <c r="BK204" i="10"/>
  <c r="BK202" i="10"/>
  <c r="BK198" i="10"/>
  <c r="BK201" i="10"/>
  <c r="BK196" i="10"/>
  <c r="BK213" i="10"/>
  <c r="BK199" i="10"/>
  <c r="BK120" i="10"/>
  <c r="BK221" i="10"/>
  <c r="BK205" i="10"/>
  <c r="BK203" i="10"/>
  <c r="BK197" i="10"/>
  <c r="BK225" i="10"/>
  <c r="BK209" i="10"/>
  <c r="BK200" i="10"/>
  <c r="BL29" i="10"/>
  <c r="BT117" i="11" s="1"/>
  <c r="BL27" i="10"/>
  <c r="BT115" i="11" s="1"/>
  <c r="BL25" i="10"/>
  <c r="BT113" i="11" s="1"/>
  <c r="BL21" i="10"/>
  <c r="BT109" i="11" s="1"/>
  <c r="BL19" i="10"/>
  <c r="BT107" i="11" s="1"/>
  <c r="BL13" i="10"/>
  <c r="BT101" i="11" s="1"/>
  <c r="BL11" i="10"/>
  <c r="BT99" i="11" s="1"/>
  <c r="BL9" i="10"/>
  <c r="BT97" i="11" s="1"/>
  <c r="BL5" i="10"/>
  <c r="BT93" i="11" s="1"/>
  <c r="BL32" i="10"/>
  <c r="BT120" i="11" s="1"/>
  <c r="BL26" i="10"/>
  <c r="BT114" i="11" s="1"/>
  <c r="BL24" i="10"/>
  <c r="BT112" i="11" s="1"/>
  <c r="BL22" i="10"/>
  <c r="BT110" i="11" s="1"/>
  <c r="BL18" i="10"/>
  <c r="BT106" i="11" s="1"/>
  <c r="BL16" i="10"/>
  <c r="BT104" i="11" s="1"/>
  <c r="BL10" i="10"/>
  <c r="BT98" i="11" s="1"/>
  <c r="BL8" i="10"/>
  <c r="BT96" i="11" s="1"/>
  <c r="BL6" i="10"/>
  <c r="BT94" i="11" s="1"/>
  <c r="BL4" i="10"/>
  <c r="BT92" i="11" s="1"/>
  <c r="BT89" i="11"/>
  <c r="BT76" i="11" s="1"/>
  <c r="BL88" i="10"/>
  <c r="BT174" i="11" s="1"/>
  <c r="BL95" i="10"/>
  <c r="BT181" i="11" s="1"/>
  <c r="BL91" i="10"/>
  <c r="BT177" i="11" s="1"/>
  <c r="BL82" i="10"/>
  <c r="BT168" i="11" s="1"/>
  <c r="BL78" i="10"/>
  <c r="BT164" i="11" s="1"/>
  <c r="BL66" i="10"/>
  <c r="BT152" i="11" s="1"/>
  <c r="BL81" i="10"/>
  <c r="BT167" i="11" s="1"/>
  <c r="BL77" i="10"/>
  <c r="BT163" i="11" s="1"/>
  <c r="BL93" i="10"/>
  <c r="BT179" i="11" s="1"/>
  <c r="BL89" i="10"/>
  <c r="BT175" i="11" s="1"/>
  <c r="BL80" i="10"/>
  <c r="BT166" i="11" s="1"/>
  <c r="BL94" i="10"/>
  <c r="BT180" i="11" s="1"/>
  <c r="BL90" i="10"/>
  <c r="BT176" i="11" s="1"/>
  <c r="BL83" i="10"/>
  <c r="BT169" i="11" s="1"/>
  <c r="BL79" i="10"/>
  <c r="BT165" i="11" s="1"/>
  <c r="BL67" i="10"/>
  <c r="BT153" i="11" s="1"/>
  <c r="BL73" i="10"/>
  <c r="BT159" i="11" s="1"/>
  <c r="BL69" i="10"/>
  <c r="BT155" i="11" s="1"/>
  <c r="BL62" i="10"/>
  <c r="BT149" i="11" s="1"/>
  <c r="BL61" i="10"/>
  <c r="BT148" i="11" s="1"/>
  <c r="BL49" i="10"/>
  <c r="BT136" i="11" s="1"/>
  <c r="BL52" i="10"/>
  <c r="BT139" i="11" s="1"/>
  <c r="BL48" i="10"/>
  <c r="BT135" i="11" s="1"/>
  <c r="BL68" i="10"/>
  <c r="BT154" i="11" s="1"/>
  <c r="BL63" i="10"/>
  <c r="BT150" i="11" s="1"/>
  <c r="BL76" i="10"/>
  <c r="BT162" i="11" s="1"/>
  <c r="BL59" i="10"/>
  <c r="BT146" i="11" s="1"/>
  <c r="BL55" i="10"/>
  <c r="BT142" i="11" s="1"/>
  <c r="BL58" i="10"/>
  <c r="BT145" i="11" s="1"/>
  <c r="BL54" i="10"/>
  <c r="BT141" i="11" s="1"/>
  <c r="BL46" i="10"/>
  <c r="BT133" i="11" s="1"/>
  <c r="BL45" i="10"/>
  <c r="BT132" i="11" s="1"/>
  <c r="BL44" i="10"/>
  <c r="BT131" i="11" s="1"/>
  <c r="BL42" i="10"/>
  <c r="BT129" i="11" s="1"/>
  <c r="BL41" i="10"/>
  <c r="BT128" i="11" s="1"/>
  <c r="BL38" i="10"/>
  <c r="BT125" i="11" s="1"/>
  <c r="BL37" i="10"/>
  <c r="BT124" i="11" s="1"/>
  <c r="BL36" i="10"/>
  <c r="BT123" i="11" s="1"/>
  <c r="BL34" i="10"/>
  <c r="BT121" i="11" s="1"/>
  <c r="BM1" i="10"/>
  <c r="BL35" i="10" l="1"/>
  <c r="BT122" i="11" s="1"/>
  <c r="BL43" i="10"/>
  <c r="BT130" i="11" s="1"/>
  <c r="BL51" i="10"/>
  <c r="BT138" i="11" s="1"/>
  <c r="BL72" i="10"/>
  <c r="BT158" i="11" s="1"/>
  <c r="BL64" i="10"/>
  <c r="BT151" i="11" s="1"/>
  <c r="BL86" i="10"/>
  <c r="BT172" i="11" s="1"/>
  <c r="BL96" i="10"/>
  <c r="BT182" i="11" s="1"/>
  <c r="BL87" i="10"/>
  <c r="BT173" i="11" s="1"/>
  <c r="BL3" i="10"/>
  <c r="BT91" i="11" s="1"/>
  <c r="BL20" i="10"/>
  <c r="BT108" i="11" s="1"/>
  <c r="BL7" i="10"/>
  <c r="BT95" i="11" s="1"/>
  <c r="BL23" i="10"/>
  <c r="BT111" i="11" s="1"/>
  <c r="BL199" i="10"/>
  <c r="BL200" i="10"/>
  <c r="BL217" i="10"/>
  <c r="BL222" i="10"/>
  <c r="BL105" i="10"/>
  <c r="BL120" i="10"/>
  <c r="BL123" i="10"/>
  <c r="BL126" i="10"/>
  <c r="BL220" i="10"/>
  <c r="BL197" i="10"/>
  <c r="BL221" i="10"/>
  <c r="BL226" i="10"/>
  <c r="BL121" i="10"/>
  <c r="BL124" i="10"/>
  <c r="BL127" i="10"/>
  <c r="BL101" i="10"/>
  <c r="BL201" i="10"/>
  <c r="BL225" i="10"/>
  <c r="BL109" i="10"/>
  <c r="BL125" i="10"/>
  <c r="BL128" i="10"/>
  <c r="BL102" i="10"/>
  <c r="BL202" i="10"/>
  <c r="BL196" i="10"/>
  <c r="BL203" i="10"/>
  <c r="BL113" i="10"/>
  <c r="BL207" i="10"/>
  <c r="BL100" i="10"/>
  <c r="BL103" i="10"/>
  <c r="BL106" i="10"/>
  <c r="BL39" i="10"/>
  <c r="BT126" i="11" s="1"/>
  <c r="BL47" i="10"/>
  <c r="BT134" i="11" s="1"/>
  <c r="BL56" i="10"/>
  <c r="BT143" i="11" s="1"/>
  <c r="BL53" i="10"/>
  <c r="BT140" i="11" s="1"/>
  <c r="BL71" i="10"/>
  <c r="BT157" i="11" s="1"/>
  <c r="BL84" i="10"/>
  <c r="BT170" i="11" s="1"/>
  <c r="BL70" i="10"/>
  <c r="BT156" i="11" s="1"/>
  <c r="BL92" i="10"/>
  <c r="BT178" i="11" s="1"/>
  <c r="BL12" i="10"/>
  <c r="BT100" i="11" s="1"/>
  <c r="BL28" i="10"/>
  <c r="BT116" i="11" s="1"/>
  <c r="BL15" i="10"/>
  <c r="BT103" i="11" s="1"/>
  <c r="BL31" i="10"/>
  <c r="BT119" i="11" s="1"/>
  <c r="BL204" i="10"/>
  <c r="BL216" i="10"/>
  <c r="BL212" i="10"/>
  <c r="BL206" i="10"/>
  <c r="BL211" i="10"/>
  <c r="BL104" i="10"/>
  <c r="BL107" i="10"/>
  <c r="BL110" i="10"/>
  <c r="BL40" i="10"/>
  <c r="BT127" i="11" s="1"/>
  <c r="BL50" i="10"/>
  <c r="BT137" i="11" s="1"/>
  <c r="BL60" i="10"/>
  <c r="BT147" i="11" s="1"/>
  <c r="BL57" i="10"/>
  <c r="BT144" i="11" s="1"/>
  <c r="BL75" i="10"/>
  <c r="BT161" i="11" s="1"/>
  <c r="BL85" i="10"/>
  <c r="BT171" i="11" s="1"/>
  <c r="BL74" i="10"/>
  <c r="BT160" i="11" s="1"/>
  <c r="BL2" i="10"/>
  <c r="BT90" i="11" s="1"/>
  <c r="BL14" i="10"/>
  <c r="BT102" i="11" s="1"/>
  <c r="BL30" i="10"/>
  <c r="BT118" i="11" s="1"/>
  <c r="BL17" i="10"/>
  <c r="BT105" i="11" s="1"/>
  <c r="BL208" i="10"/>
  <c r="BL99" i="10"/>
  <c r="BL205" i="10"/>
  <c r="BL210" i="10"/>
  <c r="BL215" i="10"/>
  <c r="BL108" i="10"/>
  <c r="BL111" i="10"/>
  <c r="Y75" i="11"/>
  <c r="X74" i="11"/>
  <c r="BM127" i="10"/>
  <c r="BM123" i="10"/>
  <c r="BM119" i="10"/>
  <c r="BM115" i="10"/>
  <c r="BM111" i="10"/>
  <c r="BM107" i="10"/>
  <c r="BM103" i="10"/>
  <c r="BM128" i="10"/>
  <c r="BM124" i="10"/>
  <c r="BM120" i="10"/>
  <c r="BM116" i="10"/>
  <c r="BM112" i="10"/>
  <c r="BM108" i="10"/>
  <c r="BM104" i="10"/>
  <c r="BM125" i="10"/>
  <c r="BM121" i="10"/>
  <c r="BM117" i="10"/>
  <c r="BM113" i="10"/>
  <c r="BM109" i="10"/>
  <c r="BM105" i="10"/>
  <c r="BM101" i="10"/>
  <c r="BM126" i="10"/>
  <c r="BM118" i="10"/>
  <c r="BM102" i="10"/>
  <c r="BM226" i="10"/>
  <c r="BM222" i="10"/>
  <c r="BM218" i="10"/>
  <c r="BM214" i="10"/>
  <c r="BM210" i="10"/>
  <c r="BM206" i="10"/>
  <c r="BM122" i="10"/>
  <c r="BM106" i="10"/>
  <c r="BM225" i="10"/>
  <c r="BM221" i="10"/>
  <c r="BM217" i="10"/>
  <c r="BM213" i="10"/>
  <c r="BM209" i="10"/>
  <c r="BM205" i="10"/>
  <c r="BM110" i="10"/>
  <c r="BM99" i="10"/>
  <c r="BM98" i="10"/>
  <c r="BM224" i="10"/>
  <c r="BM220" i="10"/>
  <c r="BM216" i="10"/>
  <c r="BM212" i="10"/>
  <c r="BM208" i="10"/>
  <c r="BM204" i="10"/>
  <c r="BM223" i="10"/>
  <c r="BM207" i="10"/>
  <c r="BM200" i="10"/>
  <c r="BM196" i="10"/>
  <c r="BM199" i="10"/>
  <c r="BM202" i="10"/>
  <c r="BM219" i="10"/>
  <c r="BM114" i="10"/>
  <c r="BM211" i="10"/>
  <c r="BM215" i="10"/>
  <c r="BM198" i="10"/>
  <c r="BM100" i="10"/>
  <c r="BM203" i="10"/>
  <c r="BM201" i="10"/>
  <c r="BM197" i="10"/>
  <c r="BM31" i="10"/>
  <c r="BU119" i="11" s="1"/>
  <c r="BM29" i="10"/>
  <c r="BU117" i="11" s="1"/>
  <c r="BM27" i="10"/>
  <c r="BU115" i="11" s="1"/>
  <c r="BM25" i="10"/>
  <c r="BU113" i="11" s="1"/>
  <c r="BM23" i="10"/>
  <c r="BU111" i="11" s="1"/>
  <c r="BM21" i="10"/>
  <c r="BU109" i="11" s="1"/>
  <c r="BM19" i="10"/>
  <c r="BU107" i="11" s="1"/>
  <c r="BM17" i="10"/>
  <c r="BU105" i="11" s="1"/>
  <c r="BM15" i="10"/>
  <c r="BU103" i="11" s="1"/>
  <c r="BM13" i="10"/>
  <c r="BU101" i="11" s="1"/>
  <c r="BM11" i="10"/>
  <c r="BU99" i="11" s="1"/>
  <c r="BM9" i="10"/>
  <c r="BU97" i="11" s="1"/>
  <c r="BM7" i="10"/>
  <c r="BU95" i="11" s="1"/>
  <c r="BM5" i="10"/>
  <c r="BU93" i="11" s="1"/>
  <c r="BM32" i="10"/>
  <c r="BU120" i="11" s="1"/>
  <c r="BM30" i="10"/>
  <c r="BU118" i="11" s="1"/>
  <c r="BM28" i="10"/>
  <c r="BU116" i="11" s="1"/>
  <c r="BM26" i="10"/>
  <c r="BU114" i="11" s="1"/>
  <c r="BM24" i="10"/>
  <c r="BU112" i="11" s="1"/>
  <c r="BM22" i="10"/>
  <c r="BU110" i="11" s="1"/>
  <c r="BM20" i="10"/>
  <c r="BU108" i="11" s="1"/>
  <c r="BM18" i="10"/>
  <c r="BU106" i="11" s="1"/>
  <c r="BM16" i="10"/>
  <c r="BU104" i="11" s="1"/>
  <c r="BM14" i="10"/>
  <c r="BU102" i="11" s="1"/>
  <c r="BM12" i="10"/>
  <c r="BU100" i="11" s="1"/>
  <c r="BM10" i="10"/>
  <c r="BU98" i="11" s="1"/>
  <c r="BM6" i="10"/>
  <c r="BU94" i="11" s="1"/>
  <c r="BM3" i="10"/>
  <c r="BU91" i="11" s="1"/>
  <c r="BM4" i="10"/>
  <c r="BU92" i="11" s="1"/>
  <c r="BM2" i="10"/>
  <c r="BU90" i="11" s="1"/>
  <c r="BM8" i="10"/>
  <c r="BU96" i="11" s="1"/>
  <c r="BM95" i="10"/>
  <c r="BU181" i="11" s="1"/>
  <c r="BM94" i="10"/>
  <c r="BU180" i="11" s="1"/>
  <c r="BM93" i="10"/>
  <c r="BU179" i="11" s="1"/>
  <c r="BM92" i="10"/>
  <c r="BU178" i="11" s="1"/>
  <c r="BM91" i="10"/>
  <c r="BU177" i="11" s="1"/>
  <c r="BM90" i="10"/>
  <c r="BU176" i="11" s="1"/>
  <c r="BM89" i="10"/>
  <c r="BU175" i="11" s="1"/>
  <c r="BM88" i="10"/>
  <c r="BU174" i="11" s="1"/>
  <c r="BM87" i="10"/>
  <c r="BU173" i="11" s="1"/>
  <c r="BM86" i="10"/>
  <c r="BU172" i="11" s="1"/>
  <c r="BM85" i="10"/>
  <c r="BU171" i="11" s="1"/>
  <c r="BM96" i="10"/>
  <c r="BU182" i="11" s="1"/>
  <c r="BM84" i="10"/>
  <c r="BU170" i="11" s="1"/>
  <c r="BM83" i="10"/>
  <c r="BU169" i="11" s="1"/>
  <c r="BM82" i="10"/>
  <c r="BU168" i="11" s="1"/>
  <c r="BM81" i="10"/>
  <c r="BU167" i="11" s="1"/>
  <c r="BM80" i="10"/>
  <c r="BU166" i="11" s="1"/>
  <c r="BM79" i="10"/>
  <c r="BU165" i="11" s="1"/>
  <c r="BM78" i="10"/>
  <c r="BU164" i="11" s="1"/>
  <c r="BM77" i="10"/>
  <c r="BU163" i="11" s="1"/>
  <c r="BM76" i="10"/>
  <c r="BU162" i="11" s="1"/>
  <c r="BM75" i="10"/>
  <c r="BU161" i="11" s="1"/>
  <c r="BM74" i="10"/>
  <c r="BU160" i="11" s="1"/>
  <c r="BM73" i="10"/>
  <c r="BU159" i="11" s="1"/>
  <c r="BM72" i="10"/>
  <c r="BU158" i="11" s="1"/>
  <c r="BM71" i="10"/>
  <c r="BU157" i="11" s="1"/>
  <c r="BM70" i="10"/>
  <c r="BU156" i="11" s="1"/>
  <c r="BM69" i="10"/>
  <c r="BU155" i="11" s="1"/>
  <c r="BM68" i="10"/>
  <c r="BU154" i="11" s="1"/>
  <c r="BM67" i="10"/>
  <c r="BU153" i="11" s="1"/>
  <c r="BM66" i="10"/>
  <c r="BU152" i="11" s="1"/>
  <c r="BM64" i="10"/>
  <c r="BU151" i="11" s="1"/>
  <c r="BM63" i="10"/>
  <c r="BU150" i="11" s="1"/>
  <c r="BM62" i="10"/>
  <c r="BU149" i="11" s="1"/>
  <c r="BM61" i="10"/>
  <c r="BU148" i="11" s="1"/>
  <c r="BM60" i="10"/>
  <c r="BU147" i="11" s="1"/>
  <c r="BM59" i="10"/>
  <c r="BU146" i="11" s="1"/>
  <c r="BM58" i="10"/>
  <c r="BU145" i="11" s="1"/>
  <c r="BM57" i="10"/>
  <c r="BU144" i="11" s="1"/>
  <c r="BM56" i="10"/>
  <c r="BU143" i="11" s="1"/>
  <c r="BM55" i="10"/>
  <c r="BU142" i="11" s="1"/>
  <c r="BM54" i="10"/>
  <c r="BU141" i="11" s="1"/>
  <c r="BM53" i="10"/>
  <c r="BU140" i="11" s="1"/>
  <c r="BM52" i="10"/>
  <c r="BU139" i="11" s="1"/>
  <c r="BM51" i="10"/>
  <c r="BU138" i="11" s="1"/>
  <c r="BM50" i="10"/>
  <c r="BU137" i="11" s="1"/>
  <c r="BM49" i="10"/>
  <c r="BU136" i="11" s="1"/>
  <c r="BM48" i="10"/>
  <c r="BU135" i="11" s="1"/>
  <c r="BU89" i="11"/>
  <c r="BU76" i="11" s="1"/>
  <c r="BM47" i="10"/>
  <c r="BU134" i="11" s="1"/>
  <c r="BM46" i="10"/>
  <c r="BU133" i="11" s="1"/>
  <c r="BM45" i="10"/>
  <c r="BU132" i="11" s="1"/>
  <c r="BM44" i="10"/>
  <c r="BU131" i="11" s="1"/>
  <c r="BM43" i="10"/>
  <c r="BU130" i="11" s="1"/>
  <c r="BM42" i="10"/>
  <c r="BU129" i="11" s="1"/>
  <c r="BM41" i="10"/>
  <c r="BU128" i="11" s="1"/>
  <c r="BM40" i="10"/>
  <c r="BU127" i="11" s="1"/>
  <c r="BM39" i="10"/>
  <c r="BU126" i="11" s="1"/>
  <c r="BM38" i="10"/>
  <c r="BU125" i="11" s="1"/>
  <c r="BM37" i="10"/>
  <c r="BU124" i="11" s="1"/>
  <c r="BM36" i="10"/>
  <c r="BU123" i="11" s="1"/>
  <c r="BM35" i="10"/>
  <c r="BU122" i="11" s="1"/>
  <c r="BM34" i="10"/>
  <c r="BU121" i="11" s="1"/>
  <c r="BN1" i="10"/>
  <c r="Z75" i="11" l="1"/>
  <c r="Y74" i="11"/>
  <c r="BN128" i="10"/>
  <c r="BN124" i="10"/>
  <c r="BN120" i="10"/>
  <c r="BN116" i="10"/>
  <c r="BN112" i="10"/>
  <c r="BN108" i="10"/>
  <c r="BN104" i="10"/>
  <c r="BN100" i="10"/>
  <c r="BN125" i="10"/>
  <c r="BN121" i="10"/>
  <c r="BN117" i="10"/>
  <c r="BN113" i="10"/>
  <c r="BN109" i="10"/>
  <c r="BN105" i="10"/>
  <c r="BN101" i="10"/>
  <c r="BN126" i="10"/>
  <c r="BN122" i="10"/>
  <c r="BN118" i="10"/>
  <c r="BN114" i="10"/>
  <c r="BN110" i="10"/>
  <c r="BN106" i="10"/>
  <c r="BN102" i="10"/>
  <c r="BN98" i="10"/>
  <c r="BN127" i="10"/>
  <c r="BN123" i="10"/>
  <c r="BN115" i="10"/>
  <c r="BN225" i="10"/>
  <c r="BN221" i="10"/>
  <c r="BN217" i="10"/>
  <c r="BN213" i="10"/>
  <c r="BN209" i="10"/>
  <c r="BN205" i="10"/>
  <c r="BN119" i="10"/>
  <c r="BN103" i="10"/>
  <c r="BN99" i="10"/>
  <c r="BN224" i="10"/>
  <c r="BN220" i="10"/>
  <c r="BN216" i="10"/>
  <c r="BN212" i="10"/>
  <c r="BN208" i="10"/>
  <c r="BN204" i="10"/>
  <c r="BN107" i="10"/>
  <c r="BN223" i="10"/>
  <c r="BN219" i="10"/>
  <c r="BN215" i="10"/>
  <c r="BN211" i="10"/>
  <c r="BN207" i="10"/>
  <c r="BN203" i="10"/>
  <c r="BN222" i="10"/>
  <c r="BN206" i="10"/>
  <c r="BN199" i="10"/>
  <c r="BN198" i="10"/>
  <c r="BN201" i="10"/>
  <c r="BN218" i="10"/>
  <c r="BN226" i="10"/>
  <c r="BN210" i="10"/>
  <c r="BN202" i="10"/>
  <c r="BN214" i="10"/>
  <c r="BN197" i="10"/>
  <c r="BN111" i="10"/>
  <c r="BN200" i="10"/>
  <c r="BN196" i="10"/>
  <c r="BN32" i="10"/>
  <c r="BV120" i="11" s="1"/>
  <c r="BN30" i="10"/>
  <c r="BV118" i="11" s="1"/>
  <c r="BN28" i="10"/>
  <c r="BV116" i="11" s="1"/>
  <c r="BN26" i="10"/>
  <c r="BV114" i="11" s="1"/>
  <c r="BN24" i="10"/>
  <c r="BV112" i="11" s="1"/>
  <c r="BN22" i="10"/>
  <c r="BV110" i="11" s="1"/>
  <c r="BN20" i="10"/>
  <c r="BV108" i="11" s="1"/>
  <c r="BN18" i="10"/>
  <c r="BV106" i="11" s="1"/>
  <c r="BN16" i="10"/>
  <c r="BV104" i="11" s="1"/>
  <c r="BN14" i="10"/>
  <c r="BV102" i="11" s="1"/>
  <c r="BN12" i="10"/>
  <c r="BV100" i="11" s="1"/>
  <c r="BN10" i="10"/>
  <c r="BV98" i="11" s="1"/>
  <c r="BN8" i="10"/>
  <c r="BV96" i="11" s="1"/>
  <c r="BN6" i="10"/>
  <c r="BV94" i="11" s="1"/>
  <c r="BN31" i="10"/>
  <c r="BV119" i="11" s="1"/>
  <c r="BN29" i="10"/>
  <c r="BV117" i="11" s="1"/>
  <c r="BN27" i="10"/>
  <c r="BV115" i="11" s="1"/>
  <c r="BN25" i="10"/>
  <c r="BV113" i="11" s="1"/>
  <c r="BN23" i="10"/>
  <c r="BV111" i="11" s="1"/>
  <c r="BN21" i="10"/>
  <c r="BV109" i="11" s="1"/>
  <c r="BN19" i="10"/>
  <c r="BV107" i="11" s="1"/>
  <c r="BN17" i="10"/>
  <c r="BV105" i="11" s="1"/>
  <c r="BN15" i="10"/>
  <c r="BV103" i="11" s="1"/>
  <c r="BN13" i="10"/>
  <c r="BV101" i="11" s="1"/>
  <c r="BN11" i="10"/>
  <c r="BV99" i="11" s="1"/>
  <c r="BN5" i="10"/>
  <c r="BV93" i="11" s="1"/>
  <c r="BV89" i="11"/>
  <c r="BV76" i="11" s="1"/>
  <c r="BN96" i="10"/>
  <c r="BV182" i="11" s="1"/>
  <c r="BN4" i="10"/>
  <c r="BV92" i="11" s="1"/>
  <c r="BN2" i="10"/>
  <c r="BV90" i="11" s="1"/>
  <c r="BN9" i="10"/>
  <c r="BV97" i="11" s="1"/>
  <c r="BN7" i="10"/>
  <c r="BV95" i="11" s="1"/>
  <c r="BN3" i="10"/>
  <c r="BV91" i="11" s="1"/>
  <c r="BN95" i="10"/>
  <c r="BV181" i="11" s="1"/>
  <c r="BN91" i="10"/>
  <c r="BV177" i="11" s="1"/>
  <c r="BN87" i="10"/>
  <c r="BV173" i="11" s="1"/>
  <c r="BN81" i="10"/>
  <c r="BV167" i="11" s="1"/>
  <c r="BN77" i="10"/>
  <c r="BV163" i="11" s="1"/>
  <c r="BN73" i="10"/>
  <c r="BV159" i="11" s="1"/>
  <c r="BN69" i="10"/>
  <c r="BV155" i="11" s="1"/>
  <c r="BN64" i="10"/>
  <c r="BV151" i="11" s="1"/>
  <c r="BN93" i="10"/>
  <c r="BV179" i="11" s="1"/>
  <c r="BN92" i="10"/>
  <c r="BV178" i="11" s="1"/>
  <c r="BN89" i="10"/>
  <c r="BV175" i="11" s="1"/>
  <c r="BN88" i="10"/>
  <c r="BV174" i="11" s="1"/>
  <c r="BN85" i="10"/>
  <c r="BV171" i="11" s="1"/>
  <c r="BN84" i="10"/>
  <c r="BV170" i="11" s="1"/>
  <c r="BN80" i="10"/>
  <c r="BV166" i="11" s="1"/>
  <c r="BN76" i="10"/>
  <c r="BV162" i="11" s="1"/>
  <c r="BN94" i="10"/>
  <c r="BV180" i="11" s="1"/>
  <c r="BN90" i="10"/>
  <c r="BV176" i="11" s="1"/>
  <c r="BN86" i="10"/>
  <c r="BV172" i="11" s="1"/>
  <c r="BN83" i="10"/>
  <c r="BV169" i="11" s="1"/>
  <c r="BN79" i="10"/>
  <c r="BV165" i="11" s="1"/>
  <c r="BN82" i="10"/>
  <c r="BV168" i="11" s="1"/>
  <c r="BN78" i="10"/>
  <c r="BV164" i="11" s="1"/>
  <c r="BN74" i="10"/>
  <c r="BV160" i="11" s="1"/>
  <c r="BN70" i="10"/>
  <c r="BV156" i="11" s="1"/>
  <c r="BN66" i="10"/>
  <c r="BV152" i="11" s="1"/>
  <c r="BN72" i="10"/>
  <c r="BV158" i="11" s="1"/>
  <c r="BN68" i="10"/>
  <c r="BV154" i="11" s="1"/>
  <c r="BN63" i="10"/>
  <c r="BV150" i="11" s="1"/>
  <c r="BN60" i="10"/>
  <c r="BV147" i="11" s="1"/>
  <c r="BN56" i="10"/>
  <c r="BV143" i="11" s="1"/>
  <c r="BN52" i="10"/>
  <c r="BV139" i="11" s="1"/>
  <c r="BN48" i="10"/>
  <c r="BV135" i="11" s="1"/>
  <c r="BN51" i="10"/>
  <c r="BV138" i="11" s="1"/>
  <c r="BN47" i="10"/>
  <c r="BV134" i="11" s="1"/>
  <c r="BN38" i="10"/>
  <c r="BV125" i="11" s="1"/>
  <c r="BN34" i="10"/>
  <c r="BV121" i="11" s="1"/>
  <c r="BN75" i="10"/>
  <c r="BV161" i="11" s="1"/>
  <c r="BN59" i="10"/>
  <c r="BV146" i="11" s="1"/>
  <c r="BN55" i="10"/>
  <c r="BV142" i="11" s="1"/>
  <c r="BN46" i="10"/>
  <c r="BV133" i="11" s="1"/>
  <c r="BN43" i="10"/>
  <c r="BV130" i="11" s="1"/>
  <c r="BN42" i="10"/>
  <c r="BV129" i="11" s="1"/>
  <c r="BN39" i="10"/>
  <c r="BV126" i="11" s="1"/>
  <c r="BN37" i="10"/>
  <c r="BV124" i="11" s="1"/>
  <c r="BN35" i="10"/>
  <c r="BV122" i="11" s="1"/>
  <c r="BN71" i="10"/>
  <c r="BV157" i="11" s="1"/>
  <c r="BN67" i="10"/>
  <c r="BV153" i="11" s="1"/>
  <c r="BN58" i="10"/>
  <c r="BV145" i="11" s="1"/>
  <c r="BN54" i="10"/>
  <c r="BV141" i="11" s="1"/>
  <c r="BN50" i="10"/>
  <c r="BV137" i="11" s="1"/>
  <c r="BN40" i="10"/>
  <c r="BV127" i="11" s="1"/>
  <c r="BN36" i="10"/>
  <c r="BV123" i="11" s="1"/>
  <c r="BN62" i="10"/>
  <c r="BV149" i="11" s="1"/>
  <c r="BN61" i="10"/>
  <c r="BV148" i="11" s="1"/>
  <c r="BN57" i="10"/>
  <c r="BV144" i="11" s="1"/>
  <c r="BN53" i="10"/>
  <c r="BV140" i="11" s="1"/>
  <c r="BN49" i="10"/>
  <c r="BV136" i="11" s="1"/>
  <c r="BN45" i="10"/>
  <c r="BV132" i="11" s="1"/>
  <c r="BN44" i="10"/>
  <c r="BV131" i="11" s="1"/>
  <c r="BN41" i="10"/>
  <c r="BV128" i="11" s="1"/>
  <c r="BO1" i="10"/>
  <c r="Z74" i="11" l="1"/>
  <c r="AA75" i="11"/>
  <c r="BO125" i="10"/>
  <c r="BO121" i="10"/>
  <c r="BO117" i="10"/>
  <c r="BO113" i="10"/>
  <c r="BO109" i="10"/>
  <c r="BO105" i="10"/>
  <c r="BO101" i="10"/>
  <c r="BO126" i="10"/>
  <c r="BO122" i="10"/>
  <c r="BO118" i="10"/>
  <c r="BO114" i="10"/>
  <c r="BO110" i="10"/>
  <c r="BO106" i="10"/>
  <c r="BO102" i="10"/>
  <c r="BO127" i="10"/>
  <c r="BO123" i="10"/>
  <c r="BO119" i="10"/>
  <c r="BO115" i="10"/>
  <c r="BO111" i="10"/>
  <c r="BO107" i="10"/>
  <c r="BO103" i="10"/>
  <c r="BO99" i="10"/>
  <c r="BO128" i="10"/>
  <c r="BO124" i="10"/>
  <c r="BO112" i="10"/>
  <c r="BO224" i="10"/>
  <c r="BO220" i="10"/>
  <c r="BO216" i="10"/>
  <c r="BO212" i="10"/>
  <c r="BO208" i="10"/>
  <c r="BO116" i="10"/>
  <c r="BO98" i="10"/>
  <c r="BO223" i="10"/>
  <c r="BO219" i="10"/>
  <c r="BO215" i="10"/>
  <c r="BO211" i="10"/>
  <c r="BO207" i="10"/>
  <c r="BO203" i="10"/>
  <c r="BO120" i="10"/>
  <c r="BO104" i="10"/>
  <c r="BO100" i="10"/>
  <c r="BO226" i="10"/>
  <c r="BO222" i="10"/>
  <c r="BO218" i="10"/>
  <c r="BO214" i="10"/>
  <c r="BO210" i="10"/>
  <c r="BO206" i="10"/>
  <c r="BO202" i="10"/>
  <c r="BO221" i="10"/>
  <c r="BO205" i="10"/>
  <c r="BO198" i="10"/>
  <c r="BO201" i="10"/>
  <c r="BO204" i="10"/>
  <c r="BO196" i="10"/>
  <c r="BO217" i="10"/>
  <c r="BO199" i="10"/>
  <c r="BO108" i="10"/>
  <c r="BO225" i="10"/>
  <c r="BO209" i="10"/>
  <c r="BO197" i="10"/>
  <c r="BO213" i="10"/>
  <c r="BO200" i="10"/>
  <c r="BO32" i="10"/>
  <c r="BW120" i="11" s="1"/>
  <c r="BO30" i="10"/>
  <c r="BW118" i="11" s="1"/>
  <c r="BO28" i="10"/>
  <c r="BW116" i="11" s="1"/>
  <c r="BO26" i="10"/>
  <c r="BW114" i="11" s="1"/>
  <c r="BO24" i="10"/>
  <c r="BW112" i="11" s="1"/>
  <c r="BO22" i="10"/>
  <c r="BW110" i="11" s="1"/>
  <c r="BO20" i="10"/>
  <c r="BW108" i="11" s="1"/>
  <c r="BO18" i="10"/>
  <c r="BW106" i="11" s="1"/>
  <c r="BO16" i="10"/>
  <c r="BW104" i="11" s="1"/>
  <c r="BO14" i="10"/>
  <c r="BW102" i="11" s="1"/>
  <c r="BO12" i="10"/>
  <c r="BW100" i="11" s="1"/>
  <c r="BO10" i="10"/>
  <c r="BW98" i="11" s="1"/>
  <c r="BO8" i="10"/>
  <c r="BW96" i="11" s="1"/>
  <c r="BO6" i="10"/>
  <c r="BW94" i="11" s="1"/>
  <c r="BO4" i="10"/>
  <c r="BW92" i="11" s="1"/>
  <c r="BO31" i="10"/>
  <c r="BW119" i="11" s="1"/>
  <c r="BO29" i="10"/>
  <c r="BW117" i="11" s="1"/>
  <c r="BO27" i="10"/>
  <c r="BW115" i="11" s="1"/>
  <c r="BO25" i="10"/>
  <c r="BW113" i="11" s="1"/>
  <c r="BO23" i="10"/>
  <c r="BW111" i="11" s="1"/>
  <c r="BO21" i="10"/>
  <c r="BW109" i="11" s="1"/>
  <c r="BO19" i="10"/>
  <c r="BW107" i="11" s="1"/>
  <c r="BO17" i="10"/>
  <c r="BW105" i="11" s="1"/>
  <c r="BO15" i="10"/>
  <c r="BW103" i="11" s="1"/>
  <c r="BO13" i="10"/>
  <c r="BW101" i="11" s="1"/>
  <c r="BO2" i="10"/>
  <c r="BW90" i="11" s="1"/>
  <c r="BO11" i="10"/>
  <c r="BW99" i="11" s="1"/>
  <c r="BO9" i="10"/>
  <c r="BW97" i="11" s="1"/>
  <c r="BO7" i="10"/>
  <c r="BW95" i="11" s="1"/>
  <c r="BO3" i="10"/>
  <c r="BW91" i="11" s="1"/>
  <c r="BO5" i="10"/>
  <c r="BW93" i="11" s="1"/>
  <c r="BO96" i="10"/>
  <c r="BW182" i="11" s="1"/>
  <c r="BW89" i="11"/>
  <c r="BW76" i="11" s="1"/>
  <c r="BO94" i="10"/>
  <c r="BW180" i="11" s="1"/>
  <c r="BO90" i="10"/>
  <c r="BW176" i="11" s="1"/>
  <c r="BO86" i="10"/>
  <c r="BW172" i="11" s="1"/>
  <c r="BO93" i="10"/>
  <c r="BW179" i="11" s="1"/>
  <c r="BO92" i="10"/>
  <c r="BW178" i="11" s="1"/>
  <c r="BO89" i="10"/>
  <c r="BW175" i="11" s="1"/>
  <c r="BO88" i="10"/>
  <c r="BW174" i="11" s="1"/>
  <c r="BO85" i="10"/>
  <c r="BW171" i="11" s="1"/>
  <c r="BO84" i="10"/>
  <c r="BW170" i="11" s="1"/>
  <c r="BO80" i="10"/>
  <c r="BW166" i="11" s="1"/>
  <c r="BO76" i="10"/>
  <c r="BW162" i="11" s="1"/>
  <c r="BO72" i="10"/>
  <c r="BW158" i="11" s="1"/>
  <c r="BO68" i="10"/>
  <c r="BW154" i="11" s="1"/>
  <c r="BO63" i="10"/>
  <c r="BW150" i="11" s="1"/>
  <c r="BO83" i="10"/>
  <c r="BW169" i="11" s="1"/>
  <c r="BO79" i="10"/>
  <c r="BW165" i="11" s="1"/>
  <c r="BO75" i="10"/>
  <c r="BW161" i="11" s="1"/>
  <c r="BO82" i="10"/>
  <c r="BW168" i="11" s="1"/>
  <c r="BO78" i="10"/>
  <c r="BW164" i="11" s="1"/>
  <c r="BO95" i="10"/>
  <c r="BW181" i="11" s="1"/>
  <c r="BO91" i="10"/>
  <c r="BW177" i="11" s="1"/>
  <c r="BO87" i="10"/>
  <c r="BW173" i="11" s="1"/>
  <c r="BO81" i="10"/>
  <c r="BW167" i="11" s="1"/>
  <c r="BO77" i="10"/>
  <c r="BW163" i="11" s="1"/>
  <c r="BO73" i="10"/>
  <c r="BW159" i="11" s="1"/>
  <c r="BO69" i="10"/>
  <c r="BW155" i="11" s="1"/>
  <c r="BO64" i="10"/>
  <c r="BW151" i="11" s="1"/>
  <c r="BO74" i="10"/>
  <c r="BW160" i="11" s="1"/>
  <c r="BO59" i="10"/>
  <c r="BW146" i="11" s="1"/>
  <c r="BO55" i="10"/>
  <c r="BW142" i="11" s="1"/>
  <c r="BO51" i="10"/>
  <c r="BW138" i="11" s="1"/>
  <c r="BO47" i="10"/>
  <c r="BW134" i="11" s="1"/>
  <c r="BO46" i="10"/>
  <c r="BW133" i="11" s="1"/>
  <c r="BO45" i="10"/>
  <c r="BW132" i="11" s="1"/>
  <c r="BO44" i="10"/>
  <c r="BW131" i="11" s="1"/>
  <c r="BO43" i="10"/>
  <c r="BW130" i="11" s="1"/>
  <c r="BO42" i="10"/>
  <c r="BW129" i="11" s="1"/>
  <c r="BO41" i="10"/>
  <c r="BW128" i="11" s="1"/>
  <c r="BO40" i="10"/>
  <c r="BW127" i="11" s="1"/>
  <c r="BO39" i="10"/>
  <c r="BW126" i="11" s="1"/>
  <c r="BO38" i="10"/>
  <c r="BW125" i="11" s="1"/>
  <c r="BO37" i="10"/>
  <c r="BW124" i="11" s="1"/>
  <c r="BO36" i="10"/>
  <c r="BW123" i="11" s="1"/>
  <c r="BO35" i="10"/>
  <c r="BW122" i="11" s="1"/>
  <c r="BO34" i="10"/>
  <c r="BW121" i="11" s="1"/>
  <c r="BO50" i="10"/>
  <c r="BW137" i="11" s="1"/>
  <c r="BO71" i="10"/>
  <c r="BW157" i="11" s="1"/>
  <c r="BO67" i="10"/>
  <c r="BW153" i="11" s="1"/>
  <c r="BO58" i="10"/>
  <c r="BW145" i="11" s="1"/>
  <c r="BO54" i="10"/>
  <c r="BW141" i="11" s="1"/>
  <c r="BO62" i="10"/>
  <c r="BW149" i="11" s="1"/>
  <c r="BO61" i="10"/>
  <c r="BW148" i="11" s="1"/>
  <c r="BO57" i="10"/>
  <c r="BW144" i="11" s="1"/>
  <c r="BO53" i="10"/>
  <c r="BW140" i="11" s="1"/>
  <c r="BO49" i="10"/>
  <c r="BW136" i="11" s="1"/>
  <c r="BO70" i="10"/>
  <c r="BW156" i="11" s="1"/>
  <c r="BO66" i="10"/>
  <c r="BW152" i="11" s="1"/>
  <c r="BO60" i="10"/>
  <c r="BW147" i="11" s="1"/>
  <c r="BO56" i="10"/>
  <c r="BW143" i="11" s="1"/>
  <c r="BO52" i="10"/>
  <c r="BW139" i="11" s="1"/>
  <c r="BO48" i="10"/>
  <c r="BW135" i="11" s="1"/>
  <c r="BP1" i="10"/>
  <c r="AB75" i="11" l="1"/>
  <c r="AA74" i="11"/>
  <c r="BP126" i="10"/>
  <c r="BP122" i="10"/>
  <c r="BP118" i="10"/>
  <c r="BP114" i="10"/>
  <c r="BP110" i="10"/>
  <c r="BP106" i="10"/>
  <c r="BP102" i="10"/>
  <c r="BP127" i="10"/>
  <c r="BP123" i="10"/>
  <c r="BP119" i="10"/>
  <c r="BP115" i="10"/>
  <c r="BP111" i="10"/>
  <c r="BP107" i="10"/>
  <c r="BP103" i="10"/>
  <c r="BP128" i="10"/>
  <c r="BP124" i="10"/>
  <c r="BP120" i="10"/>
  <c r="BP116" i="10"/>
  <c r="BP112" i="10"/>
  <c r="BP108" i="10"/>
  <c r="BP104" i="10"/>
  <c r="BP100" i="10"/>
  <c r="BP125" i="10"/>
  <c r="BP109" i="10"/>
  <c r="BP99" i="10"/>
  <c r="BP98" i="10"/>
  <c r="BP223" i="10"/>
  <c r="BP219" i="10"/>
  <c r="BP215" i="10"/>
  <c r="BP211" i="10"/>
  <c r="BP207" i="10"/>
  <c r="BP113" i="10"/>
  <c r="BP226" i="10"/>
  <c r="BP222" i="10"/>
  <c r="BP218" i="10"/>
  <c r="BP214" i="10"/>
  <c r="BP210" i="10"/>
  <c r="BP206" i="10"/>
  <c r="BP117" i="10"/>
  <c r="BP101" i="10"/>
  <c r="BP225" i="10"/>
  <c r="BP221" i="10"/>
  <c r="BP217" i="10"/>
  <c r="BP213" i="10"/>
  <c r="BP209" i="10"/>
  <c r="BP205" i="10"/>
  <c r="BP121" i="10"/>
  <c r="BP216" i="10"/>
  <c r="BP202" i="10"/>
  <c r="BP201" i="10"/>
  <c r="BP197" i="10"/>
  <c r="BP200" i="10"/>
  <c r="BP203" i="10"/>
  <c r="BP212" i="10"/>
  <c r="BP198" i="10"/>
  <c r="BP220" i="10"/>
  <c r="BP204" i="10"/>
  <c r="BP196" i="10"/>
  <c r="BP224" i="10"/>
  <c r="BP208" i="10"/>
  <c r="BP199" i="10"/>
  <c r="BP105" i="10"/>
  <c r="BP31" i="10"/>
  <c r="BX119" i="11" s="1"/>
  <c r="BP29" i="10"/>
  <c r="BX117" i="11" s="1"/>
  <c r="BP27" i="10"/>
  <c r="BX115" i="11" s="1"/>
  <c r="BP25" i="10"/>
  <c r="BX113" i="11" s="1"/>
  <c r="BP23" i="10"/>
  <c r="BX111" i="11" s="1"/>
  <c r="BP21" i="10"/>
  <c r="BX109" i="11" s="1"/>
  <c r="BP19" i="10"/>
  <c r="BX107" i="11" s="1"/>
  <c r="BP17" i="10"/>
  <c r="BX105" i="11" s="1"/>
  <c r="BP15" i="10"/>
  <c r="BX103" i="11" s="1"/>
  <c r="BP13" i="10"/>
  <c r="BX101" i="11" s="1"/>
  <c r="BP11" i="10"/>
  <c r="BX99" i="11" s="1"/>
  <c r="BP9" i="10"/>
  <c r="BX97" i="11" s="1"/>
  <c r="BP7" i="10"/>
  <c r="BX95" i="11" s="1"/>
  <c r="BP5" i="10"/>
  <c r="BX93" i="11" s="1"/>
  <c r="BP32" i="10"/>
  <c r="BX120" i="11" s="1"/>
  <c r="BP30" i="10"/>
  <c r="BX118" i="11" s="1"/>
  <c r="BP28" i="10"/>
  <c r="BX116" i="11" s="1"/>
  <c r="BP26" i="10"/>
  <c r="BX114" i="11" s="1"/>
  <c r="BP24" i="10"/>
  <c r="BX112" i="11" s="1"/>
  <c r="BP22" i="10"/>
  <c r="BX110" i="11" s="1"/>
  <c r="BP20" i="10"/>
  <c r="BX108" i="11" s="1"/>
  <c r="BP18" i="10"/>
  <c r="BX106" i="11" s="1"/>
  <c r="BP16" i="10"/>
  <c r="BX104" i="11" s="1"/>
  <c r="BP14" i="10"/>
  <c r="BX102" i="11" s="1"/>
  <c r="BP12" i="10"/>
  <c r="BX100" i="11" s="1"/>
  <c r="BP10" i="10"/>
  <c r="BX98" i="11" s="1"/>
  <c r="BP4" i="10"/>
  <c r="BX92" i="11" s="1"/>
  <c r="BP3" i="10"/>
  <c r="BX91" i="11" s="1"/>
  <c r="BP8" i="10"/>
  <c r="BX96" i="11" s="1"/>
  <c r="BP6" i="10"/>
  <c r="BX94" i="11" s="1"/>
  <c r="BP2" i="10"/>
  <c r="BX90" i="11" s="1"/>
  <c r="BP93" i="10"/>
  <c r="BX179" i="11" s="1"/>
  <c r="BP89" i="10"/>
  <c r="BX175" i="11" s="1"/>
  <c r="BP85" i="10"/>
  <c r="BX171" i="11" s="1"/>
  <c r="BP83" i="10"/>
  <c r="BX169" i="11" s="1"/>
  <c r="BP79" i="10"/>
  <c r="BX165" i="11" s="1"/>
  <c r="BP75" i="10"/>
  <c r="BX161" i="11" s="1"/>
  <c r="BP71" i="10"/>
  <c r="BX157" i="11" s="1"/>
  <c r="BP67" i="10"/>
  <c r="BX153" i="11" s="1"/>
  <c r="BP62" i="10"/>
  <c r="BX149" i="11" s="1"/>
  <c r="BP96" i="10"/>
  <c r="BX182" i="11" s="1"/>
  <c r="BP94" i="10"/>
  <c r="BX180" i="11" s="1"/>
  <c r="BP90" i="10"/>
  <c r="BX176" i="11" s="1"/>
  <c r="BP86" i="10"/>
  <c r="BX172" i="11" s="1"/>
  <c r="BP82" i="10"/>
  <c r="BX168" i="11" s="1"/>
  <c r="BP78" i="10"/>
  <c r="BX164" i="11" s="1"/>
  <c r="BP74" i="10"/>
  <c r="BX160" i="11" s="1"/>
  <c r="BP95" i="10"/>
  <c r="BX181" i="11" s="1"/>
  <c r="BP91" i="10"/>
  <c r="BX177" i="11" s="1"/>
  <c r="BP87" i="10"/>
  <c r="BX173" i="11" s="1"/>
  <c r="BP81" i="10"/>
  <c r="BX167" i="11" s="1"/>
  <c r="BP77" i="10"/>
  <c r="BX163" i="11" s="1"/>
  <c r="BX89" i="11"/>
  <c r="BX76" i="11" s="1"/>
  <c r="BP92" i="10"/>
  <c r="BX178" i="11" s="1"/>
  <c r="BP88" i="10"/>
  <c r="BX174" i="11" s="1"/>
  <c r="BP84" i="10"/>
  <c r="BX170" i="11" s="1"/>
  <c r="BP80" i="10"/>
  <c r="BX166" i="11" s="1"/>
  <c r="BP76" i="10"/>
  <c r="BX162" i="11" s="1"/>
  <c r="BP72" i="10"/>
  <c r="BX158" i="11" s="1"/>
  <c r="BP68" i="10"/>
  <c r="BX154" i="11" s="1"/>
  <c r="BP63" i="10"/>
  <c r="BX150" i="11" s="1"/>
  <c r="BP58" i="10"/>
  <c r="BX145" i="11" s="1"/>
  <c r="BP54" i="10"/>
  <c r="BX141" i="11" s="1"/>
  <c r="BP50" i="10"/>
  <c r="BX137" i="11" s="1"/>
  <c r="BP49" i="10"/>
  <c r="BX136" i="11" s="1"/>
  <c r="BP61" i="10"/>
  <c r="BX148" i="11" s="1"/>
  <c r="BP57" i="10"/>
  <c r="BX144" i="11" s="1"/>
  <c r="BP53" i="10"/>
  <c r="BX140" i="11" s="1"/>
  <c r="BP70" i="10"/>
  <c r="BX156" i="11" s="1"/>
  <c r="BP66" i="10"/>
  <c r="BX152" i="11" s="1"/>
  <c r="BP60" i="10"/>
  <c r="BX147" i="11" s="1"/>
  <c r="BP56" i="10"/>
  <c r="BX143" i="11" s="1"/>
  <c r="BP52" i="10"/>
  <c r="BX139" i="11" s="1"/>
  <c r="BP48" i="10"/>
  <c r="BX135" i="11" s="1"/>
  <c r="BP73" i="10"/>
  <c r="BX159" i="11" s="1"/>
  <c r="BP69" i="10"/>
  <c r="BX155" i="11" s="1"/>
  <c r="BP64" i="10"/>
  <c r="BX151" i="11" s="1"/>
  <c r="BP59" i="10"/>
  <c r="BX146" i="11" s="1"/>
  <c r="BP55" i="10"/>
  <c r="BX142" i="11" s="1"/>
  <c r="BP51" i="10"/>
  <c r="BX138" i="11" s="1"/>
  <c r="BP47" i="10"/>
  <c r="BX134" i="11" s="1"/>
  <c r="BP46" i="10"/>
  <c r="BX133" i="11" s="1"/>
  <c r="BP45" i="10"/>
  <c r="BX132" i="11" s="1"/>
  <c r="BP44" i="10"/>
  <c r="BX131" i="11" s="1"/>
  <c r="BP43" i="10"/>
  <c r="BX130" i="11" s="1"/>
  <c r="BP42" i="10"/>
  <c r="BX129" i="11" s="1"/>
  <c r="BP41" i="10"/>
  <c r="BX128" i="11" s="1"/>
  <c r="BP40" i="10"/>
  <c r="BX127" i="11" s="1"/>
  <c r="BP39" i="10"/>
  <c r="BX126" i="11" s="1"/>
  <c r="BP38" i="10"/>
  <c r="BX125" i="11" s="1"/>
  <c r="BP37" i="10"/>
  <c r="BX124" i="11" s="1"/>
  <c r="BP36" i="10"/>
  <c r="BX123" i="11" s="1"/>
  <c r="BP35" i="10"/>
  <c r="BX122" i="11" s="1"/>
  <c r="BP34" i="10"/>
  <c r="BX121" i="11" s="1"/>
  <c r="BQ1" i="10"/>
  <c r="AC75" i="11" l="1"/>
  <c r="AB74" i="11"/>
  <c r="BQ127" i="10"/>
  <c r="BQ123" i="10"/>
  <c r="BQ119" i="10"/>
  <c r="BQ115" i="10"/>
  <c r="BQ111" i="10"/>
  <c r="BQ107" i="10"/>
  <c r="BQ103" i="10"/>
  <c r="BQ128" i="10"/>
  <c r="BQ124" i="10"/>
  <c r="BQ120" i="10"/>
  <c r="BQ116" i="10"/>
  <c r="BQ112" i="10"/>
  <c r="BQ108" i="10"/>
  <c r="BQ104" i="10"/>
  <c r="BQ125" i="10"/>
  <c r="BQ121" i="10"/>
  <c r="BQ117" i="10"/>
  <c r="BQ113" i="10"/>
  <c r="BQ109" i="10"/>
  <c r="BQ105" i="10"/>
  <c r="BQ101" i="10"/>
  <c r="BQ126" i="10"/>
  <c r="BQ122" i="10"/>
  <c r="BQ106" i="10"/>
  <c r="BQ226" i="10"/>
  <c r="BQ222" i="10"/>
  <c r="BQ218" i="10"/>
  <c r="BQ214" i="10"/>
  <c r="BQ210" i="10"/>
  <c r="BQ206" i="10"/>
  <c r="BQ110" i="10"/>
  <c r="BQ100" i="10"/>
  <c r="BQ225" i="10"/>
  <c r="BQ221" i="10"/>
  <c r="BQ217" i="10"/>
  <c r="BQ213" i="10"/>
  <c r="BQ209" i="10"/>
  <c r="BQ205" i="10"/>
  <c r="BQ114" i="10"/>
  <c r="BQ224" i="10"/>
  <c r="BQ220" i="10"/>
  <c r="BQ216" i="10"/>
  <c r="BQ212" i="10"/>
  <c r="BQ208" i="10"/>
  <c r="BQ204" i="10"/>
  <c r="BQ99" i="10"/>
  <c r="BQ211" i="10"/>
  <c r="BQ200" i="10"/>
  <c r="BQ196" i="10"/>
  <c r="BQ199" i="10"/>
  <c r="BQ223" i="10"/>
  <c r="BQ197" i="10"/>
  <c r="BQ102" i="10"/>
  <c r="BQ215" i="10"/>
  <c r="BQ203" i="10"/>
  <c r="BQ118" i="10"/>
  <c r="BQ98" i="10"/>
  <c r="BQ219" i="10"/>
  <c r="BQ198" i="10"/>
  <c r="BQ207" i="10"/>
  <c r="BQ202" i="10"/>
  <c r="BQ201" i="10"/>
  <c r="BQ31" i="10"/>
  <c r="BY119" i="11" s="1"/>
  <c r="BQ29" i="10"/>
  <c r="BY117" i="11" s="1"/>
  <c r="BQ27" i="10"/>
  <c r="BY115" i="11" s="1"/>
  <c r="BQ25" i="10"/>
  <c r="BY113" i="11" s="1"/>
  <c r="BQ23" i="10"/>
  <c r="BY111" i="11" s="1"/>
  <c r="BQ21" i="10"/>
  <c r="BY109" i="11" s="1"/>
  <c r="BQ19" i="10"/>
  <c r="BY107" i="11" s="1"/>
  <c r="BQ17" i="10"/>
  <c r="BY105" i="11" s="1"/>
  <c r="BQ15" i="10"/>
  <c r="BY103" i="11" s="1"/>
  <c r="BQ13" i="10"/>
  <c r="BY101" i="11" s="1"/>
  <c r="BQ11" i="10"/>
  <c r="BY99" i="11" s="1"/>
  <c r="BQ9" i="10"/>
  <c r="BY97" i="11" s="1"/>
  <c r="BQ7" i="10"/>
  <c r="BY95" i="11" s="1"/>
  <c r="BQ5" i="10"/>
  <c r="BY93" i="11" s="1"/>
  <c r="BQ32" i="10"/>
  <c r="BY120" i="11" s="1"/>
  <c r="BQ30" i="10"/>
  <c r="BY118" i="11" s="1"/>
  <c r="BQ28" i="10"/>
  <c r="BY116" i="11" s="1"/>
  <c r="BQ26" i="10"/>
  <c r="BY114" i="11" s="1"/>
  <c r="BQ24" i="10"/>
  <c r="BY112" i="11" s="1"/>
  <c r="BQ22" i="10"/>
  <c r="BY110" i="11" s="1"/>
  <c r="BQ20" i="10"/>
  <c r="BY108" i="11" s="1"/>
  <c r="BQ18" i="10"/>
  <c r="BY106" i="11" s="1"/>
  <c r="BQ16" i="10"/>
  <c r="BY104" i="11" s="1"/>
  <c r="BQ14" i="10"/>
  <c r="BY102" i="11" s="1"/>
  <c r="BQ12" i="10"/>
  <c r="BY100" i="11" s="1"/>
  <c r="BQ3" i="10"/>
  <c r="BY91" i="11" s="1"/>
  <c r="BQ8" i="10"/>
  <c r="BY96" i="11" s="1"/>
  <c r="BQ6" i="10"/>
  <c r="BY94" i="11" s="1"/>
  <c r="BQ2" i="10"/>
  <c r="BY90" i="11" s="1"/>
  <c r="BQ10" i="10"/>
  <c r="BY98" i="11" s="1"/>
  <c r="BQ4" i="10"/>
  <c r="BY92" i="11" s="1"/>
  <c r="BY89" i="11"/>
  <c r="BY76" i="11" s="1"/>
  <c r="BQ95" i="10"/>
  <c r="BY181" i="11" s="1"/>
  <c r="BQ94" i="10"/>
  <c r="BY180" i="11" s="1"/>
  <c r="BQ93" i="10"/>
  <c r="BY179" i="11" s="1"/>
  <c r="BQ92" i="10"/>
  <c r="BY178" i="11" s="1"/>
  <c r="BQ91" i="10"/>
  <c r="BY177" i="11" s="1"/>
  <c r="BQ90" i="10"/>
  <c r="BY176" i="11" s="1"/>
  <c r="BQ89" i="10"/>
  <c r="BY175" i="11" s="1"/>
  <c r="BQ88" i="10"/>
  <c r="BY174" i="11" s="1"/>
  <c r="BQ87" i="10"/>
  <c r="BY173" i="11" s="1"/>
  <c r="BQ86" i="10"/>
  <c r="BY172" i="11" s="1"/>
  <c r="BQ85" i="10"/>
  <c r="BY171" i="11" s="1"/>
  <c r="BQ84" i="10"/>
  <c r="BY170" i="11" s="1"/>
  <c r="BQ83" i="10"/>
  <c r="BY169" i="11" s="1"/>
  <c r="BQ82" i="10"/>
  <c r="BY168" i="11" s="1"/>
  <c r="BQ81" i="10"/>
  <c r="BY167" i="11" s="1"/>
  <c r="BQ80" i="10"/>
  <c r="BY166" i="11" s="1"/>
  <c r="BQ79" i="10"/>
  <c r="BY165" i="11" s="1"/>
  <c r="BQ78" i="10"/>
  <c r="BY164" i="11" s="1"/>
  <c r="BQ77" i="10"/>
  <c r="BY163" i="11" s="1"/>
  <c r="BQ76" i="10"/>
  <c r="BY162" i="11" s="1"/>
  <c r="BQ75" i="10"/>
  <c r="BY161" i="11" s="1"/>
  <c r="BQ74" i="10"/>
  <c r="BY160" i="11" s="1"/>
  <c r="BQ73" i="10"/>
  <c r="BY159" i="11" s="1"/>
  <c r="BQ72" i="10"/>
  <c r="BY158" i="11" s="1"/>
  <c r="BQ71" i="10"/>
  <c r="BY157" i="11" s="1"/>
  <c r="BQ70" i="10"/>
  <c r="BY156" i="11" s="1"/>
  <c r="BQ69" i="10"/>
  <c r="BY155" i="11" s="1"/>
  <c r="BQ68" i="10"/>
  <c r="BY154" i="11" s="1"/>
  <c r="BQ67" i="10"/>
  <c r="BY153" i="11" s="1"/>
  <c r="BQ66" i="10"/>
  <c r="BY152" i="11" s="1"/>
  <c r="BQ64" i="10"/>
  <c r="BY151" i="11" s="1"/>
  <c r="BQ63" i="10"/>
  <c r="BY150" i="11" s="1"/>
  <c r="BQ62" i="10"/>
  <c r="BY149" i="11" s="1"/>
  <c r="BQ61" i="10"/>
  <c r="BY148" i="11" s="1"/>
  <c r="BQ60" i="10"/>
  <c r="BY147" i="11" s="1"/>
  <c r="BQ59" i="10"/>
  <c r="BY146" i="11" s="1"/>
  <c r="BQ58" i="10"/>
  <c r="BY145" i="11" s="1"/>
  <c r="BQ57" i="10"/>
  <c r="BY144" i="11" s="1"/>
  <c r="BQ56" i="10"/>
  <c r="BY143" i="11" s="1"/>
  <c r="BQ55" i="10"/>
  <c r="BY142" i="11" s="1"/>
  <c r="BQ54" i="10"/>
  <c r="BY141" i="11" s="1"/>
  <c r="BQ53" i="10"/>
  <c r="BY140" i="11" s="1"/>
  <c r="BQ52" i="10"/>
  <c r="BY139" i="11" s="1"/>
  <c r="BQ51" i="10"/>
  <c r="BY138" i="11" s="1"/>
  <c r="BQ50" i="10"/>
  <c r="BY137" i="11" s="1"/>
  <c r="BQ49" i="10"/>
  <c r="BY136" i="11" s="1"/>
  <c r="BQ48" i="10"/>
  <c r="BY135" i="11" s="1"/>
  <c r="BQ47" i="10"/>
  <c r="BY134" i="11" s="1"/>
  <c r="BQ96" i="10"/>
  <c r="BY182" i="11" s="1"/>
  <c r="BQ46" i="10"/>
  <c r="BY133" i="11" s="1"/>
  <c r="BQ45" i="10"/>
  <c r="BY132" i="11" s="1"/>
  <c r="BQ44" i="10"/>
  <c r="BY131" i="11" s="1"/>
  <c r="BQ43" i="10"/>
  <c r="BY130" i="11" s="1"/>
  <c r="BQ42" i="10"/>
  <c r="BY129" i="11" s="1"/>
  <c r="BQ41" i="10"/>
  <c r="BY128" i="11" s="1"/>
  <c r="BQ40" i="10"/>
  <c r="BY127" i="11" s="1"/>
  <c r="BQ39" i="10"/>
  <c r="BY126" i="11" s="1"/>
  <c r="BQ38" i="10"/>
  <c r="BY125" i="11" s="1"/>
  <c r="BQ37" i="10"/>
  <c r="BY124" i="11" s="1"/>
  <c r="BQ36" i="10"/>
  <c r="BY123" i="11" s="1"/>
  <c r="BQ35" i="10"/>
  <c r="BY122" i="11" s="1"/>
  <c r="BQ34" i="10"/>
  <c r="BY121" i="11" s="1"/>
  <c r="AD75" i="11" l="1"/>
  <c r="AC74" i="11"/>
  <c r="AE75" i="11" l="1"/>
  <c r="AD74" i="11"/>
  <c r="AF75" i="11" l="1"/>
  <c r="AE74" i="11"/>
  <c r="AG75" i="11" l="1"/>
  <c r="AF74" i="11"/>
  <c r="AH75" i="11" l="1"/>
  <c r="AG74" i="11"/>
  <c r="AI75" i="11" l="1"/>
  <c r="AH74" i="11"/>
  <c r="AJ75" i="11" l="1"/>
  <c r="AI74" i="11"/>
  <c r="AK75" i="11" l="1"/>
  <c r="AJ74" i="11"/>
  <c r="AL75" i="11" l="1"/>
  <c r="AK74" i="11"/>
  <c r="AM75" i="11" l="1"/>
  <c r="AL74" i="11"/>
  <c r="AN75" i="11" l="1"/>
  <c r="AM74" i="11"/>
  <c r="AO75" i="11" l="1"/>
  <c r="AN74" i="11"/>
  <c r="AP75" i="11" l="1"/>
  <c r="AO74" i="11"/>
  <c r="AQ75" i="11" l="1"/>
  <c r="AP74" i="11"/>
  <c r="AR75" i="11" l="1"/>
  <c r="AQ74" i="11"/>
  <c r="AS75" i="11" l="1"/>
  <c r="AR74" i="11"/>
  <c r="AT75" i="11" l="1"/>
  <c r="AS74" i="11"/>
  <c r="AU75" i="11" l="1"/>
  <c r="AT74" i="11"/>
  <c r="AV75" i="11" l="1"/>
  <c r="AU74" i="11"/>
  <c r="AW75" i="11" l="1"/>
  <c r="AV74" i="11"/>
  <c r="AX75" i="11" l="1"/>
  <c r="AW74" i="11"/>
  <c r="AY75" i="11" l="1"/>
  <c r="AX74" i="11"/>
  <c r="AZ75" i="11" l="1"/>
  <c r="AY74" i="11"/>
  <c r="BA75" i="11" l="1"/>
  <c r="AZ74" i="11"/>
  <c r="BB75" i="11" l="1"/>
  <c r="BA74" i="11"/>
  <c r="BC75" i="11" l="1"/>
  <c r="BB74" i="11"/>
  <c r="BD75" i="11" l="1"/>
  <c r="BC74" i="11"/>
  <c r="BE75" i="11" l="1"/>
  <c r="BD74" i="11"/>
  <c r="BF75" i="11" l="1"/>
  <c r="BE74" i="11"/>
  <c r="BG75" i="11" l="1"/>
  <c r="BF74" i="11"/>
  <c r="BH75" i="11" l="1"/>
  <c r="BG74" i="11"/>
  <c r="BI75" i="11" l="1"/>
  <c r="BH74" i="11"/>
  <c r="BJ75" i="11" l="1"/>
  <c r="BI74" i="11"/>
  <c r="BK75" i="11" l="1"/>
  <c r="BJ74" i="11"/>
  <c r="BL75" i="11" l="1"/>
  <c r="BL74" i="11" s="1"/>
  <c r="BK74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Granja</author>
  </authors>
  <commentList>
    <comment ref="K11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Granja:</t>
        </r>
        <r>
          <rPr>
            <sz val="9"/>
            <color indexed="81"/>
            <rFont val="Segoe UI"/>
            <family val="2"/>
          </rPr>
          <t xml:space="preserve">
REFERENTE AO ACERTO DE LOTE F3 820</t>
        </r>
      </text>
    </comment>
    <comment ref="M24" authorId="0" shapeId="0" xr:uid="{00000000-0006-0000-0400-000002000000}">
      <text>
        <r>
          <rPr>
            <b/>
            <sz val="9"/>
            <color indexed="81"/>
            <rFont val="Segoe UI"/>
            <family val="2"/>
          </rPr>
          <t>Granja:</t>
        </r>
        <r>
          <rPr>
            <sz val="9"/>
            <color indexed="81"/>
            <rFont val="Segoe UI"/>
            <family val="2"/>
          </rPr>
          <t xml:space="preserve">
REFERENTE A VAZIO SANITARIO EXCEDENTE DO LOTE F3921</t>
        </r>
      </text>
    </comment>
  </commentList>
</comments>
</file>

<file path=xl/sharedStrings.xml><?xml version="1.0" encoding="utf-8"?>
<sst xmlns="http://schemas.openxmlformats.org/spreadsheetml/2006/main" count="53761" uniqueCount="141">
  <si>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</si>
  <si>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</si>
  <si>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</si>
  <si>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</si>
  <si>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</si>
  <si>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</si>
  <si>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</si>
  <si>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</si>
  <si>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</si>
  <si>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</si>
  <si>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</si>
  <si>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</si>
  <si>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</si>
  <si>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NN</t>
  </si>
  <si>
    <t>OO</t>
  </si>
  <si>
    <t>PP</t>
  </si>
  <si>
    <t>QQ</t>
  </si>
  <si>
    <t>RR</t>
  </si>
  <si>
    <t>SS</t>
  </si>
  <si>
    <t>TT</t>
  </si>
  <si>
    <t>UU</t>
  </si>
  <si>
    <t>VV</t>
  </si>
  <si>
    <t>XX</t>
  </si>
  <si>
    <t>YY</t>
  </si>
  <si>
    <t>ZZ</t>
  </si>
  <si>
    <t>WW</t>
  </si>
  <si>
    <t>AAA</t>
  </si>
  <si>
    <t>BBB</t>
  </si>
  <si>
    <t>CCC</t>
  </si>
  <si>
    <t>DDD</t>
  </si>
  <si>
    <t>EEE</t>
  </si>
  <si>
    <t>Mês</t>
  </si>
  <si>
    <t>Ovos Totais</t>
  </si>
  <si>
    <t>Caixas</t>
  </si>
  <si>
    <t>AAA 1 001</t>
  </si>
  <si>
    <t>Total</t>
  </si>
  <si>
    <t>Jan</t>
  </si>
  <si>
    <t/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</si>
  <si>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</si>
  <si>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</si>
  <si>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</si>
  <si>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</si>
  <si>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</si>
  <si>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</si>
  <si>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</si>
  <si>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</si>
  <si>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</si>
  <si>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</si>
  <si>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</si>
  <si>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Aproveitamento</t>
  </si>
  <si>
    <t>Núcleo/Lote</t>
  </si>
  <si>
    <t>Indicador</t>
  </si>
  <si>
    <t>Idade Prev</t>
  </si>
  <si>
    <t>Ovos Tot Prev</t>
  </si>
  <si>
    <t>Incub Prev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</si>
  <si>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</si>
  <si>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</si>
  <si>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</si>
  <si>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</si>
  <si>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</si>
  <si>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</si>
  <si>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</si>
  <si>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</si>
  <si>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</si>
  <si>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</si>
  <si>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</si>
  <si>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</si>
  <si>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</si>
  <si>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</si>
  <si>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</si>
  <si>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</si>
  <si>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</si>
  <si>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</si>
  <si>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</si>
  <si>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</si>
  <si>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</si>
  <si>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</si>
  <si>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</si>
  <si>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</si>
  <si>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</si>
  <si>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</si>
  <si>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</si>
  <si>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</si>
  <si>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</si>
  <si>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</si>
  <si>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</si>
  <si>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</si>
  <si>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</si>
  <si>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</si>
  <si>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</si>
  <si>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</si>
  <si>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</si>
  <si>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</si>
  <si>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</si>
  <si>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</si>
  <si>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</si>
  <si>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</si>
  <si>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</si>
  <si>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</si>
  <si>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</si>
  <si>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</si>
  <si>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</si>
  <si>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</si>
  <si>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</si>
  <si>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</si>
  <si>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</si>
  <si>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</si>
  <si>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</si>
  <si>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</si>
  <si>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Dia</t>
  </si>
  <si>
    <t>Semana</t>
  </si>
  <si>
    <t>S</t>
  </si>
  <si>
    <t>Ovos Real</t>
  </si>
  <si>
    <t>Fat Prev</t>
  </si>
  <si>
    <t>Vlr</t>
  </si>
  <si>
    <t>Seleção</t>
  </si>
  <si>
    <t>Valor Ovo</t>
  </si>
  <si>
    <t>$</t>
  </si>
  <si>
    <t>Fat Outros</t>
  </si>
  <si>
    <t>Fat Prev Acum</t>
  </si>
  <si>
    <t>Parâmetros Grf Faturamento</t>
  </si>
  <si>
    <t>Parâmetros Grf Pdç Ovos</t>
  </si>
  <si>
    <t>.</t>
  </si>
  <si>
    <t>Fat  Real</t>
  </si>
  <si>
    <t>A</t>
  </si>
  <si>
    <t>B</t>
  </si>
  <si>
    <t>Fat</t>
  </si>
  <si>
    <t>Pdç</t>
  </si>
  <si>
    <t>Fat Real Acum</t>
  </si>
  <si>
    <t>Produção</t>
  </si>
  <si>
    <t>Faturamento</t>
  </si>
  <si>
    <t>SJ F3 820 R</t>
  </si>
  <si>
    <t>SJ F1 A 221 R</t>
  </si>
  <si>
    <t>SJ F2 A 421 R</t>
  </si>
  <si>
    <t>SJ F2 B 521 R</t>
  </si>
  <si>
    <t>SJ F1 B 321 R</t>
  </si>
  <si>
    <t>SJ F1 A 222 R</t>
  </si>
  <si>
    <t>SJ F1 B 322 R</t>
  </si>
  <si>
    <t>SJ F2 A 422 R</t>
  </si>
  <si>
    <t>SJ F2 B 522 R</t>
  </si>
  <si>
    <t>SJ F3 821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</si>
</sst>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R$&quot;\ * #,##0.00_-;\-&quot;R$&quot;\ * #,##0.00_-;_-&quot;R$&quot;\ * &quot;-&quot;??_-;_-@_-"/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dd/mm/yy;@"/>
    <numFmt numFmtId="168" formatCode="[$-416]mmm\-yy;@"/>
    <numFmt numFmtId="169" formatCode="_-&quot;R$&quot;\ * #,##0.0000_-;\-&quot;R$&quot;\ * #,##0.0000_-;_-&quot;R$&quot;\ * &quot;-&quot;??_-;_-@_-"/>
    <numFmt numFmtId="170" formatCode="_-&quot;R$&quot;\ * #,##0.000_-;\-&quot;R$&quot;\ * #,##0.000_-;_-&quot;R$&quot;\ * &quot;-&quot;??_-;_-@_-"/>
    <numFmt numFmtId="171" formatCode="_(* #,##0,_);_(* \(#,##0,\);_(* &quot;-&quot;??_);_(@_)"/>
    <numFmt numFmtId="172" formatCode="_-&quot;R$&quot;\ * #,##0_-;\-&quot;R$&quot;\ * #,##0_-;_-&quot;R$&quot;\ * &quot;-&quot;??_-;_-@_-"/>
    <numFmt numFmtId="173" formatCode="dd/mm;@"/>
    <numFmt numFmtId="174" formatCode="0.0%"/>
    <numFmt numFmtId="175" formatCode="_(* #,##0.0_);_(* \(#,##0.0\);_(* &quot;-&quot;??_);_(@_)"/>
    <numFmt numFmtId="176" formatCode="_(* #,##0.000000_);_(* \(#,##0.000000\);_(* &quot;-&quot;??_);_(@_)"/>
    <numFmt numFmtId="177" formatCode="_-* #,##0.000000_-;\-* #,##0.000000_-;_-* &quot;-&quot;??????_-;_-@_-"/>
    <numFmt numFmtId="178" formatCode="[Blue]#,##0_ ;[Red]\-#,##0\ 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2" tint="-0.749992370372631"/>
      <name val="Arial"/>
      <family val="2"/>
    </font>
    <font>
      <b/>
      <sz val="10"/>
      <color theme="2" tint="-0.749992370372631"/>
      <name val="Arial"/>
      <family val="2"/>
    </font>
    <font>
      <sz val="10"/>
      <color theme="0" tint="-0.34998626667073579"/>
      <name val="Arial"/>
      <family val="2"/>
    </font>
    <font>
      <sz val="12"/>
      <color rgb="FF000000"/>
      <name val="Calibri"/>
      <family val="2"/>
    </font>
    <font>
      <sz val="48"/>
      <color theme="0" tint="-0.34998626667073579"/>
      <name val="Arial"/>
      <family val="2"/>
    </font>
    <font>
      <sz val="10"/>
      <color theme="0"/>
      <name val="Arial"/>
      <family val="2"/>
    </font>
    <font>
      <sz val="11"/>
      <color theme="0" tint="-0.34998626667073579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0" borderId="0" xfId="0" applyFont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165" fontId="0" fillId="2" borderId="1" xfId="0" applyNumberFormat="1" applyFont="1" applyFill="1" applyBorder="1"/>
    <xf numFmtId="165" fontId="0" fillId="2" borderId="1" xfId="0" applyNumberFormat="1" applyFont="1" applyFill="1" applyBorder="1" applyAlignment="1">
      <alignment horizontal="center"/>
    </xf>
    <xf numFmtId="14" fontId="0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/>
    <xf numFmtId="0" fontId="0" fillId="2" borderId="1" xfId="0" applyFont="1" applyFill="1" applyBorder="1" applyAlignment="1">
      <alignment horizontal="center"/>
    </xf>
    <xf numFmtId="14" fontId="0" fillId="0" borderId="0" xfId="0" applyNumberFormat="1" applyFont="1"/>
    <xf numFmtId="165" fontId="0" fillId="0" borderId="0" xfId="1" applyNumberFormat="1" applyFont="1"/>
    <xf numFmtId="165" fontId="0" fillId="2" borderId="0" xfId="0" applyNumberFormat="1" applyFont="1" applyFill="1"/>
    <xf numFmtId="0" fontId="0" fillId="2" borderId="0" xfId="0" applyFont="1" applyFill="1"/>
    <xf numFmtId="165" fontId="0" fillId="2" borderId="0" xfId="1" applyNumberFormat="1" applyFont="1" applyFill="1" applyAlignment="1">
      <alignment horizontal="center"/>
    </xf>
    <xf numFmtId="165" fontId="0" fillId="2" borderId="0" xfId="1" applyNumberFormat="1" applyFont="1" applyFill="1"/>
    <xf numFmtId="0" fontId="0" fillId="0" borderId="0" xfId="0" applyFont="1" applyAlignment="1">
      <alignment horizontal="center"/>
    </xf>
    <xf numFmtId="165" fontId="0" fillId="0" borderId="0" xfId="0" applyNumberFormat="1" applyFont="1"/>
    <xf numFmtId="165" fontId="0" fillId="0" borderId="0" xfId="0" applyNumberFormat="1"/>
    <xf numFmtId="165" fontId="0" fillId="0" borderId="0" xfId="0" applyNumberFormat="1" applyFont="1" applyFill="1" applyBorder="1"/>
    <xf numFmtId="14" fontId="0" fillId="3" borderId="0" xfId="0" applyNumberFormat="1" applyFont="1" applyFill="1"/>
    <xf numFmtId="165" fontId="0" fillId="3" borderId="0" xfId="1" applyNumberFormat="1" applyFont="1" applyFill="1"/>
    <xf numFmtId="0" fontId="0" fillId="3" borderId="0" xfId="0" applyFont="1" applyFill="1"/>
    <xf numFmtId="165" fontId="0" fillId="3" borderId="0" xfId="0" applyNumberFormat="1" applyFont="1" applyFill="1"/>
    <xf numFmtId="165" fontId="0" fillId="3" borderId="0" xfId="1" applyNumberFormat="1" applyFont="1" applyFill="1" applyAlignment="1">
      <alignment horizontal="center"/>
    </xf>
    <xf numFmtId="0" fontId="0" fillId="3" borderId="0" xfId="0" applyFill="1"/>
    <xf numFmtId="166" fontId="0" fillId="0" borderId="0" xfId="0" applyNumberFormat="1" applyFont="1" applyAlignment="1">
      <alignment horizontal="center"/>
    </xf>
    <xf numFmtId="165" fontId="0" fillId="0" borderId="0" xfId="1" applyNumberFormat="1" applyFont="1" applyFill="1"/>
    <xf numFmtId="168" fontId="0" fillId="2" borderId="1" xfId="0" applyNumberFormat="1" applyFont="1" applyFill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ont="1" applyFill="1" applyBorder="1" applyAlignment="1">
      <alignment horizontal="center"/>
    </xf>
    <xf numFmtId="14" fontId="0" fillId="2" borderId="0" xfId="0" applyNumberFormat="1" applyFont="1" applyFill="1" applyBorder="1" applyAlignment="1">
      <alignment horizontal="center" vertical="center"/>
    </xf>
    <xf numFmtId="165" fontId="0" fillId="0" borderId="0" xfId="1" applyNumberFormat="1" applyFont="1" applyBorder="1" applyAlignment="1">
      <alignment vertical="center"/>
    </xf>
    <xf numFmtId="0" fontId="0" fillId="2" borderId="0" xfId="0" applyFont="1" applyFill="1" applyProtection="1"/>
    <xf numFmtId="0" fontId="0" fillId="0" borderId="0" xfId="0" applyFont="1" applyAlignment="1" applyProtection="1">
      <alignment vertical="center"/>
    </xf>
    <xf numFmtId="14" fontId="0" fillId="0" borderId="0" xfId="0" applyNumberForma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14" fontId="0" fillId="2" borderId="0" xfId="0" applyNumberFormat="1" applyFont="1" applyFill="1" applyBorder="1" applyAlignment="1" applyProtection="1">
      <alignment horizontal="center" vertical="center"/>
    </xf>
    <xf numFmtId="165" fontId="0" fillId="0" borderId="0" xfId="1" applyNumberFormat="1" applyFont="1" applyBorder="1" applyAlignment="1" applyProtection="1">
      <alignment vertical="center"/>
    </xf>
    <xf numFmtId="14" fontId="0" fillId="2" borderId="0" xfId="0" applyNumberFormat="1" applyFill="1" applyBorder="1" applyAlignment="1" applyProtection="1">
      <alignment vertical="center"/>
    </xf>
    <xf numFmtId="167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9" fontId="0" fillId="0" borderId="0" xfId="2" applyNumberFormat="1" applyFont="1" applyFill="1" applyBorder="1" applyAlignment="1" applyProtection="1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167" fontId="3" fillId="2" borderId="0" xfId="0" applyNumberFormat="1" applyFont="1" applyFill="1" applyBorder="1" applyAlignment="1">
      <alignment horizontal="center" vertical="center"/>
    </xf>
    <xf numFmtId="169" fontId="0" fillId="2" borderId="0" xfId="2" applyNumberFormat="1" applyFont="1" applyFill="1" applyBorder="1" applyAlignment="1" applyProtection="1">
      <alignment vertical="center"/>
    </xf>
    <xf numFmtId="165" fontId="0" fillId="2" borderId="0" xfId="1" applyNumberFormat="1" applyFont="1" applyFill="1" applyBorder="1" applyAlignment="1">
      <alignment vertical="center"/>
    </xf>
    <xf numFmtId="0" fontId="0" fillId="2" borderId="0" xfId="0" applyFont="1" applyFill="1" applyAlignment="1">
      <alignment horizontal="center"/>
    </xf>
    <xf numFmtId="0" fontId="0" fillId="2" borderId="0" xfId="0" applyFont="1" applyFill="1" applyAlignment="1" applyProtection="1">
      <alignment vertical="center"/>
    </xf>
    <xf numFmtId="0" fontId="0" fillId="2" borderId="0" xfId="0" applyFill="1" applyBorder="1" applyAlignment="1" applyProtection="1">
      <alignment vertical="center"/>
    </xf>
    <xf numFmtId="14" fontId="0" fillId="2" borderId="8" xfId="0" applyNumberFormat="1" applyFont="1" applyFill="1" applyBorder="1" applyAlignment="1">
      <alignment horizontal="center" vertical="center"/>
    </xf>
    <xf numFmtId="14" fontId="0" fillId="2" borderId="8" xfId="0" applyNumberFormat="1" applyFont="1" applyFill="1" applyBorder="1" applyAlignment="1" applyProtection="1">
      <alignment horizontal="center" vertical="center"/>
    </xf>
    <xf numFmtId="165" fontId="0" fillId="0" borderId="9" xfId="1" applyNumberFormat="1" applyFont="1" applyBorder="1" applyAlignment="1" applyProtection="1">
      <alignment vertical="center"/>
      <protection locked="0"/>
    </xf>
    <xf numFmtId="165" fontId="0" fillId="0" borderId="10" xfId="1" applyNumberFormat="1" applyFont="1" applyBorder="1" applyAlignment="1" applyProtection="1">
      <alignment vertical="center"/>
      <protection locked="0"/>
    </xf>
    <xf numFmtId="165" fontId="0" fillId="0" borderId="0" xfId="1" applyNumberFormat="1" applyFont="1" applyBorder="1" applyAlignment="1" applyProtection="1">
      <alignment vertical="center"/>
      <protection locked="0"/>
    </xf>
    <xf numFmtId="165" fontId="0" fillId="0" borderId="11" xfId="1" applyNumberFormat="1" applyFont="1" applyBorder="1" applyAlignment="1" applyProtection="1">
      <alignment vertical="center"/>
      <protection locked="0"/>
    </xf>
    <xf numFmtId="165" fontId="0" fillId="0" borderId="12" xfId="1" applyNumberFormat="1" applyFont="1" applyBorder="1" applyAlignment="1" applyProtection="1">
      <alignment vertical="center"/>
      <protection locked="0"/>
    </xf>
    <xf numFmtId="165" fontId="0" fillId="0" borderId="13" xfId="1" applyNumberFormat="1" applyFont="1" applyBorder="1" applyAlignment="1" applyProtection="1">
      <alignment vertical="center"/>
      <protection locked="0"/>
    </xf>
    <xf numFmtId="165" fontId="0" fillId="0" borderId="11" xfId="1" applyNumberFormat="1" applyFont="1" applyBorder="1" applyAlignment="1" applyProtection="1">
      <alignment vertical="center"/>
    </xf>
    <xf numFmtId="14" fontId="0" fillId="0" borderId="11" xfId="0" applyNumberFormat="1" applyBorder="1" applyAlignment="1" applyProtection="1">
      <alignment vertical="center"/>
      <protection locked="0"/>
    </xf>
    <xf numFmtId="14" fontId="0" fillId="0" borderId="12" xfId="0" applyNumberFormat="1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14" fontId="0" fillId="0" borderId="13" xfId="0" applyNumberFormat="1" applyBorder="1" applyAlignment="1" applyProtection="1">
      <alignment vertical="center"/>
      <protection locked="0"/>
    </xf>
    <xf numFmtId="167" fontId="4" fillId="2" borderId="6" xfId="0" applyNumberFormat="1" applyFont="1" applyFill="1" applyBorder="1" applyAlignment="1">
      <alignment horizontal="center" vertical="center"/>
    </xf>
    <xf numFmtId="167" fontId="4" fillId="2" borderId="7" xfId="0" applyNumberFormat="1" applyFont="1" applyFill="1" applyBorder="1" applyAlignment="1">
      <alignment horizontal="center" vertical="center"/>
    </xf>
    <xf numFmtId="167" fontId="4" fillId="2" borderId="0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0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169" fontId="0" fillId="2" borderId="0" xfId="2" applyNumberFormat="1" applyFont="1" applyFill="1" applyBorder="1" applyProtection="1"/>
    <xf numFmtId="0" fontId="0" fillId="2" borderId="0" xfId="0" applyFont="1" applyFill="1" applyBorder="1"/>
    <xf numFmtId="0" fontId="0" fillId="2" borderId="0" xfId="0" applyFont="1" applyFill="1" applyBorder="1" applyProtection="1"/>
    <xf numFmtId="165" fontId="0" fillId="0" borderId="0" xfId="1" applyNumberFormat="1" applyFont="1" applyBorder="1"/>
    <xf numFmtId="0" fontId="0" fillId="0" borderId="0" xfId="0" applyFont="1" applyBorder="1" applyProtection="1"/>
    <xf numFmtId="168" fontId="0" fillId="0" borderId="0" xfId="0" applyNumberFormat="1" applyAlignment="1">
      <alignment horizontal="center"/>
    </xf>
    <xf numFmtId="169" fontId="0" fillId="0" borderId="0" xfId="2" applyNumberFormat="1" applyFont="1"/>
    <xf numFmtId="0" fontId="0" fillId="0" borderId="0" xfId="0" applyBorder="1"/>
    <xf numFmtId="169" fontId="4" fillId="2" borderId="3" xfId="2" applyNumberFormat="1" applyFont="1" applyFill="1" applyBorder="1" applyAlignment="1">
      <alignment horizontal="center" vertical="center"/>
    </xf>
    <xf numFmtId="169" fontId="4" fillId="2" borderId="2" xfId="2" applyNumberFormat="1" applyFont="1" applyFill="1" applyBorder="1" applyAlignment="1">
      <alignment horizontal="center" vertical="center"/>
    </xf>
    <xf numFmtId="169" fontId="0" fillId="0" borderId="0" xfId="2" applyNumberFormat="1" applyFont="1" applyBorder="1" applyAlignment="1" applyProtection="1">
      <alignment vertical="center"/>
      <protection locked="0"/>
    </xf>
    <xf numFmtId="169" fontId="0" fillId="0" borderId="12" xfId="2" applyNumberFormat="1" applyFont="1" applyBorder="1" applyAlignment="1" applyProtection="1">
      <alignment vertical="center"/>
      <protection locked="0"/>
    </xf>
    <xf numFmtId="169" fontId="0" fillId="2" borderId="0" xfId="2" applyNumberFormat="1" applyFont="1" applyFill="1" applyBorder="1" applyAlignment="1">
      <alignment vertical="center"/>
    </xf>
    <xf numFmtId="169" fontId="0" fillId="2" borderId="0" xfId="2" applyNumberFormat="1" applyFont="1" applyFill="1"/>
    <xf numFmtId="169" fontId="0" fillId="0" borderId="0" xfId="2" applyNumberFormat="1" applyFont="1" applyBorder="1" applyAlignment="1" applyProtection="1">
      <alignment vertical="center"/>
    </xf>
    <xf numFmtId="169" fontId="0" fillId="0" borderId="0" xfId="2" applyNumberFormat="1" applyFont="1" applyBorder="1" applyAlignment="1">
      <alignment vertical="center"/>
    </xf>
    <xf numFmtId="169" fontId="0" fillId="3" borderId="0" xfId="2" applyNumberFormat="1" applyFont="1" applyFill="1"/>
    <xf numFmtId="14" fontId="0" fillId="0" borderId="0" xfId="0" applyNumberFormat="1" applyFont="1" applyBorder="1"/>
    <xf numFmtId="165" fontId="0" fillId="0" borderId="0" xfId="0" applyNumberFormat="1" applyFont="1" applyBorder="1"/>
    <xf numFmtId="165" fontId="0" fillId="0" borderId="0" xfId="1" applyNumberFormat="1" applyFont="1" applyFill="1" applyBorder="1"/>
    <xf numFmtId="170" fontId="0" fillId="0" borderId="0" xfId="2" applyNumberFormat="1" applyFont="1"/>
    <xf numFmtId="170" fontId="0" fillId="0" borderId="0" xfId="2" applyNumberFormat="1" applyFont="1" applyAlignment="1">
      <alignment horizontal="center"/>
    </xf>
    <xf numFmtId="14" fontId="0" fillId="0" borderId="0" xfId="0" applyNumberFormat="1"/>
    <xf numFmtId="167" fontId="4" fillId="2" borderId="0" xfId="0" applyNumberFormat="1" applyFont="1" applyFill="1" applyBorder="1" applyAlignment="1">
      <alignment horizontal="center" vertical="center" textRotation="90"/>
    </xf>
    <xf numFmtId="167" fontId="3" fillId="2" borderId="0" xfId="0" applyNumberFormat="1" applyFont="1" applyFill="1" applyBorder="1" applyAlignment="1">
      <alignment horizontal="center" vertical="center" textRotation="90"/>
    </xf>
    <xf numFmtId="0" fontId="4" fillId="2" borderId="0" xfId="0" applyFont="1" applyFill="1" applyBorder="1" applyAlignment="1">
      <alignment horizontal="center" vertical="center" textRotation="90"/>
    </xf>
    <xf numFmtId="0" fontId="0" fillId="0" borderId="0" xfId="0" applyFont="1" applyBorder="1" applyAlignment="1">
      <alignment horizontal="center" vertical="center" textRotation="90"/>
    </xf>
    <xf numFmtId="0" fontId="0" fillId="0" borderId="0" xfId="0" applyFont="1" applyBorder="1" applyAlignment="1">
      <alignment vertical="center" textRotation="90"/>
    </xf>
    <xf numFmtId="14" fontId="0" fillId="2" borderId="0" xfId="0" applyNumberFormat="1" applyFont="1" applyFill="1" applyBorder="1" applyAlignment="1">
      <alignment horizontal="center" vertical="center" textRotation="90"/>
    </xf>
    <xf numFmtId="0" fontId="0" fillId="2" borderId="0" xfId="0" applyFont="1" applyFill="1" applyBorder="1" applyAlignment="1">
      <alignment textRotation="90"/>
    </xf>
    <xf numFmtId="169" fontId="0" fillId="0" borderId="0" xfId="2" applyNumberFormat="1" applyFont="1" applyFill="1" applyBorder="1" applyAlignment="1" applyProtection="1">
      <alignment vertical="center" textRotation="90"/>
    </xf>
    <xf numFmtId="171" fontId="0" fillId="0" borderId="0" xfId="1" applyNumberFormat="1" applyFont="1" applyBorder="1" applyAlignment="1">
      <alignment vertical="center"/>
    </xf>
    <xf numFmtId="0" fontId="4" fillId="2" borderId="2" xfId="0" applyFont="1" applyFill="1" applyBorder="1" applyAlignment="1">
      <alignment horizontal="center" vertical="center" textRotation="90"/>
    </xf>
    <xf numFmtId="172" fontId="0" fillId="0" borderId="9" xfId="2" applyNumberFormat="1" applyFont="1" applyBorder="1" applyAlignment="1" applyProtection="1">
      <alignment vertical="center"/>
      <protection locked="0"/>
    </xf>
    <xf numFmtId="172" fontId="0" fillId="0" borderId="10" xfId="2" applyNumberFormat="1" applyFont="1" applyBorder="1" applyAlignment="1" applyProtection="1">
      <alignment vertical="center"/>
      <protection locked="0"/>
    </xf>
    <xf numFmtId="172" fontId="0" fillId="0" borderId="0" xfId="2" applyNumberFormat="1" applyFont="1" applyBorder="1" applyAlignment="1" applyProtection="1">
      <alignment vertical="center"/>
      <protection locked="0"/>
    </xf>
    <xf numFmtId="172" fontId="0" fillId="0" borderId="11" xfId="2" applyNumberFormat="1" applyFont="1" applyBorder="1" applyAlignment="1" applyProtection="1">
      <alignment vertical="center"/>
      <protection locked="0"/>
    </xf>
    <xf numFmtId="172" fontId="0" fillId="0" borderId="12" xfId="2" applyNumberFormat="1" applyFont="1" applyBorder="1" applyAlignment="1" applyProtection="1">
      <alignment vertical="center"/>
      <protection locked="0"/>
    </xf>
    <xf numFmtId="172" fontId="0" fillId="0" borderId="13" xfId="2" applyNumberFormat="1" applyFont="1" applyBorder="1" applyAlignment="1" applyProtection="1">
      <alignment vertical="center"/>
      <protection locked="0"/>
    </xf>
    <xf numFmtId="167" fontId="7" fillId="2" borderId="7" xfId="0" applyNumberFormat="1" applyFont="1" applyFill="1" applyBorder="1" applyAlignment="1">
      <alignment horizontal="center" vertical="center"/>
    </xf>
    <xf numFmtId="9" fontId="0" fillId="0" borderId="0" xfId="3" applyFont="1"/>
    <xf numFmtId="173" fontId="0" fillId="0" borderId="0" xfId="0" applyNumberFormat="1"/>
    <xf numFmtId="0" fontId="0" fillId="0" borderId="0" xfId="0" applyNumberFormat="1"/>
    <xf numFmtId="164" fontId="0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72" fontId="0" fillId="0" borderId="0" xfId="2" applyNumberFormat="1" applyFont="1" applyAlignment="1">
      <alignment horizontal="left"/>
    </xf>
    <xf numFmtId="172" fontId="0" fillId="0" borderId="0" xfId="2" applyNumberFormat="1" applyFont="1"/>
    <xf numFmtId="172" fontId="0" fillId="0" borderId="0" xfId="0" applyNumberFormat="1"/>
    <xf numFmtId="164" fontId="0" fillId="0" borderId="0" xfId="1" applyFont="1"/>
    <xf numFmtId="176" fontId="0" fillId="0" borderId="0" xfId="0" applyNumberFormat="1"/>
    <xf numFmtId="177" fontId="0" fillId="0" borderId="0" xfId="0" applyNumberFormat="1"/>
    <xf numFmtId="175" fontId="0" fillId="0" borderId="16" xfId="1" applyNumberFormat="1" applyFont="1" applyBorder="1"/>
    <xf numFmtId="174" fontId="0" fillId="0" borderId="0" xfId="0" applyNumberFormat="1" applyBorder="1"/>
    <xf numFmtId="174" fontId="0" fillId="0" borderId="0" xfId="3" applyNumberFormat="1" applyFont="1" applyBorder="1"/>
    <xf numFmtId="9" fontId="0" fillId="0" borderId="0" xfId="3" applyFont="1" applyBorder="1"/>
    <xf numFmtId="0" fontId="0" fillId="0" borderId="14" xfId="0" applyBorder="1"/>
    <xf numFmtId="0" fontId="0" fillId="0" borderId="15" xfId="0" applyBorder="1"/>
    <xf numFmtId="0" fontId="0" fillId="0" borderId="20" xfId="0" applyBorder="1"/>
    <xf numFmtId="165" fontId="0" fillId="0" borderId="17" xfId="3" applyNumberFormat="1" applyFont="1" applyBorder="1"/>
    <xf numFmtId="165" fontId="0" fillId="0" borderId="17" xfId="0" applyNumberFormat="1" applyBorder="1"/>
    <xf numFmtId="165" fontId="0" fillId="0" borderId="17" xfId="1" applyNumberFormat="1" applyFont="1" applyBorder="1"/>
    <xf numFmtId="0" fontId="0" fillId="0" borderId="18" xfId="0" applyBorder="1"/>
    <xf numFmtId="0" fontId="0" fillId="0" borderId="21" xfId="0" applyBorder="1"/>
    <xf numFmtId="0" fontId="0" fillId="0" borderId="16" xfId="0" applyBorder="1"/>
    <xf numFmtId="0" fontId="8" fillId="0" borderId="0" xfId="0" applyFont="1" applyAlignment="1">
      <alignment horizontal="right"/>
    </xf>
    <xf numFmtId="0" fontId="8" fillId="0" borderId="0" xfId="0" applyFont="1"/>
    <xf numFmtId="165" fontId="0" fillId="0" borderId="0" xfId="3" applyNumberFormat="1" applyFont="1" applyBorder="1"/>
    <xf numFmtId="165" fontId="0" fillId="0" borderId="0" xfId="0" applyNumberFormat="1" applyBorder="1"/>
    <xf numFmtId="9" fontId="0" fillId="0" borderId="0" xfId="3" applyNumberFormat="1" applyFont="1" applyBorder="1"/>
    <xf numFmtId="9" fontId="0" fillId="0" borderId="17" xfId="3" applyNumberFormat="1" applyFont="1" applyBorder="1"/>
    <xf numFmtId="9" fontId="0" fillId="0" borderId="21" xfId="3" applyNumberFormat="1" applyFont="1" applyBorder="1"/>
    <xf numFmtId="9" fontId="0" fillId="0" borderId="19" xfId="3" applyNumberFormat="1" applyFont="1" applyBorder="1"/>
    <xf numFmtId="178" fontId="0" fillId="0" borderId="0" xfId="0" applyNumberFormat="1"/>
    <xf numFmtId="165" fontId="0" fillId="0" borderId="16" xfId="0" applyNumberFormat="1" applyBorder="1"/>
    <xf numFmtId="0" fontId="0" fillId="0" borderId="19" xfId="0" applyBorder="1"/>
    <xf numFmtId="0" fontId="0" fillId="0" borderId="17" xfId="0" applyBorder="1"/>
    <xf numFmtId="0" fontId="9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169" fontId="0" fillId="4" borderId="0" xfId="0" applyNumberFormat="1" applyFill="1"/>
    <xf numFmtId="165" fontId="0" fillId="5" borderId="0" xfId="1" applyNumberFormat="1" applyFont="1" applyFill="1"/>
    <xf numFmtId="14" fontId="4" fillId="2" borderId="2" xfId="0" applyNumberFormat="1" applyFont="1" applyFill="1" applyBorder="1" applyAlignment="1">
      <alignment horizontal="center" vertical="center" textRotation="90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doughnutChart>
        <c:varyColors val="1"/>
        <c:ser>
          <c:idx val="0"/>
          <c:order val="0"/>
          <c:tx>
            <c:strRef>
              <c:f>BI!$F$10</c:f>
              <c:strCache>
                <c:ptCount val="1"/>
              </c:strCache>
            </c:strRef>
          </c:tx>
          <c:dPt>
            <c:idx val="0"/>
            <c:bubble3D val="0"/>
            <c:spPr>
              <a:solidFill>
                <a:srgbClr val="FF0000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82-D040-8131-751502E3A57C}"/>
              </c:ext>
            </c:extLst>
          </c:dPt>
          <c:dPt>
            <c:idx val="1"/>
            <c:bubble3D val="0"/>
            <c:spPr>
              <a:solidFill>
                <a:srgbClr val="FFFF00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82-D040-8131-751502E3A57C}"/>
              </c:ext>
            </c:extLst>
          </c:dPt>
          <c:dPt>
            <c:idx val="2"/>
            <c:bubble3D val="0"/>
            <c:spPr>
              <a:solidFill>
                <a:srgbClr val="00B050">
                  <a:alpha val="6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82-D040-8131-751502E3A57C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C82-D040-8131-751502E3A57C}"/>
              </c:ext>
            </c:extLst>
          </c:dPt>
          <c:val>
            <c:numRef>
              <c:f>BI!$P$65:$P$68</c:f>
              <c:numCache>
                <c:formatCode>_(* #,##0.0_);_(* \(#,##0.0\);_(* "-"??_);_(@_)</c:formatCode>
                <c:ptCount val="4"/>
                <c:pt idx="0">
                  <c:v>90</c:v>
                </c:pt>
                <c:pt idx="1">
                  <c:v>5</c:v>
                </c:pt>
                <c:pt idx="2">
                  <c:v>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82-D040-8131-751502E3A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2597331583552E-2"/>
          <c:y val="0"/>
          <c:w val="0.98747402668416451"/>
          <c:h val="0.9749480533683289"/>
        </c:manualLayout>
      </c:layout>
      <c:doughnutChart>
        <c:varyColors val="1"/>
        <c:ser>
          <c:idx val="0"/>
          <c:order val="0"/>
          <c:tx>
            <c:strRef>
              <c:f>BI!$L$64</c:f>
              <c:strCache>
                <c:ptCount val="1"/>
              </c:strCache>
            </c:strRef>
          </c:tx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6B9-664C-ACFD-7402E825FA41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6B9-664C-ACFD-7402E825FA4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6B9-664C-ACFD-7402E825FA41}"/>
              </c:ext>
            </c:extLst>
          </c:dPt>
          <c:val>
            <c:numRef>
              <c:f>BI!$Q$65:$Q$67</c:f>
              <c:numCache>
                <c:formatCode>0.0%</c:formatCode>
                <c:ptCount val="3"/>
                <c:pt idx="0">
                  <c:v>0.66358783005467248</c:v>
                </c:pt>
                <c:pt idx="1">
                  <c:v>0.02</c:v>
                </c:pt>
                <c:pt idx="2">
                  <c:v>1.3164121699453275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B9-664C-ACFD-7402E825F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doughnutChart>
        <c:varyColors val="1"/>
        <c:ser>
          <c:idx val="0"/>
          <c:order val="0"/>
          <c:tx>
            <c:strRef>
              <c:f>BI!$F$10</c:f>
              <c:strCache>
                <c:ptCount val="1"/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FF0000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B2-E749-BE0E-4D49996AEA8F}"/>
              </c:ext>
            </c:extLst>
          </c:dPt>
          <c:dPt>
            <c:idx val="1"/>
            <c:bubble3D val="0"/>
            <c:spPr>
              <a:solidFill>
                <a:srgbClr val="FFFF00">
                  <a:alpha val="5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B2-E749-BE0E-4D49996AEA8F}"/>
              </c:ext>
            </c:extLst>
          </c:dPt>
          <c:dPt>
            <c:idx val="2"/>
            <c:bubble3D val="0"/>
            <c:spPr>
              <a:solidFill>
                <a:srgbClr val="00B050">
                  <a:alpha val="60000"/>
                </a:srgb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B2-E749-BE0E-4D49996AEA8F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B2-E749-BE0E-4D49996AEA8F}"/>
              </c:ext>
            </c:extLst>
          </c:dPt>
          <c:val>
            <c:numRef>
              <c:f>BI!$K$65:$K$68</c:f>
              <c:numCache>
                <c:formatCode>_(* #,##0.0_);_(* \(#,##0.0\);_(* "-"??_);_(@_)</c:formatCode>
                <c:ptCount val="4"/>
                <c:pt idx="0">
                  <c:v>90</c:v>
                </c:pt>
                <c:pt idx="1">
                  <c:v>5</c:v>
                </c:pt>
                <c:pt idx="2">
                  <c:v>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B2-E749-BE0E-4D49996AE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52597331583552E-2"/>
          <c:y val="0"/>
          <c:w val="0.98747402668416451"/>
          <c:h val="0.9749480533683289"/>
        </c:manualLayout>
      </c:layout>
      <c:doughnutChart>
        <c:varyColors val="1"/>
        <c:ser>
          <c:idx val="0"/>
          <c:order val="0"/>
          <c:tx>
            <c:strRef>
              <c:f>BI!$L$64</c:f>
              <c:strCache>
                <c:ptCount val="1"/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B0A-8342-9425-CB4FE18B40C3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B0A-8342-9425-CB4FE18B40C3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B0A-8342-9425-CB4FE18B40C3}"/>
              </c:ext>
            </c:extLst>
          </c:dPt>
          <c:val>
            <c:numRef>
              <c:f>BI!$L$65:$L$67</c:f>
              <c:numCache>
                <c:formatCode>0.0%</c:formatCode>
                <c:ptCount val="3"/>
                <c:pt idx="0">
                  <c:v>0.69726722155740617</c:v>
                </c:pt>
                <c:pt idx="1">
                  <c:v>0.02</c:v>
                </c:pt>
                <c:pt idx="2">
                  <c:v>1.2827327784425937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0A-8342-9425-CB4FE18B4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6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BI!$K$76:$BL$77</c:f>
              <c:multiLvlStrCache>
                <c:ptCount val="54"/>
                <c:lvl>
                  <c:pt idx="0">
                    <c:v>  </c:v>
                  </c:pt>
                  <c:pt idx="1">
                    <c:v>  </c:v>
                  </c:pt>
                  <c:pt idx="2">
                    <c:v>  </c:v>
                  </c:pt>
                  <c:pt idx="3">
                    <c:v>  </c:v>
                  </c:pt>
                  <c:pt idx="4">
                    <c:v>  </c:v>
                  </c:pt>
                  <c:pt idx="5">
                    <c:v>  </c:v>
                  </c:pt>
                  <c:pt idx="6">
                    <c:v>  </c:v>
                  </c:pt>
                  <c:pt idx="7">
                    <c:v>  </c:v>
                  </c:pt>
                  <c:pt idx="8">
                    <c:v>  </c:v>
                  </c:pt>
                  <c:pt idx="9">
                    <c:v>  </c:v>
                  </c:pt>
                  <c:pt idx="10">
                    <c:v>  </c:v>
                  </c:pt>
                  <c:pt idx="11">
                    <c:v>  </c:v>
                  </c:pt>
                  <c:pt idx="12">
                    <c:v>  </c:v>
                  </c:pt>
                  <c:pt idx="13">
                    <c:v>  </c:v>
                  </c:pt>
                  <c:pt idx="14">
                    <c:v>  </c:v>
                  </c:pt>
                  <c:pt idx="15">
                    <c:v>  </c:v>
                  </c:pt>
                  <c:pt idx="16">
                    <c:v>  </c:v>
                  </c:pt>
                  <c:pt idx="17">
                    <c:v>  </c:v>
                  </c:pt>
                  <c:pt idx="18">
                    <c:v>  </c:v>
                  </c:pt>
                  <c:pt idx="19">
                    <c:v>  </c:v>
                  </c:pt>
                  <c:pt idx="20">
                    <c:v>  </c:v>
                  </c:pt>
                  <c:pt idx="21">
                    <c:v>  </c:v>
                  </c:pt>
                  <c:pt idx="22">
                    <c:v>  </c:v>
                  </c:pt>
                  <c:pt idx="23">
                    <c:v>  </c:v>
                  </c:pt>
                  <c:pt idx="24">
                    <c:v>  </c:v>
                  </c:pt>
                  <c:pt idx="25">
                    <c:v>  </c:v>
                  </c:pt>
                  <c:pt idx="26">
                    <c:v>  </c:v>
                  </c:pt>
                  <c:pt idx="27">
                    <c:v>  </c:v>
                  </c:pt>
                  <c:pt idx="28">
                    <c:v>  </c:v>
                  </c:pt>
                  <c:pt idx="29">
                    <c:v>  </c:v>
                  </c:pt>
                  <c:pt idx="30">
                    <c:v>  </c:v>
                  </c:pt>
                  <c:pt idx="31">
                    <c:v>  </c:v>
                  </c:pt>
                  <c:pt idx="32">
                    <c:v>  </c:v>
                  </c:pt>
                  <c:pt idx="33">
                    <c:v>  </c:v>
                  </c:pt>
                  <c:pt idx="34">
                    <c:v>  </c:v>
                  </c:pt>
                  <c:pt idx="35">
                    <c:v>  </c:v>
                  </c:pt>
                  <c:pt idx="36">
                    <c:v>  </c:v>
                  </c:pt>
                  <c:pt idx="37">
                    <c:v>  </c:v>
                  </c:pt>
                  <c:pt idx="38">
                    <c:v>  </c:v>
                  </c:pt>
                  <c:pt idx="39">
                    <c:v>  </c:v>
                  </c:pt>
                  <c:pt idx="40">
                    <c:v>  </c:v>
                  </c:pt>
                  <c:pt idx="41">
                    <c:v>  </c:v>
                  </c:pt>
                  <c:pt idx="42">
                    <c:v>  </c:v>
                  </c:pt>
                  <c:pt idx="43">
                    <c:v>  </c:v>
                  </c:pt>
                  <c:pt idx="44">
                    <c:v>  </c:v>
                  </c:pt>
                  <c:pt idx="45">
                    <c:v>  </c:v>
                  </c:pt>
                  <c:pt idx="46">
                    <c:v>  </c:v>
                  </c:pt>
                  <c:pt idx="47">
                    <c:v>  </c:v>
                  </c:pt>
                  <c:pt idx="48">
                    <c:v>  </c:v>
                  </c:pt>
                  <c:pt idx="49">
                    <c:v>  </c:v>
                  </c:pt>
                  <c:pt idx="50">
                    <c:v>  </c:v>
                  </c:pt>
                  <c:pt idx="51">
                    <c:v>  </c:v>
                  </c:pt>
                  <c:pt idx="52">
                    <c:v>  </c:v>
                  </c:pt>
                  <c:pt idx="53">
                    <c:v> 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</c:lvl>
              </c:multiLvlStrCache>
            </c:multiLvlStrRef>
          </c:cat>
          <c:val>
            <c:numRef>
              <c:f>BI!$K$78:$BL$78</c:f>
              <c:numCache>
                <c:formatCode>_(* #,##0_);_(* \(#,##0\);_(* "-"??_);_(@_)</c:formatCode>
                <c:ptCount val="54"/>
                <c:pt idx="0">
                  <c:v>161423.09869720956</c:v>
                </c:pt>
                <c:pt idx="1">
                  <c:v>1174989.5425205049</c:v>
                </c:pt>
                <c:pt idx="2">
                  <c:v>1319634.4792927688</c:v>
                </c:pt>
                <c:pt idx="3">
                  <c:v>1399294.7267843343</c:v>
                </c:pt>
                <c:pt idx="4">
                  <c:v>1170375.0705845833</c:v>
                </c:pt>
                <c:pt idx="5">
                  <c:v>1132243.038838173</c:v>
                </c:pt>
                <c:pt idx="6">
                  <c:v>1115835.9781625504</c:v>
                </c:pt>
                <c:pt idx="7">
                  <c:v>1099492.8929732554</c:v>
                </c:pt>
                <c:pt idx="8">
                  <c:v>1083213.5868042482</c:v>
                </c:pt>
                <c:pt idx="9">
                  <c:v>1066997.863732775</c:v>
                </c:pt>
                <c:pt idx="10">
                  <c:v>1050845.5283779528</c:v>
                </c:pt>
                <c:pt idx="11">
                  <c:v>1034756.3858993567</c:v>
                </c:pt>
                <c:pt idx="12">
                  <c:v>1018730.2419956115</c:v>
                </c:pt>
                <c:pt idx="13">
                  <c:v>1002766.9029029858</c:v>
                </c:pt>
                <c:pt idx="14">
                  <c:v>986866.17539399094</c:v>
                </c:pt>
                <c:pt idx="15">
                  <c:v>971027.86677598162</c:v>
                </c:pt>
                <c:pt idx="16">
                  <c:v>955251.78488976217</c:v>
                </c:pt>
                <c:pt idx="17">
                  <c:v>939537.7381081949</c:v>
                </c:pt>
                <c:pt idx="18">
                  <c:v>945551.11219155695</c:v>
                </c:pt>
                <c:pt idx="19">
                  <c:v>1016270.084769486</c:v>
                </c:pt>
                <c:pt idx="20">
                  <c:v>1050649.2268697605</c:v>
                </c:pt>
                <c:pt idx="21">
                  <c:v>1242316.8836314902</c:v>
                </c:pt>
                <c:pt idx="22">
                  <c:v>1375974.1096457185</c:v>
                </c:pt>
                <c:pt idx="23">
                  <c:v>1423672.8853581683</c:v>
                </c:pt>
                <c:pt idx="24">
                  <c:v>1442724.8392074553</c:v>
                </c:pt>
                <c:pt idx="25">
                  <c:v>1419119.7709470335</c:v>
                </c:pt>
                <c:pt idx="26">
                  <c:v>1395607.5681208717</c:v>
                </c:pt>
                <c:pt idx="27">
                  <c:v>1372187.9446104381</c:v>
                </c:pt>
                <c:pt idx="28">
                  <c:v>1348860.6150897471</c:v>
                </c:pt>
                <c:pt idx="29">
                  <c:v>1325625.2950232876</c:v>
                </c:pt>
                <c:pt idx="30">
                  <c:v>1300127.4091855732</c:v>
                </c:pt>
                <c:pt idx="31">
                  <c:v>1160545.7624301414</c:v>
                </c:pt>
                <c:pt idx="32">
                  <c:v>959320.52438931109</c:v>
                </c:pt>
                <c:pt idx="33">
                  <c:v>920633.72707998729</c:v>
                </c:pt>
                <c:pt idx="34">
                  <c:v>905057.36858034704</c:v>
                </c:pt>
                <c:pt idx="35">
                  <c:v>889542.42819044972</c:v>
                </c:pt>
                <c:pt idx="36">
                  <c:v>874088.71652525687</c:v>
                </c:pt>
                <c:pt idx="37">
                  <c:v>858696.04472454695</c:v>
                </c:pt>
                <c:pt idx="38">
                  <c:v>843364.22445154621</c:v>
                </c:pt>
                <c:pt idx="39">
                  <c:v>826679.79226867226</c:v>
                </c:pt>
                <c:pt idx="40">
                  <c:v>741895.06803899189</c:v>
                </c:pt>
                <c:pt idx="41">
                  <c:v>634840.98847194668</c:v>
                </c:pt>
                <c:pt idx="42">
                  <c:v>465512.75787624565</c:v>
                </c:pt>
                <c:pt idx="43">
                  <c:v>457702.81644529616</c:v>
                </c:pt>
                <c:pt idx="44">
                  <c:v>456118.14395336772</c:v>
                </c:pt>
                <c:pt idx="45">
                  <c:v>483879.55033499293</c:v>
                </c:pt>
                <c:pt idx="46">
                  <c:v>538219.08958250412</c:v>
                </c:pt>
                <c:pt idx="47">
                  <c:v>633177.36869337503</c:v>
                </c:pt>
                <c:pt idx="48">
                  <c:v>782374.99007880967</c:v>
                </c:pt>
                <c:pt idx="49">
                  <c:v>911654.97124268999</c:v>
                </c:pt>
                <c:pt idx="50">
                  <c:v>983525.13049079909</c:v>
                </c:pt>
                <c:pt idx="51">
                  <c:v>1039743.1309220118</c:v>
                </c:pt>
                <c:pt idx="52">
                  <c:v>1095041.3139366163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9F-F84E-90E6-8907191B018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BI!$K$76:$BL$77</c:f>
              <c:multiLvlStrCache>
                <c:ptCount val="54"/>
                <c:lvl>
                  <c:pt idx="0">
                    <c:v>  </c:v>
                  </c:pt>
                  <c:pt idx="1">
                    <c:v>  </c:v>
                  </c:pt>
                  <c:pt idx="2">
                    <c:v>  </c:v>
                  </c:pt>
                  <c:pt idx="3">
                    <c:v>  </c:v>
                  </c:pt>
                  <c:pt idx="4">
                    <c:v>  </c:v>
                  </c:pt>
                  <c:pt idx="5">
                    <c:v>  </c:v>
                  </c:pt>
                  <c:pt idx="6">
                    <c:v>  </c:v>
                  </c:pt>
                  <c:pt idx="7">
                    <c:v>  </c:v>
                  </c:pt>
                  <c:pt idx="8">
                    <c:v>  </c:v>
                  </c:pt>
                  <c:pt idx="9">
                    <c:v>  </c:v>
                  </c:pt>
                  <c:pt idx="10">
                    <c:v>  </c:v>
                  </c:pt>
                  <c:pt idx="11">
                    <c:v>  </c:v>
                  </c:pt>
                  <c:pt idx="12">
                    <c:v>  </c:v>
                  </c:pt>
                  <c:pt idx="13">
                    <c:v>  </c:v>
                  </c:pt>
                  <c:pt idx="14">
                    <c:v>  </c:v>
                  </c:pt>
                  <c:pt idx="15">
                    <c:v>  </c:v>
                  </c:pt>
                  <c:pt idx="16">
                    <c:v>  </c:v>
                  </c:pt>
                  <c:pt idx="17">
                    <c:v>  </c:v>
                  </c:pt>
                  <c:pt idx="18">
                    <c:v>  </c:v>
                  </c:pt>
                  <c:pt idx="19">
                    <c:v>  </c:v>
                  </c:pt>
                  <c:pt idx="20">
                    <c:v>  </c:v>
                  </c:pt>
                  <c:pt idx="21">
                    <c:v>  </c:v>
                  </c:pt>
                  <c:pt idx="22">
                    <c:v>  </c:v>
                  </c:pt>
                  <c:pt idx="23">
                    <c:v>  </c:v>
                  </c:pt>
                  <c:pt idx="24">
                    <c:v>  </c:v>
                  </c:pt>
                  <c:pt idx="25">
                    <c:v>  </c:v>
                  </c:pt>
                  <c:pt idx="26">
                    <c:v>  </c:v>
                  </c:pt>
                  <c:pt idx="27">
                    <c:v>  </c:v>
                  </c:pt>
                  <c:pt idx="28">
                    <c:v>  </c:v>
                  </c:pt>
                  <c:pt idx="29">
                    <c:v>  </c:v>
                  </c:pt>
                  <c:pt idx="30">
                    <c:v>  </c:v>
                  </c:pt>
                  <c:pt idx="31">
                    <c:v>  </c:v>
                  </c:pt>
                  <c:pt idx="32">
                    <c:v>  </c:v>
                  </c:pt>
                  <c:pt idx="33">
                    <c:v>  </c:v>
                  </c:pt>
                  <c:pt idx="34">
                    <c:v>  </c:v>
                  </c:pt>
                  <c:pt idx="35">
                    <c:v>  </c:v>
                  </c:pt>
                  <c:pt idx="36">
                    <c:v>  </c:v>
                  </c:pt>
                  <c:pt idx="37">
                    <c:v>  </c:v>
                  </c:pt>
                  <c:pt idx="38">
                    <c:v>  </c:v>
                  </c:pt>
                  <c:pt idx="39">
                    <c:v>  </c:v>
                  </c:pt>
                  <c:pt idx="40">
                    <c:v>  </c:v>
                  </c:pt>
                  <c:pt idx="41">
                    <c:v>  </c:v>
                  </c:pt>
                  <c:pt idx="42">
                    <c:v>  </c:v>
                  </c:pt>
                  <c:pt idx="43">
                    <c:v>  </c:v>
                  </c:pt>
                  <c:pt idx="44">
                    <c:v>  </c:v>
                  </c:pt>
                  <c:pt idx="45">
                    <c:v>  </c:v>
                  </c:pt>
                  <c:pt idx="46">
                    <c:v>  </c:v>
                  </c:pt>
                  <c:pt idx="47">
                    <c:v>  </c:v>
                  </c:pt>
                  <c:pt idx="48">
                    <c:v>  </c:v>
                  </c:pt>
                  <c:pt idx="49">
                    <c:v>  </c:v>
                  </c:pt>
                  <c:pt idx="50">
                    <c:v>  </c:v>
                  </c:pt>
                  <c:pt idx="51">
                    <c:v>  </c:v>
                  </c:pt>
                  <c:pt idx="52">
                    <c:v>  </c:v>
                  </c:pt>
                  <c:pt idx="53">
                    <c:v> 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</c:lvl>
              </c:multiLvlStrCache>
            </c:multiLvlStrRef>
          </c:cat>
          <c:val>
            <c:numRef>
              <c:f>BI!$K$79:$BL$79</c:f>
              <c:numCache>
                <c:formatCode>_(* #,##0_);_(* \(#,##0\);_(* "-"??_);_(@_)</c:formatCode>
                <c:ptCount val="54"/>
                <c:pt idx="0">
                  <c:v>153636.62284779639</c:v>
                </c:pt>
                <c:pt idx="1">
                  <c:v>1128840.6812416927</c:v>
                </c:pt>
                <c:pt idx="2">
                  <c:v>1271975.3368957266</c:v>
                </c:pt>
                <c:pt idx="3">
                  <c:v>1363917.9030169204</c:v>
                </c:pt>
                <c:pt idx="4">
                  <c:v>1156135.7876356721</c:v>
                </c:pt>
                <c:pt idx="5">
                  <c:v>1122753.1809502554</c:v>
                </c:pt>
                <c:pt idx="6">
                  <c:v>1107732.839913076</c:v>
                </c:pt>
                <c:pt idx="7">
                  <c:v>1090862.5851130884</c:v>
                </c:pt>
                <c:pt idx="8">
                  <c:v>1076028.9234826278</c:v>
                </c:pt>
                <c:pt idx="9">
                  <c:v>1059922.9623805913</c:v>
                </c:pt>
                <c:pt idx="10">
                  <c:v>1043879.9592809908</c:v>
                </c:pt>
                <c:pt idx="11">
                  <c:v>1027899.720664989</c:v>
                </c:pt>
                <c:pt idx="12">
                  <c:v>1011982.0535491398</c:v>
                </c:pt>
                <c:pt idx="13">
                  <c:v>996126.76548399392</c:v>
                </c:pt>
                <c:pt idx="14">
                  <c:v>980333.66455270606</c:v>
                </c:pt>
                <c:pt idx="15">
                  <c:v>964037.96012080286</c:v>
                </c:pt>
                <c:pt idx="16">
                  <c:v>947625.45298624854</c:v>
                </c:pt>
                <c:pt idx="17">
                  <c:v>930721.64836071199</c:v>
                </c:pt>
                <c:pt idx="18">
                  <c:v>915216.31698887004</c:v>
                </c:pt>
                <c:pt idx="19">
                  <c:v>966276.88227224769</c:v>
                </c:pt>
                <c:pt idx="20">
                  <c:v>1013307.7914686389</c:v>
                </c:pt>
                <c:pt idx="21">
                  <c:v>1185657.1725972677</c:v>
                </c:pt>
                <c:pt idx="22">
                  <c:v>1326737.3597926155</c:v>
                </c:pt>
                <c:pt idx="23">
                  <c:v>1398044.8788119555</c:v>
                </c:pt>
                <c:pt idx="24">
                  <c:v>1420495.8821207634</c:v>
                </c:pt>
                <c:pt idx="25">
                  <c:v>1400080.9548551305</c:v>
                </c:pt>
                <c:pt idx="26">
                  <c:v>1376903.9030372594</c:v>
                </c:pt>
                <c:pt idx="27">
                  <c:v>1356828.0428532623</c:v>
                </c:pt>
                <c:pt idx="28">
                  <c:v>1333790.7033273061</c:v>
                </c:pt>
                <c:pt idx="29">
                  <c:v>1310399.7285415311</c:v>
                </c:pt>
                <c:pt idx="30">
                  <c:v>1284664.1691696201</c:v>
                </c:pt>
                <c:pt idx="31">
                  <c:v>1147239.7155694943</c:v>
                </c:pt>
                <c:pt idx="32">
                  <c:v>949917.06348379026</c:v>
                </c:pt>
                <c:pt idx="33">
                  <c:v>910843.73990961723</c:v>
                </c:pt>
                <c:pt idx="34">
                  <c:v>893491.72989513166</c:v>
                </c:pt>
                <c:pt idx="35">
                  <c:v>878195.80368729611</c:v>
                </c:pt>
                <c:pt idx="36">
                  <c:v>860327.02328965755</c:v>
                </c:pt>
                <c:pt idx="37">
                  <c:v>845192.67345973384</c:v>
                </c:pt>
                <c:pt idx="38">
                  <c:v>830118.14992907841</c:v>
                </c:pt>
                <c:pt idx="39">
                  <c:v>813725.01568597439</c:v>
                </c:pt>
                <c:pt idx="40">
                  <c:v>730919.70464534254</c:v>
                </c:pt>
                <c:pt idx="41">
                  <c:v>626397.38725821651</c:v>
                </c:pt>
                <c:pt idx="42">
                  <c:v>461144.64993808139</c:v>
                </c:pt>
                <c:pt idx="43">
                  <c:v>453407.99257203436</c:v>
                </c:pt>
                <c:pt idx="44">
                  <c:v>445701.82399431366</c:v>
                </c:pt>
                <c:pt idx="45">
                  <c:v>457040.70861470612</c:v>
                </c:pt>
                <c:pt idx="46">
                  <c:v>500700.29148575634</c:v>
                </c:pt>
                <c:pt idx="47">
                  <c:v>592884.76100363326</c:v>
                </c:pt>
                <c:pt idx="48">
                  <c:v>737956.77117945068</c:v>
                </c:pt>
                <c:pt idx="49">
                  <c:v>874182.15794701793</c:v>
                </c:pt>
                <c:pt idx="50">
                  <c:v>953400.29835933936</c:v>
                </c:pt>
                <c:pt idx="51">
                  <c:v>1002181.7689608872</c:v>
                </c:pt>
                <c:pt idx="52">
                  <c:v>1049629.9462681676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9F-F84E-90E6-8907191B018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BI!$K$76:$BL$77</c:f>
              <c:multiLvlStrCache>
                <c:ptCount val="54"/>
                <c:lvl>
                  <c:pt idx="0">
                    <c:v>  </c:v>
                  </c:pt>
                  <c:pt idx="1">
                    <c:v>  </c:v>
                  </c:pt>
                  <c:pt idx="2">
                    <c:v>  </c:v>
                  </c:pt>
                  <c:pt idx="3">
                    <c:v>  </c:v>
                  </c:pt>
                  <c:pt idx="4">
                    <c:v>  </c:v>
                  </c:pt>
                  <c:pt idx="5">
                    <c:v>  </c:v>
                  </c:pt>
                  <c:pt idx="6">
                    <c:v>  </c:v>
                  </c:pt>
                  <c:pt idx="7">
                    <c:v>  </c:v>
                  </c:pt>
                  <c:pt idx="8">
                    <c:v>  </c:v>
                  </c:pt>
                  <c:pt idx="9">
                    <c:v>  </c:v>
                  </c:pt>
                  <c:pt idx="10">
                    <c:v>  </c:v>
                  </c:pt>
                  <c:pt idx="11">
                    <c:v>  </c:v>
                  </c:pt>
                  <c:pt idx="12">
                    <c:v>  </c:v>
                  </c:pt>
                  <c:pt idx="13">
                    <c:v>  </c:v>
                  </c:pt>
                  <c:pt idx="14">
                    <c:v>  </c:v>
                  </c:pt>
                  <c:pt idx="15">
                    <c:v>  </c:v>
                  </c:pt>
                  <c:pt idx="16">
                    <c:v>  </c:v>
                  </c:pt>
                  <c:pt idx="17">
                    <c:v>  </c:v>
                  </c:pt>
                  <c:pt idx="18">
                    <c:v>  </c:v>
                  </c:pt>
                  <c:pt idx="19">
                    <c:v>  </c:v>
                  </c:pt>
                  <c:pt idx="20">
                    <c:v>  </c:v>
                  </c:pt>
                  <c:pt idx="21">
                    <c:v>  </c:v>
                  </c:pt>
                  <c:pt idx="22">
                    <c:v>  </c:v>
                  </c:pt>
                  <c:pt idx="23">
                    <c:v>  </c:v>
                  </c:pt>
                  <c:pt idx="24">
                    <c:v>  </c:v>
                  </c:pt>
                  <c:pt idx="25">
                    <c:v>  </c:v>
                  </c:pt>
                  <c:pt idx="26">
                    <c:v>  </c:v>
                  </c:pt>
                  <c:pt idx="27">
                    <c:v>  </c:v>
                  </c:pt>
                  <c:pt idx="28">
                    <c:v>  </c:v>
                  </c:pt>
                  <c:pt idx="29">
                    <c:v>  </c:v>
                  </c:pt>
                  <c:pt idx="30">
                    <c:v>  </c:v>
                  </c:pt>
                  <c:pt idx="31">
                    <c:v>  </c:v>
                  </c:pt>
                  <c:pt idx="32">
                    <c:v>  </c:v>
                  </c:pt>
                  <c:pt idx="33">
                    <c:v>  </c:v>
                  </c:pt>
                  <c:pt idx="34">
                    <c:v>  </c:v>
                  </c:pt>
                  <c:pt idx="35">
                    <c:v>  </c:v>
                  </c:pt>
                  <c:pt idx="36">
                    <c:v>  </c:v>
                  </c:pt>
                  <c:pt idx="37">
                    <c:v>  </c:v>
                  </c:pt>
                  <c:pt idx="38">
                    <c:v>  </c:v>
                  </c:pt>
                  <c:pt idx="39">
                    <c:v>  </c:v>
                  </c:pt>
                  <c:pt idx="40">
                    <c:v>  </c:v>
                  </c:pt>
                  <c:pt idx="41">
                    <c:v>  </c:v>
                  </c:pt>
                  <c:pt idx="42">
                    <c:v>  </c:v>
                  </c:pt>
                  <c:pt idx="43">
                    <c:v>  </c:v>
                  </c:pt>
                  <c:pt idx="44">
                    <c:v>  </c:v>
                  </c:pt>
                  <c:pt idx="45">
                    <c:v>  </c:v>
                  </c:pt>
                  <c:pt idx="46">
                    <c:v>  </c:v>
                  </c:pt>
                  <c:pt idx="47">
                    <c:v>  </c:v>
                  </c:pt>
                  <c:pt idx="48">
                    <c:v>  </c:v>
                  </c:pt>
                  <c:pt idx="49">
                    <c:v>  </c:v>
                  </c:pt>
                  <c:pt idx="50">
                    <c:v>  </c:v>
                  </c:pt>
                  <c:pt idx="51">
                    <c:v>  </c:v>
                  </c:pt>
                  <c:pt idx="52">
                    <c:v>  </c:v>
                  </c:pt>
                  <c:pt idx="53">
                    <c:v> 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</c:lvl>
              </c:multiLvlStrCache>
            </c:multiLvlStrRef>
          </c:cat>
          <c:val>
            <c:numRef>
              <c:f>BI!$K$80:$BL$80</c:f>
              <c:numCache>
                <c:formatCode>_(* #,##0_);_(* \(#,##0\);_(* "-"??_);_(@_)</c:formatCode>
                <c:ptCount val="54"/>
                <c:pt idx="0">
                  <c:v>411444</c:v>
                </c:pt>
                <c:pt idx="1">
                  <c:v>1043440</c:v>
                </c:pt>
                <c:pt idx="2">
                  <c:v>928154</c:v>
                </c:pt>
                <c:pt idx="3">
                  <c:v>1042068</c:v>
                </c:pt>
                <c:pt idx="4">
                  <c:v>973640</c:v>
                </c:pt>
                <c:pt idx="5">
                  <c:v>993320</c:v>
                </c:pt>
                <c:pt idx="6">
                  <c:v>962568</c:v>
                </c:pt>
                <c:pt idx="7">
                  <c:v>993312</c:v>
                </c:pt>
                <c:pt idx="8">
                  <c:v>956257</c:v>
                </c:pt>
                <c:pt idx="9">
                  <c:v>867334</c:v>
                </c:pt>
                <c:pt idx="10">
                  <c:v>895140</c:v>
                </c:pt>
                <c:pt idx="11">
                  <c:v>895084</c:v>
                </c:pt>
                <c:pt idx="12">
                  <c:v>896940</c:v>
                </c:pt>
                <c:pt idx="13">
                  <c:v>852012</c:v>
                </c:pt>
                <c:pt idx="14">
                  <c:v>841044</c:v>
                </c:pt>
                <c:pt idx="15">
                  <c:v>825936</c:v>
                </c:pt>
                <c:pt idx="16">
                  <c:v>809255</c:v>
                </c:pt>
                <c:pt idx="17">
                  <c:v>778752</c:v>
                </c:pt>
                <c:pt idx="18">
                  <c:v>827328</c:v>
                </c:pt>
                <c:pt idx="19">
                  <c:v>996296</c:v>
                </c:pt>
                <c:pt idx="20">
                  <c:v>1092454</c:v>
                </c:pt>
                <c:pt idx="21">
                  <c:v>1087048</c:v>
                </c:pt>
                <c:pt idx="22">
                  <c:v>1090944</c:v>
                </c:pt>
                <c:pt idx="23">
                  <c:v>1035744</c:v>
                </c:pt>
                <c:pt idx="24">
                  <c:v>1015696</c:v>
                </c:pt>
                <c:pt idx="25">
                  <c:v>970860</c:v>
                </c:pt>
                <c:pt idx="26">
                  <c:v>968771</c:v>
                </c:pt>
                <c:pt idx="27">
                  <c:v>959640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9F-F84E-90E6-8907191B018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BI!$K$76:$BL$77</c:f>
              <c:multiLvlStrCache>
                <c:ptCount val="54"/>
                <c:lvl>
                  <c:pt idx="0">
                    <c:v>  </c:v>
                  </c:pt>
                  <c:pt idx="1">
                    <c:v>  </c:v>
                  </c:pt>
                  <c:pt idx="2">
                    <c:v>  </c:v>
                  </c:pt>
                  <c:pt idx="3">
                    <c:v>  </c:v>
                  </c:pt>
                  <c:pt idx="4">
                    <c:v>  </c:v>
                  </c:pt>
                  <c:pt idx="5">
                    <c:v>  </c:v>
                  </c:pt>
                  <c:pt idx="6">
                    <c:v>  </c:v>
                  </c:pt>
                  <c:pt idx="7">
                    <c:v>  </c:v>
                  </c:pt>
                  <c:pt idx="8">
                    <c:v>  </c:v>
                  </c:pt>
                  <c:pt idx="9">
                    <c:v>  </c:v>
                  </c:pt>
                  <c:pt idx="10">
                    <c:v>  </c:v>
                  </c:pt>
                  <c:pt idx="11">
                    <c:v>  </c:v>
                  </c:pt>
                  <c:pt idx="12">
                    <c:v>  </c:v>
                  </c:pt>
                  <c:pt idx="13">
                    <c:v>  </c:v>
                  </c:pt>
                  <c:pt idx="14">
                    <c:v>  </c:v>
                  </c:pt>
                  <c:pt idx="15">
                    <c:v>  </c:v>
                  </c:pt>
                  <c:pt idx="16">
                    <c:v>  </c:v>
                  </c:pt>
                  <c:pt idx="17">
                    <c:v>  </c:v>
                  </c:pt>
                  <c:pt idx="18">
                    <c:v>  </c:v>
                  </c:pt>
                  <c:pt idx="19">
                    <c:v>  </c:v>
                  </c:pt>
                  <c:pt idx="20">
                    <c:v>  </c:v>
                  </c:pt>
                  <c:pt idx="21">
                    <c:v>  </c:v>
                  </c:pt>
                  <c:pt idx="22">
                    <c:v>  </c:v>
                  </c:pt>
                  <c:pt idx="23">
                    <c:v>  </c:v>
                  </c:pt>
                  <c:pt idx="24">
                    <c:v>  </c:v>
                  </c:pt>
                  <c:pt idx="25">
                    <c:v>  </c:v>
                  </c:pt>
                  <c:pt idx="26">
                    <c:v>  </c:v>
                  </c:pt>
                  <c:pt idx="27">
                    <c:v>  </c:v>
                  </c:pt>
                  <c:pt idx="28">
                    <c:v>  </c:v>
                  </c:pt>
                  <c:pt idx="29">
                    <c:v>  </c:v>
                  </c:pt>
                  <c:pt idx="30">
                    <c:v>  </c:v>
                  </c:pt>
                  <c:pt idx="31">
                    <c:v>  </c:v>
                  </c:pt>
                  <c:pt idx="32">
                    <c:v>  </c:v>
                  </c:pt>
                  <c:pt idx="33">
                    <c:v>  </c:v>
                  </c:pt>
                  <c:pt idx="34">
                    <c:v>  </c:v>
                  </c:pt>
                  <c:pt idx="35">
                    <c:v>  </c:v>
                  </c:pt>
                  <c:pt idx="36">
                    <c:v>  </c:v>
                  </c:pt>
                  <c:pt idx="37">
                    <c:v>  </c:v>
                  </c:pt>
                  <c:pt idx="38">
                    <c:v>  </c:v>
                  </c:pt>
                  <c:pt idx="39">
                    <c:v>  </c:v>
                  </c:pt>
                  <c:pt idx="40">
                    <c:v>  </c:v>
                  </c:pt>
                  <c:pt idx="41">
                    <c:v>  </c:v>
                  </c:pt>
                  <c:pt idx="42">
                    <c:v>  </c:v>
                  </c:pt>
                  <c:pt idx="43">
                    <c:v>  </c:v>
                  </c:pt>
                  <c:pt idx="44">
                    <c:v>  </c:v>
                  </c:pt>
                  <c:pt idx="45">
                    <c:v>  </c:v>
                  </c:pt>
                  <c:pt idx="46">
                    <c:v>  </c:v>
                  </c:pt>
                  <c:pt idx="47">
                    <c:v>  </c:v>
                  </c:pt>
                  <c:pt idx="48">
                    <c:v>  </c:v>
                  </c:pt>
                  <c:pt idx="49">
                    <c:v>  </c:v>
                  </c:pt>
                  <c:pt idx="50">
                    <c:v>  </c:v>
                  </c:pt>
                  <c:pt idx="51">
                    <c:v>  </c:v>
                  </c:pt>
                  <c:pt idx="52">
                    <c:v>  </c:v>
                  </c:pt>
                  <c:pt idx="53">
                    <c:v> 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</c:lvl>
              </c:multiLvlStrCache>
            </c:multiLvlStrRef>
          </c:cat>
          <c:val>
            <c:numRef>
              <c:f>BI!$K$81:$BL$81</c:f>
              <c:numCache>
                <c:formatCode>_(* #,##0_);_(* \(#,##0\);_(* "-"??_);_(@_)</c:formatCode>
                <c:ptCount val="54"/>
                <c:pt idx="0">
                  <c:v>23583.221607136744</c:v>
                </c:pt>
                <c:pt idx="1">
                  <c:v>173277.04457059983</c:v>
                </c:pt>
                <c:pt idx="2">
                  <c:v>195248.21421349404</c:v>
                </c:pt>
                <c:pt idx="3">
                  <c:v>209361.39811309733</c:v>
                </c:pt>
                <c:pt idx="4">
                  <c:v>571466.8434020757</c:v>
                </c:pt>
                <c:pt idx="5">
                  <c:v>172342.61327586419</c:v>
                </c:pt>
                <c:pt idx="6">
                  <c:v>170036.99092665716</c:v>
                </c:pt>
                <c:pt idx="7">
                  <c:v>167447.40681485907</c:v>
                </c:pt>
                <c:pt idx="8">
                  <c:v>165170.43975458335</c:v>
                </c:pt>
                <c:pt idx="9">
                  <c:v>162698.17472542074</c:v>
                </c:pt>
                <c:pt idx="10">
                  <c:v>160235.57374963211</c:v>
                </c:pt>
                <c:pt idx="11">
                  <c:v>157782.60712207577</c:v>
                </c:pt>
                <c:pt idx="12">
                  <c:v>155339.24521979294</c:v>
                </c:pt>
                <c:pt idx="13">
                  <c:v>152905.45850179307</c:v>
                </c:pt>
                <c:pt idx="14">
                  <c:v>150481.21750884037</c:v>
                </c:pt>
                <c:pt idx="15">
                  <c:v>147979.82687854322</c:v>
                </c:pt>
                <c:pt idx="16">
                  <c:v>145460.50703338912</c:v>
                </c:pt>
                <c:pt idx="17">
                  <c:v>142865.77302336929</c:v>
                </c:pt>
                <c:pt idx="18">
                  <c:v>140485.70465779153</c:v>
                </c:pt>
                <c:pt idx="19">
                  <c:v>148323.50142879007</c:v>
                </c:pt>
                <c:pt idx="20">
                  <c:v>155542.74599043606</c:v>
                </c:pt>
                <c:pt idx="21">
                  <c:v>181998.37599368059</c:v>
                </c:pt>
                <c:pt idx="22">
                  <c:v>203654.1847281665</c:v>
                </c:pt>
                <c:pt idx="23">
                  <c:v>214599.88889763519</c:v>
                </c:pt>
                <c:pt idx="24">
                  <c:v>218046.11790553713</c:v>
                </c:pt>
                <c:pt idx="25">
                  <c:v>214912.42657026256</c:v>
                </c:pt>
                <c:pt idx="26">
                  <c:v>214364.5762358674</c:v>
                </c:pt>
                <c:pt idx="27">
                  <c:v>218686.75980687456</c:v>
                </c:pt>
                <c:pt idx="28">
                  <c:v>214973.71660877854</c:v>
                </c:pt>
                <c:pt idx="29">
                  <c:v>211203.67624768126</c:v>
                </c:pt>
                <c:pt idx="30">
                  <c:v>207055.74746591356</c:v>
                </c:pt>
                <c:pt idx="31">
                  <c:v>184906.36115691328</c:v>
                </c:pt>
                <c:pt idx="32">
                  <c:v>547102.8827069999</c:v>
                </c:pt>
                <c:pt idx="33">
                  <c:v>146805.23977993257</c:v>
                </c:pt>
                <c:pt idx="34">
                  <c:v>144008.52956584786</c:v>
                </c:pt>
                <c:pt idx="35">
                  <c:v>141543.20865929994</c:v>
                </c:pt>
                <c:pt idx="36">
                  <c:v>138663.20797871059</c:v>
                </c:pt>
                <c:pt idx="37">
                  <c:v>136223.92914487261</c:v>
                </c:pt>
                <c:pt idx="38">
                  <c:v>133794.29281481923</c:v>
                </c:pt>
                <c:pt idx="39">
                  <c:v>131152.1294031869</c:v>
                </c:pt>
                <c:pt idx="40">
                  <c:v>117805.98339621309</c:v>
                </c:pt>
                <c:pt idx="41">
                  <c:v>494959.59889134305</c:v>
                </c:pt>
                <c:pt idx="42">
                  <c:v>74324.988953770269</c:v>
                </c:pt>
                <c:pt idx="43">
                  <c:v>73078.03320279764</c:v>
                </c:pt>
                <c:pt idx="44">
                  <c:v>71835.991482283513</c:v>
                </c:pt>
                <c:pt idx="45">
                  <c:v>73663.53621097526</c:v>
                </c:pt>
                <c:pt idx="46">
                  <c:v>80700.369480216788</c:v>
                </c:pt>
                <c:pt idx="47">
                  <c:v>95558.201354760618</c:v>
                </c:pt>
                <c:pt idx="48">
                  <c:v>118940.18259484797</c:v>
                </c:pt>
                <c:pt idx="49">
                  <c:v>140896.30930711061</c:v>
                </c:pt>
                <c:pt idx="50">
                  <c:v>153664.29308806654</c:v>
                </c:pt>
                <c:pt idx="51">
                  <c:v>161526.64661227103</c:v>
                </c:pt>
                <c:pt idx="52">
                  <c:v>169174.10658977195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9F-F84E-90E6-8907191B0182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BI!$K$76:$BL$77</c:f>
              <c:multiLvlStrCache>
                <c:ptCount val="54"/>
                <c:lvl>
                  <c:pt idx="0">
                    <c:v>  </c:v>
                  </c:pt>
                  <c:pt idx="1">
                    <c:v>  </c:v>
                  </c:pt>
                  <c:pt idx="2">
                    <c:v>  </c:v>
                  </c:pt>
                  <c:pt idx="3">
                    <c:v>  </c:v>
                  </c:pt>
                  <c:pt idx="4">
                    <c:v>  </c:v>
                  </c:pt>
                  <c:pt idx="5">
                    <c:v>  </c:v>
                  </c:pt>
                  <c:pt idx="6">
                    <c:v>  </c:v>
                  </c:pt>
                  <c:pt idx="7">
                    <c:v>  </c:v>
                  </c:pt>
                  <c:pt idx="8">
                    <c:v>  </c:v>
                  </c:pt>
                  <c:pt idx="9">
                    <c:v>  </c:v>
                  </c:pt>
                  <c:pt idx="10">
                    <c:v>  </c:v>
                  </c:pt>
                  <c:pt idx="11">
                    <c:v>  </c:v>
                  </c:pt>
                  <c:pt idx="12">
                    <c:v>  </c:v>
                  </c:pt>
                  <c:pt idx="13">
                    <c:v>  </c:v>
                  </c:pt>
                  <c:pt idx="14">
                    <c:v>  </c:v>
                  </c:pt>
                  <c:pt idx="15">
                    <c:v>  </c:v>
                  </c:pt>
                  <c:pt idx="16">
                    <c:v>  </c:v>
                  </c:pt>
                  <c:pt idx="17">
                    <c:v>  </c:v>
                  </c:pt>
                  <c:pt idx="18">
                    <c:v>  </c:v>
                  </c:pt>
                  <c:pt idx="19">
                    <c:v>  </c:v>
                  </c:pt>
                  <c:pt idx="20">
                    <c:v>  </c:v>
                  </c:pt>
                  <c:pt idx="21">
                    <c:v>  </c:v>
                  </c:pt>
                  <c:pt idx="22">
                    <c:v>  </c:v>
                  </c:pt>
                  <c:pt idx="23">
                    <c:v>  </c:v>
                  </c:pt>
                  <c:pt idx="24">
                    <c:v>  </c:v>
                  </c:pt>
                  <c:pt idx="25">
                    <c:v>  </c:v>
                  </c:pt>
                  <c:pt idx="26">
                    <c:v>  </c:v>
                  </c:pt>
                  <c:pt idx="27">
                    <c:v>  </c:v>
                  </c:pt>
                  <c:pt idx="28">
                    <c:v>  </c:v>
                  </c:pt>
                  <c:pt idx="29">
                    <c:v>  </c:v>
                  </c:pt>
                  <c:pt idx="30">
                    <c:v>  </c:v>
                  </c:pt>
                  <c:pt idx="31">
                    <c:v>  </c:v>
                  </c:pt>
                  <c:pt idx="32">
                    <c:v>  </c:v>
                  </c:pt>
                  <c:pt idx="33">
                    <c:v>  </c:v>
                  </c:pt>
                  <c:pt idx="34">
                    <c:v>  </c:v>
                  </c:pt>
                  <c:pt idx="35">
                    <c:v>  </c:v>
                  </c:pt>
                  <c:pt idx="36">
                    <c:v>  </c:v>
                  </c:pt>
                  <c:pt idx="37">
                    <c:v>  </c:v>
                  </c:pt>
                  <c:pt idx="38">
                    <c:v>  </c:v>
                  </c:pt>
                  <c:pt idx="39">
                    <c:v>  </c:v>
                  </c:pt>
                  <c:pt idx="40">
                    <c:v>  </c:v>
                  </c:pt>
                  <c:pt idx="41">
                    <c:v>  </c:v>
                  </c:pt>
                  <c:pt idx="42">
                    <c:v>  </c:v>
                  </c:pt>
                  <c:pt idx="43">
                    <c:v>  </c:v>
                  </c:pt>
                  <c:pt idx="44">
                    <c:v>  </c:v>
                  </c:pt>
                  <c:pt idx="45">
                    <c:v>  </c:v>
                  </c:pt>
                  <c:pt idx="46">
                    <c:v>  </c:v>
                  </c:pt>
                  <c:pt idx="47">
                    <c:v>  </c:v>
                  </c:pt>
                  <c:pt idx="48">
                    <c:v>  </c:v>
                  </c:pt>
                  <c:pt idx="49">
                    <c:v>  </c:v>
                  </c:pt>
                  <c:pt idx="50">
                    <c:v>  </c:v>
                  </c:pt>
                  <c:pt idx="51">
                    <c:v>  </c:v>
                  </c:pt>
                  <c:pt idx="52">
                    <c:v>  </c:v>
                  </c:pt>
                  <c:pt idx="53">
                    <c:v>  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</c:lvl>
              </c:multiLvlStrCache>
            </c:multiLvlStrRef>
          </c:cat>
          <c:val>
            <c:numRef>
              <c:f>BI!$K$82:$BL$82</c:f>
              <c:numCache>
                <c:formatCode>_(* #,##0_);_(* \(#,##0\);_(* "-"??_);_(@_)</c:formatCode>
                <c:ptCount val="54"/>
                <c:pt idx="0">
                  <c:v>63156.654000000002</c:v>
                </c:pt>
                <c:pt idx="1">
                  <c:v>160168.03999999998</c:v>
                </c:pt>
                <c:pt idx="2">
                  <c:v>142471.639</c:v>
                </c:pt>
                <c:pt idx="3">
                  <c:v>159957.43799999999</c:v>
                </c:pt>
                <c:pt idx="4">
                  <c:v>149453.74</c:v>
                </c:pt>
                <c:pt idx="5">
                  <c:v>152474.62</c:v>
                </c:pt>
                <c:pt idx="6">
                  <c:v>147754.18799999999</c:v>
                </c:pt>
                <c:pt idx="7">
                  <c:v>152473.39199999999</c:v>
                </c:pt>
                <c:pt idx="8">
                  <c:v>472671.59950000001</c:v>
                </c:pt>
                <c:pt idx="9">
                  <c:v>133135.769</c:v>
                </c:pt>
                <c:pt idx="10">
                  <c:v>137403.99</c:v>
                </c:pt>
                <c:pt idx="11">
                  <c:v>137395.394</c:v>
                </c:pt>
                <c:pt idx="12">
                  <c:v>137680.28999999998</c:v>
                </c:pt>
                <c:pt idx="13">
                  <c:v>130783.84199999999</c:v>
                </c:pt>
                <c:pt idx="14">
                  <c:v>129100.254</c:v>
                </c:pt>
                <c:pt idx="15">
                  <c:v>126781.17600000001</c:v>
                </c:pt>
                <c:pt idx="16">
                  <c:v>124220.6425</c:v>
                </c:pt>
                <c:pt idx="17">
                  <c:v>119538.43199999999</c:v>
                </c:pt>
                <c:pt idx="18">
                  <c:v>126994.848</c:v>
                </c:pt>
                <c:pt idx="19">
                  <c:v>152931.43600000002</c:v>
                </c:pt>
                <c:pt idx="20">
                  <c:v>167691.68899999998</c:v>
                </c:pt>
                <c:pt idx="21">
                  <c:v>417630.86800000002</c:v>
                </c:pt>
                <c:pt idx="22">
                  <c:v>167459.90400000001</c:v>
                </c:pt>
                <c:pt idx="23">
                  <c:v>158986.704</c:v>
                </c:pt>
                <c:pt idx="24">
                  <c:v>155909.33600000001</c:v>
                </c:pt>
                <c:pt idx="25">
                  <c:v>149027.01</c:v>
                </c:pt>
                <c:pt idx="26">
                  <c:v>148706.34849999999</c:v>
                </c:pt>
                <c:pt idx="27">
                  <c:v>147304.74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9F-F84E-90E6-8907191B0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911391"/>
        <c:axId val="782911775"/>
      </c:lineChart>
      <c:catAx>
        <c:axId val="78291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2911775"/>
        <c:crosses val="autoZero"/>
        <c:auto val="1"/>
        <c:lblAlgn val="ctr"/>
        <c:lblOffset val="100"/>
        <c:noMultiLvlLbl val="0"/>
      </c:catAx>
      <c:valAx>
        <c:axId val="78291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8291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BI!$K$84:$BK$84</c:f>
              <c:numCache>
                <c:formatCode>_(* #,##0_);_(* \(#,##0\);_(* "-"??_);_(@_)</c:formatCode>
                <c:ptCount val="53"/>
                <c:pt idx="0">
                  <c:v>23583.221607136744</c:v>
                </c:pt>
                <c:pt idx="1">
                  <c:v>196860.26617773657</c:v>
                </c:pt>
                <c:pt idx="2">
                  <c:v>392108.48039123061</c:v>
                </c:pt>
                <c:pt idx="3">
                  <c:v>601469.87850432796</c:v>
                </c:pt>
                <c:pt idx="4">
                  <c:v>1172936.7219064035</c:v>
                </c:pt>
                <c:pt idx="5">
                  <c:v>1345279.3351822677</c:v>
                </c:pt>
                <c:pt idx="6">
                  <c:v>1515316.3261089248</c:v>
                </c:pt>
                <c:pt idx="7">
                  <c:v>1682763.7329237838</c:v>
                </c:pt>
                <c:pt idx="8">
                  <c:v>1847934.1726783672</c:v>
                </c:pt>
                <c:pt idx="9">
                  <c:v>2010632.347403788</c:v>
                </c:pt>
                <c:pt idx="10">
                  <c:v>2170867.9211534201</c:v>
                </c:pt>
                <c:pt idx="11">
                  <c:v>2328650.5282754959</c:v>
                </c:pt>
                <c:pt idx="12">
                  <c:v>2483989.7734952886</c:v>
                </c:pt>
                <c:pt idx="13">
                  <c:v>2636895.2319970815</c:v>
                </c:pt>
                <c:pt idx="14">
                  <c:v>2787376.4495059219</c:v>
                </c:pt>
                <c:pt idx="15">
                  <c:v>2935356.2763844649</c:v>
                </c:pt>
                <c:pt idx="16">
                  <c:v>3080816.783417854</c:v>
                </c:pt>
                <c:pt idx="17">
                  <c:v>3223682.5564412232</c:v>
                </c:pt>
                <c:pt idx="18">
                  <c:v>3364168.2610990149</c:v>
                </c:pt>
                <c:pt idx="19">
                  <c:v>3512491.7625278048</c:v>
                </c:pt>
                <c:pt idx="20">
                  <c:v>3668034.5085182409</c:v>
                </c:pt>
                <c:pt idx="21">
                  <c:v>3850032.8845119216</c:v>
                </c:pt>
                <c:pt idx="22">
                  <c:v>4053687.0692400881</c:v>
                </c:pt>
                <c:pt idx="23">
                  <c:v>4268286.9581377236</c:v>
                </c:pt>
                <c:pt idx="24">
                  <c:v>4486333.0760432612</c:v>
                </c:pt>
                <c:pt idx="25">
                  <c:v>4701245.502613524</c:v>
                </c:pt>
                <c:pt idx="26">
                  <c:v>4915610.0788493911</c:v>
                </c:pt>
                <c:pt idx="27">
                  <c:v>5134296.8386562653</c:v>
                </c:pt>
                <c:pt idx="28">
                  <c:v>5349270.5552650439</c:v>
                </c:pt>
                <c:pt idx="29">
                  <c:v>5560474.2315127254</c:v>
                </c:pt>
                <c:pt idx="30">
                  <c:v>5767529.9789786385</c:v>
                </c:pt>
                <c:pt idx="31">
                  <c:v>5952436.340135552</c:v>
                </c:pt>
                <c:pt idx="32">
                  <c:v>6499539.2228425518</c:v>
                </c:pt>
                <c:pt idx="33">
                  <c:v>6646344.4626224842</c:v>
                </c:pt>
                <c:pt idx="34">
                  <c:v>6790352.9921883317</c:v>
                </c:pt>
                <c:pt idx="35">
                  <c:v>6931896.2008476313</c:v>
                </c:pt>
                <c:pt idx="36">
                  <c:v>7070559.4088263419</c:v>
                </c:pt>
                <c:pt idx="37">
                  <c:v>7206783.3379712142</c:v>
                </c:pt>
                <c:pt idx="38">
                  <c:v>7340577.6307860333</c:v>
                </c:pt>
                <c:pt idx="39">
                  <c:v>7471729.7601892203</c:v>
                </c:pt>
                <c:pt idx="40">
                  <c:v>7589535.7435854338</c:v>
                </c:pt>
                <c:pt idx="41">
                  <c:v>8084495.3424767768</c:v>
                </c:pt>
                <c:pt idx="42">
                  <c:v>8158820.3314305469</c:v>
                </c:pt>
                <c:pt idx="43">
                  <c:v>8231898.3646333441</c:v>
                </c:pt>
                <c:pt idx="44">
                  <c:v>8303734.356115628</c:v>
                </c:pt>
                <c:pt idx="45">
                  <c:v>8377397.8923266036</c:v>
                </c:pt>
                <c:pt idx="46">
                  <c:v>8458098.2618068196</c:v>
                </c:pt>
                <c:pt idx="47">
                  <c:v>8553656.4631615803</c:v>
                </c:pt>
                <c:pt idx="48">
                  <c:v>8672596.6457564291</c:v>
                </c:pt>
                <c:pt idx="49">
                  <c:v>8813492.9550635405</c:v>
                </c:pt>
                <c:pt idx="50">
                  <c:v>8967157.2481516078</c:v>
                </c:pt>
                <c:pt idx="51">
                  <c:v>9128683.8947638795</c:v>
                </c:pt>
                <c:pt idx="52">
                  <c:v>9297858.0013536513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7-B649-BE47-6FEEED4EA6A1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BI!$K$85:$BK$85</c:f>
              <c:numCache>
                <c:formatCode>_(* #,##0_);_(* \(#,##0\);_(* "-"??_);_(@_)</c:formatCode>
                <c:ptCount val="53"/>
                <c:pt idx="0">
                  <c:v>63156.654000000002</c:v>
                </c:pt>
                <c:pt idx="1">
                  <c:v>223324.69399999999</c:v>
                </c:pt>
                <c:pt idx="2">
                  <c:v>365796.33299999998</c:v>
                </c:pt>
                <c:pt idx="3">
                  <c:v>525753.77099999995</c:v>
                </c:pt>
                <c:pt idx="4">
                  <c:v>675207.51099999994</c:v>
                </c:pt>
                <c:pt idx="5">
                  <c:v>827682.13099999994</c:v>
                </c:pt>
                <c:pt idx="6">
                  <c:v>975436.3189999999</c:v>
                </c:pt>
                <c:pt idx="7">
                  <c:v>1127909.7109999999</c:v>
                </c:pt>
                <c:pt idx="8">
                  <c:v>1600581.3104999999</c:v>
                </c:pt>
                <c:pt idx="9">
                  <c:v>1733717.0795</c:v>
                </c:pt>
                <c:pt idx="10">
                  <c:v>1871121.0695</c:v>
                </c:pt>
                <c:pt idx="11">
                  <c:v>2008516.4635000001</c:v>
                </c:pt>
                <c:pt idx="12">
                  <c:v>2146196.7535000001</c:v>
                </c:pt>
                <c:pt idx="13">
                  <c:v>2276980.5955000003</c:v>
                </c:pt>
                <c:pt idx="14">
                  <c:v>2406080.8495000005</c:v>
                </c:pt>
                <c:pt idx="15">
                  <c:v>2532862.0255000005</c:v>
                </c:pt>
                <c:pt idx="16">
                  <c:v>2657082.6680000005</c:v>
                </c:pt>
                <c:pt idx="17">
                  <c:v>2776621.1000000006</c:v>
                </c:pt>
                <c:pt idx="18">
                  <c:v>2903615.9480000008</c:v>
                </c:pt>
                <c:pt idx="19">
                  <c:v>3056547.384000001</c:v>
                </c:pt>
                <c:pt idx="20">
                  <c:v>3224239.0730000008</c:v>
                </c:pt>
                <c:pt idx="21">
                  <c:v>3641869.9410000006</c:v>
                </c:pt>
                <c:pt idx="22">
                  <c:v>3809329.8450000007</c:v>
                </c:pt>
                <c:pt idx="23">
                  <c:v>3968316.5490000006</c:v>
                </c:pt>
                <c:pt idx="24">
                  <c:v>4124225.8850000007</c:v>
                </c:pt>
                <c:pt idx="25">
                  <c:v>4273252.8950000005</c:v>
                </c:pt>
                <c:pt idx="26">
                  <c:v>4421959.2435000008</c:v>
                </c:pt>
                <c:pt idx="27">
                  <c:v>4569263.983500001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7-B649-BE47-6FEEED4EA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5428671"/>
        <c:axId val="747082767"/>
      </c:lineChart>
      <c:catAx>
        <c:axId val="715428671"/>
        <c:scaling>
          <c:orientation val="minMax"/>
        </c:scaling>
        <c:delete val="1"/>
        <c:axPos val="b"/>
        <c:majorTickMark val="none"/>
        <c:minorTickMark val="none"/>
        <c:tickLblPos val="nextTo"/>
        <c:crossAx val="747082767"/>
        <c:crosses val="autoZero"/>
        <c:auto val="1"/>
        <c:lblAlgn val="ctr"/>
        <c:lblOffset val="100"/>
        <c:noMultiLvlLbl val="0"/>
      </c:catAx>
      <c:valAx>
        <c:axId val="7470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15428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BI!$T$65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CB-B541-8485-BAE4516AE7E1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>
                  <a:alpha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CB-B541-8485-BAE4516AE7E1}"/>
              </c:ext>
            </c:extLst>
          </c:dPt>
          <c:cat>
            <c:strRef>
              <c:f>BI!$U$64:$V$64</c:f>
              <c:strCache>
                <c:ptCount val="2"/>
                <c:pt idx="0">
                  <c:v>Fat</c:v>
                </c:pt>
                <c:pt idx="1">
                  <c:v>Pdç</c:v>
                </c:pt>
              </c:strCache>
            </c:strRef>
          </c:cat>
          <c:val>
            <c:numRef>
              <c:f>BI!$U$65:$V$65</c:f>
              <c:numCache>
                <c:formatCode>0%</c:formatCode>
                <c:ptCount val="2"/>
                <c:pt idx="0">
                  <c:v>0.88994932063488885</c:v>
                </c:pt>
                <c:pt idx="1">
                  <c:v>0.84466168914217088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B-B541-8485-BAE4516AE7E1}"/>
            </c:ext>
          </c:extLst>
        </c:ser>
        <c:ser>
          <c:idx val="1"/>
          <c:order val="1"/>
          <c:tx>
            <c:strRef>
              <c:f>BI!$T$66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B-B541-8485-BAE4516AE7E1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8CB-B541-8485-BAE4516AE7E1}"/>
              </c:ext>
            </c:extLst>
          </c:dPt>
          <c:cat>
            <c:strRef>
              <c:f>BI!$U$64:$V$64</c:f>
              <c:strCache>
                <c:ptCount val="2"/>
                <c:pt idx="0">
                  <c:v>Fat</c:v>
                </c:pt>
                <c:pt idx="1">
                  <c:v>Pdç</c:v>
                </c:pt>
              </c:strCache>
            </c:strRef>
          </c:cat>
          <c:val>
            <c:numRef>
              <c:f>BI!$U$66:$V$66</c:f>
              <c:numCache>
                <c:formatCode>0%</c:formatCode>
                <c:ptCount val="2"/>
                <c:pt idx="0">
                  <c:v>0.11005067936511115</c:v>
                </c:pt>
                <c:pt idx="1">
                  <c:v>0.15533831085782912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B-B541-8485-BAE4516AE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15307839"/>
        <c:axId val="684733023"/>
      </c:barChart>
      <c:catAx>
        <c:axId val="7153078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4733023"/>
        <c:crosses val="autoZero"/>
        <c:auto val="1"/>
        <c:lblAlgn val="ctr"/>
        <c:lblOffset val="100"/>
        <c:noMultiLvlLbl val="0"/>
      </c:catAx>
      <c:valAx>
        <c:axId val="684733023"/>
        <c:scaling>
          <c:orientation val="minMax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71530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818818818818822E-2"/>
          <c:y val="0.1756066411238825"/>
          <c:w val="0.80605605605605601"/>
          <c:h val="0.6487867177522349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BI!$T$65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>
                  <a:alpha val="6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9836-AF42-94D1-7ACA901A2A6B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836-AF42-94D1-7ACA901A2A6B}"/>
              </c:ext>
            </c:extLst>
          </c:dPt>
          <c:cat>
            <c:strRef>
              <c:f>BI!$U$64:$V$64</c:f>
              <c:strCache>
                <c:ptCount val="2"/>
                <c:pt idx="0">
                  <c:v>Fat</c:v>
                </c:pt>
                <c:pt idx="1">
                  <c:v>Pdç</c:v>
                </c:pt>
              </c:strCache>
            </c:strRef>
          </c:cat>
          <c:val>
            <c:numRef>
              <c:f>BI!$U$65:$V$65</c:f>
              <c:numCache>
                <c:formatCode>0%</c:formatCode>
                <c:ptCount val="2"/>
                <c:pt idx="0">
                  <c:v>0.88994932063488885</c:v>
                </c:pt>
                <c:pt idx="1">
                  <c:v>0.84466168914217088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6-AF42-94D1-7ACA901A2A6B}"/>
            </c:ext>
          </c:extLst>
        </c:ser>
        <c:ser>
          <c:idx val="1"/>
          <c:order val="1"/>
          <c:tx>
            <c:strRef>
              <c:f>BI!$T$66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36-AF42-94D1-7ACA901A2A6B}"/>
              </c:ext>
            </c:extLst>
          </c:dPt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836-AF42-94D1-7ACA901A2A6B}"/>
              </c:ext>
            </c:extLst>
          </c:dPt>
          <c:cat>
            <c:strRef>
              <c:f>BI!$U$64:$V$64</c:f>
              <c:strCache>
                <c:ptCount val="2"/>
                <c:pt idx="0">
                  <c:v>Fat</c:v>
                </c:pt>
                <c:pt idx="1">
                  <c:v>Pdç</c:v>
                </c:pt>
              </c:strCache>
            </c:strRef>
          </c:cat>
          <c:val>
            <c:numRef>
              <c:f>BI!$U$66:$V$66</c:f>
              <c:numCache>
                <c:formatCode>0%</c:formatCode>
                <c:ptCount val="2"/>
                <c:pt idx="0">
                  <c:v>0.11005067936511115</c:v>
                </c:pt>
                <c:pt idx="1">
                  <c:v>0.15533831085782912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6-AF42-94D1-7ACA901A2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15307839"/>
        <c:axId val="684733023"/>
      </c:barChart>
      <c:catAx>
        <c:axId val="7153078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84733023"/>
        <c:crosses val="autoZero"/>
        <c:auto val="1"/>
        <c:lblAlgn val="ctr"/>
        <c:lblOffset val="100"/>
        <c:noMultiLvlLbl val="0"/>
      </c:catAx>
      <c:valAx>
        <c:axId val="684733023"/>
        <c:scaling>
          <c:orientation val="minMax"/>
          <c:min val="0"/>
        </c:scaling>
        <c:delete val="1"/>
        <c:axPos val="b"/>
        <c:numFmt formatCode="0%" sourceLinked="1"/>
        <c:majorTickMark val="none"/>
        <c:minorTickMark val="none"/>
        <c:tickLblPos val="nextTo"/>
        <c:crossAx val="71530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B$2" lockText="1"/>
</file>

<file path=xl/ctrlProps/ctrlProp2.xml><?xml version="1.0" encoding="utf-8"?>
<formControlPr xmlns="http://schemas.microsoft.com/office/spreadsheetml/2009/9/main" objectType="Radio" checked="Checked" lockText="1"/>
</file>

<file path=xl/ctrlProps/ctrlProp3.xml><?xml version="1.0" encoding="utf-8"?>
<formControlPr xmlns="http://schemas.microsoft.com/office/spreadsheetml/2009/9/main" objectType="Spin" dx="15" fmlaLink="$B$3" max="54" min="1" page="10" val="28"/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chart" Target="../charts/chart8.xml"/><Relationship Id="rId5" Type="http://schemas.openxmlformats.org/officeDocument/2006/relationships/chart" Target="../charts/chart5.xml"/><Relationship Id="rId10" Type="http://schemas.openxmlformats.org/officeDocument/2006/relationships/chart" Target="../charts/chart7.xml"/><Relationship Id="rId4" Type="http://schemas.openxmlformats.org/officeDocument/2006/relationships/chart" Target="../charts/chart4.xml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95250</xdr:colOff>
      <xdr:row>1</xdr:row>
      <xdr:rowOff>317500</xdr:rowOff>
    </xdr:from>
    <xdr:to>
      <xdr:col>0</xdr:col>
      <xdr:colOff>643890</xdr:colOff>
      <xdr:row>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hotocopy trans="50000" detail="1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" y="698500"/>
          <a:ext cx="548640" cy="548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285750</xdr:colOff>
      <xdr:row>32</xdr:row>
      <xdr:rowOff>111125</xdr:rowOff>
    </xdr:from>
    <xdr:to>
      <xdr:col>2</xdr:col>
      <xdr:colOff>1949450</xdr:colOff>
      <xdr:row>44</xdr:row>
      <xdr:rowOff>132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GrpSpPr/>
      </xdr:nvGrpSpPr>
      <xdr:grpSpPr>
        <a:xfrm>
          <a:off x="2698750" y="5558014"/>
          <a:ext cx="1663700" cy="1949229"/>
          <a:chOff x="22923500" y="5207000"/>
          <a:chExt cx="2286000" cy="2286000"/>
        </a:xfrm>
      </xdr:grpSpPr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GraphicFramePr>
            <a:graphicFrameLocks noChangeAspect="1"/>
          </xdr:cNvGraphicFramePr>
        </xdr:nvGraphicFramePr>
        <xdr:xfrm>
          <a:off x="22923500" y="5207000"/>
          <a:ext cx="2286000" cy="228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2" name="Gráfico 31">
            <a:extLst>
              <a:ext uri="{FF2B5EF4-FFF2-40B4-BE49-F238E27FC236}">
                <a16:creationId xmlns:a16="http://schemas.microsoft.com/office/drawing/2014/main" id="{00000000-0008-0000-0700-000020000000}"/>
              </a:ext>
            </a:extLst>
          </xdr:cNvPr>
          <xdr:cNvGraphicFramePr>
            <a:graphicFrameLocks noChangeAspect="1"/>
          </xdr:cNvGraphicFramePr>
        </xdr:nvGraphicFramePr>
        <xdr:xfrm>
          <a:off x="22951247" y="5282373"/>
          <a:ext cx="2194560" cy="21945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2</xdr:col>
      <xdr:colOff>127000</xdr:colOff>
      <xdr:row>2</xdr:row>
      <xdr:rowOff>15874</xdr:rowOff>
    </xdr:from>
    <xdr:to>
      <xdr:col>2</xdr:col>
      <xdr:colOff>2098675</xdr:colOff>
      <xdr:row>13</xdr:row>
      <xdr:rowOff>98424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pSpPr/>
      </xdr:nvGrpSpPr>
      <xdr:grpSpPr>
        <a:xfrm>
          <a:off x="2540000" y="382763"/>
          <a:ext cx="1971675" cy="1945217"/>
          <a:chOff x="22923500" y="5207000"/>
          <a:chExt cx="2286000" cy="2289810"/>
        </a:xfrm>
      </xdr:grpSpPr>
      <xdr:graphicFrame macro="">
        <xdr:nvGraphicFramePr>
          <xdr:cNvPr id="18" name="Gráfico 17">
            <a:extLst>
              <a:ext uri="{FF2B5EF4-FFF2-40B4-BE49-F238E27FC236}">
                <a16:creationId xmlns:a16="http://schemas.microsoft.com/office/drawing/2014/main" id="{00000000-0008-0000-0700-000012000000}"/>
              </a:ext>
            </a:extLst>
          </xdr:cNvPr>
          <xdr:cNvGraphicFramePr>
            <a:graphicFrameLocks noChangeAspect="1"/>
          </xdr:cNvGraphicFramePr>
        </xdr:nvGraphicFramePr>
        <xdr:xfrm>
          <a:off x="22923500" y="5207000"/>
          <a:ext cx="2286000" cy="2286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>
            <a:graphicFrameLocks noChangeAspect="1"/>
          </xdr:cNvGraphicFramePr>
        </xdr:nvGraphicFramePr>
        <xdr:xfrm>
          <a:off x="22971125" y="5302250"/>
          <a:ext cx="2194560" cy="219456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 editAs="absolute">
    <xdr:from>
      <xdr:col>1</xdr:col>
      <xdr:colOff>52578</xdr:colOff>
      <xdr:row>5</xdr:row>
      <xdr:rowOff>142875</xdr:rowOff>
    </xdr:from>
    <xdr:to>
      <xdr:col>2</xdr:col>
      <xdr:colOff>13203</xdr:colOff>
      <xdr:row>20</xdr:row>
      <xdr:rowOff>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Indicador">
              <a:extLst>
                <a:ext uri="{FF2B5EF4-FFF2-40B4-BE49-F238E27FC236}">
                  <a16:creationId xmlns:a16="http://schemas.microsoft.com/office/drawing/2014/main" id="{00000000-0008-0000-07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dic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578" y="968375"/>
              <a:ext cx="18180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47625</xdr:colOff>
      <xdr:row>19</xdr:row>
      <xdr:rowOff>146048</xdr:rowOff>
    </xdr:from>
    <xdr:to>
      <xdr:col>2</xdr:col>
      <xdr:colOff>8250</xdr:colOff>
      <xdr:row>58</xdr:row>
      <xdr:rowOff>49528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Núcleo/Lote">
              <a:extLst>
                <a:ext uri="{FF2B5EF4-FFF2-40B4-BE49-F238E27FC236}">
                  <a16:creationId xmlns:a16="http://schemas.microsoft.com/office/drawing/2014/main" id="{00000000-0008-0000-0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úcleo/Lo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1625" y="3194048"/>
              <a:ext cx="1818000" cy="6126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49390</xdr:colOff>
      <xdr:row>1</xdr:row>
      <xdr:rowOff>1588</xdr:rowOff>
    </xdr:from>
    <xdr:to>
      <xdr:col>4</xdr:col>
      <xdr:colOff>11290</xdr:colOff>
      <xdr:row>31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101600</xdr:colOff>
          <xdr:row>16</xdr:row>
          <xdr:rowOff>50800</xdr:rowOff>
        </xdr:from>
        <xdr:to>
          <xdr:col>1</xdr:col>
          <xdr:colOff>1625600</xdr:colOff>
          <xdr:row>18</xdr:row>
          <xdr:rowOff>114300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7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Ovo Total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101600</xdr:colOff>
          <xdr:row>17</xdr:row>
          <xdr:rowOff>114300</xdr:rowOff>
        </xdr:from>
        <xdr:to>
          <xdr:col>1</xdr:col>
          <xdr:colOff>1625600</xdr:colOff>
          <xdr:row>20</xdr:row>
          <xdr:rowOff>25400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7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pt-BR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Ovo Incubável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101600</xdr:colOff>
          <xdr:row>2</xdr:row>
          <xdr:rowOff>114300</xdr:rowOff>
        </xdr:from>
        <xdr:to>
          <xdr:col>1</xdr:col>
          <xdr:colOff>342900</xdr:colOff>
          <xdr:row>5</xdr:row>
          <xdr:rowOff>25400</xdr:rowOff>
        </xdr:to>
        <xdr:sp macro="" textlink="">
          <xdr:nvSpPr>
            <xdr:cNvPr id="1029" name="Spinne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7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</xdr:col>
      <xdr:colOff>47625</xdr:colOff>
      <xdr:row>1</xdr:row>
      <xdr:rowOff>0</xdr:rowOff>
    </xdr:from>
    <xdr:to>
      <xdr:col>1</xdr:col>
      <xdr:colOff>2077593</xdr:colOff>
      <xdr:row>6</xdr:row>
      <xdr:rowOff>1778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333375" y="158750"/>
          <a:ext cx="2029968" cy="795528"/>
        </a:xfrm>
        <a:prstGeom prst="rect">
          <a:avLst/>
        </a:prstGeom>
        <a:noFill/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aseline="0">
              <a:solidFill>
                <a:schemeClr val="tx1">
                  <a:lumMod val="85000"/>
                  <a:lumOff val="15000"/>
                </a:schemeClr>
              </a:solidFill>
            </a:rPr>
            <a:t>Avalição até</a:t>
          </a:r>
          <a:r>
            <a:rPr lang="pt-BR" sz="1100">
              <a:solidFill>
                <a:schemeClr val="tx1">
                  <a:lumMod val="85000"/>
                  <a:lumOff val="15000"/>
                </a:schemeClr>
              </a:solidFill>
            </a:rPr>
            <a:t>:</a:t>
          </a:r>
        </a:p>
      </xdr:txBody>
    </xdr:sp>
    <xdr:clientData/>
  </xdr:twoCellAnchor>
  <xdr:twoCellAnchor editAs="absolute">
    <xdr:from>
      <xdr:col>2</xdr:col>
      <xdr:colOff>47625</xdr:colOff>
      <xdr:row>0</xdr:row>
      <xdr:rowOff>158748</xdr:rowOff>
    </xdr:from>
    <xdr:to>
      <xdr:col>3</xdr:col>
      <xdr:colOff>1143</xdr:colOff>
      <xdr:row>31</xdr:row>
      <xdr:rowOff>95249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2460625" y="158748"/>
          <a:ext cx="2080768" cy="4889501"/>
        </a:xfrm>
        <a:prstGeom prst="rect">
          <a:avLst/>
        </a:prstGeom>
        <a:noFill/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407461</xdr:colOff>
      <xdr:row>6</xdr:row>
      <xdr:rowOff>95251</xdr:rowOff>
    </xdr:from>
    <xdr:to>
      <xdr:col>2</xdr:col>
      <xdr:colOff>1550462</xdr:colOff>
      <xdr:row>8</xdr:row>
      <xdr:rowOff>111125</xdr:rowOff>
    </xdr:to>
    <xdr:sp macro="" textlink="$M$70">
      <xdr:nvSpPr>
        <xdr:cNvPr id="7" name="Retângul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2820461" y="1079501"/>
          <a:ext cx="1143001" cy="3333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0D01AF37-CBDD-B642-A304-8EA0C715AAB4}" type="TxLink">
            <a:rPr lang="en-US" sz="1200" b="0" i="0" u="none" strike="noStrike">
              <a:solidFill>
                <a:srgbClr val="000000"/>
              </a:solidFill>
              <a:latin typeface="Arial"/>
              <a:cs typeface="Arial"/>
            </a:rPr>
            <a:pPr algn="r"/>
            <a:t> 959.640 </a:t>
          </a:fld>
          <a:endParaRPr lang="pt-BR" sz="1600"/>
        </a:p>
      </xdr:txBody>
    </xdr:sp>
    <xdr:clientData/>
  </xdr:twoCellAnchor>
  <xdr:twoCellAnchor editAs="absolute">
    <xdr:from>
      <xdr:col>2</xdr:col>
      <xdr:colOff>79375</xdr:colOff>
      <xdr:row>13</xdr:row>
      <xdr:rowOff>95249</xdr:rowOff>
    </xdr:from>
    <xdr:to>
      <xdr:col>2</xdr:col>
      <xdr:colOff>2091055</xdr:colOff>
      <xdr:row>16</xdr:row>
      <xdr:rowOff>53593</xdr:rowOff>
    </xdr:to>
    <xdr:sp macro="" textlink="$M$68">
      <xdr:nvSpPr>
        <xdr:cNvPr id="31" name="Retângulo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2492375" y="2328332"/>
          <a:ext cx="2011680" cy="4663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AACE653B-1B79-904F-AF36-CDD8A6F0C74D}" type="TxLink">
            <a:rPr lang="en-US" sz="11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 algn="l"/>
            <a:t>Realizado 26010 M de um orçado de 30793 M</a:t>
          </a:fld>
          <a:endParaRPr lang="pt-BR" sz="1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892174</xdr:colOff>
      <xdr:row>2</xdr:row>
      <xdr:rowOff>63500</xdr:rowOff>
    </xdr:from>
    <xdr:to>
      <xdr:col>2</xdr:col>
      <xdr:colOff>1288174</xdr:colOff>
      <xdr:row>4</xdr:row>
      <xdr:rowOff>142000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alphaModFix amt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5174" y="412750"/>
          <a:ext cx="396000" cy="396000"/>
        </a:xfrm>
        <a:prstGeom prst="rect">
          <a:avLst/>
        </a:prstGeom>
      </xdr:spPr>
    </xdr:pic>
    <xdr:clientData/>
  </xdr:twoCellAnchor>
  <xdr:twoCellAnchor editAs="absolute">
    <xdr:from>
      <xdr:col>2</xdr:col>
      <xdr:colOff>47625</xdr:colOff>
      <xdr:row>53</xdr:row>
      <xdr:rowOff>19050</xdr:rowOff>
    </xdr:from>
    <xdr:to>
      <xdr:col>3</xdr:col>
      <xdr:colOff>1143</xdr:colOff>
      <xdr:row>69</xdr:row>
      <xdr:rowOff>38099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2181225" y="9144000"/>
          <a:ext cx="1820418" cy="2762249"/>
        </a:xfrm>
        <a:prstGeom prst="rect">
          <a:avLst/>
        </a:prstGeom>
        <a:noFill/>
        <a:ln w="3175"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444500</xdr:colOff>
      <xdr:row>36</xdr:row>
      <xdr:rowOff>158749</xdr:rowOff>
    </xdr:from>
    <xdr:to>
      <xdr:col>2</xdr:col>
      <xdr:colOff>1508126</xdr:colOff>
      <xdr:row>39</xdr:row>
      <xdr:rowOff>15874</xdr:rowOff>
    </xdr:to>
    <xdr:sp macro="" textlink="$R$70">
      <xdr:nvSpPr>
        <xdr:cNvPr id="34" name="Retângulo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2857500" y="5937249"/>
          <a:ext cx="1063626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20AC42DF-56D9-C848-B5FA-E2501619C359}" type="TxLink">
            <a:rPr lang="en-US" sz="1200" b="0" i="0" u="none" strike="noStrike">
              <a:solidFill>
                <a:srgbClr val="000000"/>
              </a:solidFill>
              <a:latin typeface="Arial"/>
              <a:cs typeface="Arial"/>
            </a:rPr>
            <a:pPr algn="r"/>
            <a:t> 147.305 </a:t>
          </a:fld>
          <a:endParaRPr lang="pt-BR" sz="2400"/>
        </a:p>
      </xdr:txBody>
    </xdr:sp>
    <xdr:clientData/>
  </xdr:twoCellAnchor>
  <xdr:twoCellAnchor editAs="absolute">
    <xdr:from>
      <xdr:col>2</xdr:col>
      <xdr:colOff>79375</xdr:colOff>
      <xdr:row>43</xdr:row>
      <xdr:rowOff>142874</xdr:rowOff>
    </xdr:from>
    <xdr:to>
      <xdr:col>2</xdr:col>
      <xdr:colOff>2091055</xdr:colOff>
      <xdr:row>46</xdr:row>
      <xdr:rowOff>92074</xdr:rowOff>
    </xdr:to>
    <xdr:sp macro="" textlink="$R$68">
      <xdr:nvSpPr>
        <xdr:cNvPr id="36" name="Retângulo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2492375" y="7032624"/>
          <a:ext cx="2011680" cy="4254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6AADF06E-5D81-2243-A03D-8452079C8CA9}" type="TxLink">
            <a:rPr lang="en-US" sz="11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 algn="l"/>
            <a:t>Realizado $ 4569 M de um orçado de $ 5134 M</a:t>
          </a:fld>
          <a:endParaRPr lang="pt-BR" sz="14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oneCell">
    <xdr:from>
      <xdr:col>2</xdr:col>
      <xdr:colOff>968375</xdr:colOff>
      <xdr:row>33</xdr:row>
      <xdr:rowOff>47625</xdr:rowOff>
    </xdr:from>
    <xdr:to>
      <xdr:col>2</xdr:col>
      <xdr:colOff>1292375</xdr:colOff>
      <xdr:row>35</xdr:row>
      <xdr:rowOff>54125</xdr:rowOff>
    </xdr:to>
    <xdr:pic>
      <xdr:nvPicPr>
        <xdr:cNvPr id="10" name="Gráfic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1375" y="5349875"/>
          <a:ext cx="324000" cy="324000"/>
        </a:xfrm>
        <a:prstGeom prst="rect">
          <a:avLst/>
        </a:prstGeom>
      </xdr:spPr>
    </xdr:pic>
    <xdr:clientData/>
  </xdr:twoCellAnchor>
  <xdr:twoCellAnchor editAs="absolute">
    <xdr:from>
      <xdr:col>3</xdr:col>
      <xdr:colOff>47624</xdr:colOff>
      <xdr:row>31</xdr:row>
      <xdr:rowOff>95249</xdr:rowOff>
    </xdr:from>
    <xdr:to>
      <xdr:col>4</xdr:col>
      <xdr:colOff>9524</xdr:colOff>
      <xdr:row>47</xdr:row>
      <xdr:rowOff>93662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absolute">
    <xdr:from>
      <xdr:col>2</xdr:col>
      <xdr:colOff>73025</xdr:colOff>
      <xdr:row>9</xdr:row>
      <xdr:rowOff>41273</xdr:rowOff>
    </xdr:from>
    <xdr:to>
      <xdr:col>2</xdr:col>
      <xdr:colOff>2084705</xdr:colOff>
      <xdr:row>11</xdr:row>
      <xdr:rowOff>13502</xdr:rowOff>
    </xdr:to>
    <xdr:sp macro="" textlink="$L$71">
      <xdr:nvSpPr>
        <xdr:cNvPr id="37" name="Retângulo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2486025" y="1597023"/>
          <a:ext cx="2011680" cy="31089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D169CCD-2F64-1E40-A0B6-062D99A9167C}" type="TxLink">
            <a:rPr lang="en-US" sz="1100" b="0" i="0" u="none" strike="noStrike">
              <a:solidFill>
                <a:srgbClr val="00B050"/>
              </a:solidFill>
              <a:latin typeface="Arial"/>
              <a:cs typeface="Arial"/>
            </a:rPr>
            <a:pPr algn="l"/>
            <a:t> </a:t>
          </a:fld>
          <a:endParaRPr lang="pt-BR" sz="1400" b="0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2</xdr:col>
      <xdr:colOff>66675</xdr:colOff>
      <xdr:row>15</xdr:row>
      <xdr:rowOff>114300</xdr:rowOff>
    </xdr:from>
    <xdr:to>
      <xdr:col>2</xdr:col>
      <xdr:colOff>2078355</xdr:colOff>
      <xdr:row>17</xdr:row>
      <xdr:rowOff>40809</xdr:rowOff>
    </xdr:to>
    <xdr:sp macro="" textlink="$L$69">
      <xdr:nvSpPr>
        <xdr:cNvPr id="38" name="Retângulo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2479675" y="2686050"/>
          <a:ext cx="2011680" cy="2651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A0F69AA-FDEF-D34D-B9EA-3C74047DEED9}" type="TxLink">
            <a:rPr lang="en-US" sz="1100" b="0" i="0" u="none" strike="noStrike">
              <a:solidFill>
                <a:srgbClr val="00B050"/>
              </a:solidFill>
              <a:latin typeface="Arial"/>
              <a:cs typeface="Arial"/>
            </a:rPr>
            <a:pPr algn="l"/>
            <a:t> </a:t>
          </a:fld>
          <a:endParaRPr lang="pt-BR" sz="1400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2</xdr:col>
      <xdr:colOff>76200</xdr:colOff>
      <xdr:row>46</xdr:row>
      <xdr:rowOff>28575</xdr:rowOff>
    </xdr:from>
    <xdr:to>
      <xdr:col>2</xdr:col>
      <xdr:colOff>2087880</xdr:colOff>
      <xdr:row>47</xdr:row>
      <xdr:rowOff>122979</xdr:rowOff>
    </xdr:to>
    <xdr:sp macro="" textlink="$Q$69">
      <xdr:nvSpPr>
        <xdr:cNvPr id="39" name="Retângulo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2489200" y="7394575"/>
          <a:ext cx="2011680" cy="25315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304658F-3533-7049-A821-23D6CF0C2DFB}" type="TxLink">
            <a:rPr lang="en-US" sz="1100" b="0" i="0" u="none" strike="noStrike">
              <a:solidFill>
                <a:srgbClr val="00B050"/>
              </a:solidFill>
              <a:latin typeface="Arial"/>
              <a:cs typeface="Arial"/>
            </a:rPr>
            <a:pPr algn="l"/>
            <a:t> </a:t>
          </a:fld>
          <a:endParaRPr lang="pt-BR" sz="1400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2</xdr:col>
      <xdr:colOff>69849</xdr:colOff>
      <xdr:row>40</xdr:row>
      <xdr:rowOff>85725</xdr:rowOff>
    </xdr:from>
    <xdr:to>
      <xdr:col>2</xdr:col>
      <xdr:colOff>2081529</xdr:colOff>
      <xdr:row>42</xdr:row>
      <xdr:rowOff>85387</xdr:rowOff>
    </xdr:to>
    <xdr:sp macro="" textlink="$Q$71">
      <xdr:nvSpPr>
        <xdr:cNvPr id="40" name="Retângulo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2482849" y="6499225"/>
          <a:ext cx="2011680" cy="3171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766859DF-C553-1942-AD71-055F13BC5E60}" type="TxLink">
            <a:rPr lang="en-US" sz="1100" b="0" i="0" u="none" strike="noStrike">
              <a:solidFill>
                <a:srgbClr val="00B050"/>
              </a:solidFill>
              <a:latin typeface="Arial"/>
              <a:cs typeface="Arial"/>
            </a:rPr>
            <a:pPr algn="l"/>
            <a:t> </a:t>
          </a:fld>
          <a:endParaRPr lang="pt-BR" sz="1400">
            <a:solidFill>
              <a:srgbClr val="00B050"/>
            </a:solidFill>
          </a:endParaRPr>
        </a:p>
      </xdr:txBody>
    </xdr:sp>
    <xdr:clientData/>
  </xdr:twoCellAnchor>
  <xdr:twoCellAnchor editAs="absolute">
    <xdr:from>
      <xdr:col>2</xdr:col>
      <xdr:colOff>23813</xdr:colOff>
      <xdr:row>11</xdr:row>
      <xdr:rowOff>79376</xdr:rowOff>
    </xdr:from>
    <xdr:to>
      <xdr:col>2</xdr:col>
      <xdr:colOff>2010833</xdr:colOff>
      <xdr:row>16</xdr:row>
      <xdr:rowOff>81154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2</xdr:col>
      <xdr:colOff>15875</xdr:colOff>
      <xdr:row>40</xdr:row>
      <xdr:rowOff>31750</xdr:rowOff>
    </xdr:from>
    <xdr:to>
      <xdr:col>3</xdr:col>
      <xdr:colOff>79375</xdr:colOff>
      <xdr:row>45</xdr:row>
      <xdr:rowOff>33528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2</xdr:col>
      <xdr:colOff>66675</xdr:colOff>
      <xdr:row>9</xdr:row>
      <xdr:rowOff>66675</xdr:rowOff>
    </xdr:from>
    <xdr:to>
      <xdr:col>2</xdr:col>
      <xdr:colOff>2078355</xdr:colOff>
      <xdr:row>10</xdr:row>
      <xdr:rowOff>151934</xdr:rowOff>
    </xdr:to>
    <xdr:sp macro="" textlink="$L$72">
      <xdr:nvSpPr>
        <xdr:cNvPr id="47" name="Retângulo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2479675" y="1622425"/>
          <a:ext cx="2011680" cy="2651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5B965D7-B5E0-684F-9281-BA9A5BE1D112}" type="TxLink">
            <a:rPr lang="en-US" sz="1100" b="0" i="0" u="none" strike="noStrike">
              <a:solidFill>
                <a:srgbClr val="FF0000"/>
              </a:solidFill>
              <a:latin typeface="Arial"/>
              <a:cs typeface="Arial"/>
            </a:rPr>
            <a:pPr algn="l"/>
            <a:t>Saldo Semana: -397189</a:t>
          </a:fld>
          <a:endParaRPr lang="pt-BR" sz="14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2</xdr:col>
      <xdr:colOff>60325</xdr:colOff>
      <xdr:row>15</xdr:row>
      <xdr:rowOff>123825</xdr:rowOff>
    </xdr:from>
    <xdr:to>
      <xdr:col>2</xdr:col>
      <xdr:colOff>2072005</xdr:colOff>
      <xdr:row>17</xdr:row>
      <xdr:rowOff>50334</xdr:rowOff>
    </xdr:to>
    <xdr:sp macro="" textlink="$L$70">
      <xdr:nvSpPr>
        <xdr:cNvPr id="48" name="Retângulo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/>
      </xdr:nvSpPr>
      <xdr:spPr>
        <a:xfrm>
          <a:off x="2473325" y="2695575"/>
          <a:ext cx="2011680" cy="2651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2C3AE0-B9E9-3C49-875F-6BB1C69941A3}" type="TxLink">
            <a:rPr lang="en-US" sz="1100" b="0" i="0" u="none" strike="noStrike">
              <a:solidFill>
                <a:srgbClr val="FF0000"/>
              </a:solidFill>
              <a:latin typeface="Arial"/>
              <a:cs typeface="Arial"/>
            </a:rPr>
            <a:pPr algn="l"/>
            <a:t>Saldo Acum: -4784 M</a:t>
          </a:fld>
          <a:endParaRPr lang="pt-BR" sz="14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2</xdr:col>
      <xdr:colOff>69850</xdr:colOff>
      <xdr:row>46</xdr:row>
      <xdr:rowOff>22225</xdr:rowOff>
    </xdr:from>
    <xdr:to>
      <xdr:col>2</xdr:col>
      <xdr:colOff>2081530</xdr:colOff>
      <xdr:row>47</xdr:row>
      <xdr:rowOff>107950</xdr:rowOff>
    </xdr:to>
    <xdr:sp macro="" textlink="$Q$70">
      <xdr:nvSpPr>
        <xdr:cNvPr id="49" name="Retângulo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2482850" y="7388225"/>
          <a:ext cx="2011680" cy="24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676F08C-0853-6E47-92A9-8E1AFF52958C}" type="TxLink">
            <a:rPr lang="en-US" sz="1100" b="0" i="0" u="none" strike="noStrike">
              <a:solidFill>
                <a:srgbClr val="FF0000"/>
              </a:solidFill>
              <a:latin typeface="Arial"/>
              <a:cs typeface="Arial"/>
            </a:rPr>
            <a:pPr algn="l"/>
            <a:t>Saldo Acum $ -566 M</a:t>
          </a:fld>
          <a:endParaRPr lang="pt-BR" sz="18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2</xdr:col>
      <xdr:colOff>63499</xdr:colOff>
      <xdr:row>40</xdr:row>
      <xdr:rowOff>79375</xdr:rowOff>
    </xdr:from>
    <xdr:to>
      <xdr:col>2</xdr:col>
      <xdr:colOff>2075179</xdr:colOff>
      <xdr:row>42</xdr:row>
      <xdr:rowOff>6350</xdr:rowOff>
    </xdr:to>
    <xdr:sp macro="" textlink="$Q$72">
      <xdr:nvSpPr>
        <xdr:cNvPr id="50" name="Retângulo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/>
      </xdr:nvSpPr>
      <xdr:spPr>
        <a:xfrm>
          <a:off x="2476499" y="6492875"/>
          <a:ext cx="2011680" cy="2444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D0E648B-8938-6841-A4BD-093682737DDF}" type="TxLink">
            <a:rPr lang="en-US" sz="1100" b="0" i="0" u="none" strike="noStrike">
              <a:solidFill>
                <a:srgbClr val="FF0000"/>
              </a:solidFill>
              <a:latin typeface="Arial"/>
              <a:cs typeface="Arial"/>
            </a:rPr>
            <a:pPr algn="l"/>
            <a:t>Saldo Semana: -71383</a:t>
          </a:fld>
          <a:endParaRPr lang="pt-BR" sz="140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2</xdr:col>
      <xdr:colOff>714375</xdr:colOff>
      <xdr:row>8</xdr:row>
      <xdr:rowOff>31750</xdr:rowOff>
    </xdr:from>
    <xdr:to>
      <xdr:col>3</xdr:col>
      <xdr:colOff>3176</xdr:colOff>
      <xdr:row>10</xdr:row>
      <xdr:rowOff>0</xdr:rowOff>
    </xdr:to>
    <xdr:sp macro="" textlink="$M$69">
      <xdr:nvSpPr>
        <xdr:cNvPr id="27" name="Retângulo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2825750" y="1333500"/>
          <a:ext cx="1146176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EF2BC0BF-663F-9446-AD8E-23039D77DBFE}" type="TxLink">
            <a:rPr lang="en-US" sz="11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 algn="r"/>
            <a:t> 1.356.828 </a:t>
          </a:fld>
          <a:endParaRPr lang="pt-BR" sz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889000</xdr:colOff>
      <xdr:row>38</xdr:row>
      <xdr:rowOff>79374</xdr:rowOff>
    </xdr:from>
    <xdr:to>
      <xdr:col>2</xdr:col>
      <xdr:colOff>2111376</xdr:colOff>
      <xdr:row>40</xdr:row>
      <xdr:rowOff>47625</xdr:rowOff>
    </xdr:to>
    <xdr:sp macro="" textlink="$R$69">
      <xdr:nvSpPr>
        <xdr:cNvPr id="35" name="Retângulo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3302000" y="6175374"/>
          <a:ext cx="1222376" cy="2857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fld id="{38AD0107-0036-314E-94DB-25580CEC7B02}" type="TxLink">
            <a:rPr lang="en-US" sz="1100" b="0" i="0" u="none" strike="noStrike">
              <a:solidFill>
                <a:schemeClr val="bg1">
                  <a:lumMod val="50000"/>
                </a:schemeClr>
              </a:solidFill>
              <a:latin typeface="Arial"/>
              <a:cs typeface="Arial"/>
            </a:rPr>
            <a:pPr algn="r"/>
            <a:t> 218.687 </a:t>
          </a:fld>
          <a:endParaRPr lang="pt-BR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lebermartins/Library/Containers/com.microsoft.Excel/Data/Documents/P:/WINDOWS/TEMP/file:/P:/GEPRO/Qualidade/ISO%209001/Formul&#225;rios/Form%20E10-E%20-%20Planilha%20de%20Analise%20CREGE%20-%20For&#231;a%20Tarefa%20-%20Implanta&#231;&#227;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lebermartins/Library/Containers/com.microsoft.Excel/Data/Documents/Ntbrulasap01/shpubavosmat/PADR&#213;ES%20DE%20PROCESS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lebermartins/Library/Containers/com.microsoft.Excel/Data/Documents/NTBRULASAP01/SHPUBSUINOS/U_G_B/Ger_Rotina/Brauli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 Dados - Relatório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P crerscimento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1"/>
    </sheetNames>
    <sheetDataSet>
      <sheetData sheetId="0" refreshError="1"/>
    </sheetDataSet>
  </externalBook>
</externalLink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dicador" xr10:uid="{00000000-0013-0000-FFFF-FFFF01000000}" sourceName="Indicador">
  <extLst>
    <x:ext xmlns:x15="http://schemas.microsoft.com/office/spreadsheetml/2010/11/main" uri="{2F2917AC-EB37-4324-AD4E-5DD8C200BD13}">
      <x15:tableSlicerCache tableId="1" column="1" sortOrder="descending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Núcleo_Lote" xr10:uid="{00000000-0013-0000-FFFF-FFFF02000000}" sourceName="Núcleo/Lote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dicador" xr10:uid="{00000000-0014-0000-FFFF-FFFF01000000}" cache="SegmentaçãodeDados_Indicador" caption="Indicador" style="SlicerStyleLight3" rowHeight="209550"/>
  <slicer name="Núcleo/Lote" xr10:uid="{00000000-0014-0000-FFFF-FFFF02000000}" cache="SegmentaçãodeDados_Núcleo_Lote" caption="Núcleo/Lote" style="SlicerStyleLight3" rowHeight="210312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I89:BL275" totalsRowShown="0" headerRowDxfId="55" dataDxfId="54" dataCellStyle="Vírgula">
  <autoFilter ref="I89:BL275" xr:uid="{00000000-0009-0000-0100-000001000000}">
    <filterColumn colId="0" hiddenButton="1">
      <filters>
        <filter val="Fat  Real"/>
        <filter val="Fat Prev"/>
        <filter val="Incub Prev"/>
        <filter val="Ovos Real"/>
        <filter val="Ovos Tot Prev"/>
      </filters>
    </filterColumn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</autoFilter>
  <tableColumns count="56">
    <tableColumn id="1" xr3:uid="{00000000-0010-0000-0000-000001000000}" name="Indicador">
      <calculatedColumnFormula>Dados!A2</calculatedColumnFormula>
    </tableColumn>
    <tableColumn id="2" xr3:uid="{00000000-0010-0000-0000-000002000000}" name="Núcleo/Lote">
      <calculatedColumnFormula>Dados!B2</calculatedColumnFormula>
    </tableColumn>
    <tableColumn id="3" xr3:uid="{00000000-0010-0000-0000-000003000000}" name="1" dataDxfId="53" dataCellStyle="Vírgula">
      <calculatedColumnFormula>Dados!C2</calculatedColumnFormula>
    </tableColumn>
    <tableColumn id="4" xr3:uid="{00000000-0010-0000-0000-000004000000}" name="2" dataDxfId="52" dataCellStyle="Vírgula">
      <calculatedColumnFormula>Dados!D2</calculatedColumnFormula>
    </tableColumn>
    <tableColumn id="5" xr3:uid="{00000000-0010-0000-0000-000005000000}" name="3" dataDxfId="51" dataCellStyle="Vírgula">
      <calculatedColumnFormula>Dados!E2</calculatedColumnFormula>
    </tableColumn>
    <tableColumn id="6" xr3:uid="{00000000-0010-0000-0000-000006000000}" name="4" dataDxfId="50" dataCellStyle="Vírgula">
      <calculatedColumnFormula>Dados!F2</calculatedColumnFormula>
    </tableColumn>
    <tableColumn id="7" xr3:uid="{00000000-0010-0000-0000-000007000000}" name="5" dataDxfId="49" dataCellStyle="Vírgula">
      <calculatedColumnFormula>Dados!G2</calculatedColumnFormula>
    </tableColumn>
    <tableColumn id="8" xr3:uid="{00000000-0010-0000-0000-000008000000}" name="6" dataDxfId="48" dataCellStyle="Vírgula">
      <calculatedColumnFormula>Dados!H2</calculatedColumnFormula>
    </tableColumn>
    <tableColumn id="9" xr3:uid="{00000000-0010-0000-0000-000009000000}" name="7" dataDxfId="47" dataCellStyle="Vírgula">
      <calculatedColumnFormula>Dados!I2</calculatedColumnFormula>
    </tableColumn>
    <tableColumn id="10" xr3:uid="{00000000-0010-0000-0000-00000A000000}" name="8" dataDxfId="46" dataCellStyle="Vírgula">
      <calculatedColumnFormula>Dados!J2</calculatedColumnFormula>
    </tableColumn>
    <tableColumn id="11" xr3:uid="{00000000-0010-0000-0000-00000B000000}" name="9" dataDxfId="45" dataCellStyle="Vírgula">
      <calculatedColumnFormula>Dados!K2</calculatedColumnFormula>
    </tableColumn>
    <tableColumn id="12" xr3:uid="{00000000-0010-0000-0000-00000C000000}" name="10" dataDxfId="44" dataCellStyle="Vírgula">
      <calculatedColumnFormula>Dados!L2</calculatedColumnFormula>
    </tableColumn>
    <tableColumn id="13" xr3:uid="{00000000-0010-0000-0000-00000D000000}" name="11" dataDxfId="43" dataCellStyle="Vírgula">
      <calculatedColumnFormula>Dados!M2</calculatedColumnFormula>
    </tableColumn>
    <tableColumn id="14" xr3:uid="{00000000-0010-0000-0000-00000E000000}" name="12" dataDxfId="42" dataCellStyle="Vírgula">
      <calculatedColumnFormula>Dados!N2</calculatedColumnFormula>
    </tableColumn>
    <tableColumn id="15" xr3:uid="{00000000-0010-0000-0000-00000F000000}" name="13" dataDxfId="41" dataCellStyle="Vírgula">
      <calculatedColumnFormula>Dados!O2</calculatedColumnFormula>
    </tableColumn>
    <tableColumn id="16" xr3:uid="{00000000-0010-0000-0000-000010000000}" name="14" dataDxfId="40" dataCellStyle="Vírgula">
      <calculatedColumnFormula>Dados!P2</calculatedColumnFormula>
    </tableColumn>
    <tableColumn id="17" xr3:uid="{00000000-0010-0000-0000-000011000000}" name="15" dataDxfId="39" dataCellStyle="Vírgula">
      <calculatedColumnFormula>Dados!Q2</calculatedColumnFormula>
    </tableColumn>
    <tableColumn id="18" xr3:uid="{00000000-0010-0000-0000-000012000000}" name="16" dataDxfId="38" dataCellStyle="Vírgula">
      <calculatedColumnFormula>Dados!R2</calculatedColumnFormula>
    </tableColumn>
    <tableColumn id="19" xr3:uid="{00000000-0010-0000-0000-000013000000}" name="17" dataDxfId="37" dataCellStyle="Vírgula">
      <calculatedColumnFormula>Dados!S2</calculatedColumnFormula>
    </tableColumn>
    <tableColumn id="20" xr3:uid="{00000000-0010-0000-0000-000014000000}" name="18" dataDxfId="36" dataCellStyle="Vírgula">
      <calculatedColumnFormula>Dados!T2</calculatedColumnFormula>
    </tableColumn>
    <tableColumn id="21" xr3:uid="{00000000-0010-0000-0000-000015000000}" name="19" dataDxfId="35" dataCellStyle="Vírgula">
      <calculatedColumnFormula>Dados!U2</calculatedColumnFormula>
    </tableColumn>
    <tableColumn id="22" xr3:uid="{00000000-0010-0000-0000-000016000000}" name="20" dataDxfId="34" dataCellStyle="Vírgula">
      <calculatedColumnFormula>Dados!V2</calculatedColumnFormula>
    </tableColumn>
    <tableColumn id="23" xr3:uid="{00000000-0010-0000-0000-000017000000}" name="21" dataDxfId="33" dataCellStyle="Vírgula">
      <calculatedColumnFormula>Dados!W2</calculatedColumnFormula>
    </tableColumn>
    <tableColumn id="24" xr3:uid="{00000000-0010-0000-0000-000018000000}" name="22" dataDxfId="32" dataCellStyle="Vírgula">
      <calculatedColumnFormula>Dados!X2</calculatedColumnFormula>
    </tableColumn>
    <tableColumn id="25" xr3:uid="{00000000-0010-0000-0000-000019000000}" name="23" dataDxfId="31" dataCellStyle="Vírgula">
      <calculatedColumnFormula>Dados!Y2</calculatedColumnFormula>
    </tableColumn>
    <tableColumn id="26" xr3:uid="{00000000-0010-0000-0000-00001A000000}" name="24" dataDxfId="30" dataCellStyle="Vírgula">
      <calculatedColumnFormula>Dados!Z2</calculatedColumnFormula>
    </tableColumn>
    <tableColumn id="27" xr3:uid="{00000000-0010-0000-0000-00001B000000}" name="25" dataDxfId="29" dataCellStyle="Vírgula">
      <calculatedColumnFormula>Dados!AA2</calculatedColumnFormula>
    </tableColumn>
    <tableColumn id="28" xr3:uid="{00000000-0010-0000-0000-00001C000000}" name="26" dataDxfId="28" dataCellStyle="Vírgula">
      <calculatedColumnFormula>Dados!AB2</calculatedColumnFormula>
    </tableColumn>
    <tableColumn id="29" xr3:uid="{00000000-0010-0000-0000-00001D000000}" name="27" dataDxfId="27" dataCellStyle="Vírgula">
      <calculatedColumnFormula>Dados!AC2</calculatedColumnFormula>
    </tableColumn>
    <tableColumn id="30" xr3:uid="{00000000-0010-0000-0000-00001E000000}" name="28" dataDxfId="26" dataCellStyle="Vírgula">
      <calculatedColumnFormula>Dados!AD2</calculatedColumnFormula>
    </tableColumn>
    <tableColumn id="31" xr3:uid="{00000000-0010-0000-0000-00001F000000}" name="29" dataDxfId="25" dataCellStyle="Vírgula">
      <calculatedColumnFormula>Dados!AE2</calculatedColumnFormula>
    </tableColumn>
    <tableColumn id="32" xr3:uid="{00000000-0010-0000-0000-000020000000}" name="30" dataDxfId="24" dataCellStyle="Vírgula">
      <calculatedColumnFormula>Dados!AF2</calculatedColumnFormula>
    </tableColumn>
    <tableColumn id="33" xr3:uid="{00000000-0010-0000-0000-000021000000}" name="31" dataDxfId="23" dataCellStyle="Vírgula">
      <calculatedColumnFormula>Dados!AG2</calculatedColumnFormula>
    </tableColumn>
    <tableColumn id="34" xr3:uid="{00000000-0010-0000-0000-000022000000}" name="32" dataDxfId="22" dataCellStyle="Vírgula">
      <calculatedColumnFormula>Dados!AH2</calculatedColumnFormula>
    </tableColumn>
    <tableColumn id="35" xr3:uid="{00000000-0010-0000-0000-000023000000}" name="33" dataDxfId="21" dataCellStyle="Vírgula">
      <calculatedColumnFormula>Dados!AI2</calculatedColumnFormula>
    </tableColumn>
    <tableColumn id="36" xr3:uid="{00000000-0010-0000-0000-000024000000}" name="34" dataDxfId="20" dataCellStyle="Vírgula">
      <calculatedColumnFormula>Dados!AJ2</calculatedColumnFormula>
    </tableColumn>
    <tableColumn id="37" xr3:uid="{00000000-0010-0000-0000-000025000000}" name="35" dataDxfId="19" dataCellStyle="Vírgula">
      <calculatedColumnFormula>Dados!AK2</calculatedColumnFormula>
    </tableColumn>
    <tableColumn id="38" xr3:uid="{00000000-0010-0000-0000-000026000000}" name="36" dataDxfId="18" dataCellStyle="Vírgula">
      <calculatedColumnFormula>Dados!AL2</calculatedColumnFormula>
    </tableColumn>
    <tableColumn id="39" xr3:uid="{00000000-0010-0000-0000-000027000000}" name="37" dataDxfId="17" dataCellStyle="Vírgula">
      <calculatedColumnFormula>Dados!AM2</calculatedColumnFormula>
    </tableColumn>
    <tableColumn id="40" xr3:uid="{00000000-0010-0000-0000-000028000000}" name="38" dataDxfId="16" dataCellStyle="Vírgula">
      <calculatedColumnFormula>Dados!AN2</calculatedColumnFormula>
    </tableColumn>
    <tableColumn id="41" xr3:uid="{00000000-0010-0000-0000-000029000000}" name="39" dataDxfId="15" dataCellStyle="Vírgula">
      <calculatedColumnFormula>Dados!AO2</calculatedColumnFormula>
    </tableColumn>
    <tableColumn id="42" xr3:uid="{00000000-0010-0000-0000-00002A000000}" name="40" dataDxfId="14" dataCellStyle="Vírgula">
      <calculatedColumnFormula>Dados!AP2</calculatedColumnFormula>
    </tableColumn>
    <tableColumn id="43" xr3:uid="{00000000-0010-0000-0000-00002B000000}" name="41" dataDxfId="13" dataCellStyle="Vírgula">
      <calculatedColumnFormula>Dados!AQ2</calculatedColumnFormula>
    </tableColumn>
    <tableColumn id="44" xr3:uid="{00000000-0010-0000-0000-00002C000000}" name="42" dataDxfId="12" dataCellStyle="Vírgula">
      <calculatedColumnFormula>Dados!AR2</calculatedColumnFormula>
    </tableColumn>
    <tableColumn id="45" xr3:uid="{00000000-0010-0000-0000-00002D000000}" name="43" dataDxfId="11" dataCellStyle="Vírgula">
      <calculatedColumnFormula>Dados!AS2</calculatedColumnFormula>
    </tableColumn>
    <tableColumn id="46" xr3:uid="{00000000-0010-0000-0000-00002E000000}" name="44" dataDxfId="10" dataCellStyle="Vírgula">
      <calculatedColumnFormula>Dados!AT2</calculatedColumnFormula>
    </tableColumn>
    <tableColumn id="47" xr3:uid="{00000000-0010-0000-0000-00002F000000}" name="45" dataDxfId="9" dataCellStyle="Vírgula">
      <calculatedColumnFormula>Dados!AU2</calculatedColumnFormula>
    </tableColumn>
    <tableColumn id="48" xr3:uid="{00000000-0010-0000-0000-000030000000}" name="46" dataDxfId="8" dataCellStyle="Vírgula">
      <calculatedColumnFormula>Dados!AV2</calculatedColumnFormula>
    </tableColumn>
    <tableColumn id="49" xr3:uid="{00000000-0010-0000-0000-000031000000}" name="47" dataDxfId="7" dataCellStyle="Vírgula">
      <calculatedColumnFormula>Dados!AW2</calculatedColumnFormula>
    </tableColumn>
    <tableColumn id="50" xr3:uid="{00000000-0010-0000-0000-000032000000}" name="48" dataDxfId="6" dataCellStyle="Vírgula">
      <calculatedColumnFormula>Dados!AX2</calculatedColumnFormula>
    </tableColumn>
    <tableColumn id="51" xr3:uid="{00000000-0010-0000-0000-000033000000}" name="49" dataDxfId="5" dataCellStyle="Vírgula">
      <calculatedColumnFormula>Dados!AY2</calculatedColumnFormula>
    </tableColumn>
    <tableColumn id="52" xr3:uid="{00000000-0010-0000-0000-000034000000}" name="50" dataDxfId="4" dataCellStyle="Vírgula">
      <calculatedColumnFormula>Dados!AZ2</calculatedColumnFormula>
    </tableColumn>
    <tableColumn id="53" xr3:uid="{00000000-0010-0000-0000-000035000000}" name="51" dataDxfId="3" dataCellStyle="Vírgula">
      <calculatedColumnFormula>Dados!BA2</calculatedColumnFormula>
    </tableColumn>
    <tableColumn id="54" xr3:uid="{00000000-0010-0000-0000-000036000000}" name="52" dataDxfId="2" dataCellStyle="Vírgula">
      <calculatedColumnFormula>Dados!BB2</calculatedColumnFormula>
    </tableColumn>
    <tableColumn id="55" xr3:uid="{00000000-0010-0000-0000-000037000000}" name="53" dataDxfId="1" dataCellStyle="Vírgula">
      <calculatedColumnFormula>Dados!BC2</calculatedColumnFormula>
    </tableColumn>
    <tableColumn id="56" xr3:uid="{00000000-0010-0000-0000-000038000000}" name="54" dataDxfId="0" dataCellStyle="Vírgula">
      <calculatedColumnFormula>Dados!BD2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printerSettings" Target="../printerSettings/printerSettings8.bin"/><Relationship Id="rId7" Type="http://schemas.openxmlformats.org/officeDocument/2006/relationships/ctrlProp" Target="../ctrlProps/ctrlProp2.xml"/><Relationship Id="rId2" Type="http://schemas.openxmlformats.org/officeDocument/2006/relationships/hyperlink" Target="mailto:jorge.caetano@agricultura.gov.br" TargetMode="External"/><Relationship Id="rId1" Type="http://schemas.openxmlformats.org/officeDocument/2006/relationships/hyperlink" Target="mailto:bruno.pessamilio@agricultura.gov.br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2.vml"/><Relationship Id="rId10" Type="http://schemas.microsoft.com/office/2007/relationships/slicer" Target="../slicers/slicer1.xml"/><Relationship Id="rId4" Type="http://schemas.openxmlformats.org/officeDocument/2006/relationships/drawing" Target="../drawings/drawing2.xm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BD737"/>
  <sheetViews>
    <sheetView showGridLines="0" zoomScale="70" zoomScaleNormal="70" zoomScalePageLayoutView="70" workbookViewId="0">
      <pane xSplit="9" ySplit="2" topLeftCell="J3" activePane="bottomRight" state="frozen"/>
      <selection activeCell="V2" sqref="V2"/>
      <selection pane="topRight" activeCell="V2" sqref="V2"/>
      <selection pane="bottomLeft" activeCell="V2" sqref="V2"/>
      <selection pane="bottomRight" activeCell="V2" sqref="V2"/>
    </sheetView>
  </sheetViews>
  <sheetFormatPr baseColWidth="10" defaultColWidth="8.83203125" defaultRowHeight="13" x14ac:dyDescent="0.15"/>
  <cols>
    <col min="1" max="1" width="4" style="12" bestFit="1" customWidth="1"/>
    <col min="2" max="2" width="8.6640625" style="20" bestFit="1" customWidth="1"/>
    <col min="3" max="3" width="15.6640625" style="12" customWidth="1"/>
    <col min="4" max="4" width="1.83203125" style="12" customWidth="1"/>
    <col min="5" max="5" width="8.5" style="12" customWidth="1"/>
    <col min="6" max="6" width="12.1640625" style="12" bestFit="1" customWidth="1"/>
    <col min="7" max="7" width="9.1640625" style="12" customWidth="1"/>
    <col min="8" max="8" width="1.83203125" style="12" customWidth="1"/>
    <col min="9" max="9" width="10.1640625" style="12" bestFit="1" customWidth="1"/>
    <col min="10" max="13" width="10.33203125" style="12" bestFit="1" customWidth="1"/>
    <col min="14" max="21" width="10.33203125" style="12" customWidth="1"/>
    <col min="22" max="22" width="10.33203125" style="15" customWidth="1"/>
    <col min="23" max="40" width="10.33203125" style="12" customWidth="1"/>
    <col min="41" max="41" width="2.83203125" style="12" customWidth="1"/>
    <col min="42" max="42" width="10.1640625" style="12" bestFit="1" customWidth="1"/>
    <col min="43" max="43" width="3.1640625" style="12" bestFit="1" customWidth="1"/>
    <col min="44" max="44" width="6" style="20" bestFit="1" customWidth="1"/>
    <col min="45" max="46" width="9.6640625" style="12" bestFit="1" customWidth="1"/>
    <col min="47" max="47" width="2.33203125" customWidth="1"/>
    <col min="48" max="48" width="10.1640625" style="12" bestFit="1" customWidth="1"/>
    <col min="49" max="49" width="3.1640625" style="12" bestFit="1" customWidth="1"/>
    <col min="50" max="50" width="4.6640625" style="20" bestFit="1" customWidth="1"/>
    <col min="51" max="51" width="9.6640625" style="12" bestFit="1" customWidth="1"/>
    <col min="52" max="52" width="10.1640625" style="12" bestFit="1" customWidth="1"/>
    <col min="53" max="53" width="12.33203125" style="12" bestFit="1" customWidth="1"/>
    <col min="54" max="16384" width="8.83203125" style="12"/>
  </cols>
  <sheetData>
    <row r="1" spans="1:52" s="1" customFormat="1" x14ac:dyDescent="0.15"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2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P1" s="3"/>
      <c r="AQ1" s="3"/>
      <c r="AR1" s="3"/>
      <c r="AS1" s="3"/>
      <c r="AT1" s="3"/>
      <c r="AV1" s="3"/>
      <c r="AW1" s="3"/>
      <c r="AX1" s="3">
        <v>53</v>
      </c>
      <c r="AY1" s="3"/>
      <c r="AZ1" s="3"/>
    </row>
    <row r="2" spans="1:52" s="4" customFormat="1" ht="23" customHeight="1" x14ac:dyDescent="0.15">
      <c r="B2" s="5" t="s">
        <v>31</v>
      </c>
      <c r="C2" s="5" t="s">
        <v>32</v>
      </c>
      <c r="E2" s="6"/>
      <c r="F2" s="7" t="s">
        <v>32</v>
      </c>
      <c r="G2" s="7" t="s">
        <v>33</v>
      </c>
      <c r="H2" s="1"/>
      <c r="I2" s="8"/>
      <c r="J2" s="9" t="s">
        <v>132</v>
      </c>
      <c r="K2" s="10" t="s">
        <v>135</v>
      </c>
      <c r="L2" s="9" t="s">
        <v>136</v>
      </c>
      <c r="M2" s="9" t="s">
        <v>137</v>
      </c>
      <c r="N2" s="9" t="s">
        <v>133</v>
      </c>
      <c r="O2" s="9" t="s">
        <v>134</v>
      </c>
      <c r="P2" s="9" t="s">
        <v>138</v>
      </c>
      <c r="Q2" s="9" t="s">
        <v>139</v>
      </c>
      <c r="R2" s="9" t="s">
        <v>131</v>
      </c>
      <c r="S2" s="9" t="s">
        <v>34</v>
      </c>
      <c r="T2" s="9" t="s">
        <v>140</v>
      </c>
      <c r="U2" s="9" t="s">
        <v>34</v>
      </c>
      <c r="V2" s="9" t="s">
        <v>34</v>
      </c>
      <c r="W2" s="9" t="s">
        <v>34</v>
      </c>
      <c r="X2" s="9" t="s">
        <v>34</v>
      </c>
      <c r="Y2" s="9" t="s">
        <v>34</v>
      </c>
      <c r="Z2" s="9" t="s">
        <v>34</v>
      </c>
      <c r="AA2" s="9" t="s">
        <v>34</v>
      </c>
      <c r="AB2" s="9" t="s">
        <v>34</v>
      </c>
      <c r="AC2" s="9" t="s">
        <v>34</v>
      </c>
      <c r="AD2" s="9" t="s">
        <v>34</v>
      </c>
      <c r="AE2" s="9" t="s">
        <v>34</v>
      </c>
      <c r="AF2" s="9" t="s">
        <v>34</v>
      </c>
      <c r="AG2" s="9" t="s">
        <v>34</v>
      </c>
      <c r="AH2" s="9" t="s">
        <v>34</v>
      </c>
      <c r="AI2" s="9" t="s">
        <v>34</v>
      </c>
      <c r="AJ2" s="9" t="s">
        <v>34</v>
      </c>
      <c r="AK2" s="9" t="s">
        <v>34</v>
      </c>
      <c r="AL2" s="9" t="s">
        <v>34</v>
      </c>
      <c r="AM2" s="9" t="s">
        <v>34</v>
      </c>
      <c r="AN2" s="9" t="s">
        <v>34</v>
      </c>
      <c r="AP2" s="11" t="s">
        <v>35</v>
      </c>
      <c r="AQ2" s="11"/>
      <c r="AR2" s="3"/>
      <c r="AS2" s="11"/>
      <c r="AT2" s="11"/>
      <c r="AV2" s="11"/>
      <c r="AW2" s="11"/>
      <c r="AX2" s="3"/>
      <c r="AY2" s="11"/>
      <c r="AZ2" s="11"/>
    </row>
    <row r="3" spans="1:52" customFormat="1" x14ac:dyDescent="0.15">
      <c r="A3" s="12">
        <v>1</v>
      </c>
      <c r="B3" s="13" t="s">
        <v>36</v>
      </c>
      <c r="C3" s="6">
        <v>5550957.2016611863</v>
      </c>
      <c r="D3" s="12"/>
      <c r="E3" s="13">
        <v>1</v>
      </c>
      <c r="F3" s="6">
        <v>161423.09869720956</v>
      </c>
      <c r="G3" s="6">
        <v>448.39749638113767</v>
      </c>
      <c r="H3" s="1"/>
      <c r="I3" s="14">
        <v>44562</v>
      </c>
      <c r="J3" s="15">
        <v>40099.213087049982</v>
      </c>
      <c r="K3" s="15">
        <v>40681.698398815555</v>
      </c>
      <c r="L3" s="15">
        <v>0</v>
      </c>
      <c r="M3" s="15">
        <v>0</v>
      </c>
      <c r="N3" s="15">
        <v>26082.563342346486</v>
      </c>
      <c r="O3" s="15">
        <v>7701.7292905508393</v>
      </c>
      <c r="P3" s="15">
        <v>0</v>
      </c>
      <c r="Q3" s="15">
        <v>0</v>
      </c>
      <c r="R3" s="15">
        <v>46857.8945784467</v>
      </c>
      <c r="S3" s="15" t="s">
        <v>37</v>
      </c>
      <c r="T3" s="15">
        <v>0</v>
      </c>
      <c r="U3" s="15" t="s">
        <v>37</v>
      </c>
      <c r="V3" s="15" t="s">
        <v>37</v>
      </c>
      <c r="W3" s="15" t="s">
        <v>37</v>
      </c>
      <c r="X3" s="15" t="s">
        <v>37</v>
      </c>
      <c r="Y3" s="15" t="s">
        <v>37</v>
      </c>
      <c r="Z3" s="15" t="s">
        <v>37</v>
      </c>
      <c r="AA3" s="15" t="s">
        <v>37</v>
      </c>
      <c r="AB3" s="15" t="s">
        <v>37</v>
      </c>
      <c r="AC3" s="15" t="s">
        <v>37</v>
      </c>
      <c r="AD3" s="15" t="s">
        <v>37</v>
      </c>
      <c r="AE3" s="15" t="s">
        <v>37</v>
      </c>
      <c r="AF3" s="15" t="s">
        <v>37</v>
      </c>
      <c r="AG3" s="15" t="s">
        <v>37</v>
      </c>
      <c r="AH3" s="15" t="s">
        <v>37</v>
      </c>
      <c r="AI3" s="15" t="s">
        <v>37</v>
      </c>
      <c r="AJ3" s="15" t="s">
        <v>37</v>
      </c>
      <c r="AK3" s="15" t="s">
        <v>37</v>
      </c>
      <c r="AL3" s="15" t="s">
        <v>37</v>
      </c>
      <c r="AM3" s="15" t="s">
        <v>37</v>
      </c>
      <c r="AN3" s="15" t="s">
        <v>37</v>
      </c>
      <c r="AO3" s="12"/>
      <c r="AP3" s="16">
        <v>161423.09869720956</v>
      </c>
      <c r="AQ3" s="17">
        <v>1</v>
      </c>
      <c r="AR3" s="18" t="s">
        <v>37</v>
      </c>
      <c r="AS3" s="19">
        <v>161423.09869720956</v>
      </c>
      <c r="AT3" s="19" t="s">
        <v>37</v>
      </c>
      <c r="AV3" s="16">
        <v>161423.09869720956</v>
      </c>
      <c r="AW3" s="17">
        <v>1</v>
      </c>
      <c r="AX3" s="18">
        <v>1</v>
      </c>
      <c r="AY3" s="19">
        <v>161423.09869720956</v>
      </c>
      <c r="AZ3" s="19">
        <v>161423.09869720956</v>
      </c>
    </row>
    <row r="4" spans="1:52" customFormat="1" x14ac:dyDescent="0.15">
      <c r="A4" s="12">
        <v>2</v>
      </c>
      <c r="B4" s="13" t="s">
        <v>38</v>
      </c>
      <c r="C4" s="6">
        <v>4412117.440744753</v>
      </c>
      <c r="D4" s="12"/>
      <c r="E4" s="13">
        <v>2</v>
      </c>
      <c r="F4" s="6">
        <v>1174989.5425205047</v>
      </c>
      <c r="G4" s="6">
        <v>3263.8598403347351</v>
      </c>
      <c r="H4" s="1"/>
      <c r="I4" s="14">
        <v>44563</v>
      </c>
      <c r="J4" s="15">
        <v>40087.160409287819</v>
      </c>
      <c r="K4" s="15">
        <v>40669.470642611108</v>
      </c>
      <c r="L4" s="15">
        <v>0</v>
      </c>
      <c r="M4" s="15">
        <v>0</v>
      </c>
      <c r="N4" s="15">
        <v>26072.763750690719</v>
      </c>
      <c r="O4" s="15">
        <v>11290.607041851978</v>
      </c>
      <c r="P4" s="15">
        <v>0</v>
      </c>
      <c r="Q4" s="15">
        <v>0</v>
      </c>
      <c r="R4" s="15">
        <v>46843.810434133404</v>
      </c>
      <c r="S4" s="15" t="s">
        <v>37</v>
      </c>
      <c r="T4" s="15">
        <v>0</v>
      </c>
      <c r="U4" s="15" t="s">
        <v>37</v>
      </c>
      <c r="V4" s="15" t="s">
        <v>37</v>
      </c>
      <c r="W4" s="15" t="s">
        <v>37</v>
      </c>
      <c r="X4" s="15" t="s">
        <v>37</v>
      </c>
      <c r="Y4" s="15" t="s">
        <v>37</v>
      </c>
      <c r="Z4" s="15" t="s">
        <v>37</v>
      </c>
      <c r="AA4" s="15" t="s">
        <v>37</v>
      </c>
      <c r="AB4" s="15" t="s">
        <v>37</v>
      </c>
      <c r="AC4" s="15" t="s">
        <v>37</v>
      </c>
      <c r="AD4" s="15" t="s">
        <v>37</v>
      </c>
      <c r="AE4" s="15" t="s">
        <v>37</v>
      </c>
      <c r="AF4" s="15" t="s">
        <v>37</v>
      </c>
      <c r="AG4" s="15" t="s">
        <v>37</v>
      </c>
      <c r="AH4" s="15" t="s">
        <v>37</v>
      </c>
      <c r="AI4" s="15" t="s">
        <v>37</v>
      </c>
      <c r="AJ4" s="15" t="s">
        <v>37</v>
      </c>
      <c r="AK4" s="15" t="s">
        <v>37</v>
      </c>
      <c r="AL4" s="15" t="s">
        <v>37</v>
      </c>
      <c r="AM4" s="15" t="s">
        <v>37</v>
      </c>
      <c r="AN4" s="15" t="s">
        <v>37</v>
      </c>
      <c r="AO4" s="12"/>
      <c r="AP4" s="16">
        <v>164963.81227857503</v>
      </c>
      <c r="AQ4" s="17">
        <v>1</v>
      </c>
      <c r="AR4" s="18" t="s">
        <v>37</v>
      </c>
      <c r="AS4" s="19">
        <v>326386.91097578459</v>
      </c>
      <c r="AT4" s="19" t="s">
        <v>37</v>
      </c>
      <c r="AV4" s="16">
        <v>164963.81227857503</v>
      </c>
      <c r="AW4" s="17">
        <v>2</v>
      </c>
      <c r="AX4" s="18" t="s">
        <v>37</v>
      </c>
      <c r="AY4" s="19">
        <v>164963.81227857503</v>
      </c>
      <c r="AZ4" s="19" t="s">
        <v>37</v>
      </c>
    </row>
    <row r="5" spans="1:52" customFormat="1" x14ac:dyDescent="0.15">
      <c r="A5" s="12">
        <v>3</v>
      </c>
      <c r="B5" s="13" t="s">
        <v>39</v>
      </c>
      <c r="C5" s="6">
        <v>4582222.7103516124</v>
      </c>
      <c r="D5" s="12"/>
      <c r="E5" s="13">
        <v>3</v>
      </c>
      <c r="F5" s="6">
        <v>1319634.4792927688</v>
      </c>
      <c r="G5" s="6">
        <v>3665.6513313688019</v>
      </c>
      <c r="H5" s="1"/>
      <c r="I5" s="14">
        <v>44564</v>
      </c>
      <c r="J5" s="15">
        <v>40075.111354216227</v>
      </c>
      <c r="K5" s="15">
        <v>40155.305246144024</v>
      </c>
      <c r="L5" s="15">
        <v>0</v>
      </c>
      <c r="M5" s="15">
        <v>0</v>
      </c>
      <c r="N5" s="15">
        <v>26062.967840881531</v>
      </c>
      <c r="O5" s="15">
        <v>11286.195317797568</v>
      </c>
      <c r="P5" s="15">
        <v>0</v>
      </c>
      <c r="Q5" s="15">
        <v>0</v>
      </c>
      <c r="R5" s="15">
        <v>45946.150701920698</v>
      </c>
      <c r="S5" s="15" t="s">
        <v>37</v>
      </c>
      <c r="T5" s="15">
        <v>0</v>
      </c>
      <c r="U5" s="15" t="s">
        <v>37</v>
      </c>
      <c r="V5" s="15" t="s">
        <v>37</v>
      </c>
      <c r="W5" s="15" t="s">
        <v>37</v>
      </c>
      <c r="X5" s="15" t="s">
        <v>37</v>
      </c>
      <c r="Y5" s="15" t="s">
        <v>37</v>
      </c>
      <c r="Z5" s="15" t="s">
        <v>37</v>
      </c>
      <c r="AA5" s="15" t="s">
        <v>37</v>
      </c>
      <c r="AB5" s="15" t="s">
        <v>37</v>
      </c>
      <c r="AC5" s="15" t="s">
        <v>37</v>
      </c>
      <c r="AD5" s="15" t="s">
        <v>37</v>
      </c>
      <c r="AE5" s="15" t="s">
        <v>37</v>
      </c>
      <c r="AF5" s="15" t="s">
        <v>37</v>
      </c>
      <c r="AG5" s="15" t="s">
        <v>37</v>
      </c>
      <c r="AH5" s="15" t="s">
        <v>37</v>
      </c>
      <c r="AI5" s="15" t="s">
        <v>37</v>
      </c>
      <c r="AJ5" s="15" t="s">
        <v>37</v>
      </c>
      <c r="AK5" s="15" t="s">
        <v>37</v>
      </c>
      <c r="AL5" s="15" t="s">
        <v>37</v>
      </c>
      <c r="AM5" s="15" t="s">
        <v>37</v>
      </c>
      <c r="AN5" s="15" t="s">
        <v>37</v>
      </c>
      <c r="AO5" s="12"/>
      <c r="AP5" s="16">
        <v>163525.73046096004</v>
      </c>
      <c r="AQ5" s="17">
        <v>1</v>
      </c>
      <c r="AR5" s="18" t="s">
        <v>37</v>
      </c>
      <c r="AS5" s="19">
        <v>489912.6414367446</v>
      </c>
      <c r="AT5" s="19" t="s">
        <v>37</v>
      </c>
      <c r="AV5" s="16">
        <v>163525.73046096004</v>
      </c>
      <c r="AW5" s="17">
        <v>2</v>
      </c>
      <c r="AX5" s="18" t="s">
        <v>37</v>
      </c>
      <c r="AY5" s="19">
        <v>328489.5427395351</v>
      </c>
      <c r="AZ5" s="19" t="s">
        <v>37</v>
      </c>
    </row>
    <row r="6" spans="1:52" customFormat="1" x14ac:dyDescent="0.15">
      <c r="A6" s="12">
        <v>4</v>
      </c>
      <c r="B6" s="13" t="s">
        <v>40</v>
      </c>
      <c r="C6" s="6">
        <v>4137985.5499766874</v>
      </c>
      <c r="D6" s="12"/>
      <c r="E6" s="13">
        <v>4</v>
      </c>
      <c r="F6" s="6">
        <v>1399294.7267843343</v>
      </c>
      <c r="G6" s="6">
        <v>3886.9297966231507</v>
      </c>
      <c r="H6" s="1"/>
      <c r="I6" s="14">
        <v>44565</v>
      </c>
      <c r="J6" s="15">
        <v>39562.277596737003</v>
      </c>
      <c r="K6" s="15">
        <v>40143.235708681459</v>
      </c>
      <c r="L6" s="15">
        <v>0</v>
      </c>
      <c r="M6" s="15">
        <v>0</v>
      </c>
      <c r="N6" s="15">
        <v>26053.1756115356</v>
      </c>
      <c r="O6" s="15">
        <v>11281.785317592819</v>
      </c>
      <c r="P6" s="15">
        <v>0</v>
      </c>
      <c r="Q6" s="15">
        <v>0</v>
      </c>
      <c r="R6" s="15">
        <v>45932.34060176686</v>
      </c>
      <c r="S6" s="15" t="s">
        <v>37</v>
      </c>
      <c r="T6" s="15">
        <v>0</v>
      </c>
      <c r="U6" s="15" t="s">
        <v>37</v>
      </c>
      <c r="V6" s="15" t="s">
        <v>37</v>
      </c>
      <c r="W6" s="15" t="s">
        <v>37</v>
      </c>
      <c r="X6" s="15" t="s">
        <v>37</v>
      </c>
      <c r="Y6" s="15" t="s">
        <v>37</v>
      </c>
      <c r="Z6" s="15" t="s">
        <v>37</v>
      </c>
      <c r="AA6" s="15" t="s">
        <v>37</v>
      </c>
      <c r="AB6" s="15" t="s">
        <v>37</v>
      </c>
      <c r="AC6" s="15" t="s">
        <v>37</v>
      </c>
      <c r="AD6" s="15" t="s">
        <v>37</v>
      </c>
      <c r="AE6" s="15" t="s">
        <v>37</v>
      </c>
      <c r="AF6" s="15" t="s">
        <v>37</v>
      </c>
      <c r="AG6" s="15" t="s">
        <v>37</v>
      </c>
      <c r="AH6" s="15" t="s">
        <v>37</v>
      </c>
      <c r="AI6" s="15" t="s">
        <v>37</v>
      </c>
      <c r="AJ6" s="15" t="s">
        <v>37</v>
      </c>
      <c r="AK6" s="15" t="s">
        <v>37</v>
      </c>
      <c r="AL6" s="15" t="s">
        <v>37</v>
      </c>
      <c r="AM6" s="15" t="s">
        <v>37</v>
      </c>
      <c r="AN6" s="15" t="s">
        <v>37</v>
      </c>
      <c r="AO6" s="12"/>
      <c r="AP6" s="16">
        <v>162972.81483631372</v>
      </c>
      <c r="AQ6" s="17">
        <v>1</v>
      </c>
      <c r="AR6" s="18" t="s">
        <v>37</v>
      </c>
      <c r="AS6" s="19">
        <v>652885.45627305831</v>
      </c>
      <c r="AT6" s="19" t="s">
        <v>37</v>
      </c>
      <c r="AV6" s="16">
        <v>162972.81483631372</v>
      </c>
      <c r="AW6" s="17">
        <v>2</v>
      </c>
      <c r="AX6" s="18" t="s">
        <v>37</v>
      </c>
      <c r="AY6" s="19">
        <v>491462.35757584882</v>
      </c>
      <c r="AZ6" s="19" t="s">
        <v>37</v>
      </c>
    </row>
    <row r="7" spans="1:52" customFormat="1" x14ac:dyDescent="0.15">
      <c r="A7" s="12">
        <v>5</v>
      </c>
      <c r="B7" s="13" t="s">
        <v>41</v>
      </c>
      <c r="C7" s="6">
        <v>4846295.162882993</v>
      </c>
      <c r="D7" s="12"/>
      <c r="E7" s="13">
        <v>5</v>
      </c>
      <c r="F7" s="6">
        <v>1170375.0705845831</v>
      </c>
      <c r="G7" s="6">
        <v>3251.0418627349532</v>
      </c>
      <c r="H7" s="1"/>
      <c r="I7" s="14">
        <v>44566</v>
      </c>
      <c r="J7" s="15">
        <v>39550.386306442211</v>
      </c>
      <c r="K7" s="15">
        <v>40131.169798977025</v>
      </c>
      <c r="L7" s="15">
        <v>0</v>
      </c>
      <c r="M7" s="15">
        <v>0</v>
      </c>
      <c r="N7" s="15">
        <v>26043.387061270125</v>
      </c>
      <c r="O7" s="15">
        <v>11277.377040564152</v>
      </c>
      <c r="P7" s="15">
        <v>0</v>
      </c>
      <c r="Q7" s="15">
        <v>0</v>
      </c>
      <c r="R7" s="15">
        <v>45918.534652534559</v>
      </c>
      <c r="S7" s="15" t="s">
        <v>37</v>
      </c>
      <c r="T7" s="15">
        <v>0</v>
      </c>
      <c r="U7" s="15" t="s">
        <v>37</v>
      </c>
      <c r="V7" s="15" t="s">
        <v>37</v>
      </c>
      <c r="W7" s="15" t="s">
        <v>37</v>
      </c>
      <c r="X7" s="15" t="s">
        <v>37</v>
      </c>
      <c r="Y7" s="15" t="s">
        <v>37</v>
      </c>
      <c r="Z7" s="15" t="s">
        <v>37</v>
      </c>
      <c r="AA7" s="15" t="s">
        <v>37</v>
      </c>
      <c r="AB7" s="15" t="s">
        <v>37</v>
      </c>
      <c r="AC7" s="15" t="s">
        <v>37</v>
      </c>
      <c r="AD7" s="15" t="s">
        <v>37</v>
      </c>
      <c r="AE7" s="15" t="s">
        <v>37</v>
      </c>
      <c r="AF7" s="15" t="s">
        <v>37</v>
      </c>
      <c r="AG7" s="15" t="s">
        <v>37</v>
      </c>
      <c r="AH7" s="15" t="s">
        <v>37</v>
      </c>
      <c r="AI7" s="15" t="s">
        <v>37</v>
      </c>
      <c r="AJ7" s="15" t="s">
        <v>37</v>
      </c>
      <c r="AK7" s="15" t="s">
        <v>37</v>
      </c>
      <c r="AL7" s="15" t="s">
        <v>37</v>
      </c>
      <c r="AM7" s="15" t="s">
        <v>37</v>
      </c>
      <c r="AN7" s="15" t="s">
        <v>37</v>
      </c>
      <c r="AO7" s="12"/>
      <c r="AP7" s="16">
        <v>162920.85485978809</v>
      </c>
      <c r="AQ7" s="17">
        <v>1</v>
      </c>
      <c r="AR7" s="18" t="s">
        <v>37</v>
      </c>
      <c r="AS7" s="19">
        <v>815806.3111328464</v>
      </c>
      <c r="AT7" s="19" t="s">
        <v>37</v>
      </c>
      <c r="AV7" s="16">
        <v>162920.85485978809</v>
      </c>
      <c r="AW7" s="17">
        <v>2</v>
      </c>
      <c r="AX7" s="18" t="s">
        <v>37</v>
      </c>
      <c r="AY7" s="19">
        <v>654383.2124356369</v>
      </c>
      <c r="AZ7" s="19" t="s">
        <v>37</v>
      </c>
    </row>
    <row r="8" spans="1:52" customFormat="1" x14ac:dyDescent="0.15">
      <c r="A8" s="12">
        <v>6</v>
      </c>
      <c r="B8" s="13" t="s">
        <v>42</v>
      </c>
      <c r="C8" s="6">
        <v>6068106.833930294</v>
      </c>
      <c r="D8" s="12"/>
      <c r="E8" s="13">
        <v>6</v>
      </c>
      <c r="F8" s="6">
        <v>1132243.0388381728</v>
      </c>
      <c r="G8" s="6">
        <v>3145.1195523282577</v>
      </c>
      <c r="H8" s="1"/>
      <c r="I8" s="14">
        <v>44567</v>
      </c>
      <c r="J8" s="15">
        <v>39538.498590329531</v>
      </c>
      <c r="K8" s="15">
        <v>40119.107515940304</v>
      </c>
      <c r="L8" s="15">
        <v>0</v>
      </c>
      <c r="M8" s="15">
        <v>0</v>
      </c>
      <c r="N8" s="15">
        <v>36753.320736992209</v>
      </c>
      <c r="O8" s="15">
        <v>11272.970486038243</v>
      </c>
      <c r="P8" s="15">
        <v>0</v>
      </c>
      <c r="Q8" s="15">
        <v>0</v>
      </c>
      <c r="R8" s="15">
        <v>45904.732852976136</v>
      </c>
      <c r="S8" s="15" t="s">
        <v>37</v>
      </c>
      <c r="T8" s="15">
        <v>0</v>
      </c>
      <c r="U8" s="15" t="s">
        <v>37</v>
      </c>
      <c r="V8" s="15" t="s">
        <v>37</v>
      </c>
      <c r="W8" s="15" t="s">
        <v>37</v>
      </c>
      <c r="X8" s="15" t="s">
        <v>37</v>
      </c>
      <c r="Y8" s="15" t="s">
        <v>37</v>
      </c>
      <c r="Z8" s="15" t="s">
        <v>37</v>
      </c>
      <c r="AA8" s="15" t="s">
        <v>37</v>
      </c>
      <c r="AB8" s="15" t="s">
        <v>37</v>
      </c>
      <c r="AC8" s="15" t="s">
        <v>37</v>
      </c>
      <c r="AD8" s="15" t="s">
        <v>37</v>
      </c>
      <c r="AE8" s="15" t="s">
        <v>37</v>
      </c>
      <c r="AF8" s="15" t="s">
        <v>37</v>
      </c>
      <c r="AG8" s="15" t="s">
        <v>37</v>
      </c>
      <c r="AH8" s="15" t="s">
        <v>37</v>
      </c>
      <c r="AI8" s="15" t="s">
        <v>37</v>
      </c>
      <c r="AJ8" s="15" t="s">
        <v>37</v>
      </c>
      <c r="AK8" s="15" t="s">
        <v>37</v>
      </c>
      <c r="AL8" s="15" t="s">
        <v>37</v>
      </c>
      <c r="AM8" s="15" t="s">
        <v>37</v>
      </c>
      <c r="AN8" s="15" t="s">
        <v>37</v>
      </c>
      <c r="AO8" s="12"/>
      <c r="AP8" s="16">
        <v>173588.63018227642</v>
      </c>
      <c r="AQ8" s="17">
        <v>1</v>
      </c>
      <c r="AR8" s="18" t="s">
        <v>37</v>
      </c>
      <c r="AS8" s="19">
        <v>989394.94131512288</v>
      </c>
      <c r="AT8" s="19" t="s">
        <v>37</v>
      </c>
      <c r="AV8" s="16">
        <v>173588.63018227642</v>
      </c>
      <c r="AW8" s="17">
        <v>2</v>
      </c>
      <c r="AX8" s="18" t="s">
        <v>37</v>
      </c>
      <c r="AY8" s="19">
        <v>827971.84261791338</v>
      </c>
      <c r="AZ8" s="19" t="s">
        <v>37</v>
      </c>
    </row>
    <row r="9" spans="1:52" customFormat="1" x14ac:dyDescent="0.15">
      <c r="A9" s="12">
        <v>7</v>
      </c>
      <c r="B9" s="13" t="s">
        <v>43</v>
      </c>
      <c r="C9" s="6">
        <v>5927701.2489524065</v>
      </c>
      <c r="D9" s="12"/>
      <c r="E9" s="13">
        <v>7</v>
      </c>
      <c r="F9" s="6">
        <v>1115835.9781625504</v>
      </c>
      <c r="G9" s="6">
        <v>3099.544383784862</v>
      </c>
      <c r="H9" s="1"/>
      <c r="I9" s="14">
        <v>44568</v>
      </c>
      <c r="J9" s="15">
        <v>39526.614447324668</v>
      </c>
      <c r="K9" s="15">
        <v>40107.048858481226</v>
      </c>
      <c r="L9" s="15">
        <v>0</v>
      </c>
      <c r="M9" s="15">
        <v>0</v>
      </c>
      <c r="N9" s="15">
        <v>36742.273738873555</v>
      </c>
      <c r="O9" s="15">
        <v>11268.565653342042</v>
      </c>
      <c r="P9" s="15">
        <v>0</v>
      </c>
      <c r="Q9" s="15">
        <v>0</v>
      </c>
      <c r="R9" s="15">
        <v>45890.935201844331</v>
      </c>
      <c r="S9" s="15" t="s">
        <v>37</v>
      </c>
      <c r="T9" s="15">
        <v>0</v>
      </c>
      <c r="U9" s="15" t="s">
        <v>37</v>
      </c>
      <c r="V9" s="15" t="s">
        <v>37</v>
      </c>
      <c r="W9" s="15" t="s">
        <v>37</v>
      </c>
      <c r="X9" s="15" t="s">
        <v>37</v>
      </c>
      <c r="Y9" s="15" t="s">
        <v>37</v>
      </c>
      <c r="Z9" s="15" t="s">
        <v>37</v>
      </c>
      <c r="AA9" s="15" t="s">
        <v>37</v>
      </c>
      <c r="AB9" s="15" t="s">
        <v>37</v>
      </c>
      <c r="AC9" s="15" t="s">
        <v>37</v>
      </c>
      <c r="AD9" s="15" t="s">
        <v>37</v>
      </c>
      <c r="AE9" s="15" t="s">
        <v>37</v>
      </c>
      <c r="AF9" s="15" t="s">
        <v>37</v>
      </c>
      <c r="AG9" s="15" t="s">
        <v>37</v>
      </c>
      <c r="AH9" s="15" t="s">
        <v>37</v>
      </c>
      <c r="AI9" s="15" t="s">
        <v>37</v>
      </c>
      <c r="AJ9" s="15" t="s">
        <v>37</v>
      </c>
      <c r="AK9" s="15" t="s">
        <v>37</v>
      </c>
      <c r="AL9" s="15" t="s">
        <v>37</v>
      </c>
      <c r="AM9" s="15" t="s">
        <v>37</v>
      </c>
      <c r="AN9" s="15" t="s">
        <v>37</v>
      </c>
      <c r="AO9" s="12"/>
      <c r="AP9" s="16">
        <v>173535.43789986582</v>
      </c>
      <c r="AQ9" s="17">
        <v>1</v>
      </c>
      <c r="AR9" s="18" t="s">
        <v>37</v>
      </c>
      <c r="AS9" s="19">
        <v>1162930.3792149888</v>
      </c>
      <c r="AT9" s="19" t="s">
        <v>37</v>
      </c>
      <c r="AV9" s="16">
        <v>173535.43789986582</v>
      </c>
      <c r="AW9" s="17">
        <v>2</v>
      </c>
      <c r="AX9" s="18" t="s">
        <v>37</v>
      </c>
      <c r="AY9" s="19">
        <v>1001507.2805177792</v>
      </c>
      <c r="AZ9" s="19" t="s">
        <v>37</v>
      </c>
    </row>
    <row r="10" spans="1:52" customFormat="1" x14ac:dyDescent="0.15">
      <c r="A10" s="12">
        <v>8</v>
      </c>
      <c r="B10" s="13" t="s">
        <v>44</v>
      </c>
      <c r="C10" s="6">
        <v>4271495.8180963174</v>
      </c>
      <c r="D10" s="12"/>
      <c r="E10" s="13">
        <v>8</v>
      </c>
      <c r="F10" s="6">
        <v>1099492.8929732554</v>
      </c>
      <c r="G10" s="6">
        <v>3054.1469249257093</v>
      </c>
      <c r="H10" s="1"/>
      <c r="I10" s="14">
        <v>44569</v>
      </c>
      <c r="J10" s="15">
        <v>39514.733876353639</v>
      </c>
      <c r="K10" s="15">
        <v>40094.99382551005</v>
      </c>
      <c r="L10" s="15">
        <v>0</v>
      </c>
      <c r="M10" s="15">
        <v>0</v>
      </c>
      <c r="N10" s="15">
        <v>36731.230061166898</v>
      </c>
      <c r="O10" s="15">
        <v>11264.162541802754</v>
      </c>
      <c r="P10" s="15">
        <v>0</v>
      </c>
      <c r="Q10" s="15">
        <v>0</v>
      </c>
      <c r="R10" s="15">
        <v>45877.141697892235</v>
      </c>
      <c r="S10" s="15" t="s">
        <v>37</v>
      </c>
      <c r="T10" s="15">
        <v>0</v>
      </c>
      <c r="U10" s="15" t="s">
        <v>37</v>
      </c>
      <c r="V10" s="15" t="s">
        <v>37</v>
      </c>
      <c r="W10" s="15" t="s">
        <v>37</v>
      </c>
      <c r="X10" s="15" t="s">
        <v>37</v>
      </c>
      <c r="Y10" s="15" t="s">
        <v>37</v>
      </c>
      <c r="Z10" s="15" t="s">
        <v>37</v>
      </c>
      <c r="AA10" s="15" t="s">
        <v>37</v>
      </c>
      <c r="AB10" s="15" t="s">
        <v>37</v>
      </c>
      <c r="AC10" s="15" t="s">
        <v>37</v>
      </c>
      <c r="AD10" s="15" t="s">
        <v>37</v>
      </c>
      <c r="AE10" s="15" t="s">
        <v>37</v>
      </c>
      <c r="AF10" s="15" t="s">
        <v>37</v>
      </c>
      <c r="AG10" s="15" t="s">
        <v>37</v>
      </c>
      <c r="AH10" s="15" t="s">
        <v>37</v>
      </c>
      <c r="AI10" s="15" t="s">
        <v>37</v>
      </c>
      <c r="AJ10" s="15" t="s">
        <v>37</v>
      </c>
      <c r="AK10" s="15" t="s">
        <v>37</v>
      </c>
      <c r="AL10" s="15" t="s">
        <v>37</v>
      </c>
      <c r="AM10" s="15" t="s">
        <v>37</v>
      </c>
      <c r="AN10" s="15" t="s">
        <v>37</v>
      </c>
      <c r="AO10" s="12"/>
      <c r="AP10" s="16">
        <v>173482.26200272556</v>
      </c>
      <c r="AQ10" s="17">
        <v>1</v>
      </c>
      <c r="AR10" s="18" t="s">
        <v>37</v>
      </c>
      <c r="AS10" s="19">
        <v>1336412.6412177144</v>
      </c>
      <c r="AT10" s="19" t="s">
        <v>37</v>
      </c>
      <c r="AV10" s="16">
        <v>173482.26200272556</v>
      </c>
      <c r="AW10" s="17">
        <v>2</v>
      </c>
      <c r="AX10" s="18">
        <v>2</v>
      </c>
      <c r="AY10" s="19">
        <v>1174989.5425205047</v>
      </c>
      <c r="AZ10" s="19">
        <v>1174989.5425205047</v>
      </c>
    </row>
    <row r="11" spans="1:52" customFormat="1" x14ac:dyDescent="0.15">
      <c r="A11" s="12">
        <v>9</v>
      </c>
      <c r="B11" s="13" t="s">
        <v>45</v>
      </c>
      <c r="C11" s="6">
        <v>3665565.1069837934</v>
      </c>
      <c r="D11" s="12"/>
      <c r="E11" s="13">
        <v>9</v>
      </c>
      <c r="F11" s="6">
        <v>1083213.5868042482</v>
      </c>
      <c r="G11" s="6">
        <v>3008.9266300118006</v>
      </c>
      <c r="H11" s="1"/>
      <c r="I11" s="14">
        <v>44570</v>
      </c>
      <c r="J11" s="15">
        <v>39502.856876342805</v>
      </c>
      <c r="K11" s="15">
        <v>40082.942415937352</v>
      </c>
      <c r="L11" s="15">
        <v>0</v>
      </c>
      <c r="M11" s="15">
        <v>0</v>
      </c>
      <c r="N11" s="15">
        <v>36720.189702874224</v>
      </c>
      <c r="O11" s="15">
        <v>26102.173576733647</v>
      </c>
      <c r="P11" s="15">
        <v>0</v>
      </c>
      <c r="Q11" s="15">
        <v>0</v>
      </c>
      <c r="R11" s="15">
        <v>45863.352339873316</v>
      </c>
      <c r="S11" s="15" t="s">
        <v>37</v>
      </c>
      <c r="T11" s="15">
        <v>0</v>
      </c>
      <c r="U11" s="15" t="s">
        <v>37</v>
      </c>
      <c r="V11" s="15" t="s">
        <v>37</v>
      </c>
      <c r="W11" s="15" t="s">
        <v>37</v>
      </c>
      <c r="X11" s="15" t="s">
        <v>37</v>
      </c>
      <c r="Y11" s="15" t="s">
        <v>37</v>
      </c>
      <c r="Z11" s="15" t="s">
        <v>37</v>
      </c>
      <c r="AA11" s="15" t="s">
        <v>37</v>
      </c>
      <c r="AB11" s="15" t="s">
        <v>37</v>
      </c>
      <c r="AC11" s="15" t="s">
        <v>37</v>
      </c>
      <c r="AD11" s="15" t="s">
        <v>37</v>
      </c>
      <c r="AE11" s="15" t="s">
        <v>37</v>
      </c>
      <c r="AF11" s="15" t="s">
        <v>37</v>
      </c>
      <c r="AG11" s="15" t="s">
        <v>37</v>
      </c>
      <c r="AH11" s="15" t="s">
        <v>37</v>
      </c>
      <c r="AI11" s="15" t="s">
        <v>37</v>
      </c>
      <c r="AJ11" s="15" t="s">
        <v>37</v>
      </c>
      <c r="AK11" s="15" t="s">
        <v>37</v>
      </c>
      <c r="AL11" s="15" t="s">
        <v>37</v>
      </c>
      <c r="AM11" s="15" t="s">
        <v>37</v>
      </c>
      <c r="AN11" s="15" t="s">
        <v>37</v>
      </c>
      <c r="AO11" s="12"/>
      <c r="AP11" s="16">
        <v>188271.51491176136</v>
      </c>
      <c r="AQ11" s="17">
        <v>1</v>
      </c>
      <c r="AR11" s="18" t="s">
        <v>37</v>
      </c>
      <c r="AS11" s="19">
        <v>1524684.1561294757</v>
      </c>
      <c r="AT11" s="19" t="s">
        <v>37</v>
      </c>
      <c r="AV11" s="16">
        <v>188271.51491176136</v>
      </c>
      <c r="AW11" s="17">
        <v>3</v>
      </c>
      <c r="AX11" s="18" t="s">
        <v>37</v>
      </c>
      <c r="AY11" s="19">
        <v>188271.51491176136</v>
      </c>
      <c r="AZ11" s="19" t="s">
        <v>37</v>
      </c>
    </row>
    <row r="12" spans="1:52" customFormat="1" x14ac:dyDescent="0.15">
      <c r="A12" s="12">
        <v>10</v>
      </c>
      <c r="B12" s="13" t="s">
        <v>46</v>
      </c>
      <c r="C12" s="6">
        <v>2546050.0331942304</v>
      </c>
      <c r="D12" s="12"/>
      <c r="E12" s="13">
        <v>10</v>
      </c>
      <c r="F12" s="6">
        <v>1066997.863732775</v>
      </c>
      <c r="G12" s="6">
        <v>2963.882954813264</v>
      </c>
      <c r="H12" s="1"/>
      <c r="I12" s="14">
        <v>44571</v>
      </c>
      <c r="J12" s="15">
        <v>39490.98344621883</v>
      </c>
      <c r="K12" s="15">
        <v>39570.008445815627</v>
      </c>
      <c r="L12" s="15">
        <v>0</v>
      </c>
      <c r="M12" s="15">
        <v>0</v>
      </c>
      <c r="N12" s="15">
        <v>36709.152662997818</v>
      </c>
      <c r="O12" s="15">
        <v>26092.366617232674</v>
      </c>
      <c r="P12" s="15">
        <v>0</v>
      </c>
      <c r="Q12" s="15">
        <v>0</v>
      </c>
      <c r="R12" s="15">
        <v>44967.844681800263</v>
      </c>
      <c r="S12" s="15" t="s">
        <v>37</v>
      </c>
      <c r="T12" s="15">
        <v>0</v>
      </c>
      <c r="U12" s="15" t="s">
        <v>37</v>
      </c>
      <c r="V12" s="15" t="s">
        <v>37</v>
      </c>
      <c r="W12" s="15" t="s">
        <v>37</v>
      </c>
      <c r="X12" s="15" t="s">
        <v>37</v>
      </c>
      <c r="Y12" s="15" t="s">
        <v>37</v>
      </c>
      <c r="Z12" s="15" t="s">
        <v>37</v>
      </c>
      <c r="AA12" s="15" t="s">
        <v>37</v>
      </c>
      <c r="AB12" s="15" t="s">
        <v>37</v>
      </c>
      <c r="AC12" s="15" t="s">
        <v>37</v>
      </c>
      <c r="AD12" s="15" t="s">
        <v>37</v>
      </c>
      <c r="AE12" s="15" t="s">
        <v>37</v>
      </c>
      <c r="AF12" s="15" t="s">
        <v>37</v>
      </c>
      <c r="AG12" s="15" t="s">
        <v>37</v>
      </c>
      <c r="AH12" s="15" t="s">
        <v>37</v>
      </c>
      <c r="AI12" s="15" t="s">
        <v>37</v>
      </c>
      <c r="AJ12" s="15" t="s">
        <v>37</v>
      </c>
      <c r="AK12" s="15" t="s">
        <v>37</v>
      </c>
      <c r="AL12" s="15" t="s">
        <v>37</v>
      </c>
      <c r="AM12" s="15" t="s">
        <v>37</v>
      </c>
      <c r="AN12" s="15" t="s">
        <v>37</v>
      </c>
      <c r="AO12" s="12"/>
      <c r="AP12" s="16">
        <v>186830.35585406519</v>
      </c>
      <c r="AQ12" s="17">
        <v>1</v>
      </c>
      <c r="AR12" s="18" t="s">
        <v>37</v>
      </c>
      <c r="AS12" s="19">
        <v>1711514.5119835408</v>
      </c>
      <c r="AT12" s="19" t="s">
        <v>37</v>
      </c>
      <c r="AV12" s="16">
        <v>186830.35585406519</v>
      </c>
      <c r="AW12" s="17">
        <v>3</v>
      </c>
      <c r="AX12" s="18" t="s">
        <v>37</v>
      </c>
      <c r="AY12" s="19">
        <v>375101.87076582655</v>
      </c>
      <c r="AZ12" s="19" t="s">
        <v>37</v>
      </c>
    </row>
    <row r="13" spans="1:52" customFormat="1" x14ac:dyDescent="0.15">
      <c r="A13" s="12">
        <v>11</v>
      </c>
      <c r="B13" s="13" t="s">
        <v>47</v>
      </c>
      <c r="C13" s="6">
        <v>2397169.6980476244</v>
      </c>
      <c r="D13" s="12"/>
      <c r="E13" s="13">
        <v>11</v>
      </c>
      <c r="F13" s="6">
        <v>1050845.5283779525</v>
      </c>
      <c r="G13" s="6">
        <v>2919.0153566054237</v>
      </c>
      <c r="H13" s="1"/>
      <c r="I13" s="14">
        <v>44572</v>
      </c>
      <c r="J13" s="15">
        <v>38979.377969909874</v>
      </c>
      <c r="K13" s="15">
        <v>39558.114831848485</v>
      </c>
      <c r="L13" s="15">
        <v>0</v>
      </c>
      <c r="M13" s="15">
        <v>0</v>
      </c>
      <c r="N13" s="15">
        <v>36698.118940540255</v>
      </c>
      <c r="O13" s="15">
        <v>26082.563342346486</v>
      </c>
      <c r="P13" s="15">
        <v>0</v>
      </c>
      <c r="Q13" s="15">
        <v>0</v>
      </c>
      <c r="R13" s="15">
        <v>44954.328632484474</v>
      </c>
      <c r="S13" s="15" t="s">
        <v>37</v>
      </c>
      <c r="T13" s="15">
        <v>0</v>
      </c>
      <c r="U13" s="15" t="s">
        <v>37</v>
      </c>
      <c r="V13" s="15" t="s">
        <v>37</v>
      </c>
      <c r="W13" s="15" t="s">
        <v>37</v>
      </c>
      <c r="X13" s="15" t="s">
        <v>37</v>
      </c>
      <c r="Y13" s="15" t="s">
        <v>37</v>
      </c>
      <c r="Z13" s="15" t="s">
        <v>37</v>
      </c>
      <c r="AA13" s="15" t="s">
        <v>37</v>
      </c>
      <c r="AB13" s="15" t="s">
        <v>37</v>
      </c>
      <c r="AC13" s="15" t="s">
        <v>37</v>
      </c>
      <c r="AD13" s="15" t="s">
        <v>37</v>
      </c>
      <c r="AE13" s="15" t="s">
        <v>37</v>
      </c>
      <c r="AF13" s="15" t="s">
        <v>37</v>
      </c>
      <c r="AG13" s="15" t="s">
        <v>37</v>
      </c>
      <c r="AH13" s="15" t="s">
        <v>37</v>
      </c>
      <c r="AI13" s="15" t="s">
        <v>37</v>
      </c>
      <c r="AJ13" s="15" t="s">
        <v>37</v>
      </c>
      <c r="AK13" s="15" t="s">
        <v>37</v>
      </c>
      <c r="AL13" s="15" t="s">
        <v>37</v>
      </c>
      <c r="AM13" s="15" t="s">
        <v>37</v>
      </c>
      <c r="AN13" s="15" t="s">
        <v>37</v>
      </c>
      <c r="AO13" s="12"/>
      <c r="AP13" s="16">
        <v>186272.50371712958</v>
      </c>
      <c r="AQ13" s="17">
        <v>1</v>
      </c>
      <c r="AR13" s="18" t="s">
        <v>37</v>
      </c>
      <c r="AS13" s="19">
        <v>1897787.0157006704</v>
      </c>
      <c r="AT13" s="19" t="s">
        <v>37</v>
      </c>
      <c r="AV13" s="16">
        <v>186272.50371712958</v>
      </c>
      <c r="AW13" s="17">
        <v>3</v>
      </c>
      <c r="AX13" s="18" t="s">
        <v>37</v>
      </c>
      <c r="AY13" s="19">
        <v>561374.37448295613</v>
      </c>
      <c r="AZ13" s="19" t="s">
        <v>37</v>
      </c>
    </row>
    <row r="14" spans="1:52" customFormat="1" x14ac:dyDescent="0.15">
      <c r="A14" s="12">
        <v>12</v>
      </c>
      <c r="B14" s="13" t="s">
        <v>48</v>
      </c>
      <c r="C14" s="6">
        <v>4397917.7512708372</v>
      </c>
      <c r="D14" s="12"/>
      <c r="E14" s="13">
        <v>12</v>
      </c>
      <c r="F14" s="6">
        <v>1034756.3858993566</v>
      </c>
      <c r="G14" s="6">
        <v>2874.3232941648794</v>
      </c>
      <c r="H14" s="1"/>
      <c r="I14" s="14">
        <v>44573</v>
      </c>
      <c r="J14" s="15">
        <v>38967.661882588633</v>
      </c>
      <c r="K14" s="15">
        <v>39546.224792761881</v>
      </c>
      <c r="L14" s="15">
        <v>0</v>
      </c>
      <c r="M14" s="15">
        <v>0</v>
      </c>
      <c r="N14" s="15">
        <v>36687.088534504408</v>
      </c>
      <c r="O14" s="15">
        <v>26072.763750690719</v>
      </c>
      <c r="P14" s="15">
        <v>0</v>
      </c>
      <c r="Q14" s="15">
        <v>0</v>
      </c>
      <c r="R14" s="15">
        <v>44940.816645706938</v>
      </c>
      <c r="S14" s="15" t="s">
        <v>37</v>
      </c>
      <c r="T14" s="15">
        <v>0</v>
      </c>
      <c r="U14" s="15" t="s">
        <v>37</v>
      </c>
      <c r="V14" s="15" t="s">
        <v>37</v>
      </c>
      <c r="W14" s="15" t="s">
        <v>37</v>
      </c>
      <c r="X14" s="15" t="s">
        <v>37</v>
      </c>
      <c r="Y14" s="15" t="s">
        <v>37</v>
      </c>
      <c r="Z14" s="15" t="s">
        <v>37</v>
      </c>
      <c r="AA14" s="15" t="s">
        <v>37</v>
      </c>
      <c r="AB14" s="15" t="s">
        <v>37</v>
      </c>
      <c r="AC14" s="15" t="s">
        <v>37</v>
      </c>
      <c r="AD14" s="15" t="s">
        <v>37</v>
      </c>
      <c r="AE14" s="15" t="s">
        <v>37</v>
      </c>
      <c r="AF14" s="15" t="s">
        <v>37</v>
      </c>
      <c r="AG14" s="15" t="s">
        <v>37</v>
      </c>
      <c r="AH14" s="15" t="s">
        <v>37</v>
      </c>
      <c r="AI14" s="15" t="s">
        <v>37</v>
      </c>
      <c r="AJ14" s="15" t="s">
        <v>37</v>
      </c>
      <c r="AK14" s="15" t="s">
        <v>37</v>
      </c>
      <c r="AL14" s="15" t="s">
        <v>37</v>
      </c>
      <c r="AM14" s="15" t="s">
        <v>37</v>
      </c>
      <c r="AN14" s="15" t="s">
        <v>37</v>
      </c>
      <c r="AO14" s="12"/>
      <c r="AP14" s="16">
        <v>186214.55560625257</v>
      </c>
      <c r="AQ14" s="17">
        <v>1</v>
      </c>
      <c r="AR14" s="18" t="s">
        <v>37</v>
      </c>
      <c r="AS14" s="19">
        <v>2084001.5713069229</v>
      </c>
      <c r="AT14" s="19" t="s">
        <v>37</v>
      </c>
      <c r="AV14" s="16">
        <v>186214.55560625257</v>
      </c>
      <c r="AW14" s="17">
        <v>3</v>
      </c>
      <c r="AX14" s="18" t="s">
        <v>37</v>
      </c>
      <c r="AY14" s="19">
        <v>747588.93008920876</v>
      </c>
      <c r="AZ14" s="19" t="s">
        <v>37</v>
      </c>
    </row>
    <row r="15" spans="1:52" customFormat="1" x14ac:dyDescent="0.15">
      <c r="A15" s="12"/>
      <c r="B15" s="13">
        <v>2022</v>
      </c>
      <c r="C15" s="6">
        <v>52803584.556092739</v>
      </c>
      <c r="D15" s="12"/>
      <c r="E15" s="13">
        <v>13</v>
      </c>
      <c r="F15" s="6">
        <v>1018730.2419956116</v>
      </c>
      <c r="G15" s="6">
        <v>2829.8062277655877</v>
      </c>
      <c r="H15" s="1"/>
      <c r="I15" s="14">
        <v>44574</v>
      </c>
      <c r="J15" s="15">
        <v>38955.949316788494</v>
      </c>
      <c r="K15" s="15">
        <v>39534.33832748131</v>
      </c>
      <c r="L15" s="15">
        <v>0</v>
      </c>
      <c r="M15" s="15">
        <v>0</v>
      </c>
      <c r="N15" s="15">
        <v>41260.569124380148</v>
      </c>
      <c r="O15" s="15">
        <v>26062.967840881531</v>
      </c>
      <c r="P15" s="15">
        <v>0</v>
      </c>
      <c r="Q15" s="15">
        <v>0</v>
      </c>
      <c r="R15" s="15">
        <v>44927.308720246569</v>
      </c>
      <c r="S15" s="15" t="s">
        <v>37</v>
      </c>
      <c r="T15" s="15">
        <v>0</v>
      </c>
      <c r="U15" s="15" t="s">
        <v>37</v>
      </c>
      <c r="V15" s="15" t="s">
        <v>37</v>
      </c>
      <c r="W15" s="15" t="s">
        <v>37</v>
      </c>
      <c r="X15" s="15" t="s">
        <v>37</v>
      </c>
      <c r="Y15" s="15" t="s">
        <v>37</v>
      </c>
      <c r="Z15" s="15" t="s">
        <v>37</v>
      </c>
      <c r="AA15" s="15" t="s">
        <v>37</v>
      </c>
      <c r="AB15" s="15" t="s">
        <v>37</v>
      </c>
      <c r="AC15" s="15" t="s">
        <v>37</v>
      </c>
      <c r="AD15" s="15" t="s">
        <v>37</v>
      </c>
      <c r="AE15" s="15" t="s">
        <v>37</v>
      </c>
      <c r="AF15" s="15" t="s">
        <v>37</v>
      </c>
      <c r="AG15" s="15" t="s">
        <v>37</v>
      </c>
      <c r="AH15" s="15" t="s">
        <v>37</v>
      </c>
      <c r="AI15" s="15" t="s">
        <v>37</v>
      </c>
      <c r="AJ15" s="15" t="s">
        <v>37</v>
      </c>
      <c r="AK15" s="15" t="s">
        <v>37</v>
      </c>
      <c r="AL15" s="15" t="s">
        <v>37</v>
      </c>
      <c r="AM15" s="15" t="s">
        <v>37</v>
      </c>
      <c r="AN15" s="15" t="s">
        <v>37</v>
      </c>
      <c r="AO15" s="12"/>
      <c r="AP15" s="16">
        <v>190741.13332977804</v>
      </c>
      <c r="AQ15" s="17">
        <v>1</v>
      </c>
      <c r="AR15" s="18" t="s">
        <v>37</v>
      </c>
      <c r="AS15" s="19">
        <v>2274742.7046367009</v>
      </c>
      <c r="AT15" s="19" t="s">
        <v>37</v>
      </c>
      <c r="AV15" s="16">
        <v>190741.13332977804</v>
      </c>
      <c r="AW15" s="17">
        <v>3</v>
      </c>
      <c r="AX15" s="18" t="s">
        <v>37</v>
      </c>
      <c r="AY15" s="19">
        <v>938330.06341898674</v>
      </c>
      <c r="AZ15" s="19" t="s">
        <v>37</v>
      </c>
    </row>
    <row r="16" spans="1:52" customFormat="1" x14ac:dyDescent="0.15">
      <c r="A16" s="12"/>
      <c r="B16" s="20"/>
      <c r="C16" s="12"/>
      <c r="D16" s="12"/>
      <c r="E16" s="13">
        <v>14</v>
      </c>
      <c r="F16" s="6">
        <v>1002766.9029029859</v>
      </c>
      <c r="G16" s="6">
        <v>2785.463619174961</v>
      </c>
      <c r="H16" s="1"/>
      <c r="I16" s="14">
        <v>44575</v>
      </c>
      <c r="J16" s="15">
        <v>38944.240271450995</v>
      </c>
      <c r="K16" s="15">
        <v>39522.455434932592</v>
      </c>
      <c r="L16" s="15">
        <v>0</v>
      </c>
      <c r="M16" s="15">
        <v>0</v>
      </c>
      <c r="N16" s="15">
        <v>41248.167376174766</v>
      </c>
      <c r="O16" s="15">
        <v>26053.1756115356</v>
      </c>
      <c r="P16" s="15">
        <v>0</v>
      </c>
      <c r="Q16" s="15">
        <v>0</v>
      </c>
      <c r="R16" s="15">
        <v>44913.804854882663</v>
      </c>
      <c r="S16" s="15" t="s">
        <v>37</v>
      </c>
      <c r="T16" s="15">
        <v>0</v>
      </c>
      <c r="U16" s="15" t="s">
        <v>37</v>
      </c>
      <c r="V16" s="15" t="s">
        <v>37</v>
      </c>
      <c r="W16" s="15" t="s">
        <v>37</v>
      </c>
      <c r="X16" s="15" t="s">
        <v>37</v>
      </c>
      <c r="Y16" s="15" t="s">
        <v>37</v>
      </c>
      <c r="Z16" s="15" t="s">
        <v>37</v>
      </c>
      <c r="AA16" s="15" t="s">
        <v>37</v>
      </c>
      <c r="AB16" s="15" t="s">
        <v>37</v>
      </c>
      <c r="AC16" s="15" t="s">
        <v>37</v>
      </c>
      <c r="AD16" s="15" t="s">
        <v>37</v>
      </c>
      <c r="AE16" s="15" t="s">
        <v>37</v>
      </c>
      <c r="AF16" s="15" t="s">
        <v>37</v>
      </c>
      <c r="AG16" s="15" t="s">
        <v>37</v>
      </c>
      <c r="AH16" s="15" t="s">
        <v>37</v>
      </c>
      <c r="AI16" s="15" t="s">
        <v>37</v>
      </c>
      <c r="AJ16" s="15" t="s">
        <v>37</v>
      </c>
      <c r="AK16" s="15" t="s">
        <v>37</v>
      </c>
      <c r="AL16" s="15" t="s">
        <v>37</v>
      </c>
      <c r="AM16" s="15" t="s">
        <v>37</v>
      </c>
      <c r="AN16" s="15" t="s">
        <v>37</v>
      </c>
      <c r="AO16" s="12"/>
      <c r="AP16" s="16">
        <v>190681.84354897664</v>
      </c>
      <c r="AQ16" s="17">
        <v>1</v>
      </c>
      <c r="AR16" s="18" t="s">
        <v>37</v>
      </c>
      <c r="AS16" s="19">
        <v>2465424.5481856777</v>
      </c>
      <c r="AT16" s="19" t="s">
        <v>37</v>
      </c>
      <c r="AV16" s="16">
        <v>190681.84354897664</v>
      </c>
      <c r="AW16" s="17">
        <v>3</v>
      </c>
      <c r="AX16" s="18" t="s">
        <v>37</v>
      </c>
      <c r="AY16" s="19">
        <v>1129011.9069679633</v>
      </c>
      <c r="AZ16" s="19" t="s">
        <v>37</v>
      </c>
    </row>
    <row r="17" spans="1:56" customFormat="1" x14ac:dyDescent="0.15">
      <c r="A17" s="12"/>
      <c r="B17" s="20"/>
      <c r="C17" s="12"/>
      <c r="E17" s="13">
        <v>15</v>
      </c>
      <c r="F17" s="6">
        <v>986866.17539399094</v>
      </c>
      <c r="G17" s="6">
        <v>2741.2949316499748</v>
      </c>
      <c r="H17" s="1"/>
      <c r="I17" s="14">
        <v>44576</v>
      </c>
      <c r="J17" s="15">
        <v>38932.53474551798</v>
      </c>
      <c r="K17" s="15">
        <v>39510.576114041869</v>
      </c>
      <c r="L17" s="15">
        <v>0</v>
      </c>
      <c r="M17" s="15">
        <v>0</v>
      </c>
      <c r="N17" s="15">
        <v>41235.769355580553</v>
      </c>
      <c r="O17" s="15">
        <v>26043.387061270125</v>
      </c>
      <c r="P17" s="15">
        <v>0</v>
      </c>
      <c r="Q17" s="15">
        <v>0</v>
      </c>
      <c r="R17" s="15">
        <v>44900.305048394854</v>
      </c>
      <c r="S17" s="15" t="s">
        <v>37</v>
      </c>
      <c r="T17" s="15">
        <v>0</v>
      </c>
      <c r="U17" s="15" t="s">
        <v>37</v>
      </c>
      <c r="V17" s="15" t="s">
        <v>37</v>
      </c>
      <c r="W17" s="15" t="s">
        <v>37</v>
      </c>
      <c r="X17" s="15" t="s">
        <v>37</v>
      </c>
      <c r="Y17" s="15" t="s">
        <v>37</v>
      </c>
      <c r="Z17" s="15" t="s">
        <v>37</v>
      </c>
      <c r="AA17" s="15" t="s">
        <v>37</v>
      </c>
      <c r="AB17" s="15" t="s">
        <v>37</v>
      </c>
      <c r="AC17" s="15" t="s">
        <v>37</v>
      </c>
      <c r="AD17" s="15" t="s">
        <v>37</v>
      </c>
      <c r="AE17" s="15" t="s">
        <v>37</v>
      </c>
      <c r="AF17" s="15" t="s">
        <v>37</v>
      </c>
      <c r="AG17" s="15" t="s">
        <v>37</v>
      </c>
      <c r="AH17" s="15" t="s">
        <v>37</v>
      </c>
      <c r="AI17" s="15" t="s">
        <v>37</v>
      </c>
      <c r="AJ17" s="15" t="s">
        <v>37</v>
      </c>
      <c r="AK17" s="15" t="s">
        <v>37</v>
      </c>
      <c r="AL17" s="15" t="s">
        <v>37</v>
      </c>
      <c r="AM17" s="15" t="s">
        <v>37</v>
      </c>
      <c r="AN17" s="15" t="s">
        <v>37</v>
      </c>
      <c r="AO17" s="12"/>
      <c r="AP17" s="16">
        <v>190622.5723248054</v>
      </c>
      <c r="AQ17" s="17">
        <v>1</v>
      </c>
      <c r="AR17" s="18" t="s">
        <v>37</v>
      </c>
      <c r="AS17" s="19">
        <v>2656047.1205104832</v>
      </c>
      <c r="AT17" s="19" t="s">
        <v>37</v>
      </c>
      <c r="AV17" s="16">
        <v>190622.5723248054</v>
      </c>
      <c r="AW17" s="17">
        <v>3</v>
      </c>
      <c r="AX17" s="18">
        <v>3</v>
      </c>
      <c r="AY17" s="19">
        <v>1319634.4792927688</v>
      </c>
      <c r="AZ17" s="19">
        <v>1319634.4792927688</v>
      </c>
    </row>
    <row r="18" spans="1:56" customFormat="1" x14ac:dyDescent="0.15">
      <c r="A18" s="12"/>
      <c r="B18" s="20"/>
      <c r="C18" s="12"/>
      <c r="D18" s="12"/>
      <c r="E18" s="13">
        <v>16</v>
      </c>
      <c r="F18" s="6">
        <v>971027.86677598162</v>
      </c>
      <c r="G18" s="6">
        <v>2697.2996299332822</v>
      </c>
      <c r="H18" s="1"/>
      <c r="I18" s="14">
        <v>44577</v>
      </c>
      <c r="J18" s="15">
        <v>38920.832737931611</v>
      </c>
      <c r="K18" s="15">
        <v>39498.700363735588</v>
      </c>
      <c r="L18" s="15">
        <v>0</v>
      </c>
      <c r="M18" s="15">
        <v>0</v>
      </c>
      <c r="N18" s="15">
        <v>41223.375061477105</v>
      </c>
      <c r="O18" s="15">
        <v>36753.320736992209</v>
      </c>
      <c r="P18" s="15">
        <v>0</v>
      </c>
      <c r="Q18" s="15">
        <v>0</v>
      </c>
      <c r="R18" s="15">
        <v>44886.80929956316</v>
      </c>
      <c r="S18" s="15" t="s">
        <v>37</v>
      </c>
      <c r="T18" s="15">
        <v>0</v>
      </c>
      <c r="U18" s="15" t="s">
        <v>37</v>
      </c>
      <c r="V18" s="15" t="s">
        <v>37</v>
      </c>
      <c r="W18" s="15" t="s">
        <v>37</v>
      </c>
      <c r="X18" s="15" t="s">
        <v>37</v>
      </c>
      <c r="Y18" s="15" t="s">
        <v>37</v>
      </c>
      <c r="Z18" s="15" t="s">
        <v>37</v>
      </c>
      <c r="AA18" s="15" t="s">
        <v>37</v>
      </c>
      <c r="AB18" s="15" t="s">
        <v>37</v>
      </c>
      <c r="AC18" s="15" t="s">
        <v>37</v>
      </c>
      <c r="AD18" s="15" t="s">
        <v>37</v>
      </c>
      <c r="AE18" s="15" t="s">
        <v>37</v>
      </c>
      <c r="AF18" s="15" t="s">
        <v>37</v>
      </c>
      <c r="AG18" s="15" t="s">
        <v>37</v>
      </c>
      <c r="AH18" s="15" t="s">
        <v>37</v>
      </c>
      <c r="AI18" s="15" t="s">
        <v>37</v>
      </c>
      <c r="AJ18" s="15" t="s">
        <v>37</v>
      </c>
      <c r="AK18" s="15" t="s">
        <v>37</v>
      </c>
      <c r="AL18" s="15" t="s">
        <v>37</v>
      </c>
      <c r="AM18" s="15" t="s">
        <v>37</v>
      </c>
      <c r="AN18" s="15" t="s">
        <v>37</v>
      </c>
      <c r="AO18" s="12"/>
      <c r="AP18" s="16">
        <v>201283.03819969966</v>
      </c>
      <c r="AQ18" s="17">
        <v>1</v>
      </c>
      <c r="AR18" s="18" t="s">
        <v>37</v>
      </c>
      <c r="AS18" s="19">
        <v>2857330.1587101826</v>
      </c>
      <c r="AT18" s="19" t="s">
        <v>37</v>
      </c>
      <c r="AV18" s="16">
        <v>201283.03819969966</v>
      </c>
      <c r="AW18" s="17">
        <v>4</v>
      </c>
      <c r="AX18" s="18" t="s">
        <v>37</v>
      </c>
      <c r="AY18" s="19">
        <v>201283.03819969966</v>
      </c>
      <c r="AZ18" s="19" t="s">
        <v>37</v>
      </c>
    </row>
    <row r="19" spans="1:56" customFormat="1" x14ac:dyDescent="0.15">
      <c r="A19" s="12"/>
      <c r="B19" s="20"/>
      <c r="C19" s="12"/>
      <c r="D19" s="12"/>
      <c r="E19" s="13">
        <v>17</v>
      </c>
      <c r="F19" s="6">
        <v>955251.78488976217</v>
      </c>
      <c r="G19" s="6">
        <v>2653.4771802493392</v>
      </c>
      <c r="H19" s="1"/>
      <c r="I19" s="14">
        <v>44578</v>
      </c>
      <c r="J19" s="15">
        <v>38909.134247634385</v>
      </c>
      <c r="K19" s="15">
        <v>38986.994914802053</v>
      </c>
      <c r="L19" s="15">
        <v>0</v>
      </c>
      <c r="M19" s="15">
        <v>0</v>
      </c>
      <c r="N19" s="15">
        <v>41210.984492744341</v>
      </c>
      <c r="O19" s="15">
        <v>36742.273738873555</v>
      </c>
      <c r="P19" s="15">
        <v>0</v>
      </c>
      <c r="Q19" s="15">
        <v>0</v>
      </c>
      <c r="R19" s="15">
        <v>43113.579661788841</v>
      </c>
      <c r="S19" s="15" t="s">
        <v>37</v>
      </c>
      <c r="T19" s="15">
        <v>0</v>
      </c>
      <c r="U19" s="15" t="s">
        <v>37</v>
      </c>
      <c r="V19" s="15" t="s">
        <v>37</v>
      </c>
      <c r="W19" s="15" t="s">
        <v>37</v>
      </c>
      <c r="X19" s="15" t="s">
        <v>37</v>
      </c>
      <c r="Y19" s="15" t="s">
        <v>37</v>
      </c>
      <c r="Z19" s="15" t="s">
        <v>37</v>
      </c>
      <c r="AA19" s="15" t="s">
        <v>37</v>
      </c>
      <c r="AB19" s="15" t="s">
        <v>37</v>
      </c>
      <c r="AC19" s="15" t="s">
        <v>37</v>
      </c>
      <c r="AD19" s="15" t="s">
        <v>37</v>
      </c>
      <c r="AE19" s="15" t="s">
        <v>37</v>
      </c>
      <c r="AF19" s="15" t="s">
        <v>37</v>
      </c>
      <c r="AG19" s="15" t="s">
        <v>37</v>
      </c>
      <c r="AH19" s="15" t="s">
        <v>37</v>
      </c>
      <c r="AI19" s="15" t="s">
        <v>37</v>
      </c>
      <c r="AJ19" s="15" t="s">
        <v>37</v>
      </c>
      <c r="AK19" s="15" t="s">
        <v>37</v>
      </c>
      <c r="AL19" s="15" t="s">
        <v>37</v>
      </c>
      <c r="AM19" s="15" t="s">
        <v>37</v>
      </c>
      <c r="AN19" s="15" t="s">
        <v>37</v>
      </c>
      <c r="AO19" s="12"/>
      <c r="AP19" s="16">
        <v>198962.96705584315</v>
      </c>
      <c r="AQ19" s="17">
        <v>1</v>
      </c>
      <c r="AR19" s="18" t="s">
        <v>37</v>
      </c>
      <c r="AS19" s="19">
        <v>3056293.1257660259</v>
      </c>
      <c r="AT19" s="19" t="s">
        <v>37</v>
      </c>
      <c r="AV19" s="16">
        <v>198962.96705584315</v>
      </c>
      <c r="AW19" s="17">
        <v>4</v>
      </c>
      <c r="AX19" s="18" t="s">
        <v>37</v>
      </c>
      <c r="AY19" s="19">
        <v>400246.00525554281</v>
      </c>
      <c r="AZ19" s="19" t="s">
        <v>37</v>
      </c>
      <c r="BD19" s="22"/>
    </row>
    <row r="20" spans="1:56" customFormat="1" x14ac:dyDescent="0.15">
      <c r="A20" s="12"/>
      <c r="B20" s="20"/>
      <c r="C20" s="12"/>
      <c r="D20" s="12"/>
      <c r="E20" s="13">
        <v>18</v>
      </c>
      <c r="F20" s="6">
        <v>939537.7381081949</v>
      </c>
      <c r="G20" s="6">
        <v>2609.8270503005415</v>
      </c>
      <c r="H20" s="1"/>
      <c r="I20" s="14">
        <v>44579</v>
      </c>
      <c r="J20" s="15">
        <v>38398.754154677183</v>
      </c>
      <c r="K20" s="15">
        <v>38975.276538044804</v>
      </c>
      <c r="L20" s="15">
        <v>0</v>
      </c>
      <c r="M20" s="15">
        <v>0</v>
      </c>
      <c r="N20" s="15">
        <v>41198.597648262526</v>
      </c>
      <c r="O20" s="15">
        <v>36731.230061166898</v>
      </c>
      <c r="P20" s="15">
        <v>0</v>
      </c>
      <c r="Q20" s="15">
        <v>0</v>
      </c>
      <c r="R20" s="15">
        <v>43100.620951559074</v>
      </c>
      <c r="S20" s="15" t="s">
        <v>37</v>
      </c>
      <c r="T20" s="15">
        <v>0</v>
      </c>
      <c r="U20" s="15" t="s">
        <v>37</v>
      </c>
      <c r="V20" s="15" t="s">
        <v>37</v>
      </c>
      <c r="W20" s="15" t="s">
        <v>37</v>
      </c>
      <c r="X20" s="15" t="s">
        <v>37</v>
      </c>
      <c r="Y20" s="15" t="s">
        <v>37</v>
      </c>
      <c r="Z20" s="15" t="s">
        <v>37</v>
      </c>
      <c r="AA20" s="15" t="s">
        <v>37</v>
      </c>
      <c r="AB20" s="15" t="s">
        <v>37</v>
      </c>
      <c r="AC20" s="15" t="s">
        <v>37</v>
      </c>
      <c r="AD20" s="15" t="s">
        <v>37</v>
      </c>
      <c r="AE20" s="15" t="s">
        <v>37</v>
      </c>
      <c r="AF20" s="15" t="s">
        <v>37</v>
      </c>
      <c r="AG20" s="15" t="s">
        <v>37</v>
      </c>
      <c r="AH20" s="15" t="s">
        <v>37</v>
      </c>
      <c r="AI20" s="15" t="s">
        <v>37</v>
      </c>
      <c r="AJ20" s="15" t="s">
        <v>37</v>
      </c>
      <c r="AK20" s="15" t="s">
        <v>37</v>
      </c>
      <c r="AL20" s="15" t="s">
        <v>37</v>
      </c>
      <c r="AM20" s="15" t="s">
        <v>37</v>
      </c>
      <c r="AN20" s="15" t="s">
        <v>37</v>
      </c>
      <c r="AO20" s="12"/>
      <c r="AP20" s="16">
        <v>198404.47935371049</v>
      </c>
      <c r="AQ20" s="17">
        <v>1</v>
      </c>
      <c r="AR20" s="18" t="s">
        <v>37</v>
      </c>
      <c r="AS20" s="19">
        <v>3254697.6051197364</v>
      </c>
      <c r="AT20" s="19" t="s">
        <v>37</v>
      </c>
      <c r="AV20" s="16">
        <v>198404.47935371049</v>
      </c>
      <c r="AW20" s="17">
        <v>4</v>
      </c>
      <c r="AX20" s="18" t="s">
        <v>37</v>
      </c>
      <c r="AY20" s="19">
        <v>598650.48460925324</v>
      </c>
      <c r="AZ20" s="19" t="s">
        <v>37</v>
      </c>
      <c r="BD20" s="22"/>
    </row>
    <row r="21" spans="1:56" customFormat="1" x14ac:dyDescent="0.15">
      <c r="A21" s="12"/>
      <c r="B21" s="20"/>
      <c r="C21" s="12"/>
      <c r="D21" s="12"/>
      <c r="E21" s="13">
        <v>19</v>
      </c>
      <c r="F21" s="6">
        <v>945551.11219155695</v>
      </c>
      <c r="G21" s="6">
        <v>2626.5308671987691</v>
      </c>
      <c r="H21" s="1"/>
      <c r="I21" s="14">
        <v>44580</v>
      </c>
      <c r="J21" s="15">
        <v>38387.212586285546</v>
      </c>
      <c r="K21" s="15">
        <v>38963.561683496802</v>
      </c>
      <c r="L21" s="15">
        <v>0</v>
      </c>
      <c r="M21" s="15">
        <v>0</v>
      </c>
      <c r="N21" s="15">
        <v>41186.214526912248</v>
      </c>
      <c r="O21" s="15">
        <v>36720.189702874224</v>
      </c>
      <c r="P21" s="15">
        <v>0</v>
      </c>
      <c r="Q21" s="15">
        <v>0</v>
      </c>
      <c r="R21" s="15">
        <v>43087.666136347347</v>
      </c>
      <c r="S21" s="15" t="s">
        <v>37</v>
      </c>
      <c r="T21" s="15">
        <v>0</v>
      </c>
      <c r="U21" s="15" t="s">
        <v>37</v>
      </c>
      <c r="V21" s="15" t="s">
        <v>37</v>
      </c>
      <c r="W21" s="15" t="s">
        <v>37</v>
      </c>
      <c r="X21" s="15" t="s">
        <v>37</v>
      </c>
      <c r="Y21" s="15" t="s">
        <v>37</v>
      </c>
      <c r="Z21" s="15" t="s">
        <v>37</v>
      </c>
      <c r="AA21" s="15" t="s">
        <v>37</v>
      </c>
      <c r="AB21" s="15" t="s">
        <v>37</v>
      </c>
      <c r="AC21" s="15" t="s">
        <v>37</v>
      </c>
      <c r="AD21" s="15" t="s">
        <v>37</v>
      </c>
      <c r="AE21" s="15" t="s">
        <v>37</v>
      </c>
      <c r="AF21" s="15" t="s">
        <v>37</v>
      </c>
      <c r="AG21" s="15" t="s">
        <v>37</v>
      </c>
      <c r="AH21" s="15" t="s">
        <v>37</v>
      </c>
      <c r="AI21" s="15" t="s">
        <v>37</v>
      </c>
      <c r="AJ21" s="15" t="s">
        <v>37</v>
      </c>
      <c r="AK21" s="15" t="s">
        <v>37</v>
      </c>
      <c r="AL21" s="15" t="s">
        <v>37</v>
      </c>
      <c r="AM21" s="15" t="s">
        <v>37</v>
      </c>
      <c r="AN21" s="15" t="s">
        <v>37</v>
      </c>
      <c r="AO21" s="12"/>
      <c r="AP21" s="16">
        <v>198344.84463591618</v>
      </c>
      <c r="AQ21" s="17">
        <v>1</v>
      </c>
      <c r="AR21" s="18" t="s">
        <v>37</v>
      </c>
      <c r="AS21" s="19">
        <v>3453042.4497556528</v>
      </c>
      <c r="AT21" s="19" t="s">
        <v>37</v>
      </c>
      <c r="AV21" s="16">
        <v>198344.84463591618</v>
      </c>
      <c r="AW21" s="17">
        <v>4</v>
      </c>
      <c r="AX21" s="18" t="s">
        <v>37</v>
      </c>
      <c r="AY21" s="19">
        <v>796995.32924516941</v>
      </c>
      <c r="AZ21" s="19" t="s">
        <v>37</v>
      </c>
      <c r="BD21" s="22"/>
    </row>
    <row r="22" spans="1:56" customFormat="1" x14ac:dyDescent="0.15">
      <c r="A22" s="12"/>
      <c r="B22" s="20"/>
      <c r="C22" s="12"/>
      <c r="D22" s="12"/>
      <c r="E22" s="13">
        <v>20</v>
      </c>
      <c r="F22" s="6">
        <v>1016270.084769486</v>
      </c>
      <c r="G22" s="6">
        <v>2822.9724576930166</v>
      </c>
      <c r="H22" s="1"/>
      <c r="I22" s="14">
        <v>44581</v>
      </c>
      <c r="J22" s="15">
        <v>38375.674486959608</v>
      </c>
      <c r="K22" s="15">
        <v>38951.850350099361</v>
      </c>
      <c r="L22" s="15">
        <v>0</v>
      </c>
      <c r="M22" s="15">
        <v>0</v>
      </c>
      <c r="N22" s="15">
        <v>43715.429888535829</v>
      </c>
      <c r="O22" s="15">
        <v>36709.152662997818</v>
      </c>
      <c r="P22" s="15">
        <v>0</v>
      </c>
      <c r="Q22" s="15">
        <v>0</v>
      </c>
      <c r="R22" s="15">
        <v>43074.715214982942</v>
      </c>
      <c r="S22" s="15" t="s">
        <v>37</v>
      </c>
      <c r="T22" s="15">
        <v>0</v>
      </c>
      <c r="U22" s="15" t="s">
        <v>37</v>
      </c>
      <c r="V22" s="15" t="s">
        <v>37</v>
      </c>
      <c r="W22" s="15" t="s">
        <v>37</v>
      </c>
      <c r="X22" s="15" t="s">
        <v>37</v>
      </c>
      <c r="Y22" s="15" t="s">
        <v>37</v>
      </c>
      <c r="Z22" s="15" t="s">
        <v>37</v>
      </c>
      <c r="AA22" s="15" t="s">
        <v>37</v>
      </c>
      <c r="AB22" s="15" t="s">
        <v>37</v>
      </c>
      <c r="AC22" s="15" t="s">
        <v>37</v>
      </c>
      <c r="AD22" s="15" t="s">
        <v>37</v>
      </c>
      <c r="AE22" s="15" t="s">
        <v>37</v>
      </c>
      <c r="AF22" s="15" t="s">
        <v>37</v>
      </c>
      <c r="AG22" s="15" t="s">
        <v>37</v>
      </c>
      <c r="AH22" s="15" t="s">
        <v>37</v>
      </c>
      <c r="AI22" s="15" t="s">
        <v>37</v>
      </c>
      <c r="AJ22" s="15" t="s">
        <v>37</v>
      </c>
      <c r="AK22" s="15" t="s">
        <v>37</v>
      </c>
      <c r="AL22" s="15" t="s">
        <v>37</v>
      </c>
      <c r="AM22" s="15" t="s">
        <v>37</v>
      </c>
      <c r="AN22" s="15" t="s">
        <v>37</v>
      </c>
      <c r="AO22" s="12"/>
      <c r="AP22" s="16">
        <v>200826.82260357557</v>
      </c>
      <c r="AQ22" s="17">
        <v>1</v>
      </c>
      <c r="AR22" s="18" t="s">
        <v>37</v>
      </c>
      <c r="AS22" s="19">
        <v>3653869.2723592282</v>
      </c>
      <c r="AT22" s="19" t="s">
        <v>37</v>
      </c>
      <c r="AV22" s="16">
        <v>200826.82260357557</v>
      </c>
      <c r="AW22" s="17">
        <v>4</v>
      </c>
      <c r="AX22" s="18" t="s">
        <v>37</v>
      </c>
      <c r="AY22" s="19">
        <v>997822.15184874495</v>
      </c>
      <c r="AZ22" s="19" t="s">
        <v>37</v>
      </c>
      <c r="BD22" s="22"/>
    </row>
    <row r="23" spans="1:56" customFormat="1" x14ac:dyDescent="0.15">
      <c r="A23" s="12"/>
      <c r="B23" s="20"/>
      <c r="C23" s="12"/>
      <c r="D23" s="12"/>
      <c r="E23" s="13">
        <v>21</v>
      </c>
      <c r="F23" s="6">
        <v>1050649.2268697608</v>
      </c>
      <c r="G23" s="6">
        <v>2918.4700746382246</v>
      </c>
      <c r="H23" s="1"/>
      <c r="I23" s="14">
        <v>44582</v>
      </c>
      <c r="J23" s="15">
        <v>38364.139855656671</v>
      </c>
      <c r="K23" s="15">
        <v>38940.142536794126</v>
      </c>
      <c r="L23" s="15">
        <v>0</v>
      </c>
      <c r="M23" s="15">
        <v>0</v>
      </c>
      <c r="N23" s="15">
        <v>43702.290279323621</v>
      </c>
      <c r="O23" s="15">
        <v>36698.118940540255</v>
      </c>
      <c r="P23" s="15">
        <v>0</v>
      </c>
      <c r="Q23" s="15">
        <v>0</v>
      </c>
      <c r="R23" s="15">
        <v>43061.768186295463</v>
      </c>
      <c r="S23" s="15" t="s">
        <v>37</v>
      </c>
      <c r="T23" s="15">
        <v>0</v>
      </c>
      <c r="U23" s="15" t="s">
        <v>37</v>
      </c>
      <c r="V23" s="15" t="s">
        <v>37</v>
      </c>
      <c r="W23" s="15" t="s">
        <v>37</v>
      </c>
      <c r="X23" s="15" t="s">
        <v>37</v>
      </c>
      <c r="Y23" s="15" t="s">
        <v>37</v>
      </c>
      <c r="Z23" s="15" t="s">
        <v>37</v>
      </c>
      <c r="AA23" s="15" t="s">
        <v>37</v>
      </c>
      <c r="AB23" s="15" t="s">
        <v>37</v>
      </c>
      <c r="AC23" s="15" t="s">
        <v>37</v>
      </c>
      <c r="AD23" s="15" t="s">
        <v>37</v>
      </c>
      <c r="AE23" s="15" t="s">
        <v>37</v>
      </c>
      <c r="AF23" s="15" t="s">
        <v>37</v>
      </c>
      <c r="AG23" s="15" t="s">
        <v>37</v>
      </c>
      <c r="AH23" s="15" t="s">
        <v>37</v>
      </c>
      <c r="AI23" s="15" t="s">
        <v>37</v>
      </c>
      <c r="AJ23" s="15" t="s">
        <v>37</v>
      </c>
      <c r="AK23" s="15" t="s">
        <v>37</v>
      </c>
      <c r="AL23" s="15" t="s">
        <v>37</v>
      </c>
      <c r="AM23" s="15" t="s">
        <v>37</v>
      </c>
      <c r="AN23" s="15" t="s">
        <v>37</v>
      </c>
      <c r="AO23" s="12"/>
      <c r="AP23" s="16">
        <v>200766.45979861013</v>
      </c>
      <c r="AQ23" s="17">
        <v>1</v>
      </c>
      <c r="AR23" s="18" t="s">
        <v>37</v>
      </c>
      <c r="AS23" s="19">
        <v>3854635.7321578385</v>
      </c>
      <c r="AT23" s="19" t="s">
        <v>37</v>
      </c>
      <c r="AV23" s="16">
        <v>200766.45979861013</v>
      </c>
      <c r="AW23" s="17">
        <v>4</v>
      </c>
      <c r="AX23" s="18" t="s">
        <v>37</v>
      </c>
      <c r="AY23" s="19">
        <v>1198588.6116473551</v>
      </c>
      <c r="AZ23" s="19" t="s">
        <v>37</v>
      </c>
      <c r="BD23" s="22"/>
    </row>
    <row r="24" spans="1:56" customFormat="1" x14ac:dyDescent="0.15">
      <c r="A24" s="12"/>
      <c r="B24" s="20"/>
      <c r="C24" s="12"/>
      <c r="D24" s="12"/>
      <c r="E24" s="13">
        <v>22</v>
      </c>
      <c r="F24" s="6">
        <v>1242316.8836314902</v>
      </c>
      <c r="G24" s="6">
        <v>3450.8802323096947</v>
      </c>
      <c r="H24" s="1"/>
      <c r="I24" s="14">
        <v>44583</v>
      </c>
      <c r="J24" s="15">
        <v>38352.608691334339</v>
      </c>
      <c r="K24" s="15">
        <v>38928.438242523065</v>
      </c>
      <c r="L24" s="15">
        <v>0</v>
      </c>
      <c r="M24" s="15">
        <v>0</v>
      </c>
      <c r="N24" s="15">
        <v>43689.154619502522</v>
      </c>
      <c r="O24" s="15">
        <v>36687.088534504408</v>
      </c>
      <c r="P24" s="15">
        <v>0</v>
      </c>
      <c r="Q24" s="15">
        <v>0</v>
      </c>
      <c r="R24" s="15">
        <v>43048.825049114901</v>
      </c>
      <c r="S24" s="15" t="s">
        <v>37</v>
      </c>
      <c r="T24" s="15">
        <v>0</v>
      </c>
      <c r="U24" s="15" t="s">
        <v>37</v>
      </c>
      <c r="V24" s="15" t="s">
        <v>37</v>
      </c>
      <c r="W24" s="15" t="s">
        <v>37</v>
      </c>
      <c r="X24" s="15" t="s">
        <v>37</v>
      </c>
      <c r="Y24" s="15" t="s">
        <v>37</v>
      </c>
      <c r="Z24" s="15" t="s">
        <v>37</v>
      </c>
      <c r="AA24" s="15" t="s">
        <v>37</v>
      </c>
      <c r="AB24" s="15" t="s">
        <v>37</v>
      </c>
      <c r="AC24" s="15" t="s">
        <v>37</v>
      </c>
      <c r="AD24" s="15" t="s">
        <v>37</v>
      </c>
      <c r="AE24" s="15" t="s">
        <v>37</v>
      </c>
      <c r="AF24" s="15" t="s">
        <v>37</v>
      </c>
      <c r="AG24" s="15" t="s">
        <v>37</v>
      </c>
      <c r="AH24" s="15" t="s">
        <v>37</v>
      </c>
      <c r="AI24" s="15" t="s">
        <v>37</v>
      </c>
      <c r="AJ24" s="15" t="s">
        <v>37</v>
      </c>
      <c r="AK24" s="15" t="s">
        <v>37</v>
      </c>
      <c r="AL24" s="15" t="s">
        <v>37</v>
      </c>
      <c r="AM24" s="15" t="s">
        <v>37</v>
      </c>
      <c r="AN24" s="15" t="s">
        <v>37</v>
      </c>
      <c r="AO24" s="12"/>
      <c r="AP24" s="16">
        <v>200706.11513697924</v>
      </c>
      <c r="AQ24" s="17">
        <v>1</v>
      </c>
      <c r="AR24" s="18" t="s">
        <v>37</v>
      </c>
      <c r="AS24" s="19">
        <v>4055341.8472948177</v>
      </c>
      <c r="AT24" s="19" t="s">
        <v>37</v>
      </c>
      <c r="AV24" s="16">
        <v>200706.11513697924</v>
      </c>
      <c r="AW24" s="17">
        <v>4</v>
      </c>
      <c r="AX24" s="18">
        <v>4</v>
      </c>
      <c r="AY24" s="19">
        <v>1399294.7267843343</v>
      </c>
      <c r="AZ24" s="19">
        <v>1399294.7267843343</v>
      </c>
      <c r="BD24" s="22"/>
    </row>
    <row r="25" spans="1:56" customFormat="1" x14ac:dyDescent="0.15">
      <c r="A25" s="12"/>
      <c r="B25" s="20"/>
      <c r="C25" s="12"/>
      <c r="D25" s="12"/>
      <c r="E25" s="13">
        <v>23</v>
      </c>
      <c r="F25" s="6">
        <v>1375974.1096457185</v>
      </c>
      <c r="G25" s="6">
        <v>3822.1503045714403</v>
      </c>
      <c r="H25" s="1"/>
      <c r="I25" s="14">
        <v>44584</v>
      </c>
      <c r="J25" s="15">
        <v>38341.080992950549</v>
      </c>
      <c r="K25" s="15">
        <v>38916.737466228456</v>
      </c>
      <c r="L25" s="15">
        <v>0</v>
      </c>
      <c r="M25" s="15">
        <v>0</v>
      </c>
      <c r="N25" s="15">
        <v>43676.022907885454</v>
      </c>
      <c r="O25" s="15">
        <v>41260.569124380148</v>
      </c>
      <c r="P25" s="15">
        <v>0</v>
      </c>
      <c r="Q25" s="15">
        <v>0</v>
      </c>
      <c r="R25" s="15">
        <v>43035.885802271565</v>
      </c>
      <c r="S25" s="15" t="s">
        <v>37</v>
      </c>
      <c r="T25" s="15">
        <v>0</v>
      </c>
      <c r="U25" s="15" t="s">
        <v>37</v>
      </c>
      <c r="V25" s="15" t="s">
        <v>37</v>
      </c>
      <c r="W25" s="15" t="s">
        <v>37</v>
      </c>
      <c r="X25" s="15" t="s">
        <v>37</v>
      </c>
      <c r="Y25" s="15" t="s">
        <v>37</v>
      </c>
      <c r="Z25" s="15" t="s">
        <v>37</v>
      </c>
      <c r="AA25" s="15" t="s">
        <v>37</v>
      </c>
      <c r="AB25" s="15" t="s">
        <v>37</v>
      </c>
      <c r="AC25" s="15" t="s">
        <v>37</v>
      </c>
      <c r="AD25" s="15" t="s">
        <v>37</v>
      </c>
      <c r="AE25" s="15" t="s">
        <v>37</v>
      </c>
      <c r="AF25" s="15" t="s">
        <v>37</v>
      </c>
      <c r="AG25" s="15" t="s">
        <v>37</v>
      </c>
      <c r="AH25" s="15" t="s">
        <v>37</v>
      </c>
      <c r="AI25" s="15" t="s">
        <v>37</v>
      </c>
      <c r="AJ25" s="15" t="s">
        <v>37</v>
      </c>
      <c r="AK25" s="15" t="s">
        <v>37</v>
      </c>
      <c r="AL25" s="15" t="s">
        <v>37</v>
      </c>
      <c r="AM25" s="15" t="s">
        <v>37</v>
      </c>
      <c r="AN25" s="15" t="s">
        <v>37</v>
      </c>
      <c r="AO25" s="12"/>
      <c r="AP25" s="16">
        <v>205230.29629371618</v>
      </c>
      <c r="AQ25" s="17">
        <v>1</v>
      </c>
      <c r="AR25" s="18" t="s">
        <v>37</v>
      </c>
      <c r="AS25" s="19">
        <v>4260572.1435885336</v>
      </c>
      <c r="AT25" s="19" t="s">
        <v>37</v>
      </c>
      <c r="AV25" s="16">
        <v>205230.29629371618</v>
      </c>
      <c r="AW25" s="17">
        <v>5</v>
      </c>
      <c r="AX25" s="18" t="s">
        <v>37</v>
      </c>
      <c r="AY25" s="19">
        <v>205230.29629371618</v>
      </c>
      <c r="AZ25" s="19" t="s">
        <v>37</v>
      </c>
      <c r="BD25" s="22"/>
    </row>
    <row r="26" spans="1:56" customFormat="1" x14ac:dyDescent="0.15">
      <c r="A26" s="12"/>
      <c r="B26" s="20"/>
      <c r="C26" s="12"/>
      <c r="D26" s="12"/>
      <c r="E26" s="13">
        <v>24</v>
      </c>
      <c r="F26" s="6">
        <v>1423672.8853581683</v>
      </c>
      <c r="G26" s="6">
        <v>3954.6469037726897</v>
      </c>
      <c r="H26" s="1"/>
      <c r="I26" s="14">
        <v>44585</v>
      </c>
      <c r="J26" s="15">
        <v>38329.556759463521</v>
      </c>
      <c r="K26" s="15">
        <v>38406.257640098367</v>
      </c>
      <c r="L26" s="15">
        <v>0</v>
      </c>
      <c r="M26" s="15">
        <v>0</v>
      </c>
      <c r="N26" s="15">
        <v>43662.895143285714</v>
      </c>
      <c r="O26" s="15">
        <v>41248.167376174766</v>
      </c>
      <c r="P26" s="15">
        <v>0</v>
      </c>
      <c r="Q26" s="15">
        <v>0</v>
      </c>
      <c r="R26" s="15" t="s">
        <v>37</v>
      </c>
      <c r="S26" s="15" t="s">
        <v>37</v>
      </c>
      <c r="T26" s="15">
        <v>0</v>
      </c>
      <c r="U26" s="15" t="s">
        <v>37</v>
      </c>
      <c r="V26" s="15" t="s">
        <v>37</v>
      </c>
      <c r="W26" s="15" t="s">
        <v>37</v>
      </c>
      <c r="X26" s="15" t="s">
        <v>37</v>
      </c>
      <c r="Y26" s="15" t="s">
        <v>37</v>
      </c>
      <c r="Z26" s="15" t="s">
        <v>37</v>
      </c>
      <c r="AA26" s="15" t="s">
        <v>37</v>
      </c>
      <c r="AB26" s="15" t="s">
        <v>37</v>
      </c>
      <c r="AC26" s="15" t="s">
        <v>37</v>
      </c>
      <c r="AD26" s="15" t="s">
        <v>37</v>
      </c>
      <c r="AE26" s="15" t="s">
        <v>37</v>
      </c>
      <c r="AF26" s="15" t="s">
        <v>37</v>
      </c>
      <c r="AG26" s="15" t="s">
        <v>37</v>
      </c>
      <c r="AH26" s="15" t="s">
        <v>37</v>
      </c>
      <c r="AI26" s="15" t="s">
        <v>37</v>
      </c>
      <c r="AJ26" s="15" t="s">
        <v>37</v>
      </c>
      <c r="AK26" s="15" t="s">
        <v>37</v>
      </c>
      <c r="AL26" s="15" t="s">
        <v>37</v>
      </c>
      <c r="AM26" s="15" t="s">
        <v>37</v>
      </c>
      <c r="AN26" s="15" t="s">
        <v>37</v>
      </c>
      <c r="AO26" s="12"/>
      <c r="AP26" s="16">
        <v>161646.87691902235</v>
      </c>
      <c r="AQ26" s="17">
        <v>1</v>
      </c>
      <c r="AR26" s="18" t="s">
        <v>37</v>
      </c>
      <c r="AS26" s="19">
        <v>4422219.0205075564</v>
      </c>
      <c r="AT26" s="19" t="s">
        <v>37</v>
      </c>
      <c r="AV26" s="16">
        <v>161646.87691902235</v>
      </c>
      <c r="AW26" s="17">
        <v>5</v>
      </c>
      <c r="AX26" s="18" t="s">
        <v>37</v>
      </c>
      <c r="AY26" s="19">
        <v>366877.17321273853</v>
      </c>
      <c r="AZ26" s="19" t="s">
        <v>37</v>
      </c>
      <c r="BD26" s="22"/>
    </row>
    <row r="27" spans="1:56" customFormat="1" x14ac:dyDescent="0.15">
      <c r="A27" s="12"/>
      <c r="B27" s="20"/>
      <c r="C27" s="12"/>
      <c r="D27" s="12"/>
      <c r="E27" s="13">
        <v>25</v>
      </c>
      <c r="F27" s="6">
        <v>1442724.8392074551</v>
      </c>
      <c r="G27" s="6">
        <v>4007.5689977984862</v>
      </c>
      <c r="H27" s="1"/>
      <c r="I27" s="14">
        <v>44586</v>
      </c>
      <c r="J27" s="15">
        <v>37820.399158795044</v>
      </c>
      <c r="K27" s="15">
        <v>38394.713816373398</v>
      </c>
      <c r="L27" s="15">
        <v>0</v>
      </c>
      <c r="M27" s="15">
        <v>0</v>
      </c>
      <c r="N27" s="15">
        <v>43649.771324516936</v>
      </c>
      <c r="O27" s="15">
        <v>41235.769355580553</v>
      </c>
      <c r="P27" s="15">
        <v>0</v>
      </c>
      <c r="Q27" s="15">
        <v>0</v>
      </c>
      <c r="R27" s="15" t="s">
        <v>37</v>
      </c>
      <c r="S27" s="15" t="s">
        <v>37</v>
      </c>
      <c r="T27" s="15">
        <v>0</v>
      </c>
      <c r="U27" s="15" t="s">
        <v>37</v>
      </c>
      <c r="V27" s="15" t="s">
        <v>37</v>
      </c>
      <c r="W27" s="15" t="s">
        <v>37</v>
      </c>
      <c r="X27" s="15" t="s">
        <v>37</v>
      </c>
      <c r="Y27" s="15" t="s">
        <v>37</v>
      </c>
      <c r="Z27" s="15" t="s">
        <v>37</v>
      </c>
      <c r="AA27" s="15" t="s">
        <v>37</v>
      </c>
      <c r="AB27" s="15" t="s">
        <v>37</v>
      </c>
      <c r="AC27" s="15" t="s">
        <v>37</v>
      </c>
      <c r="AD27" s="15" t="s">
        <v>37</v>
      </c>
      <c r="AE27" s="15" t="s">
        <v>37</v>
      </c>
      <c r="AF27" s="15" t="s">
        <v>37</v>
      </c>
      <c r="AG27" s="15" t="s">
        <v>37</v>
      </c>
      <c r="AH27" s="15" t="s">
        <v>37</v>
      </c>
      <c r="AI27" s="15" t="s">
        <v>37</v>
      </c>
      <c r="AJ27" s="15" t="s">
        <v>37</v>
      </c>
      <c r="AK27" s="15" t="s">
        <v>37</v>
      </c>
      <c r="AL27" s="15" t="s">
        <v>37</v>
      </c>
      <c r="AM27" s="15" t="s">
        <v>37</v>
      </c>
      <c r="AN27" s="15" t="s">
        <v>37</v>
      </c>
      <c r="AO27" s="12"/>
      <c r="AP27" s="16">
        <v>161100.65365526595</v>
      </c>
      <c r="AQ27" s="17">
        <v>1</v>
      </c>
      <c r="AR27" s="18" t="s">
        <v>37</v>
      </c>
      <c r="AS27" s="19">
        <v>4583319.6741628228</v>
      </c>
      <c r="AT27" s="19" t="s">
        <v>37</v>
      </c>
      <c r="AV27" s="16">
        <v>161100.65365526595</v>
      </c>
      <c r="AW27" s="17">
        <v>5</v>
      </c>
      <c r="AX27" s="18" t="s">
        <v>37</v>
      </c>
      <c r="AY27" s="19">
        <v>527977.82686800451</v>
      </c>
      <c r="AZ27" s="19" t="s">
        <v>37</v>
      </c>
      <c r="BD27" s="22"/>
    </row>
    <row r="28" spans="1:56" customFormat="1" x14ac:dyDescent="0.15">
      <c r="A28" s="12"/>
      <c r="B28" s="20"/>
      <c r="C28" s="12"/>
      <c r="D28" s="12"/>
      <c r="E28" s="13">
        <v>26</v>
      </c>
      <c r="F28" s="6">
        <v>1419119.7709470338</v>
      </c>
      <c r="G28" s="6">
        <v>3941.9993637417606</v>
      </c>
      <c r="H28" s="1"/>
      <c r="I28" s="14">
        <v>44587</v>
      </c>
      <c r="J28" s="15">
        <v>37809.031427390742</v>
      </c>
      <c r="K28" s="15">
        <v>38383.17346239202</v>
      </c>
      <c r="L28" s="15">
        <v>0</v>
      </c>
      <c r="M28" s="15">
        <v>0</v>
      </c>
      <c r="N28" s="15">
        <v>43636.651450393103</v>
      </c>
      <c r="O28" s="15">
        <v>41223.375061477105</v>
      </c>
      <c r="P28" s="15">
        <v>0</v>
      </c>
      <c r="Q28" s="15">
        <v>0</v>
      </c>
      <c r="R28" s="15" t="s">
        <v>37</v>
      </c>
      <c r="S28" s="15" t="s">
        <v>37</v>
      </c>
      <c r="T28" s="15">
        <v>0</v>
      </c>
      <c r="U28" s="15" t="s">
        <v>37</v>
      </c>
      <c r="V28" s="15" t="s">
        <v>37</v>
      </c>
      <c r="W28" s="15" t="s">
        <v>37</v>
      </c>
      <c r="X28" s="15" t="s">
        <v>37</v>
      </c>
      <c r="Y28" s="15" t="s">
        <v>37</v>
      </c>
      <c r="Z28" s="15" t="s">
        <v>37</v>
      </c>
      <c r="AA28" s="15" t="s">
        <v>37</v>
      </c>
      <c r="AB28" s="15" t="s">
        <v>37</v>
      </c>
      <c r="AC28" s="15" t="s">
        <v>37</v>
      </c>
      <c r="AD28" s="15" t="s">
        <v>37</v>
      </c>
      <c r="AE28" s="15" t="s">
        <v>37</v>
      </c>
      <c r="AF28" s="15" t="s">
        <v>37</v>
      </c>
      <c r="AG28" s="15" t="s">
        <v>37</v>
      </c>
      <c r="AH28" s="15" t="s">
        <v>37</v>
      </c>
      <c r="AI28" s="15" t="s">
        <v>37</v>
      </c>
      <c r="AJ28" s="15" t="s">
        <v>37</v>
      </c>
      <c r="AK28" s="15" t="s">
        <v>37</v>
      </c>
      <c r="AL28" s="15" t="s">
        <v>37</v>
      </c>
      <c r="AM28" s="15" t="s">
        <v>37</v>
      </c>
      <c r="AN28" s="15" t="s">
        <v>37</v>
      </c>
      <c r="AO28" s="12"/>
      <c r="AP28" s="16">
        <v>161052.23140165297</v>
      </c>
      <c r="AQ28" s="17">
        <v>1</v>
      </c>
      <c r="AR28" s="18" t="s">
        <v>37</v>
      </c>
      <c r="AS28" s="19">
        <v>4744371.9055644758</v>
      </c>
      <c r="AT28" s="19" t="s">
        <v>37</v>
      </c>
      <c r="AV28" s="16">
        <v>161052.23140165297</v>
      </c>
      <c r="AW28" s="17">
        <v>5</v>
      </c>
      <c r="AX28" s="18" t="s">
        <v>37</v>
      </c>
      <c r="AY28" s="19">
        <v>689030.05826965743</v>
      </c>
      <c r="AZ28" s="19" t="s">
        <v>37</v>
      </c>
      <c r="BD28" s="22"/>
    </row>
    <row r="29" spans="1:56" customFormat="1" x14ac:dyDescent="0.15">
      <c r="A29" s="12"/>
      <c r="B29" s="20"/>
      <c r="C29" s="12"/>
      <c r="D29" s="12"/>
      <c r="E29" s="13">
        <v>27</v>
      </c>
      <c r="F29" s="6">
        <v>1395607.5681208714</v>
      </c>
      <c r="G29" s="6">
        <v>3876.6876892246428</v>
      </c>
      <c r="H29" s="1"/>
      <c r="I29" s="14">
        <v>44588</v>
      </c>
      <c r="J29" s="15">
        <v>37797.667112801711</v>
      </c>
      <c r="K29" s="15">
        <v>38371.636577111327</v>
      </c>
      <c r="L29" s="15">
        <v>0</v>
      </c>
      <c r="M29" s="15">
        <v>0</v>
      </c>
      <c r="N29" s="15">
        <v>43116.285106708492</v>
      </c>
      <c r="O29" s="15">
        <v>41210.984492744341</v>
      </c>
      <c r="P29" s="15">
        <v>0</v>
      </c>
      <c r="Q29" s="15">
        <v>0</v>
      </c>
      <c r="R29" s="15" t="s">
        <v>37</v>
      </c>
      <c r="S29" s="15" t="s">
        <v>37</v>
      </c>
      <c r="T29" s="15">
        <v>0</v>
      </c>
      <c r="U29" s="15" t="s">
        <v>37</v>
      </c>
      <c r="V29" s="15" t="s">
        <v>37</v>
      </c>
      <c r="W29" s="15" t="s">
        <v>37</v>
      </c>
      <c r="X29" s="15" t="s">
        <v>37</v>
      </c>
      <c r="Y29" s="15" t="s">
        <v>37</v>
      </c>
      <c r="Z29" s="15" t="s">
        <v>37</v>
      </c>
      <c r="AA29" s="15" t="s">
        <v>37</v>
      </c>
      <c r="AB29" s="15" t="s">
        <v>37</v>
      </c>
      <c r="AC29" s="15" t="s">
        <v>37</v>
      </c>
      <c r="AD29" s="15" t="s">
        <v>37</v>
      </c>
      <c r="AE29" s="15" t="s">
        <v>37</v>
      </c>
      <c r="AF29" s="15" t="s">
        <v>37</v>
      </c>
      <c r="AG29" s="15" t="s">
        <v>37</v>
      </c>
      <c r="AH29" s="15" t="s">
        <v>37</v>
      </c>
      <c r="AI29" s="15" t="s">
        <v>37</v>
      </c>
      <c r="AJ29" s="15" t="s">
        <v>37</v>
      </c>
      <c r="AK29" s="15" t="s">
        <v>37</v>
      </c>
      <c r="AL29" s="15" t="s">
        <v>37</v>
      </c>
      <c r="AM29" s="15" t="s">
        <v>37</v>
      </c>
      <c r="AN29" s="15" t="s">
        <v>37</v>
      </c>
      <c r="AO29" s="12"/>
      <c r="AP29" s="16">
        <v>160496.57328936589</v>
      </c>
      <c r="AQ29" s="17">
        <v>1</v>
      </c>
      <c r="AR29" s="18" t="s">
        <v>37</v>
      </c>
      <c r="AS29" s="19">
        <v>4904868.4788538413</v>
      </c>
      <c r="AT29" s="19" t="s">
        <v>37</v>
      </c>
      <c r="AV29" s="16">
        <v>160496.57328936589</v>
      </c>
      <c r="AW29" s="17">
        <v>5</v>
      </c>
      <c r="AX29" s="18" t="s">
        <v>37</v>
      </c>
      <c r="AY29" s="19">
        <v>849526.63155902328</v>
      </c>
      <c r="AZ29" s="19" t="s">
        <v>37</v>
      </c>
      <c r="BD29" s="22"/>
    </row>
    <row r="30" spans="1:56" customFormat="1" x14ac:dyDescent="0.15">
      <c r="A30" s="12"/>
      <c r="B30" s="20"/>
      <c r="C30" s="12"/>
      <c r="D30" s="12"/>
      <c r="E30" s="13">
        <v>28</v>
      </c>
      <c r="F30" s="6">
        <v>1372187.9446104383</v>
      </c>
      <c r="G30" s="6">
        <v>3811.6331794734397</v>
      </c>
      <c r="H30" s="1"/>
      <c r="I30" s="14">
        <v>44589</v>
      </c>
      <c r="J30" s="15">
        <v>37786.30621400095</v>
      </c>
      <c r="K30" s="15">
        <v>38360.103159488717</v>
      </c>
      <c r="L30" s="15">
        <v>0</v>
      </c>
      <c r="M30" s="15">
        <v>0</v>
      </c>
      <c r="N30" s="15">
        <v>43103.325583299273</v>
      </c>
      <c r="O30" s="15">
        <v>41198.597648262526</v>
      </c>
      <c r="P30" s="15">
        <v>0</v>
      </c>
      <c r="Q30" s="15">
        <v>0</v>
      </c>
      <c r="R30" s="15" t="s">
        <v>37</v>
      </c>
      <c r="S30" s="15" t="s">
        <v>37</v>
      </c>
      <c r="T30" s="15">
        <v>0</v>
      </c>
      <c r="U30" s="15" t="s">
        <v>37</v>
      </c>
      <c r="V30" s="15" t="s">
        <v>37</v>
      </c>
      <c r="W30" s="15" t="s">
        <v>37</v>
      </c>
      <c r="X30" s="15" t="s">
        <v>37</v>
      </c>
      <c r="Y30" s="15" t="s">
        <v>37</v>
      </c>
      <c r="Z30" s="15" t="s">
        <v>37</v>
      </c>
      <c r="AA30" s="15" t="s">
        <v>37</v>
      </c>
      <c r="AB30" s="15" t="s">
        <v>37</v>
      </c>
      <c r="AC30" s="15" t="s">
        <v>37</v>
      </c>
      <c r="AD30" s="15" t="s">
        <v>37</v>
      </c>
      <c r="AE30" s="15" t="s">
        <v>37</v>
      </c>
      <c r="AF30" s="15" t="s">
        <v>37</v>
      </c>
      <c r="AG30" s="15" t="s">
        <v>37</v>
      </c>
      <c r="AH30" s="15" t="s">
        <v>37</v>
      </c>
      <c r="AI30" s="15" t="s">
        <v>37</v>
      </c>
      <c r="AJ30" s="15" t="s">
        <v>37</v>
      </c>
      <c r="AK30" s="15" t="s">
        <v>37</v>
      </c>
      <c r="AL30" s="15" t="s">
        <v>37</v>
      </c>
      <c r="AM30" s="15" t="s">
        <v>37</v>
      </c>
      <c r="AN30" s="15" t="s">
        <v>37</v>
      </c>
      <c r="AO30" s="12"/>
      <c r="AP30" s="16">
        <v>160448.33260505146</v>
      </c>
      <c r="AQ30" s="17">
        <v>1</v>
      </c>
      <c r="AR30" s="18" t="s">
        <v>37</v>
      </c>
      <c r="AS30" s="19">
        <v>5065316.8114588931</v>
      </c>
      <c r="AT30" s="19" t="s">
        <v>37</v>
      </c>
      <c r="AV30" s="16">
        <v>160448.33260505146</v>
      </c>
      <c r="AW30" s="17">
        <v>5</v>
      </c>
      <c r="AX30" s="18" t="s">
        <v>37</v>
      </c>
      <c r="AY30" s="19">
        <v>1009974.9641640747</v>
      </c>
      <c r="AZ30" s="19" t="s">
        <v>37</v>
      </c>
      <c r="BD30" s="22"/>
    </row>
    <row r="31" spans="1:56" customFormat="1" x14ac:dyDescent="0.15">
      <c r="A31" s="12"/>
      <c r="B31" s="20"/>
      <c r="C31" s="12"/>
      <c r="D31" s="12"/>
      <c r="E31" s="13">
        <v>29</v>
      </c>
      <c r="F31" s="6">
        <v>1348860.6150897469</v>
      </c>
      <c r="G31" s="6">
        <v>3746.8350419159638</v>
      </c>
      <c r="H31" s="1"/>
      <c r="I31" s="14">
        <v>44590</v>
      </c>
      <c r="J31" s="15">
        <v>37774.948729961769</v>
      </c>
      <c r="K31" s="15">
        <v>38348.573208481925</v>
      </c>
      <c r="L31" s="15">
        <v>0</v>
      </c>
      <c r="M31" s="15">
        <v>0</v>
      </c>
      <c r="N31" s="15">
        <v>43090.369955152521</v>
      </c>
      <c r="O31" s="15">
        <v>41186.214526912248</v>
      </c>
      <c r="P31" s="15">
        <v>0</v>
      </c>
      <c r="Q31" s="15">
        <v>0</v>
      </c>
      <c r="R31" s="15" t="s">
        <v>37</v>
      </c>
      <c r="S31" s="15" t="s">
        <v>37</v>
      </c>
      <c r="T31" s="15">
        <v>0</v>
      </c>
      <c r="U31" s="15" t="s">
        <v>37</v>
      </c>
      <c r="V31" s="15" t="s">
        <v>37</v>
      </c>
      <c r="W31" s="15" t="s">
        <v>37</v>
      </c>
      <c r="X31" s="15" t="s">
        <v>37</v>
      </c>
      <c r="Y31" s="15" t="s">
        <v>37</v>
      </c>
      <c r="Z31" s="15" t="s">
        <v>37</v>
      </c>
      <c r="AA31" s="15" t="s">
        <v>37</v>
      </c>
      <c r="AB31" s="15" t="s">
        <v>37</v>
      </c>
      <c r="AC31" s="15" t="s">
        <v>37</v>
      </c>
      <c r="AD31" s="15" t="s">
        <v>37</v>
      </c>
      <c r="AE31" s="15" t="s">
        <v>37</v>
      </c>
      <c r="AF31" s="15" t="s">
        <v>37</v>
      </c>
      <c r="AG31" s="15" t="s">
        <v>37</v>
      </c>
      <c r="AH31" s="15" t="s">
        <v>37</v>
      </c>
      <c r="AI31" s="15" t="s">
        <v>37</v>
      </c>
      <c r="AJ31" s="15" t="s">
        <v>37</v>
      </c>
      <c r="AK31" s="15" t="s">
        <v>37</v>
      </c>
      <c r="AL31" s="15" t="s">
        <v>37</v>
      </c>
      <c r="AM31" s="15" t="s">
        <v>37</v>
      </c>
      <c r="AN31" s="15" t="s">
        <v>37</v>
      </c>
      <c r="AO31" s="12"/>
      <c r="AP31" s="16">
        <v>160400.10642050847</v>
      </c>
      <c r="AQ31" s="17">
        <v>1</v>
      </c>
      <c r="AR31" s="18" t="s">
        <v>37</v>
      </c>
      <c r="AS31" s="19">
        <v>5225716.9178794017</v>
      </c>
      <c r="AT31" s="19" t="s">
        <v>37</v>
      </c>
      <c r="AV31" s="16">
        <v>160400.10642050847</v>
      </c>
      <c r="AW31" s="17">
        <v>5</v>
      </c>
      <c r="AX31" s="18">
        <v>5</v>
      </c>
      <c r="AY31" s="19">
        <v>1170375.0705845831</v>
      </c>
      <c r="AZ31" s="19">
        <v>1170375.0705845831</v>
      </c>
      <c r="BD31" s="22"/>
    </row>
    <row r="32" spans="1:56" customFormat="1" x14ac:dyDescent="0.15">
      <c r="A32" s="12"/>
      <c r="B32" s="20"/>
      <c r="C32" s="12"/>
      <c r="D32" s="12"/>
      <c r="E32" s="13">
        <v>30</v>
      </c>
      <c r="F32" s="6">
        <v>1325625.2950232876</v>
      </c>
      <c r="G32" s="6">
        <v>3682.2924861757992</v>
      </c>
      <c r="H32" s="1"/>
      <c r="I32" s="14">
        <v>44591</v>
      </c>
      <c r="J32" s="15">
        <v>37763.594659657792</v>
      </c>
      <c r="K32" s="15">
        <v>38337.046723048974</v>
      </c>
      <c r="L32" s="15">
        <v>0</v>
      </c>
      <c r="M32" s="15">
        <v>0</v>
      </c>
      <c r="N32" s="15">
        <v>43077.418221097432</v>
      </c>
      <c r="O32" s="15">
        <v>43715.429888535829</v>
      </c>
      <c r="P32" s="15">
        <v>0</v>
      </c>
      <c r="Q32" s="15">
        <v>0</v>
      </c>
      <c r="R32" s="15" t="s">
        <v>37</v>
      </c>
      <c r="S32" s="15" t="s">
        <v>37</v>
      </c>
      <c r="T32" s="15">
        <v>0</v>
      </c>
      <c r="U32" s="15" t="s">
        <v>37</v>
      </c>
      <c r="V32" s="15" t="s">
        <v>37</v>
      </c>
      <c r="W32" s="15" t="s">
        <v>37</v>
      </c>
      <c r="X32" s="15" t="s">
        <v>37</v>
      </c>
      <c r="Y32" s="15" t="s">
        <v>37</v>
      </c>
      <c r="Z32" s="15" t="s">
        <v>37</v>
      </c>
      <c r="AA32" s="15" t="s">
        <v>37</v>
      </c>
      <c r="AB32" s="15" t="s">
        <v>37</v>
      </c>
      <c r="AC32" s="15" t="s">
        <v>37</v>
      </c>
      <c r="AD32" s="15" t="s">
        <v>37</v>
      </c>
      <c r="AE32" s="15" t="s">
        <v>37</v>
      </c>
      <c r="AF32" s="15" t="s">
        <v>37</v>
      </c>
      <c r="AG32" s="15" t="s">
        <v>37</v>
      </c>
      <c r="AH32" s="15" t="s">
        <v>37</v>
      </c>
      <c r="AI32" s="15" t="s">
        <v>37</v>
      </c>
      <c r="AJ32" s="15" t="s">
        <v>37</v>
      </c>
      <c r="AK32" s="15" t="s">
        <v>37</v>
      </c>
      <c r="AL32" s="15" t="s">
        <v>37</v>
      </c>
      <c r="AM32" s="15" t="s">
        <v>37</v>
      </c>
      <c r="AN32" s="15" t="s">
        <v>37</v>
      </c>
      <c r="AO32" s="12"/>
      <c r="AP32" s="16">
        <v>162893.48949234001</v>
      </c>
      <c r="AQ32" s="17">
        <v>1</v>
      </c>
      <c r="AR32" s="18" t="s">
        <v>37</v>
      </c>
      <c r="AS32" s="19">
        <v>5388610.4073717417</v>
      </c>
      <c r="AT32" s="19" t="s">
        <v>37</v>
      </c>
      <c r="AV32" s="16">
        <v>162893.48949234001</v>
      </c>
      <c r="AW32" s="17">
        <v>6</v>
      </c>
      <c r="AX32" s="18" t="s">
        <v>37</v>
      </c>
      <c r="AY32" s="19">
        <v>162893.48949234001</v>
      </c>
      <c r="AZ32" s="19" t="s">
        <v>37</v>
      </c>
      <c r="BD32" s="22"/>
    </row>
    <row r="33" spans="1:56" customFormat="1" x14ac:dyDescent="0.15">
      <c r="A33" s="12"/>
      <c r="B33" s="20"/>
      <c r="C33" s="12"/>
      <c r="D33" s="12"/>
      <c r="E33" s="13">
        <v>31</v>
      </c>
      <c r="F33" s="6">
        <v>1300127.409185573</v>
      </c>
      <c r="G33" s="6">
        <v>3611.4650255154806</v>
      </c>
      <c r="H33" s="1"/>
      <c r="I33" s="14">
        <v>44592</v>
      </c>
      <c r="J33" s="15">
        <v>37752.244002062944</v>
      </c>
      <c r="K33" s="15">
        <v>37827.789628094346</v>
      </c>
      <c r="L33" s="15">
        <v>0</v>
      </c>
      <c r="M33" s="15">
        <v>0</v>
      </c>
      <c r="N33" s="15">
        <v>43064.470379963546</v>
      </c>
      <c r="O33" s="15">
        <v>43702.290279323621</v>
      </c>
      <c r="P33" s="15">
        <v>0</v>
      </c>
      <c r="Q33" s="15">
        <v>0</v>
      </c>
      <c r="R33" s="15" t="s">
        <v>37</v>
      </c>
      <c r="S33" s="15" t="s">
        <v>37</v>
      </c>
      <c r="T33" s="15">
        <v>0</v>
      </c>
      <c r="U33" s="15" t="s">
        <v>37</v>
      </c>
      <c r="V33" s="15" t="s">
        <v>37</v>
      </c>
      <c r="W33" s="15" t="s">
        <v>37</v>
      </c>
      <c r="X33" s="15" t="s">
        <v>37</v>
      </c>
      <c r="Y33" s="15" t="s">
        <v>37</v>
      </c>
      <c r="Z33" s="15" t="s">
        <v>37</v>
      </c>
      <c r="AA33" s="15" t="s">
        <v>37</v>
      </c>
      <c r="AB33" s="15" t="s">
        <v>37</v>
      </c>
      <c r="AC33" s="15" t="s">
        <v>37</v>
      </c>
      <c r="AD33" s="15" t="s">
        <v>37</v>
      </c>
      <c r="AE33" s="15" t="s">
        <v>37</v>
      </c>
      <c r="AF33" s="15" t="s">
        <v>37</v>
      </c>
      <c r="AG33" s="15" t="s">
        <v>37</v>
      </c>
      <c r="AH33" s="15" t="s">
        <v>37</v>
      </c>
      <c r="AI33" s="15" t="s">
        <v>37</v>
      </c>
      <c r="AJ33" s="15" t="s">
        <v>37</v>
      </c>
      <c r="AK33" s="15" t="s">
        <v>37</v>
      </c>
      <c r="AL33" s="15" t="s">
        <v>37</v>
      </c>
      <c r="AM33" s="15" t="s">
        <v>37</v>
      </c>
      <c r="AN33" s="15" t="s">
        <v>37</v>
      </c>
      <c r="AO33" s="12"/>
      <c r="AP33" s="16">
        <v>162346.79428944446</v>
      </c>
      <c r="AQ33" s="17">
        <v>1</v>
      </c>
      <c r="AR33" s="18">
        <v>1</v>
      </c>
      <c r="AS33" s="19">
        <v>5550957.2016611863</v>
      </c>
      <c r="AT33" s="19">
        <v>5550957.2016611863</v>
      </c>
      <c r="AV33" s="16">
        <v>162346.79428944446</v>
      </c>
      <c r="AW33" s="17">
        <v>6</v>
      </c>
      <c r="AX33" s="18" t="s">
        <v>37</v>
      </c>
      <c r="AY33" s="19">
        <v>325240.28378178447</v>
      </c>
      <c r="AZ33" s="19" t="s">
        <v>37</v>
      </c>
      <c r="BD33" s="22"/>
    </row>
    <row r="34" spans="1:56" customFormat="1" x14ac:dyDescent="0.15">
      <c r="A34" s="12"/>
      <c r="B34" s="20"/>
      <c r="C34" s="12"/>
      <c r="D34" s="12"/>
      <c r="E34" s="13">
        <v>32</v>
      </c>
      <c r="F34" s="6">
        <v>1160545.7624301414</v>
      </c>
      <c r="G34" s="6">
        <v>3223.7382289726152</v>
      </c>
      <c r="H34" s="1"/>
      <c r="I34" s="14">
        <v>44593</v>
      </c>
      <c r="J34" s="15">
        <v>37244.306009360007</v>
      </c>
      <c r="K34" s="15">
        <v>37816.419675326128</v>
      </c>
      <c r="L34" s="15">
        <v>0</v>
      </c>
      <c r="M34" s="15">
        <v>0</v>
      </c>
      <c r="N34" s="15">
        <v>43051.526430580765</v>
      </c>
      <c r="O34" s="15">
        <v>43689.154619502522</v>
      </c>
      <c r="P34" s="15">
        <v>0</v>
      </c>
      <c r="Q34" s="15">
        <v>0</v>
      </c>
      <c r="R34" s="15" t="s">
        <v>37</v>
      </c>
      <c r="S34" s="15" t="s">
        <v>37</v>
      </c>
      <c r="T34" s="15">
        <v>0</v>
      </c>
      <c r="U34" s="15" t="s">
        <v>37</v>
      </c>
      <c r="V34" s="15" t="s">
        <v>37</v>
      </c>
      <c r="W34" s="15" t="s">
        <v>37</v>
      </c>
      <c r="X34" s="15" t="s">
        <v>37</v>
      </c>
      <c r="Y34" s="15" t="s">
        <v>37</v>
      </c>
      <c r="Z34" s="15" t="s">
        <v>37</v>
      </c>
      <c r="AA34" s="15" t="s">
        <v>37</v>
      </c>
      <c r="AB34" s="15" t="s">
        <v>37</v>
      </c>
      <c r="AC34" s="15" t="s">
        <v>37</v>
      </c>
      <c r="AD34" s="15" t="s">
        <v>37</v>
      </c>
      <c r="AE34" s="15" t="s">
        <v>37</v>
      </c>
      <c r="AF34" s="15" t="s">
        <v>37</v>
      </c>
      <c r="AG34" s="15" t="s">
        <v>37</v>
      </c>
      <c r="AH34" s="15" t="s">
        <v>37</v>
      </c>
      <c r="AI34" s="15" t="s">
        <v>37</v>
      </c>
      <c r="AJ34" s="15" t="s">
        <v>37</v>
      </c>
      <c r="AK34" s="15" t="s">
        <v>37</v>
      </c>
      <c r="AL34" s="15" t="s">
        <v>37</v>
      </c>
      <c r="AM34" s="15" t="s">
        <v>37</v>
      </c>
      <c r="AN34" s="15" t="s">
        <v>37</v>
      </c>
      <c r="AO34" s="12"/>
      <c r="AP34" s="16">
        <v>161801.40673476941</v>
      </c>
      <c r="AQ34" s="17">
        <v>2</v>
      </c>
      <c r="AR34" s="18" t="s">
        <v>37</v>
      </c>
      <c r="AS34" s="19">
        <v>161801.40673476941</v>
      </c>
      <c r="AT34" s="19" t="s">
        <v>37</v>
      </c>
      <c r="AV34" s="16">
        <v>161801.40673476941</v>
      </c>
      <c r="AW34" s="17">
        <v>6</v>
      </c>
      <c r="AX34" s="18" t="s">
        <v>37</v>
      </c>
      <c r="AY34" s="19">
        <v>487041.69051655388</v>
      </c>
      <c r="AZ34" s="19" t="s">
        <v>37</v>
      </c>
      <c r="BD34" s="22"/>
    </row>
    <row r="35" spans="1:56" customFormat="1" x14ac:dyDescent="0.15">
      <c r="A35" s="12"/>
      <c r="B35" s="20"/>
      <c r="C35" s="12"/>
      <c r="D35" s="12"/>
      <c r="E35" s="13">
        <v>33</v>
      </c>
      <c r="F35" s="6">
        <v>959320.52438931121</v>
      </c>
      <c r="G35" s="6">
        <v>2664.7792344147533</v>
      </c>
      <c r="H35" s="1"/>
      <c r="I35" s="14">
        <v>44594</v>
      </c>
      <c r="J35" s="15">
        <v>37233.111435096624</v>
      </c>
      <c r="K35" s="15">
        <v>37805.053140040858</v>
      </c>
      <c r="L35" s="15">
        <v>0</v>
      </c>
      <c r="M35" s="15">
        <v>0</v>
      </c>
      <c r="N35" s="15">
        <v>43038.586371779347</v>
      </c>
      <c r="O35" s="15">
        <v>43676.022907885454</v>
      </c>
      <c r="P35" s="15">
        <v>0</v>
      </c>
      <c r="Q35" s="15">
        <v>0</v>
      </c>
      <c r="R35" s="15" t="s">
        <v>37</v>
      </c>
      <c r="S35" s="15" t="s">
        <v>37</v>
      </c>
      <c r="T35" s="15">
        <v>0</v>
      </c>
      <c r="U35" s="15" t="s">
        <v>37</v>
      </c>
      <c r="V35" s="15" t="s">
        <v>37</v>
      </c>
      <c r="W35" s="15" t="s">
        <v>37</v>
      </c>
      <c r="X35" s="15" t="s">
        <v>37</v>
      </c>
      <c r="Y35" s="15" t="s">
        <v>37</v>
      </c>
      <c r="Z35" s="15" t="s">
        <v>37</v>
      </c>
      <c r="AA35" s="15" t="s">
        <v>37</v>
      </c>
      <c r="AB35" s="15" t="s">
        <v>37</v>
      </c>
      <c r="AC35" s="15" t="s">
        <v>37</v>
      </c>
      <c r="AD35" s="15" t="s">
        <v>37</v>
      </c>
      <c r="AE35" s="15" t="s">
        <v>37</v>
      </c>
      <c r="AF35" s="15" t="s">
        <v>37</v>
      </c>
      <c r="AG35" s="15" t="s">
        <v>37</v>
      </c>
      <c r="AH35" s="15" t="s">
        <v>37</v>
      </c>
      <c r="AI35" s="15" t="s">
        <v>37</v>
      </c>
      <c r="AJ35" s="15" t="s">
        <v>37</v>
      </c>
      <c r="AK35" s="15" t="s">
        <v>37</v>
      </c>
      <c r="AL35" s="15" t="s">
        <v>37</v>
      </c>
      <c r="AM35" s="15" t="s">
        <v>37</v>
      </c>
      <c r="AN35" s="15" t="s">
        <v>37</v>
      </c>
      <c r="AO35" s="12"/>
      <c r="AP35" s="16">
        <v>161752.7738548023</v>
      </c>
      <c r="AQ35" s="17">
        <v>2</v>
      </c>
      <c r="AR35" s="18" t="s">
        <v>37</v>
      </c>
      <c r="AS35" s="19">
        <v>323554.18058957171</v>
      </c>
      <c r="AT35" s="19" t="s">
        <v>37</v>
      </c>
      <c r="AV35" s="16">
        <v>161752.7738548023</v>
      </c>
      <c r="AW35" s="17">
        <v>6</v>
      </c>
      <c r="AX35" s="18" t="s">
        <v>37</v>
      </c>
      <c r="AY35" s="19">
        <v>648794.46437135618</v>
      </c>
      <c r="AZ35" s="19" t="s">
        <v>37</v>
      </c>
      <c r="BD35" s="22"/>
    </row>
    <row r="36" spans="1:56" customFormat="1" x14ac:dyDescent="0.15">
      <c r="A36" s="12"/>
      <c r="B36" s="20"/>
      <c r="C36" s="12"/>
      <c r="D36" s="12"/>
      <c r="E36" s="13">
        <v>34</v>
      </c>
      <c r="F36" s="6">
        <v>920633.72707998729</v>
      </c>
      <c r="G36" s="6">
        <v>2557.3159085555203</v>
      </c>
      <c r="H36" s="1"/>
      <c r="I36" s="14">
        <v>44595</v>
      </c>
      <c r="J36" s="15">
        <v>37221.920225602415</v>
      </c>
      <c r="K36" s="15">
        <v>37793.690021211332</v>
      </c>
      <c r="L36" s="15">
        <v>0</v>
      </c>
      <c r="M36" s="15">
        <v>0</v>
      </c>
      <c r="N36" s="15">
        <v>42519.466082361767</v>
      </c>
      <c r="O36" s="15">
        <v>43662.895143285714</v>
      </c>
      <c r="P36" s="15">
        <v>0</v>
      </c>
      <c r="Q36" s="15">
        <v>0</v>
      </c>
      <c r="R36" s="15" t="s">
        <v>37</v>
      </c>
      <c r="S36" s="15" t="s">
        <v>37</v>
      </c>
      <c r="T36" s="15">
        <v>0</v>
      </c>
      <c r="U36" s="15" t="s">
        <v>37</v>
      </c>
      <c r="V36" s="15" t="s">
        <v>37</v>
      </c>
      <c r="W36" s="15" t="s">
        <v>37</v>
      </c>
      <c r="X36" s="15" t="s">
        <v>37</v>
      </c>
      <c r="Y36" s="15" t="s">
        <v>37</v>
      </c>
      <c r="Z36" s="15" t="s">
        <v>37</v>
      </c>
      <c r="AA36" s="15" t="s">
        <v>37</v>
      </c>
      <c r="AB36" s="15" t="s">
        <v>37</v>
      </c>
      <c r="AC36" s="15" t="s">
        <v>37</v>
      </c>
      <c r="AD36" s="15" t="s">
        <v>37</v>
      </c>
      <c r="AE36" s="15" t="s">
        <v>37</v>
      </c>
      <c r="AF36" s="15" t="s">
        <v>37</v>
      </c>
      <c r="AG36" s="15" t="s">
        <v>37</v>
      </c>
      <c r="AH36" s="15" t="s">
        <v>37</v>
      </c>
      <c r="AI36" s="15" t="s">
        <v>37</v>
      </c>
      <c r="AJ36" s="15" t="s">
        <v>37</v>
      </c>
      <c r="AK36" s="15" t="s">
        <v>37</v>
      </c>
      <c r="AL36" s="15" t="s">
        <v>37</v>
      </c>
      <c r="AM36" s="15" t="s">
        <v>37</v>
      </c>
      <c r="AN36" s="15" t="s">
        <v>37</v>
      </c>
      <c r="AO36" s="12"/>
      <c r="AP36" s="16">
        <v>161197.97147246121</v>
      </c>
      <c r="AQ36" s="17">
        <v>2</v>
      </c>
      <c r="AR36" s="18" t="s">
        <v>37</v>
      </c>
      <c r="AS36" s="19">
        <v>484752.15206203295</v>
      </c>
      <c r="AT36" s="19" t="s">
        <v>37</v>
      </c>
      <c r="AV36" s="16">
        <v>161197.97147246121</v>
      </c>
      <c r="AW36" s="17">
        <v>6</v>
      </c>
      <c r="AX36" s="18" t="s">
        <v>37</v>
      </c>
      <c r="AY36" s="19">
        <v>809992.43584381742</v>
      </c>
      <c r="AZ36" s="19" t="s">
        <v>37</v>
      </c>
      <c r="BD36" s="22"/>
    </row>
    <row r="37" spans="1:56" customFormat="1" x14ac:dyDescent="0.15">
      <c r="A37" s="12"/>
      <c r="B37" s="20"/>
      <c r="C37" s="12"/>
      <c r="D37" s="12"/>
      <c r="E37" s="13">
        <v>35</v>
      </c>
      <c r="F37" s="6">
        <v>905057.36858034693</v>
      </c>
      <c r="G37" s="6">
        <v>2514.048246056519</v>
      </c>
      <c r="H37" s="1"/>
      <c r="I37" s="14">
        <v>44596</v>
      </c>
      <c r="J37" s="15">
        <v>37210.732379866029</v>
      </c>
      <c r="K37" s="15">
        <v>37782.330317810673</v>
      </c>
      <c r="L37" s="15">
        <v>0</v>
      </c>
      <c r="M37" s="15">
        <v>0</v>
      </c>
      <c r="N37" s="15">
        <v>42506.685945699297</v>
      </c>
      <c r="O37" s="15">
        <v>43649.771324516936</v>
      </c>
      <c r="P37" s="15">
        <v>0</v>
      </c>
      <c r="Q37" s="15">
        <v>0</v>
      </c>
      <c r="R37" s="15" t="s">
        <v>37</v>
      </c>
      <c r="S37" s="15" t="s">
        <v>37</v>
      </c>
      <c r="T37" s="15">
        <v>0</v>
      </c>
      <c r="U37" s="15" t="s">
        <v>37</v>
      </c>
      <c r="V37" s="15" t="s">
        <v>37</v>
      </c>
      <c r="W37" s="15" t="s">
        <v>37</v>
      </c>
      <c r="X37" s="15" t="s">
        <v>37</v>
      </c>
      <c r="Y37" s="15" t="s">
        <v>37</v>
      </c>
      <c r="Z37" s="15" t="s">
        <v>37</v>
      </c>
      <c r="AA37" s="15" t="s">
        <v>37</v>
      </c>
      <c r="AB37" s="15" t="s">
        <v>37</v>
      </c>
      <c r="AC37" s="15" t="s">
        <v>37</v>
      </c>
      <c r="AD37" s="15" t="s">
        <v>37</v>
      </c>
      <c r="AE37" s="15" t="s">
        <v>37</v>
      </c>
      <c r="AF37" s="15" t="s">
        <v>37</v>
      </c>
      <c r="AG37" s="15" t="s">
        <v>37</v>
      </c>
      <c r="AH37" s="15" t="s">
        <v>37</v>
      </c>
      <c r="AI37" s="15" t="s">
        <v>37</v>
      </c>
      <c r="AJ37" s="15" t="s">
        <v>37</v>
      </c>
      <c r="AK37" s="15" t="s">
        <v>37</v>
      </c>
      <c r="AL37" s="15" t="s">
        <v>37</v>
      </c>
      <c r="AM37" s="15" t="s">
        <v>37</v>
      </c>
      <c r="AN37" s="15" t="s">
        <v>37</v>
      </c>
      <c r="AO37" s="12"/>
      <c r="AP37" s="16">
        <v>161149.51996789293</v>
      </c>
      <c r="AQ37" s="17">
        <v>2</v>
      </c>
      <c r="AR37" s="18" t="s">
        <v>37</v>
      </c>
      <c r="AS37" s="19">
        <v>645901.67202992586</v>
      </c>
      <c r="AT37" s="19" t="s">
        <v>37</v>
      </c>
      <c r="AV37" s="16">
        <v>161149.51996789293</v>
      </c>
      <c r="AW37" s="17">
        <v>6</v>
      </c>
      <c r="AX37" s="18" t="s">
        <v>37</v>
      </c>
      <c r="AY37" s="19">
        <v>971141.95581171033</v>
      </c>
      <c r="AZ37" s="19" t="s">
        <v>37</v>
      </c>
      <c r="BD37" s="22"/>
    </row>
    <row r="38" spans="1:56" customFormat="1" x14ac:dyDescent="0.15">
      <c r="A38" s="12"/>
      <c r="B38" s="20"/>
      <c r="C38" s="12"/>
      <c r="D38" s="12"/>
      <c r="E38" s="13">
        <v>36</v>
      </c>
      <c r="F38" s="6">
        <v>889542.4281904496</v>
      </c>
      <c r="G38" s="6">
        <v>2470.9511894179154</v>
      </c>
      <c r="H38" s="1"/>
      <c r="I38" s="14">
        <v>44597</v>
      </c>
      <c r="J38" s="15">
        <v>37199.547896876429</v>
      </c>
      <c r="K38" s="15">
        <v>37770.974028812292</v>
      </c>
      <c r="L38" s="15">
        <v>0</v>
      </c>
      <c r="M38" s="15">
        <v>0</v>
      </c>
      <c r="N38" s="15">
        <v>42493.909650380767</v>
      </c>
      <c r="O38" s="15">
        <v>43636.651450393103</v>
      </c>
      <c r="P38" s="15">
        <v>0</v>
      </c>
      <c r="Q38" s="15">
        <v>0</v>
      </c>
      <c r="R38" s="15" t="s">
        <v>37</v>
      </c>
      <c r="S38" s="15" t="s">
        <v>37</v>
      </c>
      <c r="T38" s="15">
        <v>0</v>
      </c>
      <c r="U38" s="15" t="s">
        <v>37</v>
      </c>
      <c r="V38" s="15" t="s">
        <v>37</v>
      </c>
      <c r="W38" s="15" t="s">
        <v>37</v>
      </c>
      <c r="X38" s="15" t="s">
        <v>37</v>
      </c>
      <c r="Y38" s="15" t="s">
        <v>37</v>
      </c>
      <c r="Z38" s="15" t="s">
        <v>37</v>
      </c>
      <c r="AA38" s="15" t="s">
        <v>37</v>
      </c>
      <c r="AB38" s="15" t="s">
        <v>37</v>
      </c>
      <c r="AC38" s="15" t="s">
        <v>37</v>
      </c>
      <c r="AD38" s="15" t="s">
        <v>37</v>
      </c>
      <c r="AE38" s="15" t="s">
        <v>37</v>
      </c>
      <c r="AF38" s="15" t="s">
        <v>37</v>
      </c>
      <c r="AG38" s="15" t="s">
        <v>37</v>
      </c>
      <c r="AH38" s="15" t="s">
        <v>37</v>
      </c>
      <c r="AI38" s="15" t="s">
        <v>37</v>
      </c>
      <c r="AJ38" s="15" t="s">
        <v>37</v>
      </c>
      <c r="AK38" s="15" t="s">
        <v>37</v>
      </c>
      <c r="AL38" s="15" t="s">
        <v>37</v>
      </c>
      <c r="AM38" s="15" t="s">
        <v>37</v>
      </c>
      <c r="AN38" s="15" t="s">
        <v>37</v>
      </c>
      <c r="AO38" s="12"/>
      <c r="AP38" s="16">
        <v>161101.08302646258</v>
      </c>
      <c r="AQ38" s="17">
        <v>2</v>
      </c>
      <c r="AR38" s="18" t="s">
        <v>37</v>
      </c>
      <c r="AS38" s="19">
        <v>807002.75505638844</v>
      </c>
      <c r="AT38" s="19" t="s">
        <v>37</v>
      </c>
      <c r="AV38" s="16">
        <v>161101.08302646258</v>
      </c>
      <c r="AW38" s="17">
        <v>6</v>
      </c>
      <c r="AX38" s="18">
        <v>6</v>
      </c>
      <c r="AY38" s="19">
        <v>1132243.0388381728</v>
      </c>
      <c r="AZ38" s="19">
        <v>1132243.0388381728</v>
      </c>
      <c r="BD38" s="22"/>
    </row>
    <row r="39" spans="1:56" customFormat="1" x14ac:dyDescent="0.15">
      <c r="A39" s="12"/>
      <c r="B39" s="20"/>
      <c r="C39" s="12"/>
      <c r="D39" s="12"/>
      <c r="E39" s="13">
        <v>37</v>
      </c>
      <c r="F39" s="6">
        <v>874088.71652525687</v>
      </c>
      <c r="G39" s="6">
        <v>2428.0242125701579</v>
      </c>
      <c r="H39" s="1"/>
      <c r="I39" s="14">
        <v>44598</v>
      </c>
      <c r="J39" s="15">
        <v>37188.366775622853</v>
      </c>
      <c r="K39" s="15">
        <v>37759.621153189917</v>
      </c>
      <c r="L39" s="15">
        <v>0</v>
      </c>
      <c r="M39" s="15">
        <v>0</v>
      </c>
      <c r="N39" s="15">
        <v>42481.137195251562</v>
      </c>
      <c r="O39" s="15">
        <v>43116.285106708492</v>
      </c>
      <c r="P39" s="15">
        <v>0</v>
      </c>
      <c r="Q39" s="15">
        <v>0</v>
      </c>
      <c r="R39" s="15" t="s">
        <v>37</v>
      </c>
      <c r="S39" s="15" t="s">
        <v>37</v>
      </c>
      <c r="T39" s="15">
        <v>0</v>
      </c>
      <c r="U39" s="15" t="s">
        <v>37</v>
      </c>
      <c r="V39" s="15" t="s">
        <v>37</v>
      </c>
      <c r="W39" s="15" t="s">
        <v>37</v>
      </c>
      <c r="X39" s="15" t="s">
        <v>37</v>
      </c>
      <c r="Y39" s="15" t="s">
        <v>37</v>
      </c>
      <c r="Z39" s="15" t="s">
        <v>37</v>
      </c>
      <c r="AA39" s="15" t="s">
        <v>37</v>
      </c>
      <c r="AB39" s="15" t="s">
        <v>37</v>
      </c>
      <c r="AC39" s="15" t="s">
        <v>37</v>
      </c>
      <c r="AD39" s="15" t="s">
        <v>37</v>
      </c>
      <c r="AE39" s="15" t="s">
        <v>37</v>
      </c>
      <c r="AF39" s="15" t="s">
        <v>37</v>
      </c>
      <c r="AG39" s="15" t="s">
        <v>37</v>
      </c>
      <c r="AH39" s="15" t="s">
        <v>37</v>
      </c>
      <c r="AI39" s="15" t="s">
        <v>37</v>
      </c>
      <c r="AJ39" s="15" t="s">
        <v>37</v>
      </c>
      <c r="AK39" s="15" t="s">
        <v>37</v>
      </c>
      <c r="AL39" s="15" t="s">
        <v>37</v>
      </c>
      <c r="AM39" s="15" t="s">
        <v>37</v>
      </c>
      <c r="AN39" s="15" t="s">
        <v>37</v>
      </c>
      <c r="AO39" s="12"/>
      <c r="AP39" s="16">
        <v>160545.41023077283</v>
      </c>
      <c r="AQ39" s="17">
        <v>2</v>
      </c>
      <c r="AR39" s="18" t="s">
        <v>37</v>
      </c>
      <c r="AS39" s="19">
        <v>967548.16528716125</v>
      </c>
      <c r="AT39" s="19" t="s">
        <v>37</v>
      </c>
      <c r="AV39" s="16">
        <v>160545.41023077283</v>
      </c>
      <c r="AW39" s="17">
        <v>7</v>
      </c>
      <c r="AX39" s="18" t="s">
        <v>37</v>
      </c>
      <c r="AY39" s="19">
        <v>160545.41023077283</v>
      </c>
      <c r="AZ39" s="19" t="s">
        <v>37</v>
      </c>
      <c r="BD39" s="22"/>
    </row>
    <row r="40" spans="1:56" customFormat="1" x14ac:dyDescent="0.15">
      <c r="A40" s="12"/>
      <c r="B40" s="20"/>
      <c r="C40" s="12"/>
      <c r="D40" s="12"/>
      <c r="E40" s="13">
        <v>38</v>
      </c>
      <c r="F40" s="6">
        <v>858696.04472454684</v>
      </c>
      <c r="G40" s="6">
        <v>2385.266790901519</v>
      </c>
      <c r="H40" s="1"/>
      <c r="I40" s="14">
        <v>44599</v>
      </c>
      <c r="J40" s="15">
        <v>37177.189015094868</v>
      </c>
      <c r="K40" s="15">
        <v>37251.583904523934</v>
      </c>
      <c r="L40" s="15">
        <v>0</v>
      </c>
      <c r="M40" s="15">
        <v>0</v>
      </c>
      <c r="N40" s="15">
        <v>42468.368579157446</v>
      </c>
      <c r="O40" s="15">
        <v>43103.325583299273</v>
      </c>
      <c r="P40" s="15">
        <v>0</v>
      </c>
      <c r="Q40" s="15">
        <v>0</v>
      </c>
      <c r="R40" s="15" t="s">
        <v>37</v>
      </c>
      <c r="S40" s="15" t="s">
        <v>37</v>
      </c>
      <c r="T40" s="15">
        <v>0</v>
      </c>
      <c r="U40" s="15" t="s">
        <v>37</v>
      </c>
      <c r="V40" s="15" t="s">
        <v>37</v>
      </c>
      <c r="W40" s="15" t="s">
        <v>37</v>
      </c>
      <c r="X40" s="15" t="s">
        <v>37</v>
      </c>
      <c r="Y40" s="15" t="s">
        <v>37</v>
      </c>
      <c r="Z40" s="15" t="s">
        <v>37</v>
      </c>
      <c r="AA40" s="15" t="s">
        <v>37</v>
      </c>
      <c r="AB40" s="15" t="s">
        <v>37</v>
      </c>
      <c r="AC40" s="15" t="s">
        <v>37</v>
      </c>
      <c r="AD40" s="15" t="s">
        <v>37</v>
      </c>
      <c r="AE40" s="15" t="s">
        <v>37</v>
      </c>
      <c r="AF40" s="15" t="s">
        <v>37</v>
      </c>
      <c r="AG40" s="15" t="s">
        <v>37</v>
      </c>
      <c r="AH40" s="15" t="s">
        <v>37</v>
      </c>
      <c r="AI40" s="15" t="s">
        <v>37</v>
      </c>
      <c r="AJ40" s="15" t="s">
        <v>37</v>
      </c>
      <c r="AK40" s="15" t="s">
        <v>37</v>
      </c>
      <c r="AL40" s="15" t="s">
        <v>37</v>
      </c>
      <c r="AM40" s="15" t="s">
        <v>37</v>
      </c>
      <c r="AN40" s="15" t="s">
        <v>37</v>
      </c>
      <c r="AO40" s="12"/>
      <c r="AP40" s="16">
        <v>160000.46708207551</v>
      </c>
      <c r="AQ40" s="17">
        <v>2</v>
      </c>
      <c r="AR40" s="18" t="s">
        <v>37</v>
      </c>
      <c r="AS40" s="19">
        <v>1127548.6323692368</v>
      </c>
      <c r="AT40" s="19" t="s">
        <v>37</v>
      </c>
      <c r="AV40" s="16">
        <v>160000.46708207551</v>
      </c>
      <c r="AW40" s="17">
        <v>7</v>
      </c>
      <c r="AX40" s="18" t="s">
        <v>37</v>
      </c>
      <c r="AY40" s="19">
        <v>320545.87731284834</v>
      </c>
      <c r="AZ40" s="19" t="s">
        <v>37</v>
      </c>
      <c r="BD40" s="22"/>
    </row>
    <row r="41" spans="1:56" customFormat="1" x14ac:dyDescent="0.15">
      <c r="A41" s="12"/>
      <c r="B41" s="20"/>
      <c r="C41" s="12"/>
      <c r="D41" s="12"/>
      <c r="E41" s="13">
        <v>39</v>
      </c>
      <c r="F41" s="6">
        <v>843364.22445154632</v>
      </c>
      <c r="G41" s="6">
        <v>2342.6784012542953</v>
      </c>
      <c r="H41" s="1"/>
      <c r="I41" s="14">
        <v>44600</v>
      </c>
      <c r="J41" s="15">
        <v>36670.467752758566</v>
      </c>
      <c r="K41" s="15">
        <v>37240.387142733205</v>
      </c>
      <c r="L41" s="15">
        <v>0</v>
      </c>
      <c r="M41" s="15">
        <v>0</v>
      </c>
      <c r="N41" s="15">
        <v>42455.603800944511</v>
      </c>
      <c r="O41" s="15">
        <v>43090.369955152521</v>
      </c>
      <c r="P41" s="15">
        <v>0</v>
      </c>
      <c r="Q41" s="15">
        <v>0</v>
      </c>
      <c r="R41" s="15" t="s">
        <v>37</v>
      </c>
      <c r="S41" s="15" t="s">
        <v>37</v>
      </c>
      <c r="T41" s="15">
        <v>0</v>
      </c>
      <c r="U41" s="15" t="s">
        <v>37</v>
      </c>
      <c r="V41" s="15" t="s">
        <v>37</v>
      </c>
      <c r="W41" s="15" t="s">
        <v>37</v>
      </c>
      <c r="X41" s="15" t="s">
        <v>37</v>
      </c>
      <c r="Y41" s="15" t="s">
        <v>37</v>
      </c>
      <c r="Z41" s="15" t="s">
        <v>37</v>
      </c>
      <c r="AA41" s="15" t="s">
        <v>37</v>
      </c>
      <c r="AB41" s="15" t="s">
        <v>37</v>
      </c>
      <c r="AC41" s="15" t="s">
        <v>37</v>
      </c>
      <c r="AD41" s="15" t="s">
        <v>37</v>
      </c>
      <c r="AE41" s="15" t="s">
        <v>37</v>
      </c>
      <c r="AF41" s="15" t="s">
        <v>37</v>
      </c>
      <c r="AG41" s="15" t="s">
        <v>37</v>
      </c>
      <c r="AH41" s="15" t="s">
        <v>37</v>
      </c>
      <c r="AI41" s="15" t="s">
        <v>37</v>
      </c>
      <c r="AJ41" s="15" t="s">
        <v>37</v>
      </c>
      <c r="AK41" s="15" t="s">
        <v>37</v>
      </c>
      <c r="AL41" s="15" t="s">
        <v>37</v>
      </c>
      <c r="AM41" s="15" t="s">
        <v>37</v>
      </c>
      <c r="AN41" s="15" t="s">
        <v>37</v>
      </c>
      <c r="AO41" s="12"/>
      <c r="AP41" s="16">
        <v>159456.82865158882</v>
      </c>
      <c r="AQ41" s="17">
        <v>2</v>
      </c>
      <c r="AR41" s="18" t="s">
        <v>37</v>
      </c>
      <c r="AS41" s="19">
        <v>1287005.4610208257</v>
      </c>
      <c r="AT41" s="19" t="s">
        <v>37</v>
      </c>
      <c r="AV41" s="16">
        <v>159456.82865158882</v>
      </c>
      <c r="AW41" s="17">
        <v>7</v>
      </c>
      <c r="AX41" s="18" t="s">
        <v>37</v>
      </c>
      <c r="AY41" s="19">
        <v>480002.70596443716</v>
      </c>
      <c r="AZ41" s="19" t="s">
        <v>37</v>
      </c>
      <c r="BD41" s="22"/>
    </row>
    <row r="42" spans="1:56" customFormat="1" x14ac:dyDescent="0.15">
      <c r="A42" s="12"/>
      <c r="B42" s="20"/>
      <c r="C42" s="12"/>
      <c r="D42" s="12"/>
      <c r="E42" s="13">
        <v>40</v>
      </c>
      <c r="F42" s="6">
        <v>826679.79226867226</v>
      </c>
      <c r="G42" s="6">
        <v>2296.3327563018674</v>
      </c>
      <c r="H42" s="1"/>
      <c r="I42" s="14">
        <v>44601</v>
      </c>
      <c r="J42" s="15">
        <v>36659.44565787974</v>
      </c>
      <c r="K42" s="15">
        <v>37229.193746369157</v>
      </c>
      <c r="L42" s="15">
        <v>0</v>
      </c>
      <c r="M42" s="15">
        <v>0</v>
      </c>
      <c r="N42" s="15">
        <v>42442.842859459197</v>
      </c>
      <c r="O42" s="15">
        <v>43077.418221097432</v>
      </c>
      <c r="P42" s="15">
        <v>0</v>
      </c>
      <c r="Q42" s="15">
        <v>0</v>
      </c>
      <c r="R42" s="15" t="s">
        <v>37</v>
      </c>
      <c r="S42" s="15" t="s">
        <v>37</v>
      </c>
      <c r="T42" s="15">
        <v>0</v>
      </c>
      <c r="U42" s="15" t="s">
        <v>37</v>
      </c>
      <c r="V42" s="15" t="s">
        <v>37</v>
      </c>
      <c r="W42" s="15" t="s">
        <v>37</v>
      </c>
      <c r="X42" s="15" t="s">
        <v>37</v>
      </c>
      <c r="Y42" s="15" t="s">
        <v>37</v>
      </c>
      <c r="Z42" s="15" t="s">
        <v>37</v>
      </c>
      <c r="AA42" s="15" t="s">
        <v>37</v>
      </c>
      <c r="AB42" s="15" t="s">
        <v>37</v>
      </c>
      <c r="AC42" s="15" t="s">
        <v>37</v>
      </c>
      <c r="AD42" s="15" t="s">
        <v>37</v>
      </c>
      <c r="AE42" s="15" t="s">
        <v>37</v>
      </c>
      <c r="AF42" s="15" t="s">
        <v>37</v>
      </c>
      <c r="AG42" s="15" t="s">
        <v>37</v>
      </c>
      <c r="AH42" s="15" t="s">
        <v>37</v>
      </c>
      <c r="AI42" s="15" t="s">
        <v>37</v>
      </c>
      <c r="AJ42" s="15" t="s">
        <v>37</v>
      </c>
      <c r="AK42" s="15" t="s">
        <v>37</v>
      </c>
      <c r="AL42" s="15" t="s">
        <v>37</v>
      </c>
      <c r="AM42" s="15" t="s">
        <v>37</v>
      </c>
      <c r="AN42" s="15" t="s">
        <v>37</v>
      </c>
      <c r="AO42" s="12"/>
      <c r="AP42" s="16">
        <v>159408.90048480552</v>
      </c>
      <c r="AQ42" s="17">
        <v>2</v>
      </c>
      <c r="AR42" s="18" t="s">
        <v>37</v>
      </c>
      <c r="AS42" s="19">
        <v>1446414.3615056311</v>
      </c>
      <c r="AT42" s="19" t="s">
        <v>37</v>
      </c>
      <c r="AV42" s="16">
        <v>159408.90048480552</v>
      </c>
      <c r="AW42" s="17">
        <v>7</v>
      </c>
      <c r="AX42" s="18" t="s">
        <v>37</v>
      </c>
      <c r="AY42" s="19">
        <v>639411.60644924268</v>
      </c>
      <c r="AZ42" s="19" t="s">
        <v>37</v>
      </c>
      <c r="BD42" s="22"/>
    </row>
    <row r="43" spans="1:56" customFormat="1" x14ac:dyDescent="0.15">
      <c r="A43" s="12"/>
      <c r="B43" s="20"/>
      <c r="C43" s="12"/>
      <c r="D43" s="12"/>
      <c r="E43" s="13">
        <v>41</v>
      </c>
      <c r="F43" s="6">
        <v>741895.06803899189</v>
      </c>
      <c r="G43" s="6">
        <v>2060.8196334416443</v>
      </c>
      <c r="H43" s="1"/>
      <c r="I43" s="14">
        <v>44602</v>
      </c>
      <c r="J43" s="15">
        <v>36648.426875927711</v>
      </c>
      <c r="K43" s="15">
        <v>37218.003714420251</v>
      </c>
      <c r="L43" s="15">
        <v>0</v>
      </c>
      <c r="M43" s="15">
        <v>0</v>
      </c>
      <c r="N43" s="15">
        <v>41924.965685053678</v>
      </c>
      <c r="O43" s="15">
        <v>43064.470379963546</v>
      </c>
      <c r="P43" s="15">
        <v>0</v>
      </c>
      <c r="Q43" s="15">
        <v>0</v>
      </c>
      <c r="R43" s="15" t="s">
        <v>37</v>
      </c>
      <c r="S43" s="15" t="s">
        <v>37</v>
      </c>
      <c r="T43" s="15">
        <v>0</v>
      </c>
      <c r="U43" s="15" t="s">
        <v>37</v>
      </c>
      <c r="V43" s="15" t="s">
        <v>37</v>
      </c>
      <c r="W43" s="15" t="s">
        <v>37</v>
      </c>
      <c r="X43" s="15" t="s">
        <v>37</v>
      </c>
      <c r="Y43" s="15" t="s">
        <v>37</v>
      </c>
      <c r="Z43" s="15" t="s">
        <v>37</v>
      </c>
      <c r="AA43" s="15" t="s">
        <v>37</v>
      </c>
      <c r="AB43" s="15" t="s">
        <v>37</v>
      </c>
      <c r="AC43" s="15" t="s">
        <v>37</v>
      </c>
      <c r="AD43" s="15" t="s">
        <v>37</v>
      </c>
      <c r="AE43" s="15" t="s">
        <v>37</v>
      </c>
      <c r="AF43" s="15" t="s">
        <v>37</v>
      </c>
      <c r="AG43" s="15" t="s">
        <v>37</v>
      </c>
      <c r="AH43" s="15" t="s">
        <v>37</v>
      </c>
      <c r="AI43" s="15" t="s">
        <v>37</v>
      </c>
      <c r="AJ43" s="15" t="s">
        <v>37</v>
      </c>
      <c r="AK43" s="15" t="s">
        <v>37</v>
      </c>
      <c r="AL43" s="15" t="s">
        <v>37</v>
      </c>
      <c r="AM43" s="15" t="s">
        <v>37</v>
      </c>
      <c r="AN43" s="15" t="s">
        <v>37</v>
      </c>
      <c r="AO43" s="12"/>
      <c r="AP43" s="16">
        <v>158855.86665536519</v>
      </c>
      <c r="AQ43" s="17">
        <v>2</v>
      </c>
      <c r="AR43" s="18" t="s">
        <v>37</v>
      </c>
      <c r="AS43" s="19">
        <v>1605270.2281609962</v>
      </c>
      <c r="AT43" s="19" t="s">
        <v>37</v>
      </c>
      <c r="AV43" s="16">
        <v>158855.86665536519</v>
      </c>
      <c r="AW43" s="17">
        <v>7</v>
      </c>
      <c r="AX43" s="18" t="s">
        <v>37</v>
      </c>
      <c r="AY43" s="19">
        <v>798267.4731046079</v>
      </c>
      <c r="AZ43" s="19" t="s">
        <v>37</v>
      </c>
      <c r="BD43" s="22"/>
    </row>
    <row r="44" spans="1:56" customFormat="1" x14ac:dyDescent="0.15">
      <c r="A44" s="12"/>
      <c r="B44" s="20"/>
      <c r="C44" s="12"/>
      <c r="D44" s="12"/>
      <c r="E44" s="13">
        <v>42</v>
      </c>
      <c r="F44" s="6">
        <v>634840.9884719468</v>
      </c>
      <c r="G44" s="6">
        <v>1763.4471901998522</v>
      </c>
      <c r="H44" s="1"/>
      <c r="I44" s="14">
        <v>44603</v>
      </c>
      <c r="J44" s="15">
        <v>36637.411405906721</v>
      </c>
      <c r="K44" s="15">
        <v>37206.817045875228</v>
      </c>
      <c r="L44" s="15">
        <v>0</v>
      </c>
      <c r="M44" s="15">
        <v>0</v>
      </c>
      <c r="N44" s="15">
        <v>41912.364238224909</v>
      </c>
      <c r="O44" s="15">
        <v>43051.526430580765</v>
      </c>
      <c r="P44" s="15">
        <v>0</v>
      </c>
      <c r="Q44" s="15">
        <v>0</v>
      </c>
      <c r="R44" s="15" t="s">
        <v>37</v>
      </c>
      <c r="S44" s="15" t="s">
        <v>37</v>
      </c>
      <c r="T44" s="15">
        <v>0</v>
      </c>
      <c r="U44" s="15" t="s">
        <v>37</v>
      </c>
      <c r="V44" s="15" t="s">
        <v>37</v>
      </c>
      <c r="W44" s="15" t="s">
        <v>37</v>
      </c>
      <c r="X44" s="15" t="s">
        <v>37</v>
      </c>
      <c r="Y44" s="15" t="s">
        <v>37</v>
      </c>
      <c r="Z44" s="15" t="s">
        <v>37</v>
      </c>
      <c r="AA44" s="15" t="s">
        <v>37</v>
      </c>
      <c r="AB44" s="15" t="s">
        <v>37</v>
      </c>
      <c r="AC44" s="15" t="s">
        <v>37</v>
      </c>
      <c r="AD44" s="15" t="s">
        <v>37</v>
      </c>
      <c r="AE44" s="15" t="s">
        <v>37</v>
      </c>
      <c r="AF44" s="15" t="s">
        <v>37</v>
      </c>
      <c r="AG44" s="15" t="s">
        <v>37</v>
      </c>
      <c r="AH44" s="15" t="s">
        <v>37</v>
      </c>
      <c r="AI44" s="15" t="s">
        <v>37</v>
      </c>
      <c r="AJ44" s="15" t="s">
        <v>37</v>
      </c>
      <c r="AK44" s="15" t="s">
        <v>37</v>
      </c>
      <c r="AL44" s="15" t="s">
        <v>37</v>
      </c>
      <c r="AM44" s="15" t="s">
        <v>37</v>
      </c>
      <c r="AN44" s="15" t="s">
        <v>37</v>
      </c>
      <c r="AO44" s="12"/>
      <c r="AP44" s="16">
        <v>158808.11912058762</v>
      </c>
      <c r="AQ44" s="17">
        <v>2</v>
      </c>
      <c r="AR44" s="18" t="s">
        <v>37</v>
      </c>
      <c r="AS44" s="19">
        <v>1764078.3472815838</v>
      </c>
      <c r="AT44" s="19" t="s">
        <v>37</v>
      </c>
      <c r="AV44" s="16">
        <v>158808.11912058762</v>
      </c>
      <c r="AW44" s="17">
        <v>7</v>
      </c>
      <c r="AX44" s="18" t="s">
        <v>37</v>
      </c>
      <c r="AY44" s="19">
        <v>957075.59222519549</v>
      </c>
      <c r="AZ44" s="19" t="s">
        <v>37</v>
      </c>
      <c r="BD44" s="22"/>
    </row>
    <row r="45" spans="1:56" customFormat="1" x14ac:dyDescent="0.15">
      <c r="A45" s="12"/>
      <c r="B45" s="20"/>
      <c r="C45" s="12"/>
      <c r="D45" s="12"/>
      <c r="E45" s="13">
        <v>43</v>
      </c>
      <c r="F45" s="6">
        <v>465512.75787624565</v>
      </c>
      <c r="G45" s="6">
        <v>1293.0909941006823</v>
      </c>
      <c r="H45" s="1"/>
      <c r="I45" s="14">
        <v>44604</v>
      </c>
      <c r="J45" s="15">
        <v>36626.399246821289</v>
      </c>
      <c r="K45" s="15">
        <v>37195.633739723155</v>
      </c>
      <c r="L45" s="15">
        <v>0</v>
      </c>
      <c r="M45" s="15">
        <v>0</v>
      </c>
      <c r="N45" s="15">
        <v>41899.766579031028</v>
      </c>
      <c r="O45" s="15">
        <v>43038.586371779347</v>
      </c>
      <c r="P45" s="15">
        <v>0</v>
      </c>
      <c r="Q45" s="15">
        <v>0</v>
      </c>
      <c r="R45" s="15" t="s">
        <v>37</v>
      </c>
      <c r="S45" s="15" t="s">
        <v>37</v>
      </c>
      <c r="T45" s="15">
        <v>0</v>
      </c>
      <c r="U45" s="15" t="s">
        <v>37</v>
      </c>
      <c r="V45" s="15" t="s">
        <v>37</v>
      </c>
      <c r="W45" s="15" t="s">
        <v>37</v>
      </c>
      <c r="X45" s="15" t="s">
        <v>37</v>
      </c>
      <c r="Y45" s="15" t="s">
        <v>37</v>
      </c>
      <c r="Z45" s="15" t="s">
        <v>37</v>
      </c>
      <c r="AA45" s="15" t="s">
        <v>37</v>
      </c>
      <c r="AB45" s="15" t="s">
        <v>37</v>
      </c>
      <c r="AC45" s="15" t="s">
        <v>37</v>
      </c>
      <c r="AD45" s="15" t="s">
        <v>37</v>
      </c>
      <c r="AE45" s="15" t="s">
        <v>37</v>
      </c>
      <c r="AF45" s="15" t="s">
        <v>37</v>
      </c>
      <c r="AG45" s="15" t="s">
        <v>37</v>
      </c>
      <c r="AH45" s="15" t="s">
        <v>37</v>
      </c>
      <c r="AI45" s="15" t="s">
        <v>37</v>
      </c>
      <c r="AJ45" s="15" t="s">
        <v>37</v>
      </c>
      <c r="AK45" s="15" t="s">
        <v>37</v>
      </c>
      <c r="AL45" s="15" t="s">
        <v>37</v>
      </c>
      <c r="AM45" s="15" t="s">
        <v>37</v>
      </c>
      <c r="AN45" s="15" t="s">
        <v>37</v>
      </c>
      <c r="AO45" s="12"/>
      <c r="AP45" s="16">
        <v>158760.38593735482</v>
      </c>
      <c r="AQ45" s="17">
        <v>2</v>
      </c>
      <c r="AR45" s="18" t="s">
        <v>37</v>
      </c>
      <c r="AS45" s="19">
        <v>1922838.7332189386</v>
      </c>
      <c r="AT45" s="19" t="s">
        <v>37</v>
      </c>
      <c r="AV45" s="16">
        <v>158760.38593735482</v>
      </c>
      <c r="AW45" s="17">
        <v>7</v>
      </c>
      <c r="AX45" s="18">
        <v>7</v>
      </c>
      <c r="AY45" s="19">
        <v>1115835.9781625504</v>
      </c>
      <c r="AZ45" s="19">
        <v>1115835.9781625504</v>
      </c>
      <c r="BD45" s="22"/>
    </row>
    <row r="46" spans="1:56" customFormat="1" x14ac:dyDescent="0.15">
      <c r="A46" s="12"/>
      <c r="B46" s="20"/>
      <c r="C46" s="12"/>
      <c r="D46" s="12"/>
      <c r="E46" s="13">
        <v>44</v>
      </c>
      <c r="F46" s="6">
        <v>457702.81644529616</v>
      </c>
      <c r="G46" s="6">
        <v>1271.396712348045</v>
      </c>
      <c r="H46" s="1"/>
      <c r="I46" s="14">
        <v>44605</v>
      </c>
      <c r="J46" s="15">
        <v>36615.390397676245</v>
      </c>
      <c r="K46" s="15">
        <v>37184.453794953384</v>
      </c>
      <c r="L46" s="15">
        <v>0</v>
      </c>
      <c r="M46" s="15">
        <v>0</v>
      </c>
      <c r="N46" s="15">
        <v>41887.172706333557</v>
      </c>
      <c r="O46" s="15">
        <v>42519.466082361767</v>
      </c>
      <c r="P46" s="15">
        <v>0</v>
      </c>
      <c r="Q46" s="15">
        <v>0</v>
      </c>
      <c r="R46" s="15" t="s">
        <v>37</v>
      </c>
      <c r="S46" s="15" t="s">
        <v>37</v>
      </c>
      <c r="T46" s="15">
        <v>0</v>
      </c>
      <c r="U46" s="15" t="s">
        <v>37</v>
      </c>
      <c r="V46" s="15" t="s">
        <v>37</v>
      </c>
      <c r="W46" s="15" t="s">
        <v>37</v>
      </c>
      <c r="X46" s="15" t="s">
        <v>37</v>
      </c>
      <c r="Y46" s="15" t="s">
        <v>37</v>
      </c>
      <c r="Z46" s="15" t="s">
        <v>37</v>
      </c>
      <c r="AA46" s="15" t="s">
        <v>37</v>
      </c>
      <c r="AB46" s="15" t="s">
        <v>37</v>
      </c>
      <c r="AC46" s="15" t="s">
        <v>37</v>
      </c>
      <c r="AD46" s="15" t="s">
        <v>37</v>
      </c>
      <c r="AE46" s="15" t="s">
        <v>37</v>
      </c>
      <c r="AF46" s="15" t="s">
        <v>37</v>
      </c>
      <c r="AG46" s="15" t="s">
        <v>37</v>
      </c>
      <c r="AH46" s="15" t="s">
        <v>37</v>
      </c>
      <c r="AI46" s="15" t="s">
        <v>37</v>
      </c>
      <c r="AJ46" s="15" t="s">
        <v>37</v>
      </c>
      <c r="AK46" s="15" t="s">
        <v>37</v>
      </c>
      <c r="AL46" s="15" t="s">
        <v>37</v>
      </c>
      <c r="AM46" s="15" t="s">
        <v>37</v>
      </c>
      <c r="AN46" s="15" t="s">
        <v>37</v>
      </c>
      <c r="AO46" s="12"/>
      <c r="AP46" s="16">
        <v>158206.48298132495</v>
      </c>
      <c r="AQ46" s="17">
        <v>2</v>
      </c>
      <c r="AR46" s="18" t="s">
        <v>37</v>
      </c>
      <c r="AS46" s="19">
        <v>2081045.2162002635</v>
      </c>
      <c r="AT46" s="19" t="s">
        <v>37</v>
      </c>
      <c r="AV46" s="16">
        <v>158206.48298132495</v>
      </c>
      <c r="AW46" s="17">
        <v>8</v>
      </c>
      <c r="AX46" s="18" t="s">
        <v>37</v>
      </c>
      <c r="AY46" s="19">
        <v>158206.48298132495</v>
      </c>
      <c r="AZ46" s="19" t="s">
        <v>37</v>
      </c>
      <c r="BD46" s="22"/>
    </row>
    <row r="47" spans="1:56" customFormat="1" x14ac:dyDescent="0.15">
      <c r="A47" s="12"/>
      <c r="B47" s="20"/>
      <c r="C47" s="12"/>
      <c r="D47" s="12"/>
      <c r="E47" s="13">
        <v>45</v>
      </c>
      <c r="F47" s="6">
        <v>456118.14395336772</v>
      </c>
      <c r="G47" s="6">
        <v>1266.9948443149103</v>
      </c>
      <c r="H47" s="1"/>
      <c r="I47" s="14">
        <v>44606</v>
      </c>
      <c r="J47" s="15">
        <v>36604.384857476711</v>
      </c>
      <c r="K47" s="15">
        <v>36677.633514414847</v>
      </c>
      <c r="L47" s="15">
        <v>0</v>
      </c>
      <c r="M47" s="15">
        <v>0</v>
      </c>
      <c r="N47" s="15">
        <v>41874.582618994398</v>
      </c>
      <c r="O47" s="15">
        <v>42506.685945699297</v>
      </c>
      <c r="P47" s="15">
        <v>0</v>
      </c>
      <c r="Q47" s="15">
        <v>0</v>
      </c>
      <c r="R47" s="15" t="s">
        <v>37</v>
      </c>
      <c r="S47" s="15" t="s">
        <v>37</v>
      </c>
      <c r="T47" s="15">
        <v>0</v>
      </c>
      <c r="U47" s="15" t="s">
        <v>37</v>
      </c>
      <c r="V47" s="15" t="s">
        <v>37</v>
      </c>
      <c r="W47" s="15" t="s">
        <v>37</v>
      </c>
      <c r="X47" s="15" t="s">
        <v>37</v>
      </c>
      <c r="Y47" s="15" t="s">
        <v>37</v>
      </c>
      <c r="Z47" s="15" t="s">
        <v>37</v>
      </c>
      <c r="AA47" s="15" t="s">
        <v>37</v>
      </c>
      <c r="AB47" s="15" t="s">
        <v>37</v>
      </c>
      <c r="AC47" s="15" t="s">
        <v>37</v>
      </c>
      <c r="AD47" s="15" t="s">
        <v>37</v>
      </c>
      <c r="AE47" s="15" t="s">
        <v>37</v>
      </c>
      <c r="AF47" s="15" t="s">
        <v>37</v>
      </c>
      <c r="AG47" s="15" t="s">
        <v>37</v>
      </c>
      <c r="AH47" s="15" t="s">
        <v>37</v>
      </c>
      <c r="AI47" s="15" t="s">
        <v>37</v>
      </c>
      <c r="AJ47" s="15" t="s">
        <v>37</v>
      </c>
      <c r="AK47" s="15" t="s">
        <v>37</v>
      </c>
      <c r="AL47" s="15" t="s">
        <v>37</v>
      </c>
      <c r="AM47" s="15" t="s">
        <v>37</v>
      </c>
      <c r="AN47" s="15" t="s">
        <v>37</v>
      </c>
      <c r="AO47" s="12"/>
      <c r="AP47" s="16">
        <v>157663.28693658527</v>
      </c>
      <c r="AQ47" s="17">
        <v>2</v>
      </c>
      <c r="AR47" s="18" t="s">
        <v>37</v>
      </c>
      <c r="AS47" s="19">
        <v>2238708.5031368486</v>
      </c>
      <c r="AT47" s="19" t="s">
        <v>37</v>
      </c>
      <c r="AV47" s="16">
        <v>157663.28693658527</v>
      </c>
      <c r="AW47" s="17">
        <v>8</v>
      </c>
      <c r="AX47" s="18" t="s">
        <v>37</v>
      </c>
      <c r="AY47" s="19">
        <v>315869.76991791022</v>
      </c>
      <c r="AZ47" s="19" t="s">
        <v>37</v>
      </c>
      <c r="BD47" s="22"/>
    </row>
    <row r="48" spans="1:56" customFormat="1" x14ac:dyDescent="0.15">
      <c r="A48" s="12"/>
      <c r="B48" s="20"/>
      <c r="C48" s="12"/>
      <c r="D48" s="12"/>
      <c r="E48" s="13">
        <v>46</v>
      </c>
      <c r="F48" s="6">
        <v>483879.55033499293</v>
      </c>
      <c r="G48" s="6">
        <v>1344.1098620416471</v>
      </c>
      <c r="H48" s="1"/>
      <c r="I48" s="14">
        <v>44607</v>
      </c>
      <c r="J48" s="15">
        <v>36098.87745461693</v>
      </c>
      <c r="K48" s="15">
        <v>36666.609265712796</v>
      </c>
      <c r="L48" s="15">
        <v>0</v>
      </c>
      <c r="M48" s="15">
        <v>0</v>
      </c>
      <c r="N48" s="15">
        <v>41861.996315875767</v>
      </c>
      <c r="O48" s="15">
        <v>42493.909650380767</v>
      </c>
      <c r="P48" s="15">
        <v>0</v>
      </c>
      <c r="Q48" s="15">
        <v>0</v>
      </c>
      <c r="R48" s="15" t="s">
        <v>37</v>
      </c>
      <c r="S48" s="15" t="s">
        <v>37</v>
      </c>
      <c r="T48" s="15">
        <v>0</v>
      </c>
      <c r="U48" s="15" t="s">
        <v>37</v>
      </c>
      <c r="V48" s="15" t="s">
        <v>37</v>
      </c>
      <c r="W48" s="15" t="s">
        <v>37</v>
      </c>
      <c r="X48" s="15" t="s">
        <v>37</v>
      </c>
      <c r="Y48" s="15" t="s">
        <v>37</v>
      </c>
      <c r="Z48" s="15" t="s">
        <v>37</v>
      </c>
      <c r="AA48" s="15" t="s">
        <v>37</v>
      </c>
      <c r="AB48" s="15" t="s">
        <v>37</v>
      </c>
      <c r="AC48" s="15" t="s">
        <v>37</v>
      </c>
      <c r="AD48" s="15" t="s">
        <v>37</v>
      </c>
      <c r="AE48" s="15" t="s">
        <v>37</v>
      </c>
      <c r="AF48" s="15" t="s">
        <v>37</v>
      </c>
      <c r="AG48" s="15" t="s">
        <v>37</v>
      </c>
      <c r="AH48" s="15" t="s">
        <v>37</v>
      </c>
      <c r="AI48" s="15" t="s">
        <v>37</v>
      </c>
      <c r="AJ48" s="15" t="s">
        <v>37</v>
      </c>
      <c r="AK48" s="15" t="s">
        <v>37</v>
      </c>
      <c r="AL48" s="15" t="s">
        <v>37</v>
      </c>
      <c r="AM48" s="15" t="s">
        <v>37</v>
      </c>
      <c r="AN48" s="15" t="s">
        <v>37</v>
      </c>
      <c r="AO48" s="12"/>
      <c r="AP48" s="16">
        <v>157121.39268658624</v>
      </c>
      <c r="AQ48" s="17">
        <v>2</v>
      </c>
      <c r="AR48" s="18" t="s">
        <v>37</v>
      </c>
      <c r="AS48" s="19">
        <v>2395829.8958234349</v>
      </c>
      <c r="AT48" s="19" t="s">
        <v>37</v>
      </c>
      <c r="AV48" s="16">
        <v>157121.39268658624</v>
      </c>
      <c r="AW48" s="17">
        <v>8</v>
      </c>
      <c r="AX48" s="18" t="s">
        <v>37</v>
      </c>
      <c r="AY48" s="19">
        <v>472991.16260449647</v>
      </c>
      <c r="AZ48" s="19" t="s">
        <v>37</v>
      </c>
      <c r="BD48" s="22"/>
    </row>
    <row r="49" spans="1:56" customFormat="1" x14ac:dyDescent="0.15">
      <c r="A49" s="12"/>
      <c r="B49" s="20"/>
      <c r="C49" s="12"/>
      <c r="D49" s="12"/>
      <c r="E49" s="13">
        <v>47</v>
      </c>
      <c r="F49" s="6">
        <v>538219.08958250424</v>
      </c>
      <c r="G49" s="6">
        <v>1495.0530266180674</v>
      </c>
      <c r="H49" s="1"/>
      <c r="I49" s="14">
        <v>44608</v>
      </c>
      <c r="J49" s="15">
        <v>36088.027163450577</v>
      </c>
      <c r="K49" s="15">
        <v>36655.588330584935</v>
      </c>
      <c r="L49" s="15">
        <v>0</v>
      </c>
      <c r="M49" s="15">
        <v>0</v>
      </c>
      <c r="N49" s="15">
        <v>41849.413795840257</v>
      </c>
      <c r="O49" s="15">
        <v>42481.137195251562</v>
      </c>
      <c r="P49" s="15">
        <v>0</v>
      </c>
      <c r="Q49" s="15">
        <v>0</v>
      </c>
      <c r="R49" s="15" t="s">
        <v>37</v>
      </c>
      <c r="S49" s="15" t="s">
        <v>37</v>
      </c>
      <c r="T49" s="15">
        <v>0</v>
      </c>
      <c r="U49" s="15" t="s">
        <v>37</v>
      </c>
      <c r="V49" s="15" t="s">
        <v>37</v>
      </c>
      <c r="W49" s="15" t="s">
        <v>37</v>
      </c>
      <c r="X49" s="15" t="s">
        <v>37</v>
      </c>
      <c r="Y49" s="15" t="s">
        <v>37</v>
      </c>
      <c r="Z49" s="15" t="s">
        <v>37</v>
      </c>
      <c r="AA49" s="15" t="s">
        <v>37</v>
      </c>
      <c r="AB49" s="15" t="s">
        <v>37</v>
      </c>
      <c r="AC49" s="15" t="s">
        <v>37</v>
      </c>
      <c r="AD49" s="15" t="s">
        <v>37</v>
      </c>
      <c r="AE49" s="15" t="s">
        <v>37</v>
      </c>
      <c r="AF49" s="15" t="s">
        <v>37</v>
      </c>
      <c r="AG49" s="15" t="s">
        <v>37</v>
      </c>
      <c r="AH49" s="15" t="s">
        <v>37</v>
      </c>
      <c r="AI49" s="15" t="s">
        <v>37</v>
      </c>
      <c r="AJ49" s="15" t="s">
        <v>37</v>
      </c>
      <c r="AK49" s="15" t="s">
        <v>37</v>
      </c>
      <c r="AL49" s="15" t="s">
        <v>37</v>
      </c>
      <c r="AM49" s="15" t="s">
        <v>37</v>
      </c>
      <c r="AN49" s="15" t="s">
        <v>37</v>
      </c>
      <c r="AO49" s="12"/>
      <c r="AP49" s="16">
        <v>157074.16648512732</v>
      </c>
      <c r="AQ49" s="17">
        <v>2</v>
      </c>
      <c r="AR49" s="18" t="s">
        <v>37</v>
      </c>
      <c r="AS49" s="19">
        <v>2552904.0623085625</v>
      </c>
      <c r="AT49" s="19" t="s">
        <v>37</v>
      </c>
      <c r="AV49" s="16">
        <v>157074.16648512732</v>
      </c>
      <c r="AW49" s="17">
        <v>8</v>
      </c>
      <c r="AX49" s="18" t="s">
        <v>37</v>
      </c>
      <c r="AY49" s="19">
        <v>630065.32908962376</v>
      </c>
      <c r="AZ49" s="19" t="s">
        <v>37</v>
      </c>
      <c r="BD49" s="22"/>
    </row>
    <row r="50" spans="1:56" customFormat="1" x14ac:dyDescent="0.15">
      <c r="A50" s="12"/>
      <c r="B50" s="20"/>
      <c r="C50" s="12"/>
      <c r="D50" s="12"/>
      <c r="E50" s="13">
        <v>48</v>
      </c>
      <c r="F50" s="6">
        <v>633177.36869337503</v>
      </c>
      <c r="G50" s="6">
        <v>1758.826024148264</v>
      </c>
      <c r="H50" s="1"/>
      <c r="I50" s="14">
        <v>44609</v>
      </c>
      <c r="J50" s="15">
        <v>36077.180133571732</v>
      </c>
      <c r="K50" s="15">
        <v>36644.57070803528</v>
      </c>
      <c r="L50" s="15">
        <v>0</v>
      </c>
      <c r="M50" s="15">
        <v>0</v>
      </c>
      <c r="N50" s="15">
        <v>41332.776804042915</v>
      </c>
      <c r="O50" s="15">
        <v>42468.368579157446</v>
      </c>
      <c r="P50" s="15">
        <v>0</v>
      </c>
      <c r="Q50" s="15">
        <v>0</v>
      </c>
      <c r="R50" s="15" t="s">
        <v>37</v>
      </c>
      <c r="S50" s="15" t="s">
        <v>37</v>
      </c>
      <c r="T50" s="15">
        <v>0</v>
      </c>
      <c r="U50" s="15" t="s">
        <v>37</v>
      </c>
      <c r="V50" s="15" t="s">
        <v>37</v>
      </c>
      <c r="W50" s="15" t="s">
        <v>37</v>
      </c>
      <c r="X50" s="15" t="s">
        <v>37</v>
      </c>
      <c r="Y50" s="15" t="s">
        <v>37</v>
      </c>
      <c r="Z50" s="15" t="s">
        <v>37</v>
      </c>
      <c r="AA50" s="15" t="s">
        <v>37</v>
      </c>
      <c r="AB50" s="15" t="s">
        <v>37</v>
      </c>
      <c r="AC50" s="15" t="s">
        <v>37</v>
      </c>
      <c r="AD50" s="15" t="s">
        <v>37</v>
      </c>
      <c r="AE50" s="15" t="s">
        <v>37</v>
      </c>
      <c r="AF50" s="15" t="s">
        <v>37</v>
      </c>
      <c r="AG50" s="15" t="s">
        <v>37</v>
      </c>
      <c r="AH50" s="15" t="s">
        <v>37</v>
      </c>
      <c r="AI50" s="15" t="s">
        <v>37</v>
      </c>
      <c r="AJ50" s="15" t="s">
        <v>37</v>
      </c>
      <c r="AK50" s="15" t="s">
        <v>37</v>
      </c>
      <c r="AL50" s="15" t="s">
        <v>37</v>
      </c>
      <c r="AM50" s="15" t="s">
        <v>37</v>
      </c>
      <c r="AN50" s="15" t="s">
        <v>37</v>
      </c>
      <c r="AO50" s="12"/>
      <c r="AP50" s="16">
        <v>156522.89622480739</v>
      </c>
      <c r="AQ50" s="17">
        <v>2</v>
      </c>
      <c r="AR50" s="18" t="s">
        <v>37</v>
      </c>
      <c r="AS50" s="19">
        <v>2709426.9585333699</v>
      </c>
      <c r="AT50" s="19" t="s">
        <v>37</v>
      </c>
      <c r="AV50" s="16">
        <v>156522.89622480739</v>
      </c>
      <c r="AW50" s="17">
        <v>8</v>
      </c>
      <c r="AX50" s="18" t="s">
        <v>37</v>
      </c>
      <c r="AY50" s="19">
        <v>786588.22531443113</v>
      </c>
      <c r="AZ50" s="19" t="s">
        <v>37</v>
      </c>
      <c r="BD50" s="22"/>
    </row>
    <row r="51" spans="1:56" customFormat="1" x14ac:dyDescent="0.15">
      <c r="A51" s="12"/>
      <c r="B51" s="20"/>
      <c r="C51" s="12"/>
      <c r="D51" s="12"/>
      <c r="E51" s="13">
        <v>49</v>
      </c>
      <c r="F51" s="6">
        <v>782374.99007880967</v>
      </c>
      <c r="G51" s="6">
        <v>2173.2638613300269</v>
      </c>
      <c r="H51" s="1"/>
      <c r="I51" s="14">
        <v>44610</v>
      </c>
      <c r="J51" s="15">
        <v>36066.336364000148</v>
      </c>
      <c r="K51" s="15">
        <v>36633.556397068176</v>
      </c>
      <c r="L51" s="15">
        <v>0</v>
      </c>
      <c r="M51" s="15">
        <v>0</v>
      </c>
      <c r="N51" s="15">
        <v>41320.353352272105</v>
      </c>
      <c r="O51" s="15">
        <v>42455.603800944511</v>
      </c>
      <c r="P51" s="15">
        <v>0</v>
      </c>
      <c r="Q51" s="15">
        <v>0</v>
      </c>
      <c r="R51" s="15" t="s">
        <v>37</v>
      </c>
      <c r="S51" s="15" t="s">
        <v>37</v>
      </c>
      <c r="T51" s="15">
        <v>0</v>
      </c>
      <c r="U51" s="15" t="s">
        <v>37</v>
      </c>
      <c r="V51" s="15" t="s">
        <v>37</v>
      </c>
      <c r="W51" s="15" t="s">
        <v>37</v>
      </c>
      <c r="X51" s="15" t="s">
        <v>37</v>
      </c>
      <c r="Y51" s="15" t="s">
        <v>37</v>
      </c>
      <c r="Z51" s="15" t="s">
        <v>37</v>
      </c>
      <c r="AA51" s="15" t="s">
        <v>37</v>
      </c>
      <c r="AB51" s="15" t="s">
        <v>37</v>
      </c>
      <c r="AC51" s="15" t="s">
        <v>37</v>
      </c>
      <c r="AD51" s="15" t="s">
        <v>37</v>
      </c>
      <c r="AE51" s="15" t="s">
        <v>37</v>
      </c>
      <c r="AF51" s="15" t="s">
        <v>37</v>
      </c>
      <c r="AG51" s="15" t="s">
        <v>37</v>
      </c>
      <c r="AH51" s="15" t="s">
        <v>37</v>
      </c>
      <c r="AI51" s="15" t="s">
        <v>37</v>
      </c>
      <c r="AJ51" s="15" t="s">
        <v>37</v>
      </c>
      <c r="AK51" s="15" t="s">
        <v>37</v>
      </c>
      <c r="AL51" s="15" t="s">
        <v>37</v>
      </c>
      <c r="AM51" s="15" t="s">
        <v>37</v>
      </c>
      <c r="AN51" s="15" t="s">
        <v>37</v>
      </c>
      <c r="AO51" s="12"/>
      <c r="AP51" s="16">
        <v>156475.84991428495</v>
      </c>
      <c r="AQ51" s="17">
        <v>2</v>
      </c>
      <c r="AR51" s="18" t="s">
        <v>37</v>
      </c>
      <c r="AS51" s="19">
        <v>2865902.8084476548</v>
      </c>
      <c r="AT51" s="19" t="s">
        <v>37</v>
      </c>
      <c r="AV51" s="16">
        <v>156475.84991428495</v>
      </c>
      <c r="AW51" s="17">
        <v>8</v>
      </c>
      <c r="AX51" s="18" t="s">
        <v>37</v>
      </c>
      <c r="AY51" s="19">
        <v>943064.07522871601</v>
      </c>
      <c r="AZ51" s="19" t="s">
        <v>37</v>
      </c>
      <c r="BD51" s="22"/>
    </row>
    <row r="52" spans="1:56" customFormat="1" x14ac:dyDescent="0.15">
      <c r="A52" s="12"/>
      <c r="B52" s="20"/>
      <c r="C52" s="12"/>
      <c r="D52" s="12"/>
      <c r="E52" s="13">
        <v>50</v>
      </c>
      <c r="F52" s="6">
        <v>911654.97124268999</v>
      </c>
      <c r="G52" s="6">
        <v>2532.3749201185833</v>
      </c>
      <c r="H52" s="1"/>
      <c r="I52" s="14">
        <v>44611</v>
      </c>
      <c r="J52" s="15">
        <v>36055.495853755885</v>
      </c>
      <c r="K52" s="15">
        <v>36622.545396688263</v>
      </c>
      <c r="L52" s="15">
        <v>0</v>
      </c>
      <c r="M52" s="15">
        <v>0</v>
      </c>
      <c r="N52" s="15">
        <v>41307.933634635934</v>
      </c>
      <c r="O52" s="15">
        <v>42442.842859459197</v>
      </c>
      <c r="P52" s="15">
        <v>0</v>
      </c>
      <c r="Q52" s="15">
        <v>0</v>
      </c>
      <c r="R52" s="15" t="s">
        <v>37</v>
      </c>
      <c r="S52" s="15" t="s">
        <v>37</v>
      </c>
      <c r="T52" s="15">
        <v>0</v>
      </c>
      <c r="U52" s="15" t="s">
        <v>37</v>
      </c>
      <c r="V52" s="15" t="s">
        <v>37</v>
      </c>
      <c r="W52" s="15" t="s">
        <v>37</v>
      </c>
      <c r="X52" s="15" t="s">
        <v>37</v>
      </c>
      <c r="Y52" s="15" t="s">
        <v>37</v>
      </c>
      <c r="Z52" s="15" t="s">
        <v>37</v>
      </c>
      <c r="AA52" s="15" t="s">
        <v>37</v>
      </c>
      <c r="AB52" s="15" t="s">
        <v>37</v>
      </c>
      <c r="AC52" s="15" t="s">
        <v>37</v>
      </c>
      <c r="AD52" s="15" t="s">
        <v>37</v>
      </c>
      <c r="AE52" s="15" t="s">
        <v>37</v>
      </c>
      <c r="AF52" s="15" t="s">
        <v>37</v>
      </c>
      <c r="AG52" s="15" t="s">
        <v>37</v>
      </c>
      <c r="AH52" s="15" t="s">
        <v>37</v>
      </c>
      <c r="AI52" s="15" t="s">
        <v>37</v>
      </c>
      <c r="AJ52" s="15" t="s">
        <v>37</v>
      </c>
      <c r="AK52" s="15" t="s">
        <v>37</v>
      </c>
      <c r="AL52" s="15" t="s">
        <v>37</v>
      </c>
      <c r="AM52" s="15" t="s">
        <v>37</v>
      </c>
      <c r="AN52" s="15" t="s">
        <v>37</v>
      </c>
      <c r="AO52" s="12"/>
      <c r="AP52" s="16">
        <v>156428.81774453929</v>
      </c>
      <c r="AQ52" s="17">
        <v>2</v>
      </c>
      <c r="AR52" s="18" t="s">
        <v>37</v>
      </c>
      <c r="AS52" s="19">
        <v>3022331.6261921939</v>
      </c>
      <c r="AT52" s="19" t="s">
        <v>37</v>
      </c>
      <c r="AV52" s="16">
        <v>156428.81774453929</v>
      </c>
      <c r="AW52" s="17">
        <v>8</v>
      </c>
      <c r="AX52" s="18">
        <v>8</v>
      </c>
      <c r="AY52" s="19">
        <v>1099492.8929732554</v>
      </c>
      <c r="AZ52" s="19">
        <v>1099492.8929732554</v>
      </c>
      <c r="BD52" s="22"/>
    </row>
    <row r="53" spans="1:56" customFormat="1" x14ac:dyDescent="0.15">
      <c r="A53" s="12"/>
      <c r="B53" s="20"/>
      <c r="C53" s="12"/>
      <c r="D53" s="12"/>
      <c r="E53" s="13">
        <v>51</v>
      </c>
      <c r="F53" s="6">
        <v>983525.13049079909</v>
      </c>
      <c r="G53" s="6">
        <v>2732.0142513633309</v>
      </c>
      <c r="H53" s="1"/>
      <c r="I53" s="14">
        <v>44612</v>
      </c>
      <c r="J53" s="15">
        <v>36044.658601859272</v>
      </c>
      <c r="K53" s="15">
        <v>36611.53770590046</v>
      </c>
      <c r="L53" s="15">
        <v>0</v>
      </c>
      <c r="M53" s="15">
        <v>0</v>
      </c>
      <c r="N53" s="15">
        <v>41295.517650012036</v>
      </c>
      <c r="O53" s="15">
        <v>41924.965685053678</v>
      </c>
      <c r="P53" s="15">
        <v>0</v>
      </c>
      <c r="Q53" s="15">
        <v>0</v>
      </c>
      <c r="R53" s="15" t="s">
        <v>37</v>
      </c>
      <c r="S53" s="15" t="s">
        <v>37</v>
      </c>
      <c r="T53" s="15">
        <v>0</v>
      </c>
      <c r="U53" s="15" t="s">
        <v>37</v>
      </c>
      <c r="V53" s="15" t="s">
        <v>37</v>
      </c>
      <c r="W53" s="15" t="s">
        <v>37</v>
      </c>
      <c r="X53" s="15" t="s">
        <v>37</v>
      </c>
      <c r="Y53" s="15" t="s">
        <v>37</v>
      </c>
      <c r="Z53" s="15" t="s">
        <v>37</v>
      </c>
      <c r="AA53" s="15" t="s">
        <v>37</v>
      </c>
      <c r="AB53" s="15" t="s">
        <v>37</v>
      </c>
      <c r="AC53" s="15" t="s">
        <v>37</v>
      </c>
      <c r="AD53" s="15" t="s">
        <v>37</v>
      </c>
      <c r="AE53" s="15" t="s">
        <v>37</v>
      </c>
      <c r="AF53" s="15" t="s">
        <v>37</v>
      </c>
      <c r="AG53" s="15" t="s">
        <v>37</v>
      </c>
      <c r="AH53" s="15" t="s">
        <v>37</v>
      </c>
      <c r="AI53" s="15" t="s">
        <v>37</v>
      </c>
      <c r="AJ53" s="15" t="s">
        <v>37</v>
      </c>
      <c r="AK53" s="15" t="s">
        <v>37</v>
      </c>
      <c r="AL53" s="15" t="s">
        <v>37</v>
      </c>
      <c r="AM53" s="15" t="s">
        <v>37</v>
      </c>
      <c r="AN53" s="15" t="s">
        <v>37</v>
      </c>
      <c r="AO53" s="12"/>
      <c r="AP53" s="16">
        <v>155876.67964282545</v>
      </c>
      <c r="AQ53" s="17">
        <v>2</v>
      </c>
      <c r="AR53" s="18" t="s">
        <v>37</v>
      </c>
      <c r="AS53" s="19">
        <v>3178208.3058350193</v>
      </c>
      <c r="AT53" s="19" t="s">
        <v>37</v>
      </c>
      <c r="AV53" s="16">
        <v>155876.67964282545</v>
      </c>
      <c r="AW53" s="17">
        <v>9</v>
      </c>
      <c r="AX53" s="18" t="s">
        <v>37</v>
      </c>
      <c r="AY53" s="19">
        <v>155876.67964282545</v>
      </c>
      <c r="AZ53" s="19" t="s">
        <v>37</v>
      </c>
      <c r="BD53" s="22"/>
    </row>
    <row r="54" spans="1:56" customFormat="1" x14ac:dyDescent="0.15">
      <c r="A54" s="12"/>
      <c r="B54" s="20"/>
      <c r="C54" s="12"/>
      <c r="D54" s="12"/>
      <c r="E54" s="13">
        <v>52</v>
      </c>
      <c r="F54" s="6">
        <v>1039743.1309220118</v>
      </c>
      <c r="G54" s="6">
        <v>2888.1753636722551</v>
      </c>
      <c r="H54" s="1"/>
      <c r="I54" s="14">
        <v>44613</v>
      </c>
      <c r="J54" s="15">
        <v>36033.824607330942</v>
      </c>
      <c r="K54" s="15">
        <v>36105.931522038249</v>
      </c>
      <c r="L54" s="15">
        <v>0</v>
      </c>
      <c r="M54" s="15">
        <v>0</v>
      </c>
      <c r="N54" s="15">
        <v>41283.105397278377</v>
      </c>
      <c r="O54" s="15">
        <v>41912.364238224909</v>
      </c>
      <c r="P54" s="15">
        <v>0</v>
      </c>
      <c r="Q54" s="15">
        <v>0</v>
      </c>
      <c r="R54" s="15" t="s">
        <v>37</v>
      </c>
      <c r="S54" s="15" t="s">
        <v>37</v>
      </c>
      <c r="T54" s="15">
        <v>0</v>
      </c>
      <c r="U54" s="15" t="s">
        <v>37</v>
      </c>
      <c r="V54" s="15" t="s">
        <v>37</v>
      </c>
      <c r="W54" s="15" t="s">
        <v>37</v>
      </c>
      <c r="X54" s="15" t="s">
        <v>37</v>
      </c>
      <c r="Y54" s="15" t="s">
        <v>37</v>
      </c>
      <c r="Z54" s="15" t="s">
        <v>37</v>
      </c>
      <c r="AA54" s="15" t="s">
        <v>37</v>
      </c>
      <c r="AB54" s="15" t="s">
        <v>37</v>
      </c>
      <c r="AC54" s="15" t="s">
        <v>37</v>
      </c>
      <c r="AD54" s="15" t="s">
        <v>37</v>
      </c>
      <c r="AE54" s="15" t="s">
        <v>37</v>
      </c>
      <c r="AF54" s="15" t="s">
        <v>37</v>
      </c>
      <c r="AG54" s="15" t="s">
        <v>37</v>
      </c>
      <c r="AH54" s="15" t="s">
        <v>37</v>
      </c>
      <c r="AI54" s="15" t="s">
        <v>37</v>
      </c>
      <c r="AJ54" s="15" t="s">
        <v>37</v>
      </c>
      <c r="AK54" s="15" t="s">
        <v>37</v>
      </c>
      <c r="AL54" s="15" t="s">
        <v>37</v>
      </c>
      <c r="AM54" s="15" t="s">
        <v>37</v>
      </c>
      <c r="AN54" s="15" t="s">
        <v>37</v>
      </c>
      <c r="AO54" s="12"/>
      <c r="AP54" s="16">
        <v>155335.22576487251</v>
      </c>
      <c r="AQ54" s="17">
        <v>2</v>
      </c>
      <c r="AR54" s="18" t="s">
        <v>37</v>
      </c>
      <c r="AS54" s="19">
        <v>3333543.5315998918</v>
      </c>
      <c r="AT54" s="19" t="s">
        <v>37</v>
      </c>
      <c r="AV54" s="16">
        <v>155335.22576487251</v>
      </c>
      <c r="AW54" s="17">
        <v>9</v>
      </c>
      <c r="AX54" s="18" t="s">
        <v>37</v>
      </c>
      <c r="AY54" s="19">
        <v>311211.90540769795</v>
      </c>
      <c r="AZ54" s="19" t="s">
        <v>37</v>
      </c>
      <c r="BD54" s="22"/>
    </row>
    <row r="55" spans="1:56" customFormat="1" x14ac:dyDescent="0.15">
      <c r="A55" s="12"/>
      <c r="B55" s="20"/>
      <c r="C55" s="12"/>
      <c r="D55" s="12"/>
      <c r="E55" s="13">
        <v>53</v>
      </c>
      <c r="F55" s="6">
        <v>1095041.3139366163</v>
      </c>
      <c r="G55" s="6">
        <v>3041.781427601712</v>
      </c>
      <c r="H55" s="1"/>
      <c r="I55" s="14">
        <v>44614</v>
      </c>
      <c r="J55" s="15">
        <v>35529.528199750835</v>
      </c>
      <c r="K55" s="15">
        <v>36095.079110620762</v>
      </c>
      <c r="L55" s="15">
        <v>0</v>
      </c>
      <c r="M55" s="15">
        <v>0</v>
      </c>
      <c r="N55" s="15">
        <v>41270.696875313253</v>
      </c>
      <c r="O55" s="15">
        <v>41899.766579031028</v>
      </c>
      <c r="P55" s="15">
        <v>0</v>
      </c>
      <c r="Q55" s="15">
        <v>0</v>
      </c>
      <c r="R55" s="15" t="s">
        <v>37</v>
      </c>
      <c r="S55" s="15" t="s">
        <v>37</v>
      </c>
      <c r="T55" s="15">
        <v>0</v>
      </c>
      <c r="U55" s="15" t="s">
        <v>37</v>
      </c>
      <c r="V55" s="15" t="s">
        <v>37</v>
      </c>
      <c r="W55" s="15" t="s">
        <v>37</v>
      </c>
      <c r="X55" s="15" t="s">
        <v>37</v>
      </c>
      <c r="Y55" s="15" t="s">
        <v>37</v>
      </c>
      <c r="Z55" s="15" t="s">
        <v>37</v>
      </c>
      <c r="AA55" s="15" t="s">
        <v>37</v>
      </c>
      <c r="AB55" s="15" t="s">
        <v>37</v>
      </c>
      <c r="AC55" s="15" t="s">
        <v>37</v>
      </c>
      <c r="AD55" s="15" t="s">
        <v>37</v>
      </c>
      <c r="AE55" s="15" t="s">
        <v>37</v>
      </c>
      <c r="AF55" s="15" t="s">
        <v>37</v>
      </c>
      <c r="AG55" s="15" t="s">
        <v>37</v>
      </c>
      <c r="AH55" s="15" t="s">
        <v>37</v>
      </c>
      <c r="AI55" s="15" t="s">
        <v>37</v>
      </c>
      <c r="AJ55" s="15" t="s">
        <v>37</v>
      </c>
      <c r="AK55" s="15" t="s">
        <v>37</v>
      </c>
      <c r="AL55" s="15" t="s">
        <v>37</v>
      </c>
      <c r="AM55" s="15" t="s">
        <v>37</v>
      </c>
      <c r="AN55" s="15" t="s">
        <v>37</v>
      </c>
      <c r="AO55" s="12"/>
      <c r="AP55" s="16">
        <v>154795.07076471587</v>
      </c>
      <c r="AQ55" s="17">
        <v>2</v>
      </c>
      <c r="AR55" s="18" t="s">
        <v>37</v>
      </c>
      <c r="AS55" s="19">
        <v>3488338.6023646076</v>
      </c>
      <c r="AT55" s="19" t="s">
        <v>37</v>
      </c>
      <c r="AV55" s="16">
        <v>154795.07076471587</v>
      </c>
      <c r="AW55" s="17">
        <v>9</v>
      </c>
      <c r="AX55" s="18" t="s">
        <v>37</v>
      </c>
      <c r="AY55" s="19">
        <v>466006.97617241379</v>
      </c>
      <c r="AZ55" s="19" t="s">
        <v>37</v>
      </c>
      <c r="BD55" s="22"/>
    </row>
    <row r="56" spans="1:56" customFormat="1" x14ac:dyDescent="0.15">
      <c r="A56" s="12"/>
      <c r="B56" s="20"/>
      <c r="C56" s="12"/>
      <c r="D56" s="12"/>
      <c r="E56" s="13" t="s">
        <v>37</v>
      </c>
      <c r="F56" s="6" t="s">
        <v>37</v>
      </c>
      <c r="G56" s="6" t="s">
        <v>37</v>
      </c>
      <c r="H56" s="1"/>
      <c r="I56" s="14">
        <v>44615</v>
      </c>
      <c r="J56" s="15">
        <v>35518.849038703367</v>
      </c>
      <c r="K56" s="15">
        <v>36084.229961128083</v>
      </c>
      <c r="L56" s="15">
        <v>0</v>
      </c>
      <c r="M56" s="15">
        <v>0</v>
      </c>
      <c r="N56" s="15">
        <v>41258.2920829953</v>
      </c>
      <c r="O56" s="15">
        <v>41887.172706333557</v>
      </c>
      <c r="P56" s="15">
        <v>0</v>
      </c>
      <c r="Q56" s="15">
        <v>0</v>
      </c>
      <c r="R56" s="15" t="s">
        <v>37</v>
      </c>
      <c r="S56" s="15" t="s">
        <v>37</v>
      </c>
      <c r="T56" s="15">
        <v>0</v>
      </c>
      <c r="U56" s="15" t="s">
        <v>37</v>
      </c>
      <c r="V56" s="15" t="s">
        <v>37</v>
      </c>
      <c r="W56" s="15" t="s">
        <v>37</v>
      </c>
      <c r="X56" s="15" t="s">
        <v>37</v>
      </c>
      <c r="Y56" s="15" t="s">
        <v>37</v>
      </c>
      <c r="Z56" s="15" t="s">
        <v>37</v>
      </c>
      <c r="AA56" s="15" t="s">
        <v>37</v>
      </c>
      <c r="AB56" s="15" t="s">
        <v>37</v>
      </c>
      <c r="AC56" s="15" t="s">
        <v>37</v>
      </c>
      <c r="AD56" s="15" t="s">
        <v>37</v>
      </c>
      <c r="AE56" s="15" t="s">
        <v>37</v>
      </c>
      <c r="AF56" s="15" t="s">
        <v>37</v>
      </c>
      <c r="AG56" s="15" t="s">
        <v>37</v>
      </c>
      <c r="AH56" s="15" t="s">
        <v>37</v>
      </c>
      <c r="AI56" s="15" t="s">
        <v>37</v>
      </c>
      <c r="AJ56" s="15" t="s">
        <v>37</v>
      </c>
      <c r="AK56" s="15" t="s">
        <v>37</v>
      </c>
      <c r="AL56" s="15" t="s">
        <v>37</v>
      </c>
      <c r="AM56" s="15" t="s">
        <v>37</v>
      </c>
      <c r="AN56" s="15" t="s">
        <v>37</v>
      </c>
      <c r="AO56" s="12"/>
      <c r="AP56" s="16">
        <v>154748.54378916032</v>
      </c>
      <c r="AQ56" s="17">
        <v>2</v>
      </c>
      <c r="AR56" s="18" t="s">
        <v>37</v>
      </c>
      <c r="AS56" s="19">
        <v>3643087.1461537681</v>
      </c>
      <c r="AT56" s="19" t="s">
        <v>37</v>
      </c>
      <c r="AV56" s="16">
        <v>154748.54378916032</v>
      </c>
      <c r="AW56" s="17">
        <v>9</v>
      </c>
      <c r="AX56" s="18" t="s">
        <v>37</v>
      </c>
      <c r="AY56" s="19">
        <v>620755.51996157411</v>
      </c>
      <c r="AZ56" s="19" t="s">
        <v>37</v>
      </c>
      <c r="BD56" s="22"/>
    </row>
    <row r="57" spans="1:56" customFormat="1" x14ac:dyDescent="0.15">
      <c r="A57" s="12"/>
      <c r="B57" s="20"/>
      <c r="C57" s="12"/>
      <c r="D57" s="12"/>
      <c r="E57" s="13">
        <v>2022</v>
      </c>
      <c r="F57" s="6">
        <v>52803584.556092732</v>
      </c>
      <c r="G57" s="6">
        <v>146676.6237669242</v>
      </c>
      <c r="H57" s="1"/>
      <c r="I57" s="14">
        <v>44616</v>
      </c>
      <c r="J57" s="15">
        <v>35508.173087506591</v>
      </c>
      <c r="K57" s="15">
        <v>36073.384072579771</v>
      </c>
      <c r="L57" s="15">
        <v>0</v>
      </c>
      <c r="M57" s="15">
        <v>0</v>
      </c>
      <c r="N57" s="15">
        <v>40742.892348237605</v>
      </c>
      <c r="O57" s="15">
        <v>41874.582618994398</v>
      </c>
      <c r="P57" s="15">
        <v>0</v>
      </c>
      <c r="Q57" s="15">
        <v>0</v>
      </c>
      <c r="R57" s="15" t="s">
        <v>37</v>
      </c>
      <c r="S57" s="15" t="s">
        <v>37</v>
      </c>
      <c r="T57" s="15">
        <v>0</v>
      </c>
      <c r="U57" s="15" t="s">
        <v>37</v>
      </c>
      <c r="V57" s="15" t="s">
        <v>37</v>
      </c>
      <c r="W57" s="15" t="s">
        <v>37</v>
      </c>
      <c r="X57" s="15" t="s">
        <v>37</v>
      </c>
      <c r="Y57" s="15" t="s">
        <v>37</v>
      </c>
      <c r="Z57" s="15" t="s">
        <v>37</v>
      </c>
      <c r="AA57" s="15" t="s">
        <v>37</v>
      </c>
      <c r="AB57" s="15" t="s">
        <v>37</v>
      </c>
      <c r="AC57" s="15" t="s">
        <v>37</v>
      </c>
      <c r="AD57" s="15" t="s">
        <v>37</v>
      </c>
      <c r="AE57" s="15" t="s">
        <v>37</v>
      </c>
      <c r="AF57" s="15" t="s">
        <v>37</v>
      </c>
      <c r="AG57" s="15" t="s">
        <v>37</v>
      </c>
      <c r="AH57" s="15" t="s">
        <v>37</v>
      </c>
      <c r="AI57" s="15" t="s">
        <v>37</v>
      </c>
      <c r="AJ57" s="15" t="s">
        <v>37</v>
      </c>
      <c r="AK57" s="15" t="s">
        <v>37</v>
      </c>
      <c r="AL57" s="15" t="s">
        <v>37</v>
      </c>
      <c r="AM57" s="15" t="s">
        <v>37</v>
      </c>
      <c r="AN57" s="15" t="s">
        <v>37</v>
      </c>
      <c r="AO57" s="12"/>
      <c r="AP57" s="16">
        <v>154199.03212731838</v>
      </c>
      <c r="AQ57" s="17">
        <v>2</v>
      </c>
      <c r="AR57" s="18" t="s">
        <v>37</v>
      </c>
      <c r="AS57" s="19">
        <v>3797286.1782810865</v>
      </c>
      <c r="AT57" s="19" t="s">
        <v>37</v>
      </c>
      <c r="AV57" s="16">
        <v>154199.03212731838</v>
      </c>
      <c r="AW57" s="17">
        <v>9</v>
      </c>
      <c r="AX57" s="18" t="s">
        <v>37</v>
      </c>
      <c r="AY57" s="19">
        <v>774954.55208889255</v>
      </c>
      <c r="AZ57" s="19" t="s">
        <v>37</v>
      </c>
      <c r="BD57" s="22"/>
    </row>
    <row r="58" spans="1:56" customFormat="1" x14ac:dyDescent="0.15">
      <c r="A58" s="12"/>
      <c r="B58" s="20"/>
      <c r="C58" s="12"/>
      <c r="D58" s="12"/>
      <c r="E58" s="23"/>
      <c r="F58" s="23"/>
      <c r="G58" s="23"/>
      <c r="H58" s="1"/>
      <c r="I58" s="14">
        <v>44617</v>
      </c>
      <c r="J58" s="15">
        <v>35497.500345195724</v>
      </c>
      <c r="K58" s="15">
        <v>36062.541443995666</v>
      </c>
      <c r="L58" s="15">
        <v>0</v>
      </c>
      <c r="M58" s="15">
        <v>0</v>
      </c>
      <c r="N58" s="15">
        <v>40730.646198880357</v>
      </c>
      <c r="O58" s="15">
        <v>41861.996315875767</v>
      </c>
      <c r="P58" s="15">
        <v>0</v>
      </c>
      <c r="Q58" s="15">
        <v>0</v>
      </c>
      <c r="R58" s="15" t="s">
        <v>37</v>
      </c>
      <c r="S58" s="15" t="s">
        <v>37</v>
      </c>
      <c r="T58" s="15">
        <v>0</v>
      </c>
      <c r="U58" s="15" t="s">
        <v>37</v>
      </c>
      <c r="V58" s="15" t="s">
        <v>37</v>
      </c>
      <c r="W58" s="15" t="s">
        <v>37</v>
      </c>
      <c r="X58" s="15" t="s">
        <v>37</v>
      </c>
      <c r="Y58" s="15" t="s">
        <v>37</v>
      </c>
      <c r="Z58" s="15" t="s">
        <v>37</v>
      </c>
      <c r="AA58" s="15" t="s">
        <v>37</v>
      </c>
      <c r="AB58" s="15" t="s">
        <v>37</v>
      </c>
      <c r="AC58" s="15" t="s">
        <v>37</v>
      </c>
      <c r="AD58" s="15" t="s">
        <v>37</v>
      </c>
      <c r="AE58" s="15" t="s">
        <v>37</v>
      </c>
      <c r="AF58" s="15" t="s">
        <v>37</v>
      </c>
      <c r="AG58" s="15" t="s">
        <v>37</v>
      </c>
      <c r="AH58" s="15" t="s">
        <v>37</v>
      </c>
      <c r="AI58" s="15" t="s">
        <v>37</v>
      </c>
      <c r="AJ58" s="15" t="s">
        <v>37</v>
      </c>
      <c r="AK58" s="15" t="s">
        <v>37</v>
      </c>
      <c r="AL58" s="15" t="s">
        <v>37</v>
      </c>
      <c r="AM58" s="15" t="s">
        <v>37</v>
      </c>
      <c r="AN58" s="15" t="s">
        <v>37</v>
      </c>
      <c r="AO58" s="12"/>
      <c r="AP58" s="16">
        <v>154152.68430394752</v>
      </c>
      <c r="AQ58" s="17">
        <v>2</v>
      </c>
      <c r="AR58" s="18" t="s">
        <v>37</v>
      </c>
      <c r="AS58" s="19">
        <v>3951438.8625850342</v>
      </c>
      <c r="AT58" s="19" t="s">
        <v>37</v>
      </c>
      <c r="AV58" s="16">
        <v>154152.68430394752</v>
      </c>
      <c r="AW58" s="17">
        <v>9</v>
      </c>
      <c r="AX58" s="18" t="s">
        <v>37</v>
      </c>
      <c r="AY58" s="19">
        <v>929107.23639284004</v>
      </c>
      <c r="AZ58" s="19" t="s">
        <v>37</v>
      </c>
      <c r="BD58" s="22"/>
    </row>
    <row r="59" spans="1:56" customFormat="1" x14ac:dyDescent="0.15">
      <c r="A59" s="12"/>
      <c r="B59" s="5" t="s">
        <v>31</v>
      </c>
      <c r="C59" s="5" t="s">
        <v>32</v>
      </c>
      <c r="D59" s="12"/>
      <c r="E59" s="6"/>
      <c r="F59" s="7" t="s">
        <v>32</v>
      </c>
      <c r="G59" s="7" t="s">
        <v>33</v>
      </c>
      <c r="H59" s="1"/>
      <c r="I59" s="14">
        <v>44618</v>
      </c>
      <c r="J59" s="15">
        <v>35486.830810806256</v>
      </c>
      <c r="K59" s="15">
        <v>36051.702074395929</v>
      </c>
      <c r="L59" s="15">
        <v>0</v>
      </c>
      <c r="M59" s="15">
        <v>0</v>
      </c>
      <c r="N59" s="15">
        <v>40718.403730365724</v>
      </c>
      <c r="O59" s="15">
        <v>41849.413795840257</v>
      </c>
      <c r="P59" s="15">
        <v>0</v>
      </c>
      <c r="Q59" s="15">
        <v>0</v>
      </c>
      <c r="R59" s="15" t="s">
        <v>37</v>
      </c>
      <c r="S59" s="15" t="s">
        <v>37</v>
      </c>
      <c r="T59" s="15">
        <v>0</v>
      </c>
      <c r="U59" s="15" t="s">
        <v>37</v>
      </c>
      <c r="V59" s="15" t="s">
        <v>37</v>
      </c>
      <c r="W59" s="15" t="s">
        <v>37</v>
      </c>
      <c r="X59" s="15" t="s">
        <v>37</v>
      </c>
      <c r="Y59" s="15" t="s">
        <v>37</v>
      </c>
      <c r="Z59" s="15" t="s">
        <v>37</v>
      </c>
      <c r="AA59" s="15" t="s">
        <v>37</v>
      </c>
      <c r="AB59" s="15" t="s">
        <v>37</v>
      </c>
      <c r="AC59" s="15" t="s">
        <v>37</v>
      </c>
      <c r="AD59" s="15" t="s">
        <v>37</v>
      </c>
      <c r="AE59" s="15" t="s">
        <v>37</v>
      </c>
      <c r="AF59" s="15" t="s">
        <v>37</v>
      </c>
      <c r="AG59" s="15" t="s">
        <v>37</v>
      </c>
      <c r="AH59" s="15" t="s">
        <v>37</v>
      </c>
      <c r="AI59" s="15" t="s">
        <v>37</v>
      </c>
      <c r="AJ59" s="15" t="s">
        <v>37</v>
      </c>
      <c r="AK59" s="15" t="s">
        <v>37</v>
      </c>
      <c r="AL59" s="15" t="s">
        <v>37</v>
      </c>
      <c r="AM59" s="15" t="s">
        <v>37</v>
      </c>
      <c r="AN59" s="15" t="s">
        <v>37</v>
      </c>
      <c r="AO59" s="12"/>
      <c r="AP59" s="16">
        <v>154106.35041140817</v>
      </c>
      <c r="AQ59" s="17">
        <v>2</v>
      </c>
      <c r="AR59" s="18" t="s">
        <v>37</v>
      </c>
      <c r="AS59" s="19">
        <v>4105545.2129964423</v>
      </c>
      <c r="AT59" s="19" t="s">
        <v>37</v>
      </c>
      <c r="AV59" s="16">
        <v>154106.35041140817</v>
      </c>
      <c r="AW59" s="17">
        <v>9</v>
      </c>
      <c r="AX59" s="18">
        <v>9</v>
      </c>
      <c r="AY59" s="19">
        <v>1083213.5868042482</v>
      </c>
      <c r="AZ59" s="19">
        <v>1083213.5868042482</v>
      </c>
      <c r="BD59" s="22"/>
    </row>
    <row r="60" spans="1:56" customFormat="1" x14ac:dyDescent="0.15">
      <c r="A60" s="12">
        <v>1</v>
      </c>
      <c r="B60" s="13" t="s">
        <v>36</v>
      </c>
      <c r="C60" s="6">
        <v>6098129.7924077744</v>
      </c>
      <c r="D60" s="12"/>
      <c r="E60" s="13">
        <v>1</v>
      </c>
      <c r="F60" s="6">
        <v>1181834.9560979842</v>
      </c>
      <c r="G60" s="6">
        <v>3282.8748780499564</v>
      </c>
      <c r="H60" s="1"/>
      <c r="I60" s="14">
        <v>44619</v>
      </c>
      <c r="J60" s="15">
        <v>35476.16448337397</v>
      </c>
      <c r="K60" s="15">
        <v>36040.865962800992</v>
      </c>
      <c r="L60" s="15">
        <v>0</v>
      </c>
      <c r="M60" s="15">
        <v>0</v>
      </c>
      <c r="N60" s="15">
        <v>40706.164941587333</v>
      </c>
      <c r="O60" s="15">
        <v>41332.776804042915</v>
      </c>
      <c r="P60" s="15">
        <v>0</v>
      </c>
      <c r="Q60" s="15">
        <v>0</v>
      </c>
      <c r="R60" s="15" t="s">
        <v>37</v>
      </c>
      <c r="S60" s="15" t="s">
        <v>37</v>
      </c>
      <c r="T60" s="15">
        <v>0</v>
      </c>
      <c r="U60" s="15" t="s">
        <v>37</v>
      </c>
      <c r="V60" s="15" t="s">
        <v>37</v>
      </c>
      <c r="W60" s="15" t="s">
        <v>37</v>
      </c>
      <c r="X60" s="15" t="s">
        <v>37</v>
      </c>
      <c r="Y60" s="15" t="s">
        <v>37</v>
      </c>
      <c r="Z60" s="15" t="s">
        <v>37</v>
      </c>
      <c r="AA60" s="15" t="s">
        <v>37</v>
      </c>
      <c r="AB60" s="15" t="s">
        <v>37</v>
      </c>
      <c r="AC60" s="15" t="s">
        <v>37</v>
      </c>
      <c r="AD60" s="15" t="s">
        <v>37</v>
      </c>
      <c r="AE60" s="15" t="s">
        <v>37</v>
      </c>
      <c r="AF60" s="15" t="s">
        <v>37</v>
      </c>
      <c r="AG60" s="15" t="s">
        <v>37</v>
      </c>
      <c r="AH60" s="15" t="s">
        <v>37</v>
      </c>
      <c r="AI60" s="15" t="s">
        <v>37</v>
      </c>
      <c r="AJ60" s="15" t="s">
        <v>37</v>
      </c>
      <c r="AK60" s="15" t="s">
        <v>37</v>
      </c>
      <c r="AL60" s="15" t="s">
        <v>37</v>
      </c>
      <c r="AM60" s="15" t="s">
        <v>37</v>
      </c>
      <c r="AN60" s="15" t="s">
        <v>37</v>
      </c>
      <c r="AO60" s="12"/>
      <c r="AP60" s="16">
        <v>153555.97219180522</v>
      </c>
      <c r="AQ60" s="17">
        <v>2</v>
      </c>
      <c r="AR60" s="18" t="s">
        <v>37</v>
      </c>
      <c r="AS60" s="19">
        <v>4259101.1851882478</v>
      </c>
      <c r="AT60" s="19" t="s">
        <v>37</v>
      </c>
      <c r="AV60" s="16">
        <v>153555.97219180522</v>
      </c>
      <c r="AW60" s="17">
        <v>10</v>
      </c>
      <c r="AX60" s="18" t="s">
        <v>37</v>
      </c>
      <c r="AY60" s="19">
        <v>153555.97219180522</v>
      </c>
      <c r="AZ60" s="19" t="s">
        <v>37</v>
      </c>
      <c r="BD60" s="22"/>
    </row>
    <row r="61" spans="1:56" customFormat="1" x14ac:dyDescent="0.15">
      <c r="A61" s="12">
        <v>2</v>
      </c>
      <c r="B61" s="13" t="s">
        <v>38</v>
      </c>
      <c r="C61" s="6">
        <v>5765272.2570860041</v>
      </c>
      <c r="D61" s="12"/>
      <c r="E61" s="13">
        <v>2</v>
      </c>
      <c r="F61" s="6">
        <v>1322899.8058533038</v>
      </c>
      <c r="G61" s="6">
        <v>3674.7216829258437</v>
      </c>
      <c r="H61" s="1"/>
      <c r="I61" s="14">
        <v>44620</v>
      </c>
      <c r="J61" s="15">
        <v>35465.50136193497</v>
      </c>
      <c r="K61" s="15">
        <v>35536.471010858564</v>
      </c>
      <c r="L61" s="15">
        <v>0</v>
      </c>
      <c r="M61" s="15">
        <v>0</v>
      </c>
      <c r="N61" s="15">
        <v>40693.929831439178</v>
      </c>
      <c r="O61" s="15">
        <v>41320.353352272105</v>
      </c>
      <c r="P61" s="15">
        <v>0</v>
      </c>
      <c r="Q61" s="15">
        <v>0</v>
      </c>
      <c r="R61" s="15" t="s">
        <v>37</v>
      </c>
      <c r="S61" s="15" t="s">
        <v>37</v>
      </c>
      <c r="T61" s="15">
        <v>0</v>
      </c>
      <c r="U61" s="15" t="s">
        <v>37</v>
      </c>
      <c r="V61" s="15" t="s">
        <v>37</v>
      </c>
      <c r="W61" s="15" t="s">
        <v>37</v>
      </c>
      <c r="X61" s="15" t="s">
        <v>37</v>
      </c>
      <c r="Y61" s="15" t="s">
        <v>37</v>
      </c>
      <c r="Z61" s="15" t="s">
        <v>37</v>
      </c>
      <c r="AA61" s="15" t="s">
        <v>37</v>
      </c>
      <c r="AB61" s="15" t="s">
        <v>37</v>
      </c>
      <c r="AC61" s="15" t="s">
        <v>37</v>
      </c>
      <c r="AD61" s="15" t="s">
        <v>37</v>
      </c>
      <c r="AE61" s="15" t="s">
        <v>37</v>
      </c>
      <c r="AF61" s="15" t="s">
        <v>37</v>
      </c>
      <c r="AG61" s="15" t="s">
        <v>37</v>
      </c>
      <c r="AH61" s="15" t="s">
        <v>37</v>
      </c>
      <c r="AI61" s="15" t="s">
        <v>37</v>
      </c>
      <c r="AJ61" s="15" t="s">
        <v>37</v>
      </c>
      <c r="AK61" s="15" t="s">
        <v>37</v>
      </c>
      <c r="AL61" s="15" t="s">
        <v>37</v>
      </c>
      <c r="AM61" s="15" t="s">
        <v>37</v>
      </c>
      <c r="AN61" s="15" t="s">
        <v>37</v>
      </c>
      <c r="AO61" s="12"/>
      <c r="AP61" s="16">
        <v>153016.25555650482</v>
      </c>
      <c r="AQ61" s="17">
        <v>2</v>
      </c>
      <c r="AR61" s="18">
        <v>2</v>
      </c>
      <c r="AS61" s="19">
        <v>4412117.440744753</v>
      </c>
      <c r="AT61" s="19">
        <v>4412117.440744753</v>
      </c>
      <c r="AV61" s="16">
        <v>153016.25555650482</v>
      </c>
      <c r="AW61" s="17">
        <v>10</v>
      </c>
      <c r="AX61" s="18" t="s">
        <v>37</v>
      </c>
      <c r="AY61" s="19">
        <v>306572.22774831008</v>
      </c>
      <c r="AZ61" s="19" t="s">
        <v>37</v>
      </c>
      <c r="BD61" s="22"/>
    </row>
    <row r="62" spans="1:56" customFormat="1" x14ac:dyDescent="0.15">
      <c r="A62" s="12">
        <v>3</v>
      </c>
      <c r="B62" s="13" t="s">
        <v>39</v>
      </c>
      <c r="C62" s="6">
        <v>4742520.7680470664</v>
      </c>
      <c r="D62" s="12"/>
      <c r="E62" s="13">
        <v>3</v>
      </c>
      <c r="F62" s="6">
        <v>1444078.7828162683</v>
      </c>
      <c r="G62" s="6">
        <v>4011.329952267412</v>
      </c>
      <c r="H62" s="1"/>
      <c r="I62" s="14">
        <v>44621</v>
      </c>
      <c r="J62" s="15">
        <v>34962.413092115537</v>
      </c>
      <c r="K62" s="15">
        <v>35525.789763000445</v>
      </c>
      <c r="L62" s="15">
        <v>0</v>
      </c>
      <c r="M62" s="15">
        <v>0</v>
      </c>
      <c r="N62" s="15">
        <v>40681.698398815555</v>
      </c>
      <c r="O62" s="15">
        <v>41307.933634635934</v>
      </c>
      <c r="P62" s="15">
        <v>0</v>
      </c>
      <c r="Q62" s="15">
        <v>0</v>
      </c>
      <c r="R62" s="15" t="s">
        <v>37</v>
      </c>
      <c r="S62" s="15" t="s">
        <v>37</v>
      </c>
      <c r="T62" s="15">
        <v>0</v>
      </c>
      <c r="U62" s="15" t="s">
        <v>37</v>
      </c>
      <c r="V62" s="15" t="s">
        <v>37</v>
      </c>
      <c r="W62" s="15" t="s">
        <v>37</v>
      </c>
      <c r="X62" s="15" t="s">
        <v>37</v>
      </c>
      <c r="Y62" s="15" t="s">
        <v>37</v>
      </c>
      <c r="Z62" s="15" t="s">
        <v>37</v>
      </c>
      <c r="AA62" s="15" t="s">
        <v>37</v>
      </c>
      <c r="AB62" s="15" t="s">
        <v>37</v>
      </c>
      <c r="AC62" s="15" t="s">
        <v>37</v>
      </c>
      <c r="AD62" s="15" t="s">
        <v>37</v>
      </c>
      <c r="AE62" s="15" t="s">
        <v>37</v>
      </c>
      <c r="AF62" s="15" t="s">
        <v>37</v>
      </c>
      <c r="AG62" s="15" t="s">
        <v>37</v>
      </c>
      <c r="AH62" s="15" t="s">
        <v>37</v>
      </c>
      <c r="AI62" s="15" t="s">
        <v>37</v>
      </c>
      <c r="AJ62" s="15" t="s">
        <v>37</v>
      </c>
      <c r="AK62" s="15" t="s">
        <v>37</v>
      </c>
      <c r="AL62" s="15" t="s">
        <v>37</v>
      </c>
      <c r="AM62" s="15" t="s">
        <v>37</v>
      </c>
      <c r="AN62" s="15" t="s">
        <v>37</v>
      </c>
      <c r="AO62" s="12"/>
      <c r="AP62" s="16">
        <v>152477.83488856748</v>
      </c>
      <c r="AQ62" s="17">
        <v>3</v>
      </c>
      <c r="AR62" s="18" t="s">
        <v>37</v>
      </c>
      <c r="AS62" s="19">
        <v>152477.83488856748</v>
      </c>
      <c r="AT62" s="19" t="s">
        <v>37</v>
      </c>
      <c r="AV62" s="16">
        <v>152477.83488856748</v>
      </c>
      <c r="AW62" s="17">
        <v>10</v>
      </c>
      <c r="AX62" s="18" t="s">
        <v>37</v>
      </c>
      <c r="AY62" s="19">
        <v>459050.06263687753</v>
      </c>
      <c r="AZ62" s="19" t="s">
        <v>37</v>
      </c>
      <c r="BD62" s="22"/>
    </row>
    <row r="63" spans="1:56" customFormat="1" x14ac:dyDescent="0.15">
      <c r="A63" s="12">
        <v>4</v>
      </c>
      <c r="B63" s="13" t="s">
        <v>40</v>
      </c>
      <c r="C63" s="6">
        <v>4291491.0833308455</v>
      </c>
      <c r="D63" s="12"/>
      <c r="E63" s="13">
        <v>4</v>
      </c>
      <c r="F63" s="6">
        <v>1501685.1163219633</v>
      </c>
      <c r="G63" s="6">
        <v>4171.3475453387864</v>
      </c>
      <c r="H63" s="1"/>
      <c r="I63" s="14">
        <v>44622</v>
      </c>
      <c r="J63" s="15">
        <v>34951.904389666139</v>
      </c>
      <c r="K63" s="15">
        <v>35515.111725620249</v>
      </c>
      <c r="L63" s="15">
        <v>0</v>
      </c>
      <c r="M63" s="15">
        <v>0</v>
      </c>
      <c r="N63" s="15">
        <v>40669.470642611108</v>
      </c>
      <c r="O63" s="15">
        <v>41295.517650012036</v>
      </c>
      <c r="P63" s="15">
        <v>0</v>
      </c>
      <c r="Q63" s="15">
        <v>0</v>
      </c>
      <c r="R63" s="15" t="s">
        <v>37</v>
      </c>
      <c r="S63" s="15" t="s">
        <v>37</v>
      </c>
      <c r="T63" s="15">
        <v>0</v>
      </c>
      <c r="U63" s="15" t="s">
        <v>37</v>
      </c>
      <c r="V63" s="15" t="s">
        <v>37</v>
      </c>
      <c r="W63" s="15" t="s">
        <v>37</v>
      </c>
      <c r="X63" s="15" t="s">
        <v>37</v>
      </c>
      <c r="Y63" s="15" t="s">
        <v>37</v>
      </c>
      <c r="Z63" s="15" t="s">
        <v>37</v>
      </c>
      <c r="AA63" s="15" t="s">
        <v>37</v>
      </c>
      <c r="AB63" s="15" t="s">
        <v>37</v>
      </c>
      <c r="AC63" s="15" t="s">
        <v>37</v>
      </c>
      <c r="AD63" s="15" t="s">
        <v>37</v>
      </c>
      <c r="AE63" s="15" t="s">
        <v>37</v>
      </c>
      <c r="AF63" s="15" t="s">
        <v>37</v>
      </c>
      <c r="AG63" s="15" t="s">
        <v>37</v>
      </c>
      <c r="AH63" s="15" t="s">
        <v>37</v>
      </c>
      <c r="AI63" s="15" t="s">
        <v>37</v>
      </c>
      <c r="AJ63" s="15" t="s">
        <v>37</v>
      </c>
      <c r="AK63" s="15" t="s">
        <v>37</v>
      </c>
      <c r="AL63" s="15" t="s">
        <v>37</v>
      </c>
      <c r="AM63" s="15" t="s">
        <v>37</v>
      </c>
      <c r="AN63" s="15" t="s">
        <v>37</v>
      </c>
      <c r="AO63" s="12"/>
      <c r="AP63" s="16">
        <v>152432.00440790952</v>
      </c>
      <c r="AQ63" s="17">
        <v>3</v>
      </c>
      <c r="AR63" s="18" t="s">
        <v>37</v>
      </c>
      <c r="AS63" s="19">
        <v>304909.83929647703</v>
      </c>
      <c r="AT63" s="19" t="s">
        <v>37</v>
      </c>
      <c r="AV63" s="16">
        <v>152432.00440790952</v>
      </c>
      <c r="AW63" s="17">
        <v>10</v>
      </c>
      <c r="AX63" s="18" t="s">
        <v>37</v>
      </c>
      <c r="AY63" s="19">
        <v>611482.06704478711</v>
      </c>
      <c r="AZ63" s="19" t="s">
        <v>37</v>
      </c>
      <c r="BD63" s="22"/>
    </row>
    <row r="64" spans="1:56" customFormat="1" x14ac:dyDescent="0.15">
      <c r="A64" s="12">
        <v>5</v>
      </c>
      <c r="B64" s="13" t="s">
        <v>41</v>
      </c>
      <c r="C64" s="6">
        <v>4130111.2938557393</v>
      </c>
      <c r="D64" s="12"/>
      <c r="E64" s="13">
        <v>5</v>
      </c>
      <c r="F64" s="6">
        <v>1514355.4673008409</v>
      </c>
      <c r="G64" s="6">
        <v>4206.5429647245583</v>
      </c>
      <c r="H64" s="1"/>
      <c r="I64" s="14">
        <v>44623</v>
      </c>
      <c r="J64" s="15">
        <v>34941.398845832438</v>
      </c>
      <c r="K64" s="15">
        <v>35504.43689775301</v>
      </c>
      <c r="L64" s="15">
        <v>0</v>
      </c>
      <c r="M64" s="15">
        <v>0</v>
      </c>
      <c r="N64" s="15">
        <v>40155.305246144024</v>
      </c>
      <c r="O64" s="15">
        <v>41283.105397278377</v>
      </c>
      <c r="P64" s="15">
        <v>0</v>
      </c>
      <c r="Q64" s="15">
        <v>0</v>
      </c>
      <c r="R64" s="15" t="s">
        <v>37</v>
      </c>
      <c r="S64" s="15" t="s">
        <v>37</v>
      </c>
      <c r="T64" s="15">
        <v>0</v>
      </c>
      <c r="U64" s="15" t="s">
        <v>37</v>
      </c>
      <c r="V64" s="15" t="s">
        <v>37</v>
      </c>
      <c r="W64" s="15" t="s">
        <v>37</v>
      </c>
      <c r="X64" s="15" t="s">
        <v>37</v>
      </c>
      <c r="Y64" s="15" t="s">
        <v>37</v>
      </c>
      <c r="Z64" s="15" t="s">
        <v>37</v>
      </c>
      <c r="AA64" s="15" t="s">
        <v>37</v>
      </c>
      <c r="AB64" s="15" t="s">
        <v>37</v>
      </c>
      <c r="AC64" s="15" t="s">
        <v>37</v>
      </c>
      <c r="AD64" s="15" t="s">
        <v>37</v>
      </c>
      <c r="AE64" s="15" t="s">
        <v>37</v>
      </c>
      <c r="AF64" s="15" t="s">
        <v>37</v>
      </c>
      <c r="AG64" s="15" t="s">
        <v>37</v>
      </c>
      <c r="AH64" s="15" t="s">
        <v>37</v>
      </c>
      <c r="AI64" s="15" t="s">
        <v>37</v>
      </c>
      <c r="AJ64" s="15" t="s">
        <v>37</v>
      </c>
      <c r="AK64" s="15" t="s">
        <v>37</v>
      </c>
      <c r="AL64" s="15" t="s">
        <v>37</v>
      </c>
      <c r="AM64" s="15" t="s">
        <v>37</v>
      </c>
      <c r="AN64" s="15" t="s">
        <v>37</v>
      </c>
      <c r="AO64" s="12"/>
      <c r="AP64" s="16">
        <v>151884.24638700785</v>
      </c>
      <c r="AQ64" s="17">
        <v>3</v>
      </c>
      <c r="AR64" s="18" t="s">
        <v>37</v>
      </c>
      <c r="AS64" s="19">
        <v>456794.08568348491</v>
      </c>
      <c r="AT64" s="19" t="s">
        <v>37</v>
      </c>
      <c r="AV64" s="16">
        <v>151884.24638700785</v>
      </c>
      <c r="AW64" s="17">
        <v>10</v>
      </c>
      <c r="AX64" s="18" t="s">
        <v>37</v>
      </c>
      <c r="AY64" s="19">
        <v>763366.31343179499</v>
      </c>
      <c r="AZ64" s="19" t="s">
        <v>37</v>
      </c>
      <c r="BD64" s="22"/>
    </row>
    <row r="65" spans="1:56" customFormat="1" x14ac:dyDescent="0.15">
      <c r="A65" s="12">
        <v>6</v>
      </c>
      <c r="B65" s="13" t="s">
        <v>42</v>
      </c>
      <c r="C65" s="6">
        <v>3705643.7451519719</v>
      </c>
      <c r="D65" s="12"/>
      <c r="E65" s="13">
        <v>6</v>
      </c>
      <c r="F65" s="6">
        <v>1499589.9314592113</v>
      </c>
      <c r="G65" s="6">
        <v>4165.5275873866976</v>
      </c>
      <c r="H65" s="1"/>
      <c r="I65" s="14">
        <v>44624</v>
      </c>
      <c r="J65" s="15">
        <v>34930.896459665062</v>
      </c>
      <c r="K65" s="15">
        <v>35493.765278434024</v>
      </c>
      <c r="L65" s="15">
        <v>0</v>
      </c>
      <c r="M65" s="15">
        <v>0</v>
      </c>
      <c r="N65" s="15">
        <v>40143.235708681459</v>
      </c>
      <c r="O65" s="15">
        <v>41270.696875313253</v>
      </c>
      <c r="P65" s="15">
        <v>0</v>
      </c>
      <c r="Q65" s="15">
        <v>0</v>
      </c>
      <c r="R65" s="15" t="s">
        <v>37</v>
      </c>
      <c r="S65" s="15" t="s">
        <v>37</v>
      </c>
      <c r="T65" s="15">
        <v>0</v>
      </c>
      <c r="U65" s="15" t="s">
        <v>37</v>
      </c>
      <c r="V65" s="15" t="s">
        <v>37</v>
      </c>
      <c r="W65" s="15" t="s">
        <v>37</v>
      </c>
      <c r="X65" s="15" t="s">
        <v>37</v>
      </c>
      <c r="Y65" s="15" t="s">
        <v>37</v>
      </c>
      <c r="Z65" s="15" t="s">
        <v>37</v>
      </c>
      <c r="AA65" s="15" t="s">
        <v>37</v>
      </c>
      <c r="AB65" s="15" t="s">
        <v>37</v>
      </c>
      <c r="AC65" s="15" t="s">
        <v>37</v>
      </c>
      <c r="AD65" s="15" t="s">
        <v>37</v>
      </c>
      <c r="AE65" s="15" t="s">
        <v>37</v>
      </c>
      <c r="AF65" s="15" t="s">
        <v>37</v>
      </c>
      <c r="AG65" s="15" t="s">
        <v>37</v>
      </c>
      <c r="AH65" s="15" t="s">
        <v>37</v>
      </c>
      <c r="AI65" s="15" t="s">
        <v>37</v>
      </c>
      <c r="AJ65" s="15" t="s">
        <v>37</v>
      </c>
      <c r="AK65" s="15" t="s">
        <v>37</v>
      </c>
      <c r="AL65" s="15" t="s">
        <v>37</v>
      </c>
      <c r="AM65" s="15" t="s">
        <v>37</v>
      </c>
      <c r="AN65" s="15" t="s">
        <v>37</v>
      </c>
      <c r="AO65" s="12"/>
      <c r="AP65" s="16">
        <v>151838.59432209382</v>
      </c>
      <c r="AQ65" s="17">
        <v>3</v>
      </c>
      <c r="AR65" s="18" t="s">
        <v>37</v>
      </c>
      <c r="AS65" s="19">
        <v>608632.68000557879</v>
      </c>
      <c r="AT65" s="19" t="s">
        <v>37</v>
      </c>
      <c r="AV65" s="16">
        <v>151838.59432209382</v>
      </c>
      <c r="AW65" s="17">
        <v>10</v>
      </c>
      <c r="AX65" s="18" t="s">
        <v>37</v>
      </c>
      <c r="AY65" s="19">
        <v>915204.90775388875</v>
      </c>
      <c r="AZ65" s="19" t="s">
        <v>37</v>
      </c>
      <c r="BD65" s="22"/>
    </row>
    <row r="66" spans="1:56" customFormat="1" x14ac:dyDescent="0.15">
      <c r="A66" s="12">
        <v>7</v>
      </c>
      <c r="B66" s="13" t="s">
        <v>43</v>
      </c>
      <c r="C66" s="6">
        <v>3536468.5170730646</v>
      </c>
      <c r="D66" s="12"/>
      <c r="E66" s="13">
        <v>7</v>
      </c>
      <c r="F66" s="6">
        <v>1475762.9871921861</v>
      </c>
      <c r="G66" s="6">
        <v>4099.3416310894054</v>
      </c>
      <c r="H66" s="1"/>
      <c r="I66" s="14">
        <v>44625</v>
      </c>
      <c r="J66" s="15">
        <v>34920.397230214898</v>
      </c>
      <c r="K66" s="15">
        <v>35483.096866698907</v>
      </c>
      <c r="L66" s="15">
        <v>0</v>
      </c>
      <c r="M66" s="15">
        <v>0</v>
      </c>
      <c r="N66" s="15">
        <v>40131.169798977025</v>
      </c>
      <c r="O66" s="15">
        <v>41258.2920829953</v>
      </c>
      <c r="P66" s="15">
        <v>0</v>
      </c>
      <c r="Q66" s="15">
        <v>0</v>
      </c>
      <c r="R66" s="15" t="s">
        <v>37</v>
      </c>
      <c r="S66" s="15" t="s">
        <v>37</v>
      </c>
      <c r="T66" s="15">
        <v>0</v>
      </c>
      <c r="U66" s="15" t="s">
        <v>37</v>
      </c>
      <c r="V66" s="15" t="s">
        <v>37</v>
      </c>
      <c r="W66" s="15" t="s">
        <v>37</v>
      </c>
      <c r="X66" s="15" t="s">
        <v>37</v>
      </c>
      <c r="Y66" s="15" t="s">
        <v>37</v>
      </c>
      <c r="Z66" s="15" t="s">
        <v>37</v>
      </c>
      <c r="AA66" s="15" t="s">
        <v>37</v>
      </c>
      <c r="AB66" s="15" t="s">
        <v>37</v>
      </c>
      <c r="AC66" s="15" t="s">
        <v>37</v>
      </c>
      <c r="AD66" s="15" t="s">
        <v>37</v>
      </c>
      <c r="AE66" s="15" t="s">
        <v>37</v>
      </c>
      <c r="AF66" s="15" t="s">
        <v>37</v>
      </c>
      <c r="AG66" s="15" t="s">
        <v>37</v>
      </c>
      <c r="AH66" s="15" t="s">
        <v>37</v>
      </c>
      <c r="AI66" s="15" t="s">
        <v>37</v>
      </c>
      <c r="AJ66" s="15" t="s">
        <v>37</v>
      </c>
      <c r="AK66" s="15" t="s">
        <v>37</v>
      </c>
      <c r="AL66" s="15" t="s">
        <v>37</v>
      </c>
      <c r="AM66" s="15" t="s">
        <v>37</v>
      </c>
      <c r="AN66" s="15" t="s">
        <v>37</v>
      </c>
      <c r="AO66" s="12"/>
      <c r="AP66" s="16">
        <v>151792.95597888614</v>
      </c>
      <c r="AQ66" s="17">
        <v>3</v>
      </c>
      <c r="AR66" s="18" t="s">
        <v>37</v>
      </c>
      <c r="AS66" s="19">
        <v>760425.6359844649</v>
      </c>
      <c r="AT66" s="19" t="s">
        <v>37</v>
      </c>
      <c r="AV66" s="16">
        <v>151792.95597888614</v>
      </c>
      <c r="AW66" s="17">
        <v>10</v>
      </c>
      <c r="AX66" s="18">
        <v>10</v>
      </c>
      <c r="AY66" s="19">
        <v>1066997.863732775</v>
      </c>
      <c r="AZ66" s="19">
        <v>1066997.863732775</v>
      </c>
      <c r="BD66" s="22"/>
    </row>
    <row r="67" spans="1:56" customFormat="1" x14ac:dyDescent="0.15">
      <c r="A67" s="12">
        <v>8</v>
      </c>
      <c r="B67" s="13" t="s">
        <v>44</v>
      </c>
      <c r="C67" s="6">
        <v>3235883.821775774</v>
      </c>
      <c r="D67" s="12"/>
      <c r="E67" s="13">
        <v>8</v>
      </c>
      <c r="F67" s="6">
        <v>1445438.2667748891</v>
      </c>
      <c r="G67" s="6">
        <v>4015.106296596914</v>
      </c>
      <c r="H67" s="1"/>
      <c r="I67" s="14">
        <v>44626</v>
      </c>
      <c r="J67" s="15">
        <v>34909.901156533131</v>
      </c>
      <c r="K67" s="15">
        <v>35472.431661583549</v>
      </c>
      <c r="L67" s="15">
        <v>0</v>
      </c>
      <c r="M67" s="15">
        <v>0</v>
      </c>
      <c r="N67" s="15">
        <v>40119.107515940304</v>
      </c>
      <c r="O67" s="15">
        <v>40742.892348237605</v>
      </c>
      <c r="P67" s="15">
        <v>0</v>
      </c>
      <c r="Q67" s="15">
        <v>0</v>
      </c>
      <c r="R67" s="15" t="s">
        <v>37</v>
      </c>
      <c r="S67" s="15" t="s">
        <v>37</v>
      </c>
      <c r="T67" s="15">
        <v>0</v>
      </c>
      <c r="U67" s="15" t="s">
        <v>37</v>
      </c>
      <c r="V67" s="15" t="s">
        <v>37</v>
      </c>
      <c r="W67" s="15" t="s">
        <v>37</v>
      </c>
      <c r="X67" s="15" t="s">
        <v>37</v>
      </c>
      <c r="Y67" s="15" t="s">
        <v>37</v>
      </c>
      <c r="Z67" s="15" t="s">
        <v>37</v>
      </c>
      <c r="AA67" s="15" t="s">
        <v>37</v>
      </c>
      <c r="AB67" s="15" t="s">
        <v>37</v>
      </c>
      <c r="AC67" s="15" t="s">
        <v>37</v>
      </c>
      <c r="AD67" s="15" t="s">
        <v>37</v>
      </c>
      <c r="AE67" s="15" t="s">
        <v>37</v>
      </c>
      <c r="AF67" s="15" t="s">
        <v>37</v>
      </c>
      <c r="AG67" s="15" t="s">
        <v>37</v>
      </c>
      <c r="AH67" s="15" t="s">
        <v>37</v>
      </c>
      <c r="AI67" s="15" t="s">
        <v>37</v>
      </c>
      <c r="AJ67" s="15" t="s">
        <v>37</v>
      </c>
      <c r="AK67" s="15" t="s">
        <v>37</v>
      </c>
      <c r="AL67" s="15" t="s">
        <v>37</v>
      </c>
      <c r="AM67" s="15" t="s">
        <v>37</v>
      </c>
      <c r="AN67" s="15" t="s">
        <v>37</v>
      </c>
      <c r="AO67" s="12"/>
      <c r="AP67" s="16">
        <v>151244.33268229457</v>
      </c>
      <c r="AQ67" s="17">
        <v>3</v>
      </c>
      <c r="AR67" s="18" t="s">
        <v>37</v>
      </c>
      <c r="AS67" s="19">
        <v>911669.96866675944</v>
      </c>
      <c r="AT67" s="19" t="s">
        <v>37</v>
      </c>
      <c r="AV67" s="16">
        <v>151244.33268229457</v>
      </c>
      <c r="AW67" s="17">
        <v>11</v>
      </c>
      <c r="AX67" s="18" t="s">
        <v>37</v>
      </c>
      <c r="AY67" s="19">
        <v>151244.33268229457</v>
      </c>
      <c r="AZ67" s="19" t="s">
        <v>37</v>
      </c>
      <c r="BD67" s="22"/>
    </row>
    <row r="68" spans="1:56" customFormat="1" x14ac:dyDescent="0.15">
      <c r="A68" s="12">
        <v>9</v>
      </c>
      <c r="B68" s="13" t="s">
        <v>45</v>
      </c>
      <c r="C68" s="6">
        <v>2516803.0305074644</v>
      </c>
      <c r="D68" s="12"/>
      <c r="E68" s="13">
        <v>9</v>
      </c>
      <c r="F68" s="6">
        <v>1106093.5453098831</v>
      </c>
      <c r="G68" s="6">
        <v>3072.482070305231</v>
      </c>
      <c r="H68" s="1"/>
      <c r="I68" s="14">
        <v>44627</v>
      </c>
      <c r="J68" s="15">
        <v>34899.408237671225</v>
      </c>
      <c r="K68" s="15">
        <v>34969.245083483511</v>
      </c>
      <c r="L68" s="15">
        <v>0</v>
      </c>
      <c r="M68" s="15">
        <v>0</v>
      </c>
      <c r="N68" s="15">
        <v>40107.048858481226</v>
      </c>
      <c r="O68" s="15">
        <v>40730.646198880357</v>
      </c>
      <c r="P68" s="15">
        <v>0</v>
      </c>
      <c r="Q68" s="15">
        <v>0</v>
      </c>
      <c r="R68" s="15" t="s">
        <v>37</v>
      </c>
      <c r="S68" s="15" t="s">
        <v>37</v>
      </c>
      <c r="T68" s="15">
        <v>0</v>
      </c>
      <c r="U68" s="15" t="s">
        <v>37</v>
      </c>
      <c r="V68" s="15" t="s">
        <v>37</v>
      </c>
      <c r="W68" s="15" t="s">
        <v>37</v>
      </c>
      <c r="X68" s="15" t="s">
        <v>37</v>
      </c>
      <c r="Y68" s="15" t="s">
        <v>37</v>
      </c>
      <c r="Z68" s="15" t="s">
        <v>37</v>
      </c>
      <c r="AA68" s="15" t="s">
        <v>37</v>
      </c>
      <c r="AB68" s="15" t="s">
        <v>37</v>
      </c>
      <c r="AC68" s="15" t="s">
        <v>37</v>
      </c>
      <c r="AD68" s="15" t="s">
        <v>37</v>
      </c>
      <c r="AE68" s="15" t="s">
        <v>37</v>
      </c>
      <c r="AF68" s="15" t="s">
        <v>37</v>
      </c>
      <c r="AG68" s="15" t="s">
        <v>37</v>
      </c>
      <c r="AH68" s="15" t="s">
        <v>37</v>
      </c>
      <c r="AI68" s="15" t="s">
        <v>37</v>
      </c>
      <c r="AJ68" s="15" t="s">
        <v>37</v>
      </c>
      <c r="AK68" s="15" t="s">
        <v>37</v>
      </c>
      <c r="AL68" s="15" t="s">
        <v>37</v>
      </c>
      <c r="AM68" s="15" t="s">
        <v>37</v>
      </c>
      <c r="AN68" s="15" t="s">
        <v>37</v>
      </c>
      <c r="AO68" s="12"/>
      <c r="AP68" s="16">
        <v>150706.34837851633</v>
      </c>
      <c r="AQ68" s="17">
        <v>3</v>
      </c>
      <c r="AR68" s="18" t="s">
        <v>37</v>
      </c>
      <c r="AS68" s="19">
        <v>1062376.3170452758</v>
      </c>
      <c r="AT68" s="19" t="s">
        <v>37</v>
      </c>
      <c r="AV68" s="16">
        <v>150706.34837851633</v>
      </c>
      <c r="AW68" s="17">
        <v>11</v>
      </c>
      <c r="AX68" s="18" t="s">
        <v>37</v>
      </c>
      <c r="AY68" s="19">
        <v>301950.68106081092</v>
      </c>
      <c r="AZ68" s="19" t="s">
        <v>37</v>
      </c>
      <c r="BD68" s="22"/>
    </row>
    <row r="69" spans="1:56" customFormat="1" x14ac:dyDescent="0.15">
      <c r="A69" s="12">
        <v>10</v>
      </c>
      <c r="B69" s="13" t="s">
        <v>46</v>
      </c>
      <c r="C69" s="6">
        <v>637261.31333618751</v>
      </c>
      <c r="D69" s="12"/>
      <c r="E69" s="13">
        <v>10</v>
      </c>
      <c r="F69" s="6">
        <v>1089787.5191244257</v>
      </c>
      <c r="G69" s="6">
        <v>3027.1875531234045</v>
      </c>
      <c r="H69" s="1"/>
      <c r="I69" s="14">
        <v>44628</v>
      </c>
      <c r="J69" s="15">
        <v>34397.525254755848</v>
      </c>
      <c r="K69" s="15">
        <v>34958.734327532708</v>
      </c>
      <c r="L69" s="15">
        <v>0</v>
      </c>
      <c r="M69" s="15">
        <v>0</v>
      </c>
      <c r="N69" s="15">
        <v>40094.99382551005</v>
      </c>
      <c r="O69" s="15">
        <v>40718.403730365724</v>
      </c>
      <c r="P69" s="15">
        <v>0</v>
      </c>
      <c r="Q69" s="15">
        <v>0</v>
      </c>
      <c r="R69" s="15" t="s">
        <v>37</v>
      </c>
      <c r="S69" s="15" t="s">
        <v>37</v>
      </c>
      <c r="T69" s="15">
        <v>0</v>
      </c>
      <c r="U69" s="15" t="s">
        <v>37</v>
      </c>
      <c r="V69" s="15" t="s">
        <v>37</v>
      </c>
      <c r="W69" s="15" t="s">
        <v>37</v>
      </c>
      <c r="X69" s="15" t="s">
        <v>37</v>
      </c>
      <c r="Y69" s="15" t="s">
        <v>37</v>
      </c>
      <c r="Z69" s="15" t="s">
        <v>37</v>
      </c>
      <c r="AA69" s="15" t="s">
        <v>37</v>
      </c>
      <c r="AB69" s="15" t="s">
        <v>37</v>
      </c>
      <c r="AC69" s="15" t="s">
        <v>37</v>
      </c>
      <c r="AD69" s="15" t="s">
        <v>37</v>
      </c>
      <c r="AE69" s="15" t="s">
        <v>37</v>
      </c>
      <c r="AF69" s="15" t="s">
        <v>37</v>
      </c>
      <c r="AG69" s="15" t="s">
        <v>37</v>
      </c>
      <c r="AH69" s="15" t="s">
        <v>37</v>
      </c>
      <c r="AI69" s="15" t="s">
        <v>37</v>
      </c>
      <c r="AJ69" s="15" t="s">
        <v>37</v>
      </c>
      <c r="AK69" s="15" t="s">
        <v>37</v>
      </c>
      <c r="AL69" s="15" t="s">
        <v>37</v>
      </c>
      <c r="AM69" s="15" t="s">
        <v>37</v>
      </c>
      <c r="AN69" s="15" t="s">
        <v>37</v>
      </c>
      <c r="AO69" s="12"/>
      <c r="AP69" s="16">
        <v>150169.65713816433</v>
      </c>
      <c r="AQ69" s="17">
        <v>3</v>
      </c>
      <c r="AR69" s="18" t="s">
        <v>37</v>
      </c>
      <c r="AS69" s="19">
        <v>1212545.9741834402</v>
      </c>
      <c r="AT69" s="19" t="s">
        <v>37</v>
      </c>
      <c r="AV69" s="16">
        <v>150169.65713816433</v>
      </c>
      <c r="AW69" s="17">
        <v>11</v>
      </c>
      <c r="AX69" s="18" t="s">
        <v>37</v>
      </c>
      <c r="AY69" s="19">
        <v>452120.33819897525</v>
      </c>
      <c r="AZ69" s="19" t="s">
        <v>37</v>
      </c>
      <c r="BD69" s="22"/>
    </row>
    <row r="70" spans="1:56" customFormat="1" x14ac:dyDescent="0.15">
      <c r="A70" s="12">
        <v>11</v>
      </c>
      <c r="B70" s="13" t="s">
        <v>47</v>
      </c>
      <c r="C70" s="6">
        <v>0</v>
      </c>
      <c r="D70" s="12"/>
      <c r="E70" s="13">
        <v>11</v>
      </c>
      <c r="F70" s="6">
        <v>1073545.159205768</v>
      </c>
      <c r="G70" s="6">
        <v>2982.0698866826888</v>
      </c>
      <c r="H70" s="1"/>
      <c r="I70" s="14">
        <v>44629</v>
      </c>
      <c r="J70" s="15">
        <v>34387.186341450702</v>
      </c>
      <c r="K70" s="15">
        <v>34948.226730814829</v>
      </c>
      <c r="L70" s="15">
        <v>0</v>
      </c>
      <c r="M70" s="15">
        <v>0</v>
      </c>
      <c r="N70" s="15">
        <v>40082.942415937352</v>
      </c>
      <c r="O70" s="15">
        <v>40706.164941587333</v>
      </c>
      <c r="P70" s="15">
        <v>0</v>
      </c>
      <c r="Q70" s="15">
        <v>0</v>
      </c>
      <c r="R70" s="15" t="s">
        <v>37</v>
      </c>
      <c r="S70" s="15" t="s">
        <v>37</v>
      </c>
      <c r="T70" s="15">
        <v>0</v>
      </c>
      <c r="U70" s="15" t="s">
        <v>37</v>
      </c>
      <c r="V70" s="15" t="s">
        <v>37</v>
      </c>
      <c r="W70" s="15" t="s">
        <v>37</v>
      </c>
      <c r="X70" s="15" t="s">
        <v>37</v>
      </c>
      <c r="Y70" s="15" t="s">
        <v>37</v>
      </c>
      <c r="Z70" s="15" t="s">
        <v>37</v>
      </c>
      <c r="AA70" s="15" t="s">
        <v>37</v>
      </c>
      <c r="AB70" s="15" t="s">
        <v>37</v>
      </c>
      <c r="AC70" s="15" t="s">
        <v>37</v>
      </c>
      <c r="AD70" s="15" t="s">
        <v>37</v>
      </c>
      <c r="AE70" s="15" t="s">
        <v>37</v>
      </c>
      <c r="AF70" s="15" t="s">
        <v>37</v>
      </c>
      <c r="AG70" s="15" t="s">
        <v>37</v>
      </c>
      <c r="AH70" s="15" t="s">
        <v>37</v>
      </c>
      <c r="AI70" s="15" t="s">
        <v>37</v>
      </c>
      <c r="AJ70" s="15" t="s">
        <v>37</v>
      </c>
      <c r="AK70" s="15" t="s">
        <v>37</v>
      </c>
      <c r="AL70" s="15" t="s">
        <v>37</v>
      </c>
      <c r="AM70" s="15" t="s">
        <v>37</v>
      </c>
      <c r="AN70" s="15" t="s">
        <v>37</v>
      </c>
      <c r="AO70" s="12"/>
      <c r="AP70" s="16">
        <v>150124.52042979022</v>
      </c>
      <c r="AQ70" s="17">
        <v>3</v>
      </c>
      <c r="AR70" s="18" t="s">
        <v>37</v>
      </c>
      <c r="AS70" s="19">
        <v>1362670.4946132305</v>
      </c>
      <c r="AT70" s="19" t="s">
        <v>37</v>
      </c>
      <c r="AV70" s="16">
        <v>150124.52042979022</v>
      </c>
      <c r="AW70" s="17">
        <v>11</v>
      </c>
      <c r="AX70" s="18" t="s">
        <v>37</v>
      </c>
      <c r="AY70" s="19">
        <v>602244.85862876545</v>
      </c>
      <c r="AZ70" s="19" t="s">
        <v>37</v>
      </c>
      <c r="BD70" s="22"/>
    </row>
    <row r="71" spans="1:56" customFormat="1" x14ac:dyDescent="0.15">
      <c r="A71" s="12">
        <v>12</v>
      </c>
      <c r="B71" s="13" t="s">
        <v>48</v>
      </c>
      <c r="C71" s="6">
        <v>0</v>
      </c>
      <c r="D71" s="12"/>
      <c r="E71" s="13">
        <v>12</v>
      </c>
      <c r="F71" s="6">
        <v>1057366.2699414375</v>
      </c>
      <c r="G71" s="6">
        <v>2937.1285276151043</v>
      </c>
      <c r="H71" s="1"/>
      <c r="I71" s="14">
        <v>44630</v>
      </c>
      <c r="J71" s="15">
        <v>34376.850535727506</v>
      </c>
      <c r="K71" s="15">
        <v>34937.722292380313</v>
      </c>
      <c r="L71" s="15">
        <v>0</v>
      </c>
      <c r="M71" s="15">
        <v>0</v>
      </c>
      <c r="N71" s="15">
        <v>39570.008445815627</v>
      </c>
      <c r="O71" s="15">
        <v>40693.929831439178</v>
      </c>
      <c r="P71" s="15">
        <v>0</v>
      </c>
      <c r="Q71" s="15">
        <v>0</v>
      </c>
      <c r="R71" s="15" t="s">
        <v>37</v>
      </c>
      <c r="S71" s="15" t="s">
        <v>37</v>
      </c>
      <c r="T71" s="15">
        <v>0</v>
      </c>
      <c r="U71" s="15" t="s">
        <v>37</v>
      </c>
      <c r="V71" s="15" t="s">
        <v>37</v>
      </c>
      <c r="W71" s="15" t="s">
        <v>37</v>
      </c>
      <c r="X71" s="15" t="s">
        <v>37</v>
      </c>
      <c r="Y71" s="15" t="s">
        <v>37</v>
      </c>
      <c r="Z71" s="15" t="s">
        <v>37</v>
      </c>
      <c r="AA71" s="15" t="s">
        <v>37</v>
      </c>
      <c r="AB71" s="15" t="s">
        <v>37</v>
      </c>
      <c r="AC71" s="15" t="s">
        <v>37</v>
      </c>
      <c r="AD71" s="15" t="s">
        <v>37</v>
      </c>
      <c r="AE71" s="15" t="s">
        <v>37</v>
      </c>
      <c r="AF71" s="15" t="s">
        <v>37</v>
      </c>
      <c r="AG71" s="15" t="s">
        <v>37</v>
      </c>
      <c r="AH71" s="15" t="s">
        <v>37</v>
      </c>
      <c r="AI71" s="15" t="s">
        <v>37</v>
      </c>
      <c r="AJ71" s="15" t="s">
        <v>37</v>
      </c>
      <c r="AK71" s="15" t="s">
        <v>37</v>
      </c>
      <c r="AL71" s="15" t="s">
        <v>37</v>
      </c>
      <c r="AM71" s="15" t="s">
        <v>37</v>
      </c>
      <c r="AN71" s="15" t="s">
        <v>37</v>
      </c>
      <c r="AO71" s="12"/>
      <c r="AP71" s="16">
        <v>149578.51110536262</v>
      </c>
      <c r="AQ71" s="17">
        <v>3</v>
      </c>
      <c r="AR71" s="18" t="s">
        <v>37</v>
      </c>
      <c r="AS71" s="19">
        <v>1512249.005718593</v>
      </c>
      <c r="AT71" s="19" t="s">
        <v>37</v>
      </c>
      <c r="AV71" s="16">
        <v>149578.51110536262</v>
      </c>
      <c r="AW71" s="17">
        <v>11</v>
      </c>
      <c r="AX71" s="18" t="s">
        <v>37</v>
      </c>
      <c r="AY71" s="19">
        <v>751823.36973412801</v>
      </c>
      <c r="AZ71" s="19" t="s">
        <v>37</v>
      </c>
      <c r="BD71" s="22"/>
    </row>
    <row r="72" spans="1:56" customFormat="1" x14ac:dyDescent="0.15">
      <c r="A72" s="12"/>
      <c r="B72" s="13">
        <v>2023</v>
      </c>
      <c r="C72" s="6">
        <v>38659585.622571893</v>
      </c>
      <c r="D72" s="12"/>
      <c r="E72" s="13">
        <v>13</v>
      </c>
      <c r="F72" s="6">
        <v>1041250.6562600265</v>
      </c>
      <c r="G72" s="6">
        <v>2892.362934055629</v>
      </c>
      <c r="H72" s="1"/>
      <c r="I72" s="14">
        <v>44631</v>
      </c>
      <c r="J72" s="15">
        <v>34366.517836652194</v>
      </c>
      <c r="K72" s="15">
        <v>34927.221011279857</v>
      </c>
      <c r="L72" s="15">
        <v>0</v>
      </c>
      <c r="M72" s="15">
        <v>0</v>
      </c>
      <c r="N72" s="15">
        <v>39558.114831848485</v>
      </c>
      <c r="O72" s="15">
        <v>40681.698398815555</v>
      </c>
      <c r="P72" s="15">
        <v>0</v>
      </c>
      <c r="Q72" s="15">
        <v>0</v>
      </c>
      <c r="R72" s="15" t="s">
        <v>37</v>
      </c>
      <c r="S72" s="15" t="s">
        <v>37</v>
      </c>
      <c r="T72" s="15">
        <v>0</v>
      </c>
      <c r="U72" s="15" t="s">
        <v>37</v>
      </c>
      <c r="V72" s="15" t="s">
        <v>37</v>
      </c>
      <c r="W72" s="15" t="s">
        <v>37</v>
      </c>
      <c r="X72" s="15" t="s">
        <v>37</v>
      </c>
      <c r="Y72" s="15" t="s">
        <v>37</v>
      </c>
      <c r="Z72" s="15" t="s">
        <v>37</v>
      </c>
      <c r="AA72" s="15" t="s">
        <v>37</v>
      </c>
      <c r="AB72" s="15" t="s">
        <v>37</v>
      </c>
      <c r="AC72" s="15" t="s">
        <v>37</v>
      </c>
      <c r="AD72" s="15" t="s">
        <v>37</v>
      </c>
      <c r="AE72" s="15" t="s">
        <v>37</v>
      </c>
      <c r="AF72" s="15" t="s">
        <v>37</v>
      </c>
      <c r="AG72" s="15" t="s">
        <v>37</v>
      </c>
      <c r="AH72" s="15" t="s">
        <v>37</v>
      </c>
      <c r="AI72" s="15" t="s">
        <v>37</v>
      </c>
      <c r="AJ72" s="15" t="s">
        <v>37</v>
      </c>
      <c r="AK72" s="15" t="s">
        <v>37</v>
      </c>
      <c r="AL72" s="15" t="s">
        <v>37</v>
      </c>
      <c r="AM72" s="15" t="s">
        <v>37</v>
      </c>
      <c r="AN72" s="15" t="s">
        <v>37</v>
      </c>
      <c r="AO72" s="12"/>
      <c r="AP72" s="16">
        <v>149533.55207859608</v>
      </c>
      <c r="AQ72" s="17">
        <v>3</v>
      </c>
      <c r="AR72" s="18" t="s">
        <v>37</v>
      </c>
      <c r="AS72" s="19">
        <v>1661782.5577971891</v>
      </c>
      <c r="AT72" s="19" t="s">
        <v>37</v>
      </c>
      <c r="AV72" s="16">
        <v>149533.55207859608</v>
      </c>
      <c r="AW72" s="17">
        <v>11</v>
      </c>
      <c r="AX72" s="18" t="s">
        <v>37</v>
      </c>
      <c r="AY72" s="19">
        <v>901356.92181272409</v>
      </c>
      <c r="AZ72" s="19" t="s">
        <v>37</v>
      </c>
    </row>
    <row r="73" spans="1:56" customFormat="1" x14ac:dyDescent="0.15">
      <c r="A73" s="12"/>
      <c r="E73" s="13">
        <v>14</v>
      </c>
      <c r="F73" s="6">
        <v>1025198.1236297807</v>
      </c>
      <c r="G73" s="6">
        <v>2847.77256563828</v>
      </c>
      <c r="H73" s="1"/>
      <c r="I73" s="14">
        <v>44632</v>
      </c>
      <c r="J73" s="15">
        <v>34356.188243291006</v>
      </c>
      <c r="K73" s="15">
        <v>34916.722886564465</v>
      </c>
      <c r="L73" s="15">
        <v>0</v>
      </c>
      <c r="M73" s="15">
        <v>0</v>
      </c>
      <c r="N73" s="15">
        <v>39546.224792761881</v>
      </c>
      <c r="O73" s="15">
        <v>40669.470642611108</v>
      </c>
      <c r="P73" s="15">
        <v>0</v>
      </c>
      <c r="Q73" s="15">
        <v>0</v>
      </c>
      <c r="R73" s="15" t="s">
        <v>37</v>
      </c>
      <c r="S73" s="15" t="s">
        <v>37</v>
      </c>
      <c r="T73" s="15">
        <v>0</v>
      </c>
      <c r="U73" s="15" t="s">
        <v>37</v>
      </c>
      <c r="V73" s="15" t="s">
        <v>37</v>
      </c>
      <c r="W73" s="15" t="s">
        <v>37</v>
      </c>
      <c r="X73" s="15" t="s">
        <v>37</v>
      </c>
      <c r="Y73" s="15" t="s">
        <v>37</v>
      </c>
      <c r="Z73" s="15" t="s">
        <v>37</v>
      </c>
      <c r="AA73" s="15" t="s">
        <v>37</v>
      </c>
      <c r="AB73" s="15" t="s">
        <v>37</v>
      </c>
      <c r="AC73" s="15" t="s">
        <v>37</v>
      </c>
      <c r="AD73" s="15" t="s">
        <v>37</v>
      </c>
      <c r="AE73" s="15" t="s">
        <v>37</v>
      </c>
      <c r="AF73" s="15" t="s">
        <v>37</v>
      </c>
      <c r="AG73" s="15" t="s">
        <v>37</v>
      </c>
      <c r="AH73" s="15" t="s">
        <v>37</v>
      </c>
      <c r="AI73" s="15" t="s">
        <v>37</v>
      </c>
      <c r="AJ73" s="15" t="s">
        <v>37</v>
      </c>
      <c r="AK73" s="15" t="s">
        <v>37</v>
      </c>
      <c r="AL73" s="15" t="s">
        <v>37</v>
      </c>
      <c r="AM73" s="15" t="s">
        <v>37</v>
      </c>
      <c r="AN73" s="15" t="s">
        <v>37</v>
      </c>
      <c r="AO73" s="12"/>
      <c r="AP73" s="16">
        <v>149488.60656522843</v>
      </c>
      <c r="AQ73" s="17">
        <v>3</v>
      </c>
      <c r="AR73" s="18" t="s">
        <v>37</v>
      </c>
      <c r="AS73" s="19">
        <v>1811271.1643624175</v>
      </c>
      <c r="AT73" s="19" t="s">
        <v>37</v>
      </c>
      <c r="AV73" s="16">
        <v>149488.60656522843</v>
      </c>
      <c r="AW73" s="17">
        <v>11</v>
      </c>
      <c r="AX73" s="18">
        <v>11</v>
      </c>
      <c r="AY73" s="19">
        <v>1050845.5283779525</v>
      </c>
      <c r="AZ73" s="19">
        <v>1050845.5283779525</v>
      </c>
    </row>
    <row r="74" spans="1:56" customFormat="1" x14ac:dyDescent="0.15">
      <c r="A74" s="12"/>
      <c r="C74" s="12"/>
      <c r="E74" s="13">
        <v>15</v>
      </c>
      <c r="F74" s="6">
        <v>1009208.4780571933</v>
      </c>
      <c r="G74" s="6">
        <v>2803.3568834922039</v>
      </c>
      <c r="H74" s="1"/>
      <c r="I74" s="14">
        <v>44633</v>
      </c>
      <c r="J74" s="15">
        <v>34345.861754710451</v>
      </c>
      <c r="K74" s="15">
        <v>34906.227917285418</v>
      </c>
      <c r="L74" s="15">
        <v>0</v>
      </c>
      <c r="M74" s="15">
        <v>0</v>
      </c>
      <c r="N74" s="15">
        <v>39534.33832748131</v>
      </c>
      <c r="O74" s="15">
        <v>40155.305246144024</v>
      </c>
      <c r="P74" s="15">
        <v>0</v>
      </c>
      <c r="Q74" s="15">
        <v>0</v>
      </c>
      <c r="R74" s="15" t="s">
        <v>37</v>
      </c>
      <c r="S74" s="15" t="s">
        <v>37</v>
      </c>
      <c r="T74" s="15">
        <v>0</v>
      </c>
      <c r="U74" s="15" t="s">
        <v>37</v>
      </c>
      <c r="V74" s="15" t="s">
        <v>37</v>
      </c>
      <c r="W74" s="15" t="s">
        <v>37</v>
      </c>
      <c r="X74" s="15" t="s">
        <v>37</v>
      </c>
      <c r="Y74" s="15" t="s">
        <v>37</v>
      </c>
      <c r="Z74" s="15" t="s">
        <v>37</v>
      </c>
      <c r="AA74" s="15" t="s">
        <v>37</v>
      </c>
      <c r="AB74" s="15" t="s">
        <v>37</v>
      </c>
      <c r="AC74" s="15" t="s">
        <v>37</v>
      </c>
      <c r="AD74" s="15" t="s">
        <v>37</v>
      </c>
      <c r="AE74" s="15" t="s">
        <v>37</v>
      </c>
      <c r="AF74" s="15" t="s">
        <v>37</v>
      </c>
      <c r="AG74" s="15" t="s">
        <v>37</v>
      </c>
      <c r="AH74" s="15" t="s">
        <v>37</v>
      </c>
      <c r="AI74" s="15" t="s">
        <v>37</v>
      </c>
      <c r="AJ74" s="15" t="s">
        <v>37</v>
      </c>
      <c r="AK74" s="15" t="s">
        <v>37</v>
      </c>
      <c r="AL74" s="15" t="s">
        <v>37</v>
      </c>
      <c r="AM74" s="15" t="s">
        <v>37</v>
      </c>
      <c r="AN74" s="15" t="s">
        <v>37</v>
      </c>
      <c r="AO74" s="12"/>
      <c r="AP74" s="16">
        <v>148941.7332456212</v>
      </c>
      <c r="AQ74" s="17">
        <v>3</v>
      </c>
      <c r="AR74" s="18" t="s">
        <v>37</v>
      </c>
      <c r="AS74" s="19">
        <v>1960212.8976080387</v>
      </c>
      <c r="AT74" s="19" t="s">
        <v>37</v>
      </c>
      <c r="AV74" s="16">
        <v>148941.7332456212</v>
      </c>
      <c r="AW74" s="17">
        <v>12</v>
      </c>
      <c r="AX74" s="18" t="s">
        <v>37</v>
      </c>
      <c r="AY74" s="19">
        <v>148941.7332456212</v>
      </c>
      <c r="AZ74" s="19" t="s">
        <v>37</v>
      </c>
    </row>
    <row r="75" spans="1:56" customFormat="1" x14ac:dyDescent="0.15">
      <c r="A75" s="12"/>
      <c r="E75" s="13">
        <v>16</v>
      </c>
      <c r="F75" s="6">
        <v>993281.52608560165</v>
      </c>
      <c r="G75" s="6">
        <v>2759.1153502377824</v>
      </c>
      <c r="H75" s="1"/>
      <c r="I75" s="14">
        <v>44634</v>
      </c>
      <c r="J75" s="15">
        <v>34335.538369977323</v>
      </c>
      <c r="K75" s="15">
        <v>34404.246861614083</v>
      </c>
      <c r="L75" s="15">
        <v>0</v>
      </c>
      <c r="M75" s="15">
        <v>0</v>
      </c>
      <c r="N75" s="15">
        <v>39522.455434932592</v>
      </c>
      <c r="O75" s="15">
        <v>40143.235708681459</v>
      </c>
      <c r="P75" s="15">
        <v>0</v>
      </c>
      <c r="Q75" s="15">
        <v>0</v>
      </c>
      <c r="R75" s="15" t="s">
        <v>37</v>
      </c>
      <c r="S75" s="15" t="s">
        <v>37</v>
      </c>
      <c r="T75" s="15">
        <v>0</v>
      </c>
      <c r="U75" s="15" t="s">
        <v>37</v>
      </c>
      <c r="V75" s="15" t="s">
        <v>37</v>
      </c>
      <c r="W75" s="15" t="s">
        <v>37</v>
      </c>
      <c r="X75" s="15" t="s">
        <v>37</v>
      </c>
      <c r="Y75" s="15" t="s">
        <v>37</v>
      </c>
      <c r="Z75" s="15" t="s">
        <v>37</v>
      </c>
      <c r="AA75" s="15" t="s">
        <v>37</v>
      </c>
      <c r="AB75" s="15" t="s">
        <v>37</v>
      </c>
      <c r="AC75" s="15" t="s">
        <v>37</v>
      </c>
      <c r="AD75" s="15" t="s">
        <v>37</v>
      </c>
      <c r="AE75" s="15" t="s">
        <v>37</v>
      </c>
      <c r="AF75" s="15" t="s">
        <v>37</v>
      </c>
      <c r="AG75" s="15" t="s">
        <v>37</v>
      </c>
      <c r="AH75" s="15" t="s">
        <v>37</v>
      </c>
      <c r="AI75" s="15" t="s">
        <v>37</v>
      </c>
      <c r="AJ75" s="15" t="s">
        <v>37</v>
      </c>
      <c r="AK75" s="15" t="s">
        <v>37</v>
      </c>
      <c r="AL75" s="15" t="s">
        <v>37</v>
      </c>
      <c r="AM75" s="15" t="s">
        <v>37</v>
      </c>
      <c r="AN75" s="15" t="s">
        <v>37</v>
      </c>
      <c r="AO75" s="12"/>
      <c r="AP75" s="16">
        <v>148405.47637520544</v>
      </c>
      <c r="AQ75" s="17">
        <v>3</v>
      </c>
      <c r="AR75" s="18" t="s">
        <v>37</v>
      </c>
      <c r="AS75" s="19">
        <v>2108618.3739832444</v>
      </c>
      <c r="AT75" s="19" t="s">
        <v>37</v>
      </c>
      <c r="AV75" s="16">
        <v>148405.47637520544</v>
      </c>
      <c r="AW75" s="17">
        <v>12</v>
      </c>
      <c r="AX75" s="18" t="s">
        <v>37</v>
      </c>
      <c r="AY75" s="19">
        <v>297347.20962082664</v>
      </c>
      <c r="AZ75" s="19" t="s">
        <v>37</v>
      </c>
    </row>
    <row r="76" spans="1:56" customFormat="1" x14ac:dyDescent="0.15">
      <c r="A76" s="12"/>
      <c r="E76" s="13">
        <v>17</v>
      </c>
      <c r="F76" s="6">
        <v>977417.07479378674</v>
      </c>
      <c r="G76" s="6">
        <v>2715.0474299827411</v>
      </c>
      <c r="H76" s="1"/>
      <c r="I76" s="14">
        <v>44635</v>
      </c>
      <c r="J76" s="15">
        <v>33834.857829756424</v>
      </c>
      <c r="K76" s="15">
        <v>34393.905927985958</v>
      </c>
      <c r="L76" s="15">
        <v>0</v>
      </c>
      <c r="M76" s="15">
        <v>0</v>
      </c>
      <c r="N76" s="15">
        <v>39510.576114041869</v>
      </c>
      <c r="O76" s="15">
        <v>40131.169798977025</v>
      </c>
      <c r="P76" s="15">
        <v>0</v>
      </c>
      <c r="Q76" s="15">
        <v>0</v>
      </c>
      <c r="R76" s="15" t="s">
        <v>37</v>
      </c>
      <c r="S76" s="15" t="s">
        <v>37</v>
      </c>
      <c r="T76" s="15">
        <v>0</v>
      </c>
      <c r="U76" s="15" t="s">
        <v>37</v>
      </c>
      <c r="V76" s="15" t="s">
        <v>37</v>
      </c>
      <c r="W76" s="15" t="s">
        <v>37</v>
      </c>
      <c r="X76" s="15" t="s">
        <v>37</v>
      </c>
      <c r="Y76" s="15" t="s">
        <v>37</v>
      </c>
      <c r="Z76" s="15" t="s">
        <v>37</v>
      </c>
      <c r="AA76" s="15" t="s">
        <v>37</v>
      </c>
      <c r="AB76" s="15" t="s">
        <v>37</v>
      </c>
      <c r="AC76" s="15" t="s">
        <v>37</v>
      </c>
      <c r="AD76" s="15" t="s">
        <v>37</v>
      </c>
      <c r="AE76" s="15" t="s">
        <v>37</v>
      </c>
      <c r="AF76" s="15" t="s">
        <v>37</v>
      </c>
      <c r="AG76" s="15" t="s">
        <v>37</v>
      </c>
      <c r="AH76" s="15" t="s">
        <v>37</v>
      </c>
      <c r="AI76" s="15" t="s">
        <v>37</v>
      </c>
      <c r="AJ76" s="15" t="s">
        <v>37</v>
      </c>
      <c r="AK76" s="15" t="s">
        <v>37</v>
      </c>
      <c r="AL76" s="15" t="s">
        <v>37</v>
      </c>
      <c r="AM76" s="15" t="s">
        <v>37</v>
      </c>
      <c r="AN76" s="15" t="s">
        <v>37</v>
      </c>
      <c r="AO76" s="12"/>
      <c r="AP76" s="16">
        <v>147870.5096707613</v>
      </c>
      <c r="AQ76" s="17">
        <v>3</v>
      </c>
      <c r="AR76" s="18" t="s">
        <v>37</v>
      </c>
      <c r="AS76" s="19">
        <v>2256488.8836540058</v>
      </c>
      <c r="AT76" s="19" t="s">
        <v>37</v>
      </c>
      <c r="AV76" s="16">
        <v>147870.5096707613</v>
      </c>
      <c r="AW76" s="17">
        <v>12</v>
      </c>
      <c r="AX76" s="18" t="s">
        <v>37</v>
      </c>
      <c r="AY76" s="19">
        <v>445217.71929158794</v>
      </c>
      <c r="AZ76" s="19" t="s">
        <v>37</v>
      </c>
    </row>
    <row r="77" spans="1:56" customFormat="1" x14ac:dyDescent="0.15">
      <c r="A77" s="12"/>
      <c r="E77" s="13">
        <v>18</v>
      </c>
      <c r="F77" s="6">
        <v>961614.93179457716</v>
      </c>
      <c r="G77" s="6">
        <v>2671.1525883182699</v>
      </c>
      <c r="H77" s="1"/>
      <c r="I77" s="14">
        <v>44636</v>
      </c>
      <c r="J77" s="15">
        <v>33824.688038203021</v>
      </c>
      <c r="K77" s="15">
        <v>34383.568102547033</v>
      </c>
      <c r="L77" s="15">
        <v>0</v>
      </c>
      <c r="M77" s="15">
        <v>0</v>
      </c>
      <c r="N77" s="15">
        <v>39498.700363735588</v>
      </c>
      <c r="O77" s="15">
        <v>40119.107515940304</v>
      </c>
      <c r="P77" s="15">
        <v>0</v>
      </c>
      <c r="Q77" s="15">
        <v>0</v>
      </c>
      <c r="R77" s="15" t="s">
        <v>37</v>
      </c>
      <c r="S77" s="15" t="s">
        <v>37</v>
      </c>
      <c r="T77" s="15">
        <v>0</v>
      </c>
      <c r="U77" s="15" t="s">
        <v>37</v>
      </c>
      <c r="V77" s="15" t="s">
        <v>37</v>
      </c>
      <c r="W77" s="15" t="s">
        <v>37</v>
      </c>
      <c r="X77" s="15" t="s">
        <v>37</v>
      </c>
      <c r="Y77" s="15" t="s">
        <v>37</v>
      </c>
      <c r="Z77" s="15" t="s">
        <v>37</v>
      </c>
      <c r="AA77" s="15" t="s">
        <v>37</v>
      </c>
      <c r="AB77" s="15" t="s">
        <v>37</v>
      </c>
      <c r="AC77" s="15" t="s">
        <v>37</v>
      </c>
      <c r="AD77" s="15" t="s">
        <v>37</v>
      </c>
      <c r="AE77" s="15" t="s">
        <v>37</v>
      </c>
      <c r="AF77" s="15" t="s">
        <v>37</v>
      </c>
      <c r="AG77" s="15" t="s">
        <v>37</v>
      </c>
      <c r="AH77" s="15" t="s">
        <v>37</v>
      </c>
      <c r="AI77" s="15" t="s">
        <v>37</v>
      </c>
      <c r="AJ77" s="15" t="s">
        <v>37</v>
      </c>
      <c r="AK77" s="15" t="s">
        <v>37</v>
      </c>
      <c r="AL77" s="15" t="s">
        <v>37</v>
      </c>
      <c r="AM77" s="15" t="s">
        <v>37</v>
      </c>
      <c r="AN77" s="15" t="s">
        <v>37</v>
      </c>
      <c r="AO77" s="12"/>
      <c r="AP77" s="16">
        <v>147826.06402042593</v>
      </c>
      <c r="AQ77" s="17">
        <v>3</v>
      </c>
      <c r="AR77" s="18" t="s">
        <v>37</v>
      </c>
      <c r="AS77" s="19">
        <v>2404314.9476744318</v>
      </c>
      <c r="AT77" s="19" t="s">
        <v>37</v>
      </c>
      <c r="AV77" s="16">
        <v>147826.06402042593</v>
      </c>
      <c r="AW77" s="17">
        <v>12</v>
      </c>
      <c r="AX77" s="18" t="s">
        <v>37</v>
      </c>
      <c r="AY77" s="19">
        <v>593043.78331201384</v>
      </c>
      <c r="AZ77" s="19" t="s">
        <v>37</v>
      </c>
    </row>
    <row r="78" spans="1:56" customFormat="1" x14ac:dyDescent="0.15">
      <c r="A78" s="12"/>
      <c r="E78" s="13">
        <v>19</v>
      </c>
      <c r="F78" s="6">
        <v>945874.90523345768</v>
      </c>
      <c r="G78" s="6">
        <v>2627.4302923151604</v>
      </c>
      <c r="H78" s="1"/>
      <c r="I78" s="14">
        <v>44637</v>
      </c>
      <c r="J78" s="15">
        <v>33814.521303398396</v>
      </c>
      <c r="K78" s="15">
        <v>34373.233384363062</v>
      </c>
      <c r="L78" s="15">
        <v>0</v>
      </c>
      <c r="M78" s="15">
        <v>0</v>
      </c>
      <c r="N78" s="15">
        <v>38986.994914802053</v>
      </c>
      <c r="O78" s="15">
        <v>40107.048858481226</v>
      </c>
      <c r="P78" s="15">
        <v>0</v>
      </c>
      <c r="Q78" s="15">
        <v>0</v>
      </c>
      <c r="R78" s="15" t="s">
        <v>37</v>
      </c>
      <c r="S78" s="15" t="s">
        <v>37</v>
      </c>
      <c r="T78" s="15">
        <v>0</v>
      </c>
      <c r="U78" s="15" t="s">
        <v>37</v>
      </c>
      <c r="V78" s="15" t="s">
        <v>37</v>
      </c>
      <c r="W78" s="15" t="s">
        <v>37</v>
      </c>
      <c r="X78" s="15" t="s">
        <v>37</v>
      </c>
      <c r="Y78" s="15" t="s">
        <v>37</v>
      </c>
      <c r="Z78" s="15" t="s">
        <v>37</v>
      </c>
      <c r="AA78" s="15" t="s">
        <v>37</v>
      </c>
      <c r="AB78" s="15" t="s">
        <v>37</v>
      </c>
      <c r="AC78" s="15" t="s">
        <v>37</v>
      </c>
      <c r="AD78" s="15" t="s">
        <v>37</v>
      </c>
      <c r="AE78" s="15" t="s">
        <v>37</v>
      </c>
      <c r="AF78" s="15" t="s">
        <v>37</v>
      </c>
      <c r="AG78" s="15" t="s">
        <v>37</v>
      </c>
      <c r="AH78" s="15" t="s">
        <v>37</v>
      </c>
      <c r="AI78" s="15" t="s">
        <v>37</v>
      </c>
      <c r="AJ78" s="15" t="s">
        <v>37</v>
      </c>
      <c r="AK78" s="15" t="s">
        <v>37</v>
      </c>
      <c r="AL78" s="15" t="s">
        <v>37</v>
      </c>
      <c r="AM78" s="15" t="s">
        <v>37</v>
      </c>
      <c r="AN78" s="15" t="s">
        <v>37</v>
      </c>
      <c r="AO78" s="12"/>
      <c r="AP78" s="16">
        <v>147281.79846104473</v>
      </c>
      <c r="AQ78" s="17">
        <v>3</v>
      </c>
      <c r="AR78" s="18" t="s">
        <v>37</v>
      </c>
      <c r="AS78" s="19">
        <v>2551596.7461354765</v>
      </c>
      <c r="AT78" s="19" t="s">
        <v>37</v>
      </c>
      <c r="AV78" s="16">
        <v>147281.79846104473</v>
      </c>
      <c r="AW78" s="17">
        <v>12</v>
      </c>
      <c r="AX78" s="18" t="s">
        <v>37</v>
      </c>
      <c r="AY78" s="19">
        <v>740325.58177305851</v>
      </c>
      <c r="AZ78" s="19" t="s">
        <v>37</v>
      </c>
    </row>
    <row r="79" spans="1:56" customFormat="1" x14ac:dyDescent="0.15">
      <c r="A79" s="12"/>
      <c r="E79" s="13">
        <v>20</v>
      </c>
      <c r="F79" s="6">
        <v>930196.8037871772</v>
      </c>
      <c r="G79" s="6">
        <v>2583.8800105199366</v>
      </c>
      <c r="H79" s="1"/>
      <c r="I79" s="14">
        <v>44638</v>
      </c>
      <c r="J79" s="15">
        <v>33804.35762442377</v>
      </c>
      <c r="K79" s="15">
        <v>34362.901772500103</v>
      </c>
      <c r="L79" s="15">
        <v>0</v>
      </c>
      <c r="M79" s="15">
        <v>0</v>
      </c>
      <c r="N79" s="15">
        <v>38975.276538044804</v>
      </c>
      <c r="O79" s="15">
        <v>40094.99382551005</v>
      </c>
      <c r="P79" s="15">
        <v>0</v>
      </c>
      <c r="Q79" s="15">
        <v>0</v>
      </c>
      <c r="R79" s="15" t="s">
        <v>37</v>
      </c>
      <c r="S79" s="15" t="s">
        <v>37</v>
      </c>
      <c r="T79" s="15">
        <v>0</v>
      </c>
      <c r="U79" s="15" t="s">
        <v>37</v>
      </c>
      <c r="V79" s="15" t="s">
        <v>37</v>
      </c>
      <c r="W79" s="15" t="s">
        <v>37</v>
      </c>
      <c r="X79" s="15" t="s">
        <v>37</v>
      </c>
      <c r="Y79" s="15" t="s">
        <v>37</v>
      </c>
      <c r="Z79" s="15" t="s">
        <v>37</v>
      </c>
      <c r="AA79" s="15" t="s">
        <v>37</v>
      </c>
      <c r="AB79" s="15" t="s">
        <v>37</v>
      </c>
      <c r="AC79" s="15" t="s">
        <v>37</v>
      </c>
      <c r="AD79" s="15" t="s">
        <v>37</v>
      </c>
      <c r="AE79" s="15" t="s">
        <v>37</v>
      </c>
      <c r="AF79" s="15" t="s">
        <v>37</v>
      </c>
      <c r="AG79" s="15" t="s">
        <v>37</v>
      </c>
      <c r="AH79" s="15" t="s">
        <v>37</v>
      </c>
      <c r="AI79" s="15" t="s">
        <v>37</v>
      </c>
      <c r="AJ79" s="15" t="s">
        <v>37</v>
      </c>
      <c r="AK79" s="15" t="s">
        <v>37</v>
      </c>
      <c r="AL79" s="15" t="s">
        <v>37</v>
      </c>
      <c r="AM79" s="15" t="s">
        <v>37</v>
      </c>
      <c r="AN79" s="15" t="s">
        <v>37</v>
      </c>
      <c r="AO79" s="12"/>
      <c r="AP79" s="16">
        <v>147237.52976047873</v>
      </c>
      <c r="AQ79" s="17">
        <v>3</v>
      </c>
      <c r="AR79" s="18" t="s">
        <v>37</v>
      </c>
      <c r="AS79" s="19">
        <v>2698834.275895955</v>
      </c>
      <c r="AT79" s="19" t="s">
        <v>37</v>
      </c>
      <c r="AV79" s="16">
        <v>147237.52976047873</v>
      </c>
      <c r="AW79" s="17">
        <v>12</v>
      </c>
      <c r="AX79" s="18" t="s">
        <v>37</v>
      </c>
      <c r="AY79" s="19">
        <v>887563.11153353727</v>
      </c>
      <c r="AZ79" s="19" t="s">
        <v>37</v>
      </c>
    </row>
    <row r="80" spans="1:56" customFormat="1" x14ac:dyDescent="0.15">
      <c r="A80" s="12"/>
      <c r="E80" s="13">
        <v>21</v>
      </c>
      <c r="F80" s="6">
        <v>914580.43666236638</v>
      </c>
      <c r="G80" s="6">
        <v>2540.5012129510178</v>
      </c>
      <c r="H80" s="1"/>
      <c r="I80" s="14">
        <v>44639</v>
      </c>
      <c r="J80" s="15">
        <v>33794.197000360662</v>
      </c>
      <c r="K80" s="15">
        <v>34352.573266024483</v>
      </c>
      <c r="L80" s="15">
        <v>0</v>
      </c>
      <c r="M80" s="15">
        <v>0</v>
      </c>
      <c r="N80" s="15">
        <v>38963.561683496802</v>
      </c>
      <c r="O80" s="15">
        <v>40082.942415937352</v>
      </c>
      <c r="P80" s="15">
        <v>0</v>
      </c>
      <c r="Q80" s="15">
        <v>0</v>
      </c>
      <c r="R80" s="15" t="s">
        <v>37</v>
      </c>
      <c r="S80" s="15" t="s">
        <v>37</v>
      </c>
      <c r="T80" s="15">
        <v>0</v>
      </c>
      <c r="U80" s="15" t="s">
        <v>37</v>
      </c>
      <c r="V80" s="15" t="s">
        <v>37</v>
      </c>
      <c r="W80" s="15" t="s">
        <v>37</v>
      </c>
      <c r="X80" s="15" t="s">
        <v>37</v>
      </c>
      <c r="Y80" s="15" t="s">
        <v>37</v>
      </c>
      <c r="Z80" s="15" t="s">
        <v>37</v>
      </c>
      <c r="AA80" s="15" t="s">
        <v>37</v>
      </c>
      <c r="AB80" s="15" t="s">
        <v>37</v>
      </c>
      <c r="AC80" s="15" t="s">
        <v>37</v>
      </c>
      <c r="AD80" s="15" t="s">
        <v>37</v>
      </c>
      <c r="AE80" s="15" t="s">
        <v>37</v>
      </c>
      <c r="AF80" s="15" t="s">
        <v>37</v>
      </c>
      <c r="AG80" s="15" t="s">
        <v>37</v>
      </c>
      <c r="AH80" s="15" t="s">
        <v>37</v>
      </c>
      <c r="AI80" s="15" t="s">
        <v>37</v>
      </c>
      <c r="AJ80" s="15" t="s">
        <v>37</v>
      </c>
      <c r="AK80" s="15" t="s">
        <v>37</v>
      </c>
      <c r="AL80" s="15" t="s">
        <v>37</v>
      </c>
      <c r="AM80" s="15" t="s">
        <v>37</v>
      </c>
      <c r="AN80" s="15" t="s">
        <v>37</v>
      </c>
      <c r="AO80" s="12"/>
      <c r="AP80" s="16">
        <v>147193.27436581929</v>
      </c>
      <c r="AQ80" s="17">
        <v>3</v>
      </c>
      <c r="AR80" s="18" t="s">
        <v>37</v>
      </c>
      <c r="AS80" s="19">
        <v>2846027.5502617741</v>
      </c>
      <c r="AT80" s="19" t="s">
        <v>37</v>
      </c>
      <c r="AV80" s="16">
        <v>147193.27436581929</v>
      </c>
      <c r="AW80" s="17">
        <v>12</v>
      </c>
      <c r="AX80" s="18">
        <v>12</v>
      </c>
      <c r="AY80" s="19">
        <v>1034756.3858993566</v>
      </c>
      <c r="AZ80" s="19">
        <v>1034756.3858993566</v>
      </c>
    </row>
    <row r="81" spans="1:52" customFormat="1" x14ac:dyDescent="0.15">
      <c r="A81" s="12"/>
      <c r="E81" s="13">
        <v>22</v>
      </c>
      <c r="F81" s="6">
        <v>899025.6135941525</v>
      </c>
      <c r="G81" s="6">
        <v>2497.2933710948682</v>
      </c>
      <c r="H81" s="1"/>
      <c r="I81" s="14">
        <v>44640</v>
      </c>
      <c r="J81" s="15">
        <v>33784.039430290839</v>
      </c>
      <c r="K81" s="15">
        <v>34342.247864002813</v>
      </c>
      <c r="L81" s="15">
        <v>0</v>
      </c>
      <c r="M81" s="15">
        <v>0</v>
      </c>
      <c r="N81" s="15">
        <v>38951.850350099361</v>
      </c>
      <c r="O81" s="15">
        <v>39570.008445815627</v>
      </c>
      <c r="P81" s="15">
        <v>0</v>
      </c>
      <c r="Q81" s="15">
        <v>0</v>
      </c>
      <c r="R81" s="15" t="s">
        <v>37</v>
      </c>
      <c r="S81" s="15" t="s">
        <v>37</v>
      </c>
      <c r="T81" s="15">
        <v>0</v>
      </c>
      <c r="U81" s="15" t="s">
        <v>37</v>
      </c>
      <c r="V81" s="15" t="s">
        <v>37</v>
      </c>
      <c r="W81" s="15" t="s">
        <v>37</v>
      </c>
      <c r="X81" s="15" t="s">
        <v>37</v>
      </c>
      <c r="Y81" s="15" t="s">
        <v>37</v>
      </c>
      <c r="Z81" s="15" t="s">
        <v>37</v>
      </c>
      <c r="AA81" s="15" t="s">
        <v>37</v>
      </c>
      <c r="AB81" s="15" t="s">
        <v>37</v>
      </c>
      <c r="AC81" s="15" t="s">
        <v>37</v>
      </c>
      <c r="AD81" s="15" t="s">
        <v>37</v>
      </c>
      <c r="AE81" s="15" t="s">
        <v>37</v>
      </c>
      <c r="AF81" s="15" t="s">
        <v>37</v>
      </c>
      <c r="AG81" s="15" t="s">
        <v>37</v>
      </c>
      <c r="AH81" s="15" t="s">
        <v>37</v>
      </c>
      <c r="AI81" s="15" t="s">
        <v>37</v>
      </c>
      <c r="AJ81" s="15" t="s">
        <v>37</v>
      </c>
      <c r="AK81" s="15" t="s">
        <v>37</v>
      </c>
      <c r="AL81" s="15" t="s">
        <v>37</v>
      </c>
      <c r="AM81" s="15" t="s">
        <v>37</v>
      </c>
      <c r="AN81" s="15" t="s">
        <v>37</v>
      </c>
      <c r="AO81" s="12"/>
      <c r="AP81" s="16">
        <v>146648.14609020864</v>
      </c>
      <c r="AQ81" s="17">
        <v>3</v>
      </c>
      <c r="AR81" s="18" t="s">
        <v>37</v>
      </c>
      <c r="AS81" s="19">
        <v>2992675.6963519827</v>
      </c>
      <c r="AT81" s="19" t="s">
        <v>37</v>
      </c>
      <c r="AV81" s="16">
        <v>146648.14609020864</v>
      </c>
      <c r="AW81" s="17">
        <v>13</v>
      </c>
      <c r="AX81" s="18" t="s">
        <v>37</v>
      </c>
      <c r="AY81" s="19">
        <v>146648.14609020864</v>
      </c>
      <c r="AZ81" s="19" t="s">
        <v>37</v>
      </c>
    </row>
    <row r="82" spans="1:52" customFormat="1" x14ac:dyDescent="0.15">
      <c r="A82" s="12"/>
      <c r="E82" s="13">
        <v>23</v>
      </c>
      <c r="F82" s="6">
        <v>883532.14484478207</v>
      </c>
      <c r="G82" s="6">
        <v>2454.2559579021722</v>
      </c>
      <c r="I82" s="14">
        <v>44641</v>
      </c>
      <c r="J82" s="15">
        <v>33773.884913296359</v>
      </c>
      <c r="K82" s="15">
        <v>33841.469485994799</v>
      </c>
      <c r="L82" s="15">
        <v>0</v>
      </c>
      <c r="M82" s="15">
        <v>0</v>
      </c>
      <c r="N82" s="15">
        <v>38940.142536794126</v>
      </c>
      <c r="O82" s="15">
        <v>39558.114831848485</v>
      </c>
      <c r="P82" s="15">
        <v>0</v>
      </c>
      <c r="Q82" s="15">
        <v>0</v>
      </c>
      <c r="R82" s="15" t="s">
        <v>37</v>
      </c>
      <c r="S82" s="15" t="s">
        <v>37</v>
      </c>
      <c r="T82" s="15">
        <v>0</v>
      </c>
      <c r="U82" s="15" t="s">
        <v>37</v>
      </c>
      <c r="V82" s="15" t="s">
        <v>37</v>
      </c>
      <c r="W82" s="15" t="s">
        <v>37</v>
      </c>
      <c r="X82" s="15" t="s">
        <v>37</v>
      </c>
      <c r="Y82" s="15" t="s">
        <v>37</v>
      </c>
      <c r="Z82" s="15" t="s">
        <v>37</v>
      </c>
      <c r="AA82" s="15" t="s">
        <v>37</v>
      </c>
      <c r="AB82" s="15" t="s">
        <v>37</v>
      </c>
      <c r="AC82" s="15" t="s">
        <v>37</v>
      </c>
      <c r="AD82" s="15" t="s">
        <v>37</v>
      </c>
      <c r="AE82" s="15" t="s">
        <v>37</v>
      </c>
      <c r="AF82" s="15" t="s">
        <v>37</v>
      </c>
      <c r="AG82" s="15" t="s">
        <v>37</v>
      </c>
      <c r="AH82" s="15" t="s">
        <v>37</v>
      </c>
      <c r="AI82" s="15" t="s">
        <v>37</v>
      </c>
      <c r="AJ82" s="15" t="s">
        <v>37</v>
      </c>
      <c r="AK82" s="15" t="s">
        <v>37</v>
      </c>
      <c r="AL82" s="15" t="s">
        <v>37</v>
      </c>
      <c r="AM82" s="15" t="s">
        <v>37</v>
      </c>
      <c r="AN82" s="15" t="s">
        <v>37</v>
      </c>
      <c r="AO82" s="12"/>
      <c r="AP82" s="16">
        <v>146113.61176793376</v>
      </c>
      <c r="AQ82" s="17">
        <v>3</v>
      </c>
      <c r="AR82" s="18" t="s">
        <v>37</v>
      </c>
      <c r="AS82" s="19">
        <v>3138789.3081199164</v>
      </c>
      <c r="AT82" s="19" t="s">
        <v>37</v>
      </c>
      <c r="AV82" s="16">
        <v>146113.61176793376</v>
      </c>
      <c r="AW82" s="17">
        <v>13</v>
      </c>
      <c r="AX82" s="18" t="s">
        <v>37</v>
      </c>
      <c r="AY82" s="19">
        <v>292761.75785814237</v>
      </c>
      <c r="AZ82" s="19" t="s">
        <v>37</v>
      </c>
    </row>
    <row r="83" spans="1:52" customFormat="1" x14ac:dyDescent="0.15">
      <c r="A83" s="12"/>
      <c r="E83" s="13">
        <v>24</v>
      </c>
      <c r="F83" s="6">
        <v>868099.84120224533</v>
      </c>
      <c r="G83" s="6">
        <v>2411.3884477840147</v>
      </c>
      <c r="I83" s="14">
        <v>44642</v>
      </c>
      <c r="J83" s="15">
        <v>33274.403978192036</v>
      </c>
      <c r="K83" s="15">
        <v>33831.297707166443</v>
      </c>
      <c r="L83" s="15">
        <v>0</v>
      </c>
      <c r="M83" s="15">
        <v>0</v>
      </c>
      <c r="N83" s="15">
        <v>38928.438242523065</v>
      </c>
      <c r="O83" s="15">
        <v>39546.224792761881</v>
      </c>
      <c r="P83" s="15">
        <v>0</v>
      </c>
      <c r="Q83" s="15">
        <v>0</v>
      </c>
      <c r="R83" s="15" t="s">
        <v>37</v>
      </c>
      <c r="S83" s="15" t="s">
        <v>37</v>
      </c>
      <c r="T83" s="15">
        <v>0</v>
      </c>
      <c r="U83" s="15" t="s">
        <v>37</v>
      </c>
      <c r="V83" s="15" t="s">
        <v>37</v>
      </c>
      <c r="W83" s="15" t="s">
        <v>37</v>
      </c>
      <c r="X83" s="15" t="s">
        <v>37</v>
      </c>
      <c r="Y83" s="15" t="s">
        <v>37</v>
      </c>
      <c r="Z83" s="15" t="s">
        <v>37</v>
      </c>
      <c r="AA83" s="15" t="s">
        <v>37</v>
      </c>
      <c r="AB83" s="15" t="s">
        <v>37</v>
      </c>
      <c r="AC83" s="15" t="s">
        <v>37</v>
      </c>
      <c r="AD83" s="15" t="s">
        <v>37</v>
      </c>
      <c r="AE83" s="15" t="s">
        <v>37</v>
      </c>
      <c r="AF83" s="15" t="s">
        <v>37</v>
      </c>
      <c r="AG83" s="15" t="s">
        <v>37</v>
      </c>
      <c r="AH83" s="15" t="s">
        <v>37</v>
      </c>
      <c r="AI83" s="15" t="s">
        <v>37</v>
      </c>
      <c r="AJ83" s="15" t="s">
        <v>37</v>
      </c>
      <c r="AK83" s="15" t="s">
        <v>37</v>
      </c>
      <c r="AL83" s="15" t="s">
        <v>37</v>
      </c>
      <c r="AM83" s="15" t="s">
        <v>37</v>
      </c>
      <c r="AN83" s="15" t="s">
        <v>37</v>
      </c>
      <c r="AO83" s="12"/>
      <c r="AP83" s="16">
        <v>145580.36472064341</v>
      </c>
      <c r="AQ83" s="17">
        <v>3</v>
      </c>
      <c r="AR83" s="18" t="s">
        <v>37</v>
      </c>
      <c r="AS83" s="19">
        <v>3284369.6728405599</v>
      </c>
      <c r="AT83" s="19" t="s">
        <v>37</v>
      </c>
      <c r="AV83" s="16">
        <v>145580.36472064341</v>
      </c>
      <c r="AW83" s="17">
        <v>13</v>
      </c>
      <c r="AX83" s="18" t="s">
        <v>37</v>
      </c>
      <c r="AY83" s="19">
        <v>438342.12257878575</v>
      </c>
      <c r="AZ83" s="19" t="s">
        <v>37</v>
      </c>
    </row>
    <row r="84" spans="1:52" customFormat="1" x14ac:dyDescent="0.15">
      <c r="A84" s="12"/>
      <c r="E84" s="13">
        <v>25</v>
      </c>
      <c r="F84" s="6">
        <v>852728.51397890376</v>
      </c>
      <c r="G84" s="6">
        <v>2368.690316608066</v>
      </c>
      <c r="I84" s="14">
        <v>44643</v>
      </c>
      <c r="J84" s="15">
        <v>33264.402643053443</v>
      </c>
      <c r="K84" s="15">
        <v>33821.128985684176</v>
      </c>
      <c r="L84" s="15">
        <v>0</v>
      </c>
      <c r="M84" s="15">
        <v>0</v>
      </c>
      <c r="N84" s="15">
        <v>38916.737466228456</v>
      </c>
      <c r="O84" s="15">
        <v>39534.33832748131</v>
      </c>
      <c r="P84" s="15">
        <v>0</v>
      </c>
      <c r="Q84" s="15">
        <v>0</v>
      </c>
      <c r="R84" s="15" t="s">
        <v>37</v>
      </c>
      <c r="S84" s="15" t="s">
        <v>37</v>
      </c>
      <c r="T84" s="15">
        <v>0</v>
      </c>
      <c r="U84" s="15" t="s">
        <v>37</v>
      </c>
      <c r="V84" s="15" t="s">
        <v>37</v>
      </c>
      <c r="W84" s="15" t="s">
        <v>37</v>
      </c>
      <c r="X84" s="15" t="s">
        <v>37</v>
      </c>
      <c r="Y84" s="15" t="s">
        <v>37</v>
      </c>
      <c r="Z84" s="15" t="s">
        <v>37</v>
      </c>
      <c r="AA84" s="15" t="s">
        <v>37</v>
      </c>
      <c r="AB84" s="15" t="s">
        <v>37</v>
      </c>
      <c r="AC84" s="15" t="s">
        <v>37</v>
      </c>
      <c r="AD84" s="15" t="s">
        <v>37</v>
      </c>
      <c r="AE84" s="15" t="s">
        <v>37</v>
      </c>
      <c r="AF84" s="15" t="s">
        <v>37</v>
      </c>
      <c r="AG84" s="15" t="s">
        <v>37</v>
      </c>
      <c r="AH84" s="15" t="s">
        <v>37</v>
      </c>
      <c r="AI84" s="15" t="s">
        <v>37</v>
      </c>
      <c r="AJ84" s="15" t="s">
        <v>37</v>
      </c>
      <c r="AK84" s="15" t="s">
        <v>37</v>
      </c>
      <c r="AL84" s="15" t="s">
        <v>37</v>
      </c>
      <c r="AM84" s="15" t="s">
        <v>37</v>
      </c>
      <c r="AN84" s="15" t="s">
        <v>37</v>
      </c>
      <c r="AO84" s="12"/>
      <c r="AP84" s="16">
        <v>145536.60742244739</v>
      </c>
      <c r="AQ84" s="17">
        <v>3</v>
      </c>
      <c r="AR84" s="18" t="s">
        <v>37</v>
      </c>
      <c r="AS84" s="19">
        <v>3429906.2802630072</v>
      </c>
      <c r="AT84" s="19" t="s">
        <v>37</v>
      </c>
      <c r="AV84" s="16">
        <v>145536.60742244739</v>
      </c>
      <c r="AW84" s="17">
        <v>13</v>
      </c>
      <c r="AX84" s="18" t="s">
        <v>37</v>
      </c>
      <c r="AY84" s="19">
        <v>583878.73000123317</v>
      </c>
      <c r="AZ84" s="19" t="s">
        <v>37</v>
      </c>
    </row>
    <row r="85" spans="1:52" customFormat="1" x14ac:dyDescent="0.15">
      <c r="A85" s="12"/>
      <c r="E85" s="13">
        <v>26</v>
      </c>
      <c r="F85" s="6">
        <v>837417.97501012229</v>
      </c>
      <c r="G85" s="6">
        <v>2326.1610416947842</v>
      </c>
      <c r="I85" s="14">
        <v>44644</v>
      </c>
      <c r="J85" s="15">
        <v>33254.404314030449</v>
      </c>
      <c r="K85" s="15">
        <v>33810.963320629045</v>
      </c>
      <c r="L85" s="15">
        <v>0</v>
      </c>
      <c r="M85" s="15">
        <v>0</v>
      </c>
      <c r="N85" s="15">
        <v>38406.257640098367</v>
      </c>
      <c r="O85" s="15">
        <v>39522.455434932592</v>
      </c>
      <c r="P85" s="15">
        <v>0</v>
      </c>
      <c r="Q85" s="15">
        <v>0</v>
      </c>
      <c r="R85" s="15" t="s">
        <v>37</v>
      </c>
      <c r="S85" s="15" t="s">
        <v>37</v>
      </c>
      <c r="T85" s="15">
        <v>0</v>
      </c>
      <c r="U85" s="15" t="s">
        <v>37</v>
      </c>
      <c r="V85" s="15" t="s">
        <v>37</v>
      </c>
      <c r="W85" s="15" t="s">
        <v>37</v>
      </c>
      <c r="X85" s="15" t="s">
        <v>37</v>
      </c>
      <c r="Y85" s="15" t="s">
        <v>37</v>
      </c>
      <c r="Z85" s="15" t="s">
        <v>37</v>
      </c>
      <c r="AA85" s="15" t="s">
        <v>37</v>
      </c>
      <c r="AB85" s="15" t="s">
        <v>37</v>
      </c>
      <c r="AC85" s="15" t="s">
        <v>37</v>
      </c>
      <c r="AD85" s="15" t="s">
        <v>37</v>
      </c>
      <c r="AE85" s="15" t="s">
        <v>37</v>
      </c>
      <c r="AF85" s="15" t="s">
        <v>37</v>
      </c>
      <c r="AG85" s="15" t="s">
        <v>37</v>
      </c>
      <c r="AH85" s="15" t="s">
        <v>37</v>
      </c>
      <c r="AI85" s="15" t="s">
        <v>37</v>
      </c>
      <c r="AJ85" s="15" t="s">
        <v>37</v>
      </c>
      <c r="AK85" s="15" t="s">
        <v>37</v>
      </c>
      <c r="AL85" s="15" t="s">
        <v>37</v>
      </c>
      <c r="AM85" s="15" t="s">
        <v>37</v>
      </c>
      <c r="AN85" s="15" t="s">
        <v>37</v>
      </c>
      <c r="AO85" s="12"/>
      <c r="AP85" s="16">
        <v>144994.08070969046</v>
      </c>
      <c r="AQ85" s="17">
        <v>3</v>
      </c>
      <c r="AR85" s="18" t="s">
        <v>37</v>
      </c>
      <c r="AS85" s="19">
        <v>3574900.3609726978</v>
      </c>
      <c r="AT85" s="19" t="s">
        <v>37</v>
      </c>
      <c r="AV85" s="16">
        <v>144994.08070969046</v>
      </c>
      <c r="AW85" s="17">
        <v>13</v>
      </c>
      <c r="AX85" s="18" t="s">
        <v>37</v>
      </c>
      <c r="AY85" s="19">
        <v>728872.81071092363</v>
      </c>
      <c r="AZ85" s="19" t="s">
        <v>37</v>
      </c>
    </row>
    <row r="86" spans="1:52" customFormat="1" x14ac:dyDescent="0.15">
      <c r="A86" s="12"/>
      <c r="E86" s="13">
        <v>27</v>
      </c>
      <c r="F86" s="6">
        <v>822168.03665290365</v>
      </c>
      <c r="G86" s="6">
        <v>2283.800101813621</v>
      </c>
      <c r="I86" s="14">
        <v>44645</v>
      </c>
      <c r="J86" s="15">
        <v>33244.40899021949</v>
      </c>
      <c r="K86" s="15">
        <v>33800.800711082389</v>
      </c>
      <c r="L86" s="15">
        <v>0</v>
      </c>
      <c r="M86" s="15">
        <v>0</v>
      </c>
      <c r="N86" s="15">
        <v>38394.713816373398</v>
      </c>
      <c r="O86" s="15">
        <v>39510.576114041869</v>
      </c>
      <c r="P86" s="15">
        <v>0</v>
      </c>
      <c r="Q86" s="15">
        <v>0</v>
      </c>
      <c r="R86" s="15" t="s">
        <v>37</v>
      </c>
      <c r="S86" s="15" t="s">
        <v>37</v>
      </c>
      <c r="T86" s="15">
        <v>0</v>
      </c>
      <c r="U86" s="15" t="s">
        <v>37</v>
      </c>
      <c r="V86" s="15" t="s">
        <v>37</v>
      </c>
      <c r="W86" s="15" t="s">
        <v>37</v>
      </c>
      <c r="X86" s="15" t="s">
        <v>37</v>
      </c>
      <c r="Y86" s="15" t="s">
        <v>37</v>
      </c>
      <c r="Z86" s="15" t="s">
        <v>37</v>
      </c>
      <c r="AA86" s="15" t="s">
        <v>37</v>
      </c>
      <c r="AB86" s="15" t="s">
        <v>37</v>
      </c>
      <c r="AC86" s="15" t="s">
        <v>37</v>
      </c>
      <c r="AD86" s="15" t="s">
        <v>37</v>
      </c>
      <c r="AE86" s="15" t="s">
        <v>37</v>
      </c>
      <c r="AF86" s="15" t="s">
        <v>37</v>
      </c>
      <c r="AG86" s="15" t="s">
        <v>37</v>
      </c>
      <c r="AH86" s="15" t="s">
        <v>37</v>
      </c>
      <c r="AI86" s="15" t="s">
        <v>37</v>
      </c>
      <c r="AJ86" s="15" t="s">
        <v>37</v>
      </c>
      <c r="AK86" s="15" t="s">
        <v>37</v>
      </c>
      <c r="AL86" s="15" t="s">
        <v>37</v>
      </c>
      <c r="AM86" s="15" t="s">
        <v>37</v>
      </c>
      <c r="AN86" s="15" t="s">
        <v>37</v>
      </c>
      <c r="AO86" s="12"/>
      <c r="AP86" s="16">
        <v>144950.49963171716</v>
      </c>
      <c r="AQ86" s="17">
        <v>3</v>
      </c>
      <c r="AR86" s="18" t="s">
        <v>37</v>
      </c>
      <c r="AS86" s="19">
        <v>3719850.8606044152</v>
      </c>
      <c r="AT86" s="19" t="s">
        <v>37</v>
      </c>
      <c r="AV86" s="16">
        <v>144950.49963171716</v>
      </c>
      <c r="AW86" s="17">
        <v>13</v>
      </c>
      <c r="AX86" s="18" t="s">
        <v>37</v>
      </c>
      <c r="AY86" s="19">
        <v>873823.31034264085</v>
      </c>
      <c r="AZ86" s="19" t="s">
        <v>37</v>
      </c>
    </row>
    <row r="87" spans="1:52" customFormat="1" x14ac:dyDescent="0.15">
      <c r="A87" s="12"/>
      <c r="E87" s="13">
        <v>28</v>
      </c>
      <c r="F87" s="6">
        <v>806978.51178452768</v>
      </c>
      <c r="G87" s="6">
        <v>2241.6069771792436</v>
      </c>
      <c r="I87" s="14">
        <v>44646</v>
      </c>
      <c r="J87" s="15">
        <v>33234.416670717284</v>
      </c>
      <c r="K87" s="15">
        <v>33790.641156125799</v>
      </c>
      <c r="L87" s="15">
        <v>0</v>
      </c>
      <c r="M87" s="15">
        <v>0</v>
      </c>
      <c r="N87" s="15">
        <v>38383.17346239202</v>
      </c>
      <c r="O87" s="15">
        <v>39498.700363735588</v>
      </c>
      <c r="P87" s="15">
        <v>0</v>
      </c>
      <c r="Q87" s="15">
        <v>0</v>
      </c>
      <c r="R87" s="15" t="s">
        <v>37</v>
      </c>
      <c r="S87" s="15" t="s">
        <v>37</v>
      </c>
      <c r="T87" s="15">
        <v>0</v>
      </c>
      <c r="U87" s="15" t="s">
        <v>37</v>
      </c>
      <c r="V87" s="15" t="s">
        <v>37</v>
      </c>
      <c r="W87" s="15" t="s">
        <v>37</v>
      </c>
      <c r="X87" s="15" t="s">
        <v>37</v>
      </c>
      <c r="Y87" s="15" t="s">
        <v>37</v>
      </c>
      <c r="Z87" s="15" t="s">
        <v>37</v>
      </c>
      <c r="AA87" s="15" t="s">
        <v>37</v>
      </c>
      <c r="AB87" s="15" t="s">
        <v>37</v>
      </c>
      <c r="AC87" s="15" t="s">
        <v>37</v>
      </c>
      <c r="AD87" s="15" t="s">
        <v>37</v>
      </c>
      <c r="AE87" s="15" t="s">
        <v>37</v>
      </c>
      <c r="AF87" s="15" t="s">
        <v>37</v>
      </c>
      <c r="AG87" s="15" t="s">
        <v>37</v>
      </c>
      <c r="AH87" s="15" t="s">
        <v>37</v>
      </c>
      <c r="AI87" s="15" t="s">
        <v>37</v>
      </c>
      <c r="AJ87" s="15" t="s">
        <v>37</v>
      </c>
      <c r="AK87" s="15" t="s">
        <v>37</v>
      </c>
      <c r="AL87" s="15" t="s">
        <v>37</v>
      </c>
      <c r="AM87" s="15" t="s">
        <v>37</v>
      </c>
      <c r="AN87" s="15" t="s">
        <v>37</v>
      </c>
      <c r="AO87" s="12"/>
      <c r="AP87" s="16">
        <v>144906.9316529707</v>
      </c>
      <c r="AQ87" s="17">
        <v>3</v>
      </c>
      <c r="AR87" s="18" t="s">
        <v>37</v>
      </c>
      <c r="AS87" s="19">
        <v>3864757.7922573858</v>
      </c>
      <c r="AT87" s="19" t="s">
        <v>37</v>
      </c>
      <c r="AV87" s="16">
        <v>144906.9316529707</v>
      </c>
      <c r="AW87" s="17">
        <v>13</v>
      </c>
      <c r="AX87" s="18">
        <v>13</v>
      </c>
      <c r="AY87" s="19">
        <v>1018730.2419956116</v>
      </c>
      <c r="AZ87" s="19">
        <v>1018730.2419956116</v>
      </c>
    </row>
    <row r="88" spans="1:52" customFormat="1" x14ac:dyDescent="0.15">
      <c r="A88" s="12"/>
      <c r="E88" s="13">
        <v>29</v>
      </c>
      <c r="F88" s="6">
        <v>791849.21380119177</v>
      </c>
      <c r="G88" s="6">
        <v>2199.5811494477548</v>
      </c>
      <c r="I88" s="14">
        <v>44647</v>
      </c>
      <c r="J88" s="15">
        <v>33224.427354620828</v>
      </c>
      <c r="K88" s="15">
        <v>33780.484654841159</v>
      </c>
      <c r="L88" s="15">
        <v>0</v>
      </c>
      <c r="M88" s="15">
        <v>0</v>
      </c>
      <c r="N88" s="15">
        <v>38371.636577111327</v>
      </c>
      <c r="O88" s="15">
        <v>38986.994914802053</v>
      </c>
      <c r="P88" s="15">
        <v>0</v>
      </c>
      <c r="Q88" s="15">
        <v>0</v>
      </c>
      <c r="R88" s="15" t="s">
        <v>37</v>
      </c>
      <c r="S88" s="15" t="s">
        <v>37</v>
      </c>
      <c r="T88" s="15">
        <v>0</v>
      </c>
      <c r="U88" s="15" t="s">
        <v>37</v>
      </c>
      <c r="V88" s="15" t="s">
        <v>37</v>
      </c>
      <c r="W88" s="15" t="s">
        <v>37</v>
      </c>
      <c r="X88" s="15" t="s">
        <v>37</v>
      </c>
      <c r="Y88" s="15" t="s">
        <v>37</v>
      </c>
      <c r="Z88" s="15" t="s">
        <v>37</v>
      </c>
      <c r="AA88" s="15" t="s">
        <v>37</v>
      </c>
      <c r="AB88" s="15" t="s">
        <v>37</v>
      </c>
      <c r="AC88" s="15" t="s">
        <v>37</v>
      </c>
      <c r="AD88" s="15" t="s">
        <v>37</v>
      </c>
      <c r="AE88" s="15" t="s">
        <v>37</v>
      </c>
      <c r="AF88" s="15" t="s">
        <v>37</v>
      </c>
      <c r="AG88" s="15" t="s">
        <v>37</v>
      </c>
      <c r="AH88" s="15" t="s">
        <v>37</v>
      </c>
      <c r="AI88" s="15" t="s">
        <v>37</v>
      </c>
      <c r="AJ88" s="15" t="s">
        <v>37</v>
      </c>
      <c r="AK88" s="15" t="s">
        <v>37</v>
      </c>
      <c r="AL88" s="15" t="s">
        <v>37</v>
      </c>
      <c r="AM88" s="15" t="s">
        <v>37</v>
      </c>
      <c r="AN88" s="15" t="s">
        <v>37</v>
      </c>
      <c r="AO88" s="12"/>
      <c r="AP88" s="16">
        <v>144363.54350137536</v>
      </c>
      <c r="AQ88" s="17">
        <v>3</v>
      </c>
      <c r="AR88" s="18" t="s">
        <v>37</v>
      </c>
      <c r="AS88" s="19">
        <v>4009121.335758761</v>
      </c>
      <c r="AT88" s="19" t="s">
        <v>37</v>
      </c>
      <c r="AV88" s="16">
        <v>144363.54350137536</v>
      </c>
      <c r="AW88" s="17">
        <v>14</v>
      </c>
      <c r="AX88" s="18" t="s">
        <v>37</v>
      </c>
      <c r="AY88" s="19">
        <v>144363.54350137536</v>
      </c>
      <c r="AZ88" s="19" t="s">
        <v>37</v>
      </c>
    </row>
    <row r="89" spans="1:52" customFormat="1" x14ac:dyDescent="0.15">
      <c r="A89" s="12"/>
      <c r="E89" s="13">
        <v>30</v>
      </c>
      <c r="F89" s="6">
        <v>776779.95661665732</v>
      </c>
      <c r="G89" s="6">
        <v>2157.7221017129368</v>
      </c>
      <c r="I89" s="14">
        <v>44648</v>
      </c>
      <c r="J89" s="15">
        <v>33214.441041027385</v>
      </c>
      <c r="K89" s="15">
        <v>33280.906116364087</v>
      </c>
      <c r="L89" s="15">
        <v>0</v>
      </c>
      <c r="M89" s="15">
        <v>0</v>
      </c>
      <c r="N89" s="15">
        <v>38360.103159488717</v>
      </c>
      <c r="O89" s="15">
        <v>38975.276538044804</v>
      </c>
      <c r="P89" s="15">
        <v>0</v>
      </c>
      <c r="Q89" s="15">
        <v>0</v>
      </c>
      <c r="R89" s="15" t="s">
        <v>37</v>
      </c>
      <c r="S89" s="15" t="s">
        <v>37</v>
      </c>
      <c r="T89" s="15">
        <v>0</v>
      </c>
      <c r="U89" s="15" t="s">
        <v>37</v>
      </c>
      <c r="V89" s="15" t="s">
        <v>37</v>
      </c>
      <c r="W89" s="15" t="s">
        <v>37</v>
      </c>
      <c r="X89" s="15" t="s">
        <v>37</v>
      </c>
      <c r="Y89" s="15" t="s">
        <v>37</v>
      </c>
      <c r="Z89" s="15" t="s">
        <v>37</v>
      </c>
      <c r="AA89" s="15" t="s">
        <v>37</v>
      </c>
      <c r="AB89" s="15" t="s">
        <v>37</v>
      </c>
      <c r="AC89" s="15" t="s">
        <v>37</v>
      </c>
      <c r="AD89" s="15" t="s">
        <v>37</v>
      </c>
      <c r="AE89" s="15" t="s">
        <v>37</v>
      </c>
      <c r="AF89" s="15" t="s">
        <v>37</v>
      </c>
      <c r="AG89" s="15" t="s">
        <v>37</v>
      </c>
      <c r="AH89" s="15" t="s">
        <v>37</v>
      </c>
      <c r="AI89" s="15" t="s">
        <v>37</v>
      </c>
      <c r="AJ89" s="15" t="s">
        <v>37</v>
      </c>
      <c r="AK89" s="15" t="s">
        <v>37</v>
      </c>
      <c r="AL89" s="15" t="s">
        <v>37</v>
      </c>
      <c r="AM89" s="15" t="s">
        <v>37</v>
      </c>
      <c r="AN89" s="15" t="s">
        <v>37</v>
      </c>
      <c r="AO89" s="12"/>
      <c r="AP89" s="16">
        <v>143830.72685492499</v>
      </c>
      <c r="AQ89" s="17">
        <v>3</v>
      </c>
      <c r="AR89" s="18" t="s">
        <v>37</v>
      </c>
      <c r="AS89" s="19">
        <v>4152952.0626136861</v>
      </c>
      <c r="AT89" s="19" t="s">
        <v>37</v>
      </c>
      <c r="AV89" s="16">
        <v>143830.72685492499</v>
      </c>
      <c r="AW89" s="17">
        <v>14</v>
      </c>
      <c r="AX89" s="18" t="s">
        <v>37</v>
      </c>
      <c r="AY89" s="19">
        <v>288194.27035630035</v>
      </c>
      <c r="AZ89" s="19" t="s">
        <v>37</v>
      </c>
    </row>
    <row r="90" spans="1:52" customFormat="1" x14ac:dyDescent="0.15">
      <c r="A90" s="12"/>
      <c r="E90" s="13">
        <v>31</v>
      </c>
      <c r="F90" s="6">
        <v>761770.55466089793</v>
      </c>
      <c r="G90" s="6">
        <v>2116.0293185024943</v>
      </c>
      <c r="I90" s="14">
        <v>44649</v>
      </c>
      <c r="J90" s="15">
        <v>32716.156880078088</v>
      </c>
      <c r="K90" s="15">
        <v>33270.902826868543</v>
      </c>
      <c r="L90" s="15">
        <v>0</v>
      </c>
      <c r="M90" s="15">
        <v>0</v>
      </c>
      <c r="N90" s="15">
        <v>38348.573208481925</v>
      </c>
      <c r="O90" s="15">
        <v>38963.561683496802</v>
      </c>
      <c r="P90" s="15">
        <v>0</v>
      </c>
      <c r="Q90" s="15">
        <v>0</v>
      </c>
      <c r="R90" s="15" t="s">
        <v>37</v>
      </c>
      <c r="S90" s="15" t="s">
        <v>37</v>
      </c>
      <c r="T90" s="15">
        <v>0</v>
      </c>
      <c r="U90" s="15" t="s">
        <v>37</v>
      </c>
      <c r="V90" s="15" t="s">
        <v>37</v>
      </c>
      <c r="W90" s="15" t="s">
        <v>37</v>
      </c>
      <c r="X90" s="15" t="s">
        <v>37</v>
      </c>
      <c r="Y90" s="15" t="s">
        <v>37</v>
      </c>
      <c r="Z90" s="15" t="s">
        <v>37</v>
      </c>
      <c r="AA90" s="15" t="s">
        <v>37</v>
      </c>
      <c r="AB90" s="15" t="s">
        <v>37</v>
      </c>
      <c r="AC90" s="15" t="s">
        <v>37</v>
      </c>
      <c r="AD90" s="15" t="s">
        <v>37</v>
      </c>
      <c r="AE90" s="15" t="s">
        <v>37</v>
      </c>
      <c r="AF90" s="15" t="s">
        <v>37</v>
      </c>
      <c r="AG90" s="15" t="s">
        <v>37</v>
      </c>
      <c r="AH90" s="15" t="s">
        <v>37</v>
      </c>
      <c r="AI90" s="15" t="s">
        <v>37</v>
      </c>
      <c r="AJ90" s="15" t="s">
        <v>37</v>
      </c>
      <c r="AK90" s="15" t="s">
        <v>37</v>
      </c>
      <c r="AL90" s="15" t="s">
        <v>37</v>
      </c>
      <c r="AM90" s="15" t="s">
        <v>37</v>
      </c>
      <c r="AN90" s="15" t="s">
        <v>37</v>
      </c>
      <c r="AO90" s="12"/>
      <c r="AP90" s="16">
        <v>143299.19459892536</v>
      </c>
      <c r="AQ90" s="17">
        <v>3</v>
      </c>
      <c r="AR90" s="18" t="s">
        <v>37</v>
      </c>
      <c r="AS90" s="19">
        <v>4296251.2572126118</v>
      </c>
      <c r="AT90" s="19" t="s">
        <v>37</v>
      </c>
      <c r="AV90" s="16">
        <v>143299.19459892536</v>
      </c>
      <c r="AW90" s="17">
        <v>14</v>
      </c>
      <c r="AX90" s="18" t="s">
        <v>37</v>
      </c>
      <c r="AY90" s="19">
        <v>431493.4649552257</v>
      </c>
      <c r="AZ90" s="19" t="s">
        <v>37</v>
      </c>
    </row>
    <row r="91" spans="1:52" customFormat="1" x14ac:dyDescent="0.15">
      <c r="A91" s="12"/>
      <c r="E91" s="13">
        <v>32</v>
      </c>
      <c r="F91" s="6">
        <v>746820.82287875132</v>
      </c>
      <c r="G91" s="6">
        <v>2074.5022857743093</v>
      </c>
      <c r="I91" s="14">
        <v>44650</v>
      </c>
      <c r="J91" s="15">
        <v>32706.323338067275</v>
      </c>
      <c r="K91" s="15">
        <v>33260.902544076009</v>
      </c>
      <c r="L91" s="15">
        <v>0</v>
      </c>
      <c r="M91" s="15">
        <v>0</v>
      </c>
      <c r="N91" s="15">
        <v>38337.046723048974</v>
      </c>
      <c r="O91" s="15">
        <v>38951.850350099361</v>
      </c>
      <c r="P91" s="15">
        <v>0</v>
      </c>
      <c r="Q91" s="15">
        <v>0</v>
      </c>
      <c r="R91" s="15" t="s">
        <v>37</v>
      </c>
      <c r="S91" s="15" t="s">
        <v>37</v>
      </c>
      <c r="T91" s="15">
        <v>0</v>
      </c>
      <c r="U91" s="15" t="s">
        <v>37</v>
      </c>
      <c r="V91" s="15" t="s">
        <v>37</v>
      </c>
      <c r="W91" s="15" t="s">
        <v>37</v>
      </c>
      <c r="X91" s="15" t="s">
        <v>37</v>
      </c>
      <c r="Y91" s="15" t="s">
        <v>37</v>
      </c>
      <c r="Z91" s="15" t="s">
        <v>37</v>
      </c>
      <c r="AA91" s="15" t="s">
        <v>37</v>
      </c>
      <c r="AB91" s="15" t="s">
        <v>37</v>
      </c>
      <c r="AC91" s="15" t="s">
        <v>37</v>
      </c>
      <c r="AD91" s="15" t="s">
        <v>37</v>
      </c>
      <c r="AE91" s="15" t="s">
        <v>37</v>
      </c>
      <c r="AF91" s="15" t="s">
        <v>37</v>
      </c>
      <c r="AG91" s="15" t="s">
        <v>37</v>
      </c>
      <c r="AH91" s="15" t="s">
        <v>37</v>
      </c>
      <c r="AI91" s="15" t="s">
        <v>37</v>
      </c>
      <c r="AJ91" s="15" t="s">
        <v>37</v>
      </c>
      <c r="AK91" s="15" t="s">
        <v>37</v>
      </c>
      <c r="AL91" s="15" t="s">
        <v>37</v>
      </c>
      <c r="AM91" s="15" t="s">
        <v>37</v>
      </c>
      <c r="AN91" s="15" t="s">
        <v>37</v>
      </c>
      <c r="AO91" s="12"/>
      <c r="AP91" s="16">
        <v>143256.12295529162</v>
      </c>
      <c r="AQ91" s="17">
        <v>3</v>
      </c>
      <c r="AR91" s="18" t="s">
        <v>37</v>
      </c>
      <c r="AS91" s="19">
        <v>4439507.3801679034</v>
      </c>
      <c r="AT91" s="19" t="s">
        <v>37</v>
      </c>
      <c r="AV91" s="16">
        <v>143256.12295529162</v>
      </c>
      <c r="AW91" s="17">
        <v>14</v>
      </c>
      <c r="AX91" s="18" t="s">
        <v>37</v>
      </c>
      <c r="AY91" s="19">
        <v>574749.58791051735</v>
      </c>
      <c r="AZ91" s="19" t="s">
        <v>37</v>
      </c>
    </row>
    <row r="92" spans="1:52" customFormat="1" x14ac:dyDescent="0.15">
      <c r="A92" s="12"/>
      <c r="E92" s="13">
        <v>33</v>
      </c>
      <c r="F92" s="6">
        <v>731930.57672857493</v>
      </c>
      <c r="G92" s="6">
        <v>2033.1404909127082</v>
      </c>
      <c r="I92" s="14">
        <v>44651</v>
      </c>
      <c r="J92" s="15">
        <v>32696.492751738235</v>
      </c>
      <c r="K92" s="15">
        <v>33250.905267082759</v>
      </c>
      <c r="L92" s="15">
        <v>0</v>
      </c>
      <c r="M92" s="15">
        <v>0</v>
      </c>
      <c r="N92" s="15">
        <v>37827.789628094346</v>
      </c>
      <c r="O92" s="15">
        <v>38940.142536794126</v>
      </c>
      <c r="P92" s="15">
        <v>0</v>
      </c>
      <c r="Q92" s="15">
        <v>0</v>
      </c>
      <c r="R92" s="15" t="s">
        <v>37</v>
      </c>
      <c r="S92" s="15" t="s">
        <v>37</v>
      </c>
      <c r="T92" s="15">
        <v>0</v>
      </c>
      <c r="U92" s="15" t="s">
        <v>37</v>
      </c>
      <c r="V92" s="15" t="s">
        <v>37</v>
      </c>
      <c r="W92" s="15" t="s">
        <v>37</v>
      </c>
      <c r="X92" s="15" t="s">
        <v>37</v>
      </c>
      <c r="Y92" s="15" t="s">
        <v>37</v>
      </c>
      <c r="Z92" s="15" t="s">
        <v>37</v>
      </c>
      <c r="AA92" s="15" t="s">
        <v>37</v>
      </c>
      <c r="AB92" s="15" t="s">
        <v>37</v>
      </c>
      <c r="AC92" s="15" t="s">
        <v>37</v>
      </c>
      <c r="AD92" s="15" t="s">
        <v>37</v>
      </c>
      <c r="AE92" s="15" t="s">
        <v>37</v>
      </c>
      <c r="AF92" s="15" t="s">
        <v>37</v>
      </c>
      <c r="AG92" s="15" t="s">
        <v>37</v>
      </c>
      <c r="AH92" s="15" t="s">
        <v>37</v>
      </c>
      <c r="AI92" s="15" t="s">
        <v>37</v>
      </c>
      <c r="AJ92" s="15" t="s">
        <v>37</v>
      </c>
      <c r="AK92" s="15" t="s">
        <v>37</v>
      </c>
      <c r="AL92" s="15" t="s">
        <v>37</v>
      </c>
      <c r="AM92" s="15" t="s">
        <v>37</v>
      </c>
      <c r="AN92" s="15" t="s">
        <v>37</v>
      </c>
      <c r="AO92" s="12"/>
      <c r="AP92" s="16">
        <v>142715.33018370948</v>
      </c>
      <c r="AQ92" s="17">
        <v>3</v>
      </c>
      <c r="AR92" s="18">
        <v>3</v>
      </c>
      <c r="AS92" s="19">
        <v>4582222.7103516124</v>
      </c>
      <c r="AT92" s="19">
        <v>4582222.7103516124</v>
      </c>
      <c r="AV92" s="16">
        <v>142715.33018370948</v>
      </c>
      <c r="AW92" s="17">
        <v>14</v>
      </c>
      <c r="AX92" s="18" t="s">
        <v>37</v>
      </c>
      <c r="AY92" s="19">
        <v>717464.91809422686</v>
      </c>
      <c r="AZ92" s="19" t="s">
        <v>37</v>
      </c>
    </row>
    <row r="93" spans="1:52" customFormat="1" x14ac:dyDescent="0.15">
      <c r="A93" s="12"/>
      <c r="E93" s="13">
        <v>34</v>
      </c>
      <c r="F93" s="6">
        <v>715215.54784885503</v>
      </c>
      <c r="G93" s="6">
        <v>1986.7098551357085</v>
      </c>
      <c r="I93" s="14">
        <v>44652</v>
      </c>
      <c r="J93" s="15">
        <v>32686.665120202568</v>
      </c>
      <c r="K93" s="15">
        <v>33240.910994985337</v>
      </c>
      <c r="L93" s="15">
        <v>0</v>
      </c>
      <c r="M93" s="15">
        <v>0</v>
      </c>
      <c r="N93" s="15">
        <v>37816.419675326128</v>
      </c>
      <c r="O93" s="15">
        <v>38928.438242523065</v>
      </c>
      <c r="P93" s="15">
        <v>0</v>
      </c>
      <c r="Q93" s="15">
        <v>0</v>
      </c>
      <c r="R93" s="15" t="s">
        <v>37</v>
      </c>
      <c r="S93" s="15" t="s">
        <v>37</v>
      </c>
      <c r="T93" s="15">
        <v>0</v>
      </c>
      <c r="U93" s="15" t="s">
        <v>37</v>
      </c>
      <c r="V93" s="15" t="s">
        <v>37</v>
      </c>
      <c r="W93" s="15" t="s">
        <v>37</v>
      </c>
      <c r="X93" s="15" t="s">
        <v>37</v>
      </c>
      <c r="Y93" s="15" t="s">
        <v>37</v>
      </c>
      <c r="Z93" s="15" t="s">
        <v>37</v>
      </c>
      <c r="AA93" s="15" t="s">
        <v>37</v>
      </c>
      <c r="AB93" s="15" t="s">
        <v>37</v>
      </c>
      <c r="AC93" s="15" t="s">
        <v>37</v>
      </c>
      <c r="AD93" s="15" t="s">
        <v>37</v>
      </c>
      <c r="AE93" s="15" t="s">
        <v>37</v>
      </c>
      <c r="AF93" s="15" t="s">
        <v>37</v>
      </c>
      <c r="AG93" s="15" t="s">
        <v>37</v>
      </c>
      <c r="AH93" s="15" t="s">
        <v>37</v>
      </c>
      <c r="AI93" s="15" t="s">
        <v>37</v>
      </c>
      <c r="AJ93" s="15" t="s">
        <v>37</v>
      </c>
      <c r="AK93" s="15" t="s">
        <v>37</v>
      </c>
      <c r="AL93" s="15" t="s">
        <v>37</v>
      </c>
      <c r="AM93" s="15" t="s">
        <v>37</v>
      </c>
      <c r="AN93" s="15" t="s">
        <v>37</v>
      </c>
      <c r="AO93" s="12"/>
      <c r="AP93" s="16">
        <v>142672.43403303708</v>
      </c>
      <c r="AQ93" s="17">
        <v>4</v>
      </c>
      <c r="AR93" s="18" t="s">
        <v>37</v>
      </c>
      <c r="AS93" s="19">
        <v>142672.43403303708</v>
      </c>
      <c r="AT93" s="19" t="s">
        <v>37</v>
      </c>
      <c r="AV93" s="16">
        <v>142672.43403303708</v>
      </c>
      <c r="AW93" s="17">
        <v>14</v>
      </c>
      <c r="AX93" s="18" t="s">
        <v>37</v>
      </c>
      <c r="AY93" s="19">
        <v>860137.3521272639</v>
      </c>
      <c r="AZ93" s="19" t="s">
        <v>37</v>
      </c>
    </row>
    <row r="94" spans="1:52" customFormat="1" x14ac:dyDescent="0.15">
      <c r="A94" s="12"/>
      <c r="E94" s="13">
        <v>35</v>
      </c>
      <c r="F94" s="6">
        <v>697152.02036602003</v>
      </c>
      <c r="G94" s="6">
        <v>1936.5333899056111</v>
      </c>
      <c r="I94" s="14">
        <v>44653</v>
      </c>
      <c r="J94" s="15">
        <v>32676.840442572156</v>
      </c>
      <c r="K94" s="15">
        <v>33230.919726880558</v>
      </c>
      <c r="L94" s="15">
        <v>0</v>
      </c>
      <c r="M94" s="15">
        <v>0</v>
      </c>
      <c r="N94" s="15">
        <v>37805.053140040858</v>
      </c>
      <c r="O94" s="15">
        <v>38916.737466228456</v>
      </c>
      <c r="P94" s="15">
        <v>0</v>
      </c>
      <c r="Q94" s="15">
        <v>0</v>
      </c>
      <c r="R94" s="15" t="s">
        <v>37</v>
      </c>
      <c r="S94" s="15" t="s">
        <v>37</v>
      </c>
      <c r="T94" s="15">
        <v>0</v>
      </c>
      <c r="U94" s="15" t="s">
        <v>37</v>
      </c>
      <c r="V94" s="15" t="s">
        <v>37</v>
      </c>
      <c r="W94" s="15" t="s">
        <v>37</v>
      </c>
      <c r="X94" s="15" t="s">
        <v>37</v>
      </c>
      <c r="Y94" s="15" t="s">
        <v>37</v>
      </c>
      <c r="Z94" s="15" t="s">
        <v>37</v>
      </c>
      <c r="AA94" s="15" t="s">
        <v>37</v>
      </c>
      <c r="AB94" s="15" t="s">
        <v>37</v>
      </c>
      <c r="AC94" s="15" t="s">
        <v>37</v>
      </c>
      <c r="AD94" s="15" t="s">
        <v>37</v>
      </c>
      <c r="AE94" s="15" t="s">
        <v>37</v>
      </c>
      <c r="AF94" s="15" t="s">
        <v>37</v>
      </c>
      <c r="AG94" s="15" t="s">
        <v>37</v>
      </c>
      <c r="AH94" s="15" t="s">
        <v>37</v>
      </c>
      <c r="AI94" s="15" t="s">
        <v>37</v>
      </c>
      <c r="AJ94" s="15" t="s">
        <v>37</v>
      </c>
      <c r="AK94" s="15" t="s">
        <v>37</v>
      </c>
      <c r="AL94" s="15" t="s">
        <v>37</v>
      </c>
      <c r="AM94" s="15" t="s">
        <v>37</v>
      </c>
      <c r="AN94" s="15" t="s">
        <v>37</v>
      </c>
      <c r="AO94" s="12"/>
      <c r="AP94" s="16">
        <v>142629.55077572202</v>
      </c>
      <c r="AQ94" s="17">
        <v>4</v>
      </c>
      <c r="AR94" s="18" t="s">
        <v>37</v>
      </c>
      <c r="AS94" s="19">
        <v>285301.98480875907</v>
      </c>
      <c r="AT94" s="19" t="s">
        <v>37</v>
      </c>
      <c r="AV94" s="16">
        <v>142629.55077572202</v>
      </c>
      <c r="AW94" s="17">
        <v>14</v>
      </c>
      <c r="AX94" s="18">
        <v>14</v>
      </c>
      <c r="AY94" s="19">
        <v>1002766.9029029859</v>
      </c>
      <c r="AZ94" s="19">
        <v>1002766.9029029859</v>
      </c>
    </row>
    <row r="95" spans="1:52" customFormat="1" x14ac:dyDescent="0.15">
      <c r="A95" s="12"/>
      <c r="E95" s="13">
        <v>36</v>
      </c>
      <c r="F95" s="6">
        <v>681038.43178703287</v>
      </c>
      <c r="G95" s="6">
        <v>1891.7734216306469</v>
      </c>
      <c r="I95" s="14">
        <v>44654</v>
      </c>
      <c r="J95" s="15">
        <v>32667.018717959134</v>
      </c>
      <c r="K95" s="15">
        <v>33220.931461865512</v>
      </c>
      <c r="L95" s="15">
        <v>0</v>
      </c>
      <c r="M95" s="15">
        <v>0</v>
      </c>
      <c r="N95" s="15">
        <v>37793.690021211332</v>
      </c>
      <c r="O95" s="15">
        <v>38406.257640098367</v>
      </c>
      <c r="P95" s="15">
        <v>0</v>
      </c>
      <c r="Q95" s="15">
        <v>0</v>
      </c>
      <c r="R95" s="15" t="s">
        <v>37</v>
      </c>
      <c r="S95" s="15" t="s">
        <v>37</v>
      </c>
      <c r="T95" s="15">
        <v>0</v>
      </c>
      <c r="U95" s="15" t="s">
        <v>37</v>
      </c>
      <c r="V95" s="15" t="s">
        <v>37</v>
      </c>
      <c r="W95" s="15" t="s">
        <v>37</v>
      </c>
      <c r="X95" s="15" t="s">
        <v>37</v>
      </c>
      <c r="Y95" s="15" t="s">
        <v>37</v>
      </c>
      <c r="Z95" s="15" t="s">
        <v>37</v>
      </c>
      <c r="AA95" s="15" t="s">
        <v>37</v>
      </c>
      <c r="AB95" s="15" t="s">
        <v>37</v>
      </c>
      <c r="AC95" s="15" t="s">
        <v>37</v>
      </c>
      <c r="AD95" s="15" t="s">
        <v>37</v>
      </c>
      <c r="AE95" s="15" t="s">
        <v>37</v>
      </c>
      <c r="AF95" s="15" t="s">
        <v>37</v>
      </c>
      <c r="AG95" s="15" t="s">
        <v>37</v>
      </c>
      <c r="AH95" s="15" t="s">
        <v>37</v>
      </c>
      <c r="AI95" s="15" t="s">
        <v>37</v>
      </c>
      <c r="AJ95" s="15" t="s">
        <v>37</v>
      </c>
      <c r="AK95" s="15" t="s">
        <v>37</v>
      </c>
      <c r="AL95" s="15" t="s">
        <v>37</v>
      </c>
      <c r="AM95" s="15" t="s">
        <v>37</v>
      </c>
      <c r="AN95" s="15" t="s">
        <v>37</v>
      </c>
      <c r="AO95" s="12"/>
      <c r="AP95" s="16">
        <v>142087.89784113434</v>
      </c>
      <c r="AQ95" s="17">
        <v>4</v>
      </c>
      <c r="AR95" s="18" t="s">
        <v>37</v>
      </c>
      <c r="AS95" s="19">
        <v>427389.88264989341</v>
      </c>
      <c r="AT95" s="19" t="s">
        <v>37</v>
      </c>
      <c r="AV95" s="16">
        <v>142087.89784113434</v>
      </c>
      <c r="AW95" s="17">
        <v>15</v>
      </c>
      <c r="AX95" s="18" t="s">
        <v>37</v>
      </c>
      <c r="AY95" s="19">
        <v>142087.89784113434</v>
      </c>
      <c r="AZ95" s="19" t="s">
        <v>37</v>
      </c>
    </row>
    <row r="96" spans="1:52" customFormat="1" x14ac:dyDescent="0.15">
      <c r="A96" s="12"/>
      <c r="E96" s="13">
        <v>37</v>
      </c>
      <c r="F96" s="6">
        <v>666398.1174203977</v>
      </c>
      <c r="G96" s="6">
        <v>1851.105881723327</v>
      </c>
      <c r="I96" s="14">
        <v>44655</v>
      </c>
      <c r="J96" s="15">
        <v>32657.199945475906</v>
      </c>
      <c r="K96" s="15">
        <v>32722.549931404636</v>
      </c>
      <c r="L96" s="15">
        <v>0</v>
      </c>
      <c r="M96" s="15">
        <v>0</v>
      </c>
      <c r="N96" s="15">
        <v>37782.330317810673</v>
      </c>
      <c r="O96" s="15">
        <v>38394.713816373398</v>
      </c>
      <c r="P96" s="15">
        <v>0</v>
      </c>
      <c r="Q96" s="15">
        <v>0</v>
      </c>
      <c r="R96" s="15" t="s">
        <v>37</v>
      </c>
      <c r="S96" s="15" t="s">
        <v>37</v>
      </c>
      <c r="T96" s="15">
        <v>0</v>
      </c>
      <c r="U96" s="15" t="s">
        <v>37</v>
      </c>
      <c r="V96" s="15" t="s">
        <v>37</v>
      </c>
      <c r="W96" s="15" t="s">
        <v>37</v>
      </c>
      <c r="X96" s="15" t="s">
        <v>37</v>
      </c>
      <c r="Y96" s="15" t="s">
        <v>37</v>
      </c>
      <c r="Z96" s="15" t="s">
        <v>37</v>
      </c>
      <c r="AA96" s="15" t="s">
        <v>37</v>
      </c>
      <c r="AB96" s="15" t="s">
        <v>37</v>
      </c>
      <c r="AC96" s="15" t="s">
        <v>37</v>
      </c>
      <c r="AD96" s="15" t="s">
        <v>37</v>
      </c>
      <c r="AE96" s="15" t="s">
        <v>37</v>
      </c>
      <c r="AF96" s="15" t="s">
        <v>37</v>
      </c>
      <c r="AG96" s="15" t="s">
        <v>37</v>
      </c>
      <c r="AH96" s="15" t="s">
        <v>37</v>
      </c>
      <c r="AI96" s="15" t="s">
        <v>37</v>
      </c>
      <c r="AJ96" s="15" t="s">
        <v>37</v>
      </c>
      <c r="AK96" s="15" t="s">
        <v>37</v>
      </c>
      <c r="AL96" s="15" t="s">
        <v>37</v>
      </c>
      <c r="AM96" s="15" t="s">
        <v>37</v>
      </c>
      <c r="AN96" s="15" t="s">
        <v>37</v>
      </c>
      <c r="AO96" s="12"/>
      <c r="AP96" s="16">
        <v>141556.7940110646</v>
      </c>
      <c r="AQ96" s="17">
        <v>4</v>
      </c>
      <c r="AR96" s="18" t="s">
        <v>37</v>
      </c>
      <c r="AS96" s="19">
        <v>568946.67666095798</v>
      </c>
      <c r="AT96" s="19" t="s">
        <v>37</v>
      </c>
      <c r="AV96" s="16">
        <v>141556.7940110646</v>
      </c>
      <c r="AW96" s="17">
        <v>15</v>
      </c>
      <c r="AX96" s="18" t="s">
        <v>37</v>
      </c>
      <c r="AY96" s="19">
        <v>283644.69185219891</v>
      </c>
      <c r="AZ96" s="19" t="s">
        <v>37</v>
      </c>
    </row>
    <row r="97" spans="1:52" customFormat="1" x14ac:dyDescent="0.15">
      <c r="A97" s="12"/>
      <c r="E97" s="13">
        <v>38</v>
      </c>
      <c r="F97" s="6">
        <v>565693.87180965336</v>
      </c>
      <c r="G97" s="6">
        <v>1571.371866137926</v>
      </c>
      <c r="I97" s="14">
        <v>44656</v>
      </c>
      <c r="J97" s="15">
        <v>32160.109734321195</v>
      </c>
      <c r="K97" s="15">
        <v>32712.714467825255</v>
      </c>
      <c r="L97" s="15">
        <v>0</v>
      </c>
      <c r="M97" s="15">
        <v>0</v>
      </c>
      <c r="N97" s="15">
        <v>37770.974028812292</v>
      </c>
      <c r="O97" s="15">
        <v>38383.17346239202</v>
      </c>
      <c r="P97" s="15">
        <v>0</v>
      </c>
      <c r="Q97" s="15">
        <v>0</v>
      </c>
      <c r="R97" s="15" t="s">
        <v>37</v>
      </c>
      <c r="S97" s="15" t="s">
        <v>37</v>
      </c>
      <c r="T97" s="15">
        <v>0</v>
      </c>
      <c r="U97" s="15" t="s">
        <v>37</v>
      </c>
      <c r="V97" s="15" t="s">
        <v>37</v>
      </c>
      <c r="W97" s="15" t="s">
        <v>37</v>
      </c>
      <c r="X97" s="15" t="s">
        <v>37</v>
      </c>
      <c r="Y97" s="15" t="s">
        <v>37</v>
      </c>
      <c r="Z97" s="15" t="s">
        <v>37</v>
      </c>
      <c r="AA97" s="15" t="s">
        <v>37</v>
      </c>
      <c r="AB97" s="15" t="s">
        <v>37</v>
      </c>
      <c r="AC97" s="15" t="s">
        <v>37</v>
      </c>
      <c r="AD97" s="15" t="s">
        <v>37</v>
      </c>
      <c r="AE97" s="15" t="s">
        <v>37</v>
      </c>
      <c r="AF97" s="15" t="s">
        <v>37</v>
      </c>
      <c r="AG97" s="15" t="s">
        <v>37</v>
      </c>
      <c r="AH97" s="15" t="s">
        <v>37</v>
      </c>
      <c r="AI97" s="15" t="s">
        <v>37</v>
      </c>
      <c r="AJ97" s="15" t="s">
        <v>37</v>
      </c>
      <c r="AK97" s="15" t="s">
        <v>37</v>
      </c>
      <c r="AL97" s="15" t="s">
        <v>37</v>
      </c>
      <c r="AM97" s="15" t="s">
        <v>37</v>
      </c>
      <c r="AN97" s="15" t="s">
        <v>37</v>
      </c>
      <c r="AO97" s="12"/>
      <c r="AP97" s="16">
        <v>141026.97169335076</v>
      </c>
      <c r="AQ97" s="17">
        <v>4</v>
      </c>
      <c r="AR97" s="18" t="s">
        <v>37</v>
      </c>
      <c r="AS97" s="19">
        <v>709973.64835430868</v>
      </c>
      <c r="AT97" s="19" t="s">
        <v>37</v>
      </c>
      <c r="AV97" s="16">
        <v>141026.97169335076</v>
      </c>
      <c r="AW97" s="17">
        <v>15</v>
      </c>
      <c r="AX97" s="18" t="s">
        <v>37</v>
      </c>
      <c r="AY97" s="19">
        <v>424671.66354554967</v>
      </c>
      <c r="AZ97" s="19" t="s">
        <v>37</v>
      </c>
    </row>
    <row r="98" spans="1:52" customFormat="1" x14ac:dyDescent="0.15">
      <c r="A98" s="12"/>
      <c r="E98" s="13">
        <v>39</v>
      </c>
      <c r="F98" s="6">
        <v>406663.81454790581</v>
      </c>
      <c r="G98" s="6">
        <v>1129.6217070775162</v>
      </c>
      <c r="I98" s="14">
        <v>44657</v>
      </c>
      <c r="J98" s="15">
        <v>32150.443324195334</v>
      </c>
      <c r="K98" s="15">
        <v>32702.881960505212</v>
      </c>
      <c r="L98" s="15">
        <v>0</v>
      </c>
      <c r="M98" s="15">
        <v>0</v>
      </c>
      <c r="N98" s="15">
        <v>37759.621153189917</v>
      </c>
      <c r="O98" s="15">
        <v>38371.636577111327</v>
      </c>
      <c r="P98" s="15">
        <v>0</v>
      </c>
      <c r="Q98" s="15">
        <v>0</v>
      </c>
      <c r="R98" s="15" t="s">
        <v>37</v>
      </c>
      <c r="S98" s="15" t="s">
        <v>37</v>
      </c>
      <c r="T98" s="15">
        <v>0</v>
      </c>
      <c r="U98" s="15" t="s">
        <v>37</v>
      </c>
      <c r="V98" s="15" t="s">
        <v>37</v>
      </c>
      <c r="W98" s="15" t="s">
        <v>37</v>
      </c>
      <c r="X98" s="15" t="s">
        <v>37</v>
      </c>
      <c r="Y98" s="15" t="s">
        <v>37</v>
      </c>
      <c r="Z98" s="15" t="s">
        <v>37</v>
      </c>
      <c r="AA98" s="15" t="s">
        <v>37</v>
      </c>
      <c r="AB98" s="15" t="s">
        <v>37</v>
      </c>
      <c r="AC98" s="15" t="s">
        <v>37</v>
      </c>
      <c r="AD98" s="15" t="s">
        <v>37</v>
      </c>
      <c r="AE98" s="15" t="s">
        <v>37</v>
      </c>
      <c r="AF98" s="15" t="s">
        <v>37</v>
      </c>
      <c r="AG98" s="15" t="s">
        <v>37</v>
      </c>
      <c r="AH98" s="15" t="s">
        <v>37</v>
      </c>
      <c r="AI98" s="15" t="s">
        <v>37</v>
      </c>
      <c r="AJ98" s="15" t="s">
        <v>37</v>
      </c>
      <c r="AK98" s="15" t="s">
        <v>37</v>
      </c>
      <c r="AL98" s="15" t="s">
        <v>37</v>
      </c>
      <c r="AM98" s="15" t="s">
        <v>37</v>
      </c>
      <c r="AN98" s="15" t="s">
        <v>37</v>
      </c>
      <c r="AO98" s="12"/>
      <c r="AP98" s="16">
        <v>140984.58301500179</v>
      </c>
      <c r="AQ98" s="17">
        <v>4</v>
      </c>
      <c r="AR98" s="18" t="s">
        <v>37</v>
      </c>
      <c r="AS98" s="19">
        <v>850958.23136931052</v>
      </c>
      <c r="AT98" s="19" t="s">
        <v>37</v>
      </c>
      <c r="AV98" s="16">
        <v>140984.58301500179</v>
      </c>
      <c r="AW98" s="17">
        <v>15</v>
      </c>
      <c r="AX98" s="18" t="s">
        <v>37</v>
      </c>
      <c r="AY98" s="19">
        <v>565656.24656055146</v>
      </c>
      <c r="AZ98" s="19" t="s">
        <v>37</v>
      </c>
    </row>
    <row r="99" spans="1:52" customFormat="1" x14ac:dyDescent="0.15">
      <c r="E99" s="13">
        <v>40</v>
      </c>
      <c r="F99" s="6">
        <v>334464.52398003719</v>
      </c>
      <c r="G99" s="6">
        <v>929.06812216676997</v>
      </c>
      <c r="I99" s="14">
        <v>44658</v>
      </c>
      <c r="J99" s="15">
        <v>32140.779819516174</v>
      </c>
      <c r="K99" s="15">
        <v>32693.052408555945</v>
      </c>
      <c r="L99" s="15">
        <v>0</v>
      </c>
      <c r="M99" s="15">
        <v>0</v>
      </c>
      <c r="N99" s="15">
        <v>37251.583904523934</v>
      </c>
      <c r="O99" s="15">
        <v>38360.103159488717</v>
      </c>
      <c r="P99" s="15">
        <v>0</v>
      </c>
      <c r="Q99" s="15">
        <v>0</v>
      </c>
      <c r="R99" s="15" t="s">
        <v>37</v>
      </c>
      <c r="S99" s="15" t="s">
        <v>37</v>
      </c>
      <c r="T99" s="15">
        <v>0</v>
      </c>
      <c r="U99" s="15" t="s">
        <v>37</v>
      </c>
      <c r="V99" s="15" t="s">
        <v>37</v>
      </c>
      <c r="W99" s="15" t="s">
        <v>37</v>
      </c>
      <c r="X99" s="15" t="s">
        <v>37</v>
      </c>
      <c r="Y99" s="15" t="s">
        <v>37</v>
      </c>
      <c r="Z99" s="15" t="s">
        <v>37</v>
      </c>
      <c r="AA99" s="15" t="s">
        <v>37</v>
      </c>
      <c r="AB99" s="15" t="s">
        <v>37</v>
      </c>
      <c r="AC99" s="15" t="s">
        <v>37</v>
      </c>
      <c r="AD99" s="15" t="s">
        <v>37</v>
      </c>
      <c r="AE99" s="15" t="s">
        <v>37</v>
      </c>
      <c r="AF99" s="15" t="s">
        <v>37</v>
      </c>
      <c r="AG99" s="15" t="s">
        <v>37</v>
      </c>
      <c r="AH99" s="15" t="s">
        <v>37</v>
      </c>
      <c r="AI99" s="15" t="s">
        <v>37</v>
      </c>
      <c r="AJ99" s="15" t="s">
        <v>37</v>
      </c>
      <c r="AK99" s="15" t="s">
        <v>37</v>
      </c>
      <c r="AL99" s="15" t="s">
        <v>37</v>
      </c>
      <c r="AM99" s="15" t="s">
        <v>37</v>
      </c>
      <c r="AN99" s="15" t="s">
        <v>37</v>
      </c>
      <c r="AO99" s="12"/>
      <c r="AP99" s="16">
        <v>140445.51929208479</v>
      </c>
      <c r="AQ99" s="17">
        <v>4</v>
      </c>
      <c r="AR99" s="18" t="s">
        <v>37</v>
      </c>
      <c r="AS99" s="19">
        <v>991403.75066139526</v>
      </c>
      <c r="AT99" s="19" t="s">
        <v>37</v>
      </c>
      <c r="AV99" s="16">
        <v>140445.51929208479</v>
      </c>
      <c r="AW99" s="17">
        <v>15</v>
      </c>
      <c r="AX99" s="18" t="s">
        <v>37</v>
      </c>
      <c r="AY99" s="19">
        <v>706101.76585263619</v>
      </c>
      <c r="AZ99" s="19" t="s">
        <v>37</v>
      </c>
    </row>
    <row r="100" spans="1:52" customFormat="1" x14ac:dyDescent="0.15">
      <c r="E100" s="13">
        <v>41</v>
      </c>
      <c r="F100" s="6">
        <v>233629.50519767281</v>
      </c>
      <c r="G100" s="6">
        <v>648.9708477713134</v>
      </c>
      <c r="I100" s="14">
        <v>44659</v>
      </c>
      <c r="J100" s="15">
        <v>32131.119219410426</v>
      </c>
      <c r="K100" s="15">
        <v>32683.225811089142</v>
      </c>
      <c r="L100" s="15">
        <v>0</v>
      </c>
      <c r="M100" s="15">
        <v>0</v>
      </c>
      <c r="N100" s="15">
        <v>37240.387142733205</v>
      </c>
      <c r="O100" s="15">
        <v>38348.573208481925</v>
      </c>
      <c r="P100" s="15">
        <v>0</v>
      </c>
      <c r="Q100" s="15">
        <v>0</v>
      </c>
      <c r="R100" s="15" t="s">
        <v>37</v>
      </c>
      <c r="S100" s="15" t="s">
        <v>37</v>
      </c>
      <c r="T100" s="15">
        <v>0</v>
      </c>
      <c r="U100" s="15" t="s">
        <v>37</v>
      </c>
      <c r="V100" s="15" t="s">
        <v>37</v>
      </c>
      <c r="W100" s="15" t="s">
        <v>37</v>
      </c>
      <c r="X100" s="15" t="s">
        <v>37</v>
      </c>
      <c r="Y100" s="15" t="s">
        <v>37</v>
      </c>
      <c r="Z100" s="15" t="s">
        <v>37</v>
      </c>
      <c r="AA100" s="15" t="s">
        <v>37</v>
      </c>
      <c r="AB100" s="15" t="s">
        <v>37</v>
      </c>
      <c r="AC100" s="15" t="s">
        <v>37</v>
      </c>
      <c r="AD100" s="15" t="s">
        <v>37</v>
      </c>
      <c r="AE100" s="15" t="s">
        <v>37</v>
      </c>
      <c r="AF100" s="15" t="s">
        <v>37</v>
      </c>
      <c r="AG100" s="15" t="s">
        <v>37</v>
      </c>
      <c r="AH100" s="15" t="s">
        <v>37</v>
      </c>
      <c r="AI100" s="15" t="s">
        <v>37</v>
      </c>
      <c r="AJ100" s="15" t="s">
        <v>37</v>
      </c>
      <c r="AK100" s="15" t="s">
        <v>37</v>
      </c>
      <c r="AL100" s="15" t="s">
        <v>37</v>
      </c>
      <c r="AM100" s="15" t="s">
        <v>37</v>
      </c>
      <c r="AN100" s="15" t="s">
        <v>37</v>
      </c>
      <c r="AO100" s="12"/>
      <c r="AP100" s="16">
        <v>140403.30538171469</v>
      </c>
      <c r="AQ100" s="17">
        <v>4</v>
      </c>
      <c r="AR100" s="18" t="s">
        <v>37</v>
      </c>
      <c r="AS100" s="19">
        <v>1131807.0560431099</v>
      </c>
      <c r="AT100" s="19" t="s">
        <v>37</v>
      </c>
      <c r="AV100" s="16">
        <v>140403.30538171469</v>
      </c>
      <c r="AW100" s="17">
        <v>15</v>
      </c>
      <c r="AX100" s="18" t="s">
        <v>37</v>
      </c>
      <c r="AY100" s="19">
        <v>846505.07123435091</v>
      </c>
      <c r="AZ100" s="19" t="s">
        <v>37</v>
      </c>
    </row>
    <row r="101" spans="1:52" customFormat="1" x14ac:dyDescent="0.15">
      <c r="E101" s="13">
        <v>42</v>
      </c>
      <c r="F101" s="6">
        <v>69167.284158477632</v>
      </c>
      <c r="G101" s="6">
        <v>192.13134488466008</v>
      </c>
      <c r="I101" s="14">
        <v>44660</v>
      </c>
      <c r="J101" s="15">
        <v>32121.461523005048</v>
      </c>
      <c r="K101" s="15">
        <v>32673.40216721678</v>
      </c>
      <c r="L101" s="15">
        <v>0</v>
      </c>
      <c r="M101" s="15">
        <v>0</v>
      </c>
      <c r="N101" s="15">
        <v>37229.193746369157</v>
      </c>
      <c r="O101" s="15">
        <v>38337.046723048974</v>
      </c>
      <c r="P101" s="15">
        <v>0</v>
      </c>
      <c r="Q101" s="15">
        <v>0</v>
      </c>
      <c r="R101" s="15" t="s">
        <v>37</v>
      </c>
      <c r="S101" s="15" t="s">
        <v>37</v>
      </c>
      <c r="T101" s="15">
        <v>0</v>
      </c>
      <c r="U101" s="15" t="s">
        <v>37</v>
      </c>
      <c r="V101" s="15" t="s">
        <v>37</v>
      </c>
      <c r="W101" s="15" t="s">
        <v>37</v>
      </c>
      <c r="X101" s="15" t="s">
        <v>37</v>
      </c>
      <c r="Y101" s="15" t="s">
        <v>37</v>
      </c>
      <c r="Z101" s="15" t="s">
        <v>37</v>
      </c>
      <c r="AA101" s="15" t="s">
        <v>37</v>
      </c>
      <c r="AB101" s="15" t="s">
        <v>37</v>
      </c>
      <c r="AC101" s="15" t="s">
        <v>37</v>
      </c>
      <c r="AD101" s="15" t="s">
        <v>37</v>
      </c>
      <c r="AE101" s="15" t="s">
        <v>37</v>
      </c>
      <c r="AF101" s="15" t="s">
        <v>37</v>
      </c>
      <c r="AG101" s="15" t="s">
        <v>37</v>
      </c>
      <c r="AH101" s="15" t="s">
        <v>37</v>
      </c>
      <c r="AI101" s="15" t="s">
        <v>37</v>
      </c>
      <c r="AJ101" s="15" t="s">
        <v>37</v>
      </c>
      <c r="AK101" s="15" t="s">
        <v>37</v>
      </c>
      <c r="AL101" s="15" t="s">
        <v>37</v>
      </c>
      <c r="AM101" s="15" t="s">
        <v>37</v>
      </c>
      <c r="AN101" s="15" t="s">
        <v>37</v>
      </c>
      <c r="AO101" s="12"/>
      <c r="AP101" s="16">
        <v>140361.10415963997</v>
      </c>
      <c r="AQ101" s="17">
        <v>4</v>
      </c>
      <c r="AR101" s="18" t="s">
        <v>37</v>
      </c>
      <c r="AS101" s="19">
        <v>1272168.1602027498</v>
      </c>
      <c r="AT101" s="19" t="s">
        <v>37</v>
      </c>
      <c r="AV101" s="16">
        <v>140361.10415963997</v>
      </c>
      <c r="AW101" s="17">
        <v>15</v>
      </c>
      <c r="AX101" s="18">
        <v>15</v>
      </c>
      <c r="AY101" s="19">
        <v>986866.17539399094</v>
      </c>
      <c r="AZ101" s="19">
        <v>986866.17539399094</v>
      </c>
    </row>
    <row r="102" spans="1:52" customFormat="1" x14ac:dyDescent="0.15">
      <c r="E102" s="13">
        <v>43</v>
      </c>
      <c r="F102" s="6">
        <v>0</v>
      </c>
      <c r="G102" s="6">
        <v>0</v>
      </c>
      <c r="I102" s="14">
        <v>44661</v>
      </c>
      <c r="J102" s="15">
        <v>32111.806729427281</v>
      </c>
      <c r="K102" s="15">
        <v>32663.581476051091</v>
      </c>
      <c r="L102" s="15">
        <v>0</v>
      </c>
      <c r="M102" s="15">
        <v>0</v>
      </c>
      <c r="N102" s="15">
        <v>37218.003714420251</v>
      </c>
      <c r="O102" s="15">
        <v>37827.789628094346</v>
      </c>
      <c r="P102" s="15">
        <v>0</v>
      </c>
      <c r="Q102" s="15">
        <v>0</v>
      </c>
      <c r="R102" s="15" t="s">
        <v>37</v>
      </c>
      <c r="S102" s="15" t="s">
        <v>37</v>
      </c>
      <c r="T102" s="15">
        <v>0</v>
      </c>
      <c r="U102" s="15" t="s">
        <v>37</v>
      </c>
      <c r="V102" s="15" t="s">
        <v>37</v>
      </c>
      <c r="W102" s="15" t="s">
        <v>37</v>
      </c>
      <c r="X102" s="15" t="s">
        <v>37</v>
      </c>
      <c r="Y102" s="15" t="s">
        <v>37</v>
      </c>
      <c r="Z102" s="15" t="s">
        <v>37</v>
      </c>
      <c r="AA102" s="15" t="s">
        <v>37</v>
      </c>
      <c r="AB102" s="15" t="s">
        <v>37</v>
      </c>
      <c r="AC102" s="15" t="s">
        <v>37</v>
      </c>
      <c r="AD102" s="15" t="s">
        <v>37</v>
      </c>
      <c r="AE102" s="15" t="s">
        <v>37</v>
      </c>
      <c r="AF102" s="15" t="s">
        <v>37</v>
      </c>
      <c r="AG102" s="15" t="s">
        <v>37</v>
      </c>
      <c r="AH102" s="15" t="s">
        <v>37</v>
      </c>
      <c r="AI102" s="15" t="s">
        <v>37</v>
      </c>
      <c r="AJ102" s="15" t="s">
        <v>37</v>
      </c>
      <c r="AK102" s="15" t="s">
        <v>37</v>
      </c>
      <c r="AL102" s="15" t="s">
        <v>37</v>
      </c>
      <c r="AM102" s="15" t="s">
        <v>37</v>
      </c>
      <c r="AN102" s="15" t="s">
        <v>37</v>
      </c>
      <c r="AO102" s="12"/>
      <c r="AP102" s="16">
        <v>139821.18154799298</v>
      </c>
      <c r="AQ102" s="17">
        <v>4</v>
      </c>
      <c r="AR102" s="18" t="s">
        <v>37</v>
      </c>
      <c r="AS102" s="19">
        <v>1411989.3417507429</v>
      </c>
      <c r="AT102" s="19" t="s">
        <v>37</v>
      </c>
      <c r="AV102" s="16">
        <v>139821.18154799298</v>
      </c>
      <c r="AW102" s="17">
        <v>16</v>
      </c>
      <c r="AX102" s="18" t="s">
        <v>37</v>
      </c>
      <c r="AY102" s="19">
        <v>139821.18154799298</v>
      </c>
      <c r="AZ102" s="19" t="s">
        <v>37</v>
      </c>
    </row>
    <row r="103" spans="1:52" customFormat="1" x14ac:dyDescent="0.15">
      <c r="E103" s="13">
        <v>44</v>
      </c>
      <c r="F103" s="6">
        <v>0</v>
      </c>
      <c r="G103" s="6">
        <v>0</v>
      </c>
      <c r="I103" s="14">
        <v>44662</v>
      </c>
      <c r="J103" s="15">
        <v>32102.154837804606</v>
      </c>
      <c r="K103" s="15">
        <v>32166.394128694064</v>
      </c>
      <c r="L103" s="15">
        <v>0</v>
      </c>
      <c r="M103" s="15">
        <v>0</v>
      </c>
      <c r="N103" s="15">
        <v>37206.817045875228</v>
      </c>
      <c r="O103" s="15">
        <v>37816.419675326128</v>
      </c>
      <c r="P103" s="15">
        <v>0</v>
      </c>
      <c r="Q103" s="15">
        <v>0</v>
      </c>
      <c r="R103" s="15" t="s">
        <v>37</v>
      </c>
      <c r="S103" s="15" t="s">
        <v>37</v>
      </c>
      <c r="T103" s="15">
        <v>0</v>
      </c>
      <c r="U103" s="15" t="s">
        <v>37</v>
      </c>
      <c r="V103" s="15" t="s">
        <v>37</v>
      </c>
      <c r="W103" s="15" t="s">
        <v>37</v>
      </c>
      <c r="X103" s="15" t="s">
        <v>37</v>
      </c>
      <c r="Y103" s="15" t="s">
        <v>37</v>
      </c>
      <c r="Z103" s="15" t="s">
        <v>37</v>
      </c>
      <c r="AA103" s="15" t="s">
        <v>37</v>
      </c>
      <c r="AB103" s="15" t="s">
        <v>37</v>
      </c>
      <c r="AC103" s="15" t="s">
        <v>37</v>
      </c>
      <c r="AD103" s="15" t="s">
        <v>37</v>
      </c>
      <c r="AE103" s="15" t="s">
        <v>37</v>
      </c>
      <c r="AF103" s="15" t="s">
        <v>37</v>
      </c>
      <c r="AG103" s="15" t="s">
        <v>37</v>
      </c>
      <c r="AH103" s="15" t="s">
        <v>37</v>
      </c>
      <c r="AI103" s="15" t="s">
        <v>37</v>
      </c>
      <c r="AJ103" s="15" t="s">
        <v>37</v>
      </c>
      <c r="AK103" s="15" t="s">
        <v>37</v>
      </c>
      <c r="AL103" s="15" t="s">
        <v>37</v>
      </c>
      <c r="AM103" s="15" t="s">
        <v>37</v>
      </c>
      <c r="AN103" s="15" t="s">
        <v>37</v>
      </c>
      <c r="AO103" s="12"/>
      <c r="AP103" s="16">
        <v>139291.78568770003</v>
      </c>
      <c r="AQ103" s="17">
        <v>4</v>
      </c>
      <c r="AR103" s="18" t="s">
        <v>37</v>
      </c>
      <c r="AS103" s="19">
        <v>1551281.1274384428</v>
      </c>
      <c r="AT103" s="19" t="s">
        <v>37</v>
      </c>
      <c r="AV103" s="16">
        <v>139291.78568770003</v>
      </c>
      <c r="AW103" s="17">
        <v>16</v>
      </c>
      <c r="AX103" s="18" t="s">
        <v>37</v>
      </c>
      <c r="AY103" s="19">
        <v>279112.96723569301</v>
      </c>
      <c r="AZ103" s="19" t="s">
        <v>37</v>
      </c>
    </row>
    <row r="104" spans="1:52" customFormat="1" x14ac:dyDescent="0.15">
      <c r="E104" s="13">
        <v>45</v>
      </c>
      <c r="F104" s="6">
        <v>0</v>
      </c>
      <c r="G104" s="6">
        <v>0</v>
      </c>
      <c r="I104" s="14">
        <v>44663</v>
      </c>
      <c r="J104" s="15">
        <v>31606.255758669868</v>
      </c>
      <c r="K104" s="15">
        <v>32156.725829658812</v>
      </c>
      <c r="L104" s="15">
        <v>0</v>
      </c>
      <c r="M104" s="15">
        <v>0</v>
      </c>
      <c r="N104" s="15">
        <v>37195.633739723155</v>
      </c>
      <c r="O104" s="15">
        <v>37805.053140040858</v>
      </c>
      <c r="P104" s="15">
        <v>0</v>
      </c>
      <c r="Q104" s="15">
        <v>0</v>
      </c>
      <c r="R104" s="15" t="s">
        <v>37</v>
      </c>
      <c r="S104" s="15" t="s">
        <v>37</v>
      </c>
      <c r="T104" s="15">
        <v>0</v>
      </c>
      <c r="U104" s="15" t="s">
        <v>37</v>
      </c>
      <c r="V104" s="15" t="s">
        <v>37</v>
      </c>
      <c r="W104" s="15" t="s">
        <v>37</v>
      </c>
      <c r="X104" s="15" t="s">
        <v>37</v>
      </c>
      <c r="Y104" s="15" t="s">
        <v>37</v>
      </c>
      <c r="Z104" s="15" t="s">
        <v>37</v>
      </c>
      <c r="AA104" s="15" t="s">
        <v>37</v>
      </c>
      <c r="AB104" s="15" t="s">
        <v>37</v>
      </c>
      <c r="AC104" s="15" t="s">
        <v>37</v>
      </c>
      <c r="AD104" s="15" t="s">
        <v>37</v>
      </c>
      <c r="AE104" s="15" t="s">
        <v>37</v>
      </c>
      <c r="AF104" s="15" t="s">
        <v>37</v>
      </c>
      <c r="AG104" s="15" t="s">
        <v>37</v>
      </c>
      <c r="AH104" s="15" t="s">
        <v>37</v>
      </c>
      <c r="AI104" s="15" t="s">
        <v>37</v>
      </c>
      <c r="AJ104" s="15" t="s">
        <v>37</v>
      </c>
      <c r="AK104" s="15" t="s">
        <v>37</v>
      </c>
      <c r="AL104" s="15" t="s">
        <v>37</v>
      </c>
      <c r="AM104" s="15" t="s">
        <v>37</v>
      </c>
      <c r="AN104" s="15" t="s">
        <v>37</v>
      </c>
      <c r="AO104" s="12"/>
      <c r="AP104" s="16">
        <v>138763.66846809268</v>
      </c>
      <c r="AQ104" s="17">
        <v>4</v>
      </c>
      <c r="AR104" s="18" t="s">
        <v>37</v>
      </c>
      <c r="AS104" s="19">
        <v>1690044.7959065353</v>
      </c>
      <c r="AT104" s="19" t="s">
        <v>37</v>
      </c>
      <c r="AV104" s="16">
        <v>138763.66846809268</v>
      </c>
      <c r="AW104" s="17">
        <v>16</v>
      </c>
      <c r="AX104" s="18" t="s">
        <v>37</v>
      </c>
      <c r="AY104" s="19">
        <v>417876.63570378569</v>
      </c>
      <c r="AZ104" s="19" t="s">
        <v>37</v>
      </c>
    </row>
    <row r="105" spans="1:52" customFormat="1" x14ac:dyDescent="0.15">
      <c r="E105" s="13">
        <v>46</v>
      </c>
      <c r="F105" s="6">
        <v>0</v>
      </c>
      <c r="G105" s="6">
        <v>0</v>
      </c>
      <c r="I105" s="14">
        <v>44664</v>
      </c>
      <c r="J105" s="15">
        <v>31596.755821224691</v>
      </c>
      <c r="K105" s="15">
        <v>32147.060436638014</v>
      </c>
      <c r="L105" s="15">
        <v>0</v>
      </c>
      <c r="M105" s="15">
        <v>0</v>
      </c>
      <c r="N105" s="15">
        <v>37184.453794953384</v>
      </c>
      <c r="O105" s="15">
        <v>37793.690021211332</v>
      </c>
      <c r="P105" s="15">
        <v>0</v>
      </c>
      <c r="Q105" s="15">
        <v>0</v>
      </c>
      <c r="R105" s="15" t="s">
        <v>37</v>
      </c>
      <c r="S105" s="15" t="s">
        <v>37</v>
      </c>
      <c r="T105" s="15">
        <v>0</v>
      </c>
      <c r="U105" s="15" t="s">
        <v>37</v>
      </c>
      <c r="V105" s="15" t="s">
        <v>37</v>
      </c>
      <c r="W105" s="15" t="s">
        <v>37</v>
      </c>
      <c r="X105" s="15" t="s">
        <v>37</v>
      </c>
      <c r="Y105" s="15" t="s">
        <v>37</v>
      </c>
      <c r="Z105" s="15" t="s">
        <v>37</v>
      </c>
      <c r="AA105" s="15" t="s">
        <v>37</v>
      </c>
      <c r="AB105" s="15" t="s">
        <v>37</v>
      </c>
      <c r="AC105" s="15" t="s">
        <v>37</v>
      </c>
      <c r="AD105" s="15" t="s">
        <v>37</v>
      </c>
      <c r="AE105" s="15" t="s">
        <v>37</v>
      </c>
      <c r="AF105" s="15" t="s">
        <v>37</v>
      </c>
      <c r="AG105" s="15" t="s">
        <v>37</v>
      </c>
      <c r="AH105" s="15" t="s">
        <v>37</v>
      </c>
      <c r="AI105" s="15" t="s">
        <v>37</v>
      </c>
      <c r="AJ105" s="15" t="s">
        <v>37</v>
      </c>
      <c r="AK105" s="15" t="s">
        <v>37</v>
      </c>
      <c r="AL105" s="15" t="s">
        <v>37</v>
      </c>
      <c r="AM105" s="15" t="s">
        <v>37</v>
      </c>
      <c r="AN105" s="15" t="s">
        <v>37</v>
      </c>
      <c r="AO105" s="12"/>
      <c r="AP105" s="16">
        <v>138721.96007402742</v>
      </c>
      <c r="AQ105" s="17">
        <v>4</v>
      </c>
      <c r="AR105" s="18" t="s">
        <v>37</v>
      </c>
      <c r="AS105" s="19">
        <v>1828766.7559805629</v>
      </c>
      <c r="AT105" s="19" t="s">
        <v>37</v>
      </c>
      <c r="AV105" s="16">
        <v>138721.96007402742</v>
      </c>
      <c r="AW105" s="17">
        <v>16</v>
      </c>
      <c r="AX105" s="18" t="s">
        <v>37</v>
      </c>
      <c r="AY105" s="19">
        <v>556598.59577781311</v>
      </c>
      <c r="AZ105" s="19" t="s">
        <v>37</v>
      </c>
    </row>
    <row r="106" spans="1:52" customFormat="1" x14ac:dyDescent="0.15">
      <c r="E106" s="13">
        <v>47</v>
      </c>
      <c r="F106" s="6">
        <v>0</v>
      </c>
      <c r="G106" s="6">
        <v>0</v>
      </c>
      <c r="I106" s="14">
        <v>44665</v>
      </c>
      <c r="J106" s="15">
        <v>31587.258739189281</v>
      </c>
      <c r="K106" s="15">
        <v>32137.3979487582</v>
      </c>
      <c r="L106" s="15">
        <v>0</v>
      </c>
      <c r="M106" s="15">
        <v>0</v>
      </c>
      <c r="N106" s="15">
        <v>36677.633514414847</v>
      </c>
      <c r="O106" s="15">
        <v>37782.330317810673</v>
      </c>
      <c r="P106" s="15">
        <v>0</v>
      </c>
      <c r="Q106" s="15">
        <v>0</v>
      </c>
      <c r="R106" s="15" t="s">
        <v>37</v>
      </c>
      <c r="S106" s="15" t="s">
        <v>37</v>
      </c>
      <c r="T106" s="15">
        <v>0</v>
      </c>
      <c r="U106" s="15" t="s">
        <v>37</v>
      </c>
      <c r="V106" s="15" t="s">
        <v>37</v>
      </c>
      <c r="W106" s="15" t="s">
        <v>37</v>
      </c>
      <c r="X106" s="15" t="s">
        <v>37</v>
      </c>
      <c r="Y106" s="15" t="s">
        <v>37</v>
      </c>
      <c r="Z106" s="15" t="s">
        <v>37</v>
      </c>
      <c r="AA106" s="15" t="s">
        <v>37</v>
      </c>
      <c r="AB106" s="15" t="s">
        <v>37</v>
      </c>
      <c r="AC106" s="15" t="s">
        <v>37</v>
      </c>
      <c r="AD106" s="15" t="s">
        <v>37</v>
      </c>
      <c r="AE106" s="15" t="s">
        <v>37</v>
      </c>
      <c r="AF106" s="15" t="s">
        <v>37</v>
      </c>
      <c r="AG106" s="15" t="s">
        <v>37</v>
      </c>
      <c r="AH106" s="15" t="s">
        <v>37</v>
      </c>
      <c r="AI106" s="15" t="s">
        <v>37</v>
      </c>
      <c r="AJ106" s="15" t="s">
        <v>37</v>
      </c>
      <c r="AK106" s="15" t="s">
        <v>37</v>
      </c>
      <c r="AL106" s="15" t="s">
        <v>37</v>
      </c>
      <c r="AM106" s="15" t="s">
        <v>37</v>
      </c>
      <c r="AN106" s="15" t="s">
        <v>37</v>
      </c>
      <c r="AO106" s="12"/>
      <c r="AP106" s="16">
        <v>138184.62052017299</v>
      </c>
      <c r="AQ106" s="17">
        <v>4</v>
      </c>
      <c r="AR106" s="18" t="s">
        <v>37</v>
      </c>
      <c r="AS106" s="19">
        <v>1966951.376500736</v>
      </c>
      <c r="AT106" s="19" t="s">
        <v>37</v>
      </c>
      <c r="AV106" s="16">
        <v>138184.62052017299</v>
      </c>
      <c r="AW106" s="17">
        <v>16</v>
      </c>
      <c r="AX106" s="18" t="s">
        <v>37</v>
      </c>
      <c r="AY106" s="19">
        <v>694783.2162979861</v>
      </c>
      <c r="AZ106" s="19" t="s">
        <v>37</v>
      </c>
    </row>
    <row r="107" spans="1:52" customFormat="1" x14ac:dyDescent="0.15">
      <c r="E107" s="13">
        <v>48</v>
      </c>
      <c r="F107" s="6">
        <v>0</v>
      </c>
      <c r="G107" s="6">
        <v>0</v>
      </c>
      <c r="I107" s="14">
        <v>44666</v>
      </c>
      <c r="J107" s="15">
        <v>31577.764511705387</v>
      </c>
      <c r="K107" s="15">
        <v>32127.738365146175</v>
      </c>
      <c r="L107" s="15">
        <v>0</v>
      </c>
      <c r="M107" s="15">
        <v>0</v>
      </c>
      <c r="N107" s="15">
        <v>36666.609265712796</v>
      </c>
      <c r="O107" s="15">
        <v>37770.974028812292</v>
      </c>
      <c r="P107" s="15">
        <v>0</v>
      </c>
      <c r="Q107" s="15">
        <v>0</v>
      </c>
      <c r="R107" s="15" t="s">
        <v>37</v>
      </c>
      <c r="S107" s="15" t="s">
        <v>37</v>
      </c>
      <c r="T107" s="15">
        <v>0</v>
      </c>
      <c r="U107" s="15" t="s">
        <v>37</v>
      </c>
      <c r="V107" s="15" t="s">
        <v>37</v>
      </c>
      <c r="W107" s="15" t="s">
        <v>37</v>
      </c>
      <c r="X107" s="15" t="s">
        <v>37</v>
      </c>
      <c r="Y107" s="15" t="s">
        <v>37</v>
      </c>
      <c r="Z107" s="15" t="s">
        <v>37</v>
      </c>
      <c r="AA107" s="15" t="s">
        <v>37</v>
      </c>
      <c r="AB107" s="15" t="s">
        <v>37</v>
      </c>
      <c r="AC107" s="15" t="s">
        <v>37</v>
      </c>
      <c r="AD107" s="15" t="s">
        <v>37</v>
      </c>
      <c r="AE107" s="15" t="s">
        <v>37</v>
      </c>
      <c r="AF107" s="15" t="s">
        <v>37</v>
      </c>
      <c r="AG107" s="15" t="s">
        <v>37</v>
      </c>
      <c r="AH107" s="15" t="s">
        <v>37</v>
      </c>
      <c r="AI107" s="15" t="s">
        <v>37</v>
      </c>
      <c r="AJ107" s="15" t="s">
        <v>37</v>
      </c>
      <c r="AK107" s="15" t="s">
        <v>37</v>
      </c>
      <c r="AL107" s="15" t="s">
        <v>37</v>
      </c>
      <c r="AM107" s="15" t="s">
        <v>37</v>
      </c>
      <c r="AN107" s="15" t="s">
        <v>37</v>
      </c>
      <c r="AO107" s="12"/>
      <c r="AP107" s="16">
        <v>138143.08617137664</v>
      </c>
      <c r="AQ107" s="17">
        <v>4</v>
      </c>
      <c r="AR107" s="18" t="s">
        <v>37</v>
      </c>
      <c r="AS107" s="19">
        <v>2105094.4626721125</v>
      </c>
      <c r="AT107" s="19" t="s">
        <v>37</v>
      </c>
      <c r="AV107" s="16">
        <v>138143.08617137664</v>
      </c>
      <c r="AW107" s="17">
        <v>16</v>
      </c>
      <c r="AX107" s="18" t="s">
        <v>37</v>
      </c>
      <c r="AY107" s="19">
        <v>832926.30246936274</v>
      </c>
      <c r="AZ107" s="19" t="s">
        <v>37</v>
      </c>
    </row>
    <row r="108" spans="1:52" customFormat="1" x14ac:dyDescent="0.15">
      <c r="E108" s="13">
        <v>49</v>
      </c>
      <c r="F108" s="6">
        <v>0</v>
      </c>
      <c r="G108" s="6">
        <v>0</v>
      </c>
      <c r="I108" s="14">
        <v>44667</v>
      </c>
      <c r="J108" s="15">
        <v>31568.273137915014</v>
      </c>
      <c r="K108" s="15">
        <v>32118.081684928991</v>
      </c>
      <c r="L108" s="15">
        <v>0</v>
      </c>
      <c r="M108" s="15">
        <v>0</v>
      </c>
      <c r="N108" s="15">
        <v>36655.588330584935</v>
      </c>
      <c r="O108" s="15">
        <v>37759.621153189917</v>
      </c>
      <c r="P108" s="15">
        <v>0</v>
      </c>
      <c r="Q108" s="15">
        <v>0</v>
      </c>
      <c r="R108" s="15" t="s">
        <v>37</v>
      </c>
      <c r="S108" s="15" t="s">
        <v>37</v>
      </c>
      <c r="T108" s="15">
        <v>0</v>
      </c>
      <c r="U108" s="15" t="s">
        <v>37</v>
      </c>
      <c r="V108" s="15" t="s">
        <v>37</v>
      </c>
      <c r="W108" s="15" t="s">
        <v>37</v>
      </c>
      <c r="X108" s="15" t="s">
        <v>37</v>
      </c>
      <c r="Y108" s="15" t="s">
        <v>37</v>
      </c>
      <c r="Z108" s="15" t="s">
        <v>37</v>
      </c>
      <c r="AA108" s="15" t="s">
        <v>37</v>
      </c>
      <c r="AB108" s="15" t="s">
        <v>37</v>
      </c>
      <c r="AC108" s="15" t="s">
        <v>37</v>
      </c>
      <c r="AD108" s="15" t="s">
        <v>37</v>
      </c>
      <c r="AE108" s="15" t="s">
        <v>37</v>
      </c>
      <c r="AF108" s="15" t="s">
        <v>37</v>
      </c>
      <c r="AG108" s="15" t="s">
        <v>37</v>
      </c>
      <c r="AH108" s="15" t="s">
        <v>37</v>
      </c>
      <c r="AI108" s="15" t="s">
        <v>37</v>
      </c>
      <c r="AJ108" s="15" t="s">
        <v>37</v>
      </c>
      <c r="AK108" s="15" t="s">
        <v>37</v>
      </c>
      <c r="AL108" s="15" t="s">
        <v>37</v>
      </c>
      <c r="AM108" s="15" t="s">
        <v>37</v>
      </c>
      <c r="AN108" s="15" t="s">
        <v>37</v>
      </c>
      <c r="AO108" s="12"/>
      <c r="AP108" s="16">
        <v>138101.56430661885</v>
      </c>
      <c r="AQ108" s="17">
        <v>4</v>
      </c>
      <c r="AR108" s="18" t="s">
        <v>37</v>
      </c>
      <c r="AS108" s="19">
        <v>2243196.0269787312</v>
      </c>
      <c r="AT108" s="19" t="s">
        <v>37</v>
      </c>
      <c r="AV108" s="16">
        <v>138101.56430661885</v>
      </c>
      <c r="AW108" s="17">
        <v>16</v>
      </c>
      <c r="AX108" s="18">
        <v>16</v>
      </c>
      <c r="AY108" s="19">
        <v>971027.86677598162</v>
      </c>
      <c r="AZ108" s="19">
        <v>971027.86677598162</v>
      </c>
    </row>
    <row r="109" spans="1:52" customFormat="1" x14ac:dyDescent="0.15">
      <c r="E109" s="13">
        <v>50</v>
      </c>
      <c r="F109" s="6">
        <v>0</v>
      </c>
      <c r="G109" s="6">
        <v>0</v>
      </c>
      <c r="I109" s="14">
        <v>44668</v>
      </c>
      <c r="J109" s="15">
        <v>31558.78461696042</v>
      </c>
      <c r="K109" s="15">
        <v>32108.427907233978</v>
      </c>
      <c r="L109" s="15">
        <v>0</v>
      </c>
      <c r="M109" s="15">
        <v>0</v>
      </c>
      <c r="N109" s="15">
        <v>36644.57070803528</v>
      </c>
      <c r="O109" s="15">
        <v>37251.583904523934</v>
      </c>
      <c r="P109" s="15">
        <v>0</v>
      </c>
      <c r="Q109" s="15">
        <v>0</v>
      </c>
      <c r="R109" s="15" t="s">
        <v>37</v>
      </c>
      <c r="S109" s="15" t="s">
        <v>37</v>
      </c>
      <c r="T109" s="15">
        <v>0</v>
      </c>
      <c r="U109" s="15" t="s">
        <v>37</v>
      </c>
      <c r="V109" s="15" t="s">
        <v>37</v>
      </c>
      <c r="W109" s="15" t="s">
        <v>37</v>
      </c>
      <c r="X109" s="15" t="s">
        <v>37</v>
      </c>
      <c r="Y109" s="15" t="s">
        <v>37</v>
      </c>
      <c r="Z109" s="15" t="s">
        <v>37</v>
      </c>
      <c r="AA109" s="15" t="s">
        <v>37</v>
      </c>
      <c r="AB109" s="15" t="s">
        <v>37</v>
      </c>
      <c r="AC109" s="15" t="s">
        <v>37</v>
      </c>
      <c r="AD109" s="15" t="s">
        <v>37</v>
      </c>
      <c r="AE109" s="15" t="s">
        <v>37</v>
      </c>
      <c r="AF109" s="15" t="s">
        <v>37</v>
      </c>
      <c r="AG109" s="15" t="s">
        <v>37</v>
      </c>
      <c r="AH109" s="15" t="s">
        <v>37</v>
      </c>
      <c r="AI109" s="15" t="s">
        <v>37</v>
      </c>
      <c r="AJ109" s="15" t="s">
        <v>37</v>
      </c>
      <c r="AK109" s="15" t="s">
        <v>37</v>
      </c>
      <c r="AL109" s="15" t="s">
        <v>37</v>
      </c>
      <c r="AM109" s="15" t="s">
        <v>37</v>
      </c>
      <c r="AN109" s="15" t="s">
        <v>37</v>
      </c>
      <c r="AO109" s="12"/>
      <c r="AP109" s="16">
        <v>137563.3671367536</v>
      </c>
      <c r="AQ109" s="17">
        <v>4</v>
      </c>
      <c r="AR109" s="18" t="s">
        <v>37</v>
      </c>
      <c r="AS109" s="19">
        <v>2380759.3941154848</v>
      </c>
      <c r="AT109" s="19" t="s">
        <v>37</v>
      </c>
      <c r="AV109" s="16">
        <v>137563.3671367536</v>
      </c>
      <c r="AW109" s="17">
        <v>17</v>
      </c>
      <c r="AX109" s="18" t="s">
        <v>37</v>
      </c>
      <c r="AY109" s="19">
        <v>137563.3671367536</v>
      </c>
      <c r="AZ109" s="19" t="s">
        <v>37</v>
      </c>
    </row>
    <row r="110" spans="1:52" customFormat="1" x14ac:dyDescent="0.15">
      <c r="E110" s="13">
        <v>51</v>
      </c>
      <c r="F110" s="6">
        <v>0</v>
      </c>
      <c r="G110" s="6">
        <v>0</v>
      </c>
      <c r="I110" s="14">
        <v>44669</v>
      </c>
      <c r="J110" s="15">
        <v>31549.29894798412</v>
      </c>
      <c r="K110" s="15">
        <v>31612.431924655557</v>
      </c>
      <c r="L110" s="15">
        <v>0</v>
      </c>
      <c r="M110" s="15">
        <v>0</v>
      </c>
      <c r="N110" s="15">
        <v>36633.556397068176</v>
      </c>
      <c r="O110" s="15">
        <v>37240.387142733205</v>
      </c>
      <c r="P110" s="15">
        <v>0</v>
      </c>
      <c r="Q110" s="15">
        <v>0</v>
      </c>
      <c r="R110" s="15" t="s">
        <v>37</v>
      </c>
      <c r="S110" s="15" t="s">
        <v>37</v>
      </c>
      <c r="T110" s="15">
        <v>0</v>
      </c>
      <c r="U110" s="15" t="s">
        <v>37</v>
      </c>
      <c r="V110" s="15" t="s">
        <v>37</v>
      </c>
      <c r="W110" s="15" t="s">
        <v>37</v>
      </c>
      <c r="X110" s="15" t="s">
        <v>37</v>
      </c>
      <c r="Y110" s="15" t="s">
        <v>37</v>
      </c>
      <c r="Z110" s="15" t="s">
        <v>37</v>
      </c>
      <c r="AA110" s="15" t="s">
        <v>37</v>
      </c>
      <c r="AB110" s="15" t="s">
        <v>37</v>
      </c>
      <c r="AC110" s="15" t="s">
        <v>37</v>
      </c>
      <c r="AD110" s="15" t="s">
        <v>37</v>
      </c>
      <c r="AE110" s="15" t="s">
        <v>37</v>
      </c>
      <c r="AF110" s="15" t="s">
        <v>37</v>
      </c>
      <c r="AG110" s="15" t="s">
        <v>37</v>
      </c>
      <c r="AH110" s="15" t="s">
        <v>37</v>
      </c>
      <c r="AI110" s="15" t="s">
        <v>37</v>
      </c>
      <c r="AJ110" s="15" t="s">
        <v>37</v>
      </c>
      <c r="AK110" s="15" t="s">
        <v>37</v>
      </c>
      <c r="AL110" s="15" t="s">
        <v>37</v>
      </c>
      <c r="AM110" s="15" t="s">
        <v>37</v>
      </c>
      <c r="AN110" s="15" t="s">
        <v>37</v>
      </c>
      <c r="AO110" s="12"/>
      <c r="AP110" s="16">
        <v>137035.67441244106</v>
      </c>
      <c r="AQ110" s="17">
        <v>4</v>
      </c>
      <c r="AR110" s="18" t="s">
        <v>37</v>
      </c>
      <c r="AS110" s="19">
        <v>2517795.0685279258</v>
      </c>
      <c r="AT110" s="19" t="s">
        <v>37</v>
      </c>
      <c r="AV110" s="16">
        <v>137035.67441244106</v>
      </c>
      <c r="AW110" s="17">
        <v>17</v>
      </c>
      <c r="AX110" s="18" t="s">
        <v>37</v>
      </c>
      <c r="AY110" s="19">
        <v>274599.04154919466</v>
      </c>
      <c r="AZ110" s="19" t="s">
        <v>37</v>
      </c>
    </row>
    <row r="111" spans="1:52" customFormat="1" x14ac:dyDescent="0.15">
      <c r="E111" s="13">
        <v>52</v>
      </c>
      <c r="F111" s="6">
        <v>0</v>
      </c>
      <c r="G111" s="6">
        <v>0</v>
      </c>
      <c r="I111" s="14">
        <v>44670</v>
      </c>
      <c r="J111" s="15">
        <v>31054.588189665377</v>
      </c>
      <c r="K111" s="15">
        <v>31602.930130831344</v>
      </c>
      <c r="L111" s="15">
        <v>0</v>
      </c>
      <c r="M111" s="15">
        <v>0</v>
      </c>
      <c r="N111" s="15">
        <v>36622.545396688263</v>
      </c>
      <c r="O111" s="15">
        <v>37229.193746369157</v>
      </c>
      <c r="P111" s="15">
        <v>0</v>
      </c>
      <c r="Q111" s="15">
        <v>0</v>
      </c>
      <c r="R111" s="15" t="s">
        <v>37</v>
      </c>
      <c r="S111" s="15" t="s">
        <v>37</v>
      </c>
      <c r="T111" s="15">
        <v>0</v>
      </c>
      <c r="U111" s="15" t="s">
        <v>37</v>
      </c>
      <c r="V111" s="15" t="s">
        <v>37</v>
      </c>
      <c r="W111" s="15" t="s">
        <v>37</v>
      </c>
      <c r="X111" s="15" t="s">
        <v>37</v>
      </c>
      <c r="Y111" s="15" t="s">
        <v>37</v>
      </c>
      <c r="Z111" s="15" t="s">
        <v>37</v>
      </c>
      <c r="AA111" s="15" t="s">
        <v>37</v>
      </c>
      <c r="AB111" s="15" t="s">
        <v>37</v>
      </c>
      <c r="AC111" s="15" t="s">
        <v>37</v>
      </c>
      <c r="AD111" s="15" t="s">
        <v>37</v>
      </c>
      <c r="AE111" s="15" t="s">
        <v>37</v>
      </c>
      <c r="AF111" s="15" t="s">
        <v>37</v>
      </c>
      <c r="AG111" s="15" t="s">
        <v>37</v>
      </c>
      <c r="AH111" s="15" t="s">
        <v>37</v>
      </c>
      <c r="AI111" s="15" t="s">
        <v>37</v>
      </c>
      <c r="AJ111" s="15" t="s">
        <v>37</v>
      </c>
      <c r="AK111" s="15" t="s">
        <v>37</v>
      </c>
      <c r="AL111" s="15" t="s">
        <v>37</v>
      </c>
      <c r="AM111" s="15" t="s">
        <v>37</v>
      </c>
      <c r="AN111" s="15" t="s">
        <v>37</v>
      </c>
      <c r="AO111" s="12"/>
      <c r="AP111" s="16">
        <v>136509.25746355415</v>
      </c>
      <c r="AQ111" s="17">
        <v>4</v>
      </c>
      <c r="AR111" s="18" t="s">
        <v>37</v>
      </c>
      <c r="AS111" s="19">
        <v>2654304.3259914797</v>
      </c>
      <c r="AT111" s="19" t="s">
        <v>37</v>
      </c>
      <c r="AV111" s="16">
        <v>136509.25746355415</v>
      </c>
      <c r="AW111" s="17">
        <v>17</v>
      </c>
      <c r="AX111" s="18" t="s">
        <v>37</v>
      </c>
      <c r="AY111" s="19">
        <v>411108.29901274882</v>
      </c>
      <c r="AZ111" s="19" t="s">
        <v>37</v>
      </c>
    </row>
    <row r="112" spans="1:52" customFormat="1" x14ac:dyDescent="0.15">
      <c r="E112" s="13">
        <v>53</v>
      </c>
      <c r="F112" s="6">
        <v>0</v>
      </c>
      <c r="G112" s="6">
        <v>0</v>
      </c>
      <c r="I112" s="14">
        <v>44671</v>
      </c>
      <c r="J112" s="15">
        <v>31045.254067729515</v>
      </c>
      <c r="K112" s="15">
        <v>31593.43119297488</v>
      </c>
      <c r="L112" s="15">
        <v>0</v>
      </c>
      <c r="M112" s="15">
        <v>0</v>
      </c>
      <c r="N112" s="15">
        <v>36611.53770590046</v>
      </c>
      <c r="O112" s="15">
        <v>37218.003714420251</v>
      </c>
      <c r="P112" s="15">
        <v>0</v>
      </c>
      <c r="Q112" s="15">
        <v>0</v>
      </c>
      <c r="R112" s="15" t="s">
        <v>37</v>
      </c>
      <c r="S112" s="15" t="s">
        <v>37</v>
      </c>
      <c r="T112" s="15">
        <v>0</v>
      </c>
      <c r="U112" s="15" t="s">
        <v>37</v>
      </c>
      <c r="V112" s="15" t="s">
        <v>37</v>
      </c>
      <c r="W112" s="15" t="s">
        <v>37</v>
      </c>
      <c r="X112" s="15" t="s">
        <v>37</v>
      </c>
      <c r="Y112" s="15" t="s">
        <v>37</v>
      </c>
      <c r="Z112" s="15" t="s">
        <v>37</v>
      </c>
      <c r="AA112" s="15" t="s">
        <v>37</v>
      </c>
      <c r="AB112" s="15" t="s">
        <v>37</v>
      </c>
      <c r="AC112" s="15" t="s">
        <v>37</v>
      </c>
      <c r="AD112" s="15" t="s">
        <v>37</v>
      </c>
      <c r="AE112" s="15" t="s">
        <v>37</v>
      </c>
      <c r="AF112" s="15" t="s">
        <v>37</v>
      </c>
      <c r="AG112" s="15" t="s">
        <v>37</v>
      </c>
      <c r="AH112" s="15" t="s">
        <v>37</v>
      </c>
      <c r="AI112" s="15" t="s">
        <v>37</v>
      </c>
      <c r="AJ112" s="15" t="s">
        <v>37</v>
      </c>
      <c r="AK112" s="15" t="s">
        <v>37</v>
      </c>
      <c r="AL112" s="15" t="s">
        <v>37</v>
      </c>
      <c r="AM112" s="15" t="s">
        <v>37</v>
      </c>
      <c r="AN112" s="15" t="s">
        <v>37</v>
      </c>
      <c r="AO112" s="12"/>
      <c r="AP112" s="16">
        <v>136468.22668102512</v>
      </c>
      <c r="AQ112" s="17">
        <v>4</v>
      </c>
      <c r="AR112" s="18" t="s">
        <v>37</v>
      </c>
      <c r="AS112" s="19">
        <v>2790772.5526725049</v>
      </c>
      <c r="AT112" s="19" t="s">
        <v>37</v>
      </c>
      <c r="AV112" s="16">
        <v>136468.22668102512</v>
      </c>
      <c r="AW112" s="17">
        <v>17</v>
      </c>
      <c r="AX112" s="18" t="s">
        <v>37</v>
      </c>
      <c r="AY112" s="19">
        <v>547576.52569377399</v>
      </c>
      <c r="AZ112" s="19" t="s">
        <v>37</v>
      </c>
    </row>
    <row r="113" spans="5:52" customFormat="1" x14ac:dyDescent="0.15">
      <c r="E113" s="13" t="s">
        <v>37</v>
      </c>
      <c r="F113" s="6" t="s">
        <v>37</v>
      </c>
      <c r="G113" s="6" t="s">
        <v>37</v>
      </c>
      <c r="I113" s="14">
        <v>44672</v>
      </c>
      <c r="J113" s="15">
        <v>31035.922751364014</v>
      </c>
      <c r="K113" s="15">
        <v>31583.935110227736</v>
      </c>
      <c r="L113" s="15">
        <v>0</v>
      </c>
      <c r="M113" s="15">
        <v>0</v>
      </c>
      <c r="N113" s="15">
        <v>36105.931522038249</v>
      </c>
      <c r="O113" s="15">
        <v>37206.817045875228</v>
      </c>
      <c r="P113" s="15">
        <v>0</v>
      </c>
      <c r="Q113" s="15">
        <v>0</v>
      </c>
      <c r="R113" s="15" t="s">
        <v>37</v>
      </c>
      <c r="S113" s="15" t="s">
        <v>37</v>
      </c>
      <c r="T113" s="15">
        <v>0</v>
      </c>
      <c r="U113" s="15" t="s">
        <v>37</v>
      </c>
      <c r="V113" s="15" t="s">
        <v>37</v>
      </c>
      <c r="W113" s="15" t="s">
        <v>37</v>
      </c>
      <c r="X113" s="15" t="s">
        <v>37</v>
      </c>
      <c r="Y113" s="15" t="s">
        <v>37</v>
      </c>
      <c r="Z113" s="15" t="s">
        <v>37</v>
      </c>
      <c r="AA113" s="15" t="s">
        <v>37</v>
      </c>
      <c r="AB113" s="15" t="s">
        <v>37</v>
      </c>
      <c r="AC113" s="15" t="s">
        <v>37</v>
      </c>
      <c r="AD113" s="15" t="s">
        <v>37</v>
      </c>
      <c r="AE113" s="15" t="s">
        <v>37</v>
      </c>
      <c r="AF113" s="15" t="s">
        <v>37</v>
      </c>
      <c r="AG113" s="15" t="s">
        <v>37</v>
      </c>
      <c r="AH113" s="15" t="s">
        <v>37</v>
      </c>
      <c r="AI113" s="15" t="s">
        <v>37</v>
      </c>
      <c r="AJ113" s="15" t="s">
        <v>37</v>
      </c>
      <c r="AK113" s="15" t="s">
        <v>37</v>
      </c>
      <c r="AL113" s="15" t="s">
        <v>37</v>
      </c>
      <c r="AM113" s="15" t="s">
        <v>37</v>
      </c>
      <c r="AN113" s="15" t="s">
        <v>37</v>
      </c>
      <c r="AO113" s="12"/>
      <c r="AP113" s="16">
        <v>135932.60642950522</v>
      </c>
      <c r="AQ113" s="17">
        <v>4</v>
      </c>
      <c r="AR113" s="18" t="s">
        <v>37</v>
      </c>
      <c r="AS113" s="19">
        <v>2926705.1591020101</v>
      </c>
      <c r="AT113" s="19" t="s">
        <v>37</v>
      </c>
      <c r="AV113" s="16">
        <v>135932.60642950522</v>
      </c>
      <c r="AW113" s="17">
        <v>17</v>
      </c>
      <c r="AX113" s="18" t="s">
        <v>37</v>
      </c>
      <c r="AY113" s="19">
        <v>683509.13212327915</v>
      </c>
      <c r="AZ113" s="19" t="s">
        <v>37</v>
      </c>
    </row>
    <row r="114" spans="5:52" customFormat="1" x14ac:dyDescent="0.15">
      <c r="E114" s="13">
        <v>2023</v>
      </c>
      <c r="F114" s="6">
        <v>38659585.622571886</v>
      </c>
      <c r="G114" s="6">
        <v>107387.73784047746</v>
      </c>
      <c r="I114" s="14">
        <v>44673</v>
      </c>
      <c r="J114" s="15">
        <v>31026.594239725604</v>
      </c>
      <c r="K114" s="15">
        <v>31574.441881731749</v>
      </c>
      <c r="L114" s="15">
        <v>0</v>
      </c>
      <c r="M114" s="15">
        <v>0</v>
      </c>
      <c r="N114" s="15">
        <v>36095.079110620762</v>
      </c>
      <c r="O114" s="15">
        <v>37195.633739723155</v>
      </c>
      <c r="P114" s="15">
        <v>0</v>
      </c>
      <c r="Q114" s="15">
        <v>0</v>
      </c>
      <c r="R114" s="15" t="s">
        <v>37</v>
      </c>
      <c r="S114" s="15" t="s">
        <v>37</v>
      </c>
      <c r="T114" s="15">
        <v>0</v>
      </c>
      <c r="U114" s="15" t="s">
        <v>37</v>
      </c>
      <c r="V114" s="15" t="s">
        <v>37</v>
      </c>
      <c r="W114" s="15" t="s">
        <v>37</v>
      </c>
      <c r="X114" s="15" t="s">
        <v>37</v>
      </c>
      <c r="Y114" s="15" t="s">
        <v>37</v>
      </c>
      <c r="Z114" s="15" t="s">
        <v>37</v>
      </c>
      <c r="AA114" s="15" t="s">
        <v>37</v>
      </c>
      <c r="AB114" s="15" t="s">
        <v>37</v>
      </c>
      <c r="AC114" s="15" t="s">
        <v>37</v>
      </c>
      <c r="AD114" s="15" t="s">
        <v>37</v>
      </c>
      <c r="AE114" s="15" t="s">
        <v>37</v>
      </c>
      <c r="AF114" s="15" t="s">
        <v>37</v>
      </c>
      <c r="AG114" s="15" t="s">
        <v>37</v>
      </c>
      <c r="AH114" s="15" t="s">
        <v>37</v>
      </c>
      <c r="AI114" s="15" t="s">
        <v>37</v>
      </c>
      <c r="AJ114" s="15" t="s">
        <v>37</v>
      </c>
      <c r="AK114" s="15" t="s">
        <v>37</v>
      </c>
      <c r="AL114" s="15" t="s">
        <v>37</v>
      </c>
      <c r="AM114" s="15" t="s">
        <v>37</v>
      </c>
      <c r="AN114" s="15" t="s">
        <v>37</v>
      </c>
      <c r="AO114" s="12"/>
      <c r="AP114" s="16">
        <v>135891.74897180125</v>
      </c>
      <c r="AQ114" s="17">
        <v>4</v>
      </c>
      <c r="AR114" s="18" t="s">
        <v>37</v>
      </c>
      <c r="AS114" s="19">
        <v>3062596.9080738113</v>
      </c>
      <c r="AT114" s="19" t="s">
        <v>37</v>
      </c>
      <c r="AV114" s="16">
        <v>135891.74897180125</v>
      </c>
      <c r="AW114" s="17">
        <v>17</v>
      </c>
      <c r="AX114" s="18" t="s">
        <v>37</v>
      </c>
      <c r="AY114" s="19">
        <v>819400.8810950804</v>
      </c>
      <c r="AZ114" s="19" t="s">
        <v>37</v>
      </c>
    </row>
    <row r="115" spans="5:52" customFormat="1" x14ac:dyDescent="0.15">
      <c r="I115" s="14">
        <v>44674</v>
      </c>
      <c r="J115" s="15">
        <v>31017.268531971265</v>
      </c>
      <c r="K115" s="15">
        <v>31564.951506629011</v>
      </c>
      <c r="L115" s="15">
        <v>0</v>
      </c>
      <c r="M115" s="15">
        <v>0</v>
      </c>
      <c r="N115" s="15">
        <v>36084.229961128083</v>
      </c>
      <c r="O115" s="15">
        <v>37184.453794953384</v>
      </c>
      <c r="P115" s="15">
        <v>0</v>
      </c>
      <c r="Q115" s="15">
        <v>0</v>
      </c>
      <c r="R115" s="15" t="s">
        <v>37</v>
      </c>
      <c r="S115" s="15" t="s">
        <v>37</v>
      </c>
      <c r="T115" s="15">
        <v>0</v>
      </c>
      <c r="U115" s="15" t="s">
        <v>37</v>
      </c>
      <c r="V115" s="15" t="s">
        <v>37</v>
      </c>
      <c r="W115" s="15" t="s">
        <v>37</v>
      </c>
      <c r="X115" s="15" t="s">
        <v>37</v>
      </c>
      <c r="Y115" s="15" t="s">
        <v>37</v>
      </c>
      <c r="Z115" s="15" t="s">
        <v>37</v>
      </c>
      <c r="AA115" s="15" t="s">
        <v>37</v>
      </c>
      <c r="AB115" s="15" t="s">
        <v>37</v>
      </c>
      <c r="AC115" s="15" t="s">
        <v>37</v>
      </c>
      <c r="AD115" s="15" t="s">
        <v>37</v>
      </c>
      <c r="AE115" s="15" t="s">
        <v>37</v>
      </c>
      <c r="AF115" s="15" t="s">
        <v>37</v>
      </c>
      <c r="AG115" s="15" t="s">
        <v>37</v>
      </c>
      <c r="AH115" s="15" t="s">
        <v>37</v>
      </c>
      <c r="AI115" s="15" t="s">
        <v>37</v>
      </c>
      <c r="AJ115" s="15" t="s">
        <v>37</v>
      </c>
      <c r="AK115" s="15" t="s">
        <v>37</v>
      </c>
      <c r="AL115" s="15" t="s">
        <v>37</v>
      </c>
      <c r="AM115" s="15" t="s">
        <v>37</v>
      </c>
      <c r="AN115" s="15" t="s">
        <v>37</v>
      </c>
      <c r="AO115" s="12"/>
      <c r="AP115" s="16">
        <v>135850.90379468174</v>
      </c>
      <c r="AQ115" s="17">
        <v>4</v>
      </c>
      <c r="AR115" s="18" t="s">
        <v>37</v>
      </c>
      <c r="AS115" s="19">
        <v>3198447.811868493</v>
      </c>
      <c r="AT115" s="19" t="s">
        <v>37</v>
      </c>
      <c r="AV115" s="16">
        <v>135850.90379468174</v>
      </c>
      <c r="AW115" s="17">
        <v>17</v>
      </c>
      <c r="AX115" s="18">
        <v>17</v>
      </c>
      <c r="AY115" s="19">
        <v>955251.78488976217</v>
      </c>
      <c r="AZ115" s="19">
        <v>955251.78488976217</v>
      </c>
    </row>
    <row r="116" spans="5:52" customFormat="1" x14ac:dyDescent="0.15">
      <c r="I116" s="14">
        <v>44675</v>
      </c>
      <c r="J116" s="15">
        <v>31007.945627258225</v>
      </c>
      <c r="K116" s="15">
        <v>31555.463984061877</v>
      </c>
      <c r="L116" s="15">
        <v>0</v>
      </c>
      <c r="M116" s="15">
        <v>0</v>
      </c>
      <c r="N116" s="15">
        <v>36073.384072579771</v>
      </c>
      <c r="O116" s="15">
        <v>36677.633514414847</v>
      </c>
      <c r="P116" s="15">
        <v>0</v>
      </c>
      <c r="Q116" s="15">
        <v>0</v>
      </c>
      <c r="R116" s="15" t="s">
        <v>37</v>
      </c>
      <c r="S116" s="15" t="s">
        <v>37</v>
      </c>
      <c r="T116" s="15">
        <v>0</v>
      </c>
      <c r="U116" s="15" t="s">
        <v>37</v>
      </c>
      <c r="V116" s="15" t="s">
        <v>37</v>
      </c>
      <c r="W116" s="15" t="s">
        <v>37</v>
      </c>
      <c r="X116" s="15" t="s">
        <v>37</v>
      </c>
      <c r="Y116" s="15" t="s">
        <v>37</v>
      </c>
      <c r="Z116" s="15" t="s">
        <v>37</v>
      </c>
      <c r="AA116" s="15" t="s">
        <v>37</v>
      </c>
      <c r="AB116" s="15" t="s">
        <v>37</v>
      </c>
      <c r="AC116" s="15" t="s">
        <v>37</v>
      </c>
      <c r="AD116" s="15" t="s">
        <v>37</v>
      </c>
      <c r="AE116" s="15" t="s">
        <v>37</v>
      </c>
      <c r="AF116" s="15" t="s">
        <v>37</v>
      </c>
      <c r="AG116" s="15" t="s">
        <v>37</v>
      </c>
      <c r="AH116" s="15" t="s">
        <v>37</v>
      </c>
      <c r="AI116" s="15" t="s">
        <v>37</v>
      </c>
      <c r="AJ116" s="15" t="s">
        <v>37</v>
      </c>
      <c r="AK116" s="15" t="s">
        <v>37</v>
      </c>
      <c r="AL116" s="15" t="s">
        <v>37</v>
      </c>
      <c r="AM116" s="15" t="s">
        <v>37</v>
      </c>
      <c r="AN116" s="15" t="s">
        <v>37</v>
      </c>
      <c r="AO116" s="12"/>
      <c r="AP116" s="16">
        <v>135314.42719831472</v>
      </c>
      <c r="AQ116" s="17">
        <v>4</v>
      </c>
      <c r="AR116" s="18" t="s">
        <v>37</v>
      </c>
      <c r="AS116" s="19">
        <v>3333762.2390668076</v>
      </c>
      <c r="AT116" s="19" t="s">
        <v>37</v>
      </c>
      <c r="AV116" s="16">
        <v>135314.42719831472</v>
      </c>
      <c r="AW116" s="17">
        <v>18</v>
      </c>
      <c r="AX116" s="18" t="s">
        <v>37</v>
      </c>
      <c r="AY116" s="19">
        <v>135314.42719831472</v>
      </c>
      <c r="AZ116" s="19" t="s">
        <v>37</v>
      </c>
    </row>
    <row r="117" spans="5:52" customFormat="1" x14ac:dyDescent="0.15">
      <c r="I117" s="14">
        <v>44676</v>
      </c>
      <c r="J117" s="15">
        <v>30998.625524743977</v>
      </c>
      <c r="K117" s="15">
        <v>31060.656554508754</v>
      </c>
      <c r="L117" s="15">
        <v>0</v>
      </c>
      <c r="M117" s="15">
        <v>0</v>
      </c>
      <c r="N117" s="15">
        <v>36062.541443995666</v>
      </c>
      <c r="O117" s="15">
        <v>36666.609265712796</v>
      </c>
      <c r="P117" s="15">
        <v>0</v>
      </c>
      <c r="Q117" s="15">
        <v>0</v>
      </c>
      <c r="R117" s="15" t="s">
        <v>37</v>
      </c>
      <c r="S117" s="15" t="s">
        <v>37</v>
      </c>
      <c r="T117" s="15">
        <v>0</v>
      </c>
      <c r="U117" s="15" t="s">
        <v>37</v>
      </c>
      <c r="V117" s="15" t="s">
        <v>37</v>
      </c>
      <c r="W117" s="15" t="s">
        <v>37</v>
      </c>
      <c r="X117" s="15" t="s">
        <v>37</v>
      </c>
      <c r="Y117" s="15" t="s">
        <v>37</v>
      </c>
      <c r="Z117" s="15" t="s">
        <v>37</v>
      </c>
      <c r="AA117" s="15" t="s">
        <v>37</v>
      </c>
      <c r="AB117" s="15" t="s">
        <v>37</v>
      </c>
      <c r="AC117" s="15" t="s">
        <v>37</v>
      </c>
      <c r="AD117" s="15" t="s">
        <v>37</v>
      </c>
      <c r="AE117" s="15" t="s">
        <v>37</v>
      </c>
      <c r="AF117" s="15" t="s">
        <v>37</v>
      </c>
      <c r="AG117" s="15" t="s">
        <v>37</v>
      </c>
      <c r="AH117" s="15" t="s">
        <v>37</v>
      </c>
      <c r="AI117" s="15" t="s">
        <v>37</v>
      </c>
      <c r="AJ117" s="15" t="s">
        <v>37</v>
      </c>
      <c r="AK117" s="15" t="s">
        <v>37</v>
      </c>
      <c r="AL117" s="15" t="s">
        <v>37</v>
      </c>
      <c r="AM117" s="15" t="s">
        <v>37</v>
      </c>
      <c r="AN117" s="15" t="s">
        <v>37</v>
      </c>
      <c r="AO117" s="12"/>
      <c r="AP117" s="16">
        <v>134788.43278896119</v>
      </c>
      <c r="AQ117" s="17">
        <v>4</v>
      </c>
      <c r="AR117" s="18" t="s">
        <v>37</v>
      </c>
      <c r="AS117" s="19">
        <v>3468550.6718557687</v>
      </c>
      <c r="AT117" s="19" t="s">
        <v>37</v>
      </c>
      <c r="AV117" s="16">
        <v>134788.43278896119</v>
      </c>
      <c r="AW117" s="17">
        <v>18</v>
      </c>
      <c r="AX117" s="18" t="s">
        <v>37</v>
      </c>
      <c r="AY117" s="19">
        <v>270102.85998727591</v>
      </c>
      <c r="AZ117" s="19" t="s">
        <v>37</v>
      </c>
    </row>
    <row r="118" spans="5:52" customFormat="1" x14ac:dyDescent="0.15">
      <c r="I118" s="14">
        <v>44677</v>
      </c>
      <c r="J118" s="15">
        <v>30505.100282592717</v>
      </c>
      <c r="K118" s="15">
        <v>31051.320608595797</v>
      </c>
      <c r="L118" s="15">
        <v>0</v>
      </c>
      <c r="M118" s="15">
        <v>0</v>
      </c>
      <c r="N118" s="15">
        <v>36051.702074395929</v>
      </c>
      <c r="O118" s="15">
        <v>36655.588330584935</v>
      </c>
      <c r="P118" s="15">
        <v>0</v>
      </c>
      <c r="Q118" s="15">
        <v>0</v>
      </c>
      <c r="R118" s="15" t="s">
        <v>37</v>
      </c>
      <c r="S118" s="15" t="s">
        <v>37</v>
      </c>
      <c r="T118" s="15">
        <v>0</v>
      </c>
      <c r="U118" s="15" t="s">
        <v>37</v>
      </c>
      <c r="V118" s="15" t="s">
        <v>37</v>
      </c>
      <c r="W118" s="15" t="s">
        <v>37</v>
      </c>
      <c r="X118" s="15" t="s">
        <v>37</v>
      </c>
      <c r="Y118" s="15" t="s">
        <v>37</v>
      </c>
      <c r="Z118" s="15" t="s">
        <v>37</v>
      </c>
      <c r="AA118" s="15" t="s">
        <v>37</v>
      </c>
      <c r="AB118" s="15" t="s">
        <v>37</v>
      </c>
      <c r="AC118" s="15" t="s">
        <v>37</v>
      </c>
      <c r="AD118" s="15" t="s">
        <v>37</v>
      </c>
      <c r="AE118" s="15" t="s">
        <v>37</v>
      </c>
      <c r="AF118" s="15" t="s">
        <v>37</v>
      </c>
      <c r="AG118" s="15" t="s">
        <v>37</v>
      </c>
      <c r="AH118" s="15" t="s">
        <v>37</v>
      </c>
      <c r="AI118" s="15" t="s">
        <v>37</v>
      </c>
      <c r="AJ118" s="15" t="s">
        <v>37</v>
      </c>
      <c r="AK118" s="15" t="s">
        <v>37</v>
      </c>
      <c r="AL118" s="15" t="s">
        <v>37</v>
      </c>
      <c r="AM118" s="15" t="s">
        <v>37</v>
      </c>
      <c r="AN118" s="15" t="s">
        <v>37</v>
      </c>
      <c r="AO118" s="12"/>
      <c r="AP118" s="16">
        <v>134263.71129616938</v>
      </c>
      <c r="AQ118" s="17">
        <v>4</v>
      </c>
      <c r="AR118" s="18" t="s">
        <v>37</v>
      </c>
      <c r="AS118" s="19">
        <v>3602814.3831519382</v>
      </c>
      <c r="AT118" s="19" t="s">
        <v>37</v>
      </c>
      <c r="AV118" s="16">
        <v>134263.71129616938</v>
      </c>
      <c r="AW118" s="17">
        <v>18</v>
      </c>
      <c r="AX118" s="18" t="s">
        <v>37</v>
      </c>
      <c r="AY118" s="19">
        <v>404366.57128344529</v>
      </c>
      <c r="AZ118" s="19" t="s">
        <v>37</v>
      </c>
    </row>
    <row r="119" spans="5:52" customFormat="1" x14ac:dyDescent="0.15">
      <c r="I119" s="14">
        <v>44678</v>
      </c>
      <c r="J119" s="15">
        <v>30495.931321022068</v>
      </c>
      <c r="K119" s="15">
        <v>31041.987468801442</v>
      </c>
      <c r="L119" s="15">
        <v>0</v>
      </c>
      <c r="M119" s="15">
        <v>0</v>
      </c>
      <c r="N119" s="15">
        <v>36040.865962800992</v>
      </c>
      <c r="O119" s="15">
        <v>36644.57070803528</v>
      </c>
      <c r="P119" s="15">
        <v>0</v>
      </c>
      <c r="Q119" s="15">
        <v>0</v>
      </c>
      <c r="R119" s="15" t="s">
        <v>37</v>
      </c>
      <c r="S119" s="15" t="s">
        <v>37</v>
      </c>
      <c r="T119" s="15">
        <v>0</v>
      </c>
      <c r="U119" s="15" t="s">
        <v>37</v>
      </c>
      <c r="V119" s="15" t="s">
        <v>37</v>
      </c>
      <c r="W119" s="15" t="s">
        <v>37</v>
      </c>
      <c r="X119" s="15" t="s">
        <v>37</v>
      </c>
      <c r="Y119" s="15" t="s">
        <v>37</v>
      </c>
      <c r="Z119" s="15" t="s">
        <v>37</v>
      </c>
      <c r="AA119" s="15" t="s">
        <v>37</v>
      </c>
      <c r="AB119" s="15" t="s">
        <v>37</v>
      </c>
      <c r="AC119" s="15" t="s">
        <v>37</v>
      </c>
      <c r="AD119" s="15" t="s">
        <v>37</v>
      </c>
      <c r="AE119" s="15" t="s">
        <v>37</v>
      </c>
      <c r="AF119" s="15" t="s">
        <v>37</v>
      </c>
      <c r="AG119" s="15" t="s">
        <v>37</v>
      </c>
      <c r="AH119" s="15" t="s">
        <v>37</v>
      </c>
      <c r="AI119" s="15" t="s">
        <v>37</v>
      </c>
      <c r="AJ119" s="15" t="s">
        <v>37</v>
      </c>
      <c r="AK119" s="15" t="s">
        <v>37</v>
      </c>
      <c r="AL119" s="15" t="s">
        <v>37</v>
      </c>
      <c r="AM119" s="15" t="s">
        <v>37</v>
      </c>
      <c r="AN119" s="15" t="s">
        <v>37</v>
      </c>
      <c r="AO119" s="12"/>
      <c r="AP119" s="16">
        <v>134223.35546065978</v>
      </c>
      <c r="AQ119" s="17">
        <v>4</v>
      </c>
      <c r="AR119" s="18" t="s">
        <v>37</v>
      </c>
      <c r="AS119" s="19">
        <v>3737037.7386125978</v>
      </c>
      <c r="AT119" s="19" t="s">
        <v>37</v>
      </c>
      <c r="AV119" s="16">
        <v>134223.35546065978</v>
      </c>
      <c r="AW119" s="17">
        <v>18</v>
      </c>
      <c r="AX119" s="18" t="s">
        <v>37</v>
      </c>
      <c r="AY119" s="19">
        <v>538589.92674410506</v>
      </c>
      <c r="AZ119" s="19" t="s">
        <v>37</v>
      </c>
    </row>
    <row r="120" spans="5:52" customFormat="1" x14ac:dyDescent="0.15">
      <c r="I120" s="14">
        <v>44679</v>
      </c>
      <c r="J120" s="15">
        <v>30486.76511537929</v>
      </c>
      <c r="K120" s="15">
        <v>31032.65713428225</v>
      </c>
      <c r="L120" s="15">
        <v>0</v>
      </c>
      <c r="M120" s="15">
        <v>0</v>
      </c>
      <c r="N120" s="15">
        <v>35536.471010858564</v>
      </c>
      <c r="O120" s="15">
        <v>36633.556397068176</v>
      </c>
      <c r="P120" s="15">
        <v>0</v>
      </c>
      <c r="Q120" s="15">
        <v>0</v>
      </c>
      <c r="R120" s="15" t="s">
        <v>37</v>
      </c>
      <c r="S120" s="15" t="s">
        <v>37</v>
      </c>
      <c r="T120" s="15">
        <v>0</v>
      </c>
      <c r="U120" s="15" t="s">
        <v>37</v>
      </c>
      <c r="V120" s="15" t="s">
        <v>37</v>
      </c>
      <c r="W120" s="15" t="s">
        <v>37</v>
      </c>
      <c r="X120" s="15" t="s">
        <v>37</v>
      </c>
      <c r="Y120" s="15" t="s">
        <v>37</v>
      </c>
      <c r="Z120" s="15" t="s">
        <v>37</v>
      </c>
      <c r="AA120" s="15" t="s">
        <v>37</v>
      </c>
      <c r="AB120" s="15" t="s">
        <v>37</v>
      </c>
      <c r="AC120" s="15" t="s">
        <v>37</v>
      </c>
      <c r="AD120" s="15" t="s">
        <v>37</v>
      </c>
      <c r="AE120" s="15" t="s">
        <v>37</v>
      </c>
      <c r="AF120" s="15" t="s">
        <v>37</v>
      </c>
      <c r="AG120" s="15" t="s">
        <v>37</v>
      </c>
      <c r="AH120" s="15" t="s">
        <v>37</v>
      </c>
      <c r="AI120" s="15" t="s">
        <v>37</v>
      </c>
      <c r="AJ120" s="15" t="s">
        <v>37</v>
      </c>
      <c r="AK120" s="15" t="s">
        <v>37</v>
      </c>
      <c r="AL120" s="15" t="s">
        <v>37</v>
      </c>
      <c r="AM120" s="15" t="s">
        <v>37</v>
      </c>
      <c r="AN120" s="15" t="s">
        <v>37</v>
      </c>
      <c r="AO120" s="12"/>
      <c r="AP120" s="16">
        <v>133689.44965758827</v>
      </c>
      <c r="AQ120" s="17">
        <v>4</v>
      </c>
      <c r="AR120" s="18" t="s">
        <v>37</v>
      </c>
      <c r="AS120" s="19">
        <v>3870727.1882701861</v>
      </c>
      <c r="AT120" s="19" t="s">
        <v>37</v>
      </c>
      <c r="AV120" s="16">
        <v>133689.44965758827</v>
      </c>
      <c r="AW120" s="17">
        <v>18</v>
      </c>
      <c r="AX120" s="18" t="s">
        <v>37</v>
      </c>
      <c r="AY120" s="19">
        <v>672279.37640169333</v>
      </c>
      <c r="AZ120" s="19" t="s">
        <v>37</v>
      </c>
    </row>
    <row r="121" spans="5:52" customFormat="1" x14ac:dyDescent="0.15">
      <c r="I121" s="14">
        <v>44680</v>
      </c>
      <c r="J121" s="15">
        <v>30477.601664836038</v>
      </c>
      <c r="K121" s="15">
        <v>31023.329604195031</v>
      </c>
      <c r="L121" s="15">
        <v>0</v>
      </c>
      <c r="M121" s="15">
        <v>0</v>
      </c>
      <c r="N121" s="15">
        <v>35525.789763000445</v>
      </c>
      <c r="O121" s="15">
        <v>36622.545396688263</v>
      </c>
      <c r="P121" s="15">
        <v>0</v>
      </c>
      <c r="Q121" s="15">
        <v>0</v>
      </c>
      <c r="R121" s="15" t="s">
        <v>37</v>
      </c>
      <c r="S121" s="15" t="s">
        <v>37</v>
      </c>
      <c r="T121" s="15">
        <v>0</v>
      </c>
      <c r="U121" s="15" t="s">
        <v>37</v>
      </c>
      <c r="V121" s="15" t="s">
        <v>37</v>
      </c>
      <c r="W121" s="15" t="s">
        <v>37</v>
      </c>
      <c r="X121" s="15" t="s">
        <v>37</v>
      </c>
      <c r="Y121" s="15" t="s">
        <v>37</v>
      </c>
      <c r="Z121" s="15" t="s">
        <v>37</v>
      </c>
      <c r="AA121" s="15" t="s">
        <v>37</v>
      </c>
      <c r="AB121" s="15" t="s">
        <v>37</v>
      </c>
      <c r="AC121" s="15" t="s">
        <v>37</v>
      </c>
      <c r="AD121" s="15" t="s">
        <v>37</v>
      </c>
      <c r="AE121" s="15" t="s">
        <v>37</v>
      </c>
      <c r="AF121" s="15" t="s">
        <v>37</v>
      </c>
      <c r="AG121" s="15" t="s">
        <v>37</v>
      </c>
      <c r="AH121" s="15" t="s">
        <v>37</v>
      </c>
      <c r="AI121" s="15" t="s">
        <v>37</v>
      </c>
      <c r="AJ121" s="15" t="s">
        <v>37</v>
      </c>
      <c r="AK121" s="15" t="s">
        <v>37</v>
      </c>
      <c r="AL121" s="15" t="s">
        <v>37</v>
      </c>
      <c r="AM121" s="15" t="s">
        <v>37</v>
      </c>
      <c r="AN121" s="15" t="s">
        <v>37</v>
      </c>
      <c r="AO121" s="12"/>
      <c r="AP121" s="16">
        <v>133649.2664287198</v>
      </c>
      <c r="AQ121" s="17">
        <v>4</v>
      </c>
      <c r="AR121" s="18" t="s">
        <v>37</v>
      </c>
      <c r="AS121" s="19">
        <v>4004376.4546989058</v>
      </c>
      <c r="AT121" s="19" t="s">
        <v>37</v>
      </c>
      <c r="AV121" s="16">
        <v>133649.2664287198</v>
      </c>
      <c r="AW121" s="17">
        <v>18</v>
      </c>
      <c r="AX121" s="18" t="s">
        <v>37</v>
      </c>
      <c r="AY121" s="19">
        <v>805928.64283041307</v>
      </c>
      <c r="AZ121" s="19" t="s">
        <v>37</v>
      </c>
    </row>
    <row r="122" spans="5:52" customFormat="1" x14ac:dyDescent="0.15">
      <c r="I122" s="14">
        <v>44681</v>
      </c>
      <c r="J122" s="15">
        <v>30468.440968564209</v>
      </c>
      <c r="K122" s="15">
        <v>31014.004877696858</v>
      </c>
      <c r="L122" s="15">
        <v>0</v>
      </c>
      <c r="M122" s="15">
        <v>0</v>
      </c>
      <c r="N122" s="15">
        <v>35515.111725620249</v>
      </c>
      <c r="O122" s="15">
        <v>36611.53770590046</v>
      </c>
      <c r="P122" s="15">
        <v>0</v>
      </c>
      <c r="Q122" s="15">
        <v>0</v>
      </c>
      <c r="R122" s="15" t="s">
        <v>37</v>
      </c>
      <c r="S122" s="15" t="s">
        <v>37</v>
      </c>
      <c r="T122" s="15">
        <v>0</v>
      </c>
      <c r="U122" s="15" t="s">
        <v>37</v>
      </c>
      <c r="V122" s="15" t="s">
        <v>37</v>
      </c>
      <c r="W122" s="15" t="s">
        <v>37</v>
      </c>
      <c r="X122" s="15" t="s">
        <v>37</v>
      </c>
      <c r="Y122" s="15" t="s">
        <v>37</v>
      </c>
      <c r="Z122" s="15" t="s">
        <v>37</v>
      </c>
      <c r="AA122" s="15" t="s">
        <v>37</v>
      </c>
      <c r="AB122" s="15" t="s">
        <v>37</v>
      </c>
      <c r="AC122" s="15" t="s">
        <v>37</v>
      </c>
      <c r="AD122" s="15" t="s">
        <v>37</v>
      </c>
      <c r="AE122" s="15" t="s">
        <v>37</v>
      </c>
      <c r="AF122" s="15" t="s">
        <v>37</v>
      </c>
      <c r="AG122" s="15" t="s">
        <v>37</v>
      </c>
      <c r="AH122" s="15" t="s">
        <v>37</v>
      </c>
      <c r="AI122" s="15" t="s">
        <v>37</v>
      </c>
      <c r="AJ122" s="15" t="s">
        <v>37</v>
      </c>
      <c r="AK122" s="15" t="s">
        <v>37</v>
      </c>
      <c r="AL122" s="15" t="s">
        <v>37</v>
      </c>
      <c r="AM122" s="15" t="s">
        <v>37</v>
      </c>
      <c r="AN122" s="15" t="s">
        <v>37</v>
      </c>
      <c r="AO122" s="12"/>
      <c r="AP122" s="16">
        <v>133609.09527778177</v>
      </c>
      <c r="AQ122" s="17">
        <v>4</v>
      </c>
      <c r="AR122" s="18">
        <v>4</v>
      </c>
      <c r="AS122" s="19">
        <v>4137985.5499766874</v>
      </c>
      <c r="AT122" s="19">
        <v>4137985.5499766874</v>
      </c>
      <c r="AV122" s="16">
        <v>133609.09527778177</v>
      </c>
      <c r="AW122" s="17">
        <v>18</v>
      </c>
      <c r="AX122" s="18">
        <v>18</v>
      </c>
      <c r="AY122" s="19">
        <v>939537.7381081949</v>
      </c>
      <c r="AZ122" s="19">
        <v>939537.7381081949</v>
      </c>
    </row>
    <row r="123" spans="5:52" customFormat="1" x14ac:dyDescent="0.15">
      <c r="I123" s="14">
        <v>44682</v>
      </c>
      <c r="J123" s="15">
        <v>30459.283025735946</v>
      </c>
      <c r="K123" s="15">
        <v>31004.682953945045</v>
      </c>
      <c r="L123" s="15">
        <v>0</v>
      </c>
      <c r="M123" s="15">
        <v>0</v>
      </c>
      <c r="N123" s="15">
        <v>35504.43689775301</v>
      </c>
      <c r="O123" s="15">
        <v>36105.931522038249</v>
      </c>
      <c r="P123" s="15">
        <v>0</v>
      </c>
      <c r="Q123" s="15">
        <v>0</v>
      </c>
      <c r="R123" s="15" t="s">
        <v>37</v>
      </c>
      <c r="S123" s="15" t="s">
        <v>37</v>
      </c>
      <c r="T123" s="15">
        <v>3099.4109599117787</v>
      </c>
      <c r="U123" s="15" t="s">
        <v>37</v>
      </c>
      <c r="V123" s="15" t="s">
        <v>37</v>
      </c>
      <c r="W123" s="15" t="s">
        <v>37</v>
      </c>
      <c r="X123" s="15" t="s">
        <v>37</v>
      </c>
      <c r="Y123" s="15" t="s">
        <v>37</v>
      </c>
      <c r="Z123" s="15" t="s">
        <v>37</v>
      </c>
      <c r="AA123" s="15" t="s">
        <v>37</v>
      </c>
      <c r="AB123" s="15" t="s">
        <v>37</v>
      </c>
      <c r="AC123" s="15" t="s">
        <v>37</v>
      </c>
      <c r="AD123" s="15" t="s">
        <v>37</v>
      </c>
      <c r="AE123" s="15" t="s">
        <v>37</v>
      </c>
      <c r="AF123" s="15" t="s">
        <v>37</v>
      </c>
      <c r="AG123" s="15" t="s">
        <v>37</v>
      </c>
      <c r="AH123" s="15" t="s">
        <v>37</v>
      </c>
      <c r="AI123" s="15" t="s">
        <v>37</v>
      </c>
      <c r="AJ123" s="15" t="s">
        <v>37</v>
      </c>
      <c r="AK123" s="15" t="s">
        <v>37</v>
      </c>
      <c r="AL123" s="15" t="s">
        <v>37</v>
      </c>
      <c r="AM123" s="15" t="s">
        <v>37</v>
      </c>
      <c r="AN123" s="15" t="s">
        <v>37</v>
      </c>
      <c r="AO123" s="12"/>
      <c r="AP123" s="16">
        <v>136173.74535938402</v>
      </c>
      <c r="AQ123" s="17">
        <v>5</v>
      </c>
      <c r="AR123" s="18" t="s">
        <v>37</v>
      </c>
      <c r="AS123" s="19">
        <v>136173.74535938402</v>
      </c>
      <c r="AT123" s="19" t="s">
        <v>37</v>
      </c>
      <c r="AV123" s="16">
        <v>136173.74535938402</v>
      </c>
      <c r="AW123" s="17">
        <v>19</v>
      </c>
      <c r="AX123" s="18" t="s">
        <v>37</v>
      </c>
      <c r="AY123" s="19">
        <v>136173.74535938402</v>
      </c>
      <c r="AZ123" s="19" t="s">
        <v>37</v>
      </c>
    </row>
    <row r="124" spans="5:52" customFormat="1" x14ac:dyDescent="0.15">
      <c r="I124" s="14">
        <v>44683</v>
      </c>
      <c r="J124" s="15">
        <v>30450.127835523639</v>
      </c>
      <c r="K124" s="15">
        <v>30511.061272220657</v>
      </c>
      <c r="L124" s="15">
        <v>0</v>
      </c>
      <c r="M124" s="15">
        <v>0</v>
      </c>
      <c r="N124" s="15">
        <v>35493.765278434024</v>
      </c>
      <c r="O124" s="15">
        <v>36095.079110620762</v>
      </c>
      <c r="P124" s="15">
        <v>0</v>
      </c>
      <c r="Q124" s="15">
        <v>0</v>
      </c>
      <c r="R124" s="15" t="s">
        <v>37</v>
      </c>
      <c r="S124" s="15" t="s">
        <v>37</v>
      </c>
      <c r="T124" s="15">
        <v>3097.9669886228553</v>
      </c>
      <c r="U124" s="15" t="s">
        <v>37</v>
      </c>
      <c r="V124" s="15" t="s">
        <v>37</v>
      </c>
      <c r="W124" s="15" t="s">
        <v>37</v>
      </c>
      <c r="X124" s="15" t="s">
        <v>37</v>
      </c>
      <c r="Y124" s="15" t="s">
        <v>37</v>
      </c>
      <c r="Z124" s="15" t="s">
        <v>37</v>
      </c>
      <c r="AA124" s="15" t="s">
        <v>37</v>
      </c>
      <c r="AB124" s="15" t="s">
        <v>37</v>
      </c>
      <c r="AC124" s="15" t="s">
        <v>37</v>
      </c>
      <c r="AD124" s="15" t="s">
        <v>37</v>
      </c>
      <c r="AE124" s="15" t="s">
        <v>37</v>
      </c>
      <c r="AF124" s="15" t="s">
        <v>37</v>
      </c>
      <c r="AG124" s="15" t="s">
        <v>37</v>
      </c>
      <c r="AH124" s="15" t="s">
        <v>37</v>
      </c>
      <c r="AI124" s="15" t="s">
        <v>37</v>
      </c>
      <c r="AJ124" s="15" t="s">
        <v>37</v>
      </c>
      <c r="AK124" s="15" t="s">
        <v>37</v>
      </c>
      <c r="AL124" s="15" t="s">
        <v>37</v>
      </c>
      <c r="AM124" s="15" t="s">
        <v>37</v>
      </c>
      <c r="AN124" s="15" t="s">
        <v>37</v>
      </c>
      <c r="AO124" s="12"/>
      <c r="AP124" s="16">
        <v>135648.00048542192</v>
      </c>
      <c r="AQ124" s="17">
        <v>5</v>
      </c>
      <c r="AR124" s="18" t="s">
        <v>37</v>
      </c>
      <c r="AS124" s="19">
        <v>271821.74584480596</v>
      </c>
      <c r="AT124" s="19" t="s">
        <v>37</v>
      </c>
      <c r="AV124" s="16">
        <v>135648.00048542192</v>
      </c>
      <c r="AW124" s="17">
        <v>19</v>
      </c>
      <c r="AX124" s="18" t="s">
        <v>37</v>
      </c>
      <c r="AY124" s="19">
        <v>271821.74584480596</v>
      </c>
      <c r="AZ124" s="19" t="s">
        <v>37</v>
      </c>
    </row>
    <row r="125" spans="5:52" customFormat="1" x14ac:dyDescent="0.15">
      <c r="I125" s="14">
        <v>44684</v>
      </c>
      <c r="J125" s="15">
        <v>29957.785311431675</v>
      </c>
      <c r="K125" s="15">
        <v>30501.890518946835</v>
      </c>
      <c r="L125" s="15">
        <v>0</v>
      </c>
      <c r="M125" s="15">
        <v>0</v>
      </c>
      <c r="N125" s="15">
        <v>35483.096866698907</v>
      </c>
      <c r="O125" s="15">
        <v>36084.229961128083</v>
      </c>
      <c r="P125" s="15">
        <v>0</v>
      </c>
      <c r="Q125" s="15">
        <v>0</v>
      </c>
      <c r="R125" s="15" t="s">
        <v>37</v>
      </c>
      <c r="S125" s="15" t="s">
        <v>37</v>
      </c>
      <c r="T125" s="15">
        <v>3096.5236900595269</v>
      </c>
      <c r="U125" s="15" t="s">
        <v>37</v>
      </c>
      <c r="V125" s="15" t="s">
        <v>37</v>
      </c>
      <c r="W125" s="15" t="s">
        <v>37</v>
      </c>
      <c r="X125" s="15" t="s">
        <v>37</v>
      </c>
      <c r="Y125" s="15" t="s">
        <v>37</v>
      </c>
      <c r="Z125" s="15" t="s">
        <v>37</v>
      </c>
      <c r="AA125" s="15" t="s">
        <v>37</v>
      </c>
      <c r="AB125" s="15" t="s">
        <v>37</v>
      </c>
      <c r="AC125" s="15" t="s">
        <v>37</v>
      </c>
      <c r="AD125" s="15" t="s">
        <v>37</v>
      </c>
      <c r="AE125" s="15" t="s">
        <v>37</v>
      </c>
      <c r="AF125" s="15" t="s">
        <v>37</v>
      </c>
      <c r="AG125" s="15" t="s">
        <v>37</v>
      </c>
      <c r="AH125" s="15" t="s">
        <v>37</v>
      </c>
      <c r="AI125" s="15" t="s">
        <v>37</v>
      </c>
      <c r="AJ125" s="15" t="s">
        <v>37</v>
      </c>
      <c r="AK125" s="15" t="s">
        <v>37</v>
      </c>
      <c r="AL125" s="15" t="s">
        <v>37</v>
      </c>
      <c r="AM125" s="15" t="s">
        <v>37</v>
      </c>
      <c r="AN125" s="15" t="s">
        <v>37</v>
      </c>
      <c r="AO125" s="12"/>
      <c r="AP125" s="16">
        <v>135123.52634826503</v>
      </c>
      <c r="AQ125" s="17">
        <v>5</v>
      </c>
      <c r="AR125" s="18" t="s">
        <v>37</v>
      </c>
      <c r="AS125" s="19">
        <v>406945.27219307097</v>
      </c>
      <c r="AT125" s="19" t="s">
        <v>37</v>
      </c>
      <c r="AV125" s="16">
        <v>135123.52634826503</v>
      </c>
      <c r="AW125" s="17">
        <v>19</v>
      </c>
      <c r="AX125" s="18" t="s">
        <v>37</v>
      </c>
      <c r="AY125" s="19">
        <v>406945.27219307097</v>
      </c>
      <c r="AZ125" s="19" t="s">
        <v>37</v>
      </c>
    </row>
    <row r="126" spans="5:52" customFormat="1" x14ac:dyDescent="0.15">
      <c r="I126" s="14">
        <v>44685</v>
      </c>
      <c r="J126" s="15">
        <v>29948.780857103782</v>
      </c>
      <c r="K126" s="15">
        <v>30492.722522139429</v>
      </c>
      <c r="L126" s="15">
        <v>0</v>
      </c>
      <c r="M126" s="15">
        <v>0</v>
      </c>
      <c r="N126" s="15">
        <v>35472.431661583549</v>
      </c>
      <c r="O126" s="15">
        <v>36073.384072579771</v>
      </c>
      <c r="P126" s="15">
        <v>0</v>
      </c>
      <c r="Q126" s="15">
        <v>0</v>
      </c>
      <c r="R126" s="15" t="s">
        <v>37</v>
      </c>
      <c r="S126" s="15" t="s">
        <v>37</v>
      </c>
      <c r="T126" s="15">
        <v>3095.0810639083811</v>
      </c>
      <c r="U126" s="15" t="s">
        <v>37</v>
      </c>
      <c r="V126" s="15" t="s">
        <v>37</v>
      </c>
      <c r="W126" s="15" t="s">
        <v>37</v>
      </c>
      <c r="X126" s="15" t="s">
        <v>37</v>
      </c>
      <c r="Y126" s="15" t="s">
        <v>37</v>
      </c>
      <c r="Z126" s="15" t="s">
        <v>37</v>
      </c>
      <c r="AA126" s="15" t="s">
        <v>37</v>
      </c>
      <c r="AB126" s="15" t="s">
        <v>37</v>
      </c>
      <c r="AC126" s="15" t="s">
        <v>37</v>
      </c>
      <c r="AD126" s="15" t="s">
        <v>37</v>
      </c>
      <c r="AE126" s="15" t="s">
        <v>37</v>
      </c>
      <c r="AF126" s="15" t="s">
        <v>37</v>
      </c>
      <c r="AG126" s="15" t="s">
        <v>37</v>
      </c>
      <c r="AH126" s="15" t="s">
        <v>37</v>
      </c>
      <c r="AI126" s="15" t="s">
        <v>37</v>
      </c>
      <c r="AJ126" s="15" t="s">
        <v>37</v>
      </c>
      <c r="AK126" s="15" t="s">
        <v>37</v>
      </c>
      <c r="AL126" s="15" t="s">
        <v>37</v>
      </c>
      <c r="AM126" s="15" t="s">
        <v>37</v>
      </c>
      <c r="AN126" s="15" t="s">
        <v>37</v>
      </c>
      <c r="AO126" s="12"/>
      <c r="AP126" s="16">
        <v>135082.40017731491</v>
      </c>
      <c r="AQ126" s="17">
        <v>5</v>
      </c>
      <c r="AR126" s="18" t="s">
        <v>37</v>
      </c>
      <c r="AS126" s="19">
        <v>542027.67237038584</v>
      </c>
      <c r="AT126" s="19" t="s">
        <v>37</v>
      </c>
      <c r="AV126" s="16">
        <v>135082.40017731491</v>
      </c>
      <c r="AW126" s="17">
        <v>19</v>
      </c>
      <c r="AX126" s="18" t="s">
        <v>37</v>
      </c>
      <c r="AY126" s="19">
        <v>542027.67237038584</v>
      </c>
      <c r="AZ126" s="19" t="s">
        <v>37</v>
      </c>
    </row>
    <row r="127" spans="5:52" customFormat="1" x14ac:dyDescent="0.15">
      <c r="I127" s="14">
        <v>44686</v>
      </c>
      <c r="J127" s="15">
        <v>29939.77910925759</v>
      </c>
      <c r="K127" s="15">
        <v>30483.557280969919</v>
      </c>
      <c r="L127" s="15">
        <v>0</v>
      </c>
      <c r="M127" s="15">
        <v>0</v>
      </c>
      <c r="N127" s="15">
        <v>34969.245083483511</v>
      </c>
      <c r="O127" s="15">
        <v>36062.541443995666</v>
      </c>
      <c r="P127" s="15">
        <v>0</v>
      </c>
      <c r="Q127" s="15">
        <v>0</v>
      </c>
      <c r="R127" s="15" t="s">
        <v>37</v>
      </c>
      <c r="S127" s="15" t="s">
        <v>37</v>
      </c>
      <c r="T127" s="15">
        <v>3093.6391098561498</v>
      </c>
      <c r="U127" s="15" t="s">
        <v>37</v>
      </c>
      <c r="V127" s="15" t="s">
        <v>37</v>
      </c>
      <c r="W127" s="15" t="s">
        <v>37</v>
      </c>
      <c r="X127" s="15" t="s">
        <v>37</v>
      </c>
      <c r="Y127" s="15" t="s">
        <v>37</v>
      </c>
      <c r="Z127" s="15" t="s">
        <v>37</v>
      </c>
      <c r="AA127" s="15" t="s">
        <v>37</v>
      </c>
      <c r="AB127" s="15" t="s">
        <v>37</v>
      </c>
      <c r="AC127" s="15" t="s">
        <v>37</v>
      </c>
      <c r="AD127" s="15" t="s">
        <v>37</v>
      </c>
      <c r="AE127" s="15" t="s">
        <v>37</v>
      </c>
      <c r="AF127" s="15" t="s">
        <v>37</v>
      </c>
      <c r="AG127" s="15" t="s">
        <v>37</v>
      </c>
      <c r="AH127" s="15" t="s">
        <v>37</v>
      </c>
      <c r="AI127" s="15" t="s">
        <v>37</v>
      </c>
      <c r="AJ127" s="15" t="s">
        <v>37</v>
      </c>
      <c r="AK127" s="15" t="s">
        <v>37</v>
      </c>
      <c r="AL127" s="15" t="s">
        <v>37</v>
      </c>
      <c r="AM127" s="15" t="s">
        <v>37</v>
      </c>
      <c r="AN127" s="15" t="s">
        <v>37</v>
      </c>
      <c r="AO127" s="12"/>
      <c r="AP127" s="16">
        <v>134548.76202756283</v>
      </c>
      <c r="AQ127" s="17">
        <v>5</v>
      </c>
      <c r="AR127" s="18" t="s">
        <v>37</v>
      </c>
      <c r="AS127" s="19">
        <v>676576.43439794867</v>
      </c>
      <c r="AT127" s="19" t="s">
        <v>37</v>
      </c>
      <c r="AV127" s="16">
        <v>134548.76202756283</v>
      </c>
      <c r="AW127" s="17">
        <v>19</v>
      </c>
      <c r="AX127" s="18" t="s">
        <v>37</v>
      </c>
      <c r="AY127" s="19">
        <v>676576.43439794867</v>
      </c>
      <c r="AZ127" s="19" t="s">
        <v>37</v>
      </c>
    </row>
    <row r="128" spans="5:52" customFormat="1" x14ac:dyDescent="0.15">
      <c r="I128" s="14">
        <v>44687</v>
      </c>
      <c r="J128" s="15">
        <v>29930.780067079606</v>
      </c>
      <c r="K128" s="15">
        <v>30474.394794610042</v>
      </c>
      <c r="L128" s="15">
        <v>0</v>
      </c>
      <c r="M128" s="15">
        <v>0</v>
      </c>
      <c r="N128" s="15">
        <v>34958.734327532708</v>
      </c>
      <c r="O128" s="15">
        <v>36051.702074395929</v>
      </c>
      <c r="P128" s="15">
        <v>0</v>
      </c>
      <c r="Q128" s="15">
        <v>0</v>
      </c>
      <c r="R128" s="15" t="s">
        <v>37</v>
      </c>
      <c r="S128" s="15" t="s">
        <v>37</v>
      </c>
      <c r="T128" s="15">
        <v>3092.1978275897122</v>
      </c>
      <c r="U128" s="15" t="s">
        <v>37</v>
      </c>
      <c r="V128" s="15" t="s">
        <v>37</v>
      </c>
      <c r="W128" s="15" t="s">
        <v>37</v>
      </c>
      <c r="X128" s="15" t="s">
        <v>37</v>
      </c>
      <c r="Y128" s="15" t="s">
        <v>37</v>
      </c>
      <c r="Z128" s="15" t="s">
        <v>37</v>
      </c>
      <c r="AA128" s="15" t="s">
        <v>37</v>
      </c>
      <c r="AB128" s="15" t="s">
        <v>37</v>
      </c>
      <c r="AC128" s="15" t="s">
        <v>37</v>
      </c>
      <c r="AD128" s="15" t="s">
        <v>37</v>
      </c>
      <c r="AE128" s="15" t="s">
        <v>37</v>
      </c>
      <c r="AF128" s="15" t="s">
        <v>37</v>
      </c>
      <c r="AG128" s="15" t="s">
        <v>37</v>
      </c>
      <c r="AH128" s="15" t="s">
        <v>37</v>
      </c>
      <c r="AI128" s="15" t="s">
        <v>37</v>
      </c>
      <c r="AJ128" s="15" t="s">
        <v>37</v>
      </c>
      <c r="AK128" s="15" t="s">
        <v>37</v>
      </c>
      <c r="AL128" s="15" t="s">
        <v>37</v>
      </c>
      <c r="AM128" s="15" t="s">
        <v>37</v>
      </c>
      <c r="AN128" s="15" t="s">
        <v>37</v>
      </c>
      <c r="AO128" s="12"/>
      <c r="AP128" s="16">
        <v>134507.80909120798</v>
      </c>
      <c r="AQ128" s="17">
        <v>5</v>
      </c>
      <c r="AR128" s="18" t="s">
        <v>37</v>
      </c>
      <c r="AS128" s="19">
        <v>811084.24348915671</v>
      </c>
      <c r="AT128" s="19" t="s">
        <v>37</v>
      </c>
      <c r="AV128" s="16">
        <v>134507.80909120798</v>
      </c>
      <c r="AW128" s="17">
        <v>19</v>
      </c>
      <c r="AX128" s="18" t="s">
        <v>37</v>
      </c>
      <c r="AY128" s="19">
        <v>811084.24348915671</v>
      </c>
      <c r="AZ128" s="19" t="s">
        <v>37</v>
      </c>
    </row>
    <row r="129" spans="9:52" customFormat="1" x14ac:dyDescent="0.15">
      <c r="I129" s="14">
        <v>44688</v>
      </c>
      <c r="J129" s="15">
        <v>29921.783729756586</v>
      </c>
      <c r="K129" s="15">
        <v>30465.235062231772</v>
      </c>
      <c r="L129" s="15">
        <v>0</v>
      </c>
      <c r="M129" s="15">
        <v>0</v>
      </c>
      <c r="N129" s="15">
        <v>34948.226730814829</v>
      </c>
      <c r="O129" s="15">
        <v>36040.865962800992</v>
      </c>
      <c r="P129" s="15">
        <v>0</v>
      </c>
      <c r="Q129" s="15">
        <v>0</v>
      </c>
      <c r="R129" s="15" t="s">
        <v>37</v>
      </c>
      <c r="S129" s="15" t="s">
        <v>37</v>
      </c>
      <c r="T129" s="15">
        <v>3090.757216796093</v>
      </c>
      <c r="U129" s="15" t="s">
        <v>37</v>
      </c>
      <c r="V129" s="15" t="s">
        <v>37</v>
      </c>
      <c r="W129" s="15" t="s">
        <v>37</v>
      </c>
      <c r="X129" s="15" t="s">
        <v>37</v>
      </c>
      <c r="Y129" s="15" t="s">
        <v>37</v>
      </c>
      <c r="Z129" s="15" t="s">
        <v>37</v>
      </c>
      <c r="AA129" s="15" t="s">
        <v>37</v>
      </c>
      <c r="AB129" s="15" t="s">
        <v>37</v>
      </c>
      <c r="AC129" s="15" t="s">
        <v>37</v>
      </c>
      <c r="AD129" s="15" t="s">
        <v>37</v>
      </c>
      <c r="AE129" s="15" t="s">
        <v>37</v>
      </c>
      <c r="AF129" s="15" t="s">
        <v>37</v>
      </c>
      <c r="AG129" s="15" t="s">
        <v>37</v>
      </c>
      <c r="AH129" s="15" t="s">
        <v>37</v>
      </c>
      <c r="AI129" s="15" t="s">
        <v>37</v>
      </c>
      <c r="AJ129" s="15" t="s">
        <v>37</v>
      </c>
      <c r="AK129" s="15" t="s">
        <v>37</v>
      </c>
      <c r="AL129" s="15" t="s">
        <v>37</v>
      </c>
      <c r="AM129" s="15" t="s">
        <v>37</v>
      </c>
      <c r="AN129" s="15" t="s">
        <v>37</v>
      </c>
      <c r="AO129" s="12"/>
      <c r="AP129" s="16">
        <v>134466.8687024003</v>
      </c>
      <c r="AQ129" s="17">
        <v>5</v>
      </c>
      <c r="AR129" s="18" t="s">
        <v>37</v>
      </c>
      <c r="AS129" s="19">
        <v>945551.11219155695</v>
      </c>
      <c r="AT129" s="19" t="s">
        <v>37</v>
      </c>
      <c r="AV129" s="16">
        <v>134466.8687024003</v>
      </c>
      <c r="AW129" s="17">
        <v>19</v>
      </c>
      <c r="AX129" s="18">
        <v>19</v>
      </c>
      <c r="AY129" s="19">
        <v>945551.11219155695</v>
      </c>
      <c r="AZ129" s="19">
        <v>945551.11219155695</v>
      </c>
    </row>
    <row r="130" spans="9:52" customFormat="1" x14ac:dyDescent="0.15">
      <c r="I130" s="14">
        <v>44689</v>
      </c>
      <c r="J130" s="15">
        <v>29912.790096475532</v>
      </c>
      <c r="K130" s="15">
        <v>30456.078083007353</v>
      </c>
      <c r="L130" s="15">
        <v>0</v>
      </c>
      <c r="M130" s="15">
        <v>0</v>
      </c>
      <c r="N130" s="15">
        <v>34937.722292380313</v>
      </c>
      <c r="O130" s="15">
        <v>35536.471010858564</v>
      </c>
      <c r="P130" s="15">
        <v>0</v>
      </c>
      <c r="Q130" s="15">
        <v>0</v>
      </c>
      <c r="R130" s="15" t="s">
        <v>37</v>
      </c>
      <c r="S130" s="15" t="s">
        <v>37</v>
      </c>
      <c r="T130" s="15">
        <v>15446.58638581231</v>
      </c>
      <c r="U130" s="15" t="s">
        <v>37</v>
      </c>
      <c r="V130" s="15" t="s">
        <v>37</v>
      </c>
      <c r="W130" s="15" t="s">
        <v>37</v>
      </c>
      <c r="X130" s="15" t="s">
        <v>37</v>
      </c>
      <c r="Y130" s="15" t="s">
        <v>37</v>
      </c>
      <c r="Z130" s="15" t="s">
        <v>37</v>
      </c>
      <c r="AA130" s="15" t="s">
        <v>37</v>
      </c>
      <c r="AB130" s="15" t="s">
        <v>37</v>
      </c>
      <c r="AC130" s="15" t="s">
        <v>37</v>
      </c>
      <c r="AD130" s="15" t="s">
        <v>37</v>
      </c>
      <c r="AE130" s="15" t="s">
        <v>37</v>
      </c>
      <c r="AF130" s="15" t="s">
        <v>37</v>
      </c>
      <c r="AG130" s="15" t="s">
        <v>37</v>
      </c>
      <c r="AH130" s="15" t="s">
        <v>37</v>
      </c>
      <c r="AI130" s="15" t="s">
        <v>37</v>
      </c>
      <c r="AJ130" s="15" t="s">
        <v>37</v>
      </c>
      <c r="AK130" s="15" t="s">
        <v>37</v>
      </c>
      <c r="AL130" s="15" t="s">
        <v>37</v>
      </c>
      <c r="AM130" s="15" t="s">
        <v>37</v>
      </c>
      <c r="AN130" s="15" t="s">
        <v>37</v>
      </c>
      <c r="AO130" s="12"/>
      <c r="AP130" s="16">
        <v>146289.64786853408</v>
      </c>
      <c r="AQ130" s="17">
        <v>5</v>
      </c>
      <c r="AR130" s="18" t="s">
        <v>37</v>
      </c>
      <c r="AS130" s="19">
        <v>1091840.760060091</v>
      </c>
      <c r="AT130" s="19" t="s">
        <v>37</v>
      </c>
      <c r="AV130" s="16">
        <v>146289.64786853408</v>
      </c>
      <c r="AW130" s="17">
        <v>20</v>
      </c>
      <c r="AX130" s="18" t="s">
        <v>37</v>
      </c>
      <c r="AY130" s="19">
        <v>146289.64786853408</v>
      </c>
      <c r="AZ130" s="19" t="s">
        <v>37</v>
      </c>
    </row>
    <row r="131" spans="9:52" customFormat="1" x14ac:dyDescent="0.15">
      <c r="I131" s="14">
        <v>44690</v>
      </c>
      <c r="J131" s="15">
        <v>29903.799166423676</v>
      </c>
      <c r="K131" s="15">
        <v>29963.639350456731</v>
      </c>
      <c r="L131" s="15">
        <v>0</v>
      </c>
      <c r="M131" s="15">
        <v>0</v>
      </c>
      <c r="N131" s="15">
        <v>34927.221011279857</v>
      </c>
      <c r="O131" s="15">
        <v>35525.789763000445</v>
      </c>
      <c r="P131" s="15">
        <v>0</v>
      </c>
      <c r="Q131" s="15">
        <v>0</v>
      </c>
      <c r="R131" s="15" t="s">
        <v>37</v>
      </c>
      <c r="S131" s="15" t="s">
        <v>37</v>
      </c>
      <c r="T131" s="15">
        <v>15439.390041880679</v>
      </c>
      <c r="U131" s="15" t="s">
        <v>37</v>
      </c>
      <c r="V131" s="15" t="s">
        <v>37</v>
      </c>
      <c r="W131" s="15" t="s">
        <v>37</v>
      </c>
      <c r="X131" s="15" t="s">
        <v>37</v>
      </c>
      <c r="Y131" s="15" t="s">
        <v>37</v>
      </c>
      <c r="Z131" s="15" t="s">
        <v>37</v>
      </c>
      <c r="AA131" s="15" t="s">
        <v>37</v>
      </c>
      <c r="AB131" s="15" t="s">
        <v>37</v>
      </c>
      <c r="AC131" s="15" t="s">
        <v>37</v>
      </c>
      <c r="AD131" s="15" t="s">
        <v>37</v>
      </c>
      <c r="AE131" s="15" t="s">
        <v>37</v>
      </c>
      <c r="AF131" s="15" t="s">
        <v>37</v>
      </c>
      <c r="AG131" s="15" t="s">
        <v>37</v>
      </c>
      <c r="AH131" s="15" t="s">
        <v>37</v>
      </c>
      <c r="AI131" s="15" t="s">
        <v>37</v>
      </c>
      <c r="AJ131" s="15" t="s">
        <v>37</v>
      </c>
      <c r="AK131" s="15" t="s">
        <v>37</v>
      </c>
      <c r="AL131" s="15" t="s">
        <v>37</v>
      </c>
      <c r="AM131" s="15" t="s">
        <v>37</v>
      </c>
      <c r="AN131" s="15" t="s">
        <v>37</v>
      </c>
      <c r="AO131" s="12"/>
      <c r="AP131" s="16">
        <v>145759.8393330414</v>
      </c>
      <c r="AQ131" s="17">
        <v>5</v>
      </c>
      <c r="AR131" s="18" t="s">
        <v>37</v>
      </c>
      <c r="AS131" s="19">
        <v>1237600.5993931324</v>
      </c>
      <c r="AT131" s="19" t="s">
        <v>37</v>
      </c>
      <c r="AV131" s="16">
        <v>145759.8393330414</v>
      </c>
      <c r="AW131" s="17">
        <v>20</v>
      </c>
      <c r="AX131" s="18" t="s">
        <v>37</v>
      </c>
      <c r="AY131" s="19">
        <v>292049.48720157548</v>
      </c>
      <c r="AZ131" s="19" t="s">
        <v>37</v>
      </c>
    </row>
    <row r="132" spans="9:52" customFormat="1" x14ac:dyDescent="0.15">
      <c r="I132" s="14">
        <v>44691</v>
      </c>
      <c r="J132" s="15">
        <v>29412.636568808051</v>
      </c>
      <c r="K132" s="15">
        <v>29954.633136571963</v>
      </c>
      <c r="L132" s="15">
        <v>0</v>
      </c>
      <c r="M132" s="15">
        <v>0</v>
      </c>
      <c r="N132" s="15">
        <v>34916.722886564465</v>
      </c>
      <c r="O132" s="15">
        <v>35515.111725620249</v>
      </c>
      <c r="P132" s="15">
        <v>0</v>
      </c>
      <c r="Q132" s="15">
        <v>0</v>
      </c>
      <c r="R132" s="15" t="s">
        <v>37</v>
      </c>
      <c r="S132" s="15" t="s">
        <v>37</v>
      </c>
      <c r="T132" s="15">
        <v>15432.197050622883</v>
      </c>
      <c r="U132" s="15" t="s">
        <v>37</v>
      </c>
      <c r="V132" s="15" t="s">
        <v>37</v>
      </c>
      <c r="W132" s="15" t="s">
        <v>37</v>
      </c>
      <c r="X132" s="15" t="s">
        <v>37</v>
      </c>
      <c r="Y132" s="15" t="s">
        <v>37</v>
      </c>
      <c r="Z132" s="15" t="s">
        <v>37</v>
      </c>
      <c r="AA132" s="15" t="s">
        <v>37</v>
      </c>
      <c r="AB132" s="15" t="s">
        <v>37</v>
      </c>
      <c r="AC132" s="15" t="s">
        <v>37</v>
      </c>
      <c r="AD132" s="15" t="s">
        <v>37</v>
      </c>
      <c r="AE132" s="15" t="s">
        <v>37</v>
      </c>
      <c r="AF132" s="15" t="s">
        <v>37</v>
      </c>
      <c r="AG132" s="15" t="s">
        <v>37</v>
      </c>
      <c r="AH132" s="15" t="s">
        <v>37</v>
      </c>
      <c r="AI132" s="15" t="s">
        <v>37</v>
      </c>
      <c r="AJ132" s="15" t="s">
        <v>37</v>
      </c>
      <c r="AK132" s="15" t="s">
        <v>37</v>
      </c>
      <c r="AL132" s="15" t="s">
        <v>37</v>
      </c>
      <c r="AM132" s="15" t="s">
        <v>37</v>
      </c>
      <c r="AN132" s="15" t="s">
        <v>37</v>
      </c>
      <c r="AO132" s="12"/>
      <c r="AP132" s="16">
        <v>145231.30136818759</v>
      </c>
      <c r="AQ132" s="17">
        <v>5</v>
      </c>
      <c r="AR132" s="18" t="s">
        <v>37</v>
      </c>
      <c r="AS132" s="19">
        <v>1382831.90076132</v>
      </c>
      <c r="AT132" s="19" t="s">
        <v>37</v>
      </c>
      <c r="AV132" s="16">
        <v>145231.30136818759</v>
      </c>
      <c r="AW132" s="17">
        <v>20</v>
      </c>
      <c r="AX132" s="18" t="s">
        <v>37</v>
      </c>
      <c r="AY132" s="19">
        <v>437280.78856976307</v>
      </c>
      <c r="AZ132" s="19" t="s">
        <v>37</v>
      </c>
    </row>
    <row r="133" spans="9:52" customFormat="1" x14ac:dyDescent="0.15">
      <c r="I133" s="14">
        <v>44692</v>
      </c>
      <c r="J133" s="15">
        <v>29403.795970616513</v>
      </c>
      <c r="K133" s="15">
        <v>29945.629629697771</v>
      </c>
      <c r="L133" s="15">
        <v>0</v>
      </c>
      <c r="M133" s="15">
        <v>0</v>
      </c>
      <c r="N133" s="15">
        <v>34906.227917285418</v>
      </c>
      <c r="O133" s="15">
        <v>35504.43689775301</v>
      </c>
      <c r="P133" s="15">
        <v>0</v>
      </c>
      <c r="Q133" s="15">
        <v>0</v>
      </c>
      <c r="R133" s="15" t="s">
        <v>37</v>
      </c>
      <c r="S133" s="15" t="s">
        <v>37</v>
      </c>
      <c r="T133" s="15">
        <v>15425.007410476956</v>
      </c>
      <c r="U133" s="15" t="s">
        <v>37</v>
      </c>
      <c r="V133" s="15" t="s">
        <v>37</v>
      </c>
      <c r="W133" s="15" t="s">
        <v>37</v>
      </c>
      <c r="X133" s="15" t="s">
        <v>37</v>
      </c>
      <c r="Y133" s="15" t="s">
        <v>37</v>
      </c>
      <c r="Z133" s="15" t="s">
        <v>37</v>
      </c>
      <c r="AA133" s="15" t="s">
        <v>37</v>
      </c>
      <c r="AB133" s="15" t="s">
        <v>37</v>
      </c>
      <c r="AC133" s="15" t="s">
        <v>37</v>
      </c>
      <c r="AD133" s="15" t="s">
        <v>37</v>
      </c>
      <c r="AE133" s="15" t="s">
        <v>37</v>
      </c>
      <c r="AF133" s="15" t="s">
        <v>37</v>
      </c>
      <c r="AG133" s="15" t="s">
        <v>37</v>
      </c>
      <c r="AH133" s="15" t="s">
        <v>37</v>
      </c>
      <c r="AI133" s="15" t="s">
        <v>37</v>
      </c>
      <c r="AJ133" s="15" t="s">
        <v>37</v>
      </c>
      <c r="AK133" s="15" t="s">
        <v>37</v>
      </c>
      <c r="AL133" s="15" t="s">
        <v>37</v>
      </c>
      <c r="AM133" s="15" t="s">
        <v>37</v>
      </c>
      <c r="AN133" s="15" t="s">
        <v>37</v>
      </c>
      <c r="AO133" s="12"/>
      <c r="AP133" s="16">
        <v>145185.09782582967</v>
      </c>
      <c r="AQ133" s="17">
        <v>5</v>
      </c>
      <c r="AR133" s="18" t="s">
        <v>37</v>
      </c>
      <c r="AS133" s="19">
        <v>1528016.9985871497</v>
      </c>
      <c r="AT133" s="19" t="s">
        <v>37</v>
      </c>
      <c r="AV133" s="16">
        <v>145185.09782582967</v>
      </c>
      <c r="AW133" s="17">
        <v>20</v>
      </c>
      <c r="AX133" s="18" t="s">
        <v>37</v>
      </c>
      <c r="AY133" s="19">
        <v>582465.88639559271</v>
      </c>
      <c r="AZ133" s="19" t="s">
        <v>37</v>
      </c>
    </row>
    <row r="134" spans="9:52" customFormat="1" x14ac:dyDescent="0.15">
      <c r="I134" s="14">
        <v>44693</v>
      </c>
      <c r="J134" s="15">
        <v>29394.958029656202</v>
      </c>
      <c r="K134" s="15">
        <v>29936.628829020501</v>
      </c>
      <c r="L134" s="15">
        <v>0</v>
      </c>
      <c r="M134" s="15">
        <v>0</v>
      </c>
      <c r="N134" s="15">
        <v>34404.246861614083</v>
      </c>
      <c r="O134" s="15">
        <v>35493.765278434024</v>
      </c>
      <c r="P134" s="15">
        <v>0</v>
      </c>
      <c r="Q134" s="15">
        <v>0</v>
      </c>
      <c r="R134" s="15" t="s">
        <v>37</v>
      </c>
      <c r="S134" s="15" t="s">
        <v>37</v>
      </c>
      <c r="T134" s="15">
        <v>15417.821119881664</v>
      </c>
      <c r="U134" s="15" t="s">
        <v>37</v>
      </c>
      <c r="V134" s="15" t="s">
        <v>37</v>
      </c>
      <c r="W134" s="15" t="s">
        <v>37</v>
      </c>
      <c r="X134" s="15" t="s">
        <v>37</v>
      </c>
      <c r="Y134" s="15" t="s">
        <v>37</v>
      </c>
      <c r="Z134" s="15" t="s">
        <v>37</v>
      </c>
      <c r="AA134" s="15" t="s">
        <v>37</v>
      </c>
      <c r="AB134" s="15" t="s">
        <v>37</v>
      </c>
      <c r="AC134" s="15" t="s">
        <v>37</v>
      </c>
      <c r="AD134" s="15" t="s">
        <v>37</v>
      </c>
      <c r="AE134" s="15" t="s">
        <v>37</v>
      </c>
      <c r="AF134" s="15" t="s">
        <v>37</v>
      </c>
      <c r="AG134" s="15" t="s">
        <v>37</v>
      </c>
      <c r="AH134" s="15" t="s">
        <v>37</v>
      </c>
      <c r="AI134" s="15" t="s">
        <v>37</v>
      </c>
      <c r="AJ134" s="15" t="s">
        <v>37</v>
      </c>
      <c r="AK134" s="15" t="s">
        <v>37</v>
      </c>
      <c r="AL134" s="15" t="s">
        <v>37</v>
      </c>
      <c r="AM134" s="15" t="s">
        <v>37</v>
      </c>
      <c r="AN134" s="15" t="s">
        <v>37</v>
      </c>
      <c r="AO134" s="12"/>
      <c r="AP134" s="16">
        <v>144647.42011860647</v>
      </c>
      <c r="AQ134" s="17">
        <v>5</v>
      </c>
      <c r="AR134" s="18" t="s">
        <v>37</v>
      </c>
      <c r="AS134" s="19">
        <v>1672664.4187057561</v>
      </c>
      <c r="AT134" s="19" t="s">
        <v>37</v>
      </c>
      <c r="AV134" s="16">
        <v>144647.42011860647</v>
      </c>
      <c r="AW134" s="17">
        <v>20</v>
      </c>
      <c r="AX134" s="18" t="s">
        <v>37</v>
      </c>
      <c r="AY134" s="19">
        <v>727113.30651419912</v>
      </c>
      <c r="AZ134" s="19" t="s">
        <v>37</v>
      </c>
    </row>
    <row r="135" spans="9:52" customFormat="1" x14ac:dyDescent="0.15">
      <c r="I135" s="14">
        <v>44694</v>
      </c>
      <c r="J135" s="15">
        <v>29386.122745128432</v>
      </c>
      <c r="K135" s="15">
        <v>29927.63073372675</v>
      </c>
      <c r="L135" s="15">
        <v>0</v>
      </c>
      <c r="M135" s="15">
        <v>0</v>
      </c>
      <c r="N135" s="15">
        <v>34393.905927985958</v>
      </c>
      <c r="O135" s="15">
        <v>35483.096866698907</v>
      </c>
      <c r="P135" s="15">
        <v>0</v>
      </c>
      <c r="Q135" s="15">
        <v>0</v>
      </c>
      <c r="R135" s="15" t="s">
        <v>37</v>
      </c>
      <c r="S135" s="15" t="s">
        <v>37</v>
      </c>
      <c r="T135" s="15">
        <v>15410.638177276498</v>
      </c>
      <c r="U135" s="15" t="s">
        <v>37</v>
      </c>
      <c r="V135" s="15" t="s">
        <v>37</v>
      </c>
      <c r="W135" s="15" t="s">
        <v>37</v>
      </c>
      <c r="X135" s="15" t="s">
        <v>37</v>
      </c>
      <c r="Y135" s="15" t="s">
        <v>37</v>
      </c>
      <c r="Z135" s="15" t="s">
        <v>37</v>
      </c>
      <c r="AA135" s="15" t="s">
        <v>37</v>
      </c>
      <c r="AB135" s="15" t="s">
        <v>37</v>
      </c>
      <c r="AC135" s="15" t="s">
        <v>37</v>
      </c>
      <c r="AD135" s="15" t="s">
        <v>37</v>
      </c>
      <c r="AE135" s="15" t="s">
        <v>37</v>
      </c>
      <c r="AF135" s="15" t="s">
        <v>37</v>
      </c>
      <c r="AG135" s="15" t="s">
        <v>37</v>
      </c>
      <c r="AH135" s="15" t="s">
        <v>37</v>
      </c>
      <c r="AI135" s="15" t="s">
        <v>37</v>
      </c>
      <c r="AJ135" s="15" t="s">
        <v>37</v>
      </c>
      <c r="AK135" s="15" t="s">
        <v>37</v>
      </c>
      <c r="AL135" s="15" t="s">
        <v>37</v>
      </c>
      <c r="AM135" s="15" t="s">
        <v>37</v>
      </c>
      <c r="AN135" s="15" t="s">
        <v>37</v>
      </c>
      <c r="AO135" s="12"/>
      <c r="AP135" s="16">
        <v>144601.39445081656</v>
      </c>
      <c r="AQ135" s="17">
        <v>5</v>
      </c>
      <c r="AR135" s="18" t="s">
        <v>37</v>
      </c>
      <c r="AS135" s="19">
        <v>1817265.8131565726</v>
      </c>
      <c r="AT135" s="19" t="s">
        <v>37</v>
      </c>
      <c r="AV135" s="16">
        <v>144601.39445081656</v>
      </c>
      <c r="AW135" s="17">
        <v>20</v>
      </c>
      <c r="AX135" s="18" t="s">
        <v>37</v>
      </c>
      <c r="AY135" s="19">
        <v>871714.70096501568</v>
      </c>
      <c r="AZ135" s="19" t="s">
        <v>37</v>
      </c>
    </row>
    <row r="136" spans="9:52" customFormat="1" x14ac:dyDescent="0.15">
      <c r="I136" s="14">
        <v>44695</v>
      </c>
      <c r="J136" s="15">
        <v>29377.290116234752</v>
      </c>
      <c r="K136" s="15">
        <v>29918.635343003352</v>
      </c>
      <c r="L136" s="15">
        <v>0</v>
      </c>
      <c r="M136" s="15">
        <v>0</v>
      </c>
      <c r="N136" s="15">
        <v>34383.568102547033</v>
      </c>
      <c r="O136" s="15">
        <v>35472.431661583549</v>
      </c>
      <c r="P136" s="15">
        <v>0</v>
      </c>
      <c r="Q136" s="15">
        <v>0</v>
      </c>
      <c r="R136" s="15" t="s">
        <v>37</v>
      </c>
      <c r="S136" s="15" t="s">
        <v>37</v>
      </c>
      <c r="T136" s="15">
        <v>15403.458581101679</v>
      </c>
      <c r="U136" s="15" t="s">
        <v>37</v>
      </c>
      <c r="V136" s="15" t="s">
        <v>37</v>
      </c>
      <c r="W136" s="15" t="s">
        <v>37</v>
      </c>
      <c r="X136" s="15" t="s">
        <v>37</v>
      </c>
      <c r="Y136" s="15" t="s">
        <v>37</v>
      </c>
      <c r="Z136" s="15" t="s">
        <v>37</v>
      </c>
      <c r="AA136" s="15" t="s">
        <v>37</v>
      </c>
      <c r="AB136" s="15" t="s">
        <v>37</v>
      </c>
      <c r="AC136" s="15" t="s">
        <v>37</v>
      </c>
      <c r="AD136" s="15" t="s">
        <v>37</v>
      </c>
      <c r="AE136" s="15" t="s">
        <v>37</v>
      </c>
      <c r="AF136" s="15" t="s">
        <v>37</v>
      </c>
      <c r="AG136" s="15" t="s">
        <v>37</v>
      </c>
      <c r="AH136" s="15" t="s">
        <v>37</v>
      </c>
      <c r="AI136" s="15" t="s">
        <v>37</v>
      </c>
      <c r="AJ136" s="15" t="s">
        <v>37</v>
      </c>
      <c r="AK136" s="15" t="s">
        <v>37</v>
      </c>
      <c r="AL136" s="15" t="s">
        <v>37</v>
      </c>
      <c r="AM136" s="15" t="s">
        <v>37</v>
      </c>
      <c r="AN136" s="15" t="s">
        <v>37</v>
      </c>
      <c r="AO136" s="12"/>
      <c r="AP136" s="16">
        <v>144555.38380447036</v>
      </c>
      <c r="AQ136" s="17">
        <v>5</v>
      </c>
      <c r="AR136" s="18" t="s">
        <v>37</v>
      </c>
      <c r="AS136" s="19">
        <v>1961821.1969610429</v>
      </c>
      <c r="AT136" s="19" t="s">
        <v>37</v>
      </c>
      <c r="AV136" s="16">
        <v>144555.38380447036</v>
      </c>
      <c r="AW136" s="17">
        <v>20</v>
      </c>
      <c r="AX136" s="18">
        <v>20</v>
      </c>
      <c r="AY136" s="19">
        <v>1016270.084769486</v>
      </c>
      <c r="AZ136" s="19">
        <v>1016270.084769486</v>
      </c>
    </row>
    <row r="137" spans="9:52" customFormat="1" x14ac:dyDescent="0.15">
      <c r="I137" s="14">
        <v>44696</v>
      </c>
      <c r="J137" s="15">
        <v>29368.460142176955</v>
      </c>
      <c r="K137" s="15">
        <v>29909.642656037398</v>
      </c>
      <c r="L137" s="15">
        <v>0</v>
      </c>
      <c r="M137" s="15">
        <v>0</v>
      </c>
      <c r="N137" s="15">
        <v>34373.233384363062</v>
      </c>
      <c r="O137" s="15">
        <v>34969.245083483511</v>
      </c>
      <c r="P137" s="15">
        <v>0</v>
      </c>
      <c r="Q137" s="15">
        <v>0</v>
      </c>
      <c r="R137" s="15" t="s">
        <v>37</v>
      </c>
      <c r="S137" s="15" t="s">
        <v>37</v>
      </c>
      <c r="T137" s="15">
        <v>22581.214083703955</v>
      </c>
      <c r="U137" s="15" t="s">
        <v>37</v>
      </c>
      <c r="V137" s="15" t="s">
        <v>37</v>
      </c>
      <c r="W137" s="15" t="s">
        <v>37</v>
      </c>
      <c r="X137" s="15" t="s">
        <v>37</v>
      </c>
      <c r="Y137" s="15" t="s">
        <v>37</v>
      </c>
      <c r="Z137" s="15" t="s">
        <v>37</v>
      </c>
      <c r="AA137" s="15" t="s">
        <v>37</v>
      </c>
      <c r="AB137" s="15" t="s">
        <v>37</v>
      </c>
      <c r="AC137" s="15" t="s">
        <v>37</v>
      </c>
      <c r="AD137" s="15" t="s">
        <v>37</v>
      </c>
      <c r="AE137" s="15" t="s">
        <v>37</v>
      </c>
      <c r="AF137" s="15" t="s">
        <v>37</v>
      </c>
      <c r="AG137" s="15" t="s">
        <v>37</v>
      </c>
      <c r="AH137" s="15" t="s">
        <v>37</v>
      </c>
      <c r="AI137" s="15" t="s">
        <v>37</v>
      </c>
      <c r="AJ137" s="15" t="s">
        <v>37</v>
      </c>
      <c r="AK137" s="15" t="s">
        <v>37</v>
      </c>
      <c r="AL137" s="15" t="s">
        <v>37</v>
      </c>
      <c r="AM137" s="15" t="s">
        <v>37</v>
      </c>
      <c r="AN137" s="15" t="s">
        <v>37</v>
      </c>
      <c r="AO137" s="12"/>
      <c r="AP137" s="16">
        <v>151201.7953497649</v>
      </c>
      <c r="AQ137" s="17">
        <v>5</v>
      </c>
      <c r="AR137" s="18" t="s">
        <v>37</v>
      </c>
      <c r="AS137" s="19">
        <v>2113022.992310808</v>
      </c>
      <c r="AT137" s="19" t="s">
        <v>37</v>
      </c>
      <c r="AV137" s="16">
        <v>151201.7953497649</v>
      </c>
      <c r="AW137" s="17">
        <v>21</v>
      </c>
      <c r="AX137" s="18" t="s">
        <v>37</v>
      </c>
      <c r="AY137" s="19">
        <v>151201.7953497649</v>
      </c>
      <c r="AZ137" s="19" t="s">
        <v>37</v>
      </c>
    </row>
    <row r="138" spans="9:52" customFormat="1" x14ac:dyDescent="0.15">
      <c r="I138" s="14">
        <v>44697</v>
      </c>
      <c r="J138" s="15">
        <v>29359.63282215708</v>
      </c>
      <c r="K138" s="15">
        <v>29418.38408053208</v>
      </c>
      <c r="L138" s="15">
        <v>0</v>
      </c>
      <c r="M138" s="15">
        <v>0</v>
      </c>
      <c r="N138" s="15">
        <v>34362.901772500103</v>
      </c>
      <c r="O138" s="15">
        <v>34958.734327532708</v>
      </c>
      <c r="P138" s="15">
        <v>0</v>
      </c>
      <c r="Q138" s="15">
        <v>0</v>
      </c>
      <c r="R138" s="15" t="s">
        <v>37</v>
      </c>
      <c r="S138" s="15" t="s">
        <v>37</v>
      </c>
      <c r="T138" s="15">
        <v>22572.390635595137</v>
      </c>
      <c r="U138" s="15" t="s">
        <v>37</v>
      </c>
      <c r="V138" s="15" t="s">
        <v>37</v>
      </c>
      <c r="W138" s="15" t="s">
        <v>37</v>
      </c>
      <c r="X138" s="15" t="s">
        <v>37</v>
      </c>
      <c r="Y138" s="15" t="s">
        <v>37</v>
      </c>
      <c r="Z138" s="15" t="s">
        <v>37</v>
      </c>
      <c r="AA138" s="15" t="s">
        <v>37</v>
      </c>
      <c r="AB138" s="15" t="s">
        <v>37</v>
      </c>
      <c r="AC138" s="15" t="s">
        <v>37</v>
      </c>
      <c r="AD138" s="15" t="s">
        <v>37</v>
      </c>
      <c r="AE138" s="15" t="s">
        <v>37</v>
      </c>
      <c r="AF138" s="15" t="s">
        <v>37</v>
      </c>
      <c r="AG138" s="15" t="s">
        <v>37</v>
      </c>
      <c r="AH138" s="15" t="s">
        <v>37</v>
      </c>
      <c r="AI138" s="15" t="s">
        <v>37</v>
      </c>
      <c r="AJ138" s="15" t="s">
        <v>37</v>
      </c>
      <c r="AK138" s="15" t="s">
        <v>37</v>
      </c>
      <c r="AL138" s="15" t="s">
        <v>37</v>
      </c>
      <c r="AM138" s="15" t="s">
        <v>37</v>
      </c>
      <c r="AN138" s="15" t="s">
        <v>37</v>
      </c>
      <c r="AO138" s="12"/>
      <c r="AP138" s="16">
        <v>150672.04363831709</v>
      </c>
      <c r="AQ138" s="17">
        <v>5</v>
      </c>
      <c r="AR138" s="18" t="s">
        <v>37</v>
      </c>
      <c r="AS138" s="19">
        <v>2263695.035949125</v>
      </c>
      <c r="AT138" s="19" t="s">
        <v>37</v>
      </c>
      <c r="AV138" s="16">
        <v>150672.04363831709</v>
      </c>
      <c r="AW138" s="17">
        <v>21</v>
      </c>
      <c r="AX138" s="18" t="s">
        <v>37</v>
      </c>
      <c r="AY138" s="19">
        <v>301873.83898808202</v>
      </c>
      <c r="AZ138" s="19" t="s">
        <v>37</v>
      </c>
    </row>
    <row r="139" spans="9:52" customFormat="1" x14ac:dyDescent="0.15">
      <c r="I139" s="14">
        <v>44698</v>
      </c>
      <c r="J139" s="15">
        <v>28869.64736594498</v>
      </c>
      <c r="K139" s="15">
        <v>29409.541754802729</v>
      </c>
      <c r="L139" s="15">
        <v>0</v>
      </c>
      <c r="M139" s="15">
        <v>0</v>
      </c>
      <c r="N139" s="15">
        <v>34352.573266024483</v>
      </c>
      <c r="O139" s="15">
        <v>34948.226730814829</v>
      </c>
      <c r="P139" s="15">
        <v>0</v>
      </c>
      <c r="Q139" s="15">
        <v>0</v>
      </c>
      <c r="R139" s="15" t="s">
        <v>37</v>
      </c>
      <c r="S139" s="15" t="s">
        <v>37</v>
      </c>
      <c r="T139" s="15">
        <v>22563.570635185639</v>
      </c>
      <c r="U139" s="15" t="s">
        <v>37</v>
      </c>
      <c r="V139" s="15" t="s">
        <v>37</v>
      </c>
      <c r="W139" s="15" t="s">
        <v>37</v>
      </c>
      <c r="X139" s="15" t="s">
        <v>37</v>
      </c>
      <c r="Y139" s="15" t="s">
        <v>37</v>
      </c>
      <c r="Z139" s="15" t="s">
        <v>37</v>
      </c>
      <c r="AA139" s="15" t="s">
        <v>37</v>
      </c>
      <c r="AB139" s="15" t="s">
        <v>37</v>
      </c>
      <c r="AC139" s="15" t="s">
        <v>37</v>
      </c>
      <c r="AD139" s="15" t="s">
        <v>37</v>
      </c>
      <c r="AE139" s="15" t="s">
        <v>37</v>
      </c>
      <c r="AF139" s="15" t="s">
        <v>37</v>
      </c>
      <c r="AG139" s="15" t="s">
        <v>37</v>
      </c>
      <c r="AH139" s="15" t="s">
        <v>37</v>
      </c>
      <c r="AI139" s="15" t="s">
        <v>37</v>
      </c>
      <c r="AJ139" s="15" t="s">
        <v>37</v>
      </c>
      <c r="AK139" s="15" t="s">
        <v>37</v>
      </c>
      <c r="AL139" s="15" t="s">
        <v>37</v>
      </c>
      <c r="AM139" s="15" t="s">
        <v>37</v>
      </c>
      <c r="AN139" s="15" t="s">
        <v>37</v>
      </c>
      <c r="AO139" s="12"/>
      <c r="AP139" s="16">
        <v>150143.55975277268</v>
      </c>
      <c r="AQ139" s="17">
        <v>5</v>
      </c>
      <c r="AR139" s="18" t="s">
        <v>37</v>
      </c>
      <c r="AS139" s="19">
        <v>2413838.5957018975</v>
      </c>
      <c r="AT139" s="19" t="s">
        <v>37</v>
      </c>
      <c r="AV139" s="16">
        <v>150143.55975277268</v>
      </c>
      <c r="AW139" s="17">
        <v>21</v>
      </c>
      <c r="AX139" s="18" t="s">
        <v>37</v>
      </c>
      <c r="AY139" s="19">
        <v>452017.3987408547</v>
      </c>
      <c r="AZ139" s="19" t="s">
        <v>37</v>
      </c>
    </row>
    <row r="140" spans="9:52" customFormat="1" x14ac:dyDescent="0.15">
      <c r="I140" s="14">
        <v>44699</v>
      </c>
      <c r="J140" s="15">
        <v>28860.969974793843</v>
      </c>
      <c r="K140" s="15">
        <v>29400.702086823858</v>
      </c>
      <c r="L140" s="15">
        <v>0</v>
      </c>
      <c r="M140" s="15">
        <v>0</v>
      </c>
      <c r="N140" s="15">
        <v>34342.247864002813</v>
      </c>
      <c r="O140" s="15">
        <v>34937.722292380313</v>
      </c>
      <c r="P140" s="15">
        <v>0</v>
      </c>
      <c r="Q140" s="15">
        <v>0</v>
      </c>
      <c r="R140" s="15" t="s">
        <v>37</v>
      </c>
      <c r="S140" s="15" t="s">
        <v>37</v>
      </c>
      <c r="T140" s="15">
        <v>22554.754081128303</v>
      </c>
      <c r="U140" s="15" t="s">
        <v>37</v>
      </c>
      <c r="V140" s="15" t="s">
        <v>37</v>
      </c>
      <c r="W140" s="15" t="s">
        <v>37</v>
      </c>
      <c r="X140" s="15" t="s">
        <v>37</v>
      </c>
      <c r="Y140" s="15" t="s">
        <v>37</v>
      </c>
      <c r="Z140" s="15" t="s">
        <v>37</v>
      </c>
      <c r="AA140" s="15" t="s">
        <v>37</v>
      </c>
      <c r="AB140" s="15" t="s">
        <v>37</v>
      </c>
      <c r="AC140" s="15" t="s">
        <v>37</v>
      </c>
      <c r="AD140" s="15" t="s">
        <v>37</v>
      </c>
      <c r="AE140" s="15" t="s">
        <v>37</v>
      </c>
      <c r="AF140" s="15" t="s">
        <v>37</v>
      </c>
      <c r="AG140" s="15" t="s">
        <v>37</v>
      </c>
      <c r="AH140" s="15" t="s">
        <v>37</v>
      </c>
      <c r="AI140" s="15" t="s">
        <v>37</v>
      </c>
      <c r="AJ140" s="15" t="s">
        <v>37</v>
      </c>
      <c r="AK140" s="15" t="s">
        <v>37</v>
      </c>
      <c r="AL140" s="15" t="s">
        <v>37</v>
      </c>
      <c r="AM140" s="15" t="s">
        <v>37</v>
      </c>
      <c r="AN140" s="15" t="s">
        <v>37</v>
      </c>
      <c r="AO140" s="12"/>
      <c r="AP140" s="16">
        <v>150096.39629912915</v>
      </c>
      <c r="AQ140" s="17">
        <v>5</v>
      </c>
      <c r="AR140" s="18" t="s">
        <v>37</v>
      </c>
      <c r="AS140" s="19">
        <v>2563934.9920010269</v>
      </c>
      <c r="AT140" s="19" t="s">
        <v>37</v>
      </c>
      <c r="AV140" s="16">
        <v>150096.39629912915</v>
      </c>
      <c r="AW140" s="17">
        <v>21</v>
      </c>
      <c r="AX140" s="18" t="s">
        <v>37</v>
      </c>
      <c r="AY140" s="19">
        <v>602113.79503998382</v>
      </c>
      <c r="AZ140" s="19" t="s">
        <v>37</v>
      </c>
    </row>
    <row r="141" spans="9:52" customFormat="1" x14ac:dyDescent="0.15">
      <c r="I141" s="14">
        <v>44700</v>
      </c>
      <c r="J141" s="15">
        <v>28852.295191818564</v>
      </c>
      <c r="K141" s="15">
        <v>29391.865075796617</v>
      </c>
      <c r="L141" s="15">
        <v>0</v>
      </c>
      <c r="M141" s="15">
        <v>0</v>
      </c>
      <c r="N141" s="15">
        <v>33841.469485994799</v>
      </c>
      <c r="O141" s="15">
        <v>34927.221011279857</v>
      </c>
      <c r="P141" s="15">
        <v>0</v>
      </c>
      <c r="Q141" s="15">
        <v>0</v>
      </c>
      <c r="R141" s="15" t="s">
        <v>37</v>
      </c>
      <c r="S141" s="15" t="s">
        <v>37</v>
      </c>
      <c r="T141" s="15">
        <v>22545.940972076485</v>
      </c>
      <c r="U141" s="15" t="s">
        <v>37</v>
      </c>
      <c r="V141" s="15" t="s">
        <v>37</v>
      </c>
      <c r="W141" s="15" t="s">
        <v>37</v>
      </c>
      <c r="X141" s="15" t="s">
        <v>37</v>
      </c>
      <c r="Y141" s="15" t="s">
        <v>37</v>
      </c>
      <c r="Z141" s="15" t="s">
        <v>37</v>
      </c>
      <c r="AA141" s="15" t="s">
        <v>37</v>
      </c>
      <c r="AB141" s="15" t="s">
        <v>37</v>
      </c>
      <c r="AC141" s="15" t="s">
        <v>37</v>
      </c>
      <c r="AD141" s="15" t="s">
        <v>37</v>
      </c>
      <c r="AE141" s="15" t="s">
        <v>37</v>
      </c>
      <c r="AF141" s="15" t="s">
        <v>37</v>
      </c>
      <c r="AG141" s="15" t="s">
        <v>37</v>
      </c>
      <c r="AH141" s="15" t="s">
        <v>37</v>
      </c>
      <c r="AI141" s="15" t="s">
        <v>37</v>
      </c>
      <c r="AJ141" s="15" t="s">
        <v>37</v>
      </c>
      <c r="AK141" s="15" t="s">
        <v>37</v>
      </c>
      <c r="AL141" s="15" t="s">
        <v>37</v>
      </c>
      <c r="AM141" s="15" t="s">
        <v>37</v>
      </c>
      <c r="AN141" s="15" t="s">
        <v>37</v>
      </c>
      <c r="AO141" s="12"/>
      <c r="AP141" s="16">
        <v>149558.79173696632</v>
      </c>
      <c r="AQ141" s="17">
        <v>5</v>
      </c>
      <c r="AR141" s="18" t="s">
        <v>37</v>
      </c>
      <c r="AS141" s="19">
        <v>2713493.7837379933</v>
      </c>
      <c r="AT141" s="19" t="s">
        <v>37</v>
      </c>
      <c r="AV141" s="16">
        <v>149558.79173696632</v>
      </c>
      <c r="AW141" s="17">
        <v>21</v>
      </c>
      <c r="AX141" s="18" t="s">
        <v>37</v>
      </c>
      <c r="AY141" s="19">
        <v>751672.58677695016</v>
      </c>
      <c r="AZ141" s="19" t="s">
        <v>37</v>
      </c>
    </row>
    <row r="142" spans="9:52" customFormat="1" x14ac:dyDescent="0.15">
      <c r="I142" s="14">
        <v>44701</v>
      </c>
      <c r="J142" s="15">
        <v>28843.623016235197</v>
      </c>
      <c r="K142" s="15">
        <v>29383.030720922405</v>
      </c>
      <c r="L142" s="15">
        <v>0</v>
      </c>
      <c r="M142" s="15">
        <v>0</v>
      </c>
      <c r="N142" s="15">
        <v>33831.297707166443</v>
      </c>
      <c r="O142" s="15">
        <v>34916.722886564465</v>
      </c>
      <c r="P142" s="15">
        <v>0</v>
      </c>
      <c r="Q142" s="15">
        <v>0</v>
      </c>
      <c r="R142" s="15" t="s">
        <v>37</v>
      </c>
      <c r="S142" s="15" t="s">
        <v>37</v>
      </c>
      <c r="T142" s="15">
        <v>22537.131306684085</v>
      </c>
      <c r="U142" s="15" t="s">
        <v>37</v>
      </c>
      <c r="V142" s="15" t="s">
        <v>37</v>
      </c>
      <c r="W142" s="15" t="s">
        <v>37</v>
      </c>
      <c r="X142" s="15" t="s">
        <v>37</v>
      </c>
      <c r="Y142" s="15" t="s">
        <v>37</v>
      </c>
      <c r="Z142" s="15" t="s">
        <v>37</v>
      </c>
      <c r="AA142" s="15" t="s">
        <v>37</v>
      </c>
      <c r="AB142" s="15" t="s">
        <v>37</v>
      </c>
      <c r="AC142" s="15" t="s">
        <v>37</v>
      </c>
      <c r="AD142" s="15" t="s">
        <v>37</v>
      </c>
      <c r="AE142" s="15" t="s">
        <v>37</v>
      </c>
      <c r="AF142" s="15" t="s">
        <v>37</v>
      </c>
      <c r="AG142" s="15" t="s">
        <v>37</v>
      </c>
      <c r="AH142" s="15" t="s">
        <v>37</v>
      </c>
      <c r="AI142" s="15" t="s">
        <v>37</v>
      </c>
      <c r="AJ142" s="15" t="s">
        <v>37</v>
      </c>
      <c r="AK142" s="15" t="s">
        <v>37</v>
      </c>
      <c r="AL142" s="15" t="s">
        <v>37</v>
      </c>
      <c r="AM142" s="15" t="s">
        <v>37</v>
      </c>
      <c r="AN142" s="15" t="s">
        <v>37</v>
      </c>
      <c r="AO142" s="12"/>
      <c r="AP142" s="16">
        <v>149511.8056375726</v>
      </c>
      <c r="AQ142" s="17">
        <v>5</v>
      </c>
      <c r="AR142" s="18" t="s">
        <v>37</v>
      </c>
      <c r="AS142" s="19">
        <v>2863005.5893755658</v>
      </c>
      <c r="AT142" s="19" t="s">
        <v>37</v>
      </c>
      <c r="AV142" s="16">
        <v>149511.8056375726</v>
      </c>
      <c r="AW142" s="17">
        <v>21</v>
      </c>
      <c r="AX142" s="18" t="s">
        <v>37</v>
      </c>
      <c r="AY142" s="19">
        <v>901184.39241452282</v>
      </c>
      <c r="AZ142" s="19" t="s">
        <v>37</v>
      </c>
    </row>
    <row r="143" spans="9:52" customFormat="1" x14ac:dyDescent="0.15">
      <c r="I143" s="14">
        <v>44702</v>
      </c>
      <c r="J143" s="15">
        <v>28834.953447260032</v>
      </c>
      <c r="K143" s="15">
        <v>29374.199021402859</v>
      </c>
      <c r="L143" s="15">
        <v>0</v>
      </c>
      <c r="M143" s="15">
        <v>0</v>
      </c>
      <c r="N143" s="15">
        <v>33821.128985684176</v>
      </c>
      <c r="O143" s="15">
        <v>34906.227917285418</v>
      </c>
      <c r="P143" s="15">
        <v>0</v>
      </c>
      <c r="Q143" s="15">
        <v>0</v>
      </c>
      <c r="R143" s="15" t="s">
        <v>37</v>
      </c>
      <c r="S143" s="15" t="s">
        <v>37</v>
      </c>
      <c r="T143" s="15">
        <v>22528.325083605509</v>
      </c>
      <c r="U143" s="15" t="s">
        <v>37</v>
      </c>
      <c r="V143" s="15" t="s">
        <v>37</v>
      </c>
      <c r="W143" s="15" t="s">
        <v>37</v>
      </c>
      <c r="X143" s="15" t="s">
        <v>37</v>
      </c>
      <c r="Y143" s="15" t="s">
        <v>37</v>
      </c>
      <c r="Z143" s="15" t="s">
        <v>37</v>
      </c>
      <c r="AA143" s="15" t="s">
        <v>37</v>
      </c>
      <c r="AB143" s="15" t="s">
        <v>37</v>
      </c>
      <c r="AC143" s="15" t="s">
        <v>37</v>
      </c>
      <c r="AD143" s="15" t="s">
        <v>37</v>
      </c>
      <c r="AE143" s="15" t="s">
        <v>37</v>
      </c>
      <c r="AF143" s="15" t="s">
        <v>37</v>
      </c>
      <c r="AG143" s="15" t="s">
        <v>37</v>
      </c>
      <c r="AH143" s="15" t="s">
        <v>37</v>
      </c>
      <c r="AI143" s="15" t="s">
        <v>37</v>
      </c>
      <c r="AJ143" s="15" t="s">
        <v>37</v>
      </c>
      <c r="AK143" s="15" t="s">
        <v>37</v>
      </c>
      <c r="AL143" s="15" t="s">
        <v>37</v>
      </c>
      <c r="AM143" s="15" t="s">
        <v>37</v>
      </c>
      <c r="AN143" s="15" t="s">
        <v>37</v>
      </c>
      <c r="AO143" s="12"/>
      <c r="AP143" s="16">
        <v>149464.83445523801</v>
      </c>
      <c r="AQ143" s="17">
        <v>5</v>
      </c>
      <c r="AR143" s="18" t="s">
        <v>37</v>
      </c>
      <c r="AS143" s="19">
        <v>3012470.4238308039</v>
      </c>
      <c r="AT143" s="19" t="s">
        <v>37</v>
      </c>
      <c r="AV143" s="16">
        <v>149464.83445523801</v>
      </c>
      <c r="AW143" s="17">
        <v>21</v>
      </c>
      <c r="AX143" s="18">
        <v>21</v>
      </c>
      <c r="AY143" s="19">
        <v>1050649.2268697608</v>
      </c>
      <c r="AZ143" s="19">
        <v>1050649.2268697608</v>
      </c>
    </row>
    <row r="144" spans="9:52" customFormat="1" x14ac:dyDescent="0.15">
      <c r="I144" s="14">
        <v>44703</v>
      </c>
      <c r="J144" s="15">
        <v>28826.286484109598</v>
      </c>
      <c r="K144" s="15">
        <v>29365.369976439855</v>
      </c>
      <c r="L144" s="15">
        <v>0</v>
      </c>
      <c r="M144" s="15">
        <v>0</v>
      </c>
      <c r="N144" s="15">
        <v>33810.963320629045</v>
      </c>
      <c r="O144" s="15">
        <v>34404.246861614083</v>
      </c>
      <c r="P144" s="15">
        <v>0</v>
      </c>
      <c r="Q144" s="15">
        <v>0</v>
      </c>
      <c r="R144" s="15" t="s">
        <v>37</v>
      </c>
      <c r="S144" s="15" t="s">
        <v>37</v>
      </c>
      <c r="T144" s="15">
        <v>52204.347153467294</v>
      </c>
      <c r="U144" s="15" t="s">
        <v>37</v>
      </c>
      <c r="V144" s="15" t="s">
        <v>37</v>
      </c>
      <c r="W144" s="15" t="s">
        <v>37</v>
      </c>
      <c r="X144" s="15" t="s">
        <v>37</v>
      </c>
      <c r="Y144" s="15" t="s">
        <v>37</v>
      </c>
      <c r="Z144" s="15" t="s">
        <v>37</v>
      </c>
      <c r="AA144" s="15" t="s">
        <v>37</v>
      </c>
      <c r="AB144" s="15" t="s">
        <v>37</v>
      </c>
      <c r="AC144" s="15" t="s">
        <v>37</v>
      </c>
      <c r="AD144" s="15" t="s">
        <v>37</v>
      </c>
      <c r="AE144" s="15" t="s">
        <v>37</v>
      </c>
      <c r="AF144" s="15" t="s">
        <v>37</v>
      </c>
      <c r="AG144" s="15" t="s">
        <v>37</v>
      </c>
      <c r="AH144" s="15" t="s">
        <v>37</v>
      </c>
      <c r="AI144" s="15" t="s">
        <v>37</v>
      </c>
      <c r="AJ144" s="15" t="s">
        <v>37</v>
      </c>
      <c r="AK144" s="15" t="s">
        <v>37</v>
      </c>
      <c r="AL144" s="15" t="s">
        <v>37</v>
      </c>
      <c r="AM144" s="15" t="s">
        <v>37</v>
      </c>
      <c r="AN144" s="15" t="s">
        <v>37</v>
      </c>
      <c r="AO144" s="12"/>
      <c r="AP144" s="16">
        <v>178611.21379625986</v>
      </c>
      <c r="AQ144" s="17">
        <v>5</v>
      </c>
      <c r="AR144" s="18" t="s">
        <v>37</v>
      </c>
      <c r="AS144" s="19">
        <v>3191081.6376270638</v>
      </c>
      <c r="AT144" s="19" t="s">
        <v>37</v>
      </c>
      <c r="AV144" s="16">
        <v>178611.21379625986</v>
      </c>
      <c r="AW144" s="17">
        <v>22</v>
      </c>
      <c r="AX144" s="18" t="s">
        <v>37</v>
      </c>
      <c r="AY144" s="19">
        <v>178611.21379625986</v>
      </c>
      <c r="AZ144" s="19" t="s">
        <v>37</v>
      </c>
    </row>
    <row r="145" spans="9:52" customFormat="1" x14ac:dyDescent="0.15">
      <c r="I145" s="14">
        <v>44704</v>
      </c>
      <c r="J145" s="15">
        <v>28817.622126000657</v>
      </c>
      <c r="K145" s="15">
        <v>28875.288772362794</v>
      </c>
      <c r="L145" s="15">
        <v>0</v>
      </c>
      <c r="M145" s="15">
        <v>0</v>
      </c>
      <c r="N145" s="15">
        <v>33800.800711082389</v>
      </c>
      <c r="O145" s="15">
        <v>34393.905927985958</v>
      </c>
      <c r="P145" s="15">
        <v>0</v>
      </c>
      <c r="Q145" s="15">
        <v>0</v>
      </c>
      <c r="R145" s="15" t="s">
        <v>37</v>
      </c>
      <c r="S145" s="15" t="s">
        <v>37</v>
      </c>
      <c r="T145" s="15">
        <v>52184.733234465348</v>
      </c>
      <c r="U145" s="15" t="s">
        <v>37</v>
      </c>
      <c r="V145" s="15" t="s">
        <v>37</v>
      </c>
      <c r="W145" s="15" t="s">
        <v>37</v>
      </c>
      <c r="X145" s="15" t="s">
        <v>37</v>
      </c>
      <c r="Y145" s="15" t="s">
        <v>37</v>
      </c>
      <c r="Z145" s="15" t="s">
        <v>37</v>
      </c>
      <c r="AA145" s="15" t="s">
        <v>37</v>
      </c>
      <c r="AB145" s="15" t="s">
        <v>37</v>
      </c>
      <c r="AC145" s="15" t="s">
        <v>37</v>
      </c>
      <c r="AD145" s="15" t="s">
        <v>37</v>
      </c>
      <c r="AE145" s="15" t="s">
        <v>37</v>
      </c>
      <c r="AF145" s="15" t="s">
        <v>37</v>
      </c>
      <c r="AG145" s="15" t="s">
        <v>37</v>
      </c>
      <c r="AH145" s="15" t="s">
        <v>37</v>
      </c>
      <c r="AI145" s="15" t="s">
        <v>37</v>
      </c>
      <c r="AJ145" s="15" t="s">
        <v>37</v>
      </c>
      <c r="AK145" s="15" t="s">
        <v>37</v>
      </c>
      <c r="AL145" s="15" t="s">
        <v>37</v>
      </c>
      <c r="AM145" s="15" t="s">
        <v>37</v>
      </c>
      <c r="AN145" s="15" t="s">
        <v>37</v>
      </c>
      <c r="AO145" s="12"/>
      <c r="AP145" s="16">
        <v>178072.35077189715</v>
      </c>
      <c r="AQ145" s="17">
        <v>5</v>
      </c>
      <c r="AR145" s="18" t="s">
        <v>37</v>
      </c>
      <c r="AS145" s="19">
        <v>3369153.9883989608</v>
      </c>
      <c r="AT145" s="19" t="s">
        <v>37</v>
      </c>
      <c r="AV145" s="16">
        <v>178072.35077189715</v>
      </c>
      <c r="AW145" s="17">
        <v>22</v>
      </c>
      <c r="AX145" s="18" t="s">
        <v>37</v>
      </c>
      <c r="AY145" s="19">
        <v>356683.56456815702</v>
      </c>
      <c r="AZ145" s="19" t="s">
        <v>37</v>
      </c>
    </row>
    <row r="146" spans="9:52" customFormat="1" x14ac:dyDescent="0.15">
      <c r="I146" s="14">
        <v>44705</v>
      </c>
      <c r="J146" s="15">
        <v>28328.81103261438</v>
      </c>
      <c r="K146" s="15">
        <v>28866.609685566073</v>
      </c>
      <c r="L146" s="15">
        <v>0</v>
      </c>
      <c r="M146" s="15">
        <v>0</v>
      </c>
      <c r="N146" s="15">
        <v>33790.641156125799</v>
      </c>
      <c r="O146" s="15">
        <v>34383.568102547033</v>
      </c>
      <c r="P146" s="15">
        <v>0</v>
      </c>
      <c r="Q146" s="15">
        <v>0</v>
      </c>
      <c r="R146" s="15" t="s">
        <v>37</v>
      </c>
      <c r="S146" s="15" t="s">
        <v>37</v>
      </c>
      <c r="T146" s="15">
        <v>52165.126684692972</v>
      </c>
      <c r="U146" s="15" t="s">
        <v>37</v>
      </c>
      <c r="V146" s="15" t="s">
        <v>37</v>
      </c>
      <c r="W146" s="15" t="s">
        <v>37</v>
      </c>
      <c r="X146" s="15" t="s">
        <v>37</v>
      </c>
      <c r="Y146" s="15" t="s">
        <v>37</v>
      </c>
      <c r="Z146" s="15" t="s">
        <v>37</v>
      </c>
      <c r="AA146" s="15" t="s">
        <v>37</v>
      </c>
      <c r="AB146" s="15" t="s">
        <v>37</v>
      </c>
      <c r="AC146" s="15" t="s">
        <v>37</v>
      </c>
      <c r="AD146" s="15" t="s">
        <v>37</v>
      </c>
      <c r="AE146" s="15" t="s">
        <v>37</v>
      </c>
      <c r="AF146" s="15" t="s">
        <v>37</v>
      </c>
      <c r="AG146" s="15" t="s">
        <v>37</v>
      </c>
      <c r="AH146" s="15" t="s">
        <v>37</v>
      </c>
      <c r="AI146" s="15" t="s">
        <v>37</v>
      </c>
      <c r="AJ146" s="15" t="s">
        <v>37</v>
      </c>
      <c r="AK146" s="15" t="s">
        <v>37</v>
      </c>
      <c r="AL146" s="15" t="s">
        <v>37</v>
      </c>
      <c r="AM146" s="15" t="s">
        <v>37</v>
      </c>
      <c r="AN146" s="15" t="s">
        <v>37</v>
      </c>
      <c r="AO146" s="12"/>
      <c r="AP146" s="16">
        <v>177534.75666154627</v>
      </c>
      <c r="AQ146" s="17">
        <v>5</v>
      </c>
      <c r="AR146" s="18" t="s">
        <v>37</v>
      </c>
      <c r="AS146" s="19">
        <v>3546688.7450605072</v>
      </c>
      <c r="AT146" s="19" t="s">
        <v>37</v>
      </c>
      <c r="AV146" s="16">
        <v>177534.75666154627</v>
      </c>
      <c r="AW146" s="17">
        <v>22</v>
      </c>
      <c r="AX146" s="18" t="s">
        <v>37</v>
      </c>
      <c r="AY146" s="19">
        <v>534218.32122970326</v>
      </c>
      <c r="AZ146" s="19" t="s">
        <v>37</v>
      </c>
    </row>
    <row r="147" spans="9:52" customFormat="1" x14ac:dyDescent="0.15">
      <c r="I147" s="14">
        <v>44706</v>
      </c>
      <c r="J147" s="15">
        <v>28320.296201412577</v>
      </c>
      <c r="K147" s="15">
        <v>28857.933207454869</v>
      </c>
      <c r="L147" s="15">
        <v>0</v>
      </c>
      <c r="M147" s="15">
        <v>0</v>
      </c>
      <c r="N147" s="15">
        <v>33780.484654841159</v>
      </c>
      <c r="O147" s="15">
        <v>34373.233384363062</v>
      </c>
      <c r="P147" s="15">
        <v>0</v>
      </c>
      <c r="Q147" s="15">
        <v>0</v>
      </c>
      <c r="R147" s="15" t="s">
        <v>37</v>
      </c>
      <c r="S147" s="15" t="s">
        <v>37</v>
      </c>
      <c r="T147" s="15">
        <v>52145.527501381439</v>
      </c>
      <c r="U147" s="15" t="s">
        <v>37</v>
      </c>
      <c r="V147" s="15" t="s">
        <v>37</v>
      </c>
      <c r="W147" s="15" t="s">
        <v>37</v>
      </c>
      <c r="X147" s="15" t="s">
        <v>37</v>
      </c>
      <c r="Y147" s="15" t="s">
        <v>37</v>
      </c>
      <c r="Z147" s="15" t="s">
        <v>37</v>
      </c>
      <c r="AA147" s="15" t="s">
        <v>37</v>
      </c>
      <c r="AB147" s="15" t="s">
        <v>37</v>
      </c>
      <c r="AC147" s="15" t="s">
        <v>37</v>
      </c>
      <c r="AD147" s="15" t="s">
        <v>37</v>
      </c>
      <c r="AE147" s="15" t="s">
        <v>37</v>
      </c>
      <c r="AF147" s="15" t="s">
        <v>37</v>
      </c>
      <c r="AG147" s="15" t="s">
        <v>37</v>
      </c>
      <c r="AH147" s="15" t="s">
        <v>37</v>
      </c>
      <c r="AI147" s="15" t="s">
        <v>37</v>
      </c>
      <c r="AJ147" s="15" t="s">
        <v>37</v>
      </c>
      <c r="AK147" s="15" t="s">
        <v>37</v>
      </c>
      <c r="AL147" s="15" t="s">
        <v>37</v>
      </c>
      <c r="AM147" s="15" t="s">
        <v>37</v>
      </c>
      <c r="AN147" s="15" t="s">
        <v>37</v>
      </c>
      <c r="AO147" s="12"/>
      <c r="AP147" s="16">
        <v>177477.47494945311</v>
      </c>
      <c r="AQ147" s="17">
        <v>5</v>
      </c>
      <c r="AR147" s="18" t="s">
        <v>37</v>
      </c>
      <c r="AS147" s="19">
        <v>3724166.2200099602</v>
      </c>
      <c r="AT147" s="19" t="s">
        <v>37</v>
      </c>
      <c r="AV147" s="16">
        <v>177477.47494945311</v>
      </c>
      <c r="AW147" s="17">
        <v>22</v>
      </c>
      <c r="AX147" s="18" t="s">
        <v>37</v>
      </c>
      <c r="AY147" s="19">
        <v>711695.7961791564</v>
      </c>
      <c r="AZ147" s="19" t="s">
        <v>37</v>
      </c>
    </row>
    <row r="148" spans="9:52" customFormat="1" x14ac:dyDescent="0.15">
      <c r="I148" s="14">
        <v>44707</v>
      </c>
      <c r="J148" s="15">
        <v>28311.783929525751</v>
      </c>
      <c r="K148" s="15">
        <v>28849.259337245086</v>
      </c>
      <c r="L148" s="15">
        <v>0</v>
      </c>
      <c r="M148" s="15">
        <v>0</v>
      </c>
      <c r="N148" s="15">
        <v>33280.906116364087</v>
      </c>
      <c r="O148" s="15">
        <v>34362.901772500103</v>
      </c>
      <c r="P148" s="15">
        <v>0</v>
      </c>
      <c r="Q148" s="15">
        <v>0</v>
      </c>
      <c r="R148" s="15" t="s">
        <v>37</v>
      </c>
      <c r="S148" s="15" t="s">
        <v>37</v>
      </c>
      <c r="T148" s="15">
        <v>52125.935681763061</v>
      </c>
      <c r="U148" s="15" t="s">
        <v>37</v>
      </c>
      <c r="V148" s="15" t="s">
        <v>37</v>
      </c>
      <c r="W148" s="15" t="s">
        <v>37</v>
      </c>
      <c r="X148" s="15" t="s">
        <v>37</v>
      </c>
      <c r="Y148" s="15" t="s">
        <v>37</v>
      </c>
      <c r="Z148" s="15" t="s">
        <v>37</v>
      </c>
      <c r="AA148" s="15" t="s">
        <v>37</v>
      </c>
      <c r="AB148" s="15" t="s">
        <v>37</v>
      </c>
      <c r="AC148" s="15" t="s">
        <v>37</v>
      </c>
      <c r="AD148" s="15" t="s">
        <v>37</v>
      </c>
      <c r="AE148" s="15" t="s">
        <v>37</v>
      </c>
      <c r="AF148" s="15" t="s">
        <v>37</v>
      </c>
      <c r="AG148" s="15" t="s">
        <v>37</v>
      </c>
      <c r="AH148" s="15" t="s">
        <v>37</v>
      </c>
      <c r="AI148" s="15" t="s">
        <v>37</v>
      </c>
      <c r="AJ148" s="15" t="s">
        <v>37</v>
      </c>
      <c r="AK148" s="15" t="s">
        <v>37</v>
      </c>
      <c r="AL148" s="15" t="s">
        <v>37</v>
      </c>
      <c r="AM148" s="15" t="s">
        <v>37</v>
      </c>
      <c r="AN148" s="15" t="s">
        <v>37</v>
      </c>
      <c r="AO148" s="12"/>
      <c r="AP148" s="16">
        <v>176930.78683739807</v>
      </c>
      <c r="AQ148" s="17">
        <v>5</v>
      </c>
      <c r="AR148" s="18" t="s">
        <v>37</v>
      </c>
      <c r="AS148" s="19">
        <v>3901097.0068473583</v>
      </c>
      <c r="AT148" s="19" t="s">
        <v>37</v>
      </c>
      <c r="AV148" s="16">
        <v>176930.78683739807</v>
      </c>
      <c r="AW148" s="17">
        <v>22</v>
      </c>
      <c r="AX148" s="18" t="s">
        <v>37</v>
      </c>
      <c r="AY148" s="19">
        <v>888626.58301655448</v>
      </c>
      <c r="AZ148" s="19" t="s">
        <v>37</v>
      </c>
    </row>
    <row r="149" spans="9:52" customFormat="1" x14ac:dyDescent="0.15">
      <c r="I149" s="14">
        <v>44708</v>
      </c>
      <c r="J149" s="15">
        <v>28303.274216184647</v>
      </c>
      <c r="K149" s="15">
        <v>28840.588074152864</v>
      </c>
      <c r="L149" s="15">
        <v>0</v>
      </c>
      <c r="M149" s="15">
        <v>0</v>
      </c>
      <c r="N149" s="15">
        <v>33270.902826868543</v>
      </c>
      <c r="O149" s="15">
        <v>34352.573266024483</v>
      </c>
      <c r="P149" s="15">
        <v>0</v>
      </c>
      <c r="Q149" s="15">
        <v>0</v>
      </c>
      <c r="R149" s="15" t="s">
        <v>37</v>
      </c>
      <c r="S149" s="15" t="s">
        <v>37</v>
      </c>
      <c r="T149" s="15">
        <v>52106.3512230712</v>
      </c>
      <c r="U149" s="15" t="s">
        <v>37</v>
      </c>
      <c r="V149" s="15" t="s">
        <v>37</v>
      </c>
      <c r="W149" s="15" t="s">
        <v>37</v>
      </c>
      <c r="X149" s="15" t="s">
        <v>37</v>
      </c>
      <c r="Y149" s="15" t="s">
        <v>37</v>
      </c>
      <c r="Z149" s="15" t="s">
        <v>37</v>
      </c>
      <c r="AA149" s="15" t="s">
        <v>37</v>
      </c>
      <c r="AB149" s="15" t="s">
        <v>37</v>
      </c>
      <c r="AC149" s="15" t="s">
        <v>37</v>
      </c>
      <c r="AD149" s="15" t="s">
        <v>37</v>
      </c>
      <c r="AE149" s="15" t="s">
        <v>37</v>
      </c>
      <c r="AF149" s="15" t="s">
        <v>37</v>
      </c>
      <c r="AG149" s="15" t="s">
        <v>37</v>
      </c>
      <c r="AH149" s="15" t="s">
        <v>37</v>
      </c>
      <c r="AI149" s="15" t="s">
        <v>37</v>
      </c>
      <c r="AJ149" s="15" t="s">
        <v>37</v>
      </c>
      <c r="AK149" s="15" t="s">
        <v>37</v>
      </c>
      <c r="AL149" s="15" t="s">
        <v>37</v>
      </c>
      <c r="AM149" s="15" t="s">
        <v>37</v>
      </c>
      <c r="AN149" s="15" t="s">
        <v>37</v>
      </c>
      <c r="AO149" s="12"/>
      <c r="AP149" s="16">
        <v>176873.68960630175</v>
      </c>
      <c r="AQ149" s="17">
        <v>5</v>
      </c>
      <c r="AR149" s="18" t="s">
        <v>37</v>
      </c>
      <c r="AS149" s="19">
        <v>4077970.6964536603</v>
      </c>
      <c r="AT149" s="19" t="s">
        <v>37</v>
      </c>
      <c r="AV149" s="16">
        <v>176873.68960630175</v>
      </c>
      <c r="AW149" s="17">
        <v>22</v>
      </c>
      <c r="AX149" s="18" t="s">
        <v>37</v>
      </c>
      <c r="AY149" s="19">
        <v>1065500.2726228563</v>
      </c>
      <c r="AZ149" s="19" t="s">
        <v>37</v>
      </c>
    </row>
    <row r="150" spans="9:52" customFormat="1" x14ac:dyDescent="0.15">
      <c r="I150" s="14">
        <v>44709</v>
      </c>
      <c r="J150" s="15">
        <v>28294.767060620237</v>
      </c>
      <c r="K150" s="15">
        <v>28831.919417394576</v>
      </c>
      <c r="L150" s="15">
        <v>0</v>
      </c>
      <c r="M150" s="15">
        <v>0</v>
      </c>
      <c r="N150" s="15">
        <v>33260.902544076009</v>
      </c>
      <c r="O150" s="15">
        <v>34342.247864002813</v>
      </c>
      <c r="P150" s="15">
        <v>0</v>
      </c>
      <c r="Q150" s="15">
        <v>0</v>
      </c>
      <c r="R150" s="15" t="s">
        <v>37</v>
      </c>
      <c r="S150" s="15" t="s">
        <v>37</v>
      </c>
      <c r="T150" s="15">
        <v>52086.77412254025</v>
      </c>
      <c r="U150" s="15" t="s">
        <v>37</v>
      </c>
      <c r="V150" s="15" t="s">
        <v>37</v>
      </c>
      <c r="W150" s="15" t="s">
        <v>37</v>
      </c>
      <c r="X150" s="15" t="s">
        <v>37</v>
      </c>
      <c r="Y150" s="15" t="s">
        <v>37</v>
      </c>
      <c r="Z150" s="15" t="s">
        <v>37</v>
      </c>
      <c r="AA150" s="15" t="s">
        <v>37</v>
      </c>
      <c r="AB150" s="15" t="s">
        <v>37</v>
      </c>
      <c r="AC150" s="15" t="s">
        <v>37</v>
      </c>
      <c r="AD150" s="15" t="s">
        <v>37</v>
      </c>
      <c r="AE150" s="15" t="s">
        <v>37</v>
      </c>
      <c r="AF150" s="15" t="s">
        <v>37</v>
      </c>
      <c r="AG150" s="15" t="s">
        <v>37</v>
      </c>
      <c r="AH150" s="15" t="s">
        <v>37</v>
      </c>
      <c r="AI150" s="15" t="s">
        <v>37</v>
      </c>
      <c r="AJ150" s="15" t="s">
        <v>37</v>
      </c>
      <c r="AK150" s="15" t="s">
        <v>37</v>
      </c>
      <c r="AL150" s="15" t="s">
        <v>37</v>
      </c>
      <c r="AM150" s="15" t="s">
        <v>37</v>
      </c>
      <c r="AN150" s="15" t="s">
        <v>37</v>
      </c>
      <c r="AO150" s="12"/>
      <c r="AP150" s="16">
        <v>176816.61100863389</v>
      </c>
      <c r="AQ150" s="17">
        <v>5</v>
      </c>
      <c r="AR150" s="18" t="s">
        <v>37</v>
      </c>
      <c r="AS150" s="19">
        <v>4254787.3074622946</v>
      </c>
      <c r="AT150" s="19" t="s">
        <v>37</v>
      </c>
      <c r="AV150" s="16">
        <v>176816.61100863389</v>
      </c>
      <c r="AW150" s="17">
        <v>22</v>
      </c>
      <c r="AX150" s="18">
        <v>22</v>
      </c>
      <c r="AY150" s="19">
        <v>1242316.8836314902</v>
      </c>
      <c r="AZ150" s="19">
        <v>1242316.8836314902</v>
      </c>
    </row>
    <row r="151" spans="9:52" customFormat="1" x14ac:dyDescent="0.15">
      <c r="I151" s="14">
        <v>44710</v>
      </c>
      <c r="J151" s="15">
        <v>28286.262462063733</v>
      </c>
      <c r="K151" s="15">
        <v>28823.253366186833</v>
      </c>
      <c r="L151" s="15">
        <v>0</v>
      </c>
      <c r="M151" s="15">
        <v>0</v>
      </c>
      <c r="N151" s="15">
        <v>33250.905267082759</v>
      </c>
      <c r="O151" s="15">
        <v>33841.469485994799</v>
      </c>
      <c r="P151" s="15">
        <v>0</v>
      </c>
      <c r="Q151" s="15">
        <v>0</v>
      </c>
      <c r="R151" s="15" t="s">
        <v>37</v>
      </c>
      <c r="S151" s="15" t="s">
        <v>37</v>
      </c>
      <c r="T151" s="15">
        <v>73506.641473984419</v>
      </c>
      <c r="U151" s="15" t="s">
        <v>37</v>
      </c>
      <c r="V151" s="15" t="s">
        <v>37</v>
      </c>
      <c r="W151" s="15" t="s">
        <v>37</v>
      </c>
      <c r="X151" s="15" t="s">
        <v>37</v>
      </c>
      <c r="Y151" s="15" t="s">
        <v>37</v>
      </c>
      <c r="Z151" s="15" t="s">
        <v>37</v>
      </c>
      <c r="AA151" s="15" t="s">
        <v>37</v>
      </c>
      <c r="AB151" s="15" t="s">
        <v>37</v>
      </c>
      <c r="AC151" s="15" t="s">
        <v>37</v>
      </c>
      <c r="AD151" s="15" t="s">
        <v>37</v>
      </c>
      <c r="AE151" s="15" t="s">
        <v>37</v>
      </c>
      <c r="AF151" s="15" t="s">
        <v>37</v>
      </c>
      <c r="AG151" s="15" t="s">
        <v>37</v>
      </c>
      <c r="AH151" s="15" t="s">
        <v>37</v>
      </c>
      <c r="AI151" s="15" t="s">
        <v>37</v>
      </c>
      <c r="AJ151" s="15" t="s">
        <v>37</v>
      </c>
      <c r="AK151" s="15" t="s">
        <v>37</v>
      </c>
      <c r="AL151" s="15" t="s">
        <v>37</v>
      </c>
      <c r="AM151" s="15" t="s">
        <v>37</v>
      </c>
      <c r="AN151" s="15" t="s">
        <v>37</v>
      </c>
      <c r="AO151" s="12"/>
      <c r="AP151" s="16">
        <v>197708.53205531253</v>
      </c>
      <c r="AQ151" s="17">
        <v>5</v>
      </c>
      <c r="AR151" s="18" t="s">
        <v>37</v>
      </c>
      <c r="AS151" s="19">
        <v>4452495.8395176074</v>
      </c>
      <c r="AT151" s="19" t="s">
        <v>37</v>
      </c>
      <c r="AV151" s="16">
        <v>197708.53205531253</v>
      </c>
      <c r="AW151" s="17">
        <v>23</v>
      </c>
      <c r="AX151" s="18" t="s">
        <v>37</v>
      </c>
      <c r="AY151" s="19">
        <v>197708.53205531253</v>
      </c>
      <c r="AZ151" s="19" t="s">
        <v>37</v>
      </c>
    </row>
    <row r="152" spans="9:52" customFormat="1" x14ac:dyDescent="0.15">
      <c r="I152" s="14">
        <v>44711</v>
      </c>
      <c r="J152" s="15">
        <v>28277.760419746563</v>
      </c>
      <c r="K152" s="15">
        <v>28334.346754417373</v>
      </c>
      <c r="L152" s="15">
        <v>0</v>
      </c>
      <c r="M152" s="15">
        <v>0</v>
      </c>
      <c r="N152" s="15">
        <v>33240.910994985337</v>
      </c>
      <c r="O152" s="15">
        <v>33831.297707166443</v>
      </c>
      <c r="P152" s="15">
        <v>0</v>
      </c>
      <c r="Q152" s="15">
        <v>0</v>
      </c>
      <c r="R152" s="15" t="s">
        <v>37</v>
      </c>
      <c r="S152" s="15" t="s">
        <v>37</v>
      </c>
      <c r="T152" s="15">
        <v>73484.54747774711</v>
      </c>
      <c r="U152" s="15" t="s">
        <v>37</v>
      </c>
      <c r="V152" s="15" t="s">
        <v>37</v>
      </c>
      <c r="W152" s="15" t="s">
        <v>37</v>
      </c>
      <c r="X152" s="15" t="s">
        <v>37</v>
      </c>
      <c r="Y152" s="15" t="s">
        <v>37</v>
      </c>
      <c r="Z152" s="15" t="s">
        <v>37</v>
      </c>
      <c r="AA152" s="15" t="s">
        <v>37</v>
      </c>
      <c r="AB152" s="15" t="s">
        <v>37</v>
      </c>
      <c r="AC152" s="15" t="s">
        <v>37</v>
      </c>
      <c r="AD152" s="15" t="s">
        <v>37</v>
      </c>
      <c r="AE152" s="15" t="s">
        <v>37</v>
      </c>
      <c r="AF152" s="15" t="s">
        <v>37</v>
      </c>
      <c r="AG152" s="15" t="s">
        <v>37</v>
      </c>
      <c r="AH152" s="15" t="s">
        <v>37</v>
      </c>
      <c r="AI152" s="15" t="s">
        <v>37</v>
      </c>
      <c r="AJ152" s="15" t="s">
        <v>37</v>
      </c>
      <c r="AK152" s="15" t="s">
        <v>37</v>
      </c>
      <c r="AL152" s="15" t="s">
        <v>37</v>
      </c>
      <c r="AM152" s="15" t="s">
        <v>37</v>
      </c>
      <c r="AN152" s="15" t="s">
        <v>37</v>
      </c>
      <c r="AO152" s="12"/>
      <c r="AP152" s="16">
        <v>197168.86335406281</v>
      </c>
      <c r="AQ152" s="17">
        <v>5</v>
      </c>
      <c r="AR152" s="18" t="s">
        <v>37</v>
      </c>
      <c r="AS152" s="19">
        <v>4649664.70287167</v>
      </c>
      <c r="AT152" s="19" t="s">
        <v>37</v>
      </c>
      <c r="AV152" s="16">
        <v>197168.86335406281</v>
      </c>
      <c r="AW152" s="17">
        <v>23</v>
      </c>
      <c r="AX152" s="18" t="s">
        <v>37</v>
      </c>
      <c r="AY152" s="19">
        <v>394877.39540937531</v>
      </c>
      <c r="AZ152" s="19" t="s">
        <v>37</v>
      </c>
    </row>
    <row r="153" spans="9:52" customFormat="1" x14ac:dyDescent="0.15">
      <c r="I153" s="14">
        <v>44712</v>
      </c>
      <c r="J153" s="15">
        <v>27790.12091708853</v>
      </c>
      <c r="K153" s="15">
        <v>28325.830259335758</v>
      </c>
      <c r="L153" s="15">
        <v>0</v>
      </c>
      <c r="M153" s="15">
        <v>0</v>
      </c>
      <c r="N153" s="15">
        <v>33230.919726880558</v>
      </c>
      <c r="O153" s="15">
        <v>33821.128985684176</v>
      </c>
      <c r="P153" s="15">
        <v>0</v>
      </c>
      <c r="Q153" s="15">
        <v>0</v>
      </c>
      <c r="R153" s="15" t="s">
        <v>37</v>
      </c>
      <c r="S153" s="15" t="s">
        <v>37</v>
      </c>
      <c r="T153" s="15">
        <v>73462.460122333796</v>
      </c>
      <c r="U153" s="15" t="s">
        <v>37</v>
      </c>
      <c r="V153" s="15" t="s">
        <v>37</v>
      </c>
      <c r="W153" s="15" t="s">
        <v>37</v>
      </c>
      <c r="X153" s="15" t="s">
        <v>37</v>
      </c>
      <c r="Y153" s="15" t="s">
        <v>37</v>
      </c>
      <c r="Z153" s="15" t="s">
        <v>37</v>
      </c>
      <c r="AA153" s="15" t="s">
        <v>37</v>
      </c>
      <c r="AB153" s="15" t="s">
        <v>37</v>
      </c>
      <c r="AC153" s="15" t="s">
        <v>37</v>
      </c>
      <c r="AD153" s="15" t="s">
        <v>37</v>
      </c>
      <c r="AE153" s="15" t="s">
        <v>37</v>
      </c>
      <c r="AF153" s="15" t="s">
        <v>37</v>
      </c>
      <c r="AG153" s="15" t="s">
        <v>37</v>
      </c>
      <c r="AH153" s="15" t="s">
        <v>37</v>
      </c>
      <c r="AI153" s="15" t="s">
        <v>37</v>
      </c>
      <c r="AJ153" s="15" t="s">
        <v>37</v>
      </c>
      <c r="AK153" s="15" t="s">
        <v>37</v>
      </c>
      <c r="AL153" s="15" t="s">
        <v>37</v>
      </c>
      <c r="AM153" s="15" t="s">
        <v>37</v>
      </c>
      <c r="AN153" s="15" t="s">
        <v>37</v>
      </c>
      <c r="AO153" s="12"/>
      <c r="AP153" s="16">
        <v>196630.46001132281</v>
      </c>
      <c r="AQ153" s="17">
        <v>5</v>
      </c>
      <c r="AR153" s="18">
        <v>5</v>
      </c>
      <c r="AS153" s="19">
        <v>4846295.162882993</v>
      </c>
      <c r="AT153" s="19">
        <v>4846295.162882993</v>
      </c>
      <c r="AV153" s="16">
        <v>196630.46001132281</v>
      </c>
      <c r="AW153" s="17">
        <v>23</v>
      </c>
      <c r="AX153" s="18" t="s">
        <v>37</v>
      </c>
      <c r="AY153" s="19">
        <v>591507.85542069818</v>
      </c>
      <c r="AZ153" s="19" t="s">
        <v>37</v>
      </c>
    </row>
    <row r="154" spans="9:52" customFormat="1" x14ac:dyDescent="0.15">
      <c r="I154" s="14">
        <v>44713</v>
      </c>
      <c r="J154" s="15">
        <v>27781.768000744309</v>
      </c>
      <c r="K154" s="15">
        <v>28317.316324069237</v>
      </c>
      <c r="L154" s="15">
        <v>0</v>
      </c>
      <c r="M154" s="15">
        <v>0</v>
      </c>
      <c r="N154" s="15">
        <v>33220.931461865512</v>
      </c>
      <c r="O154" s="15">
        <v>33810.963320629045</v>
      </c>
      <c r="P154" s="15">
        <v>0</v>
      </c>
      <c r="Q154" s="15">
        <v>0</v>
      </c>
      <c r="R154" s="15" t="s">
        <v>37</v>
      </c>
      <c r="S154" s="15" t="s">
        <v>37</v>
      </c>
      <c r="T154" s="15">
        <v>73440.379405748448</v>
      </c>
      <c r="U154" s="15" t="s">
        <v>37</v>
      </c>
      <c r="V154" s="15" t="s">
        <v>37</v>
      </c>
      <c r="W154" s="15" t="s">
        <v>37</v>
      </c>
      <c r="X154" s="15" t="s">
        <v>37</v>
      </c>
      <c r="Y154" s="15" t="s">
        <v>37</v>
      </c>
      <c r="Z154" s="15" t="s">
        <v>37</v>
      </c>
      <c r="AA154" s="15" t="s">
        <v>37</v>
      </c>
      <c r="AB154" s="15" t="s">
        <v>37</v>
      </c>
      <c r="AC154" s="15" t="s">
        <v>37</v>
      </c>
      <c r="AD154" s="15" t="s">
        <v>37</v>
      </c>
      <c r="AE154" s="15" t="s">
        <v>37</v>
      </c>
      <c r="AF154" s="15" t="s">
        <v>37</v>
      </c>
      <c r="AG154" s="15" t="s">
        <v>37</v>
      </c>
      <c r="AH154" s="15" t="s">
        <v>37</v>
      </c>
      <c r="AI154" s="15" t="s">
        <v>37</v>
      </c>
      <c r="AJ154" s="15" t="s">
        <v>37</v>
      </c>
      <c r="AK154" s="15" t="s">
        <v>37</v>
      </c>
      <c r="AL154" s="15" t="s">
        <v>37</v>
      </c>
      <c r="AM154" s="15" t="s">
        <v>37</v>
      </c>
      <c r="AN154" s="15" t="s">
        <v>37</v>
      </c>
      <c r="AO154" s="12"/>
      <c r="AP154" s="16">
        <v>196571.35851305653</v>
      </c>
      <c r="AQ154" s="17">
        <v>6</v>
      </c>
      <c r="AR154" s="18" t="s">
        <v>37</v>
      </c>
      <c r="AS154" s="19">
        <v>196571.35851305653</v>
      </c>
      <c r="AT154" s="19" t="s">
        <v>37</v>
      </c>
      <c r="AV154" s="16">
        <v>196571.35851305653</v>
      </c>
      <c r="AW154" s="17">
        <v>23</v>
      </c>
      <c r="AX154" s="18" t="s">
        <v>37</v>
      </c>
      <c r="AY154" s="19">
        <v>788079.21393375471</v>
      </c>
      <c r="AZ154" s="19" t="s">
        <v>37</v>
      </c>
    </row>
    <row r="155" spans="9:52" customFormat="1" x14ac:dyDescent="0.15">
      <c r="I155" s="14">
        <v>44714</v>
      </c>
      <c r="J155" s="15">
        <v>27773.417595048086</v>
      </c>
      <c r="K155" s="15">
        <v>28308.804947848406</v>
      </c>
      <c r="L155" s="15">
        <v>0</v>
      </c>
      <c r="M155" s="15">
        <v>0</v>
      </c>
      <c r="N155" s="15">
        <v>32722.549931404636</v>
      </c>
      <c r="O155" s="15">
        <v>33800.800711082389</v>
      </c>
      <c r="P155" s="15">
        <v>0</v>
      </c>
      <c r="Q155" s="15">
        <v>0</v>
      </c>
      <c r="R155" s="15" t="s">
        <v>37</v>
      </c>
      <c r="S155" s="15" t="s">
        <v>37</v>
      </c>
      <c r="T155" s="15">
        <v>73418.305325995636</v>
      </c>
      <c r="U155" s="15" t="s">
        <v>37</v>
      </c>
      <c r="V155" s="15" t="s">
        <v>37</v>
      </c>
      <c r="W155" s="15" t="s">
        <v>37</v>
      </c>
      <c r="X155" s="15" t="s">
        <v>37</v>
      </c>
      <c r="Y155" s="15" t="s">
        <v>37</v>
      </c>
      <c r="Z155" s="15" t="s">
        <v>37</v>
      </c>
      <c r="AA155" s="15" t="s">
        <v>37</v>
      </c>
      <c r="AB155" s="15" t="s">
        <v>37</v>
      </c>
      <c r="AC155" s="15" t="s">
        <v>37</v>
      </c>
      <c r="AD155" s="15" t="s">
        <v>37</v>
      </c>
      <c r="AE155" s="15" t="s">
        <v>37</v>
      </c>
      <c r="AF155" s="15" t="s">
        <v>37</v>
      </c>
      <c r="AG155" s="15" t="s">
        <v>37</v>
      </c>
      <c r="AH155" s="15" t="s">
        <v>37</v>
      </c>
      <c r="AI155" s="15" t="s">
        <v>37</v>
      </c>
      <c r="AJ155" s="15" t="s">
        <v>37</v>
      </c>
      <c r="AK155" s="15" t="s">
        <v>37</v>
      </c>
      <c r="AL155" s="15" t="s">
        <v>37</v>
      </c>
      <c r="AM155" s="15" t="s">
        <v>37</v>
      </c>
      <c r="AN155" s="15" t="s">
        <v>37</v>
      </c>
      <c r="AO155" s="12"/>
      <c r="AP155" s="16">
        <v>196023.87851137915</v>
      </c>
      <c r="AQ155" s="17">
        <v>6</v>
      </c>
      <c r="AR155" s="18" t="s">
        <v>37</v>
      </c>
      <c r="AS155" s="19">
        <v>392595.23702443566</v>
      </c>
      <c r="AT155" s="19" t="s">
        <v>37</v>
      </c>
      <c r="AV155" s="16">
        <v>196023.87851137915</v>
      </c>
      <c r="AW155" s="17">
        <v>23</v>
      </c>
      <c r="AX155" s="18" t="s">
        <v>37</v>
      </c>
      <c r="AY155" s="19">
        <v>984103.09244513384</v>
      </c>
      <c r="AZ155" s="19" t="s">
        <v>37</v>
      </c>
    </row>
    <row r="156" spans="9:52" customFormat="1" x14ac:dyDescent="0.15">
      <c r="I156" s="14">
        <v>44715</v>
      </c>
      <c r="J156" s="15">
        <v>27765.069699245229</v>
      </c>
      <c r="K156" s="15">
        <v>28300.29612990408</v>
      </c>
      <c r="L156" s="15">
        <v>0</v>
      </c>
      <c r="M156" s="15">
        <v>0</v>
      </c>
      <c r="N156" s="15">
        <v>32712.714467825255</v>
      </c>
      <c r="O156" s="15">
        <v>33790.641156125799</v>
      </c>
      <c r="P156" s="15">
        <v>0</v>
      </c>
      <c r="Q156" s="15">
        <v>0</v>
      </c>
      <c r="R156" s="15" t="s">
        <v>37</v>
      </c>
      <c r="S156" s="15" t="s">
        <v>37</v>
      </c>
      <c r="T156" s="15">
        <v>73396.237881080509</v>
      </c>
      <c r="U156" s="15" t="s">
        <v>37</v>
      </c>
      <c r="V156" s="15" t="s">
        <v>37</v>
      </c>
      <c r="W156" s="15" t="s">
        <v>37</v>
      </c>
      <c r="X156" s="15" t="s">
        <v>37</v>
      </c>
      <c r="Y156" s="15" t="s">
        <v>37</v>
      </c>
      <c r="Z156" s="15" t="s">
        <v>37</v>
      </c>
      <c r="AA156" s="15" t="s">
        <v>37</v>
      </c>
      <c r="AB156" s="15" t="s">
        <v>37</v>
      </c>
      <c r="AC156" s="15" t="s">
        <v>37</v>
      </c>
      <c r="AD156" s="15" t="s">
        <v>37</v>
      </c>
      <c r="AE156" s="15" t="s">
        <v>37</v>
      </c>
      <c r="AF156" s="15" t="s">
        <v>37</v>
      </c>
      <c r="AG156" s="15" t="s">
        <v>37</v>
      </c>
      <c r="AH156" s="15" t="s">
        <v>37</v>
      </c>
      <c r="AI156" s="15" t="s">
        <v>37</v>
      </c>
      <c r="AJ156" s="15" t="s">
        <v>37</v>
      </c>
      <c r="AK156" s="15" t="s">
        <v>37</v>
      </c>
      <c r="AL156" s="15" t="s">
        <v>37</v>
      </c>
      <c r="AM156" s="15" t="s">
        <v>37</v>
      </c>
      <c r="AN156" s="15" t="s">
        <v>37</v>
      </c>
      <c r="AO156" s="12"/>
      <c r="AP156" s="16">
        <v>195964.95933418086</v>
      </c>
      <c r="AQ156" s="17">
        <v>6</v>
      </c>
      <c r="AR156" s="18" t="s">
        <v>37</v>
      </c>
      <c r="AS156" s="19">
        <v>588560.19635861646</v>
      </c>
      <c r="AT156" s="19" t="s">
        <v>37</v>
      </c>
      <c r="AV156" s="16">
        <v>195964.95933418086</v>
      </c>
      <c r="AW156" s="17">
        <v>23</v>
      </c>
      <c r="AX156" s="18" t="s">
        <v>37</v>
      </c>
      <c r="AY156" s="19">
        <v>1180068.0517793146</v>
      </c>
      <c r="AZ156" s="19" t="s">
        <v>37</v>
      </c>
    </row>
    <row r="157" spans="9:52" customFormat="1" x14ac:dyDescent="0.15">
      <c r="I157" s="14">
        <v>44716</v>
      </c>
      <c r="J157" s="15">
        <v>27756.724312581344</v>
      </c>
      <c r="K157" s="15">
        <v>28291.78986946732</v>
      </c>
      <c r="L157" s="15">
        <v>0</v>
      </c>
      <c r="M157" s="15">
        <v>0</v>
      </c>
      <c r="N157" s="15">
        <v>32702.881960505212</v>
      </c>
      <c r="O157" s="15">
        <v>33780.484654841159</v>
      </c>
      <c r="P157" s="15">
        <v>0</v>
      </c>
      <c r="Q157" s="15">
        <v>0</v>
      </c>
      <c r="R157" s="15" t="s">
        <v>37</v>
      </c>
      <c r="S157" s="15" t="s">
        <v>37</v>
      </c>
      <c r="T157" s="15">
        <v>73374.177069008816</v>
      </c>
      <c r="U157" s="15" t="s">
        <v>37</v>
      </c>
      <c r="V157" s="15" t="s">
        <v>37</v>
      </c>
      <c r="W157" s="15" t="s">
        <v>37</v>
      </c>
      <c r="X157" s="15" t="s">
        <v>37</v>
      </c>
      <c r="Y157" s="15" t="s">
        <v>37</v>
      </c>
      <c r="Z157" s="15" t="s">
        <v>37</v>
      </c>
      <c r="AA157" s="15" t="s">
        <v>37</v>
      </c>
      <c r="AB157" s="15" t="s">
        <v>37</v>
      </c>
      <c r="AC157" s="15" t="s">
        <v>37</v>
      </c>
      <c r="AD157" s="15" t="s">
        <v>37</v>
      </c>
      <c r="AE157" s="15" t="s">
        <v>37</v>
      </c>
      <c r="AF157" s="15" t="s">
        <v>37</v>
      </c>
      <c r="AG157" s="15" t="s">
        <v>37</v>
      </c>
      <c r="AH157" s="15" t="s">
        <v>37</v>
      </c>
      <c r="AI157" s="15" t="s">
        <v>37</v>
      </c>
      <c r="AJ157" s="15" t="s">
        <v>37</v>
      </c>
      <c r="AK157" s="15" t="s">
        <v>37</v>
      </c>
      <c r="AL157" s="15" t="s">
        <v>37</v>
      </c>
      <c r="AM157" s="15" t="s">
        <v>37</v>
      </c>
      <c r="AN157" s="15" t="s">
        <v>37</v>
      </c>
      <c r="AO157" s="12"/>
      <c r="AP157" s="16">
        <v>195906.05786640383</v>
      </c>
      <c r="AQ157" s="17">
        <v>6</v>
      </c>
      <c r="AR157" s="18" t="s">
        <v>37</v>
      </c>
      <c r="AS157" s="19">
        <v>784466.2542250203</v>
      </c>
      <c r="AT157" s="19" t="s">
        <v>37</v>
      </c>
      <c r="AV157" s="16">
        <v>195906.05786640383</v>
      </c>
      <c r="AW157" s="17">
        <v>23</v>
      </c>
      <c r="AX157" s="18">
        <v>23</v>
      </c>
      <c r="AY157" s="19">
        <v>1375974.1096457185</v>
      </c>
      <c r="AZ157" s="19">
        <v>1375974.1096457185</v>
      </c>
    </row>
    <row r="158" spans="9:52" customFormat="1" x14ac:dyDescent="0.15">
      <c r="I158" s="14">
        <v>44717</v>
      </c>
      <c r="J158" s="15">
        <v>27748.38143430225</v>
      </c>
      <c r="K158" s="15">
        <v>28283.286165769416</v>
      </c>
      <c r="L158" s="15">
        <v>0</v>
      </c>
      <c r="M158" s="15">
        <v>0</v>
      </c>
      <c r="N158" s="15">
        <v>32693.052408555945</v>
      </c>
      <c r="O158" s="15">
        <v>33280.906116364087</v>
      </c>
      <c r="P158" s="15">
        <v>0</v>
      </c>
      <c r="Q158" s="15">
        <v>0</v>
      </c>
      <c r="R158" s="15" t="s">
        <v>37</v>
      </c>
      <c r="S158" s="15" t="s">
        <v>37</v>
      </c>
      <c r="T158" s="15">
        <v>82521.138248760297</v>
      </c>
      <c r="U158" s="15" t="s">
        <v>37</v>
      </c>
      <c r="V158" s="15" t="s">
        <v>37</v>
      </c>
      <c r="W158" s="15" t="s">
        <v>37</v>
      </c>
      <c r="X158" s="15" t="s">
        <v>37</v>
      </c>
      <c r="Y158" s="15" t="s">
        <v>37</v>
      </c>
      <c r="Z158" s="15" t="s">
        <v>37</v>
      </c>
      <c r="AA158" s="15" t="s">
        <v>37</v>
      </c>
      <c r="AB158" s="15" t="s">
        <v>37</v>
      </c>
      <c r="AC158" s="15" t="s">
        <v>37</v>
      </c>
      <c r="AD158" s="15" t="s">
        <v>37</v>
      </c>
      <c r="AE158" s="15" t="s">
        <v>37</v>
      </c>
      <c r="AF158" s="15" t="s">
        <v>37</v>
      </c>
      <c r="AG158" s="15" t="s">
        <v>37</v>
      </c>
      <c r="AH158" s="15" t="s">
        <v>37</v>
      </c>
      <c r="AI158" s="15" t="s">
        <v>37</v>
      </c>
      <c r="AJ158" s="15" t="s">
        <v>37</v>
      </c>
      <c r="AK158" s="15" t="s">
        <v>37</v>
      </c>
      <c r="AL158" s="15" t="s">
        <v>37</v>
      </c>
      <c r="AM158" s="15" t="s">
        <v>37</v>
      </c>
      <c r="AN158" s="15" t="s">
        <v>37</v>
      </c>
      <c r="AO158" s="12"/>
      <c r="AP158" s="16">
        <v>204526.764373752</v>
      </c>
      <c r="AQ158" s="17">
        <v>6</v>
      </c>
      <c r="AR158" s="18" t="s">
        <v>37</v>
      </c>
      <c r="AS158" s="19">
        <v>988993.01859877235</v>
      </c>
      <c r="AT158" s="19" t="s">
        <v>37</v>
      </c>
      <c r="AV158" s="16">
        <v>204526.764373752</v>
      </c>
      <c r="AW158" s="17">
        <v>24</v>
      </c>
      <c r="AX158" s="18" t="s">
        <v>37</v>
      </c>
      <c r="AY158" s="19">
        <v>204526.764373752</v>
      </c>
      <c r="AZ158" s="19" t="s">
        <v>37</v>
      </c>
    </row>
    <row r="159" spans="9:52" customFormat="1" x14ac:dyDescent="0.15">
      <c r="I159" s="14">
        <v>44718</v>
      </c>
      <c r="J159" s="15">
        <v>27740.041063653996</v>
      </c>
      <c r="K159" s="15">
        <v>27795.551373668284</v>
      </c>
      <c r="L159" s="15">
        <v>0</v>
      </c>
      <c r="M159" s="15">
        <v>0</v>
      </c>
      <c r="N159" s="15">
        <v>32683.225811089142</v>
      </c>
      <c r="O159" s="15">
        <v>33270.902826868543</v>
      </c>
      <c r="P159" s="15">
        <v>0</v>
      </c>
      <c r="Q159" s="15">
        <v>0</v>
      </c>
      <c r="R159" s="15" t="s">
        <v>37</v>
      </c>
      <c r="S159" s="15" t="s">
        <v>37</v>
      </c>
      <c r="T159" s="15">
        <v>82496.334752349532</v>
      </c>
      <c r="U159" s="15" t="s">
        <v>37</v>
      </c>
      <c r="V159" s="15" t="s">
        <v>37</v>
      </c>
      <c r="W159" s="15" t="s">
        <v>37</v>
      </c>
      <c r="X159" s="15" t="s">
        <v>37</v>
      </c>
      <c r="Y159" s="15" t="s">
        <v>37</v>
      </c>
      <c r="Z159" s="15" t="s">
        <v>37</v>
      </c>
      <c r="AA159" s="15" t="s">
        <v>37</v>
      </c>
      <c r="AB159" s="15" t="s">
        <v>37</v>
      </c>
      <c r="AC159" s="15" t="s">
        <v>37</v>
      </c>
      <c r="AD159" s="15" t="s">
        <v>37</v>
      </c>
      <c r="AE159" s="15" t="s">
        <v>37</v>
      </c>
      <c r="AF159" s="15" t="s">
        <v>37</v>
      </c>
      <c r="AG159" s="15" t="s">
        <v>37</v>
      </c>
      <c r="AH159" s="15" t="s">
        <v>37</v>
      </c>
      <c r="AI159" s="15" t="s">
        <v>37</v>
      </c>
      <c r="AJ159" s="15" t="s">
        <v>37</v>
      </c>
      <c r="AK159" s="15" t="s">
        <v>37</v>
      </c>
      <c r="AL159" s="15" t="s">
        <v>37</v>
      </c>
      <c r="AM159" s="15" t="s">
        <v>37</v>
      </c>
      <c r="AN159" s="15" t="s">
        <v>37</v>
      </c>
      <c r="AO159" s="12"/>
      <c r="AP159" s="16">
        <v>203986.05582762949</v>
      </c>
      <c r="AQ159" s="17">
        <v>6</v>
      </c>
      <c r="AR159" s="18" t="s">
        <v>37</v>
      </c>
      <c r="AS159" s="19">
        <v>1192979.0744264019</v>
      </c>
      <c r="AT159" s="19" t="s">
        <v>37</v>
      </c>
      <c r="AV159" s="16">
        <v>203986.05582762949</v>
      </c>
      <c r="AW159" s="17">
        <v>24</v>
      </c>
      <c r="AX159" s="18" t="s">
        <v>37</v>
      </c>
      <c r="AY159" s="19">
        <v>408512.82020138146</v>
      </c>
      <c r="AZ159" s="19" t="s">
        <v>37</v>
      </c>
    </row>
    <row r="160" spans="9:52" customFormat="1" x14ac:dyDescent="0.15">
      <c r="I160" s="14">
        <v>44719</v>
      </c>
      <c r="J160" s="15">
        <v>27253.570386091778</v>
      </c>
      <c r="K160" s="15">
        <v>27787.196825083967</v>
      </c>
      <c r="L160" s="15">
        <v>0</v>
      </c>
      <c r="M160" s="15">
        <v>0</v>
      </c>
      <c r="N160" s="15">
        <v>32673.40216721678</v>
      </c>
      <c r="O160" s="15">
        <v>33260.902544076009</v>
      </c>
      <c r="P160" s="15">
        <v>0</v>
      </c>
      <c r="Q160" s="15">
        <v>0</v>
      </c>
      <c r="R160" s="15" t="s">
        <v>37</v>
      </c>
      <c r="S160" s="15" t="s">
        <v>37</v>
      </c>
      <c r="T160" s="15">
        <v>82471.538711161105</v>
      </c>
      <c r="U160" s="15" t="s">
        <v>37</v>
      </c>
      <c r="V160" s="15" t="s">
        <v>37</v>
      </c>
      <c r="W160" s="15" t="s">
        <v>37</v>
      </c>
      <c r="X160" s="15" t="s">
        <v>37</v>
      </c>
      <c r="Y160" s="15" t="s">
        <v>37</v>
      </c>
      <c r="Z160" s="15" t="s">
        <v>37</v>
      </c>
      <c r="AA160" s="15" t="s">
        <v>37</v>
      </c>
      <c r="AB160" s="15" t="s">
        <v>37</v>
      </c>
      <c r="AC160" s="15" t="s">
        <v>37</v>
      </c>
      <c r="AD160" s="15" t="s">
        <v>37</v>
      </c>
      <c r="AE160" s="15" t="s">
        <v>37</v>
      </c>
      <c r="AF160" s="15" t="s">
        <v>37</v>
      </c>
      <c r="AG160" s="15" t="s">
        <v>37</v>
      </c>
      <c r="AH160" s="15" t="s">
        <v>37</v>
      </c>
      <c r="AI160" s="15" t="s">
        <v>37</v>
      </c>
      <c r="AJ160" s="15" t="s">
        <v>37</v>
      </c>
      <c r="AK160" s="15" t="s">
        <v>37</v>
      </c>
      <c r="AL160" s="15" t="s">
        <v>37</v>
      </c>
      <c r="AM160" s="15" t="s">
        <v>37</v>
      </c>
      <c r="AN160" s="15" t="s">
        <v>37</v>
      </c>
      <c r="AO160" s="12"/>
      <c r="AP160" s="16">
        <v>203446.61063362961</v>
      </c>
      <c r="AQ160" s="17">
        <v>6</v>
      </c>
      <c r="AR160" s="18" t="s">
        <v>37</v>
      </c>
      <c r="AS160" s="19">
        <v>1396425.6850600315</v>
      </c>
      <c r="AT160" s="19" t="s">
        <v>37</v>
      </c>
      <c r="AV160" s="16">
        <v>203446.61063362961</v>
      </c>
      <c r="AW160" s="17">
        <v>24</v>
      </c>
      <c r="AX160" s="18" t="s">
        <v>37</v>
      </c>
      <c r="AY160" s="19">
        <v>611959.43083501107</v>
      </c>
      <c r="AZ160" s="19" t="s">
        <v>37</v>
      </c>
    </row>
    <row r="161" spans="9:52" customFormat="1" x14ac:dyDescent="0.15">
      <c r="I161" s="14">
        <v>44720</v>
      </c>
      <c r="J161" s="15">
        <v>27245.378741507157</v>
      </c>
      <c r="K161" s="15">
        <v>27778.844787638256</v>
      </c>
      <c r="L161" s="15">
        <v>0</v>
      </c>
      <c r="M161" s="15">
        <v>0</v>
      </c>
      <c r="N161" s="15">
        <v>32663.581476051091</v>
      </c>
      <c r="O161" s="15">
        <v>33250.905267082759</v>
      </c>
      <c r="P161" s="15">
        <v>0</v>
      </c>
      <c r="Q161" s="15">
        <v>0</v>
      </c>
      <c r="R161" s="15" t="s">
        <v>37</v>
      </c>
      <c r="S161" s="15" t="s">
        <v>37</v>
      </c>
      <c r="T161" s="15">
        <v>82446.75012295421</v>
      </c>
      <c r="U161" s="15" t="s">
        <v>37</v>
      </c>
      <c r="V161" s="15" t="s">
        <v>37</v>
      </c>
      <c r="W161" s="15" t="s">
        <v>37</v>
      </c>
      <c r="X161" s="15" t="s">
        <v>37</v>
      </c>
      <c r="Y161" s="15" t="s">
        <v>37</v>
      </c>
      <c r="Z161" s="15" t="s">
        <v>37</v>
      </c>
      <c r="AA161" s="15" t="s">
        <v>37</v>
      </c>
      <c r="AB161" s="15" t="s">
        <v>37</v>
      </c>
      <c r="AC161" s="15" t="s">
        <v>37</v>
      </c>
      <c r="AD161" s="15" t="s">
        <v>37</v>
      </c>
      <c r="AE161" s="15" t="s">
        <v>37</v>
      </c>
      <c r="AF161" s="15" t="s">
        <v>37</v>
      </c>
      <c r="AG161" s="15" t="s">
        <v>37</v>
      </c>
      <c r="AH161" s="15" t="s">
        <v>37</v>
      </c>
      <c r="AI161" s="15" t="s">
        <v>37</v>
      </c>
      <c r="AJ161" s="15" t="s">
        <v>37</v>
      </c>
      <c r="AK161" s="15" t="s">
        <v>37</v>
      </c>
      <c r="AL161" s="15" t="s">
        <v>37</v>
      </c>
      <c r="AM161" s="15" t="s">
        <v>37</v>
      </c>
      <c r="AN161" s="15" t="s">
        <v>37</v>
      </c>
      <c r="AO161" s="12"/>
      <c r="AP161" s="16">
        <v>203385.46039523347</v>
      </c>
      <c r="AQ161" s="17">
        <v>6</v>
      </c>
      <c r="AR161" s="18" t="s">
        <v>37</v>
      </c>
      <c r="AS161" s="19">
        <v>1599811.145455265</v>
      </c>
      <c r="AT161" s="19" t="s">
        <v>37</v>
      </c>
      <c r="AV161" s="16">
        <v>203385.46039523347</v>
      </c>
      <c r="AW161" s="17">
        <v>24</v>
      </c>
      <c r="AX161" s="18" t="s">
        <v>37</v>
      </c>
      <c r="AY161" s="19">
        <v>815344.89123024454</v>
      </c>
      <c r="AZ161" s="19" t="s">
        <v>37</v>
      </c>
    </row>
    <row r="162" spans="9:52" customFormat="1" x14ac:dyDescent="0.15">
      <c r="I162" s="14">
        <v>44721</v>
      </c>
      <c r="J162" s="15">
        <v>27237.189559096852</v>
      </c>
      <c r="K162" s="15">
        <v>27770.495260576368</v>
      </c>
      <c r="L162" s="15">
        <v>0</v>
      </c>
      <c r="M162" s="15">
        <v>0</v>
      </c>
      <c r="N162" s="15">
        <v>32166.394128694064</v>
      </c>
      <c r="O162" s="15">
        <v>33240.910994985337</v>
      </c>
      <c r="P162" s="15">
        <v>0</v>
      </c>
      <c r="Q162" s="15">
        <v>0</v>
      </c>
      <c r="R162" s="15" t="s">
        <v>37</v>
      </c>
      <c r="S162" s="15" t="s">
        <v>37</v>
      </c>
      <c r="T162" s="15">
        <v>82421.968985488682</v>
      </c>
      <c r="U162" s="15" t="s">
        <v>37</v>
      </c>
      <c r="V162" s="15" t="s">
        <v>37</v>
      </c>
      <c r="W162" s="15" t="s">
        <v>37</v>
      </c>
      <c r="X162" s="15" t="s">
        <v>37</v>
      </c>
      <c r="Y162" s="15" t="s">
        <v>37</v>
      </c>
      <c r="Z162" s="15" t="s">
        <v>37</v>
      </c>
      <c r="AA162" s="15" t="s">
        <v>37</v>
      </c>
      <c r="AB162" s="15" t="s">
        <v>37</v>
      </c>
      <c r="AC162" s="15" t="s">
        <v>37</v>
      </c>
      <c r="AD162" s="15" t="s">
        <v>37</v>
      </c>
      <c r="AE162" s="15" t="s">
        <v>37</v>
      </c>
      <c r="AF162" s="15" t="s">
        <v>37</v>
      </c>
      <c r="AG162" s="15" t="s">
        <v>37</v>
      </c>
      <c r="AH162" s="15" t="s">
        <v>37</v>
      </c>
      <c r="AI162" s="15" t="s">
        <v>37</v>
      </c>
      <c r="AJ162" s="15" t="s">
        <v>37</v>
      </c>
      <c r="AK162" s="15" t="s">
        <v>37</v>
      </c>
      <c r="AL162" s="15" t="s">
        <v>37</v>
      </c>
      <c r="AM162" s="15" t="s">
        <v>37</v>
      </c>
      <c r="AN162" s="15" t="s">
        <v>37</v>
      </c>
      <c r="AO162" s="12"/>
      <c r="AP162" s="16">
        <v>202836.95892884128</v>
      </c>
      <c r="AQ162" s="17">
        <v>6</v>
      </c>
      <c r="AR162" s="18" t="s">
        <v>37</v>
      </c>
      <c r="AS162" s="19">
        <v>1802648.1043841061</v>
      </c>
      <c r="AT162" s="19" t="s">
        <v>37</v>
      </c>
      <c r="AV162" s="16">
        <v>202836.95892884128</v>
      </c>
      <c r="AW162" s="17">
        <v>24</v>
      </c>
      <c r="AX162" s="18" t="s">
        <v>37</v>
      </c>
      <c r="AY162" s="19">
        <v>1018181.8501590858</v>
      </c>
      <c r="AZ162" s="19" t="s">
        <v>37</v>
      </c>
    </row>
    <row r="163" spans="9:52" customFormat="1" x14ac:dyDescent="0.15">
      <c r="I163" s="14">
        <v>44722</v>
      </c>
      <c r="J163" s="15">
        <v>27229.002838120803</v>
      </c>
      <c r="K163" s="15">
        <v>27762.148243143762</v>
      </c>
      <c r="L163" s="15">
        <v>0</v>
      </c>
      <c r="M163" s="15">
        <v>0</v>
      </c>
      <c r="N163" s="15">
        <v>32156.725829658812</v>
      </c>
      <c r="O163" s="15">
        <v>33230.919726880558</v>
      </c>
      <c r="P163" s="15">
        <v>0</v>
      </c>
      <c r="Q163" s="15">
        <v>0</v>
      </c>
      <c r="R163" s="15" t="s">
        <v>37</v>
      </c>
      <c r="S163" s="15" t="s">
        <v>37</v>
      </c>
      <c r="T163" s="15">
        <v>82397.195296525053</v>
      </c>
      <c r="U163" s="15" t="s">
        <v>37</v>
      </c>
      <c r="V163" s="15" t="s">
        <v>37</v>
      </c>
      <c r="W163" s="15" t="s">
        <v>37</v>
      </c>
      <c r="X163" s="15" t="s">
        <v>37</v>
      </c>
      <c r="Y163" s="15" t="s">
        <v>37</v>
      </c>
      <c r="Z163" s="15" t="s">
        <v>37</v>
      </c>
      <c r="AA163" s="15" t="s">
        <v>37</v>
      </c>
      <c r="AB163" s="15" t="s">
        <v>37</v>
      </c>
      <c r="AC163" s="15" t="s">
        <v>37</v>
      </c>
      <c r="AD163" s="15" t="s">
        <v>37</v>
      </c>
      <c r="AE163" s="15" t="s">
        <v>37</v>
      </c>
      <c r="AF163" s="15" t="s">
        <v>37</v>
      </c>
      <c r="AG163" s="15" t="s">
        <v>37</v>
      </c>
      <c r="AH163" s="15" t="s">
        <v>37</v>
      </c>
      <c r="AI163" s="15" t="s">
        <v>37</v>
      </c>
      <c r="AJ163" s="15" t="s">
        <v>37</v>
      </c>
      <c r="AK163" s="15" t="s">
        <v>37</v>
      </c>
      <c r="AL163" s="15" t="s">
        <v>37</v>
      </c>
      <c r="AM163" s="15" t="s">
        <v>37</v>
      </c>
      <c r="AN163" s="15" t="s">
        <v>37</v>
      </c>
      <c r="AO163" s="12"/>
      <c r="AP163" s="16">
        <v>202775.99193432898</v>
      </c>
      <c r="AQ163" s="17">
        <v>6</v>
      </c>
      <c r="AR163" s="18" t="s">
        <v>37</v>
      </c>
      <c r="AS163" s="19">
        <v>2005424.0963184352</v>
      </c>
      <c r="AT163" s="19" t="s">
        <v>37</v>
      </c>
      <c r="AV163" s="16">
        <v>202775.99193432898</v>
      </c>
      <c r="AW163" s="17">
        <v>24</v>
      </c>
      <c r="AX163" s="18" t="s">
        <v>37</v>
      </c>
      <c r="AY163" s="19">
        <v>1220957.8420934149</v>
      </c>
      <c r="AZ163" s="19" t="s">
        <v>37</v>
      </c>
    </row>
    <row r="164" spans="9:52" customFormat="1" x14ac:dyDescent="0.15">
      <c r="I164" s="14">
        <v>44723</v>
      </c>
      <c r="J164" s="15">
        <v>27220.818577839171</v>
      </c>
      <c r="K164" s="15">
        <v>27753.803734586108</v>
      </c>
      <c r="L164" s="15">
        <v>0</v>
      </c>
      <c r="M164" s="15">
        <v>0</v>
      </c>
      <c r="N164" s="15">
        <v>32147.060436638014</v>
      </c>
      <c r="O164" s="15">
        <v>33220.931461865512</v>
      </c>
      <c r="P164" s="15">
        <v>0</v>
      </c>
      <c r="Q164" s="15">
        <v>0</v>
      </c>
      <c r="R164" s="15" t="s">
        <v>37</v>
      </c>
      <c r="S164" s="15" t="s">
        <v>37</v>
      </c>
      <c r="T164" s="15">
        <v>82372.429053824497</v>
      </c>
      <c r="U164" s="15" t="s">
        <v>37</v>
      </c>
      <c r="V164" s="15" t="s">
        <v>37</v>
      </c>
      <c r="W164" s="15" t="s">
        <v>37</v>
      </c>
      <c r="X164" s="15" t="s">
        <v>37</v>
      </c>
      <c r="Y164" s="15" t="s">
        <v>37</v>
      </c>
      <c r="Z164" s="15" t="s">
        <v>37</v>
      </c>
      <c r="AA164" s="15" t="s">
        <v>37</v>
      </c>
      <c r="AB164" s="15" t="s">
        <v>37</v>
      </c>
      <c r="AC164" s="15" t="s">
        <v>37</v>
      </c>
      <c r="AD164" s="15" t="s">
        <v>37</v>
      </c>
      <c r="AE164" s="15" t="s">
        <v>37</v>
      </c>
      <c r="AF164" s="15" t="s">
        <v>37</v>
      </c>
      <c r="AG164" s="15" t="s">
        <v>37</v>
      </c>
      <c r="AH164" s="15" t="s">
        <v>37</v>
      </c>
      <c r="AI164" s="15" t="s">
        <v>37</v>
      </c>
      <c r="AJ164" s="15" t="s">
        <v>37</v>
      </c>
      <c r="AK164" s="15" t="s">
        <v>37</v>
      </c>
      <c r="AL164" s="15" t="s">
        <v>37</v>
      </c>
      <c r="AM164" s="15" t="s">
        <v>37</v>
      </c>
      <c r="AN164" s="15" t="s">
        <v>37</v>
      </c>
      <c r="AO164" s="12"/>
      <c r="AP164" s="16">
        <v>202715.0432647533</v>
      </c>
      <c r="AQ164" s="17">
        <v>6</v>
      </c>
      <c r="AR164" s="18" t="s">
        <v>37</v>
      </c>
      <c r="AS164" s="19">
        <v>2208139.1395831886</v>
      </c>
      <c r="AT164" s="19" t="s">
        <v>37</v>
      </c>
      <c r="AV164" s="16">
        <v>202715.0432647533</v>
      </c>
      <c r="AW164" s="17">
        <v>24</v>
      </c>
      <c r="AX164" s="18">
        <v>24</v>
      </c>
      <c r="AY164" s="19">
        <v>1423672.8853581683</v>
      </c>
      <c r="AZ164" s="19">
        <v>1423672.8853581683</v>
      </c>
    </row>
    <row r="165" spans="9:52" customFormat="1" x14ac:dyDescent="0.15">
      <c r="I165" s="14">
        <v>44724</v>
      </c>
      <c r="J165" s="15">
        <v>27212.636777512347</v>
      </c>
      <c r="K165" s="15">
        <v>27745.461734149314</v>
      </c>
      <c r="L165" s="15">
        <v>0</v>
      </c>
      <c r="M165" s="15">
        <v>0</v>
      </c>
      <c r="N165" s="15">
        <v>32137.3979487582</v>
      </c>
      <c r="O165" s="15">
        <v>32722.549931404636</v>
      </c>
      <c r="P165" s="15">
        <v>0</v>
      </c>
      <c r="Q165" s="15">
        <v>0</v>
      </c>
      <c r="R165" s="15" t="s">
        <v>37</v>
      </c>
      <c r="S165" s="15" t="s">
        <v>37</v>
      </c>
      <c r="T165" s="15">
        <v>87430.859777071659</v>
      </c>
      <c r="U165" s="15" t="s">
        <v>37</v>
      </c>
      <c r="V165" s="15" t="s">
        <v>37</v>
      </c>
      <c r="W165" s="15" t="s">
        <v>37</v>
      </c>
      <c r="X165" s="15" t="s">
        <v>37</v>
      </c>
      <c r="Y165" s="15" t="s">
        <v>37</v>
      </c>
      <c r="Z165" s="15" t="s">
        <v>37</v>
      </c>
      <c r="AA165" s="15" t="s">
        <v>37</v>
      </c>
      <c r="AB165" s="15" t="s">
        <v>37</v>
      </c>
      <c r="AC165" s="15" t="s">
        <v>37</v>
      </c>
      <c r="AD165" s="15" t="s">
        <v>37</v>
      </c>
      <c r="AE165" s="15" t="s">
        <v>37</v>
      </c>
      <c r="AF165" s="15" t="s">
        <v>37</v>
      </c>
      <c r="AG165" s="15" t="s">
        <v>37</v>
      </c>
      <c r="AH165" s="15" t="s">
        <v>37</v>
      </c>
      <c r="AI165" s="15" t="s">
        <v>37</v>
      </c>
      <c r="AJ165" s="15" t="s">
        <v>37</v>
      </c>
      <c r="AK165" s="15" t="s">
        <v>37</v>
      </c>
      <c r="AL165" s="15" t="s">
        <v>37</v>
      </c>
      <c r="AM165" s="15" t="s">
        <v>37</v>
      </c>
      <c r="AN165" s="15" t="s">
        <v>37</v>
      </c>
      <c r="AO165" s="12"/>
      <c r="AP165" s="16">
        <v>207248.90616889615</v>
      </c>
      <c r="AQ165" s="17">
        <v>6</v>
      </c>
      <c r="AR165" s="18" t="s">
        <v>37</v>
      </c>
      <c r="AS165" s="19">
        <v>2415388.0457520848</v>
      </c>
      <c r="AT165" s="19" t="s">
        <v>37</v>
      </c>
      <c r="AV165" s="16">
        <v>207248.90616889615</v>
      </c>
      <c r="AW165" s="17">
        <v>25</v>
      </c>
      <c r="AX165" s="18" t="s">
        <v>37</v>
      </c>
      <c r="AY165" s="19">
        <v>207248.90616889615</v>
      </c>
      <c r="AZ165" s="19" t="s">
        <v>37</v>
      </c>
    </row>
    <row r="166" spans="9:52" customFormat="1" x14ac:dyDescent="0.15">
      <c r="I166" s="14">
        <v>44725</v>
      </c>
      <c r="J166" s="15">
        <v>27204.457436400935</v>
      </c>
      <c r="K166" s="15">
        <v>27258.895995543648</v>
      </c>
      <c r="L166" s="15">
        <v>0</v>
      </c>
      <c r="M166" s="15">
        <v>0</v>
      </c>
      <c r="N166" s="15">
        <v>32127.738365146175</v>
      </c>
      <c r="O166" s="15">
        <v>32712.714467825255</v>
      </c>
      <c r="P166" s="15">
        <v>0</v>
      </c>
      <c r="Q166" s="15">
        <v>0</v>
      </c>
      <c r="R166" s="15" t="s">
        <v>37</v>
      </c>
      <c r="S166" s="15" t="s">
        <v>37</v>
      </c>
      <c r="T166" s="15">
        <v>87404.580558647242</v>
      </c>
      <c r="U166" s="15" t="s">
        <v>37</v>
      </c>
      <c r="V166" s="15" t="s">
        <v>37</v>
      </c>
      <c r="W166" s="15" t="s">
        <v>37</v>
      </c>
      <c r="X166" s="15" t="s">
        <v>37</v>
      </c>
      <c r="Y166" s="15" t="s">
        <v>37</v>
      </c>
      <c r="Z166" s="15" t="s">
        <v>37</v>
      </c>
      <c r="AA166" s="15" t="s">
        <v>37</v>
      </c>
      <c r="AB166" s="15" t="s">
        <v>37</v>
      </c>
      <c r="AC166" s="15" t="s">
        <v>37</v>
      </c>
      <c r="AD166" s="15" t="s">
        <v>37</v>
      </c>
      <c r="AE166" s="15" t="s">
        <v>37</v>
      </c>
      <c r="AF166" s="15" t="s">
        <v>37</v>
      </c>
      <c r="AG166" s="15" t="s">
        <v>37</v>
      </c>
      <c r="AH166" s="15" t="s">
        <v>37</v>
      </c>
      <c r="AI166" s="15" t="s">
        <v>37</v>
      </c>
      <c r="AJ166" s="15" t="s">
        <v>37</v>
      </c>
      <c r="AK166" s="15" t="s">
        <v>37</v>
      </c>
      <c r="AL166" s="15" t="s">
        <v>37</v>
      </c>
      <c r="AM166" s="15" t="s">
        <v>37</v>
      </c>
      <c r="AN166" s="15" t="s">
        <v>37</v>
      </c>
      <c r="AO166" s="12"/>
      <c r="AP166" s="16">
        <v>206708.38682356325</v>
      </c>
      <c r="AQ166" s="17">
        <v>6</v>
      </c>
      <c r="AR166" s="18" t="s">
        <v>37</v>
      </c>
      <c r="AS166" s="19">
        <v>2622096.4325756482</v>
      </c>
      <c r="AT166" s="19" t="s">
        <v>37</v>
      </c>
      <c r="AV166" s="16">
        <v>206708.38682356325</v>
      </c>
      <c r="AW166" s="17">
        <v>25</v>
      </c>
      <c r="AX166" s="18" t="s">
        <v>37</v>
      </c>
      <c r="AY166" s="19">
        <v>413957.29299245938</v>
      </c>
      <c r="AZ166" s="19" t="s">
        <v>37</v>
      </c>
    </row>
    <row r="167" spans="9:52" customFormat="1" x14ac:dyDescent="0.15">
      <c r="I167" s="14">
        <v>44726</v>
      </c>
      <c r="J167" s="15">
        <v>26719.152824752331</v>
      </c>
      <c r="K167" s="15">
        <v>27250.702750232984</v>
      </c>
      <c r="L167" s="15">
        <v>0</v>
      </c>
      <c r="M167" s="15">
        <v>0</v>
      </c>
      <c r="N167" s="15">
        <v>32118.081684928991</v>
      </c>
      <c r="O167" s="15">
        <v>32702.881960505212</v>
      </c>
      <c r="P167" s="15">
        <v>0</v>
      </c>
      <c r="Q167" s="15">
        <v>0</v>
      </c>
      <c r="R167" s="15" t="s">
        <v>37</v>
      </c>
      <c r="S167" s="15" t="s">
        <v>37</v>
      </c>
      <c r="T167" s="15">
        <v>87378.309239005044</v>
      </c>
      <c r="U167" s="15" t="s">
        <v>37</v>
      </c>
      <c r="V167" s="15" t="s">
        <v>37</v>
      </c>
      <c r="W167" s="15" t="s">
        <v>37</v>
      </c>
      <c r="X167" s="15" t="s">
        <v>37</v>
      </c>
      <c r="Y167" s="15" t="s">
        <v>37</v>
      </c>
      <c r="Z167" s="15" t="s">
        <v>37</v>
      </c>
      <c r="AA167" s="15" t="s">
        <v>37</v>
      </c>
      <c r="AB167" s="15" t="s">
        <v>37</v>
      </c>
      <c r="AC167" s="15" t="s">
        <v>37</v>
      </c>
      <c r="AD167" s="15" t="s">
        <v>37</v>
      </c>
      <c r="AE167" s="15" t="s">
        <v>37</v>
      </c>
      <c r="AF167" s="15" t="s">
        <v>37</v>
      </c>
      <c r="AG167" s="15" t="s">
        <v>37</v>
      </c>
      <c r="AH167" s="15" t="s">
        <v>37</v>
      </c>
      <c r="AI167" s="15" t="s">
        <v>37</v>
      </c>
      <c r="AJ167" s="15" t="s">
        <v>37</v>
      </c>
      <c r="AK167" s="15" t="s">
        <v>37</v>
      </c>
      <c r="AL167" s="15" t="s">
        <v>37</v>
      </c>
      <c r="AM167" s="15" t="s">
        <v>37</v>
      </c>
      <c r="AN167" s="15" t="s">
        <v>37</v>
      </c>
      <c r="AO167" s="12"/>
      <c r="AP167" s="16">
        <v>206169.12845942454</v>
      </c>
      <c r="AQ167" s="17">
        <v>6</v>
      </c>
      <c r="AR167" s="18" t="s">
        <v>37</v>
      </c>
      <c r="AS167" s="19">
        <v>2828265.5610350729</v>
      </c>
      <c r="AT167" s="19" t="s">
        <v>37</v>
      </c>
      <c r="AV167" s="16">
        <v>206169.12845942454</v>
      </c>
      <c r="AW167" s="17">
        <v>25</v>
      </c>
      <c r="AX167" s="18" t="s">
        <v>37</v>
      </c>
      <c r="AY167" s="19">
        <v>620126.42145188386</v>
      </c>
      <c r="AZ167" s="19" t="s">
        <v>37</v>
      </c>
    </row>
    <row r="168" spans="9:52" customFormat="1" x14ac:dyDescent="0.15">
      <c r="I168" s="14">
        <v>44727</v>
      </c>
      <c r="J168" s="15">
        <v>26711.121810817578</v>
      </c>
      <c r="K168" s="15">
        <v>27242.511967577771</v>
      </c>
      <c r="L168" s="15">
        <v>0</v>
      </c>
      <c r="M168" s="15">
        <v>0</v>
      </c>
      <c r="N168" s="15">
        <v>32108.427907233978</v>
      </c>
      <c r="O168" s="15">
        <v>32693.052408555945</v>
      </c>
      <c r="P168" s="15">
        <v>0</v>
      </c>
      <c r="Q168" s="15">
        <v>0</v>
      </c>
      <c r="R168" s="15" t="s">
        <v>37</v>
      </c>
      <c r="S168" s="15" t="s">
        <v>37</v>
      </c>
      <c r="T168" s="15">
        <v>87352.045815770907</v>
      </c>
      <c r="U168" s="15" t="s">
        <v>37</v>
      </c>
      <c r="V168" s="15" t="s">
        <v>37</v>
      </c>
      <c r="W168" s="15" t="s">
        <v>37</v>
      </c>
      <c r="X168" s="15" t="s">
        <v>37</v>
      </c>
      <c r="Y168" s="15" t="s">
        <v>37</v>
      </c>
      <c r="Z168" s="15" t="s">
        <v>37</v>
      </c>
      <c r="AA168" s="15" t="s">
        <v>37</v>
      </c>
      <c r="AB168" s="15" t="s">
        <v>37</v>
      </c>
      <c r="AC168" s="15" t="s">
        <v>37</v>
      </c>
      <c r="AD168" s="15" t="s">
        <v>37</v>
      </c>
      <c r="AE168" s="15" t="s">
        <v>37</v>
      </c>
      <c r="AF168" s="15" t="s">
        <v>37</v>
      </c>
      <c r="AG168" s="15" t="s">
        <v>37</v>
      </c>
      <c r="AH168" s="15" t="s">
        <v>37</v>
      </c>
      <c r="AI168" s="15" t="s">
        <v>37</v>
      </c>
      <c r="AJ168" s="15" t="s">
        <v>37</v>
      </c>
      <c r="AK168" s="15" t="s">
        <v>37</v>
      </c>
      <c r="AL168" s="15" t="s">
        <v>37</v>
      </c>
      <c r="AM168" s="15" t="s">
        <v>37</v>
      </c>
      <c r="AN168" s="15" t="s">
        <v>37</v>
      </c>
      <c r="AO168" s="12"/>
      <c r="AP168" s="16">
        <v>206107.15990995619</v>
      </c>
      <c r="AQ168" s="17">
        <v>6</v>
      </c>
      <c r="AR168" s="18" t="s">
        <v>37</v>
      </c>
      <c r="AS168" s="19">
        <v>3034372.7209450291</v>
      </c>
      <c r="AT168" s="19" t="s">
        <v>37</v>
      </c>
      <c r="AV168" s="16">
        <v>206107.15990995619</v>
      </c>
      <c r="AW168" s="17">
        <v>25</v>
      </c>
      <c r="AX168" s="18" t="s">
        <v>37</v>
      </c>
      <c r="AY168" s="19">
        <v>826233.58136184001</v>
      </c>
      <c r="AZ168" s="19" t="s">
        <v>37</v>
      </c>
    </row>
    <row r="169" spans="9:52" customFormat="1" x14ac:dyDescent="0.15">
      <c r="I169" s="14">
        <v>44728</v>
      </c>
      <c r="J169" s="15">
        <v>26703.093210776151</v>
      </c>
      <c r="K169" s="15">
        <v>27234.323646837802</v>
      </c>
      <c r="L169" s="15">
        <v>0</v>
      </c>
      <c r="M169" s="15">
        <v>0</v>
      </c>
      <c r="N169" s="15">
        <v>31612.431924655557</v>
      </c>
      <c r="O169" s="15">
        <v>32683.225811089142</v>
      </c>
      <c r="P169" s="15">
        <v>0</v>
      </c>
      <c r="Q169" s="15">
        <v>0</v>
      </c>
      <c r="R169" s="15" t="s">
        <v>37</v>
      </c>
      <c r="S169" s="15" t="s">
        <v>37</v>
      </c>
      <c r="T169" s="15">
        <v>87325.790286571428</v>
      </c>
      <c r="U169" s="15" t="s">
        <v>37</v>
      </c>
      <c r="V169" s="15" t="s">
        <v>37</v>
      </c>
      <c r="W169" s="15" t="s">
        <v>37</v>
      </c>
      <c r="X169" s="15" t="s">
        <v>37</v>
      </c>
      <c r="Y169" s="15" t="s">
        <v>37</v>
      </c>
      <c r="Z169" s="15" t="s">
        <v>37</v>
      </c>
      <c r="AA169" s="15" t="s">
        <v>37</v>
      </c>
      <c r="AB169" s="15" t="s">
        <v>37</v>
      </c>
      <c r="AC169" s="15" t="s">
        <v>37</v>
      </c>
      <c r="AD169" s="15" t="s">
        <v>37</v>
      </c>
      <c r="AE169" s="15" t="s">
        <v>37</v>
      </c>
      <c r="AF169" s="15" t="s">
        <v>37</v>
      </c>
      <c r="AG169" s="15" t="s">
        <v>37</v>
      </c>
      <c r="AH169" s="15" t="s">
        <v>37</v>
      </c>
      <c r="AI169" s="15" t="s">
        <v>37</v>
      </c>
      <c r="AJ169" s="15" t="s">
        <v>37</v>
      </c>
      <c r="AK169" s="15" t="s">
        <v>37</v>
      </c>
      <c r="AL169" s="15" t="s">
        <v>37</v>
      </c>
      <c r="AM169" s="15" t="s">
        <v>37</v>
      </c>
      <c r="AN169" s="15" t="s">
        <v>37</v>
      </c>
      <c r="AO169" s="12"/>
      <c r="AP169" s="16">
        <v>205558.86487993007</v>
      </c>
      <c r="AQ169" s="17">
        <v>6</v>
      </c>
      <c r="AR169" s="18" t="s">
        <v>37</v>
      </c>
      <c r="AS169" s="19">
        <v>3239931.585824959</v>
      </c>
      <c r="AT169" s="19" t="s">
        <v>37</v>
      </c>
      <c r="AV169" s="16">
        <v>205558.86487993007</v>
      </c>
      <c r="AW169" s="17">
        <v>25</v>
      </c>
      <c r="AX169" s="18" t="s">
        <v>37</v>
      </c>
      <c r="AY169" s="19">
        <v>1031792.4462417701</v>
      </c>
      <c r="AZ169" s="19" t="s">
        <v>37</v>
      </c>
    </row>
    <row r="170" spans="9:52" customFormat="1" x14ac:dyDescent="0.15">
      <c r="I170" s="14">
        <v>44729</v>
      </c>
      <c r="J170" s="15">
        <v>26695.067023902513</v>
      </c>
      <c r="K170" s="15">
        <v>27226.137787273095</v>
      </c>
      <c r="L170" s="15">
        <v>0</v>
      </c>
      <c r="M170" s="15">
        <v>0</v>
      </c>
      <c r="N170" s="15">
        <v>31602.930130831344</v>
      </c>
      <c r="O170" s="15">
        <v>32673.40216721678</v>
      </c>
      <c r="P170" s="15">
        <v>0</v>
      </c>
      <c r="Q170" s="15">
        <v>0</v>
      </c>
      <c r="R170" s="15" t="s">
        <v>37</v>
      </c>
      <c r="S170" s="15" t="s">
        <v>37</v>
      </c>
      <c r="T170" s="15">
        <v>87299.542649033872</v>
      </c>
      <c r="U170" s="15" t="s">
        <v>37</v>
      </c>
      <c r="V170" s="15" t="s">
        <v>37</v>
      </c>
      <c r="W170" s="15" t="s">
        <v>37</v>
      </c>
      <c r="X170" s="15" t="s">
        <v>37</v>
      </c>
      <c r="Y170" s="15" t="s">
        <v>37</v>
      </c>
      <c r="Z170" s="15" t="s">
        <v>37</v>
      </c>
      <c r="AA170" s="15" t="s">
        <v>37</v>
      </c>
      <c r="AB170" s="15" t="s">
        <v>37</v>
      </c>
      <c r="AC170" s="15" t="s">
        <v>37</v>
      </c>
      <c r="AD170" s="15" t="s">
        <v>37</v>
      </c>
      <c r="AE170" s="15" t="s">
        <v>37</v>
      </c>
      <c r="AF170" s="15" t="s">
        <v>37</v>
      </c>
      <c r="AG170" s="15" t="s">
        <v>37</v>
      </c>
      <c r="AH170" s="15" t="s">
        <v>37</v>
      </c>
      <c r="AI170" s="15" t="s">
        <v>37</v>
      </c>
      <c r="AJ170" s="15" t="s">
        <v>37</v>
      </c>
      <c r="AK170" s="15" t="s">
        <v>37</v>
      </c>
      <c r="AL170" s="15" t="s">
        <v>37</v>
      </c>
      <c r="AM170" s="15" t="s">
        <v>37</v>
      </c>
      <c r="AN170" s="15" t="s">
        <v>37</v>
      </c>
      <c r="AO170" s="12"/>
      <c r="AP170" s="16">
        <v>205497.07975825761</v>
      </c>
      <c r="AQ170" s="17">
        <v>6</v>
      </c>
      <c r="AR170" s="18" t="s">
        <v>37</v>
      </c>
      <c r="AS170" s="19">
        <v>3445428.6655832166</v>
      </c>
      <c r="AT170" s="19" t="s">
        <v>37</v>
      </c>
      <c r="AV170" s="16">
        <v>205497.07975825761</v>
      </c>
      <c r="AW170" s="17">
        <v>25</v>
      </c>
      <c r="AX170" s="18" t="s">
        <v>37</v>
      </c>
      <c r="AY170" s="19">
        <v>1237289.5260000275</v>
      </c>
      <c r="AZ170" s="19" t="s">
        <v>37</v>
      </c>
    </row>
    <row r="171" spans="9:52" customFormat="1" x14ac:dyDescent="0.15">
      <c r="I171" s="14">
        <v>44730</v>
      </c>
      <c r="J171" s="15">
        <v>26687.043249471328</v>
      </c>
      <c r="K171" s="15">
        <v>27217.954388143895</v>
      </c>
      <c r="L171" s="15">
        <v>0</v>
      </c>
      <c r="M171" s="15">
        <v>0</v>
      </c>
      <c r="N171" s="15">
        <v>31593.43119297488</v>
      </c>
      <c r="O171" s="15">
        <v>32663.581476051091</v>
      </c>
      <c r="P171" s="15">
        <v>0</v>
      </c>
      <c r="Q171" s="15">
        <v>0</v>
      </c>
      <c r="R171" s="15" t="s">
        <v>37</v>
      </c>
      <c r="S171" s="15" t="s">
        <v>37</v>
      </c>
      <c r="T171" s="15">
        <v>87273.302900786206</v>
      </c>
      <c r="U171" s="15" t="s">
        <v>37</v>
      </c>
      <c r="V171" s="15" t="s">
        <v>37</v>
      </c>
      <c r="W171" s="15" t="s">
        <v>37</v>
      </c>
      <c r="X171" s="15" t="s">
        <v>37</v>
      </c>
      <c r="Y171" s="15" t="s">
        <v>37</v>
      </c>
      <c r="Z171" s="15" t="s">
        <v>37</v>
      </c>
      <c r="AA171" s="15" t="s">
        <v>37</v>
      </c>
      <c r="AB171" s="15" t="s">
        <v>37</v>
      </c>
      <c r="AC171" s="15" t="s">
        <v>37</v>
      </c>
      <c r="AD171" s="15" t="s">
        <v>37</v>
      </c>
      <c r="AE171" s="15" t="s">
        <v>37</v>
      </c>
      <c r="AF171" s="15" t="s">
        <v>37</v>
      </c>
      <c r="AG171" s="15" t="s">
        <v>37</v>
      </c>
      <c r="AH171" s="15" t="s">
        <v>37</v>
      </c>
      <c r="AI171" s="15" t="s">
        <v>37</v>
      </c>
      <c r="AJ171" s="15" t="s">
        <v>37</v>
      </c>
      <c r="AK171" s="15" t="s">
        <v>37</v>
      </c>
      <c r="AL171" s="15" t="s">
        <v>37</v>
      </c>
      <c r="AM171" s="15" t="s">
        <v>37</v>
      </c>
      <c r="AN171" s="15" t="s">
        <v>37</v>
      </c>
      <c r="AO171" s="12"/>
      <c r="AP171" s="16">
        <v>205435.31320742739</v>
      </c>
      <c r="AQ171" s="17">
        <v>6</v>
      </c>
      <c r="AR171" s="18" t="s">
        <v>37</v>
      </c>
      <c r="AS171" s="19">
        <v>3650863.9787906441</v>
      </c>
      <c r="AT171" s="19" t="s">
        <v>37</v>
      </c>
      <c r="AV171" s="16">
        <v>205435.31320742739</v>
      </c>
      <c r="AW171" s="17">
        <v>25</v>
      </c>
      <c r="AX171" s="18">
        <v>25</v>
      </c>
      <c r="AY171" s="19">
        <v>1442724.8392074551</v>
      </c>
      <c r="AZ171" s="19">
        <v>1442724.8392074551</v>
      </c>
    </row>
    <row r="172" spans="9:52" customFormat="1" x14ac:dyDescent="0.15">
      <c r="I172" s="14">
        <v>44731</v>
      </c>
      <c r="J172" s="15">
        <v>26679.021886757484</v>
      </c>
      <c r="K172" s="15">
        <v>27209.773448710654</v>
      </c>
      <c r="L172" s="15">
        <v>0</v>
      </c>
      <c r="M172" s="15">
        <v>0</v>
      </c>
      <c r="N172" s="15">
        <v>31583.935110227736</v>
      </c>
      <c r="O172" s="15">
        <v>32166.394128694064</v>
      </c>
      <c r="P172" s="15">
        <v>0</v>
      </c>
      <c r="Q172" s="15">
        <v>0</v>
      </c>
      <c r="R172" s="15" t="s">
        <v>37</v>
      </c>
      <c r="S172" s="15" t="s">
        <v>37</v>
      </c>
      <c r="T172" s="15">
        <v>86232.570213416984</v>
      </c>
      <c r="U172" s="15" t="s">
        <v>37</v>
      </c>
      <c r="V172" s="15" t="s">
        <v>37</v>
      </c>
      <c r="W172" s="15" t="s">
        <v>37</v>
      </c>
      <c r="X172" s="15" t="s">
        <v>37</v>
      </c>
      <c r="Y172" s="15" t="s">
        <v>37</v>
      </c>
      <c r="Z172" s="15" t="s">
        <v>37</v>
      </c>
      <c r="AA172" s="15" t="s">
        <v>37</v>
      </c>
      <c r="AB172" s="15" t="s">
        <v>37</v>
      </c>
      <c r="AC172" s="15" t="s">
        <v>37</v>
      </c>
      <c r="AD172" s="15" t="s">
        <v>37</v>
      </c>
      <c r="AE172" s="15" t="s">
        <v>37</v>
      </c>
      <c r="AF172" s="15" t="s">
        <v>37</v>
      </c>
      <c r="AG172" s="15" t="s">
        <v>37</v>
      </c>
      <c r="AH172" s="15" t="s">
        <v>37</v>
      </c>
      <c r="AI172" s="15" t="s">
        <v>37</v>
      </c>
      <c r="AJ172" s="15" t="s">
        <v>37</v>
      </c>
      <c r="AK172" s="15" t="s">
        <v>37</v>
      </c>
      <c r="AL172" s="15" t="s">
        <v>37</v>
      </c>
      <c r="AM172" s="15" t="s">
        <v>37</v>
      </c>
      <c r="AN172" s="15" t="s">
        <v>37</v>
      </c>
      <c r="AO172" s="12"/>
      <c r="AP172" s="16">
        <v>203871.69478780692</v>
      </c>
      <c r="AQ172" s="17">
        <v>6</v>
      </c>
      <c r="AR172" s="18" t="s">
        <v>37</v>
      </c>
      <c r="AS172" s="19">
        <v>3854735.6735784509</v>
      </c>
      <c r="AT172" s="19" t="s">
        <v>37</v>
      </c>
      <c r="AV172" s="16">
        <v>203871.69478780692</v>
      </c>
      <c r="AW172" s="17">
        <v>26</v>
      </c>
      <c r="AX172" s="18" t="s">
        <v>37</v>
      </c>
      <c r="AY172" s="19">
        <v>203871.69478780692</v>
      </c>
      <c r="AZ172" s="19" t="s">
        <v>37</v>
      </c>
    </row>
    <row r="173" spans="9:52" customFormat="1" x14ac:dyDescent="0.15">
      <c r="I173" s="14">
        <v>44732</v>
      </c>
      <c r="J173" s="15">
        <v>26671.002935036093</v>
      </c>
      <c r="K173" s="15">
        <v>26724.374003879089</v>
      </c>
      <c r="L173" s="15">
        <v>0</v>
      </c>
      <c r="M173" s="15">
        <v>0</v>
      </c>
      <c r="N173" s="15">
        <v>31574.441881731749</v>
      </c>
      <c r="O173" s="15">
        <v>32156.725829658812</v>
      </c>
      <c r="P173" s="15">
        <v>0</v>
      </c>
      <c r="Q173" s="15">
        <v>0</v>
      </c>
      <c r="R173" s="15" t="s">
        <v>37</v>
      </c>
      <c r="S173" s="15" t="s">
        <v>37</v>
      </c>
      <c r="T173" s="15">
        <v>86206.651166598545</v>
      </c>
      <c r="U173" s="15" t="s">
        <v>37</v>
      </c>
      <c r="V173" s="15" t="s">
        <v>37</v>
      </c>
      <c r="W173" s="15" t="s">
        <v>37</v>
      </c>
      <c r="X173" s="15" t="s">
        <v>37</v>
      </c>
      <c r="Y173" s="15" t="s">
        <v>37</v>
      </c>
      <c r="Z173" s="15" t="s">
        <v>37</v>
      </c>
      <c r="AA173" s="15" t="s">
        <v>37</v>
      </c>
      <c r="AB173" s="15" t="s">
        <v>37</v>
      </c>
      <c r="AC173" s="15" t="s">
        <v>37</v>
      </c>
      <c r="AD173" s="15" t="s">
        <v>37</v>
      </c>
      <c r="AE173" s="15" t="s">
        <v>37</v>
      </c>
      <c r="AF173" s="15" t="s">
        <v>37</v>
      </c>
      <c r="AG173" s="15" t="s">
        <v>37</v>
      </c>
      <c r="AH173" s="15" t="s">
        <v>37</v>
      </c>
      <c r="AI173" s="15" t="s">
        <v>37</v>
      </c>
      <c r="AJ173" s="15" t="s">
        <v>37</v>
      </c>
      <c r="AK173" s="15" t="s">
        <v>37</v>
      </c>
      <c r="AL173" s="15" t="s">
        <v>37</v>
      </c>
      <c r="AM173" s="15" t="s">
        <v>37</v>
      </c>
      <c r="AN173" s="15" t="s">
        <v>37</v>
      </c>
      <c r="AO173" s="12"/>
      <c r="AP173" s="16">
        <v>203333.19581690431</v>
      </c>
      <c r="AQ173" s="17">
        <v>6</v>
      </c>
      <c r="AR173" s="18" t="s">
        <v>37</v>
      </c>
      <c r="AS173" s="19">
        <v>4058068.8693953552</v>
      </c>
      <c r="AT173" s="19" t="s">
        <v>37</v>
      </c>
      <c r="AV173" s="16">
        <v>203333.19581690431</v>
      </c>
      <c r="AW173" s="17">
        <v>26</v>
      </c>
      <c r="AX173" s="18" t="s">
        <v>37</v>
      </c>
      <c r="AY173" s="19">
        <v>407204.89060471125</v>
      </c>
      <c r="AZ173" s="19" t="s">
        <v>37</v>
      </c>
    </row>
    <row r="174" spans="9:52" customFormat="1" x14ac:dyDescent="0.15">
      <c r="I174" s="14">
        <v>44733</v>
      </c>
      <c r="J174" s="15">
        <v>26186.861636554222</v>
      </c>
      <c r="K174" s="15">
        <v>26716.341420607067</v>
      </c>
      <c r="L174" s="15">
        <v>0</v>
      </c>
      <c r="M174" s="15">
        <v>0</v>
      </c>
      <c r="N174" s="15">
        <v>31564.951506629011</v>
      </c>
      <c r="O174" s="15">
        <v>32147.060436638014</v>
      </c>
      <c r="P174" s="15">
        <v>0</v>
      </c>
      <c r="Q174" s="15">
        <v>0</v>
      </c>
      <c r="R174" s="15" t="s">
        <v>37</v>
      </c>
      <c r="S174" s="15" t="s">
        <v>37</v>
      </c>
      <c r="T174" s="15">
        <v>86180.739910305041</v>
      </c>
      <c r="U174" s="15" t="s">
        <v>37</v>
      </c>
      <c r="V174" s="15" t="s">
        <v>37</v>
      </c>
      <c r="W174" s="15" t="s">
        <v>37</v>
      </c>
      <c r="X174" s="15" t="s">
        <v>37</v>
      </c>
      <c r="Y174" s="15" t="s">
        <v>37</v>
      </c>
      <c r="Z174" s="15" t="s">
        <v>37</v>
      </c>
      <c r="AA174" s="15" t="s">
        <v>37</v>
      </c>
      <c r="AB174" s="15" t="s">
        <v>37</v>
      </c>
      <c r="AC174" s="15" t="s">
        <v>37</v>
      </c>
      <c r="AD174" s="15" t="s">
        <v>37</v>
      </c>
      <c r="AE174" s="15" t="s">
        <v>37</v>
      </c>
      <c r="AF174" s="15" t="s">
        <v>37</v>
      </c>
      <c r="AG174" s="15" t="s">
        <v>37</v>
      </c>
      <c r="AH174" s="15" t="s">
        <v>37</v>
      </c>
      <c r="AI174" s="15" t="s">
        <v>37</v>
      </c>
      <c r="AJ174" s="15" t="s">
        <v>37</v>
      </c>
      <c r="AK174" s="15" t="s">
        <v>37</v>
      </c>
      <c r="AL174" s="15" t="s">
        <v>37</v>
      </c>
      <c r="AM174" s="15" t="s">
        <v>37</v>
      </c>
      <c r="AN174" s="15" t="s">
        <v>37</v>
      </c>
      <c r="AO174" s="12"/>
      <c r="AP174" s="16">
        <v>202795.95491073336</v>
      </c>
      <c r="AQ174" s="17">
        <v>6</v>
      </c>
      <c r="AR174" s="18" t="s">
        <v>37</v>
      </c>
      <c r="AS174" s="19">
        <v>4260864.8243060885</v>
      </c>
      <c r="AT174" s="19" t="s">
        <v>37</v>
      </c>
      <c r="AV174" s="16">
        <v>202795.95491073336</v>
      </c>
      <c r="AW174" s="17">
        <v>26</v>
      </c>
      <c r="AX174" s="18" t="s">
        <v>37</v>
      </c>
      <c r="AY174" s="19">
        <v>610000.84551544464</v>
      </c>
      <c r="AZ174" s="19" t="s">
        <v>37</v>
      </c>
    </row>
    <row r="175" spans="9:52" customFormat="1" x14ac:dyDescent="0.15">
      <c r="I175" s="14">
        <v>44734</v>
      </c>
      <c r="J175" s="15">
        <v>26178.99061414232</v>
      </c>
      <c r="K175" s="15">
        <v>26708.311251700074</v>
      </c>
      <c r="L175" s="15">
        <v>0</v>
      </c>
      <c r="M175" s="15">
        <v>0</v>
      </c>
      <c r="N175" s="15">
        <v>31555.463984061877</v>
      </c>
      <c r="O175" s="15">
        <v>32137.3979487582</v>
      </c>
      <c r="P175" s="15">
        <v>0</v>
      </c>
      <c r="Q175" s="15">
        <v>0</v>
      </c>
      <c r="R175" s="15" t="s">
        <v>37</v>
      </c>
      <c r="S175" s="15" t="s">
        <v>37</v>
      </c>
      <c r="T175" s="15">
        <v>86154.836442194865</v>
      </c>
      <c r="U175" s="15" t="s">
        <v>37</v>
      </c>
      <c r="V175" s="15" t="s">
        <v>37</v>
      </c>
      <c r="W175" s="15" t="s">
        <v>37</v>
      </c>
      <c r="X175" s="15" t="s">
        <v>37</v>
      </c>
      <c r="Y175" s="15" t="s">
        <v>37</v>
      </c>
      <c r="Z175" s="15" t="s">
        <v>37</v>
      </c>
      <c r="AA175" s="15" t="s">
        <v>37</v>
      </c>
      <c r="AB175" s="15" t="s">
        <v>37</v>
      </c>
      <c r="AC175" s="15" t="s">
        <v>37</v>
      </c>
      <c r="AD175" s="15" t="s">
        <v>37</v>
      </c>
      <c r="AE175" s="15" t="s">
        <v>37</v>
      </c>
      <c r="AF175" s="15" t="s">
        <v>37</v>
      </c>
      <c r="AG175" s="15" t="s">
        <v>37</v>
      </c>
      <c r="AH175" s="15" t="s">
        <v>37</v>
      </c>
      <c r="AI175" s="15" t="s">
        <v>37</v>
      </c>
      <c r="AJ175" s="15" t="s">
        <v>37</v>
      </c>
      <c r="AK175" s="15" t="s">
        <v>37</v>
      </c>
      <c r="AL175" s="15" t="s">
        <v>37</v>
      </c>
      <c r="AM175" s="15" t="s">
        <v>37</v>
      </c>
      <c r="AN175" s="15" t="s">
        <v>37</v>
      </c>
      <c r="AO175" s="12"/>
      <c r="AP175" s="16">
        <v>202735.00024085733</v>
      </c>
      <c r="AQ175" s="17">
        <v>6</v>
      </c>
      <c r="AR175" s="18" t="s">
        <v>37</v>
      </c>
      <c r="AS175" s="19">
        <v>4463599.8245469462</v>
      </c>
      <c r="AT175" s="19" t="s">
        <v>37</v>
      </c>
      <c r="AV175" s="16">
        <v>202735.00024085733</v>
      </c>
      <c r="AW175" s="17">
        <v>26</v>
      </c>
      <c r="AX175" s="18" t="s">
        <v>37</v>
      </c>
      <c r="AY175" s="19">
        <v>812735.84575630201</v>
      </c>
      <c r="AZ175" s="19" t="s">
        <v>37</v>
      </c>
    </row>
    <row r="176" spans="9:52" customFormat="1" x14ac:dyDescent="0.15">
      <c r="I176" s="14">
        <v>44735</v>
      </c>
      <c r="J176" s="15">
        <v>26171.12195753487</v>
      </c>
      <c r="K176" s="15">
        <v>26700.283496432417</v>
      </c>
      <c r="L176" s="15">
        <v>0</v>
      </c>
      <c r="M176" s="15">
        <v>0</v>
      </c>
      <c r="N176" s="15">
        <v>31060.656554508754</v>
      </c>
      <c r="O176" s="15">
        <v>32127.738365146175</v>
      </c>
      <c r="P176" s="15">
        <v>0</v>
      </c>
      <c r="Q176" s="15">
        <v>0</v>
      </c>
      <c r="R176" s="15" t="s">
        <v>37</v>
      </c>
      <c r="S176" s="15" t="s">
        <v>37</v>
      </c>
      <c r="T176" s="15">
        <v>86128.940759927093</v>
      </c>
      <c r="U176" s="15" t="s">
        <v>37</v>
      </c>
      <c r="V176" s="15" t="s">
        <v>37</v>
      </c>
      <c r="W176" s="15" t="s">
        <v>37</v>
      </c>
      <c r="X176" s="15" t="s">
        <v>37</v>
      </c>
      <c r="Y176" s="15" t="s">
        <v>37</v>
      </c>
      <c r="Z176" s="15" t="s">
        <v>37</v>
      </c>
      <c r="AA176" s="15" t="s">
        <v>37</v>
      </c>
      <c r="AB176" s="15" t="s">
        <v>37</v>
      </c>
      <c r="AC176" s="15" t="s">
        <v>37</v>
      </c>
      <c r="AD176" s="15" t="s">
        <v>37</v>
      </c>
      <c r="AE176" s="15" t="s">
        <v>37</v>
      </c>
      <c r="AF176" s="15" t="s">
        <v>37</v>
      </c>
      <c r="AG176" s="15" t="s">
        <v>37</v>
      </c>
      <c r="AH176" s="15" t="s">
        <v>37</v>
      </c>
      <c r="AI176" s="15" t="s">
        <v>37</v>
      </c>
      <c r="AJ176" s="15" t="s">
        <v>37</v>
      </c>
      <c r="AK176" s="15" t="s">
        <v>37</v>
      </c>
      <c r="AL176" s="15" t="s">
        <v>37</v>
      </c>
      <c r="AM176" s="15" t="s">
        <v>37</v>
      </c>
      <c r="AN176" s="15" t="s">
        <v>37</v>
      </c>
      <c r="AO176" s="12"/>
      <c r="AP176" s="16">
        <v>202188.74113354931</v>
      </c>
      <c r="AQ176" s="17">
        <v>6</v>
      </c>
      <c r="AR176" s="18" t="s">
        <v>37</v>
      </c>
      <c r="AS176" s="19">
        <v>4665788.5656804955</v>
      </c>
      <c r="AT176" s="19" t="s">
        <v>37</v>
      </c>
      <c r="AV176" s="16">
        <v>202188.74113354931</v>
      </c>
      <c r="AW176" s="17">
        <v>26</v>
      </c>
      <c r="AX176" s="18" t="s">
        <v>37</v>
      </c>
      <c r="AY176" s="19">
        <v>1014924.5868898514</v>
      </c>
      <c r="AZ176" s="19" t="s">
        <v>37</v>
      </c>
    </row>
    <row r="177" spans="9:52" customFormat="1" x14ac:dyDescent="0.15">
      <c r="I177" s="14">
        <v>44736</v>
      </c>
      <c r="J177" s="15">
        <v>26163.255666020777</v>
      </c>
      <c r="K177" s="15">
        <v>26692.258154078634</v>
      </c>
      <c r="L177" s="15">
        <v>0</v>
      </c>
      <c r="M177" s="15">
        <v>0</v>
      </c>
      <c r="N177" s="15">
        <v>31051.320608595797</v>
      </c>
      <c r="O177" s="15">
        <v>32118.081684928991</v>
      </c>
      <c r="P177" s="15">
        <v>0</v>
      </c>
      <c r="Q177" s="15">
        <v>0</v>
      </c>
      <c r="R177" s="15" t="s">
        <v>37</v>
      </c>
      <c r="S177" s="15" t="s">
        <v>37</v>
      </c>
      <c r="T177" s="15">
        <v>86103.05286116153</v>
      </c>
      <c r="U177" s="15" t="s">
        <v>37</v>
      </c>
      <c r="V177" s="15" t="s">
        <v>37</v>
      </c>
      <c r="W177" s="15" t="s">
        <v>37</v>
      </c>
      <c r="X177" s="15" t="s">
        <v>37</v>
      </c>
      <c r="Y177" s="15" t="s">
        <v>37</v>
      </c>
      <c r="Z177" s="15" t="s">
        <v>37</v>
      </c>
      <c r="AA177" s="15" t="s">
        <v>37</v>
      </c>
      <c r="AB177" s="15" t="s">
        <v>37</v>
      </c>
      <c r="AC177" s="15" t="s">
        <v>37</v>
      </c>
      <c r="AD177" s="15" t="s">
        <v>37</v>
      </c>
      <c r="AE177" s="15" t="s">
        <v>37</v>
      </c>
      <c r="AF177" s="15" t="s">
        <v>37</v>
      </c>
      <c r="AG177" s="15" t="s">
        <v>37</v>
      </c>
      <c r="AH177" s="15" t="s">
        <v>37</v>
      </c>
      <c r="AI177" s="15" t="s">
        <v>37</v>
      </c>
      <c r="AJ177" s="15" t="s">
        <v>37</v>
      </c>
      <c r="AK177" s="15" t="s">
        <v>37</v>
      </c>
      <c r="AL177" s="15" t="s">
        <v>37</v>
      </c>
      <c r="AM177" s="15" t="s">
        <v>37</v>
      </c>
      <c r="AN177" s="15" t="s">
        <v>37</v>
      </c>
      <c r="AO177" s="12"/>
      <c r="AP177" s="16">
        <v>202127.96897478573</v>
      </c>
      <c r="AQ177" s="17">
        <v>6</v>
      </c>
      <c r="AR177" s="18" t="s">
        <v>37</v>
      </c>
      <c r="AS177" s="19">
        <v>4867916.5346552813</v>
      </c>
      <c r="AT177" s="19" t="s">
        <v>37</v>
      </c>
      <c r="AV177" s="16">
        <v>202127.96897478573</v>
      </c>
      <c r="AW177" s="17">
        <v>26</v>
      </c>
      <c r="AX177" s="18" t="s">
        <v>37</v>
      </c>
      <c r="AY177" s="19">
        <v>1217052.555864637</v>
      </c>
      <c r="AZ177" s="19" t="s">
        <v>37</v>
      </c>
    </row>
    <row r="178" spans="9:52" customFormat="1" x14ac:dyDescent="0.15">
      <c r="I178" s="14">
        <v>44737</v>
      </c>
      <c r="J178" s="15">
        <v>26155.39173888916</v>
      </c>
      <c r="K178" s="15">
        <v>26684.235223913463</v>
      </c>
      <c r="L178" s="15">
        <v>0</v>
      </c>
      <c r="M178" s="15">
        <v>0</v>
      </c>
      <c r="N178" s="15">
        <v>31041.987468801442</v>
      </c>
      <c r="O178" s="15">
        <v>32108.427907233978</v>
      </c>
      <c r="P178" s="15">
        <v>0</v>
      </c>
      <c r="Q178" s="15">
        <v>0</v>
      </c>
      <c r="R178" s="15" t="s">
        <v>37</v>
      </c>
      <c r="S178" s="15" t="s">
        <v>37</v>
      </c>
      <c r="T178" s="15">
        <v>86077.172743558694</v>
      </c>
      <c r="U178" s="15" t="s">
        <v>37</v>
      </c>
      <c r="V178" s="15" t="s">
        <v>37</v>
      </c>
      <c r="W178" s="15" t="s">
        <v>37</v>
      </c>
      <c r="X178" s="15" t="s">
        <v>37</v>
      </c>
      <c r="Y178" s="15" t="s">
        <v>37</v>
      </c>
      <c r="Z178" s="15" t="s">
        <v>37</v>
      </c>
      <c r="AA178" s="15" t="s">
        <v>37</v>
      </c>
      <c r="AB178" s="15" t="s">
        <v>37</v>
      </c>
      <c r="AC178" s="15" t="s">
        <v>37</v>
      </c>
      <c r="AD178" s="15" t="s">
        <v>37</v>
      </c>
      <c r="AE178" s="15" t="s">
        <v>37</v>
      </c>
      <c r="AF178" s="15" t="s">
        <v>37</v>
      </c>
      <c r="AG178" s="15" t="s">
        <v>37</v>
      </c>
      <c r="AH178" s="15" t="s">
        <v>37</v>
      </c>
      <c r="AI178" s="15" t="s">
        <v>37</v>
      </c>
      <c r="AJ178" s="15" t="s">
        <v>37</v>
      </c>
      <c r="AK178" s="15" t="s">
        <v>37</v>
      </c>
      <c r="AL178" s="15" t="s">
        <v>37</v>
      </c>
      <c r="AM178" s="15" t="s">
        <v>37</v>
      </c>
      <c r="AN178" s="15" t="s">
        <v>37</v>
      </c>
      <c r="AO178" s="12"/>
      <c r="AP178" s="16">
        <v>202067.21508239675</v>
      </c>
      <c r="AQ178" s="17">
        <v>6</v>
      </c>
      <c r="AR178" s="18" t="s">
        <v>37</v>
      </c>
      <c r="AS178" s="19">
        <v>5069983.7497376781</v>
      </c>
      <c r="AT178" s="19" t="s">
        <v>37</v>
      </c>
      <c r="AV178" s="16">
        <v>202067.21508239675</v>
      </c>
      <c r="AW178" s="17">
        <v>26</v>
      </c>
      <c r="AX178" s="18">
        <v>26</v>
      </c>
      <c r="AY178" s="19">
        <v>1419119.7709470338</v>
      </c>
      <c r="AZ178" s="19">
        <v>1419119.7709470338</v>
      </c>
    </row>
    <row r="179" spans="9:52" customFormat="1" x14ac:dyDescent="0.15">
      <c r="I179" s="14">
        <v>44738</v>
      </c>
      <c r="J179" s="15">
        <v>26147.530175429358</v>
      </c>
      <c r="K179" s="15">
        <v>26676.214705211874</v>
      </c>
      <c r="L179" s="15">
        <v>0</v>
      </c>
      <c r="M179" s="15">
        <v>0</v>
      </c>
      <c r="N179" s="15">
        <v>31032.65713428225</v>
      </c>
      <c r="O179" s="15">
        <v>31612.431924655557</v>
      </c>
      <c r="P179" s="15">
        <v>0</v>
      </c>
      <c r="Q179" s="15">
        <v>0</v>
      </c>
      <c r="R179" s="15" t="s">
        <v>37</v>
      </c>
      <c r="S179" s="15" t="s">
        <v>37</v>
      </c>
      <c r="T179" s="15">
        <v>85038.932164723534</v>
      </c>
      <c r="U179" s="15" t="s">
        <v>37</v>
      </c>
      <c r="V179" s="15" t="s">
        <v>37</v>
      </c>
      <c r="W179" s="15" t="s">
        <v>37</v>
      </c>
      <c r="X179" s="15" t="s">
        <v>37</v>
      </c>
      <c r="Y179" s="15" t="s">
        <v>37</v>
      </c>
      <c r="Z179" s="15" t="s">
        <v>37</v>
      </c>
      <c r="AA179" s="15" t="s">
        <v>37</v>
      </c>
      <c r="AB179" s="15" t="s">
        <v>37</v>
      </c>
      <c r="AC179" s="15" t="s">
        <v>37</v>
      </c>
      <c r="AD179" s="15" t="s">
        <v>37</v>
      </c>
      <c r="AE179" s="15" t="s">
        <v>37</v>
      </c>
      <c r="AF179" s="15" t="s">
        <v>37</v>
      </c>
      <c r="AG179" s="15" t="s">
        <v>37</v>
      </c>
      <c r="AH179" s="15" t="s">
        <v>37</v>
      </c>
      <c r="AI179" s="15" t="s">
        <v>37</v>
      </c>
      <c r="AJ179" s="15" t="s">
        <v>37</v>
      </c>
      <c r="AK179" s="15" t="s">
        <v>37</v>
      </c>
      <c r="AL179" s="15" t="s">
        <v>37</v>
      </c>
      <c r="AM179" s="15" t="s">
        <v>37</v>
      </c>
      <c r="AN179" s="15" t="s">
        <v>37</v>
      </c>
      <c r="AO179" s="12"/>
      <c r="AP179" s="16">
        <v>200507.76610430257</v>
      </c>
      <c r="AQ179" s="17">
        <v>6</v>
      </c>
      <c r="AR179" s="18" t="s">
        <v>37</v>
      </c>
      <c r="AS179" s="19">
        <v>5270491.5158419805</v>
      </c>
      <c r="AT179" s="19" t="s">
        <v>37</v>
      </c>
      <c r="AV179" s="16">
        <v>200507.76610430257</v>
      </c>
      <c r="AW179" s="17">
        <v>27</v>
      </c>
      <c r="AX179" s="18" t="s">
        <v>37</v>
      </c>
      <c r="AY179" s="19">
        <v>200507.76610430257</v>
      </c>
      <c r="AZ179" s="19" t="s">
        <v>37</v>
      </c>
    </row>
    <row r="180" spans="9:52" customFormat="1" x14ac:dyDescent="0.15">
      <c r="I180" s="14">
        <v>44739</v>
      </c>
      <c r="J180" s="15">
        <v>26139.670974930912</v>
      </c>
      <c r="K180" s="15">
        <v>26191.978800869605</v>
      </c>
      <c r="L180" s="15">
        <v>0</v>
      </c>
      <c r="M180" s="15">
        <v>0</v>
      </c>
      <c r="N180" s="15">
        <v>31023.329604195031</v>
      </c>
      <c r="O180" s="15">
        <v>31602.930130831344</v>
      </c>
      <c r="P180" s="15">
        <v>0</v>
      </c>
      <c r="Q180" s="15">
        <v>0</v>
      </c>
      <c r="R180" s="15" t="s">
        <v>37</v>
      </c>
      <c r="S180" s="15" t="s">
        <v>37</v>
      </c>
      <c r="T180" s="15">
        <v>85013.371891398594</v>
      </c>
      <c r="U180" s="15" t="s">
        <v>37</v>
      </c>
      <c r="V180" s="15" t="s">
        <v>37</v>
      </c>
      <c r="W180" s="15" t="s">
        <v>37</v>
      </c>
      <c r="X180" s="15" t="s">
        <v>37</v>
      </c>
      <c r="Y180" s="15" t="s">
        <v>37</v>
      </c>
      <c r="Z180" s="15" t="s">
        <v>37</v>
      </c>
      <c r="AA180" s="15" t="s">
        <v>37</v>
      </c>
      <c r="AB180" s="15" t="s">
        <v>37</v>
      </c>
      <c r="AC180" s="15" t="s">
        <v>37</v>
      </c>
      <c r="AD180" s="15" t="s">
        <v>37</v>
      </c>
      <c r="AE180" s="15" t="s">
        <v>37</v>
      </c>
      <c r="AF180" s="15" t="s">
        <v>37</v>
      </c>
      <c r="AG180" s="15" t="s">
        <v>37</v>
      </c>
      <c r="AH180" s="15" t="s">
        <v>37</v>
      </c>
      <c r="AI180" s="15" t="s">
        <v>37</v>
      </c>
      <c r="AJ180" s="15" t="s">
        <v>37</v>
      </c>
      <c r="AK180" s="15" t="s">
        <v>37</v>
      </c>
      <c r="AL180" s="15" t="s">
        <v>37</v>
      </c>
      <c r="AM180" s="15" t="s">
        <v>37</v>
      </c>
      <c r="AN180" s="15" t="s">
        <v>37</v>
      </c>
      <c r="AO180" s="12"/>
      <c r="AP180" s="16">
        <v>199971.28140222549</v>
      </c>
      <c r="AQ180" s="17">
        <v>6</v>
      </c>
      <c r="AR180" s="18" t="s">
        <v>37</v>
      </c>
      <c r="AS180" s="19">
        <v>5470462.7972442061</v>
      </c>
      <c r="AT180" s="19" t="s">
        <v>37</v>
      </c>
      <c r="AV180" s="16">
        <v>199971.28140222549</v>
      </c>
      <c r="AW180" s="17">
        <v>27</v>
      </c>
      <c r="AX180" s="18" t="s">
        <v>37</v>
      </c>
      <c r="AY180" s="19">
        <v>400479.04750652809</v>
      </c>
      <c r="AZ180" s="19" t="s">
        <v>37</v>
      </c>
    </row>
    <row r="181" spans="9:52" customFormat="1" x14ac:dyDescent="0.15">
      <c r="I181" s="14">
        <v>44740</v>
      </c>
      <c r="J181" s="15">
        <v>25656.690243289344</v>
      </c>
      <c r="K181" s="15">
        <v>26184.106240384317</v>
      </c>
      <c r="L181" s="15">
        <v>0</v>
      </c>
      <c r="M181" s="15">
        <v>0</v>
      </c>
      <c r="N181" s="15">
        <v>31014.004877696858</v>
      </c>
      <c r="O181" s="15">
        <v>31593.43119297488</v>
      </c>
      <c r="P181" s="15">
        <v>0</v>
      </c>
      <c r="Q181" s="15">
        <v>0</v>
      </c>
      <c r="R181" s="15" t="s">
        <v>37</v>
      </c>
      <c r="S181" s="15" t="s">
        <v>37</v>
      </c>
      <c r="T181" s="15">
        <v>84987.819300761534</v>
      </c>
      <c r="U181" s="15" t="s">
        <v>37</v>
      </c>
      <c r="V181" s="15" t="s">
        <v>37</v>
      </c>
      <c r="W181" s="15" t="s">
        <v>37</v>
      </c>
      <c r="X181" s="15" t="s">
        <v>37</v>
      </c>
      <c r="Y181" s="15" t="s">
        <v>37</v>
      </c>
      <c r="Z181" s="15" t="s">
        <v>37</v>
      </c>
      <c r="AA181" s="15" t="s">
        <v>37</v>
      </c>
      <c r="AB181" s="15" t="s">
        <v>37</v>
      </c>
      <c r="AC181" s="15" t="s">
        <v>37</v>
      </c>
      <c r="AD181" s="15" t="s">
        <v>37</v>
      </c>
      <c r="AE181" s="15" t="s">
        <v>37</v>
      </c>
      <c r="AF181" s="15" t="s">
        <v>37</v>
      </c>
      <c r="AG181" s="15" t="s">
        <v>37</v>
      </c>
      <c r="AH181" s="15" t="s">
        <v>37</v>
      </c>
      <c r="AI181" s="15" t="s">
        <v>37</v>
      </c>
      <c r="AJ181" s="15" t="s">
        <v>37</v>
      </c>
      <c r="AK181" s="15" t="s">
        <v>37</v>
      </c>
      <c r="AL181" s="15" t="s">
        <v>37</v>
      </c>
      <c r="AM181" s="15" t="s">
        <v>37</v>
      </c>
      <c r="AN181" s="15" t="s">
        <v>37</v>
      </c>
      <c r="AO181" s="12"/>
      <c r="AP181" s="16">
        <v>199436.05185510695</v>
      </c>
      <c r="AQ181" s="17">
        <v>6</v>
      </c>
      <c r="AR181" s="18" t="s">
        <v>37</v>
      </c>
      <c r="AS181" s="19">
        <v>5669898.8490993129</v>
      </c>
      <c r="AT181" s="19" t="s">
        <v>37</v>
      </c>
      <c r="AV181" s="16">
        <v>199436.05185510695</v>
      </c>
      <c r="AW181" s="17">
        <v>27</v>
      </c>
      <c r="AX181" s="18" t="s">
        <v>37</v>
      </c>
      <c r="AY181" s="19">
        <v>599915.09936163505</v>
      </c>
      <c r="AZ181" s="19" t="s">
        <v>37</v>
      </c>
    </row>
    <row r="182" spans="9:52" customFormat="1" x14ac:dyDescent="0.15">
      <c r="I182" s="14">
        <v>44741</v>
      </c>
      <c r="J182" s="15">
        <v>25648.978575250505</v>
      </c>
      <c r="K182" s="15">
        <v>26176.236046165777</v>
      </c>
      <c r="L182" s="15">
        <v>0</v>
      </c>
      <c r="M182" s="15">
        <v>0</v>
      </c>
      <c r="N182" s="15">
        <v>31004.682953945045</v>
      </c>
      <c r="O182" s="15">
        <v>31583.935110227736</v>
      </c>
      <c r="P182" s="15">
        <v>0</v>
      </c>
      <c r="Q182" s="15">
        <v>0</v>
      </c>
      <c r="R182" s="15" t="s">
        <v>37</v>
      </c>
      <c r="S182" s="15" t="s">
        <v>37</v>
      </c>
      <c r="T182" s="15">
        <v>84962.274390503124</v>
      </c>
      <c r="U182" s="15" t="s">
        <v>37</v>
      </c>
      <c r="V182" s="15" t="s">
        <v>37</v>
      </c>
      <c r="W182" s="15" t="s">
        <v>37</v>
      </c>
      <c r="X182" s="15" t="s">
        <v>37</v>
      </c>
      <c r="Y182" s="15" t="s">
        <v>37</v>
      </c>
      <c r="Z182" s="15" t="s">
        <v>37</v>
      </c>
      <c r="AA182" s="15" t="s">
        <v>37</v>
      </c>
      <c r="AB182" s="15" t="s">
        <v>37</v>
      </c>
      <c r="AC182" s="15" t="s">
        <v>37</v>
      </c>
      <c r="AD182" s="15" t="s">
        <v>37</v>
      </c>
      <c r="AE182" s="15" t="s">
        <v>37</v>
      </c>
      <c r="AF182" s="15" t="s">
        <v>37</v>
      </c>
      <c r="AG182" s="15" t="s">
        <v>37</v>
      </c>
      <c r="AH182" s="15" t="s">
        <v>37</v>
      </c>
      <c r="AI182" s="15" t="s">
        <v>37</v>
      </c>
      <c r="AJ182" s="15" t="s">
        <v>37</v>
      </c>
      <c r="AK182" s="15" t="s">
        <v>37</v>
      </c>
      <c r="AL182" s="15" t="s">
        <v>37</v>
      </c>
      <c r="AM182" s="15" t="s">
        <v>37</v>
      </c>
      <c r="AN182" s="15" t="s">
        <v>37</v>
      </c>
      <c r="AO182" s="12"/>
      <c r="AP182" s="16">
        <v>199376.10707609219</v>
      </c>
      <c r="AQ182" s="17">
        <v>6</v>
      </c>
      <c r="AR182" s="18" t="s">
        <v>37</v>
      </c>
      <c r="AS182" s="19">
        <v>5869274.9561754055</v>
      </c>
      <c r="AT182" s="19" t="s">
        <v>37</v>
      </c>
      <c r="AV182" s="16">
        <v>199376.10707609219</v>
      </c>
      <c r="AW182" s="17">
        <v>27</v>
      </c>
      <c r="AX182" s="18" t="s">
        <v>37</v>
      </c>
      <c r="AY182" s="19">
        <v>799291.2064377272</v>
      </c>
      <c r="AZ182" s="19" t="s">
        <v>37</v>
      </c>
    </row>
    <row r="183" spans="9:52" customFormat="1" x14ac:dyDescent="0.15">
      <c r="I183" s="14">
        <v>44742</v>
      </c>
      <c r="J183" s="15">
        <v>25641.269225118744</v>
      </c>
      <c r="K183" s="15">
        <v>26168.368217502761</v>
      </c>
      <c r="L183" s="15">
        <v>0</v>
      </c>
      <c r="M183" s="15">
        <v>0</v>
      </c>
      <c r="N183" s="15">
        <v>30511.061272220657</v>
      </c>
      <c r="O183" s="15">
        <v>31574.441881731749</v>
      </c>
      <c r="P183" s="15">
        <v>0</v>
      </c>
      <c r="Q183" s="15">
        <v>0</v>
      </c>
      <c r="R183" s="15" t="s">
        <v>37</v>
      </c>
      <c r="S183" s="15" t="s">
        <v>37</v>
      </c>
      <c r="T183" s="15">
        <v>84936.737158314892</v>
      </c>
      <c r="U183" s="15" t="s">
        <v>37</v>
      </c>
      <c r="V183" s="15" t="s">
        <v>37</v>
      </c>
      <c r="W183" s="15" t="s">
        <v>37</v>
      </c>
      <c r="X183" s="15" t="s">
        <v>37</v>
      </c>
      <c r="Y183" s="15" t="s">
        <v>37</v>
      </c>
      <c r="Z183" s="15" t="s">
        <v>37</v>
      </c>
      <c r="AA183" s="15" t="s">
        <v>37</v>
      </c>
      <c r="AB183" s="15" t="s">
        <v>37</v>
      </c>
      <c r="AC183" s="15" t="s">
        <v>37</v>
      </c>
      <c r="AD183" s="15" t="s">
        <v>37</v>
      </c>
      <c r="AE183" s="15" t="s">
        <v>37</v>
      </c>
      <c r="AF183" s="15" t="s">
        <v>37</v>
      </c>
      <c r="AG183" s="15" t="s">
        <v>37</v>
      </c>
      <c r="AH183" s="15" t="s">
        <v>37</v>
      </c>
      <c r="AI183" s="15" t="s">
        <v>37</v>
      </c>
      <c r="AJ183" s="15" t="s">
        <v>37</v>
      </c>
      <c r="AK183" s="15" t="s">
        <v>37</v>
      </c>
      <c r="AL183" s="15" t="s">
        <v>37</v>
      </c>
      <c r="AM183" s="15" t="s">
        <v>37</v>
      </c>
      <c r="AN183" s="15" t="s">
        <v>37</v>
      </c>
      <c r="AO183" s="12"/>
      <c r="AP183" s="16">
        <v>198831.87775488879</v>
      </c>
      <c r="AQ183" s="17">
        <v>6</v>
      </c>
      <c r="AR183" s="18">
        <v>6</v>
      </c>
      <c r="AS183" s="19">
        <v>6068106.833930294</v>
      </c>
      <c r="AT183" s="19">
        <v>6068106.833930294</v>
      </c>
      <c r="AV183" s="16">
        <v>198831.87775488879</v>
      </c>
      <c r="AW183" s="17">
        <v>27</v>
      </c>
      <c r="AX183" s="18" t="s">
        <v>37</v>
      </c>
      <c r="AY183" s="19">
        <v>998123.08419261593</v>
      </c>
      <c r="AZ183" s="19" t="s">
        <v>37</v>
      </c>
    </row>
    <row r="184" spans="9:52" customFormat="1" x14ac:dyDescent="0.15">
      <c r="I184" s="14">
        <v>44743</v>
      </c>
      <c r="J184" s="15">
        <v>25633.562192197365</v>
      </c>
      <c r="K184" s="15">
        <v>26160.502753684239</v>
      </c>
      <c r="L184" s="15">
        <v>0</v>
      </c>
      <c r="M184" s="15">
        <v>0</v>
      </c>
      <c r="N184" s="15">
        <v>30501.890518946835</v>
      </c>
      <c r="O184" s="15">
        <v>31564.951506629011</v>
      </c>
      <c r="P184" s="15">
        <v>0</v>
      </c>
      <c r="Q184" s="15">
        <v>0</v>
      </c>
      <c r="R184" s="15" t="s">
        <v>37</v>
      </c>
      <c r="S184" s="15" t="s">
        <v>37</v>
      </c>
      <c r="T184" s="15">
        <v>84911.207601889022</v>
      </c>
      <c r="U184" s="15" t="s">
        <v>37</v>
      </c>
      <c r="V184" s="15" t="s">
        <v>37</v>
      </c>
      <c r="W184" s="15" t="s">
        <v>37</v>
      </c>
      <c r="X184" s="15" t="s">
        <v>37</v>
      </c>
      <c r="Y184" s="15" t="s">
        <v>37</v>
      </c>
      <c r="Z184" s="15" t="s">
        <v>37</v>
      </c>
      <c r="AA184" s="15" t="s">
        <v>37</v>
      </c>
      <c r="AB184" s="15" t="s">
        <v>37</v>
      </c>
      <c r="AC184" s="15" t="s">
        <v>37</v>
      </c>
      <c r="AD184" s="15" t="s">
        <v>37</v>
      </c>
      <c r="AE184" s="15" t="s">
        <v>37</v>
      </c>
      <c r="AF184" s="15" t="s">
        <v>37</v>
      </c>
      <c r="AG184" s="15" t="s">
        <v>37</v>
      </c>
      <c r="AH184" s="15" t="s">
        <v>37</v>
      </c>
      <c r="AI184" s="15" t="s">
        <v>37</v>
      </c>
      <c r="AJ184" s="15" t="s">
        <v>37</v>
      </c>
      <c r="AK184" s="15" t="s">
        <v>37</v>
      </c>
      <c r="AL184" s="15" t="s">
        <v>37</v>
      </c>
      <c r="AM184" s="15" t="s">
        <v>37</v>
      </c>
      <c r="AN184" s="15" t="s">
        <v>37</v>
      </c>
      <c r="AO184" s="12"/>
      <c r="AP184" s="16">
        <v>198772.11457334645</v>
      </c>
      <c r="AQ184" s="17">
        <v>7</v>
      </c>
      <c r="AR184" s="18" t="s">
        <v>37</v>
      </c>
      <c r="AS184" s="19">
        <v>198772.11457334645</v>
      </c>
      <c r="AT184" s="19" t="s">
        <v>37</v>
      </c>
      <c r="AV184" s="16">
        <v>198772.11457334645</v>
      </c>
      <c r="AW184" s="17">
        <v>27</v>
      </c>
      <c r="AX184" s="18" t="s">
        <v>37</v>
      </c>
      <c r="AY184" s="19">
        <v>1196895.1987659624</v>
      </c>
      <c r="AZ184" s="19" t="s">
        <v>37</v>
      </c>
    </row>
    <row r="185" spans="9:52" customFormat="1" x14ac:dyDescent="0.15">
      <c r="I185" s="14">
        <v>44744</v>
      </c>
      <c r="J185" s="15">
        <v>25625.857475789882</v>
      </c>
      <c r="K185" s="15">
        <v>26152.63965399942</v>
      </c>
      <c r="L185" s="15">
        <v>0</v>
      </c>
      <c r="M185" s="15">
        <v>0</v>
      </c>
      <c r="N185" s="15">
        <v>30492.722522139429</v>
      </c>
      <c r="O185" s="15">
        <v>31555.463984061877</v>
      </c>
      <c r="P185" s="15">
        <v>0</v>
      </c>
      <c r="Q185" s="15">
        <v>0</v>
      </c>
      <c r="R185" s="15" t="s">
        <v>37</v>
      </c>
      <c r="S185" s="15" t="s">
        <v>37</v>
      </c>
      <c r="T185" s="15">
        <v>84885.685718918394</v>
      </c>
      <c r="U185" s="15" t="s">
        <v>37</v>
      </c>
      <c r="V185" s="15" t="s">
        <v>37</v>
      </c>
      <c r="W185" s="15" t="s">
        <v>37</v>
      </c>
      <c r="X185" s="15" t="s">
        <v>37</v>
      </c>
      <c r="Y185" s="15" t="s">
        <v>37</v>
      </c>
      <c r="Z185" s="15" t="s">
        <v>37</v>
      </c>
      <c r="AA185" s="15" t="s">
        <v>37</v>
      </c>
      <c r="AB185" s="15" t="s">
        <v>37</v>
      </c>
      <c r="AC185" s="15" t="s">
        <v>37</v>
      </c>
      <c r="AD185" s="15" t="s">
        <v>37</v>
      </c>
      <c r="AE185" s="15" t="s">
        <v>37</v>
      </c>
      <c r="AF185" s="15" t="s">
        <v>37</v>
      </c>
      <c r="AG185" s="15" t="s">
        <v>37</v>
      </c>
      <c r="AH185" s="15" t="s">
        <v>37</v>
      </c>
      <c r="AI185" s="15" t="s">
        <v>37</v>
      </c>
      <c r="AJ185" s="15" t="s">
        <v>37</v>
      </c>
      <c r="AK185" s="15" t="s">
        <v>37</v>
      </c>
      <c r="AL185" s="15" t="s">
        <v>37</v>
      </c>
      <c r="AM185" s="15" t="s">
        <v>37</v>
      </c>
      <c r="AN185" s="15" t="s">
        <v>37</v>
      </c>
      <c r="AO185" s="12"/>
      <c r="AP185" s="16">
        <v>198712.36935490899</v>
      </c>
      <c r="AQ185" s="17">
        <v>7</v>
      </c>
      <c r="AR185" s="18" t="s">
        <v>37</v>
      </c>
      <c r="AS185" s="19">
        <v>397484.48392825545</v>
      </c>
      <c r="AT185" s="19" t="s">
        <v>37</v>
      </c>
      <c r="AV185" s="16">
        <v>198712.36935490899</v>
      </c>
      <c r="AW185" s="17">
        <v>27</v>
      </c>
      <c r="AX185" s="18">
        <v>27</v>
      </c>
      <c r="AY185" s="19">
        <v>1395607.5681208714</v>
      </c>
      <c r="AZ185" s="19">
        <v>1395607.5681208714</v>
      </c>
    </row>
    <row r="186" spans="9:52" customFormat="1" x14ac:dyDescent="0.15">
      <c r="I186" s="14">
        <v>44745</v>
      </c>
      <c r="J186" s="15">
        <v>25618.155075200015</v>
      </c>
      <c r="K186" s="15">
        <v>26144.778917737702</v>
      </c>
      <c r="L186" s="15">
        <v>0</v>
      </c>
      <c r="M186" s="15">
        <v>0</v>
      </c>
      <c r="N186" s="15">
        <v>30483.557280969919</v>
      </c>
      <c r="O186" s="15">
        <v>31060.656554508754</v>
      </c>
      <c r="P186" s="15">
        <v>0</v>
      </c>
      <c r="Q186" s="15">
        <v>0</v>
      </c>
      <c r="R186" s="15" t="s">
        <v>37</v>
      </c>
      <c r="S186" s="15" t="s">
        <v>37</v>
      </c>
      <c r="T186" s="15">
        <v>83849.931370107355</v>
      </c>
      <c r="U186" s="15" t="s">
        <v>37</v>
      </c>
      <c r="V186" s="15" t="s">
        <v>37</v>
      </c>
      <c r="W186" s="15" t="s">
        <v>37</v>
      </c>
      <c r="X186" s="15" t="s">
        <v>37</v>
      </c>
      <c r="Y186" s="15" t="s">
        <v>37</v>
      </c>
      <c r="Z186" s="15" t="s">
        <v>37</v>
      </c>
      <c r="AA186" s="15" t="s">
        <v>37</v>
      </c>
      <c r="AB186" s="15" t="s">
        <v>37</v>
      </c>
      <c r="AC186" s="15" t="s">
        <v>37</v>
      </c>
      <c r="AD186" s="15" t="s">
        <v>37</v>
      </c>
      <c r="AE186" s="15" t="s">
        <v>37</v>
      </c>
      <c r="AF186" s="15" t="s">
        <v>37</v>
      </c>
      <c r="AG186" s="15" t="s">
        <v>37</v>
      </c>
      <c r="AH186" s="15" t="s">
        <v>37</v>
      </c>
      <c r="AI186" s="15" t="s">
        <v>37</v>
      </c>
      <c r="AJ186" s="15" t="s">
        <v>37</v>
      </c>
      <c r="AK186" s="15" t="s">
        <v>37</v>
      </c>
      <c r="AL186" s="15" t="s">
        <v>37</v>
      </c>
      <c r="AM186" s="15" t="s">
        <v>37</v>
      </c>
      <c r="AN186" s="15" t="s">
        <v>37</v>
      </c>
      <c r="AO186" s="12"/>
      <c r="AP186" s="16">
        <v>197157.07919852374</v>
      </c>
      <c r="AQ186" s="17">
        <v>7</v>
      </c>
      <c r="AR186" s="18" t="s">
        <v>37</v>
      </c>
      <c r="AS186" s="19">
        <v>594641.56312677916</v>
      </c>
      <c r="AT186" s="19" t="s">
        <v>37</v>
      </c>
      <c r="AV186" s="16">
        <v>197157.07919852374</v>
      </c>
      <c r="AW186" s="17">
        <v>28</v>
      </c>
      <c r="AX186" s="18" t="s">
        <v>37</v>
      </c>
      <c r="AY186" s="19">
        <v>197157.07919852374</v>
      </c>
      <c r="AZ186" s="19" t="s">
        <v>37</v>
      </c>
    </row>
    <row r="187" spans="9:52" customFormat="1" x14ac:dyDescent="0.15">
      <c r="I187" s="14">
        <v>44746</v>
      </c>
      <c r="J187" s="15">
        <v>25610.454989731697</v>
      </c>
      <c r="K187" s="15">
        <v>25661.703807021648</v>
      </c>
      <c r="L187" s="15">
        <v>0</v>
      </c>
      <c r="M187" s="15">
        <v>0</v>
      </c>
      <c r="N187" s="15">
        <v>30474.394794610042</v>
      </c>
      <c r="O187" s="15">
        <v>31051.320608595797</v>
      </c>
      <c r="P187" s="15">
        <v>0</v>
      </c>
      <c r="Q187" s="15">
        <v>0</v>
      </c>
      <c r="R187" s="15" t="s">
        <v>37</v>
      </c>
      <c r="S187" s="15" t="s">
        <v>37</v>
      </c>
      <c r="T187" s="15">
        <v>83824.728476449818</v>
      </c>
      <c r="U187" s="15" t="s">
        <v>37</v>
      </c>
      <c r="V187" s="15" t="s">
        <v>37</v>
      </c>
      <c r="W187" s="15" t="s">
        <v>37</v>
      </c>
      <c r="X187" s="15" t="s">
        <v>37</v>
      </c>
      <c r="Y187" s="15" t="s">
        <v>37</v>
      </c>
      <c r="Z187" s="15" t="s">
        <v>37</v>
      </c>
      <c r="AA187" s="15" t="s">
        <v>37</v>
      </c>
      <c r="AB187" s="15" t="s">
        <v>37</v>
      </c>
      <c r="AC187" s="15" t="s">
        <v>37</v>
      </c>
      <c r="AD187" s="15" t="s">
        <v>37</v>
      </c>
      <c r="AE187" s="15" t="s">
        <v>37</v>
      </c>
      <c r="AF187" s="15" t="s">
        <v>37</v>
      </c>
      <c r="AG187" s="15" t="s">
        <v>37</v>
      </c>
      <c r="AH187" s="15" t="s">
        <v>37</v>
      </c>
      <c r="AI187" s="15" t="s">
        <v>37</v>
      </c>
      <c r="AJ187" s="15" t="s">
        <v>37</v>
      </c>
      <c r="AK187" s="15" t="s">
        <v>37</v>
      </c>
      <c r="AL187" s="15" t="s">
        <v>37</v>
      </c>
      <c r="AM187" s="15" t="s">
        <v>37</v>
      </c>
      <c r="AN187" s="15" t="s">
        <v>37</v>
      </c>
      <c r="AO187" s="12"/>
      <c r="AP187" s="16">
        <v>196622.60267640901</v>
      </c>
      <c r="AQ187" s="17">
        <v>7</v>
      </c>
      <c r="AR187" s="18" t="s">
        <v>37</v>
      </c>
      <c r="AS187" s="19">
        <v>791264.16580318823</v>
      </c>
      <c r="AT187" s="19" t="s">
        <v>37</v>
      </c>
      <c r="AV187" s="16">
        <v>196622.60267640901</v>
      </c>
      <c r="AW187" s="17">
        <v>28</v>
      </c>
      <c r="AX187" s="18" t="s">
        <v>37</v>
      </c>
      <c r="AY187" s="19">
        <v>393779.68187493272</v>
      </c>
      <c r="AZ187" s="19" t="s">
        <v>37</v>
      </c>
    </row>
    <row r="188" spans="9:52" customFormat="1" x14ac:dyDescent="0.15">
      <c r="I188" s="14">
        <v>44747</v>
      </c>
      <c r="J188" s="15">
        <v>25128.632085009642</v>
      </c>
      <c r="K188" s="15">
        <v>25653.990632048793</v>
      </c>
      <c r="L188" s="15">
        <v>0</v>
      </c>
      <c r="M188" s="15">
        <v>0</v>
      </c>
      <c r="N188" s="15">
        <v>30465.235062231772</v>
      </c>
      <c r="O188" s="15">
        <v>31041.987468801442</v>
      </c>
      <c r="P188" s="15">
        <v>0</v>
      </c>
      <c r="Q188" s="15">
        <v>0</v>
      </c>
      <c r="R188" s="15" t="s">
        <v>37</v>
      </c>
      <c r="S188" s="15" t="s">
        <v>37</v>
      </c>
      <c r="T188" s="15">
        <v>83799.533158062055</v>
      </c>
      <c r="U188" s="15" t="s">
        <v>37</v>
      </c>
      <c r="V188" s="15" t="s">
        <v>37</v>
      </c>
      <c r="W188" s="15" t="s">
        <v>37</v>
      </c>
      <c r="X188" s="15" t="s">
        <v>37</v>
      </c>
      <c r="Y188" s="15" t="s">
        <v>37</v>
      </c>
      <c r="Z188" s="15" t="s">
        <v>37</v>
      </c>
      <c r="AA188" s="15" t="s">
        <v>37</v>
      </c>
      <c r="AB188" s="15" t="s">
        <v>37</v>
      </c>
      <c r="AC188" s="15" t="s">
        <v>37</v>
      </c>
      <c r="AD188" s="15" t="s">
        <v>37</v>
      </c>
      <c r="AE188" s="15" t="s">
        <v>37</v>
      </c>
      <c r="AF188" s="15" t="s">
        <v>37</v>
      </c>
      <c r="AG188" s="15" t="s">
        <v>37</v>
      </c>
      <c r="AH188" s="15" t="s">
        <v>37</v>
      </c>
      <c r="AI188" s="15" t="s">
        <v>37</v>
      </c>
      <c r="AJ188" s="15" t="s">
        <v>37</v>
      </c>
      <c r="AK188" s="15" t="s">
        <v>37</v>
      </c>
      <c r="AL188" s="15" t="s">
        <v>37</v>
      </c>
      <c r="AM188" s="15" t="s">
        <v>37</v>
      </c>
      <c r="AN188" s="15" t="s">
        <v>37</v>
      </c>
      <c r="AO188" s="12"/>
      <c r="AP188" s="16">
        <v>196089.3784061537</v>
      </c>
      <c r="AQ188" s="17">
        <v>7</v>
      </c>
      <c r="AR188" s="18" t="s">
        <v>37</v>
      </c>
      <c r="AS188" s="19">
        <v>987353.54420934198</v>
      </c>
      <c r="AT188" s="19" t="s">
        <v>37</v>
      </c>
      <c r="AV188" s="16">
        <v>196089.3784061537</v>
      </c>
      <c r="AW188" s="17">
        <v>28</v>
      </c>
      <c r="AX188" s="18" t="s">
        <v>37</v>
      </c>
      <c r="AY188" s="19">
        <v>589869.06028108648</v>
      </c>
      <c r="AZ188" s="19" t="s">
        <v>37</v>
      </c>
    </row>
    <row r="189" spans="9:52" customFormat="1" x14ac:dyDescent="0.15">
      <c r="I189" s="14">
        <v>44748</v>
      </c>
      <c r="J189" s="15">
        <v>25121.079136165805</v>
      </c>
      <c r="K189" s="15">
        <v>25646.27977543596</v>
      </c>
      <c r="L189" s="15">
        <v>0</v>
      </c>
      <c r="M189" s="15">
        <v>0</v>
      </c>
      <c r="N189" s="15">
        <v>30456.078083007353</v>
      </c>
      <c r="O189" s="15">
        <v>31032.65713428225</v>
      </c>
      <c r="P189" s="15">
        <v>0</v>
      </c>
      <c r="Q189" s="15">
        <v>0</v>
      </c>
      <c r="R189" s="15" t="s">
        <v>37</v>
      </c>
      <c r="S189" s="15" t="s">
        <v>37</v>
      </c>
      <c r="T189" s="15">
        <v>83774.345412667113</v>
      </c>
      <c r="U189" s="15" t="s">
        <v>37</v>
      </c>
      <c r="V189" s="15" t="s">
        <v>37</v>
      </c>
      <c r="W189" s="15" t="s">
        <v>37</v>
      </c>
      <c r="X189" s="15" t="s">
        <v>37</v>
      </c>
      <c r="Y189" s="15" t="s">
        <v>37</v>
      </c>
      <c r="Z189" s="15" t="s">
        <v>37</v>
      </c>
      <c r="AA189" s="15" t="s">
        <v>37</v>
      </c>
      <c r="AB189" s="15" t="s">
        <v>37</v>
      </c>
      <c r="AC189" s="15" t="s">
        <v>37</v>
      </c>
      <c r="AD189" s="15" t="s">
        <v>37</v>
      </c>
      <c r="AE189" s="15" t="s">
        <v>37</v>
      </c>
      <c r="AF189" s="15" t="s">
        <v>37</v>
      </c>
      <c r="AG189" s="15" t="s">
        <v>37</v>
      </c>
      <c r="AH189" s="15" t="s">
        <v>37</v>
      </c>
      <c r="AI189" s="15" t="s">
        <v>37</v>
      </c>
      <c r="AJ189" s="15" t="s">
        <v>37</v>
      </c>
      <c r="AK189" s="15" t="s">
        <v>37</v>
      </c>
      <c r="AL189" s="15" t="s">
        <v>37</v>
      </c>
      <c r="AM189" s="15" t="s">
        <v>37</v>
      </c>
      <c r="AN189" s="15" t="s">
        <v>37</v>
      </c>
      <c r="AO189" s="12"/>
      <c r="AP189" s="16">
        <v>196030.43954155847</v>
      </c>
      <c r="AQ189" s="17">
        <v>7</v>
      </c>
      <c r="AR189" s="18" t="s">
        <v>37</v>
      </c>
      <c r="AS189" s="19">
        <v>1183383.9837509005</v>
      </c>
      <c r="AT189" s="19" t="s">
        <v>37</v>
      </c>
      <c r="AV189" s="16">
        <v>196030.43954155847</v>
      </c>
      <c r="AW189" s="17">
        <v>28</v>
      </c>
      <c r="AX189" s="18" t="s">
        <v>37</v>
      </c>
      <c r="AY189" s="19">
        <v>785899.49982264498</v>
      </c>
      <c r="AZ189" s="19" t="s">
        <v>37</v>
      </c>
    </row>
    <row r="190" spans="9:52" customFormat="1" x14ac:dyDescent="0.15">
      <c r="I190" s="14">
        <v>44749</v>
      </c>
      <c r="J190" s="15">
        <v>25113.528457522592</v>
      </c>
      <c r="K190" s="15">
        <v>25638.571236486318</v>
      </c>
      <c r="L190" s="15">
        <v>0</v>
      </c>
      <c r="M190" s="15">
        <v>0</v>
      </c>
      <c r="N190" s="15">
        <v>29963.639350456731</v>
      </c>
      <c r="O190" s="15">
        <v>31023.329604195031</v>
      </c>
      <c r="P190" s="15">
        <v>0</v>
      </c>
      <c r="Q190" s="15">
        <v>0</v>
      </c>
      <c r="R190" s="15" t="s">
        <v>37</v>
      </c>
      <c r="S190" s="15" t="s">
        <v>37</v>
      </c>
      <c r="T190" s="15">
        <v>83749.165237988796</v>
      </c>
      <c r="U190" s="15" t="s">
        <v>37</v>
      </c>
      <c r="V190" s="15" t="s">
        <v>37</v>
      </c>
      <c r="W190" s="15" t="s">
        <v>37</v>
      </c>
      <c r="X190" s="15" t="s">
        <v>37</v>
      </c>
      <c r="Y190" s="15" t="s">
        <v>37</v>
      </c>
      <c r="Z190" s="15" t="s">
        <v>37</v>
      </c>
      <c r="AA190" s="15" t="s">
        <v>37</v>
      </c>
      <c r="AB190" s="15" t="s">
        <v>37</v>
      </c>
      <c r="AC190" s="15" t="s">
        <v>37</v>
      </c>
      <c r="AD190" s="15" t="s">
        <v>37</v>
      </c>
      <c r="AE190" s="15" t="s">
        <v>37</v>
      </c>
      <c r="AF190" s="15" t="s">
        <v>37</v>
      </c>
      <c r="AG190" s="15" t="s">
        <v>37</v>
      </c>
      <c r="AH190" s="15" t="s">
        <v>37</v>
      </c>
      <c r="AI190" s="15" t="s">
        <v>37</v>
      </c>
      <c r="AJ190" s="15" t="s">
        <v>37</v>
      </c>
      <c r="AK190" s="15" t="s">
        <v>37</v>
      </c>
      <c r="AL190" s="15" t="s">
        <v>37</v>
      </c>
      <c r="AM190" s="15" t="s">
        <v>37</v>
      </c>
      <c r="AN190" s="15" t="s">
        <v>37</v>
      </c>
      <c r="AO190" s="12"/>
      <c r="AP190" s="16">
        <v>195488.23388664948</v>
      </c>
      <c r="AQ190" s="17">
        <v>7</v>
      </c>
      <c r="AR190" s="18" t="s">
        <v>37</v>
      </c>
      <c r="AS190" s="19">
        <v>1378872.2176375501</v>
      </c>
      <c r="AT190" s="19" t="s">
        <v>37</v>
      </c>
      <c r="AV190" s="16">
        <v>195488.23388664948</v>
      </c>
      <c r="AW190" s="17">
        <v>28</v>
      </c>
      <c r="AX190" s="18" t="s">
        <v>37</v>
      </c>
      <c r="AY190" s="19">
        <v>981387.73370929447</v>
      </c>
      <c r="AZ190" s="19" t="s">
        <v>37</v>
      </c>
    </row>
    <row r="191" spans="9:52" customFormat="1" x14ac:dyDescent="0.15">
      <c r="I191" s="14">
        <v>44750</v>
      </c>
      <c r="J191" s="15">
        <v>25105.980048397643</v>
      </c>
      <c r="K191" s="15">
        <v>25630.865014503233</v>
      </c>
      <c r="L191" s="15">
        <v>0</v>
      </c>
      <c r="M191" s="15">
        <v>0</v>
      </c>
      <c r="N191" s="15">
        <v>29954.633136571963</v>
      </c>
      <c r="O191" s="15">
        <v>31014.004877696858</v>
      </c>
      <c r="P191" s="15">
        <v>0</v>
      </c>
      <c r="Q191" s="15">
        <v>0</v>
      </c>
      <c r="R191" s="15" t="s">
        <v>37</v>
      </c>
      <c r="S191" s="15" t="s">
        <v>37</v>
      </c>
      <c r="T191" s="15">
        <v>83723.992631751535</v>
      </c>
      <c r="U191" s="15" t="s">
        <v>37</v>
      </c>
      <c r="V191" s="15" t="s">
        <v>37</v>
      </c>
      <c r="W191" s="15" t="s">
        <v>37</v>
      </c>
      <c r="X191" s="15" t="s">
        <v>37</v>
      </c>
      <c r="Y191" s="15" t="s">
        <v>37</v>
      </c>
      <c r="Z191" s="15" t="s">
        <v>37</v>
      </c>
      <c r="AA191" s="15" t="s">
        <v>37</v>
      </c>
      <c r="AB191" s="15" t="s">
        <v>37</v>
      </c>
      <c r="AC191" s="15" t="s">
        <v>37</v>
      </c>
      <c r="AD191" s="15" t="s">
        <v>37</v>
      </c>
      <c r="AE191" s="15" t="s">
        <v>37</v>
      </c>
      <c r="AF191" s="15" t="s">
        <v>37</v>
      </c>
      <c r="AG191" s="15" t="s">
        <v>37</v>
      </c>
      <c r="AH191" s="15" t="s">
        <v>37</v>
      </c>
      <c r="AI191" s="15" t="s">
        <v>37</v>
      </c>
      <c r="AJ191" s="15" t="s">
        <v>37</v>
      </c>
      <c r="AK191" s="15" t="s">
        <v>37</v>
      </c>
      <c r="AL191" s="15" t="s">
        <v>37</v>
      </c>
      <c r="AM191" s="15" t="s">
        <v>37</v>
      </c>
      <c r="AN191" s="15" t="s">
        <v>37</v>
      </c>
      <c r="AO191" s="12"/>
      <c r="AP191" s="16">
        <v>195429.47570892124</v>
      </c>
      <c r="AQ191" s="17">
        <v>7</v>
      </c>
      <c r="AR191" s="18" t="s">
        <v>37</v>
      </c>
      <c r="AS191" s="19">
        <v>1574301.6933464713</v>
      </c>
      <c r="AT191" s="19" t="s">
        <v>37</v>
      </c>
      <c r="AV191" s="16">
        <v>195429.47570892124</v>
      </c>
      <c r="AW191" s="17">
        <v>28</v>
      </c>
      <c r="AX191" s="18" t="s">
        <v>37</v>
      </c>
      <c r="AY191" s="19">
        <v>1176817.2094182158</v>
      </c>
      <c r="AZ191" s="19" t="s">
        <v>37</v>
      </c>
    </row>
    <row r="192" spans="9:52" customFormat="1" x14ac:dyDescent="0.15">
      <c r="I192" s="14">
        <v>44751</v>
      </c>
      <c r="J192" s="15">
        <v>25098.433908108811</v>
      </c>
      <c r="K192" s="15">
        <v>25623.161108790304</v>
      </c>
      <c r="L192" s="15">
        <v>0</v>
      </c>
      <c r="M192" s="15">
        <v>0</v>
      </c>
      <c r="N192" s="15">
        <v>29945.629629697771</v>
      </c>
      <c r="O192" s="15">
        <v>31004.682953945045</v>
      </c>
      <c r="P192" s="15">
        <v>0</v>
      </c>
      <c r="Q192" s="15">
        <v>0</v>
      </c>
      <c r="R192" s="15" t="s">
        <v>37</v>
      </c>
      <c r="S192" s="15" t="s">
        <v>37</v>
      </c>
      <c r="T192" s="15">
        <v>83698.827591680514</v>
      </c>
      <c r="U192" s="15" t="s">
        <v>37</v>
      </c>
      <c r="V192" s="15" t="s">
        <v>37</v>
      </c>
      <c r="W192" s="15" t="s">
        <v>37</v>
      </c>
      <c r="X192" s="15" t="s">
        <v>37</v>
      </c>
      <c r="Y192" s="15" t="s">
        <v>37</v>
      </c>
      <c r="Z192" s="15" t="s">
        <v>37</v>
      </c>
      <c r="AA192" s="15" t="s">
        <v>37</v>
      </c>
      <c r="AB192" s="15" t="s">
        <v>37</v>
      </c>
      <c r="AC192" s="15" t="s">
        <v>37</v>
      </c>
      <c r="AD192" s="15" t="s">
        <v>37</v>
      </c>
      <c r="AE192" s="15" t="s">
        <v>37</v>
      </c>
      <c r="AF192" s="15" t="s">
        <v>37</v>
      </c>
      <c r="AG192" s="15" t="s">
        <v>37</v>
      </c>
      <c r="AH192" s="15" t="s">
        <v>37</v>
      </c>
      <c r="AI192" s="15" t="s">
        <v>37</v>
      </c>
      <c r="AJ192" s="15" t="s">
        <v>37</v>
      </c>
      <c r="AK192" s="15" t="s">
        <v>37</v>
      </c>
      <c r="AL192" s="15" t="s">
        <v>37</v>
      </c>
      <c r="AM192" s="15" t="s">
        <v>37</v>
      </c>
      <c r="AN192" s="15" t="s">
        <v>37</v>
      </c>
      <c r="AO192" s="12"/>
      <c r="AP192" s="16">
        <v>195370.73519222243</v>
      </c>
      <c r="AQ192" s="17">
        <v>7</v>
      </c>
      <c r="AR192" s="18" t="s">
        <v>37</v>
      </c>
      <c r="AS192" s="19">
        <v>1769672.4285386938</v>
      </c>
      <c r="AT192" s="19" t="s">
        <v>37</v>
      </c>
      <c r="AV192" s="16">
        <v>195370.73519222243</v>
      </c>
      <c r="AW192" s="17">
        <v>28</v>
      </c>
      <c r="AX192" s="18">
        <v>28</v>
      </c>
      <c r="AY192" s="19">
        <v>1372187.9446104383</v>
      </c>
      <c r="AZ192" s="19">
        <v>1372187.9446104383</v>
      </c>
    </row>
    <row r="193" spans="9:52" customFormat="1" x14ac:dyDescent="0.15">
      <c r="I193" s="14">
        <v>44752</v>
      </c>
      <c r="J193" s="15">
        <v>25090.890035974146</v>
      </c>
      <c r="K193" s="15">
        <v>25615.459518651322</v>
      </c>
      <c r="L193" s="15">
        <v>0</v>
      </c>
      <c r="M193" s="15">
        <v>0</v>
      </c>
      <c r="N193" s="15">
        <v>29936.628829020501</v>
      </c>
      <c r="O193" s="15">
        <v>30511.061272220657</v>
      </c>
      <c r="P193" s="15">
        <v>0</v>
      </c>
      <c r="Q193" s="15">
        <v>0</v>
      </c>
      <c r="R193" s="15" t="s">
        <v>37</v>
      </c>
      <c r="S193" s="15" t="s">
        <v>37</v>
      </c>
      <c r="T193" s="15">
        <v>82665.553608085829</v>
      </c>
      <c r="U193" s="15" t="s">
        <v>37</v>
      </c>
      <c r="V193" s="15" t="s">
        <v>37</v>
      </c>
      <c r="W193" s="15" t="s">
        <v>37</v>
      </c>
      <c r="X193" s="15" t="s">
        <v>37</v>
      </c>
      <c r="Y193" s="15" t="s">
        <v>37</v>
      </c>
      <c r="Z193" s="15" t="s">
        <v>37</v>
      </c>
      <c r="AA193" s="15" t="s">
        <v>37</v>
      </c>
      <c r="AB193" s="15" t="s">
        <v>37</v>
      </c>
      <c r="AC193" s="15" t="s">
        <v>37</v>
      </c>
      <c r="AD193" s="15" t="s">
        <v>37</v>
      </c>
      <c r="AE193" s="15" t="s">
        <v>37</v>
      </c>
      <c r="AF193" s="15" t="s">
        <v>37</v>
      </c>
      <c r="AG193" s="15" t="s">
        <v>37</v>
      </c>
      <c r="AH193" s="15" t="s">
        <v>37</v>
      </c>
      <c r="AI193" s="15" t="s">
        <v>37</v>
      </c>
      <c r="AJ193" s="15" t="s">
        <v>37</v>
      </c>
      <c r="AK193" s="15" t="s">
        <v>37</v>
      </c>
      <c r="AL193" s="15" t="s">
        <v>37</v>
      </c>
      <c r="AM193" s="15" t="s">
        <v>37</v>
      </c>
      <c r="AN193" s="15" t="s">
        <v>37</v>
      </c>
      <c r="AO193" s="12"/>
      <c r="AP193" s="16">
        <v>193819.59326395247</v>
      </c>
      <c r="AQ193" s="17">
        <v>7</v>
      </c>
      <c r="AR193" s="18" t="s">
        <v>37</v>
      </c>
      <c r="AS193" s="19">
        <v>1963492.0218026463</v>
      </c>
      <c r="AT193" s="19" t="s">
        <v>37</v>
      </c>
      <c r="AV193" s="16">
        <v>193819.59326395247</v>
      </c>
      <c r="AW193" s="17">
        <v>29</v>
      </c>
      <c r="AX193" s="18" t="s">
        <v>37</v>
      </c>
      <c r="AY193" s="19">
        <v>193819.59326395247</v>
      </c>
      <c r="AZ193" s="19" t="s">
        <v>37</v>
      </c>
    </row>
    <row r="194" spans="9:52" customFormat="1" x14ac:dyDescent="0.15">
      <c r="I194" s="14">
        <v>44753</v>
      </c>
      <c r="J194" s="15">
        <v>25083.348431311904</v>
      </c>
      <c r="K194" s="15">
        <v>25133.54246110528</v>
      </c>
      <c r="L194" s="15">
        <v>0</v>
      </c>
      <c r="M194" s="15">
        <v>0</v>
      </c>
      <c r="N194" s="15">
        <v>29927.63073372675</v>
      </c>
      <c r="O194" s="15">
        <v>30501.890518946835</v>
      </c>
      <c r="P194" s="15">
        <v>0</v>
      </c>
      <c r="Q194" s="15">
        <v>0</v>
      </c>
      <c r="R194" s="15" t="s">
        <v>37</v>
      </c>
      <c r="S194" s="15" t="s">
        <v>37</v>
      </c>
      <c r="T194" s="15">
        <v>82640.706704544209</v>
      </c>
      <c r="U194" s="15" t="s">
        <v>37</v>
      </c>
      <c r="V194" s="15" t="s">
        <v>37</v>
      </c>
      <c r="W194" s="15" t="s">
        <v>37</v>
      </c>
      <c r="X194" s="15" t="s">
        <v>37</v>
      </c>
      <c r="Y194" s="15" t="s">
        <v>37</v>
      </c>
      <c r="Z194" s="15" t="s">
        <v>37</v>
      </c>
      <c r="AA194" s="15" t="s">
        <v>37</v>
      </c>
      <c r="AB194" s="15" t="s">
        <v>37</v>
      </c>
      <c r="AC194" s="15" t="s">
        <v>37</v>
      </c>
      <c r="AD194" s="15" t="s">
        <v>37</v>
      </c>
      <c r="AE194" s="15" t="s">
        <v>37</v>
      </c>
      <c r="AF194" s="15" t="s">
        <v>37</v>
      </c>
      <c r="AG194" s="15" t="s">
        <v>37</v>
      </c>
      <c r="AH194" s="15" t="s">
        <v>37</v>
      </c>
      <c r="AI194" s="15" t="s">
        <v>37</v>
      </c>
      <c r="AJ194" s="15" t="s">
        <v>37</v>
      </c>
      <c r="AK194" s="15" t="s">
        <v>37</v>
      </c>
      <c r="AL194" s="15" t="s">
        <v>37</v>
      </c>
      <c r="AM194" s="15" t="s">
        <v>37</v>
      </c>
      <c r="AN194" s="15" t="s">
        <v>37</v>
      </c>
      <c r="AO194" s="12"/>
      <c r="AP194" s="16">
        <v>193287.11884963498</v>
      </c>
      <c r="AQ194" s="17">
        <v>7</v>
      </c>
      <c r="AR194" s="18" t="s">
        <v>37</v>
      </c>
      <c r="AS194" s="19">
        <v>2156779.1406522812</v>
      </c>
      <c r="AT194" s="19" t="s">
        <v>37</v>
      </c>
      <c r="AV194" s="16">
        <v>193287.11884963498</v>
      </c>
      <c r="AW194" s="17">
        <v>29</v>
      </c>
      <c r="AX194" s="18" t="s">
        <v>37</v>
      </c>
      <c r="AY194" s="19">
        <v>387106.71211358742</v>
      </c>
      <c r="AZ194" s="19" t="s">
        <v>37</v>
      </c>
    </row>
    <row r="195" spans="9:52" customFormat="1" x14ac:dyDescent="0.15">
      <c r="I195" s="14">
        <v>44754</v>
      </c>
      <c r="J195" s="15">
        <v>24602.680619979405</v>
      </c>
      <c r="K195" s="15">
        <v>25125.988036342686</v>
      </c>
      <c r="L195" s="15">
        <v>0</v>
      </c>
      <c r="M195" s="15">
        <v>0</v>
      </c>
      <c r="N195" s="15">
        <v>29918.635343003352</v>
      </c>
      <c r="O195" s="15">
        <v>30492.722522139429</v>
      </c>
      <c r="P195" s="15">
        <v>0</v>
      </c>
      <c r="Q195" s="15">
        <v>0</v>
      </c>
      <c r="R195" s="15" t="s">
        <v>37</v>
      </c>
      <c r="S195" s="15" t="s">
        <v>37</v>
      </c>
      <c r="T195" s="15">
        <v>82615.867269271868</v>
      </c>
      <c r="U195" s="15" t="s">
        <v>37</v>
      </c>
      <c r="V195" s="15" t="s">
        <v>37</v>
      </c>
      <c r="W195" s="15" t="s">
        <v>37</v>
      </c>
      <c r="X195" s="15" t="s">
        <v>37</v>
      </c>
      <c r="Y195" s="15" t="s">
        <v>37</v>
      </c>
      <c r="Z195" s="15" t="s">
        <v>37</v>
      </c>
      <c r="AA195" s="15" t="s">
        <v>37</v>
      </c>
      <c r="AB195" s="15" t="s">
        <v>37</v>
      </c>
      <c r="AC195" s="15" t="s">
        <v>37</v>
      </c>
      <c r="AD195" s="15" t="s">
        <v>37</v>
      </c>
      <c r="AE195" s="15" t="s">
        <v>37</v>
      </c>
      <c r="AF195" s="15" t="s">
        <v>37</v>
      </c>
      <c r="AG195" s="15" t="s">
        <v>37</v>
      </c>
      <c r="AH195" s="15" t="s">
        <v>37</v>
      </c>
      <c r="AI195" s="15" t="s">
        <v>37</v>
      </c>
      <c r="AJ195" s="15" t="s">
        <v>37</v>
      </c>
      <c r="AK195" s="15" t="s">
        <v>37</v>
      </c>
      <c r="AL195" s="15" t="s">
        <v>37</v>
      </c>
      <c r="AM195" s="15" t="s">
        <v>37</v>
      </c>
      <c r="AN195" s="15" t="s">
        <v>37</v>
      </c>
      <c r="AO195" s="12"/>
      <c r="AP195" s="16">
        <v>192755.89379073674</v>
      </c>
      <c r="AQ195" s="17">
        <v>7</v>
      </c>
      <c r="AR195" s="18" t="s">
        <v>37</v>
      </c>
      <c r="AS195" s="19">
        <v>2349535.034443018</v>
      </c>
      <c r="AT195" s="19" t="s">
        <v>37</v>
      </c>
      <c r="AV195" s="16">
        <v>192755.89379073674</v>
      </c>
      <c r="AW195" s="17">
        <v>29</v>
      </c>
      <c r="AX195" s="18" t="s">
        <v>37</v>
      </c>
      <c r="AY195" s="19">
        <v>579862.60590432421</v>
      </c>
      <c r="AZ195" s="19" t="s">
        <v>37</v>
      </c>
    </row>
    <row r="196" spans="9:52" customFormat="1" x14ac:dyDescent="0.15">
      <c r="I196" s="14">
        <v>44755</v>
      </c>
      <c r="J196" s="15">
        <v>24595.285757118774</v>
      </c>
      <c r="K196" s="15">
        <v>25118.435882224334</v>
      </c>
      <c r="L196" s="15">
        <v>0</v>
      </c>
      <c r="M196" s="15">
        <v>0</v>
      </c>
      <c r="N196" s="15">
        <v>29909.642656037398</v>
      </c>
      <c r="O196" s="15">
        <v>30483.557280969919</v>
      </c>
      <c r="P196" s="15">
        <v>0</v>
      </c>
      <c r="Q196" s="15">
        <v>0</v>
      </c>
      <c r="R196" s="15" t="s">
        <v>37</v>
      </c>
      <c r="S196" s="15" t="s">
        <v>37</v>
      </c>
      <c r="T196" s="15">
        <v>82591.035300024072</v>
      </c>
      <c r="U196" s="15" t="s">
        <v>37</v>
      </c>
      <c r="V196" s="15" t="s">
        <v>37</v>
      </c>
      <c r="W196" s="15" t="s">
        <v>37</v>
      </c>
      <c r="X196" s="15" t="s">
        <v>37</v>
      </c>
      <c r="Y196" s="15" t="s">
        <v>37</v>
      </c>
      <c r="Z196" s="15" t="s">
        <v>37</v>
      </c>
      <c r="AA196" s="15" t="s">
        <v>37</v>
      </c>
      <c r="AB196" s="15" t="s">
        <v>37</v>
      </c>
      <c r="AC196" s="15" t="s">
        <v>37</v>
      </c>
      <c r="AD196" s="15" t="s">
        <v>37</v>
      </c>
      <c r="AE196" s="15" t="s">
        <v>37</v>
      </c>
      <c r="AF196" s="15" t="s">
        <v>37</v>
      </c>
      <c r="AG196" s="15" t="s">
        <v>37</v>
      </c>
      <c r="AH196" s="15" t="s">
        <v>37</v>
      </c>
      <c r="AI196" s="15" t="s">
        <v>37</v>
      </c>
      <c r="AJ196" s="15" t="s">
        <v>37</v>
      </c>
      <c r="AK196" s="15" t="s">
        <v>37</v>
      </c>
      <c r="AL196" s="15" t="s">
        <v>37</v>
      </c>
      <c r="AM196" s="15" t="s">
        <v>37</v>
      </c>
      <c r="AN196" s="15" t="s">
        <v>37</v>
      </c>
      <c r="AO196" s="12"/>
      <c r="AP196" s="16">
        <v>192697.95687637449</v>
      </c>
      <c r="AQ196" s="17">
        <v>7</v>
      </c>
      <c r="AR196" s="18" t="s">
        <v>37</v>
      </c>
      <c r="AS196" s="19">
        <v>2542232.9913193923</v>
      </c>
      <c r="AT196" s="19" t="s">
        <v>37</v>
      </c>
      <c r="AV196" s="16">
        <v>192697.95687637449</v>
      </c>
      <c r="AW196" s="17">
        <v>29</v>
      </c>
      <c r="AX196" s="18" t="s">
        <v>37</v>
      </c>
      <c r="AY196" s="19">
        <v>772560.56278069876</v>
      </c>
      <c r="AZ196" s="19" t="s">
        <v>37</v>
      </c>
    </row>
    <row r="197" spans="9:52" customFormat="1" x14ac:dyDescent="0.15">
      <c r="I197" s="14">
        <v>44756</v>
      </c>
      <c r="J197" s="15">
        <v>24587.893116942636</v>
      </c>
      <c r="K197" s="15">
        <v>25110.885998067733</v>
      </c>
      <c r="L197" s="15">
        <v>0</v>
      </c>
      <c r="M197" s="15">
        <v>0</v>
      </c>
      <c r="N197" s="15">
        <v>29418.38408053208</v>
      </c>
      <c r="O197" s="15">
        <v>30474.394794610042</v>
      </c>
      <c r="P197" s="15">
        <v>0</v>
      </c>
      <c r="Q197" s="15">
        <v>0</v>
      </c>
      <c r="R197" s="15" t="s">
        <v>37</v>
      </c>
      <c r="S197" s="15" t="s">
        <v>37</v>
      </c>
      <c r="T197" s="15">
        <v>82566.210794556755</v>
      </c>
      <c r="U197" s="15" t="s">
        <v>37</v>
      </c>
      <c r="V197" s="15" t="s">
        <v>37</v>
      </c>
      <c r="W197" s="15" t="s">
        <v>37</v>
      </c>
      <c r="X197" s="15" t="s">
        <v>37</v>
      </c>
      <c r="Y197" s="15" t="s">
        <v>37</v>
      </c>
      <c r="Z197" s="15" t="s">
        <v>37</v>
      </c>
      <c r="AA197" s="15" t="s">
        <v>37</v>
      </c>
      <c r="AB197" s="15" t="s">
        <v>37</v>
      </c>
      <c r="AC197" s="15" t="s">
        <v>37</v>
      </c>
      <c r="AD197" s="15" t="s">
        <v>37</v>
      </c>
      <c r="AE197" s="15" t="s">
        <v>37</v>
      </c>
      <c r="AF197" s="15" t="s">
        <v>37</v>
      </c>
      <c r="AG197" s="15" t="s">
        <v>37</v>
      </c>
      <c r="AH197" s="15" t="s">
        <v>37</v>
      </c>
      <c r="AI197" s="15" t="s">
        <v>37</v>
      </c>
      <c r="AJ197" s="15" t="s">
        <v>37</v>
      </c>
      <c r="AK197" s="15" t="s">
        <v>37</v>
      </c>
      <c r="AL197" s="15" t="s">
        <v>37</v>
      </c>
      <c r="AM197" s="15" t="s">
        <v>37</v>
      </c>
      <c r="AN197" s="15" t="s">
        <v>37</v>
      </c>
      <c r="AO197" s="12"/>
      <c r="AP197" s="16">
        <v>192157.76878470925</v>
      </c>
      <c r="AQ197" s="17">
        <v>7</v>
      </c>
      <c r="AR197" s="18" t="s">
        <v>37</v>
      </c>
      <c r="AS197" s="19">
        <v>2734390.7601041016</v>
      </c>
      <c r="AT197" s="19" t="s">
        <v>37</v>
      </c>
      <c r="AV197" s="16">
        <v>192157.76878470925</v>
      </c>
      <c r="AW197" s="17">
        <v>29</v>
      </c>
      <c r="AX197" s="18" t="s">
        <v>37</v>
      </c>
      <c r="AY197" s="19">
        <v>964718.33156540804</v>
      </c>
      <c r="AZ197" s="19" t="s">
        <v>37</v>
      </c>
    </row>
    <row r="198" spans="9:52" customFormat="1" x14ac:dyDescent="0.15">
      <c r="I198" s="14">
        <v>44757</v>
      </c>
      <c r="J198" s="15">
        <v>24580.502698782915</v>
      </c>
      <c r="K198" s="15">
        <v>25103.338383190599</v>
      </c>
      <c r="L198" s="15">
        <v>0</v>
      </c>
      <c r="M198" s="15">
        <v>0</v>
      </c>
      <c r="N198" s="15">
        <v>29409.541754802729</v>
      </c>
      <c r="O198" s="15">
        <v>30465.235062231772</v>
      </c>
      <c r="P198" s="15">
        <v>0</v>
      </c>
      <c r="Q198" s="15">
        <v>0</v>
      </c>
      <c r="R198" s="15" t="s">
        <v>37</v>
      </c>
      <c r="S198" s="15" t="s">
        <v>37</v>
      </c>
      <c r="T198" s="15">
        <v>82541.393750626507</v>
      </c>
      <c r="U198" s="15" t="s">
        <v>37</v>
      </c>
      <c r="V198" s="15" t="s">
        <v>37</v>
      </c>
      <c r="W198" s="15" t="s">
        <v>37</v>
      </c>
      <c r="X198" s="15" t="s">
        <v>37</v>
      </c>
      <c r="Y198" s="15" t="s">
        <v>37</v>
      </c>
      <c r="Z198" s="15" t="s">
        <v>37</v>
      </c>
      <c r="AA198" s="15" t="s">
        <v>37</v>
      </c>
      <c r="AB198" s="15" t="s">
        <v>37</v>
      </c>
      <c r="AC198" s="15" t="s">
        <v>37</v>
      </c>
      <c r="AD198" s="15" t="s">
        <v>37</v>
      </c>
      <c r="AE198" s="15" t="s">
        <v>37</v>
      </c>
      <c r="AF198" s="15" t="s">
        <v>37</v>
      </c>
      <c r="AG198" s="15" t="s">
        <v>37</v>
      </c>
      <c r="AH198" s="15" t="s">
        <v>37</v>
      </c>
      <c r="AI198" s="15" t="s">
        <v>37</v>
      </c>
      <c r="AJ198" s="15" t="s">
        <v>37</v>
      </c>
      <c r="AK198" s="15" t="s">
        <v>37</v>
      </c>
      <c r="AL198" s="15" t="s">
        <v>37</v>
      </c>
      <c r="AM198" s="15" t="s">
        <v>37</v>
      </c>
      <c r="AN198" s="15" t="s">
        <v>37</v>
      </c>
      <c r="AO198" s="12"/>
      <c r="AP198" s="16">
        <v>192100.01164963451</v>
      </c>
      <c r="AQ198" s="17">
        <v>7</v>
      </c>
      <c r="AR198" s="18" t="s">
        <v>37</v>
      </c>
      <c r="AS198" s="19">
        <v>2926490.7717537363</v>
      </c>
      <c r="AT198" s="19" t="s">
        <v>37</v>
      </c>
      <c r="AV198" s="16">
        <v>192100.01164963451</v>
      </c>
      <c r="AW198" s="17">
        <v>29</v>
      </c>
      <c r="AX198" s="18" t="s">
        <v>37</v>
      </c>
      <c r="AY198" s="19">
        <v>1156818.3432150425</v>
      </c>
      <c r="AZ198" s="19" t="s">
        <v>37</v>
      </c>
    </row>
    <row r="199" spans="9:52" customFormat="1" x14ac:dyDescent="0.15">
      <c r="I199" s="14">
        <v>44758</v>
      </c>
      <c r="J199" s="15">
        <v>24573.114501971741</v>
      </c>
      <c r="K199" s="15">
        <v>25095.793036910851</v>
      </c>
      <c r="L199" s="15">
        <v>0</v>
      </c>
      <c r="M199" s="15">
        <v>0</v>
      </c>
      <c r="N199" s="15">
        <v>29400.702086823858</v>
      </c>
      <c r="O199" s="15">
        <v>30456.078083007353</v>
      </c>
      <c r="P199" s="15">
        <v>0</v>
      </c>
      <c r="Q199" s="15">
        <v>0</v>
      </c>
      <c r="R199" s="15" t="s">
        <v>37</v>
      </c>
      <c r="S199" s="15" t="s">
        <v>37</v>
      </c>
      <c r="T199" s="15">
        <v>82516.5841659906</v>
      </c>
      <c r="U199" s="15" t="s">
        <v>37</v>
      </c>
      <c r="V199" s="15" t="s">
        <v>37</v>
      </c>
      <c r="W199" s="15" t="s">
        <v>37</v>
      </c>
      <c r="X199" s="15" t="s">
        <v>37</v>
      </c>
      <c r="Y199" s="15" t="s">
        <v>37</v>
      </c>
      <c r="Z199" s="15" t="s">
        <v>37</v>
      </c>
      <c r="AA199" s="15" t="s">
        <v>37</v>
      </c>
      <c r="AB199" s="15" t="s">
        <v>37</v>
      </c>
      <c r="AC199" s="15" t="s">
        <v>37</v>
      </c>
      <c r="AD199" s="15" t="s">
        <v>37</v>
      </c>
      <c r="AE199" s="15" t="s">
        <v>37</v>
      </c>
      <c r="AF199" s="15" t="s">
        <v>37</v>
      </c>
      <c r="AG199" s="15" t="s">
        <v>37</v>
      </c>
      <c r="AH199" s="15" t="s">
        <v>37</v>
      </c>
      <c r="AI199" s="15" t="s">
        <v>37</v>
      </c>
      <c r="AJ199" s="15" t="s">
        <v>37</v>
      </c>
      <c r="AK199" s="15" t="s">
        <v>37</v>
      </c>
      <c r="AL199" s="15" t="s">
        <v>37</v>
      </c>
      <c r="AM199" s="15" t="s">
        <v>37</v>
      </c>
      <c r="AN199" s="15" t="s">
        <v>37</v>
      </c>
      <c r="AO199" s="12"/>
      <c r="AP199" s="16">
        <v>192042.2718747044</v>
      </c>
      <c r="AQ199" s="17">
        <v>7</v>
      </c>
      <c r="AR199" s="18" t="s">
        <v>37</v>
      </c>
      <c r="AS199" s="19">
        <v>3118533.0436284407</v>
      </c>
      <c r="AT199" s="19" t="s">
        <v>37</v>
      </c>
      <c r="AV199" s="16">
        <v>192042.2718747044</v>
      </c>
      <c r="AW199" s="17">
        <v>29</v>
      </c>
      <c r="AX199" s="18">
        <v>29</v>
      </c>
      <c r="AY199" s="19">
        <v>1348860.6150897469</v>
      </c>
      <c r="AZ199" s="19">
        <v>1348860.6150897469</v>
      </c>
    </row>
    <row r="200" spans="9:52" customFormat="1" x14ac:dyDescent="0.15">
      <c r="I200" s="14">
        <v>44759</v>
      </c>
      <c r="J200" s="15">
        <v>24565.72852584143</v>
      </c>
      <c r="K200" s="15">
        <v>25088.249958546614</v>
      </c>
      <c r="L200" s="15">
        <v>0</v>
      </c>
      <c r="M200" s="15">
        <v>0</v>
      </c>
      <c r="N200" s="15">
        <v>29391.865075796617</v>
      </c>
      <c r="O200" s="15">
        <v>29963.639350456731</v>
      </c>
      <c r="P200" s="15">
        <v>0</v>
      </c>
      <c r="Q200" s="15">
        <v>0</v>
      </c>
      <c r="R200" s="15" t="s">
        <v>37</v>
      </c>
      <c r="S200" s="15" t="s">
        <v>37</v>
      </c>
      <c r="T200" s="15">
        <v>81485.78469647521</v>
      </c>
      <c r="U200" s="15" t="s">
        <v>37</v>
      </c>
      <c r="V200" s="15" t="s">
        <v>37</v>
      </c>
      <c r="W200" s="15" t="s">
        <v>37</v>
      </c>
      <c r="X200" s="15" t="s">
        <v>37</v>
      </c>
      <c r="Y200" s="15" t="s">
        <v>37</v>
      </c>
      <c r="Z200" s="15" t="s">
        <v>37</v>
      </c>
      <c r="AA200" s="15" t="s">
        <v>37</v>
      </c>
      <c r="AB200" s="15" t="s">
        <v>37</v>
      </c>
      <c r="AC200" s="15" t="s">
        <v>37</v>
      </c>
      <c r="AD200" s="15" t="s">
        <v>37</v>
      </c>
      <c r="AE200" s="15" t="s">
        <v>37</v>
      </c>
      <c r="AF200" s="15" t="s">
        <v>37</v>
      </c>
      <c r="AG200" s="15" t="s">
        <v>37</v>
      </c>
      <c r="AH200" s="15" t="s">
        <v>37</v>
      </c>
      <c r="AI200" s="15" t="s">
        <v>37</v>
      </c>
      <c r="AJ200" s="15" t="s">
        <v>37</v>
      </c>
      <c r="AK200" s="15" t="s">
        <v>37</v>
      </c>
      <c r="AL200" s="15" t="s">
        <v>37</v>
      </c>
      <c r="AM200" s="15" t="s">
        <v>37</v>
      </c>
      <c r="AN200" s="15" t="s">
        <v>37</v>
      </c>
      <c r="AO200" s="12"/>
      <c r="AP200" s="16">
        <v>190495.26760711661</v>
      </c>
      <c r="AQ200" s="17">
        <v>7</v>
      </c>
      <c r="AR200" s="18" t="s">
        <v>37</v>
      </c>
      <c r="AS200" s="19">
        <v>3309028.3112355573</v>
      </c>
      <c r="AT200" s="19" t="s">
        <v>37</v>
      </c>
      <c r="AV200" s="16">
        <v>190495.26760711661</v>
      </c>
      <c r="AW200" s="17">
        <v>30</v>
      </c>
      <c r="AX200" s="18" t="s">
        <v>37</v>
      </c>
      <c r="AY200" s="19">
        <v>190495.26760711661</v>
      </c>
      <c r="AZ200" s="19" t="s">
        <v>37</v>
      </c>
    </row>
    <row r="201" spans="9:52" customFormat="1" x14ac:dyDescent="0.15">
      <c r="I201" s="14">
        <v>44760</v>
      </c>
      <c r="J201" s="15">
        <v>24558.344769724521</v>
      </c>
      <c r="K201" s="15">
        <v>24607.488220106468</v>
      </c>
      <c r="L201" s="15">
        <v>0</v>
      </c>
      <c r="M201" s="15">
        <v>0</v>
      </c>
      <c r="N201" s="15">
        <v>29383.030720922405</v>
      </c>
      <c r="O201" s="15">
        <v>29954.633136571963</v>
      </c>
      <c r="P201" s="15">
        <v>0</v>
      </c>
      <c r="Q201" s="15">
        <v>0</v>
      </c>
      <c r="R201" s="15" t="s">
        <v>37</v>
      </c>
      <c r="S201" s="15" t="s">
        <v>37</v>
      </c>
      <c r="T201" s="15">
        <v>81461.292397760713</v>
      </c>
      <c r="U201" s="15" t="s">
        <v>37</v>
      </c>
      <c r="V201" s="15" t="s">
        <v>37</v>
      </c>
      <c r="W201" s="15" t="s">
        <v>37</v>
      </c>
      <c r="X201" s="15" t="s">
        <v>37</v>
      </c>
      <c r="Y201" s="15" t="s">
        <v>37</v>
      </c>
      <c r="Z201" s="15" t="s">
        <v>37</v>
      </c>
      <c r="AA201" s="15" t="s">
        <v>37</v>
      </c>
      <c r="AB201" s="15" t="s">
        <v>37</v>
      </c>
      <c r="AC201" s="15" t="s">
        <v>37</v>
      </c>
      <c r="AD201" s="15" t="s">
        <v>37</v>
      </c>
      <c r="AE201" s="15" t="s">
        <v>37</v>
      </c>
      <c r="AF201" s="15" t="s">
        <v>37</v>
      </c>
      <c r="AG201" s="15" t="s">
        <v>37</v>
      </c>
      <c r="AH201" s="15" t="s">
        <v>37</v>
      </c>
      <c r="AI201" s="15" t="s">
        <v>37</v>
      </c>
      <c r="AJ201" s="15" t="s">
        <v>37</v>
      </c>
      <c r="AK201" s="15" t="s">
        <v>37</v>
      </c>
      <c r="AL201" s="15" t="s">
        <v>37</v>
      </c>
      <c r="AM201" s="15" t="s">
        <v>37</v>
      </c>
      <c r="AN201" s="15" t="s">
        <v>37</v>
      </c>
      <c r="AO201" s="12"/>
      <c r="AP201" s="16">
        <v>189964.78924508608</v>
      </c>
      <c r="AQ201" s="17">
        <v>7</v>
      </c>
      <c r="AR201" s="18" t="s">
        <v>37</v>
      </c>
      <c r="AS201" s="19">
        <v>3498993.1004806436</v>
      </c>
      <c r="AT201" s="19" t="s">
        <v>37</v>
      </c>
      <c r="AV201" s="16">
        <v>189964.78924508608</v>
      </c>
      <c r="AW201" s="17">
        <v>30</v>
      </c>
      <c r="AX201" s="18" t="s">
        <v>37</v>
      </c>
      <c r="AY201" s="19">
        <v>380460.05685220269</v>
      </c>
      <c r="AZ201" s="19" t="s">
        <v>37</v>
      </c>
    </row>
    <row r="202" spans="9:52" customFormat="1" x14ac:dyDescent="0.15">
      <c r="I202" s="14">
        <v>44761</v>
      </c>
      <c r="J202" s="15">
        <v>24078.829324627703</v>
      </c>
      <c r="K202" s="15">
        <v>24600.091912218599</v>
      </c>
      <c r="L202" s="15">
        <v>0</v>
      </c>
      <c r="M202" s="15">
        <v>0</v>
      </c>
      <c r="N202" s="15">
        <v>29374.199021402859</v>
      </c>
      <c r="O202" s="15">
        <v>29945.629629697771</v>
      </c>
      <c r="P202" s="15">
        <v>0</v>
      </c>
      <c r="Q202" s="15">
        <v>0</v>
      </c>
      <c r="R202" s="15" t="s">
        <v>37</v>
      </c>
      <c r="S202" s="15" t="s">
        <v>37</v>
      </c>
      <c r="T202" s="15">
        <v>81436.807460731448</v>
      </c>
      <c r="U202" s="15" t="s">
        <v>37</v>
      </c>
      <c r="V202" s="15" t="s">
        <v>37</v>
      </c>
      <c r="W202" s="15" t="s">
        <v>37</v>
      </c>
      <c r="X202" s="15" t="s">
        <v>37</v>
      </c>
      <c r="Y202" s="15" t="s">
        <v>37</v>
      </c>
      <c r="Z202" s="15" t="s">
        <v>37</v>
      </c>
      <c r="AA202" s="15" t="s">
        <v>37</v>
      </c>
      <c r="AB202" s="15" t="s">
        <v>37</v>
      </c>
      <c r="AC202" s="15" t="s">
        <v>37</v>
      </c>
      <c r="AD202" s="15" t="s">
        <v>37</v>
      </c>
      <c r="AE202" s="15" t="s">
        <v>37</v>
      </c>
      <c r="AF202" s="15" t="s">
        <v>37</v>
      </c>
      <c r="AG202" s="15" t="s">
        <v>37</v>
      </c>
      <c r="AH202" s="15" t="s">
        <v>37</v>
      </c>
      <c r="AI202" s="15" t="s">
        <v>37</v>
      </c>
      <c r="AJ202" s="15" t="s">
        <v>37</v>
      </c>
      <c r="AK202" s="15" t="s">
        <v>37</v>
      </c>
      <c r="AL202" s="15" t="s">
        <v>37</v>
      </c>
      <c r="AM202" s="15" t="s">
        <v>37</v>
      </c>
      <c r="AN202" s="15" t="s">
        <v>37</v>
      </c>
      <c r="AO202" s="12"/>
      <c r="AP202" s="16">
        <v>189435.55734867838</v>
      </c>
      <c r="AQ202" s="17">
        <v>7</v>
      </c>
      <c r="AR202" s="18" t="s">
        <v>37</v>
      </c>
      <c r="AS202" s="19">
        <v>3688428.6578293219</v>
      </c>
      <c r="AT202" s="19" t="s">
        <v>37</v>
      </c>
      <c r="AV202" s="16">
        <v>189435.55734867838</v>
      </c>
      <c r="AW202" s="17">
        <v>30</v>
      </c>
      <c r="AX202" s="18" t="s">
        <v>37</v>
      </c>
      <c r="AY202" s="19">
        <v>569895.6142008811</v>
      </c>
      <c r="AZ202" s="19" t="s">
        <v>37</v>
      </c>
    </row>
    <row r="203" spans="9:52" customFormat="1" x14ac:dyDescent="0.15">
      <c r="I203" s="14">
        <v>44762</v>
      </c>
      <c r="J203" s="15">
        <v>24071.591916499274</v>
      </c>
      <c r="K203" s="15">
        <v>24592.697827449556</v>
      </c>
      <c r="L203" s="15">
        <v>0</v>
      </c>
      <c r="M203" s="15">
        <v>0</v>
      </c>
      <c r="N203" s="15">
        <v>29365.369976439855</v>
      </c>
      <c r="O203" s="15">
        <v>29936.628829020501</v>
      </c>
      <c r="P203" s="15">
        <v>0</v>
      </c>
      <c r="Q203" s="15">
        <v>0</v>
      </c>
      <c r="R203" s="15" t="s">
        <v>37</v>
      </c>
      <c r="S203" s="15" t="s">
        <v>37</v>
      </c>
      <c r="T203" s="15">
        <v>81412.329883174665</v>
      </c>
      <c r="U203" s="15" t="s">
        <v>37</v>
      </c>
      <c r="V203" s="15" t="s">
        <v>37</v>
      </c>
      <c r="W203" s="15" t="s">
        <v>37</v>
      </c>
      <c r="X203" s="15" t="s">
        <v>37</v>
      </c>
      <c r="Y203" s="15" t="s">
        <v>37</v>
      </c>
      <c r="Z203" s="15" t="s">
        <v>37</v>
      </c>
      <c r="AA203" s="15" t="s">
        <v>37</v>
      </c>
      <c r="AB203" s="15" t="s">
        <v>37</v>
      </c>
      <c r="AC203" s="15" t="s">
        <v>37</v>
      </c>
      <c r="AD203" s="15" t="s">
        <v>37</v>
      </c>
      <c r="AE203" s="15" t="s">
        <v>37</v>
      </c>
      <c r="AF203" s="15" t="s">
        <v>37</v>
      </c>
      <c r="AG203" s="15" t="s">
        <v>37</v>
      </c>
      <c r="AH203" s="15" t="s">
        <v>37</v>
      </c>
      <c r="AI203" s="15" t="s">
        <v>37</v>
      </c>
      <c r="AJ203" s="15" t="s">
        <v>37</v>
      </c>
      <c r="AK203" s="15" t="s">
        <v>37</v>
      </c>
      <c r="AL203" s="15" t="s">
        <v>37</v>
      </c>
      <c r="AM203" s="15" t="s">
        <v>37</v>
      </c>
      <c r="AN203" s="15" t="s">
        <v>37</v>
      </c>
      <c r="AO203" s="12"/>
      <c r="AP203" s="16">
        <v>189378.61843258384</v>
      </c>
      <c r="AQ203" s="17">
        <v>7</v>
      </c>
      <c r="AR203" s="18" t="s">
        <v>37</v>
      </c>
      <c r="AS203" s="19">
        <v>3877807.2762619057</v>
      </c>
      <c r="AT203" s="19" t="s">
        <v>37</v>
      </c>
      <c r="AV203" s="16">
        <v>189378.61843258384</v>
      </c>
      <c r="AW203" s="17">
        <v>30</v>
      </c>
      <c r="AX203" s="18" t="s">
        <v>37</v>
      </c>
      <c r="AY203" s="19">
        <v>759274.23263346497</v>
      </c>
      <c r="AZ203" s="19" t="s">
        <v>37</v>
      </c>
    </row>
    <row r="204" spans="9:52" customFormat="1" x14ac:dyDescent="0.15">
      <c r="I204" s="14">
        <v>44763</v>
      </c>
      <c r="J204" s="15">
        <v>24064.35668372894</v>
      </c>
      <c r="K204" s="15">
        <v>24585.305965131134</v>
      </c>
      <c r="L204" s="15">
        <v>0</v>
      </c>
      <c r="M204" s="15">
        <v>0</v>
      </c>
      <c r="N204" s="15">
        <v>28875.288772362794</v>
      </c>
      <c r="O204" s="15">
        <v>29927.63073372675</v>
      </c>
      <c r="P204" s="15">
        <v>0</v>
      </c>
      <c r="Q204" s="15">
        <v>0</v>
      </c>
      <c r="R204" s="15" t="s">
        <v>37</v>
      </c>
      <c r="S204" s="15" t="s">
        <v>37</v>
      </c>
      <c r="T204" s="15">
        <v>81387.859662878356</v>
      </c>
      <c r="U204" s="15" t="s">
        <v>37</v>
      </c>
      <c r="V204" s="15" t="s">
        <v>37</v>
      </c>
      <c r="W204" s="15" t="s">
        <v>37</v>
      </c>
      <c r="X204" s="15" t="s">
        <v>37</v>
      </c>
      <c r="Y204" s="15" t="s">
        <v>37</v>
      </c>
      <c r="Z204" s="15" t="s">
        <v>37</v>
      </c>
      <c r="AA204" s="15" t="s">
        <v>37</v>
      </c>
      <c r="AB204" s="15" t="s">
        <v>37</v>
      </c>
      <c r="AC204" s="15" t="s">
        <v>37</v>
      </c>
      <c r="AD204" s="15" t="s">
        <v>37</v>
      </c>
      <c r="AE204" s="15" t="s">
        <v>37</v>
      </c>
      <c r="AF204" s="15" t="s">
        <v>37</v>
      </c>
      <c r="AG204" s="15" t="s">
        <v>37</v>
      </c>
      <c r="AH204" s="15" t="s">
        <v>37</v>
      </c>
      <c r="AI204" s="15" t="s">
        <v>37</v>
      </c>
      <c r="AJ204" s="15" t="s">
        <v>37</v>
      </c>
      <c r="AK204" s="15" t="s">
        <v>37</v>
      </c>
      <c r="AL204" s="15" t="s">
        <v>37</v>
      </c>
      <c r="AM204" s="15" t="s">
        <v>37</v>
      </c>
      <c r="AN204" s="15" t="s">
        <v>37</v>
      </c>
      <c r="AO204" s="12"/>
      <c r="AP204" s="16">
        <v>188840.44181782799</v>
      </c>
      <c r="AQ204" s="17">
        <v>7</v>
      </c>
      <c r="AR204" s="18" t="s">
        <v>37</v>
      </c>
      <c r="AS204" s="19">
        <v>4066647.7180797337</v>
      </c>
      <c r="AT204" s="19" t="s">
        <v>37</v>
      </c>
      <c r="AV204" s="16">
        <v>188840.44181782799</v>
      </c>
      <c r="AW204" s="17">
        <v>30</v>
      </c>
      <c r="AX204" s="18" t="s">
        <v>37</v>
      </c>
      <c r="AY204" s="19">
        <v>948114.67445129296</v>
      </c>
      <c r="AZ204" s="19" t="s">
        <v>37</v>
      </c>
    </row>
    <row r="205" spans="9:52" customFormat="1" x14ac:dyDescent="0.15">
      <c r="I205" s="14">
        <v>44764</v>
      </c>
      <c r="J205" s="15">
        <v>24057.123625662862</v>
      </c>
      <c r="K205" s="15">
        <v>24577.916324595328</v>
      </c>
      <c r="L205" s="15">
        <v>0</v>
      </c>
      <c r="M205" s="15">
        <v>0</v>
      </c>
      <c r="N205" s="15">
        <v>28866.609685566073</v>
      </c>
      <c r="O205" s="15">
        <v>29918.635343003352</v>
      </c>
      <c r="P205" s="15">
        <v>0</v>
      </c>
      <c r="Q205" s="15">
        <v>0</v>
      </c>
      <c r="R205" s="15" t="s">
        <v>37</v>
      </c>
      <c r="S205" s="15" t="s">
        <v>37</v>
      </c>
      <c r="T205" s="15">
        <v>81363.396797631111</v>
      </c>
      <c r="U205" s="15" t="s">
        <v>37</v>
      </c>
      <c r="V205" s="15" t="s">
        <v>37</v>
      </c>
      <c r="W205" s="15" t="s">
        <v>37</v>
      </c>
      <c r="X205" s="15" t="s">
        <v>37</v>
      </c>
      <c r="Y205" s="15" t="s">
        <v>37</v>
      </c>
      <c r="Z205" s="15" t="s">
        <v>37</v>
      </c>
      <c r="AA205" s="15" t="s">
        <v>37</v>
      </c>
      <c r="AB205" s="15" t="s">
        <v>37</v>
      </c>
      <c r="AC205" s="15" t="s">
        <v>37</v>
      </c>
      <c r="AD205" s="15" t="s">
        <v>37</v>
      </c>
      <c r="AE205" s="15" t="s">
        <v>37</v>
      </c>
      <c r="AF205" s="15" t="s">
        <v>37</v>
      </c>
      <c r="AG205" s="15" t="s">
        <v>37</v>
      </c>
      <c r="AH205" s="15" t="s">
        <v>37</v>
      </c>
      <c r="AI205" s="15" t="s">
        <v>37</v>
      </c>
      <c r="AJ205" s="15" t="s">
        <v>37</v>
      </c>
      <c r="AK205" s="15" t="s">
        <v>37</v>
      </c>
      <c r="AL205" s="15" t="s">
        <v>37</v>
      </c>
      <c r="AM205" s="15" t="s">
        <v>37</v>
      </c>
      <c r="AN205" s="15" t="s">
        <v>37</v>
      </c>
      <c r="AO205" s="12"/>
      <c r="AP205" s="16">
        <v>188783.68177645872</v>
      </c>
      <c r="AQ205" s="17">
        <v>7</v>
      </c>
      <c r="AR205" s="18" t="s">
        <v>37</v>
      </c>
      <c r="AS205" s="19">
        <v>4255431.3998561921</v>
      </c>
      <c r="AT205" s="19" t="s">
        <v>37</v>
      </c>
      <c r="AV205" s="16">
        <v>188783.68177645872</v>
      </c>
      <c r="AW205" s="17">
        <v>30</v>
      </c>
      <c r="AX205" s="18" t="s">
        <v>37</v>
      </c>
      <c r="AY205" s="19">
        <v>1136898.3562277516</v>
      </c>
      <c r="AZ205" s="19" t="s">
        <v>37</v>
      </c>
    </row>
    <row r="206" spans="9:52" customFormat="1" x14ac:dyDescent="0.15">
      <c r="I206" s="14">
        <v>44765</v>
      </c>
      <c r="J206" s="15">
        <v>24049.892741647374</v>
      </c>
      <c r="K206" s="15">
        <v>24570.528905174335</v>
      </c>
      <c r="L206" s="15">
        <v>0</v>
      </c>
      <c r="M206" s="15">
        <v>0</v>
      </c>
      <c r="N206" s="15">
        <v>28857.933207454869</v>
      </c>
      <c r="O206" s="15">
        <v>29909.642656037398</v>
      </c>
      <c r="P206" s="15">
        <v>0</v>
      </c>
      <c r="Q206" s="15">
        <v>0</v>
      </c>
      <c r="R206" s="15" t="s">
        <v>37</v>
      </c>
      <c r="S206" s="15" t="s">
        <v>37</v>
      </c>
      <c r="T206" s="15">
        <v>81338.941285222216</v>
      </c>
      <c r="U206" s="15" t="s">
        <v>37</v>
      </c>
      <c r="V206" s="15" t="s">
        <v>37</v>
      </c>
      <c r="W206" s="15" t="s">
        <v>37</v>
      </c>
      <c r="X206" s="15" t="s">
        <v>37</v>
      </c>
      <c r="Y206" s="15" t="s">
        <v>37</v>
      </c>
      <c r="Z206" s="15" t="s">
        <v>37</v>
      </c>
      <c r="AA206" s="15" t="s">
        <v>37</v>
      </c>
      <c r="AB206" s="15" t="s">
        <v>37</v>
      </c>
      <c r="AC206" s="15" t="s">
        <v>37</v>
      </c>
      <c r="AD206" s="15" t="s">
        <v>37</v>
      </c>
      <c r="AE206" s="15" t="s">
        <v>37</v>
      </c>
      <c r="AF206" s="15" t="s">
        <v>37</v>
      </c>
      <c r="AG206" s="15" t="s">
        <v>37</v>
      </c>
      <c r="AH206" s="15" t="s">
        <v>37</v>
      </c>
      <c r="AI206" s="15" t="s">
        <v>37</v>
      </c>
      <c r="AJ206" s="15" t="s">
        <v>37</v>
      </c>
      <c r="AK206" s="15" t="s">
        <v>37</v>
      </c>
      <c r="AL206" s="15" t="s">
        <v>37</v>
      </c>
      <c r="AM206" s="15" t="s">
        <v>37</v>
      </c>
      <c r="AN206" s="15" t="s">
        <v>37</v>
      </c>
      <c r="AO206" s="12"/>
      <c r="AP206" s="16">
        <v>188726.93879553617</v>
      </c>
      <c r="AQ206" s="17">
        <v>7</v>
      </c>
      <c r="AR206" s="18" t="s">
        <v>37</v>
      </c>
      <c r="AS206" s="19">
        <v>4444158.3386517279</v>
      </c>
      <c r="AT206" s="19" t="s">
        <v>37</v>
      </c>
      <c r="AV206" s="16">
        <v>188726.93879553617</v>
      </c>
      <c r="AW206" s="17">
        <v>30</v>
      </c>
      <c r="AX206" s="18">
        <v>30</v>
      </c>
      <c r="AY206" s="19">
        <v>1325625.2950232876</v>
      </c>
      <c r="AZ206" s="19">
        <v>1325625.2950232876</v>
      </c>
    </row>
    <row r="207" spans="9:52" customFormat="1" x14ac:dyDescent="0.15">
      <c r="I207" s="14">
        <v>44766</v>
      </c>
      <c r="J207" s="15">
        <v>24042.664031029028</v>
      </c>
      <c r="K207" s="15">
        <v>24563.143706200553</v>
      </c>
      <c r="L207" s="15">
        <v>0</v>
      </c>
      <c r="M207" s="15">
        <v>0</v>
      </c>
      <c r="N207" s="15">
        <v>28849.259337245086</v>
      </c>
      <c r="O207" s="15">
        <v>29418.38408053208</v>
      </c>
      <c r="P207" s="15">
        <v>0</v>
      </c>
      <c r="Q207" s="15">
        <v>0</v>
      </c>
      <c r="R207" s="15" t="s">
        <v>37</v>
      </c>
      <c r="S207" s="15" t="s">
        <v>37</v>
      </c>
      <c r="T207" s="15">
        <v>80310.610492288048</v>
      </c>
      <c r="U207" s="15" t="s">
        <v>37</v>
      </c>
      <c r="V207" s="15" t="s">
        <v>37</v>
      </c>
      <c r="W207" s="15" t="s">
        <v>37</v>
      </c>
      <c r="X207" s="15" t="s">
        <v>37</v>
      </c>
      <c r="Y207" s="15" t="s">
        <v>37</v>
      </c>
      <c r="Z207" s="15" t="s">
        <v>37</v>
      </c>
      <c r="AA207" s="15" t="s">
        <v>37</v>
      </c>
      <c r="AB207" s="15" t="s">
        <v>37</v>
      </c>
      <c r="AC207" s="15" t="s">
        <v>37</v>
      </c>
      <c r="AD207" s="15" t="s">
        <v>37</v>
      </c>
      <c r="AE207" s="15" t="s">
        <v>37</v>
      </c>
      <c r="AF207" s="15" t="s">
        <v>37</v>
      </c>
      <c r="AG207" s="15" t="s">
        <v>37</v>
      </c>
      <c r="AH207" s="15" t="s">
        <v>37</v>
      </c>
      <c r="AI207" s="15" t="s">
        <v>37</v>
      </c>
      <c r="AJ207" s="15" t="s">
        <v>37</v>
      </c>
      <c r="AK207" s="15" t="s">
        <v>37</v>
      </c>
      <c r="AL207" s="15" t="s">
        <v>37</v>
      </c>
      <c r="AM207" s="15" t="s">
        <v>37</v>
      </c>
      <c r="AN207" s="15" t="s">
        <v>37</v>
      </c>
      <c r="AO207" s="12"/>
      <c r="AP207" s="16">
        <v>187184.06164729479</v>
      </c>
      <c r="AQ207" s="17">
        <v>7</v>
      </c>
      <c r="AR207" s="18" t="s">
        <v>37</v>
      </c>
      <c r="AS207" s="19">
        <v>4631342.4002990229</v>
      </c>
      <c r="AT207" s="19" t="s">
        <v>37</v>
      </c>
      <c r="AV207" s="16">
        <v>187184.06164729479</v>
      </c>
      <c r="AW207" s="17">
        <v>31</v>
      </c>
      <c r="AX207" s="18" t="s">
        <v>37</v>
      </c>
      <c r="AY207" s="19">
        <v>187184.06164729479</v>
      </c>
      <c r="AZ207" s="19" t="s">
        <v>37</v>
      </c>
    </row>
    <row r="208" spans="9:52" customFormat="1" x14ac:dyDescent="0.15">
      <c r="I208" s="14">
        <v>44767</v>
      </c>
      <c r="J208" s="15">
        <v>24035.437493154561</v>
      </c>
      <c r="K208" s="15">
        <v>24083.534559179527</v>
      </c>
      <c r="L208" s="15">
        <v>0</v>
      </c>
      <c r="M208" s="15">
        <v>0</v>
      </c>
      <c r="N208" s="15">
        <v>28840.588074152864</v>
      </c>
      <c r="O208" s="15">
        <v>29409.541754802729</v>
      </c>
      <c r="P208" s="15">
        <v>0</v>
      </c>
      <c r="Q208" s="15">
        <v>0</v>
      </c>
      <c r="R208" s="15" t="s">
        <v>37</v>
      </c>
      <c r="S208" s="15" t="s">
        <v>37</v>
      </c>
      <c r="T208" s="15">
        <v>80286.471417362918</v>
      </c>
      <c r="U208" s="15" t="s">
        <v>37</v>
      </c>
      <c r="V208" s="15" t="s">
        <v>37</v>
      </c>
      <c r="W208" s="15" t="s">
        <v>37</v>
      </c>
      <c r="X208" s="15" t="s">
        <v>37</v>
      </c>
      <c r="Y208" s="15" t="s">
        <v>37</v>
      </c>
      <c r="Z208" s="15" t="s">
        <v>37</v>
      </c>
      <c r="AA208" s="15" t="s">
        <v>37</v>
      </c>
      <c r="AB208" s="15" t="s">
        <v>37</v>
      </c>
      <c r="AC208" s="15" t="s">
        <v>37</v>
      </c>
      <c r="AD208" s="15" t="s">
        <v>37</v>
      </c>
      <c r="AE208" s="15" t="s">
        <v>37</v>
      </c>
      <c r="AF208" s="15" t="s">
        <v>37</v>
      </c>
      <c r="AG208" s="15" t="s">
        <v>37</v>
      </c>
      <c r="AH208" s="15" t="s">
        <v>37</v>
      </c>
      <c r="AI208" s="15" t="s">
        <v>37</v>
      </c>
      <c r="AJ208" s="15" t="s">
        <v>37</v>
      </c>
      <c r="AK208" s="15" t="s">
        <v>37</v>
      </c>
      <c r="AL208" s="15" t="s">
        <v>37</v>
      </c>
      <c r="AM208" s="15" t="s">
        <v>37</v>
      </c>
      <c r="AN208" s="15" t="s">
        <v>37</v>
      </c>
      <c r="AO208" s="12"/>
      <c r="AP208" s="16">
        <v>186655.5732986526</v>
      </c>
      <c r="AQ208" s="17">
        <v>7</v>
      </c>
      <c r="AR208" s="18" t="s">
        <v>37</v>
      </c>
      <c r="AS208" s="19">
        <v>4817997.9735976756</v>
      </c>
      <c r="AT208" s="19" t="s">
        <v>37</v>
      </c>
      <c r="AV208" s="16">
        <v>186655.5732986526</v>
      </c>
      <c r="AW208" s="17">
        <v>31</v>
      </c>
      <c r="AX208" s="18" t="s">
        <v>37</v>
      </c>
      <c r="AY208" s="19">
        <v>373839.63494594739</v>
      </c>
      <c r="AZ208" s="19" t="s">
        <v>37</v>
      </c>
    </row>
    <row r="209" spans="9:52" customFormat="1" x14ac:dyDescent="0.15">
      <c r="I209" s="14">
        <v>44768</v>
      </c>
      <c r="J209" s="15">
        <v>23085.93025963087</v>
      </c>
      <c r="K209" s="15">
        <v>24076.295736792024</v>
      </c>
      <c r="L209" s="15">
        <v>0</v>
      </c>
      <c r="M209" s="15">
        <v>0</v>
      </c>
      <c r="N209" s="15">
        <v>28831.919417394576</v>
      </c>
      <c r="O209" s="15">
        <v>29400.702086823858</v>
      </c>
      <c r="P209" s="15">
        <v>0</v>
      </c>
      <c r="Q209" s="15">
        <v>0</v>
      </c>
      <c r="R209" s="15" t="s">
        <v>37</v>
      </c>
      <c r="S209" s="15" t="s">
        <v>37</v>
      </c>
      <c r="T209" s="15">
        <v>80262.339597954051</v>
      </c>
      <c r="U209" s="15" t="s">
        <v>37</v>
      </c>
      <c r="V209" s="15" t="s">
        <v>37</v>
      </c>
      <c r="W209" s="15" t="s">
        <v>37</v>
      </c>
      <c r="X209" s="15" t="s">
        <v>37</v>
      </c>
      <c r="Y209" s="15" t="s">
        <v>37</v>
      </c>
      <c r="Z209" s="15" t="s">
        <v>37</v>
      </c>
      <c r="AA209" s="15" t="s">
        <v>37</v>
      </c>
      <c r="AB209" s="15" t="s">
        <v>37</v>
      </c>
      <c r="AC209" s="15" t="s">
        <v>37</v>
      </c>
      <c r="AD209" s="15" t="s">
        <v>37</v>
      </c>
      <c r="AE209" s="15" t="s">
        <v>37</v>
      </c>
      <c r="AF209" s="15" t="s">
        <v>37</v>
      </c>
      <c r="AG209" s="15" t="s">
        <v>37</v>
      </c>
      <c r="AH209" s="15" t="s">
        <v>37</v>
      </c>
      <c r="AI209" s="15" t="s">
        <v>37</v>
      </c>
      <c r="AJ209" s="15" t="s">
        <v>37</v>
      </c>
      <c r="AK209" s="15" t="s">
        <v>37</v>
      </c>
      <c r="AL209" s="15" t="s">
        <v>37</v>
      </c>
      <c r="AM209" s="15" t="s">
        <v>37</v>
      </c>
      <c r="AN209" s="15" t="s">
        <v>37</v>
      </c>
      <c r="AO209" s="12"/>
      <c r="AP209" s="16">
        <v>185657.18709859537</v>
      </c>
      <c r="AQ209" s="17">
        <v>7</v>
      </c>
      <c r="AR209" s="18" t="s">
        <v>37</v>
      </c>
      <c r="AS209" s="19">
        <v>5003655.1606962709</v>
      </c>
      <c r="AT209" s="19" t="s">
        <v>37</v>
      </c>
      <c r="AV209" s="16">
        <v>185657.18709859537</v>
      </c>
      <c r="AW209" s="17">
        <v>31</v>
      </c>
      <c r="AX209" s="18" t="s">
        <v>37</v>
      </c>
      <c r="AY209" s="19">
        <v>559496.82204454276</v>
      </c>
      <c r="AZ209" s="19" t="s">
        <v>37</v>
      </c>
    </row>
    <row r="210" spans="9:52" customFormat="1" x14ac:dyDescent="0.15">
      <c r="I210" s="14">
        <v>44769</v>
      </c>
      <c r="J210" s="15">
        <v>23078.991288592828</v>
      </c>
      <c r="K210" s="15">
        <v>24069.059090187711</v>
      </c>
      <c r="L210" s="15">
        <v>0</v>
      </c>
      <c r="M210" s="15">
        <v>0</v>
      </c>
      <c r="N210" s="15">
        <v>28823.253366186833</v>
      </c>
      <c r="O210" s="15">
        <v>29391.865075796617</v>
      </c>
      <c r="P210" s="15">
        <v>0</v>
      </c>
      <c r="Q210" s="15">
        <v>0</v>
      </c>
      <c r="R210" s="15" t="s">
        <v>37</v>
      </c>
      <c r="S210" s="15" t="s">
        <v>37</v>
      </c>
      <c r="T210" s="15">
        <v>80238.215031880609</v>
      </c>
      <c r="U210" s="15" t="s">
        <v>37</v>
      </c>
      <c r="V210" s="15" t="s">
        <v>37</v>
      </c>
      <c r="W210" s="15" t="s">
        <v>37</v>
      </c>
      <c r="X210" s="15" t="s">
        <v>37</v>
      </c>
      <c r="Y210" s="15" t="s">
        <v>37</v>
      </c>
      <c r="Z210" s="15" t="s">
        <v>37</v>
      </c>
      <c r="AA210" s="15" t="s">
        <v>37</v>
      </c>
      <c r="AB210" s="15" t="s">
        <v>37</v>
      </c>
      <c r="AC210" s="15" t="s">
        <v>37</v>
      </c>
      <c r="AD210" s="15" t="s">
        <v>37</v>
      </c>
      <c r="AE210" s="15" t="s">
        <v>37</v>
      </c>
      <c r="AF210" s="15" t="s">
        <v>37</v>
      </c>
      <c r="AG210" s="15" t="s">
        <v>37</v>
      </c>
      <c r="AH210" s="15" t="s">
        <v>37</v>
      </c>
      <c r="AI210" s="15" t="s">
        <v>37</v>
      </c>
      <c r="AJ210" s="15" t="s">
        <v>37</v>
      </c>
      <c r="AK210" s="15" t="s">
        <v>37</v>
      </c>
      <c r="AL210" s="15" t="s">
        <v>37</v>
      </c>
      <c r="AM210" s="15" t="s">
        <v>37</v>
      </c>
      <c r="AN210" s="15" t="s">
        <v>37</v>
      </c>
      <c r="AO210" s="12"/>
      <c r="AP210" s="16">
        <v>185601.38385264459</v>
      </c>
      <c r="AQ210" s="17">
        <v>7</v>
      </c>
      <c r="AR210" s="18" t="s">
        <v>37</v>
      </c>
      <c r="AS210" s="19">
        <v>5189256.5445489157</v>
      </c>
      <c r="AT210" s="19" t="s">
        <v>37</v>
      </c>
      <c r="AV210" s="16">
        <v>185601.38385264459</v>
      </c>
      <c r="AW210" s="17">
        <v>31</v>
      </c>
      <c r="AX210" s="18" t="s">
        <v>37</v>
      </c>
      <c r="AY210" s="19">
        <v>745098.20589718735</v>
      </c>
      <c r="AZ210" s="19" t="s">
        <v>37</v>
      </c>
    </row>
    <row r="211" spans="9:52" customFormat="1" x14ac:dyDescent="0.15">
      <c r="I211" s="14">
        <v>44770</v>
      </c>
      <c r="J211" s="15">
        <v>23072.05440321123</v>
      </c>
      <c r="K211" s="15">
        <v>24061.824618712602</v>
      </c>
      <c r="L211" s="15">
        <v>0</v>
      </c>
      <c r="M211" s="15">
        <v>0</v>
      </c>
      <c r="N211" s="15">
        <v>28334.346754417373</v>
      </c>
      <c r="O211" s="15">
        <v>29383.030720922405</v>
      </c>
      <c r="P211" s="15">
        <v>0</v>
      </c>
      <c r="Q211" s="15">
        <v>0</v>
      </c>
      <c r="R211" s="15" t="s">
        <v>37</v>
      </c>
      <c r="S211" s="15" t="s">
        <v>37</v>
      </c>
      <c r="T211" s="15">
        <v>80214.097716962453</v>
      </c>
      <c r="U211" s="15" t="s">
        <v>37</v>
      </c>
      <c r="V211" s="15" t="s">
        <v>37</v>
      </c>
      <c r="W211" s="15" t="s">
        <v>37</v>
      </c>
      <c r="X211" s="15" t="s">
        <v>37</v>
      </c>
      <c r="Y211" s="15" t="s">
        <v>37</v>
      </c>
      <c r="Z211" s="15" t="s">
        <v>37</v>
      </c>
      <c r="AA211" s="15" t="s">
        <v>37</v>
      </c>
      <c r="AB211" s="15" t="s">
        <v>37</v>
      </c>
      <c r="AC211" s="15" t="s">
        <v>37</v>
      </c>
      <c r="AD211" s="15" t="s">
        <v>37</v>
      </c>
      <c r="AE211" s="15" t="s">
        <v>37</v>
      </c>
      <c r="AF211" s="15" t="s">
        <v>37</v>
      </c>
      <c r="AG211" s="15" t="s">
        <v>37</v>
      </c>
      <c r="AH211" s="15" t="s">
        <v>37</v>
      </c>
      <c r="AI211" s="15" t="s">
        <v>37</v>
      </c>
      <c r="AJ211" s="15" t="s">
        <v>37</v>
      </c>
      <c r="AK211" s="15" t="s">
        <v>37</v>
      </c>
      <c r="AL211" s="15" t="s">
        <v>37</v>
      </c>
      <c r="AM211" s="15" t="s">
        <v>37</v>
      </c>
      <c r="AN211" s="15" t="s">
        <v>37</v>
      </c>
      <c r="AO211" s="12"/>
      <c r="AP211" s="16">
        <v>185065.35421422607</v>
      </c>
      <c r="AQ211" s="17">
        <v>7</v>
      </c>
      <c r="AR211" s="18" t="s">
        <v>37</v>
      </c>
      <c r="AS211" s="19">
        <v>5374321.8987631416</v>
      </c>
      <c r="AT211" s="19" t="s">
        <v>37</v>
      </c>
      <c r="AV211" s="16">
        <v>185065.35421422607</v>
      </c>
      <c r="AW211" s="17">
        <v>31</v>
      </c>
      <c r="AX211" s="18" t="s">
        <v>37</v>
      </c>
      <c r="AY211" s="19">
        <v>930163.56011141348</v>
      </c>
      <c r="AZ211" s="19" t="s">
        <v>37</v>
      </c>
    </row>
    <row r="212" spans="9:52" customFormat="1" x14ac:dyDescent="0.15">
      <c r="I212" s="14">
        <v>44771</v>
      </c>
      <c r="J212" s="15">
        <v>23065.11960285918</v>
      </c>
      <c r="K212" s="15">
        <v>24054.59232171292</v>
      </c>
      <c r="L212" s="15">
        <v>0</v>
      </c>
      <c r="M212" s="15">
        <v>0</v>
      </c>
      <c r="N212" s="15">
        <v>28325.830259335758</v>
      </c>
      <c r="O212" s="15">
        <v>29374.199021402859</v>
      </c>
      <c r="P212" s="15">
        <v>0</v>
      </c>
      <c r="Q212" s="15">
        <v>0</v>
      </c>
      <c r="R212" s="15" t="s">
        <v>37</v>
      </c>
      <c r="S212" s="15" t="s">
        <v>37</v>
      </c>
      <c r="T212" s="15">
        <v>80189.987651020099</v>
      </c>
      <c r="U212" s="15" t="s">
        <v>37</v>
      </c>
      <c r="V212" s="15" t="s">
        <v>37</v>
      </c>
      <c r="W212" s="15" t="s">
        <v>37</v>
      </c>
      <c r="X212" s="15" t="s">
        <v>37</v>
      </c>
      <c r="Y212" s="15" t="s">
        <v>37</v>
      </c>
      <c r="Z212" s="15" t="s">
        <v>37</v>
      </c>
      <c r="AA212" s="15" t="s">
        <v>37</v>
      </c>
      <c r="AB212" s="15" t="s">
        <v>37</v>
      </c>
      <c r="AC212" s="15" t="s">
        <v>37</v>
      </c>
      <c r="AD212" s="15" t="s">
        <v>37</v>
      </c>
      <c r="AE212" s="15" t="s">
        <v>37</v>
      </c>
      <c r="AF212" s="15" t="s">
        <v>37</v>
      </c>
      <c r="AG212" s="15" t="s">
        <v>37</v>
      </c>
      <c r="AH212" s="15" t="s">
        <v>37</v>
      </c>
      <c r="AI212" s="15" t="s">
        <v>37</v>
      </c>
      <c r="AJ212" s="15" t="s">
        <v>37</v>
      </c>
      <c r="AK212" s="15" t="s">
        <v>37</v>
      </c>
      <c r="AL212" s="15" t="s">
        <v>37</v>
      </c>
      <c r="AM212" s="15" t="s">
        <v>37</v>
      </c>
      <c r="AN212" s="15" t="s">
        <v>37</v>
      </c>
      <c r="AO212" s="12"/>
      <c r="AP212" s="16">
        <v>185009.7288563308</v>
      </c>
      <c r="AQ212" s="17">
        <v>7</v>
      </c>
      <c r="AR212" s="18" t="s">
        <v>37</v>
      </c>
      <c r="AS212" s="19">
        <v>5559331.6276194723</v>
      </c>
      <c r="AT212" s="19" t="s">
        <v>37</v>
      </c>
      <c r="AV212" s="16">
        <v>185009.7288563308</v>
      </c>
      <c r="AW212" s="17">
        <v>31</v>
      </c>
      <c r="AX212" s="18" t="s">
        <v>37</v>
      </c>
      <c r="AY212" s="19">
        <v>1115173.2889677442</v>
      </c>
      <c r="AZ212" s="19" t="s">
        <v>37</v>
      </c>
    </row>
    <row r="213" spans="9:52" customFormat="1" x14ac:dyDescent="0.15">
      <c r="I213" s="14">
        <v>44772</v>
      </c>
      <c r="J213" s="15">
        <v>23058.186886909982</v>
      </c>
      <c r="K213" s="15">
        <v>24047.362198535076</v>
      </c>
      <c r="L213" s="15">
        <v>0</v>
      </c>
      <c r="M213" s="15">
        <v>0</v>
      </c>
      <c r="N213" s="15">
        <v>28317.316324069237</v>
      </c>
      <c r="O213" s="15">
        <v>29365.369976439855</v>
      </c>
      <c r="P213" s="15">
        <v>0</v>
      </c>
      <c r="Q213" s="15">
        <v>0</v>
      </c>
      <c r="R213" s="15" t="s">
        <v>37</v>
      </c>
      <c r="S213" s="15" t="s">
        <v>37</v>
      </c>
      <c r="T213" s="15">
        <v>80165.884831874704</v>
      </c>
      <c r="U213" s="15" t="s">
        <v>37</v>
      </c>
      <c r="V213" s="15" t="s">
        <v>37</v>
      </c>
      <c r="W213" s="15" t="s">
        <v>37</v>
      </c>
      <c r="X213" s="15" t="s">
        <v>37</v>
      </c>
      <c r="Y213" s="15" t="s">
        <v>37</v>
      </c>
      <c r="Z213" s="15" t="s">
        <v>37</v>
      </c>
      <c r="AA213" s="15" t="s">
        <v>37</v>
      </c>
      <c r="AB213" s="15" t="s">
        <v>37</v>
      </c>
      <c r="AC213" s="15" t="s">
        <v>37</v>
      </c>
      <c r="AD213" s="15" t="s">
        <v>37</v>
      </c>
      <c r="AE213" s="15" t="s">
        <v>37</v>
      </c>
      <c r="AF213" s="15" t="s">
        <v>37</v>
      </c>
      <c r="AG213" s="15" t="s">
        <v>37</v>
      </c>
      <c r="AH213" s="15" t="s">
        <v>37</v>
      </c>
      <c r="AI213" s="15" t="s">
        <v>37</v>
      </c>
      <c r="AJ213" s="15" t="s">
        <v>37</v>
      </c>
      <c r="AK213" s="15" t="s">
        <v>37</v>
      </c>
      <c r="AL213" s="15" t="s">
        <v>37</v>
      </c>
      <c r="AM213" s="15" t="s">
        <v>37</v>
      </c>
      <c r="AN213" s="15" t="s">
        <v>37</v>
      </c>
      <c r="AO213" s="12"/>
      <c r="AP213" s="16">
        <v>184954.12021782884</v>
      </c>
      <c r="AQ213" s="17">
        <v>7</v>
      </c>
      <c r="AR213" s="18" t="s">
        <v>37</v>
      </c>
      <c r="AS213" s="19">
        <v>5744285.7478373013</v>
      </c>
      <c r="AT213" s="19" t="s">
        <v>37</v>
      </c>
      <c r="AV213" s="16">
        <v>184954.12021782884</v>
      </c>
      <c r="AW213" s="17">
        <v>31</v>
      </c>
      <c r="AX213" s="18">
        <v>31</v>
      </c>
      <c r="AY213" s="19">
        <v>1300127.409185573</v>
      </c>
      <c r="AZ213" s="19">
        <v>1300127.409185573</v>
      </c>
    </row>
    <row r="214" spans="9:52" customFormat="1" x14ac:dyDescent="0.15">
      <c r="I214" s="14">
        <v>44773</v>
      </c>
      <c r="J214" s="15">
        <v>23051.256254737116</v>
      </c>
      <c r="K214" s="15">
        <v>24040.134248525686</v>
      </c>
      <c r="L214" s="15">
        <v>0</v>
      </c>
      <c r="M214" s="15">
        <v>0</v>
      </c>
      <c r="N214" s="15">
        <v>28308.804947848406</v>
      </c>
      <c r="O214" s="15">
        <v>28875.288772362794</v>
      </c>
      <c r="P214" s="15">
        <v>0</v>
      </c>
      <c r="Q214" s="15">
        <v>0</v>
      </c>
      <c r="R214" s="15" t="s">
        <v>37</v>
      </c>
      <c r="S214" s="15" t="s">
        <v>37</v>
      </c>
      <c r="T214" s="15">
        <v>79140.016891631254</v>
      </c>
      <c r="U214" s="15" t="s">
        <v>37</v>
      </c>
      <c r="V214" s="15" t="s">
        <v>37</v>
      </c>
      <c r="W214" s="15" t="s">
        <v>37</v>
      </c>
      <c r="X214" s="15" t="s">
        <v>37</v>
      </c>
      <c r="Y214" s="15" t="s">
        <v>37</v>
      </c>
      <c r="Z214" s="15" t="s">
        <v>37</v>
      </c>
      <c r="AA214" s="15" t="s">
        <v>37</v>
      </c>
      <c r="AB214" s="15" t="s">
        <v>37</v>
      </c>
      <c r="AC214" s="15" t="s">
        <v>37</v>
      </c>
      <c r="AD214" s="15" t="s">
        <v>37</v>
      </c>
      <c r="AE214" s="15" t="s">
        <v>37</v>
      </c>
      <c r="AF214" s="15" t="s">
        <v>37</v>
      </c>
      <c r="AG214" s="15" t="s">
        <v>37</v>
      </c>
      <c r="AH214" s="15" t="s">
        <v>37</v>
      </c>
      <c r="AI214" s="15" t="s">
        <v>37</v>
      </c>
      <c r="AJ214" s="15" t="s">
        <v>37</v>
      </c>
      <c r="AK214" s="15" t="s">
        <v>37</v>
      </c>
      <c r="AL214" s="15" t="s">
        <v>37</v>
      </c>
      <c r="AM214" s="15" t="s">
        <v>37</v>
      </c>
      <c r="AN214" s="15" t="s">
        <v>37</v>
      </c>
      <c r="AO214" s="12"/>
      <c r="AP214" s="16">
        <v>183415.50111510526</v>
      </c>
      <c r="AQ214" s="17">
        <v>7</v>
      </c>
      <c r="AR214" s="18">
        <v>7</v>
      </c>
      <c r="AS214" s="19">
        <v>5927701.2489524065</v>
      </c>
      <c r="AT214" s="19">
        <v>5927701.2489524065</v>
      </c>
      <c r="AV214" s="16">
        <v>183415.50111510526</v>
      </c>
      <c r="AW214" s="17">
        <v>32</v>
      </c>
      <c r="AX214" s="18" t="s">
        <v>37</v>
      </c>
      <c r="AY214" s="19">
        <v>183415.50111510526</v>
      </c>
      <c r="AZ214" s="19" t="s">
        <v>37</v>
      </c>
    </row>
    <row r="215" spans="9:52" customFormat="1" x14ac:dyDescent="0.15">
      <c r="I215" s="14">
        <v>44774</v>
      </c>
      <c r="J215" s="15">
        <v>23044.327705714262</v>
      </c>
      <c r="K215" s="15">
        <v>23090.441472167578</v>
      </c>
      <c r="L215" s="15">
        <v>0</v>
      </c>
      <c r="M215" s="15">
        <v>0</v>
      </c>
      <c r="N215" s="15">
        <v>28300.29612990408</v>
      </c>
      <c r="O215" s="15">
        <v>28866.609685566073</v>
      </c>
      <c r="P215" s="15">
        <v>0</v>
      </c>
      <c r="Q215" s="15">
        <v>0</v>
      </c>
      <c r="R215" s="15" t="s">
        <v>37</v>
      </c>
      <c r="S215" s="15" t="s">
        <v>37</v>
      </c>
      <c r="T215" s="15">
        <v>79116.22966369697</v>
      </c>
      <c r="U215" s="15" t="s">
        <v>37</v>
      </c>
      <c r="V215" s="15" t="s">
        <v>37</v>
      </c>
      <c r="W215" s="15" t="s">
        <v>37</v>
      </c>
      <c r="X215" s="15" t="s">
        <v>37</v>
      </c>
      <c r="Y215" s="15" t="s">
        <v>37</v>
      </c>
      <c r="Z215" s="15" t="s">
        <v>37</v>
      </c>
      <c r="AA215" s="15" t="s">
        <v>37</v>
      </c>
      <c r="AB215" s="15" t="s">
        <v>37</v>
      </c>
      <c r="AC215" s="15" t="s">
        <v>37</v>
      </c>
      <c r="AD215" s="15" t="s">
        <v>37</v>
      </c>
      <c r="AE215" s="15" t="s">
        <v>37</v>
      </c>
      <c r="AF215" s="15" t="s">
        <v>37</v>
      </c>
      <c r="AG215" s="15" t="s">
        <v>37</v>
      </c>
      <c r="AH215" s="15" t="s">
        <v>37</v>
      </c>
      <c r="AI215" s="15" t="s">
        <v>37</v>
      </c>
      <c r="AJ215" s="15" t="s">
        <v>37</v>
      </c>
      <c r="AK215" s="15" t="s">
        <v>37</v>
      </c>
      <c r="AL215" s="15" t="s">
        <v>37</v>
      </c>
      <c r="AM215" s="15" t="s">
        <v>37</v>
      </c>
      <c r="AN215" s="15" t="s">
        <v>37</v>
      </c>
      <c r="AO215" s="12"/>
      <c r="AP215" s="16">
        <v>182417.90465704896</v>
      </c>
      <c r="AQ215" s="17">
        <v>8</v>
      </c>
      <c r="AR215" s="18" t="s">
        <v>37</v>
      </c>
      <c r="AS215" s="19">
        <v>182417.90465704896</v>
      </c>
      <c r="AT215" s="19" t="s">
        <v>37</v>
      </c>
      <c r="AV215" s="16">
        <v>182417.90465704896</v>
      </c>
      <c r="AW215" s="17">
        <v>32</v>
      </c>
      <c r="AX215" s="18" t="s">
        <v>37</v>
      </c>
      <c r="AY215" s="19">
        <v>365833.40577215422</v>
      </c>
      <c r="AZ215" s="19" t="s">
        <v>37</v>
      </c>
    </row>
    <row r="216" spans="9:52" customFormat="1" x14ac:dyDescent="0.15">
      <c r="I216" s="14">
        <v>44775</v>
      </c>
      <c r="J216" s="15" t="s">
        <v>37</v>
      </c>
      <c r="K216" s="15">
        <v>23083.501145187944</v>
      </c>
      <c r="L216" s="15">
        <v>0</v>
      </c>
      <c r="M216" s="15">
        <v>0</v>
      </c>
      <c r="N216" s="15">
        <v>28291.78986946732</v>
      </c>
      <c r="O216" s="15">
        <v>28857.933207454869</v>
      </c>
      <c r="P216" s="15">
        <v>0</v>
      </c>
      <c r="Q216" s="15">
        <v>0</v>
      </c>
      <c r="R216" s="15" t="s">
        <v>37</v>
      </c>
      <c r="S216" s="15" t="s">
        <v>37</v>
      </c>
      <c r="T216" s="15">
        <v>79092.449585523762</v>
      </c>
      <c r="U216" s="15" t="s">
        <v>37</v>
      </c>
      <c r="V216" s="15" t="s">
        <v>37</v>
      </c>
      <c r="W216" s="15" t="s">
        <v>37</v>
      </c>
      <c r="X216" s="15" t="s">
        <v>37</v>
      </c>
      <c r="Y216" s="15" t="s">
        <v>37</v>
      </c>
      <c r="Z216" s="15" t="s">
        <v>37</v>
      </c>
      <c r="AA216" s="15" t="s">
        <v>37</v>
      </c>
      <c r="AB216" s="15" t="s">
        <v>37</v>
      </c>
      <c r="AC216" s="15" t="s">
        <v>37</v>
      </c>
      <c r="AD216" s="15" t="s">
        <v>37</v>
      </c>
      <c r="AE216" s="15" t="s">
        <v>37</v>
      </c>
      <c r="AF216" s="15" t="s">
        <v>37</v>
      </c>
      <c r="AG216" s="15" t="s">
        <v>37</v>
      </c>
      <c r="AH216" s="15" t="s">
        <v>37</v>
      </c>
      <c r="AI216" s="15" t="s">
        <v>37</v>
      </c>
      <c r="AJ216" s="15" t="s">
        <v>37</v>
      </c>
      <c r="AK216" s="15" t="s">
        <v>37</v>
      </c>
      <c r="AL216" s="15" t="s">
        <v>37</v>
      </c>
      <c r="AM216" s="15" t="s">
        <v>37</v>
      </c>
      <c r="AN216" s="15" t="s">
        <v>37</v>
      </c>
      <c r="AO216" s="12"/>
      <c r="AP216" s="16">
        <v>159325.6738076339</v>
      </c>
      <c r="AQ216" s="17">
        <v>8</v>
      </c>
      <c r="AR216" s="18" t="s">
        <v>37</v>
      </c>
      <c r="AS216" s="19">
        <v>341743.57846468285</v>
      </c>
      <c r="AT216" s="19" t="s">
        <v>37</v>
      </c>
      <c r="AV216" s="16">
        <v>159325.6738076339</v>
      </c>
      <c r="AW216" s="17">
        <v>32</v>
      </c>
      <c r="AX216" s="18" t="s">
        <v>37</v>
      </c>
      <c r="AY216" s="19">
        <v>525159.07957978814</v>
      </c>
      <c r="AZ216" s="19" t="s">
        <v>37</v>
      </c>
    </row>
    <row r="217" spans="9:52" customFormat="1" x14ac:dyDescent="0.15">
      <c r="I217" s="14">
        <v>44776</v>
      </c>
      <c r="J217" s="15" t="s">
        <v>37</v>
      </c>
      <c r="K217" s="15">
        <v>23076.562904272305</v>
      </c>
      <c r="L217" s="15">
        <v>0</v>
      </c>
      <c r="M217" s="15">
        <v>0</v>
      </c>
      <c r="N217" s="15">
        <v>28283.286165769416</v>
      </c>
      <c r="O217" s="15">
        <v>28849.259337245086</v>
      </c>
      <c r="P217" s="15">
        <v>0</v>
      </c>
      <c r="Q217" s="15">
        <v>0</v>
      </c>
      <c r="R217" s="15" t="s">
        <v>37</v>
      </c>
      <c r="S217" s="15" t="s">
        <v>37</v>
      </c>
      <c r="T217" s="15">
        <v>79068.676654962619</v>
      </c>
      <c r="U217" s="15" t="s">
        <v>37</v>
      </c>
      <c r="V217" s="15" t="s">
        <v>37</v>
      </c>
      <c r="W217" s="15" t="s">
        <v>37</v>
      </c>
      <c r="X217" s="15" t="s">
        <v>37</v>
      </c>
      <c r="Y217" s="15" t="s">
        <v>37</v>
      </c>
      <c r="Z217" s="15" t="s">
        <v>37</v>
      </c>
      <c r="AA217" s="15" t="s">
        <v>37</v>
      </c>
      <c r="AB217" s="15" t="s">
        <v>37</v>
      </c>
      <c r="AC217" s="15" t="s">
        <v>37</v>
      </c>
      <c r="AD217" s="15" t="s">
        <v>37</v>
      </c>
      <c r="AE217" s="15" t="s">
        <v>37</v>
      </c>
      <c r="AF217" s="15" t="s">
        <v>37</v>
      </c>
      <c r="AG217" s="15" t="s">
        <v>37</v>
      </c>
      <c r="AH217" s="15" t="s">
        <v>37</v>
      </c>
      <c r="AI217" s="15" t="s">
        <v>37</v>
      </c>
      <c r="AJ217" s="15" t="s">
        <v>37</v>
      </c>
      <c r="AK217" s="15" t="s">
        <v>37</v>
      </c>
      <c r="AL217" s="15" t="s">
        <v>37</v>
      </c>
      <c r="AM217" s="15" t="s">
        <v>37</v>
      </c>
      <c r="AN217" s="15" t="s">
        <v>37</v>
      </c>
      <c r="AO217" s="12"/>
      <c r="AP217" s="16">
        <v>159277.78506224943</v>
      </c>
      <c r="AQ217" s="17">
        <v>8</v>
      </c>
      <c r="AR217" s="18" t="s">
        <v>37</v>
      </c>
      <c r="AS217" s="19">
        <v>501021.36352693231</v>
      </c>
      <c r="AT217" s="19" t="s">
        <v>37</v>
      </c>
      <c r="AV217" s="16">
        <v>159277.78506224943</v>
      </c>
      <c r="AW217" s="17">
        <v>32</v>
      </c>
      <c r="AX217" s="18" t="s">
        <v>37</v>
      </c>
      <c r="AY217" s="19">
        <v>684436.86464203754</v>
      </c>
      <c r="AZ217" s="19" t="s">
        <v>37</v>
      </c>
    </row>
    <row r="218" spans="9:52" customFormat="1" x14ac:dyDescent="0.15">
      <c r="I218" s="14">
        <v>44777</v>
      </c>
      <c r="J218" s="15" t="s">
        <v>37</v>
      </c>
      <c r="K218" s="15">
        <v>23069.626748793646</v>
      </c>
      <c r="L218" s="15">
        <v>0</v>
      </c>
      <c r="M218" s="15">
        <v>0</v>
      </c>
      <c r="N218" s="15">
        <v>27795.551373668284</v>
      </c>
      <c r="O218" s="15">
        <v>28840.588074152864</v>
      </c>
      <c r="P218" s="15">
        <v>0</v>
      </c>
      <c r="Q218" s="15">
        <v>0</v>
      </c>
      <c r="R218" s="15" t="s">
        <v>37</v>
      </c>
      <c r="S218" s="15" t="s">
        <v>37</v>
      </c>
      <c r="T218" s="15">
        <v>79044.910869865183</v>
      </c>
      <c r="U218" s="15" t="s">
        <v>37</v>
      </c>
      <c r="V218" s="15" t="s">
        <v>37</v>
      </c>
      <c r="W218" s="15" t="s">
        <v>37</v>
      </c>
      <c r="X218" s="15" t="s">
        <v>37</v>
      </c>
      <c r="Y218" s="15" t="s">
        <v>37</v>
      </c>
      <c r="Z218" s="15" t="s">
        <v>37</v>
      </c>
      <c r="AA218" s="15" t="s">
        <v>37</v>
      </c>
      <c r="AB218" s="15" t="s">
        <v>37</v>
      </c>
      <c r="AC218" s="15" t="s">
        <v>37</v>
      </c>
      <c r="AD218" s="15" t="s">
        <v>37</v>
      </c>
      <c r="AE218" s="15" t="s">
        <v>37</v>
      </c>
      <c r="AF218" s="15" t="s">
        <v>37</v>
      </c>
      <c r="AG218" s="15" t="s">
        <v>37</v>
      </c>
      <c r="AH218" s="15" t="s">
        <v>37</v>
      </c>
      <c r="AI218" s="15" t="s">
        <v>37</v>
      </c>
      <c r="AJ218" s="15" t="s">
        <v>37</v>
      </c>
      <c r="AK218" s="15" t="s">
        <v>37</v>
      </c>
      <c r="AL218" s="15" t="s">
        <v>37</v>
      </c>
      <c r="AM218" s="15" t="s">
        <v>37</v>
      </c>
      <c r="AN218" s="15" t="s">
        <v>37</v>
      </c>
      <c r="AO218" s="12"/>
      <c r="AP218" s="16">
        <v>158750.67706647998</v>
      </c>
      <c r="AQ218" s="17">
        <v>8</v>
      </c>
      <c r="AR218" s="18" t="s">
        <v>37</v>
      </c>
      <c r="AS218" s="19">
        <v>659772.04059341224</v>
      </c>
      <c r="AT218" s="19" t="s">
        <v>37</v>
      </c>
      <c r="AV218" s="16">
        <v>158750.67706647998</v>
      </c>
      <c r="AW218" s="17">
        <v>32</v>
      </c>
      <c r="AX218" s="18" t="s">
        <v>37</v>
      </c>
      <c r="AY218" s="19">
        <v>843187.54170851759</v>
      </c>
      <c r="AZ218" s="19" t="s">
        <v>37</v>
      </c>
    </row>
    <row r="219" spans="9:52" customFormat="1" x14ac:dyDescent="0.15">
      <c r="I219" s="14">
        <v>44778</v>
      </c>
      <c r="J219" s="15" t="s">
        <v>37</v>
      </c>
      <c r="K219" s="15">
        <v>23062.692678125153</v>
      </c>
      <c r="L219" s="15">
        <v>0</v>
      </c>
      <c r="M219" s="15">
        <v>0</v>
      </c>
      <c r="N219" s="15">
        <v>27787.196825083967</v>
      </c>
      <c r="O219" s="15">
        <v>28831.919417394576</v>
      </c>
      <c r="P219" s="15">
        <v>0</v>
      </c>
      <c r="Q219" s="15">
        <v>0</v>
      </c>
      <c r="R219" s="15" t="s">
        <v>37</v>
      </c>
      <c r="S219" s="15" t="s">
        <v>37</v>
      </c>
      <c r="T219" s="15">
        <v>79021.152228083738</v>
      </c>
      <c r="U219" s="15" t="s">
        <v>37</v>
      </c>
      <c r="V219" s="15" t="s">
        <v>37</v>
      </c>
      <c r="W219" s="15" t="s">
        <v>37</v>
      </c>
      <c r="X219" s="15" t="s">
        <v>37</v>
      </c>
      <c r="Y219" s="15" t="s">
        <v>37</v>
      </c>
      <c r="Z219" s="15" t="s">
        <v>37</v>
      </c>
      <c r="AA219" s="15" t="s">
        <v>37</v>
      </c>
      <c r="AB219" s="15" t="s">
        <v>37</v>
      </c>
      <c r="AC219" s="15" t="s">
        <v>37</v>
      </c>
      <c r="AD219" s="15" t="s">
        <v>37</v>
      </c>
      <c r="AE219" s="15" t="s">
        <v>37</v>
      </c>
      <c r="AF219" s="15" t="s">
        <v>37</v>
      </c>
      <c r="AG219" s="15" t="s">
        <v>37</v>
      </c>
      <c r="AH219" s="15" t="s">
        <v>37</v>
      </c>
      <c r="AI219" s="15" t="s">
        <v>37</v>
      </c>
      <c r="AJ219" s="15" t="s">
        <v>37</v>
      </c>
      <c r="AK219" s="15" t="s">
        <v>37</v>
      </c>
      <c r="AL219" s="15" t="s">
        <v>37</v>
      </c>
      <c r="AM219" s="15" t="s">
        <v>37</v>
      </c>
      <c r="AN219" s="15" t="s">
        <v>37</v>
      </c>
      <c r="AO219" s="12"/>
      <c r="AP219" s="16">
        <v>158702.96114868743</v>
      </c>
      <c r="AQ219" s="17">
        <v>8</v>
      </c>
      <c r="AR219" s="18" t="s">
        <v>37</v>
      </c>
      <c r="AS219" s="19">
        <v>818475.00174209964</v>
      </c>
      <c r="AT219" s="19" t="s">
        <v>37</v>
      </c>
      <c r="AV219" s="16">
        <v>158702.96114868743</v>
      </c>
      <c r="AW219" s="17">
        <v>32</v>
      </c>
      <c r="AX219" s="18" t="s">
        <v>37</v>
      </c>
      <c r="AY219" s="19">
        <v>1001890.502857205</v>
      </c>
      <c r="AZ219" s="19" t="s">
        <v>37</v>
      </c>
    </row>
    <row r="220" spans="9:52" customFormat="1" x14ac:dyDescent="0.15">
      <c r="I220" s="14">
        <v>44779</v>
      </c>
      <c r="J220" s="15" t="s">
        <v>37</v>
      </c>
      <c r="K220" s="15">
        <v>23055.760691640186</v>
      </c>
      <c r="L220" s="15">
        <v>0</v>
      </c>
      <c r="M220" s="15">
        <v>0</v>
      </c>
      <c r="N220" s="15">
        <v>27778.844787638256</v>
      </c>
      <c r="O220" s="15">
        <v>28823.253366186833</v>
      </c>
      <c r="P220" s="15">
        <v>0</v>
      </c>
      <c r="Q220" s="15">
        <v>0</v>
      </c>
      <c r="R220" s="15" t="s">
        <v>37</v>
      </c>
      <c r="S220" s="15" t="s">
        <v>37</v>
      </c>
      <c r="T220" s="15">
        <v>78997.400727471177</v>
      </c>
      <c r="U220" s="15" t="s">
        <v>37</v>
      </c>
      <c r="V220" s="15" t="s">
        <v>37</v>
      </c>
      <c r="W220" s="15" t="s">
        <v>37</v>
      </c>
      <c r="X220" s="15" t="s">
        <v>37</v>
      </c>
      <c r="Y220" s="15" t="s">
        <v>37</v>
      </c>
      <c r="Z220" s="15" t="s">
        <v>37</v>
      </c>
      <c r="AA220" s="15" t="s">
        <v>37</v>
      </c>
      <c r="AB220" s="15" t="s">
        <v>37</v>
      </c>
      <c r="AC220" s="15" t="s">
        <v>37</v>
      </c>
      <c r="AD220" s="15" t="s">
        <v>37</v>
      </c>
      <c r="AE220" s="15" t="s">
        <v>37</v>
      </c>
      <c r="AF220" s="15" t="s">
        <v>37</v>
      </c>
      <c r="AG220" s="15" t="s">
        <v>37</v>
      </c>
      <c r="AH220" s="15" t="s">
        <v>37</v>
      </c>
      <c r="AI220" s="15" t="s">
        <v>37</v>
      </c>
      <c r="AJ220" s="15" t="s">
        <v>37</v>
      </c>
      <c r="AK220" s="15" t="s">
        <v>37</v>
      </c>
      <c r="AL220" s="15" t="s">
        <v>37</v>
      </c>
      <c r="AM220" s="15" t="s">
        <v>37</v>
      </c>
      <c r="AN220" s="15" t="s">
        <v>37</v>
      </c>
      <c r="AO220" s="12"/>
      <c r="AP220" s="16">
        <v>158655.25957293645</v>
      </c>
      <c r="AQ220" s="17">
        <v>8</v>
      </c>
      <c r="AR220" s="18" t="s">
        <v>37</v>
      </c>
      <c r="AS220" s="19">
        <v>977130.2613150361</v>
      </c>
      <c r="AT220" s="19" t="s">
        <v>37</v>
      </c>
      <c r="AV220" s="16">
        <v>158655.25957293645</v>
      </c>
      <c r="AW220" s="17">
        <v>32</v>
      </c>
      <c r="AX220" s="18">
        <v>32</v>
      </c>
      <c r="AY220" s="19">
        <v>1160545.7624301414</v>
      </c>
      <c r="AZ220" s="19">
        <v>1160545.7624301414</v>
      </c>
    </row>
    <row r="221" spans="9:52" customFormat="1" x14ac:dyDescent="0.15">
      <c r="I221" s="14">
        <v>44780</v>
      </c>
      <c r="J221" s="15" t="s">
        <v>37</v>
      </c>
      <c r="K221" s="15">
        <v>23048.830788712297</v>
      </c>
      <c r="L221" s="15">
        <v>0</v>
      </c>
      <c r="M221" s="15">
        <v>0</v>
      </c>
      <c r="N221" s="15">
        <v>27770.495260576368</v>
      </c>
      <c r="O221" s="15">
        <v>28334.346754417373</v>
      </c>
      <c r="P221" s="15">
        <v>0</v>
      </c>
      <c r="Q221" s="15">
        <v>0</v>
      </c>
      <c r="R221" s="15" t="s">
        <v>37</v>
      </c>
      <c r="S221" s="15" t="s">
        <v>37</v>
      </c>
      <c r="T221" s="15">
        <v>77973.989829604106</v>
      </c>
      <c r="U221" s="15" t="s">
        <v>37</v>
      </c>
      <c r="V221" s="15" t="s">
        <v>37</v>
      </c>
      <c r="W221" s="15" t="s">
        <v>37</v>
      </c>
      <c r="X221" s="15" t="s">
        <v>37</v>
      </c>
      <c r="Y221" s="15" t="s">
        <v>37</v>
      </c>
      <c r="Z221" s="15" t="s">
        <v>37</v>
      </c>
      <c r="AA221" s="15" t="s">
        <v>37</v>
      </c>
      <c r="AB221" s="15" t="s">
        <v>37</v>
      </c>
      <c r="AC221" s="15" t="s">
        <v>37</v>
      </c>
      <c r="AD221" s="15" t="s">
        <v>37</v>
      </c>
      <c r="AE221" s="15" t="s">
        <v>37</v>
      </c>
      <c r="AF221" s="15" t="s">
        <v>37</v>
      </c>
      <c r="AG221" s="15" t="s">
        <v>37</v>
      </c>
      <c r="AH221" s="15" t="s">
        <v>37</v>
      </c>
      <c r="AI221" s="15" t="s">
        <v>37</v>
      </c>
      <c r="AJ221" s="15" t="s">
        <v>37</v>
      </c>
      <c r="AK221" s="15" t="s">
        <v>37</v>
      </c>
      <c r="AL221" s="15" t="s">
        <v>37</v>
      </c>
      <c r="AM221" s="15" t="s">
        <v>37</v>
      </c>
      <c r="AN221" s="15" t="s">
        <v>37</v>
      </c>
      <c r="AO221" s="12"/>
      <c r="AP221" s="16">
        <v>157127.66263331013</v>
      </c>
      <c r="AQ221" s="17">
        <v>8</v>
      </c>
      <c r="AR221" s="18" t="s">
        <v>37</v>
      </c>
      <c r="AS221" s="19">
        <v>1134257.9239483462</v>
      </c>
      <c r="AT221" s="19" t="s">
        <v>37</v>
      </c>
      <c r="AV221" s="16">
        <v>157127.66263331013</v>
      </c>
      <c r="AW221" s="17">
        <v>33</v>
      </c>
      <c r="AX221" s="18" t="s">
        <v>37</v>
      </c>
      <c r="AY221" s="19">
        <v>157127.66263331013</v>
      </c>
      <c r="AZ221" s="19" t="s">
        <v>37</v>
      </c>
    </row>
    <row r="222" spans="9:52" customFormat="1" x14ac:dyDescent="0.15">
      <c r="I222" s="14">
        <v>44781</v>
      </c>
      <c r="J222" s="15" t="s">
        <v>37</v>
      </c>
      <c r="K222" s="15" t="s">
        <v>37</v>
      </c>
      <c r="L222" s="15">
        <v>0</v>
      </c>
      <c r="M222" s="15">
        <v>0</v>
      </c>
      <c r="N222" s="15">
        <v>27762.148243143762</v>
      </c>
      <c r="O222" s="15">
        <v>28325.830259335758</v>
      </c>
      <c r="P222" s="15">
        <v>0</v>
      </c>
      <c r="Q222" s="15">
        <v>0</v>
      </c>
      <c r="R222" s="15" t="s">
        <v>37</v>
      </c>
      <c r="S222" s="15" t="s">
        <v>37</v>
      </c>
      <c r="T222" s="15">
        <v>77950.553076089607</v>
      </c>
      <c r="U222" s="15" t="s">
        <v>37</v>
      </c>
      <c r="V222" s="15" t="s">
        <v>37</v>
      </c>
      <c r="W222" s="15" t="s">
        <v>37</v>
      </c>
      <c r="X222" s="15" t="s">
        <v>37</v>
      </c>
      <c r="Y222" s="15" t="s">
        <v>37</v>
      </c>
      <c r="Z222" s="15" t="s">
        <v>37</v>
      </c>
      <c r="AA222" s="15" t="s">
        <v>37</v>
      </c>
      <c r="AB222" s="15" t="s">
        <v>37</v>
      </c>
      <c r="AC222" s="15" t="s">
        <v>37</v>
      </c>
      <c r="AD222" s="15" t="s">
        <v>37</v>
      </c>
      <c r="AE222" s="15" t="s">
        <v>37</v>
      </c>
      <c r="AF222" s="15" t="s">
        <v>37</v>
      </c>
      <c r="AG222" s="15" t="s">
        <v>37</v>
      </c>
      <c r="AH222" s="15" t="s">
        <v>37</v>
      </c>
      <c r="AI222" s="15" t="s">
        <v>37</v>
      </c>
      <c r="AJ222" s="15" t="s">
        <v>37</v>
      </c>
      <c r="AK222" s="15" t="s">
        <v>37</v>
      </c>
      <c r="AL222" s="15" t="s">
        <v>37</v>
      </c>
      <c r="AM222" s="15" t="s">
        <v>37</v>
      </c>
      <c r="AN222" s="15" t="s">
        <v>37</v>
      </c>
      <c r="AO222" s="12"/>
      <c r="AP222" s="16">
        <v>134038.53157856912</v>
      </c>
      <c r="AQ222" s="17">
        <v>8</v>
      </c>
      <c r="AR222" s="18" t="s">
        <v>37</v>
      </c>
      <c r="AS222" s="19">
        <v>1268296.4555269154</v>
      </c>
      <c r="AT222" s="19" t="s">
        <v>37</v>
      </c>
      <c r="AV222" s="16">
        <v>134038.53157856912</v>
      </c>
      <c r="AW222" s="17">
        <v>33</v>
      </c>
      <c r="AX222" s="18" t="s">
        <v>37</v>
      </c>
      <c r="AY222" s="19">
        <v>291166.19421187928</v>
      </c>
      <c r="AZ222" s="19" t="s">
        <v>37</v>
      </c>
    </row>
    <row r="223" spans="9:52" customFormat="1" x14ac:dyDescent="0.15">
      <c r="I223" s="14">
        <v>44782</v>
      </c>
      <c r="J223" s="15" t="s">
        <v>37</v>
      </c>
      <c r="K223" s="15" t="s">
        <v>37</v>
      </c>
      <c r="L223" s="15">
        <v>0</v>
      </c>
      <c r="M223" s="15">
        <v>0</v>
      </c>
      <c r="N223" s="15">
        <v>27753.803734586108</v>
      </c>
      <c r="O223" s="15">
        <v>28317.316324069237</v>
      </c>
      <c r="P223" s="15">
        <v>0</v>
      </c>
      <c r="Q223" s="15">
        <v>0</v>
      </c>
      <c r="R223" s="15" t="s">
        <v>37</v>
      </c>
      <c r="S223" s="15" t="s">
        <v>37</v>
      </c>
      <c r="T223" s="15">
        <v>77927.123366993605</v>
      </c>
      <c r="U223" s="15" t="s">
        <v>37</v>
      </c>
      <c r="V223" s="15" t="s">
        <v>37</v>
      </c>
      <c r="W223" s="15" t="s">
        <v>37</v>
      </c>
      <c r="X223" s="15" t="s">
        <v>37</v>
      </c>
      <c r="Y223" s="15" t="s">
        <v>37</v>
      </c>
      <c r="Z223" s="15" t="s">
        <v>37</v>
      </c>
      <c r="AA223" s="15" t="s">
        <v>37</v>
      </c>
      <c r="AB223" s="15" t="s">
        <v>37</v>
      </c>
      <c r="AC223" s="15" t="s">
        <v>37</v>
      </c>
      <c r="AD223" s="15" t="s">
        <v>37</v>
      </c>
      <c r="AE223" s="15" t="s">
        <v>37</v>
      </c>
      <c r="AF223" s="15" t="s">
        <v>37</v>
      </c>
      <c r="AG223" s="15" t="s">
        <v>37</v>
      </c>
      <c r="AH223" s="15" t="s">
        <v>37</v>
      </c>
      <c r="AI223" s="15" t="s">
        <v>37</v>
      </c>
      <c r="AJ223" s="15" t="s">
        <v>37</v>
      </c>
      <c r="AK223" s="15" t="s">
        <v>37</v>
      </c>
      <c r="AL223" s="15" t="s">
        <v>37</v>
      </c>
      <c r="AM223" s="15" t="s">
        <v>37</v>
      </c>
      <c r="AN223" s="15" t="s">
        <v>37</v>
      </c>
      <c r="AO223" s="12"/>
      <c r="AP223" s="16">
        <v>133998.24342564895</v>
      </c>
      <c r="AQ223" s="17">
        <v>8</v>
      </c>
      <c r="AR223" s="18" t="s">
        <v>37</v>
      </c>
      <c r="AS223" s="19">
        <v>1402294.6989525643</v>
      </c>
      <c r="AT223" s="19" t="s">
        <v>37</v>
      </c>
      <c r="AV223" s="16">
        <v>133998.24342564895</v>
      </c>
      <c r="AW223" s="17">
        <v>33</v>
      </c>
      <c r="AX223" s="18" t="s">
        <v>37</v>
      </c>
      <c r="AY223" s="19">
        <v>425164.43763752823</v>
      </c>
      <c r="AZ223" s="19" t="s">
        <v>37</v>
      </c>
    </row>
    <row r="224" spans="9:52" customFormat="1" x14ac:dyDescent="0.15">
      <c r="I224" s="14">
        <v>44783</v>
      </c>
      <c r="J224" s="15" t="s">
        <v>37</v>
      </c>
      <c r="K224" s="15" t="s">
        <v>37</v>
      </c>
      <c r="L224" s="15">
        <v>0</v>
      </c>
      <c r="M224" s="15">
        <v>0</v>
      </c>
      <c r="N224" s="15">
        <v>27745.461734149314</v>
      </c>
      <c r="O224" s="15">
        <v>28308.804947848406</v>
      </c>
      <c r="P224" s="15">
        <v>0</v>
      </c>
      <c r="Q224" s="15">
        <v>0</v>
      </c>
      <c r="R224" s="15" t="s">
        <v>37</v>
      </c>
      <c r="S224" s="15" t="s">
        <v>37</v>
      </c>
      <c r="T224" s="15">
        <v>77903.700700198722</v>
      </c>
      <c r="U224" s="15" t="s">
        <v>37</v>
      </c>
      <c r="V224" s="15" t="s">
        <v>37</v>
      </c>
      <c r="W224" s="15" t="s">
        <v>37</v>
      </c>
      <c r="X224" s="15" t="s">
        <v>37</v>
      </c>
      <c r="Y224" s="15" t="s">
        <v>37</v>
      </c>
      <c r="Z224" s="15" t="s">
        <v>37</v>
      </c>
      <c r="AA224" s="15" t="s">
        <v>37</v>
      </c>
      <c r="AB224" s="15" t="s">
        <v>37</v>
      </c>
      <c r="AC224" s="15" t="s">
        <v>37</v>
      </c>
      <c r="AD224" s="15" t="s">
        <v>37</v>
      </c>
      <c r="AE224" s="15" t="s">
        <v>37</v>
      </c>
      <c r="AF224" s="15" t="s">
        <v>37</v>
      </c>
      <c r="AG224" s="15" t="s">
        <v>37</v>
      </c>
      <c r="AH224" s="15" t="s">
        <v>37</v>
      </c>
      <c r="AI224" s="15" t="s">
        <v>37</v>
      </c>
      <c r="AJ224" s="15" t="s">
        <v>37</v>
      </c>
      <c r="AK224" s="15" t="s">
        <v>37</v>
      </c>
      <c r="AL224" s="15" t="s">
        <v>37</v>
      </c>
      <c r="AM224" s="15" t="s">
        <v>37</v>
      </c>
      <c r="AN224" s="15" t="s">
        <v>37</v>
      </c>
      <c r="AO224" s="12"/>
      <c r="AP224" s="16">
        <v>133957.96738219645</v>
      </c>
      <c r="AQ224" s="17">
        <v>8</v>
      </c>
      <c r="AR224" s="18" t="s">
        <v>37</v>
      </c>
      <c r="AS224" s="19">
        <v>1536252.6663347608</v>
      </c>
      <c r="AT224" s="19" t="s">
        <v>37</v>
      </c>
      <c r="AV224" s="16">
        <v>133957.96738219645</v>
      </c>
      <c r="AW224" s="17">
        <v>33</v>
      </c>
      <c r="AX224" s="18" t="s">
        <v>37</v>
      </c>
      <c r="AY224" s="19">
        <v>559122.40501972474</v>
      </c>
      <c r="AZ224" s="19" t="s">
        <v>37</v>
      </c>
    </row>
    <row r="225" spans="9:52" customFormat="1" x14ac:dyDescent="0.15">
      <c r="I225" s="14">
        <v>44784</v>
      </c>
      <c r="J225" s="15" t="s">
        <v>37</v>
      </c>
      <c r="K225" s="15" t="s">
        <v>37</v>
      </c>
      <c r="L225" s="15">
        <v>0</v>
      </c>
      <c r="M225" s="15">
        <v>0</v>
      </c>
      <c r="N225" s="15">
        <v>27258.895995543648</v>
      </c>
      <c r="O225" s="15">
        <v>28300.29612990408</v>
      </c>
      <c r="P225" s="15">
        <v>0</v>
      </c>
      <c r="Q225" s="15">
        <v>0</v>
      </c>
      <c r="R225" s="15" t="s">
        <v>37</v>
      </c>
      <c r="S225" s="15" t="s">
        <v>37</v>
      </c>
      <c r="T225" s="15">
        <v>77880.285073588253</v>
      </c>
      <c r="U225" s="15" t="s">
        <v>37</v>
      </c>
      <c r="V225" s="15" t="s">
        <v>37</v>
      </c>
      <c r="W225" s="15" t="s">
        <v>37</v>
      </c>
      <c r="X225" s="15" t="s">
        <v>37</v>
      </c>
      <c r="Y225" s="15" t="s">
        <v>37</v>
      </c>
      <c r="Z225" s="15" t="s">
        <v>37</v>
      </c>
      <c r="AA225" s="15" t="s">
        <v>37</v>
      </c>
      <c r="AB225" s="15" t="s">
        <v>37</v>
      </c>
      <c r="AC225" s="15" t="s">
        <v>37</v>
      </c>
      <c r="AD225" s="15" t="s">
        <v>37</v>
      </c>
      <c r="AE225" s="15" t="s">
        <v>37</v>
      </c>
      <c r="AF225" s="15" t="s">
        <v>37</v>
      </c>
      <c r="AG225" s="15" t="s">
        <v>37</v>
      </c>
      <c r="AH225" s="15" t="s">
        <v>37</v>
      </c>
      <c r="AI225" s="15" t="s">
        <v>37</v>
      </c>
      <c r="AJ225" s="15" t="s">
        <v>37</v>
      </c>
      <c r="AK225" s="15" t="s">
        <v>37</v>
      </c>
      <c r="AL225" s="15" t="s">
        <v>37</v>
      </c>
      <c r="AM225" s="15" t="s">
        <v>37</v>
      </c>
      <c r="AN225" s="15" t="s">
        <v>37</v>
      </c>
      <c r="AO225" s="12"/>
      <c r="AP225" s="16">
        <v>133439.47719903599</v>
      </c>
      <c r="AQ225" s="17">
        <v>8</v>
      </c>
      <c r="AR225" s="18" t="s">
        <v>37</v>
      </c>
      <c r="AS225" s="19">
        <v>1669692.1435337968</v>
      </c>
      <c r="AT225" s="19" t="s">
        <v>37</v>
      </c>
      <c r="AV225" s="16">
        <v>133439.47719903599</v>
      </c>
      <c r="AW225" s="17">
        <v>33</v>
      </c>
      <c r="AX225" s="18" t="s">
        <v>37</v>
      </c>
      <c r="AY225" s="19">
        <v>692561.88221876067</v>
      </c>
      <c r="AZ225" s="19" t="s">
        <v>37</v>
      </c>
    </row>
    <row r="226" spans="9:52" customFormat="1" x14ac:dyDescent="0.15">
      <c r="I226" s="14">
        <v>44785</v>
      </c>
      <c r="J226" s="15" t="s">
        <v>37</v>
      </c>
      <c r="K226" s="15" t="s">
        <v>37</v>
      </c>
      <c r="L226" s="15">
        <v>0</v>
      </c>
      <c r="M226" s="15">
        <v>0</v>
      </c>
      <c r="N226" s="15">
        <v>27250.702750232984</v>
      </c>
      <c r="O226" s="15">
        <v>28291.78986946732</v>
      </c>
      <c r="P226" s="15">
        <v>0</v>
      </c>
      <c r="Q226" s="15">
        <v>0</v>
      </c>
      <c r="R226" s="15" t="s">
        <v>37</v>
      </c>
      <c r="S226" s="15" t="s">
        <v>37</v>
      </c>
      <c r="T226" s="15">
        <v>77856.87648504613</v>
      </c>
      <c r="U226" s="15" t="s">
        <v>37</v>
      </c>
      <c r="V226" s="15" t="s">
        <v>37</v>
      </c>
      <c r="W226" s="15" t="s">
        <v>37</v>
      </c>
      <c r="X226" s="15" t="s">
        <v>37</v>
      </c>
      <c r="Y226" s="15" t="s">
        <v>37</v>
      </c>
      <c r="Z226" s="15" t="s">
        <v>37</v>
      </c>
      <c r="AA226" s="15" t="s">
        <v>37</v>
      </c>
      <c r="AB226" s="15" t="s">
        <v>37</v>
      </c>
      <c r="AC226" s="15" t="s">
        <v>37</v>
      </c>
      <c r="AD226" s="15" t="s">
        <v>37</v>
      </c>
      <c r="AE226" s="15" t="s">
        <v>37</v>
      </c>
      <c r="AF226" s="15" t="s">
        <v>37</v>
      </c>
      <c r="AG226" s="15" t="s">
        <v>37</v>
      </c>
      <c r="AH226" s="15" t="s">
        <v>37</v>
      </c>
      <c r="AI226" s="15" t="s">
        <v>37</v>
      </c>
      <c r="AJ226" s="15" t="s">
        <v>37</v>
      </c>
      <c r="AK226" s="15" t="s">
        <v>37</v>
      </c>
      <c r="AL226" s="15" t="s">
        <v>37</v>
      </c>
      <c r="AM226" s="15" t="s">
        <v>37</v>
      </c>
      <c r="AN226" s="15" t="s">
        <v>37</v>
      </c>
      <c r="AO226" s="12"/>
      <c r="AP226" s="16">
        <v>133399.36910474644</v>
      </c>
      <c r="AQ226" s="17">
        <v>8</v>
      </c>
      <c r="AR226" s="18" t="s">
        <v>37</v>
      </c>
      <c r="AS226" s="19">
        <v>1803091.5126385433</v>
      </c>
      <c r="AT226" s="19" t="s">
        <v>37</v>
      </c>
      <c r="AV226" s="16">
        <v>133399.36910474644</v>
      </c>
      <c r="AW226" s="17">
        <v>33</v>
      </c>
      <c r="AX226" s="18" t="s">
        <v>37</v>
      </c>
      <c r="AY226" s="19">
        <v>825961.25132350717</v>
      </c>
      <c r="AZ226" s="19" t="s">
        <v>37</v>
      </c>
    </row>
    <row r="227" spans="9:52" customFormat="1" x14ac:dyDescent="0.15">
      <c r="I227" s="14">
        <v>44786</v>
      </c>
      <c r="J227" s="15" t="s">
        <v>37</v>
      </c>
      <c r="K227" s="15" t="s">
        <v>37</v>
      </c>
      <c r="L227" s="15">
        <v>0</v>
      </c>
      <c r="M227" s="15">
        <v>0</v>
      </c>
      <c r="N227" s="15">
        <v>27242.511967577771</v>
      </c>
      <c r="O227" s="15">
        <v>28283.286165769416</v>
      </c>
      <c r="P227" s="15">
        <v>0</v>
      </c>
      <c r="Q227" s="15">
        <v>0</v>
      </c>
      <c r="R227" s="15" t="s">
        <v>37</v>
      </c>
      <c r="S227" s="15" t="s">
        <v>37</v>
      </c>
      <c r="T227" s="15">
        <v>77833.474932456913</v>
      </c>
      <c r="U227" s="15" t="s">
        <v>37</v>
      </c>
      <c r="V227" s="15" t="s">
        <v>37</v>
      </c>
      <c r="W227" s="15" t="s">
        <v>37</v>
      </c>
      <c r="X227" s="15" t="s">
        <v>37</v>
      </c>
      <c r="Y227" s="15" t="s">
        <v>37</v>
      </c>
      <c r="Z227" s="15" t="s">
        <v>37</v>
      </c>
      <c r="AA227" s="15" t="s">
        <v>37</v>
      </c>
      <c r="AB227" s="15" t="s">
        <v>37</v>
      </c>
      <c r="AC227" s="15" t="s">
        <v>37</v>
      </c>
      <c r="AD227" s="15" t="s">
        <v>37</v>
      </c>
      <c r="AE227" s="15" t="s">
        <v>37</v>
      </c>
      <c r="AF227" s="15" t="s">
        <v>37</v>
      </c>
      <c r="AG227" s="15" t="s">
        <v>37</v>
      </c>
      <c r="AH227" s="15" t="s">
        <v>37</v>
      </c>
      <c r="AI227" s="15" t="s">
        <v>37</v>
      </c>
      <c r="AJ227" s="15" t="s">
        <v>37</v>
      </c>
      <c r="AK227" s="15" t="s">
        <v>37</v>
      </c>
      <c r="AL227" s="15" t="s">
        <v>37</v>
      </c>
      <c r="AM227" s="15" t="s">
        <v>37</v>
      </c>
      <c r="AN227" s="15" t="s">
        <v>37</v>
      </c>
      <c r="AO227" s="12"/>
      <c r="AP227" s="16">
        <v>133359.2730658041</v>
      </c>
      <c r="AQ227" s="17">
        <v>8</v>
      </c>
      <c r="AR227" s="18" t="s">
        <v>37</v>
      </c>
      <c r="AS227" s="19">
        <v>1936450.7857043473</v>
      </c>
      <c r="AT227" s="19" t="s">
        <v>37</v>
      </c>
      <c r="AV227" s="16">
        <v>133359.2730658041</v>
      </c>
      <c r="AW227" s="17">
        <v>33</v>
      </c>
      <c r="AX227" s="18">
        <v>33</v>
      </c>
      <c r="AY227" s="19">
        <v>959320.52438931121</v>
      </c>
      <c r="AZ227" s="19">
        <v>959320.52438931121</v>
      </c>
    </row>
    <row r="228" spans="9:52" customFormat="1" x14ac:dyDescent="0.15">
      <c r="I228" s="14">
        <v>44787</v>
      </c>
      <c r="J228" s="15" t="s">
        <v>37</v>
      </c>
      <c r="K228" s="15" t="s">
        <v>37</v>
      </c>
      <c r="L228" s="15">
        <v>0</v>
      </c>
      <c r="M228" s="15">
        <v>0</v>
      </c>
      <c r="N228" s="15">
        <v>27234.323646837802</v>
      </c>
      <c r="O228" s="15">
        <v>27795.551373668284</v>
      </c>
      <c r="P228" s="15">
        <v>0</v>
      </c>
      <c r="Q228" s="15">
        <v>0</v>
      </c>
      <c r="R228" s="15" t="s">
        <v>37</v>
      </c>
      <c r="S228" s="15" t="s">
        <v>37</v>
      </c>
      <c r="T228" s="15">
        <v>76812.515280196734</v>
      </c>
      <c r="U228" s="15" t="s">
        <v>37</v>
      </c>
      <c r="V228" s="15" t="s">
        <v>37</v>
      </c>
      <c r="W228" s="15" t="s">
        <v>37</v>
      </c>
      <c r="X228" s="15" t="s">
        <v>37</v>
      </c>
      <c r="Y228" s="15" t="s">
        <v>37</v>
      </c>
      <c r="Z228" s="15" t="s">
        <v>37</v>
      </c>
      <c r="AA228" s="15" t="s">
        <v>37</v>
      </c>
      <c r="AB228" s="15" t="s">
        <v>37</v>
      </c>
      <c r="AC228" s="15" t="s">
        <v>37</v>
      </c>
      <c r="AD228" s="15" t="s">
        <v>37</v>
      </c>
      <c r="AE228" s="15" t="s">
        <v>37</v>
      </c>
      <c r="AF228" s="15" t="s">
        <v>37</v>
      </c>
      <c r="AG228" s="15" t="s">
        <v>37</v>
      </c>
      <c r="AH228" s="15" t="s">
        <v>37</v>
      </c>
      <c r="AI228" s="15" t="s">
        <v>37</v>
      </c>
      <c r="AJ228" s="15" t="s">
        <v>37</v>
      </c>
      <c r="AK228" s="15" t="s">
        <v>37</v>
      </c>
      <c r="AL228" s="15" t="s">
        <v>37</v>
      </c>
      <c r="AM228" s="15" t="s">
        <v>37</v>
      </c>
      <c r="AN228" s="15" t="s">
        <v>37</v>
      </c>
      <c r="AO228" s="12"/>
      <c r="AP228" s="16">
        <v>131842.39030070283</v>
      </c>
      <c r="AQ228" s="17">
        <v>8</v>
      </c>
      <c r="AR228" s="18" t="s">
        <v>37</v>
      </c>
      <c r="AS228" s="19">
        <v>2068293.1760050501</v>
      </c>
      <c r="AT228" s="19" t="s">
        <v>37</v>
      </c>
      <c r="AV228" s="16">
        <v>131842.39030070283</v>
      </c>
      <c r="AW228" s="17">
        <v>34</v>
      </c>
      <c r="AX228" s="18" t="s">
        <v>37</v>
      </c>
      <c r="AY228" s="19">
        <v>131842.39030070283</v>
      </c>
      <c r="AZ228" s="19" t="s">
        <v>37</v>
      </c>
    </row>
    <row r="229" spans="9:52" customFormat="1" x14ac:dyDescent="0.15">
      <c r="I229" s="14">
        <v>44788</v>
      </c>
      <c r="J229" s="15" t="s">
        <v>37</v>
      </c>
      <c r="K229" s="15" t="s">
        <v>37</v>
      </c>
      <c r="L229" s="15">
        <v>0</v>
      </c>
      <c r="M229" s="15">
        <v>0</v>
      </c>
      <c r="N229" s="15">
        <v>27226.137787273095</v>
      </c>
      <c r="O229" s="15">
        <v>27787.196825083967</v>
      </c>
      <c r="P229" s="15">
        <v>0</v>
      </c>
      <c r="Q229" s="15">
        <v>0</v>
      </c>
      <c r="R229" s="15" t="s">
        <v>37</v>
      </c>
      <c r="S229" s="15" t="s">
        <v>37</v>
      </c>
      <c r="T229" s="15">
        <v>76789.427632746796</v>
      </c>
      <c r="U229" s="15" t="s">
        <v>37</v>
      </c>
      <c r="V229" s="15" t="s">
        <v>37</v>
      </c>
      <c r="W229" s="15" t="s">
        <v>37</v>
      </c>
      <c r="X229" s="15" t="s">
        <v>37</v>
      </c>
      <c r="Y229" s="15" t="s">
        <v>37</v>
      </c>
      <c r="Z229" s="15" t="s">
        <v>37</v>
      </c>
      <c r="AA229" s="15" t="s">
        <v>37</v>
      </c>
      <c r="AB229" s="15" t="s">
        <v>37</v>
      </c>
      <c r="AC229" s="15" t="s">
        <v>37</v>
      </c>
      <c r="AD229" s="15" t="s">
        <v>37</v>
      </c>
      <c r="AE229" s="15" t="s">
        <v>37</v>
      </c>
      <c r="AF229" s="15" t="s">
        <v>37</v>
      </c>
      <c r="AG229" s="15" t="s">
        <v>37</v>
      </c>
      <c r="AH229" s="15" t="s">
        <v>37</v>
      </c>
      <c r="AI229" s="15" t="s">
        <v>37</v>
      </c>
      <c r="AJ229" s="15" t="s">
        <v>37</v>
      </c>
      <c r="AK229" s="15" t="s">
        <v>37</v>
      </c>
      <c r="AL229" s="15" t="s">
        <v>37</v>
      </c>
      <c r="AM229" s="15" t="s">
        <v>37</v>
      </c>
      <c r="AN229" s="15" t="s">
        <v>37</v>
      </c>
      <c r="AO229" s="12"/>
      <c r="AP229" s="16">
        <v>131802.76224510386</v>
      </c>
      <c r="AQ229" s="17">
        <v>8</v>
      </c>
      <c r="AR229" s="18" t="s">
        <v>37</v>
      </c>
      <c r="AS229" s="19">
        <v>2200095.9382501538</v>
      </c>
      <c r="AT229" s="19" t="s">
        <v>37</v>
      </c>
      <c r="AV229" s="16">
        <v>131802.76224510386</v>
      </c>
      <c r="AW229" s="17">
        <v>34</v>
      </c>
      <c r="AX229" s="18" t="s">
        <v>37</v>
      </c>
      <c r="AY229" s="19">
        <v>263645.15254580672</v>
      </c>
      <c r="AZ229" s="19" t="s">
        <v>37</v>
      </c>
    </row>
    <row r="230" spans="9:52" customFormat="1" x14ac:dyDescent="0.15">
      <c r="I230" s="14">
        <v>44789</v>
      </c>
      <c r="J230" s="15" t="s">
        <v>37</v>
      </c>
      <c r="K230" s="15" t="s">
        <v>37</v>
      </c>
      <c r="L230" s="15">
        <v>0</v>
      </c>
      <c r="M230" s="15">
        <v>0</v>
      </c>
      <c r="N230" s="15">
        <v>27217.954388143895</v>
      </c>
      <c r="O230" s="15">
        <v>27778.844787638256</v>
      </c>
      <c r="P230" s="15">
        <v>0</v>
      </c>
      <c r="Q230" s="15">
        <v>0</v>
      </c>
      <c r="R230" s="15" t="s">
        <v>37</v>
      </c>
      <c r="S230" s="15" t="s">
        <v>37</v>
      </c>
      <c r="T230" s="15">
        <v>76766.34692478404</v>
      </c>
      <c r="U230" s="15" t="s">
        <v>37</v>
      </c>
      <c r="V230" s="15" t="s">
        <v>37</v>
      </c>
      <c r="W230" s="15" t="s">
        <v>37</v>
      </c>
      <c r="X230" s="15" t="s">
        <v>37</v>
      </c>
      <c r="Y230" s="15" t="s">
        <v>37</v>
      </c>
      <c r="Z230" s="15" t="s">
        <v>37</v>
      </c>
      <c r="AA230" s="15" t="s">
        <v>37</v>
      </c>
      <c r="AB230" s="15" t="s">
        <v>37</v>
      </c>
      <c r="AC230" s="15" t="s">
        <v>37</v>
      </c>
      <c r="AD230" s="15" t="s">
        <v>37</v>
      </c>
      <c r="AE230" s="15" t="s">
        <v>37</v>
      </c>
      <c r="AF230" s="15" t="s">
        <v>37</v>
      </c>
      <c r="AG230" s="15" t="s">
        <v>37</v>
      </c>
      <c r="AH230" s="15" t="s">
        <v>37</v>
      </c>
      <c r="AI230" s="15" t="s">
        <v>37</v>
      </c>
      <c r="AJ230" s="15" t="s">
        <v>37</v>
      </c>
      <c r="AK230" s="15" t="s">
        <v>37</v>
      </c>
      <c r="AL230" s="15" t="s">
        <v>37</v>
      </c>
      <c r="AM230" s="15" t="s">
        <v>37</v>
      </c>
      <c r="AN230" s="15" t="s">
        <v>37</v>
      </c>
      <c r="AO230" s="12"/>
      <c r="AP230" s="16">
        <v>131763.1461005662</v>
      </c>
      <c r="AQ230" s="17">
        <v>8</v>
      </c>
      <c r="AR230" s="18" t="s">
        <v>37</v>
      </c>
      <c r="AS230" s="19">
        <v>2331859.08435072</v>
      </c>
      <c r="AT230" s="19" t="s">
        <v>37</v>
      </c>
      <c r="AV230" s="16">
        <v>131763.1461005662</v>
      </c>
      <c r="AW230" s="17">
        <v>34</v>
      </c>
      <c r="AX230" s="18" t="s">
        <v>37</v>
      </c>
      <c r="AY230" s="19">
        <v>395408.29864637292</v>
      </c>
      <c r="AZ230" s="19" t="s">
        <v>37</v>
      </c>
    </row>
    <row r="231" spans="9:52" customFormat="1" x14ac:dyDescent="0.15">
      <c r="I231" s="14">
        <v>44790</v>
      </c>
      <c r="J231" s="15" t="s">
        <v>37</v>
      </c>
      <c r="K231" s="15" t="s">
        <v>37</v>
      </c>
      <c r="L231" s="15">
        <v>0</v>
      </c>
      <c r="M231" s="15">
        <v>0</v>
      </c>
      <c r="N231" s="15">
        <v>27209.773448710654</v>
      </c>
      <c r="O231" s="15">
        <v>27770.495260576368</v>
      </c>
      <c r="P231" s="15">
        <v>0</v>
      </c>
      <c r="Q231" s="15">
        <v>0</v>
      </c>
      <c r="R231" s="15" t="s">
        <v>37</v>
      </c>
      <c r="S231" s="15" t="s">
        <v>37</v>
      </c>
      <c r="T231" s="15">
        <v>76743.273154222654</v>
      </c>
      <c r="U231" s="15" t="s">
        <v>37</v>
      </c>
      <c r="V231" s="15" t="s">
        <v>37</v>
      </c>
      <c r="W231" s="15" t="s">
        <v>37</v>
      </c>
      <c r="X231" s="15" t="s">
        <v>37</v>
      </c>
      <c r="Y231" s="15" t="s">
        <v>37</v>
      </c>
      <c r="Z231" s="15" t="s">
        <v>37</v>
      </c>
      <c r="AA231" s="15" t="s">
        <v>37</v>
      </c>
      <c r="AB231" s="15" t="s">
        <v>37</v>
      </c>
      <c r="AC231" s="15" t="s">
        <v>37</v>
      </c>
      <c r="AD231" s="15" t="s">
        <v>37</v>
      </c>
      <c r="AE231" s="15" t="s">
        <v>37</v>
      </c>
      <c r="AF231" s="15" t="s">
        <v>37</v>
      </c>
      <c r="AG231" s="15" t="s">
        <v>37</v>
      </c>
      <c r="AH231" s="15" t="s">
        <v>37</v>
      </c>
      <c r="AI231" s="15" t="s">
        <v>37</v>
      </c>
      <c r="AJ231" s="15" t="s">
        <v>37</v>
      </c>
      <c r="AK231" s="15" t="s">
        <v>37</v>
      </c>
      <c r="AL231" s="15" t="s">
        <v>37</v>
      </c>
      <c r="AM231" s="15" t="s">
        <v>37</v>
      </c>
      <c r="AN231" s="15" t="s">
        <v>37</v>
      </c>
      <c r="AO231" s="12"/>
      <c r="AP231" s="16">
        <v>131723.54186350969</v>
      </c>
      <c r="AQ231" s="17">
        <v>8</v>
      </c>
      <c r="AR231" s="18" t="s">
        <v>37</v>
      </c>
      <c r="AS231" s="19">
        <v>2463582.6262142295</v>
      </c>
      <c r="AT231" s="19" t="s">
        <v>37</v>
      </c>
      <c r="AV231" s="16">
        <v>131723.54186350969</v>
      </c>
      <c r="AW231" s="17">
        <v>34</v>
      </c>
      <c r="AX231" s="18" t="s">
        <v>37</v>
      </c>
      <c r="AY231" s="19">
        <v>527131.84050988266</v>
      </c>
      <c r="AZ231" s="19" t="s">
        <v>37</v>
      </c>
    </row>
    <row r="232" spans="9:52" customFormat="1" x14ac:dyDescent="0.15">
      <c r="I232" s="14">
        <v>44791</v>
      </c>
      <c r="J232" s="15" t="s">
        <v>37</v>
      </c>
      <c r="K232" s="15" t="s">
        <v>37</v>
      </c>
      <c r="L232" s="15">
        <v>0</v>
      </c>
      <c r="M232" s="15">
        <v>0</v>
      </c>
      <c r="N232" s="15">
        <v>26724.374003879089</v>
      </c>
      <c r="O232" s="15">
        <v>27762.148243143762</v>
      </c>
      <c r="P232" s="15">
        <v>0</v>
      </c>
      <c r="Q232" s="15">
        <v>0</v>
      </c>
      <c r="R232" s="15" t="s">
        <v>37</v>
      </c>
      <c r="S232" s="15" t="s">
        <v>37</v>
      </c>
      <c r="T232" s="15">
        <v>76720.206318977434</v>
      </c>
      <c r="U232" s="15" t="s">
        <v>37</v>
      </c>
      <c r="V232" s="15" t="s">
        <v>37</v>
      </c>
      <c r="W232" s="15" t="s">
        <v>37</v>
      </c>
      <c r="X232" s="15" t="s">
        <v>37</v>
      </c>
      <c r="Y232" s="15" t="s">
        <v>37</v>
      </c>
      <c r="Z232" s="15" t="s">
        <v>37</v>
      </c>
      <c r="AA232" s="15" t="s">
        <v>37</v>
      </c>
      <c r="AB232" s="15" t="s">
        <v>37</v>
      </c>
      <c r="AC232" s="15" t="s">
        <v>37</v>
      </c>
      <c r="AD232" s="15" t="s">
        <v>37</v>
      </c>
      <c r="AE232" s="15" t="s">
        <v>37</v>
      </c>
      <c r="AF232" s="15" t="s">
        <v>37</v>
      </c>
      <c r="AG232" s="15" t="s">
        <v>37</v>
      </c>
      <c r="AH232" s="15" t="s">
        <v>37</v>
      </c>
      <c r="AI232" s="15" t="s">
        <v>37</v>
      </c>
      <c r="AJ232" s="15" t="s">
        <v>37</v>
      </c>
      <c r="AK232" s="15" t="s">
        <v>37</v>
      </c>
      <c r="AL232" s="15" t="s">
        <v>37</v>
      </c>
      <c r="AM232" s="15" t="s">
        <v>37</v>
      </c>
      <c r="AN232" s="15" t="s">
        <v>37</v>
      </c>
      <c r="AO232" s="12"/>
      <c r="AP232" s="16">
        <v>131206.7285660003</v>
      </c>
      <c r="AQ232" s="17">
        <v>8</v>
      </c>
      <c r="AR232" s="18" t="s">
        <v>37</v>
      </c>
      <c r="AS232" s="19">
        <v>2594789.3547802297</v>
      </c>
      <c r="AT232" s="19" t="s">
        <v>37</v>
      </c>
      <c r="AV232" s="16">
        <v>131206.7285660003</v>
      </c>
      <c r="AW232" s="17">
        <v>34</v>
      </c>
      <c r="AX232" s="18" t="s">
        <v>37</v>
      </c>
      <c r="AY232" s="19">
        <v>658338.5690758829</v>
      </c>
      <c r="AZ232" s="19" t="s">
        <v>37</v>
      </c>
    </row>
    <row r="233" spans="9:52" customFormat="1" x14ac:dyDescent="0.15">
      <c r="I233" s="14">
        <v>44792</v>
      </c>
      <c r="J233" s="15" t="s">
        <v>37</v>
      </c>
      <c r="K233" s="15" t="s">
        <v>37</v>
      </c>
      <c r="L233" s="15">
        <v>0</v>
      </c>
      <c r="M233" s="15">
        <v>0</v>
      </c>
      <c r="N233" s="15">
        <v>26716.341420607067</v>
      </c>
      <c r="O233" s="15">
        <v>27753.803734586108</v>
      </c>
      <c r="P233" s="15">
        <v>0</v>
      </c>
      <c r="Q233" s="15">
        <v>0</v>
      </c>
      <c r="R233" s="15" t="s">
        <v>37</v>
      </c>
      <c r="S233" s="15" t="s">
        <v>37</v>
      </c>
      <c r="T233" s="15">
        <v>76697.146416963849</v>
      </c>
      <c r="U233" s="15" t="s">
        <v>37</v>
      </c>
      <c r="V233" s="15" t="s">
        <v>37</v>
      </c>
      <c r="W233" s="15" t="s">
        <v>37</v>
      </c>
      <c r="X233" s="15" t="s">
        <v>37</v>
      </c>
      <c r="Y233" s="15" t="s">
        <v>37</v>
      </c>
      <c r="Z233" s="15" t="s">
        <v>37</v>
      </c>
      <c r="AA233" s="15" t="s">
        <v>37</v>
      </c>
      <c r="AB233" s="15" t="s">
        <v>37</v>
      </c>
      <c r="AC233" s="15" t="s">
        <v>37</v>
      </c>
      <c r="AD233" s="15" t="s">
        <v>37</v>
      </c>
      <c r="AE233" s="15" t="s">
        <v>37</v>
      </c>
      <c r="AF233" s="15" t="s">
        <v>37</v>
      </c>
      <c r="AG233" s="15" t="s">
        <v>37</v>
      </c>
      <c r="AH233" s="15" t="s">
        <v>37</v>
      </c>
      <c r="AI233" s="15" t="s">
        <v>37</v>
      </c>
      <c r="AJ233" s="15" t="s">
        <v>37</v>
      </c>
      <c r="AK233" s="15" t="s">
        <v>37</v>
      </c>
      <c r="AL233" s="15" t="s">
        <v>37</v>
      </c>
      <c r="AM233" s="15" t="s">
        <v>37</v>
      </c>
      <c r="AN233" s="15" t="s">
        <v>37</v>
      </c>
      <c r="AO233" s="12"/>
      <c r="AP233" s="16">
        <v>131167.29157215703</v>
      </c>
      <c r="AQ233" s="17">
        <v>8</v>
      </c>
      <c r="AR233" s="18" t="s">
        <v>37</v>
      </c>
      <c r="AS233" s="19">
        <v>2725956.6463523866</v>
      </c>
      <c r="AT233" s="19" t="s">
        <v>37</v>
      </c>
      <c r="AV233" s="16">
        <v>131167.29157215703</v>
      </c>
      <c r="AW233" s="17">
        <v>34</v>
      </c>
      <c r="AX233" s="18" t="s">
        <v>37</v>
      </c>
      <c r="AY233" s="19">
        <v>789505.86064803996</v>
      </c>
      <c r="AZ233" s="19" t="s">
        <v>37</v>
      </c>
    </row>
    <row r="234" spans="9:52" customFormat="1" x14ac:dyDescent="0.15">
      <c r="I234" s="14">
        <v>44793</v>
      </c>
      <c r="J234" s="15" t="s">
        <v>37</v>
      </c>
      <c r="K234" s="15" t="s">
        <v>37</v>
      </c>
      <c r="L234" s="15">
        <v>0</v>
      </c>
      <c r="M234" s="15">
        <v>0</v>
      </c>
      <c r="N234" s="15">
        <v>26708.311251700074</v>
      </c>
      <c r="O234" s="15">
        <v>27745.461734149314</v>
      </c>
      <c r="P234" s="15">
        <v>0</v>
      </c>
      <c r="Q234" s="15">
        <v>0</v>
      </c>
      <c r="R234" s="15" t="s">
        <v>37</v>
      </c>
      <c r="S234" s="15" t="s">
        <v>37</v>
      </c>
      <c r="T234" s="15">
        <v>76674.093446097948</v>
      </c>
      <c r="U234" s="15" t="s">
        <v>37</v>
      </c>
      <c r="V234" s="15" t="s">
        <v>37</v>
      </c>
      <c r="W234" s="15" t="s">
        <v>37</v>
      </c>
      <c r="X234" s="15" t="s">
        <v>37</v>
      </c>
      <c r="Y234" s="15" t="s">
        <v>37</v>
      </c>
      <c r="Z234" s="15" t="s">
        <v>37</v>
      </c>
      <c r="AA234" s="15" t="s">
        <v>37</v>
      </c>
      <c r="AB234" s="15" t="s">
        <v>37</v>
      </c>
      <c r="AC234" s="15" t="s">
        <v>37</v>
      </c>
      <c r="AD234" s="15" t="s">
        <v>37</v>
      </c>
      <c r="AE234" s="15" t="s">
        <v>37</v>
      </c>
      <c r="AF234" s="15" t="s">
        <v>37</v>
      </c>
      <c r="AG234" s="15" t="s">
        <v>37</v>
      </c>
      <c r="AH234" s="15" t="s">
        <v>37</v>
      </c>
      <c r="AI234" s="15" t="s">
        <v>37</v>
      </c>
      <c r="AJ234" s="15" t="s">
        <v>37</v>
      </c>
      <c r="AK234" s="15" t="s">
        <v>37</v>
      </c>
      <c r="AL234" s="15" t="s">
        <v>37</v>
      </c>
      <c r="AM234" s="15" t="s">
        <v>37</v>
      </c>
      <c r="AN234" s="15" t="s">
        <v>37</v>
      </c>
      <c r="AO234" s="12"/>
      <c r="AP234" s="16">
        <v>131127.86643194733</v>
      </c>
      <c r="AQ234" s="17">
        <v>8</v>
      </c>
      <c r="AR234" s="18" t="s">
        <v>37</v>
      </c>
      <c r="AS234" s="19">
        <v>2857084.5127843339</v>
      </c>
      <c r="AT234" s="19" t="s">
        <v>37</v>
      </c>
      <c r="AV234" s="16">
        <v>131127.86643194733</v>
      </c>
      <c r="AW234" s="17">
        <v>34</v>
      </c>
      <c r="AX234" s="18">
        <v>34</v>
      </c>
      <c r="AY234" s="19">
        <v>920633.72707998729</v>
      </c>
      <c r="AZ234" s="19">
        <v>920633.72707998729</v>
      </c>
    </row>
    <row r="235" spans="9:52" customFormat="1" x14ac:dyDescent="0.15">
      <c r="I235" s="14">
        <v>44794</v>
      </c>
      <c r="J235" s="15" t="s">
        <v>37</v>
      </c>
      <c r="K235" s="15" t="s">
        <v>37</v>
      </c>
      <c r="L235" s="15">
        <v>0</v>
      </c>
      <c r="M235" s="15">
        <v>0</v>
      </c>
      <c r="N235" s="15">
        <v>26700.283496432417</v>
      </c>
      <c r="O235" s="15">
        <v>27258.895995543648</v>
      </c>
      <c r="P235" s="15">
        <v>0</v>
      </c>
      <c r="Q235" s="15">
        <v>0</v>
      </c>
      <c r="R235" s="15" t="s">
        <v>37</v>
      </c>
      <c r="S235" s="15" t="s">
        <v>37</v>
      </c>
      <c r="T235" s="15">
        <v>75655.579256188692</v>
      </c>
      <c r="U235" s="15" t="s">
        <v>37</v>
      </c>
      <c r="V235" s="15" t="s">
        <v>37</v>
      </c>
      <c r="W235" s="15" t="s">
        <v>37</v>
      </c>
      <c r="X235" s="15" t="s">
        <v>37</v>
      </c>
      <c r="Y235" s="15" t="s">
        <v>37</v>
      </c>
      <c r="Z235" s="15" t="s">
        <v>37</v>
      </c>
      <c r="AA235" s="15" t="s">
        <v>37</v>
      </c>
      <c r="AB235" s="15" t="s">
        <v>37</v>
      </c>
      <c r="AC235" s="15" t="s">
        <v>37</v>
      </c>
      <c r="AD235" s="15" t="s">
        <v>37</v>
      </c>
      <c r="AE235" s="15" t="s">
        <v>37</v>
      </c>
      <c r="AF235" s="15" t="s">
        <v>37</v>
      </c>
      <c r="AG235" s="15" t="s">
        <v>37</v>
      </c>
      <c r="AH235" s="15" t="s">
        <v>37</v>
      </c>
      <c r="AI235" s="15" t="s">
        <v>37</v>
      </c>
      <c r="AJ235" s="15" t="s">
        <v>37</v>
      </c>
      <c r="AK235" s="15" t="s">
        <v>37</v>
      </c>
      <c r="AL235" s="15" t="s">
        <v>37</v>
      </c>
      <c r="AM235" s="15" t="s">
        <v>37</v>
      </c>
      <c r="AN235" s="15" t="s">
        <v>37</v>
      </c>
      <c r="AO235" s="12"/>
      <c r="AP235" s="16">
        <v>129614.75874816475</v>
      </c>
      <c r="AQ235" s="17">
        <v>8</v>
      </c>
      <c r="AR235" s="18" t="s">
        <v>37</v>
      </c>
      <c r="AS235" s="19">
        <v>2986699.2715324988</v>
      </c>
      <c r="AT235" s="19" t="s">
        <v>37</v>
      </c>
      <c r="AV235" s="16">
        <v>129614.75874816475</v>
      </c>
      <c r="AW235" s="17">
        <v>35</v>
      </c>
      <c r="AX235" s="18" t="s">
        <v>37</v>
      </c>
      <c r="AY235" s="19">
        <v>129614.75874816475</v>
      </c>
      <c r="AZ235" s="19" t="s">
        <v>37</v>
      </c>
    </row>
    <row r="236" spans="9:52" customFormat="1" x14ac:dyDescent="0.15">
      <c r="I236" s="14">
        <v>44795</v>
      </c>
      <c r="J236" s="15" t="s">
        <v>37</v>
      </c>
      <c r="K236" s="15" t="s">
        <v>37</v>
      </c>
      <c r="L236" s="15">
        <v>0</v>
      </c>
      <c r="M236" s="15">
        <v>0</v>
      </c>
      <c r="N236" s="15">
        <v>26692.258154078634</v>
      </c>
      <c r="O236" s="15">
        <v>27250.702750232984</v>
      </c>
      <c r="P236" s="15">
        <v>0</v>
      </c>
      <c r="Q236" s="15">
        <v>0</v>
      </c>
      <c r="R236" s="15" t="s">
        <v>37</v>
      </c>
      <c r="S236" s="15" t="s">
        <v>37</v>
      </c>
      <c r="T236" s="15">
        <v>75632.839350652255</v>
      </c>
      <c r="U236" s="15" t="s">
        <v>37</v>
      </c>
      <c r="V236" s="15" t="s">
        <v>37</v>
      </c>
      <c r="W236" s="15" t="s">
        <v>37</v>
      </c>
      <c r="X236" s="15" t="s">
        <v>37</v>
      </c>
      <c r="Y236" s="15" t="s">
        <v>37</v>
      </c>
      <c r="Z236" s="15" t="s">
        <v>37</v>
      </c>
      <c r="AA236" s="15" t="s">
        <v>37</v>
      </c>
      <c r="AB236" s="15" t="s">
        <v>37</v>
      </c>
      <c r="AC236" s="15" t="s">
        <v>37</v>
      </c>
      <c r="AD236" s="15" t="s">
        <v>37</v>
      </c>
      <c r="AE236" s="15" t="s">
        <v>37</v>
      </c>
      <c r="AF236" s="15" t="s">
        <v>37</v>
      </c>
      <c r="AG236" s="15" t="s">
        <v>37</v>
      </c>
      <c r="AH236" s="15" t="s">
        <v>37</v>
      </c>
      <c r="AI236" s="15" t="s">
        <v>37</v>
      </c>
      <c r="AJ236" s="15" t="s">
        <v>37</v>
      </c>
      <c r="AK236" s="15" t="s">
        <v>37</v>
      </c>
      <c r="AL236" s="15" t="s">
        <v>37</v>
      </c>
      <c r="AM236" s="15" t="s">
        <v>37</v>
      </c>
      <c r="AN236" s="15" t="s">
        <v>37</v>
      </c>
      <c r="AO236" s="12"/>
      <c r="AP236" s="16">
        <v>129575.80025496388</v>
      </c>
      <c r="AQ236" s="17">
        <v>8</v>
      </c>
      <c r="AR236" s="18" t="s">
        <v>37</v>
      </c>
      <c r="AS236" s="19">
        <v>3116275.0717874626</v>
      </c>
      <c r="AT236" s="19" t="s">
        <v>37</v>
      </c>
      <c r="AV236" s="16">
        <v>129575.80025496388</v>
      </c>
      <c r="AW236" s="17">
        <v>35</v>
      </c>
      <c r="AX236" s="18" t="s">
        <v>37</v>
      </c>
      <c r="AY236" s="19">
        <v>259190.55900312861</v>
      </c>
      <c r="AZ236" s="19" t="s">
        <v>37</v>
      </c>
    </row>
    <row r="237" spans="9:52" customFormat="1" x14ac:dyDescent="0.15">
      <c r="I237" s="14">
        <v>44796</v>
      </c>
      <c r="J237" s="15" t="s">
        <v>37</v>
      </c>
      <c r="K237" s="15" t="s">
        <v>37</v>
      </c>
      <c r="L237" s="15">
        <v>0</v>
      </c>
      <c r="M237" s="15">
        <v>0</v>
      </c>
      <c r="N237" s="15">
        <v>26684.235223913463</v>
      </c>
      <c r="O237" s="15">
        <v>27242.511967577771</v>
      </c>
      <c r="P237" s="15">
        <v>0</v>
      </c>
      <c r="Q237" s="15">
        <v>0</v>
      </c>
      <c r="R237" s="15" t="s">
        <v>37</v>
      </c>
      <c r="S237" s="15" t="s">
        <v>37</v>
      </c>
      <c r="T237" s="15">
        <v>75610.106280081716</v>
      </c>
      <c r="U237" s="15" t="s">
        <v>37</v>
      </c>
      <c r="V237" s="15" t="s">
        <v>37</v>
      </c>
      <c r="W237" s="15" t="s">
        <v>37</v>
      </c>
      <c r="X237" s="15" t="s">
        <v>37</v>
      </c>
      <c r="Y237" s="15" t="s">
        <v>37</v>
      </c>
      <c r="Z237" s="15" t="s">
        <v>37</v>
      </c>
      <c r="AA237" s="15" t="s">
        <v>37</v>
      </c>
      <c r="AB237" s="15" t="s">
        <v>37</v>
      </c>
      <c r="AC237" s="15" t="s">
        <v>37</v>
      </c>
      <c r="AD237" s="15" t="s">
        <v>37</v>
      </c>
      <c r="AE237" s="15" t="s">
        <v>37</v>
      </c>
      <c r="AF237" s="15" t="s">
        <v>37</v>
      </c>
      <c r="AG237" s="15" t="s">
        <v>37</v>
      </c>
      <c r="AH237" s="15" t="s">
        <v>37</v>
      </c>
      <c r="AI237" s="15" t="s">
        <v>37</v>
      </c>
      <c r="AJ237" s="15" t="s">
        <v>37</v>
      </c>
      <c r="AK237" s="15" t="s">
        <v>37</v>
      </c>
      <c r="AL237" s="15" t="s">
        <v>37</v>
      </c>
      <c r="AM237" s="15" t="s">
        <v>37</v>
      </c>
      <c r="AN237" s="15" t="s">
        <v>37</v>
      </c>
      <c r="AO237" s="12"/>
      <c r="AP237" s="16">
        <v>129536.85347157295</v>
      </c>
      <c r="AQ237" s="17">
        <v>8</v>
      </c>
      <c r="AR237" s="18" t="s">
        <v>37</v>
      </c>
      <c r="AS237" s="19">
        <v>3245811.9252590355</v>
      </c>
      <c r="AT237" s="19" t="s">
        <v>37</v>
      </c>
      <c r="AV237" s="16">
        <v>129536.85347157295</v>
      </c>
      <c r="AW237" s="17">
        <v>35</v>
      </c>
      <c r="AX237" s="18" t="s">
        <v>37</v>
      </c>
      <c r="AY237" s="19">
        <v>388727.41247470153</v>
      </c>
      <c r="AZ237" s="19" t="s">
        <v>37</v>
      </c>
    </row>
    <row r="238" spans="9:52" customFormat="1" x14ac:dyDescent="0.15">
      <c r="I238" s="14">
        <v>44797</v>
      </c>
      <c r="J238" s="15" t="s">
        <v>37</v>
      </c>
      <c r="K238" s="15" t="s">
        <v>37</v>
      </c>
      <c r="L238" s="15">
        <v>0</v>
      </c>
      <c r="M238" s="15">
        <v>0</v>
      </c>
      <c r="N238" s="15">
        <v>26676.214705211874</v>
      </c>
      <c r="O238" s="15">
        <v>27234.323646837802</v>
      </c>
      <c r="P238" s="15">
        <v>0</v>
      </c>
      <c r="Q238" s="15">
        <v>0</v>
      </c>
      <c r="R238" s="15" t="s">
        <v>37</v>
      </c>
      <c r="S238" s="15" t="s">
        <v>37</v>
      </c>
      <c r="T238" s="15">
        <v>75587.380042422665</v>
      </c>
      <c r="U238" s="15" t="s">
        <v>37</v>
      </c>
      <c r="V238" s="15" t="s">
        <v>37</v>
      </c>
      <c r="W238" s="15" t="s">
        <v>37</v>
      </c>
      <c r="X238" s="15" t="s">
        <v>37</v>
      </c>
      <c r="Y238" s="15" t="s">
        <v>37</v>
      </c>
      <c r="Z238" s="15" t="s">
        <v>37</v>
      </c>
      <c r="AA238" s="15" t="s">
        <v>37</v>
      </c>
      <c r="AB238" s="15" t="s">
        <v>37</v>
      </c>
      <c r="AC238" s="15" t="s">
        <v>37</v>
      </c>
      <c r="AD238" s="15" t="s">
        <v>37</v>
      </c>
      <c r="AE238" s="15" t="s">
        <v>37</v>
      </c>
      <c r="AF238" s="15" t="s">
        <v>37</v>
      </c>
      <c r="AG238" s="15" t="s">
        <v>37</v>
      </c>
      <c r="AH238" s="15" t="s">
        <v>37</v>
      </c>
      <c r="AI238" s="15" t="s">
        <v>37</v>
      </c>
      <c r="AJ238" s="15" t="s">
        <v>37</v>
      </c>
      <c r="AK238" s="15" t="s">
        <v>37</v>
      </c>
      <c r="AL238" s="15" t="s">
        <v>37</v>
      </c>
      <c r="AM238" s="15" t="s">
        <v>37</v>
      </c>
      <c r="AN238" s="15" t="s">
        <v>37</v>
      </c>
      <c r="AO238" s="12"/>
      <c r="AP238" s="16">
        <v>129497.91839447233</v>
      </c>
      <c r="AQ238" s="17">
        <v>8</v>
      </c>
      <c r="AR238" s="18" t="s">
        <v>37</v>
      </c>
      <c r="AS238" s="19">
        <v>3375309.843653508</v>
      </c>
      <c r="AT238" s="19" t="s">
        <v>37</v>
      </c>
      <c r="AV238" s="16">
        <v>129497.91839447233</v>
      </c>
      <c r="AW238" s="17">
        <v>35</v>
      </c>
      <c r="AX238" s="18" t="s">
        <v>37</v>
      </c>
      <c r="AY238" s="19">
        <v>518225.33086917386</v>
      </c>
      <c r="AZ238" s="19" t="s">
        <v>37</v>
      </c>
    </row>
    <row r="239" spans="9:52" customFormat="1" x14ac:dyDescent="0.15">
      <c r="I239" s="14">
        <v>44798</v>
      </c>
      <c r="J239" s="15" t="s">
        <v>37</v>
      </c>
      <c r="K239" s="15" t="s">
        <v>37</v>
      </c>
      <c r="L239" s="15">
        <v>0</v>
      </c>
      <c r="M239" s="15">
        <v>0</v>
      </c>
      <c r="N239" s="15">
        <v>26191.978800869605</v>
      </c>
      <c r="O239" s="15">
        <v>27226.137787273095</v>
      </c>
      <c r="P239" s="15">
        <v>0</v>
      </c>
      <c r="Q239" s="15">
        <v>0</v>
      </c>
      <c r="R239" s="15" t="s">
        <v>37</v>
      </c>
      <c r="S239" s="15" t="s">
        <v>37</v>
      </c>
      <c r="T239" s="15">
        <v>75564.660635621345</v>
      </c>
      <c r="U239" s="15" t="s">
        <v>37</v>
      </c>
      <c r="V239" s="15" t="s">
        <v>37</v>
      </c>
      <c r="W239" s="15" t="s">
        <v>37</v>
      </c>
      <c r="X239" s="15" t="s">
        <v>37</v>
      </c>
      <c r="Y239" s="15" t="s">
        <v>37</v>
      </c>
      <c r="Z239" s="15" t="s">
        <v>37</v>
      </c>
      <c r="AA239" s="15" t="s">
        <v>37</v>
      </c>
      <c r="AB239" s="15" t="s">
        <v>37</v>
      </c>
      <c r="AC239" s="15" t="s">
        <v>37</v>
      </c>
      <c r="AD239" s="15" t="s">
        <v>37</v>
      </c>
      <c r="AE239" s="15" t="s">
        <v>37</v>
      </c>
      <c r="AF239" s="15" t="s">
        <v>37</v>
      </c>
      <c r="AG239" s="15" t="s">
        <v>37</v>
      </c>
      <c r="AH239" s="15" t="s">
        <v>37</v>
      </c>
      <c r="AI239" s="15" t="s">
        <v>37</v>
      </c>
      <c r="AJ239" s="15" t="s">
        <v>37</v>
      </c>
      <c r="AK239" s="15" t="s">
        <v>37</v>
      </c>
      <c r="AL239" s="15" t="s">
        <v>37</v>
      </c>
      <c r="AM239" s="15" t="s">
        <v>37</v>
      </c>
      <c r="AN239" s="15" t="s">
        <v>37</v>
      </c>
      <c r="AO239" s="12"/>
      <c r="AP239" s="16">
        <v>128982.77722376405</v>
      </c>
      <c r="AQ239" s="17">
        <v>8</v>
      </c>
      <c r="AR239" s="18" t="s">
        <v>37</v>
      </c>
      <c r="AS239" s="19">
        <v>3504292.620877272</v>
      </c>
      <c r="AT239" s="19" t="s">
        <v>37</v>
      </c>
      <c r="AV239" s="16">
        <v>128982.77722376405</v>
      </c>
      <c r="AW239" s="17">
        <v>35</v>
      </c>
      <c r="AX239" s="18" t="s">
        <v>37</v>
      </c>
      <c r="AY239" s="19">
        <v>647208.10809293785</v>
      </c>
      <c r="AZ239" s="19" t="s">
        <v>37</v>
      </c>
    </row>
    <row r="240" spans="9:52" customFormat="1" x14ac:dyDescent="0.15">
      <c r="I240" s="14">
        <v>44799</v>
      </c>
      <c r="J240" s="15" t="s">
        <v>37</v>
      </c>
      <c r="K240" s="15" t="s">
        <v>37</v>
      </c>
      <c r="L240" s="15">
        <v>0</v>
      </c>
      <c r="M240" s="15">
        <v>0</v>
      </c>
      <c r="N240" s="15">
        <v>26184.106240384317</v>
      </c>
      <c r="O240" s="15">
        <v>27217.954388143895</v>
      </c>
      <c r="P240" s="15">
        <v>0</v>
      </c>
      <c r="Q240" s="15">
        <v>0</v>
      </c>
      <c r="R240" s="15" t="s">
        <v>37</v>
      </c>
      <c r="S240" s="15" t="s">
        <v>37</v>
      </c>
      <c r="T240" s="15">
        <v>75541.948057624584</v>
      </c>
      <c r="U240" s="15" t="s">
        <v>37</v>
      </c>
      <c r="V240" s="15" t="s">
        <v>37</v>
      </c>
      <c r="W240" s="15" t="s">
        <v>37</v>
      </c>
      <c r="X240" s="15" t="s">
        <v>37</v>
      </c>
      <c r="Y240" s="15" t="s">
        <v>37</v>
      </c>
      <c r="Z240" s="15" t="s">
        <v>37</v>
      </c>
      <c r="AA240" s="15" t="s">
        <v>37</v>
      </c>
      <c r="AB240" s="15" t="s">
        <v>37</v>
      </c>
      <c r="AC240" s="15" t="s">
        <v>37</v>
      </c>
      <c r="AD240" s="15" t="s">
        <v>37</v>
      </c>
      <c r="AE240" s="15" t="s">
        <v>37</v>
      </c>
      <c r="AF240" s="15" t="s">
        <v>37</v>
      </c>
      <c r="AG240" s="15" t="s">
        <v>37</v>
      </c>
      <c r="AH240" s="15" t="s">
        <v>37</v>
      </c>
      <c r="AI240" s="15" t="s">
        <v>37</v>
      </c>
      <c r="AJ240" s="15" t="s">
        <v>37</v>
      </c>
      <c r="AK240" s="15" t="s">
        <v>37</v>
      </c>
      <c r="AL240" s="15" t="s">
        <v>37</v>
      </c>
      <c r="AM240" s="15" t="s">
        <v>37</v>
      </c>
      <c r="AN240" s="15" t="s">
        <v>37</v>
      </c>
      <c r="AO240" s="12"/>
      <c r="AP240" s="16">
        <v>128944.0086861528</v>
      </c>
      <c r="AQ240" s="17">
        <v>8</v>
      </c>
      <c r="AR240" s="18" t="s">
        <v>37</v>
      </c>
      <c r="AS240" s="19">
        <v>3633236.6295634247</v>
      </c>
      <c r="AT240" s="19" t="s">
        <v>37</v>
      </c>
      <c r="AV240" s="16">
        <v>128944.0086861528</v>
      </c>
      <c r="AW240" s="17">
        <v>35</v>
      </c>
      <c r="AX240" s="18" t="s">
        <v>37</v>
      </c>
      <c r="AY240" s="19">
        <v>776152.1167790906</v>
      </c>
      <c r="AZ240" s="19" t="s">
        <v>37</v>
      </c>
    </row>
    <row r="241" spans="9:52" customFormat="1" x14ac:dyDescent="0.15">
      <c r="I241" s="14">
        <v>44800</v>
      </c>
      <c r="J241" s="15" t="s">
        <v>37</v>
      </c>
      <c r="K241" s="15" t="s">
        <v>37</v>
      </c>
      <c r="L241" s="15">
        <v>0</v>
      </c>
      <c r="M241" s="15">
        <v>0</v>
      </c>
      <c r="N241" s="15">
        <v>26176.236046165777</v>
      </c>
      <c r="O241" s="15">
        <v>27209.773448710654</v>
      </c>
      <c r="P241" s="15">
        <v>0</v>
      </c>
      <c r="Q241" s="15">
        <v>0</v>
      </c>
      <c r="R241" s="15" t="s">
        <v>37</v>
      </c>
      <c r="S241" s="15" t="s">
        <v>37</v>
      </c>
      <c r="T241" s="15">
        <v>75519.242306379834</v>
      </c>
      <c r="U241" s="15" t="s">
        <v>37</v>
      </c>
      <c r="V241" s="15" t="s">
        <v>37</v>
      </c>
      <c r="W241" s="15" t="s">
        <v>37</v>
      </c>
      <c r="X241" s="15" t="s">
        <v>37</v>
      </c>
      <c r="Y241" s="15" t="s">
        <v>37</v>
      </c>
      <c r="Z241" s="15" t="s">
        <v>37</v>
      </c>
      <c r="AA241" s="15" t="s">
        <v>37</v>
      </c>
      <c r="AB241" s="15" t="s">
        <v>37</v>
      </c>
      <c r="AC241" s="15" t="s">
        <v>37</v>
      </c>
      <c r="AD241" s="15" t="s">
        <v>37</v>
      </c>
      <c r="AE241" s="15" t="s">
        <v>37</v>
      </c>
      <c r="AF241" s="15" t="s">
        <v>37</v>
      </c>
      <c r="AG241" s="15" t="s">
        <v>37</v>
      </c>
      <c r="AH241" s="15" t="s">
        <v>37</v>
      </c>
      <c r="AI241" s="15" t="s">
        <v>37</v>
      </c>
      <c r="AJ241" s="15" t="s">
        <v>37</v>
      </c>
      <c r="AK241" s="15" t="s">
        <v>37</v>
      </c>
      <c r="AL241" s="15" t="s">
        <v>37</v>
      </c>
      <c r="AM241" s="15" t="s">
        <v>37</v>
      </c>
      <c r="AN241" s="15" t="s">
        <v>37</v>
      </c>
      <c r="AO241" s="12"/>
      <c r="AP241" s="16">
        <v>128905.25180125627</v>
      </c>
      <c r="AQ241" s="17">
        <v>8</v>
      </c>
      <c r="AR241" s="18" t="s">
        <v>37</v>
      </c>
      <c r="AS241" s="19">
        <v>3762141.8813646808</v>
      </c>
      <c r="AT241" s="19" t="s">
        <v>37</v>
      </c>
      <c r="AV241" s="16">
        <v>128905.25180125627</v>
      </c>
      <c r="AW241" s="17">
        <v>35</v>
      </c>
      <c r="AX241" s="18">
        <v>35</v>
      </c>
      <c r="AY241" s="19">
        <v>905057.36858034693</v>
      </c>
      <c r="AZ241" s="19">
        <v>905057.36858034693</v>
      </c>
    </row>
    <row r="242" spans="9:52" customFormat="1" x14ac:dyDescent="0.15">
      <c r="I242" s="14">
        <v>44801</v>
      </c>
      <c r="J242" s="15" t="s">
        <v>37</v>
      </c>
      <c r="K242" s="15" t="s">
        <v>37</v>
      </c>
      <c r="L242" s="15">
        <v>0</v>
      </c>
      <c r="M242" s="15">
        <v>0</v>
      </c>
      <c r="N242" s="15">
        <v>26168.368217502761</v>
      </c>
      <c r="O242" s="15">
        <v>26724.374003879089</v>
      </c>
      <c r="P242" s="15">
        <v>0</v>
      </c>
      <c r="Q242" s="15">
        <v>0</v>
      </c>
      <c r="R242" s="15" t="s">
        <v>37</v>
      </c>
      <c r="S242" s="15" t="s">
        <v>37</v>
      </c>
      <c r="T242" s="15">
        <v>74503.167809047867</v>
      </c>
      <c r="U242" s="15" t="s">
        <v>37</v>
      </c>
      <c r="V242" s="15" t="s">
        <v>37</v>
      </c>
      <c r="W242" s="15" t="s">
        <v>37</v>
      </c>
      <c r="X242" s="15" t="s">
        <v>37</v>
      </c>
      <c r="Y242" s="15" t="s">
        <v>37</v>
      </c>
      <c r="Z242" s="15" t="s">
        <v>37</v>
      </c>
      <c r="AA242" s="15" t="s">
        <v>37</v>
      </c>
      <c r="AB242" s="15" t="s">
        <v>37</v>
      </c>
      <c r="AC242" s="15" t="s">
        <v>37</v>
      </c>
      <c r="AD242" s="15" t="s">
        <v>37</v>
      </c>
      <c r="AE242" s="15" t="s">
        <v>37</v>
      </c>
      <c r="AF242" s="15" t="s">
        <v>37</v>
      </c>
      <c r="AG242" s="15" t="s">
        <v>37</v>
      </c>
      <c r="AH242" s="15" t="s">
        <v>37</v>
      </c>
      <c r="AI242" s="15" t="s">
        <v>37</v>
      </c>
      <c r="AJ242" s="15" t="s">
        <v>37</v>
      </c>
      <c r="AK242" s="15" t="s">
        <v>37</v>
      </c>
      <c r="AL242" s="15" t="s">
        <v>37</v>
      </c>
      <c r="AM242" s="15" t="s">
        <v>37</v>
      </c>
      <c r="AN242" s="15" t="s">
        <v>37</v>
      </c>
      <c r="AO242" s="12"/>
      <c r="AP242" s="16">
        <v>127395.91003042972</v>
      </c>
      <c r="AQ242" s="17">
        <v>8</v>
      </c>
      <c r="AR242" s="18" t="s">
        <v>37</v>
      </c>
      <c r="AS242" s="19">
        <v>3889537.7913951105</v>
      </c>
      <c r="AT242" s="19" t="s">
        <v>37</v>
      </c>
      <c r="AV242" s="16">
        <v>127395.91003042972</v>
      </c>
      <c r="AW242" s="17">
        <v>36</v>
      </c>
      <c r="AX242" s="18" t="s">
        <v>37</v>
      </c>
      <c r="AY242" s="19">
        <v>127395.91003042972</v>
      </c>
      <c r="AZ242" s="19" t="s">
        <v>37</v>
      </c>
    </row>
    <row r="243" spans="9:52" customFormat="1" x14ac:dyDescent="0.15">
      <c r="I243" s="14">
        <v>44802</v>
      </c>
      <c r="J243" s="15" t="s">
        <v>37</v>
      </c>
      <c r="K243" s="15" t="s">
        <v>37</v>
      </c>
      <c r="L243" s="15">
        <v>0</v>
      </c>
      <c r="M243" s="15">
        <v>0</v>
      </c>
      <c r="N243" s="15">
        <v>26160.502753684239</v>
      </c>
      <c r="O243" s="15">
        <v>26716.341420607067</v>
      </c>
      <c r="P243" s="15">
        <v>0</v>
      </c>
      <c r="Q243" s="15">
        <v>0</v>
      </c>
      <c r="R243" s="15" t="s">
        <v>37</v>
      </c>
      <c r="S243" s="15" t="s">
        <v>37</v>
      </c>
      <c r="T243" s="15">
        <v>74480.77428546641</v>
      </c>
      <c r="U243" s="15" t="s">
        <v>37</v>
      </c>
      <c r="V243" s="15" t="s">
        <v>37</v>
      </c>
      <c r="W243" s="15" t="s">
        <v>37</v>
      </c>
      <c r="X243" s="15" t="s">
        <v>37</v>
      </c>
      <c r="Y243" s="15" t="s">
        <v>37</v>
      </c>
      <c r="Z243" s="15" t="s">
        <v>37</v>
      </c>
      <c r="AA243" s="15" t="s">
        <v>37</v>
      </c>
      <c r="AB243" s="15" t="s">
        <v>37</v>
      </c>
      <c r="AC243" s="15" t="s">
        <v>37</v>
      </c>
      <c r="AD243" s="15" t="s">
        <v>37</v>
      </c>
      <c r="AE243" s="15" t="s">
        <v>37</v>
      </c>
      <c r="AF243" s="15" t="s">
        <v>37</v>
      </c>
      <c r="AG243" s="15" t="s">
        <v>37</v>
      </c>
      <c r="AH243" s="15" t="s">
        <v>37</v>
      </c>
      <c r="AI243" s="15" t="s">
        <v>37</v>
      </c>
      <c r="AJ243" s="15" t="s">
        <v>37</v>
      </c>
      <c r="AK243" s="15" t="s">
        <v>37</v>
      </c>
      <c r="AL243" s="15" t="s">
        <v>37</v>
      </c>
      <c r="AM243" s="15" t="s">
        <v>37</v>
      </c>
      <c r="AN243" s="15" t="s">
        <v>37</v>
      </c>
      <c r="AO243" s="12"/>
      <c r="AP243" s="16">
        <v>127357.61845975771</v>
      </c>
      <c r="AQ243" s="17">
        <v>8</v>
      </c>
      <c r="AR243" s="18" t="s">
        <v>37</v>
      </c>
      <c r="AS243" s="19">
        <v>4016895.4098548684</v>
      </c>
      <c r="AT243" s="19" t="s">
        <v>37</v>
      </c>
      <c r="AV243" s="16">
        <v>127357.61845975771</v>
      </c>
      <c r="AW243" s="17">
        <v>36</v>
      </c>
      <c r="AX243" s="18" t="s">
        <v>37</v>
      </c>
      <c r="AY243" s="19">
        <v>254753.52849018743</v>
      </c>
      <c r="AZ243" s="19" t="s">
        <v>37</v>
      </c>
    </row>
    <row r="244" spans="9:52" customFormat="1" x14ac:dyDescent="0.15">
      <c r="I244" s="14">
        <v>44803</v>
      </c>
      <c r="J244" s="15" t="s">
        <v>37</v>
      </c>
      <c r="K244" s="15" t="s">
        <v>37</v>
      </c>
      <c r="L244" s="15">
        <v>0</v>
      </c>
      <c r="M244" s="15">
        <v>0</v>
      </c>
      <c r="N244" s="15">
        <v>26152.63965399942</v>
      </c>
      <c r="O244" s="15">
        <v>26708.311251700074</v>
      </c>
      <c r="P244" s="15">
        <v>0</v>
      </c>
      <c r="Q244" s="15">
        <v>0</v>
      </c>
      <c r="R244" s="15" t="s">
        <v>37</v>
      </c>
      <c r="S244" s="15" t="s">
        <v>37</v>
      </c>
      <c r="T244" s="15">
        <v>74458.387492738315</v>
      </c>
      <c r="U244" s="15" t="s">
        <v>37</v>
      </c>
      <c r="V244" s="15" t="s">
        <v>37</v>
      </c>
      <c r="W244" s="15" t="s">
        <v>37</v>
      </c>
      <c r="X244" s="15" t="s">
        <v>37</v>
      </c>
      <c r="Y244" s="15" t="s">
        <v>37</v>
      </c>
      <c r="Z244" s="15" t="s">
        <v>37</v>
      </c>
      <c r="AA244" s="15" t="s">
        <v>37</v>
      </c>
      <c r="AB244" s="15" t="s">
        <v>37</v>
      </c>
      <c r="AC244" s="15" t="s">
        <v>37</v>
      </c>
      <c r="AD244" s="15" t="s">
        <v>37</v>
      </c>
      <c r="AE244" s="15" t="s">
        <v>37</v>
      </c>
      <c r="AF244" s="15" t="s">
        <v>37</v>
      </c>
      <c r="AG244" s="15" t="s">
        <v>37</v>
      </c>
      <c r="AH244" s="15" t="s">
        <v>37</v>
      </c>
      <c r="AI244" s="15" t="s">
        <v>37</v>
      </c>
      <c r="AJ244" s="15" t="s">
        <v>37</v>
      </c>
      <c r="AK244" s="15" t="s">
        <v>37</v>
      </c>
      <c r="AL244" s="15" t="s">
        <v>37</v>
      </c>
      <c r="AM244" s="15" t="s">
        <v>37</v>
      </c>
      <c r="AN244" s="15" t="s">
        <v>37</v>
      </c>
      <c r="AO244" s="12"/>
      <c r="AP244" s="16">
        <v>127319.3383984378</v>
      </c>
      <c r="AQ244" s="17">
        <v>8</v>
      </c>
      <c r="AR244" s="18" t="s">
        <v>37</v>
      </c>
      <c r="AS244" s="19">
        <v>4144214.7482533064</v>
      </c>
      <c r="AT244" s="19" t="s">
        <v>37</v>
      </c>
      <c r="AV244" s="16">
        <v>127319.3383984378</v>
      </c>
      <c r="AW244" s="17">
        <v>36</v>
      </c>
      <c r="AX244" s="18" t="s">
        <v>37</v>
      </c>
      <c r="AY244" s="19">
        <v>382072.8668886252</v>
      </c>
      <c r="AZ244" s="19" t="s">
        <v>37</v>
      </c>
    </row>
    <row r="245" spans="9:52" customFormat="1" x14ac:dyDescent="0.15">
      <c r="I245" s="14">
        <v>44804</v>
      </c>
      <c r="J245" s="15" t="s">
        <v>37</v>
      </c>
      <c r="K245" s="15" t="s">
        <v>37</v>
      </c>
      <c r="L245" s="15">
        <v>0</v>
      </c>
      <c r="M245" s="15">
        <v>0</v>
      </c>
      <c r="N245" s="15">
        <v>26144.778917737702</v>
      </c>
      <c r="O245" s="15">
        <v>26700.283496432417</v>
      </c>
      <c r="P245" s="15">
        <v>0</v>
      </c>
      <c r="Q245" s="15">
        <v>0</v>
      </c>
      <c r="R245" s="15" t="s">
        <v>37</v>
      </c>
      <c r="S245" s="15" t="s">
        <v>37</v>
      </c>
      <c r="T245" s="15">
        <v>74436.007428840501</v>
      </c>
      <c r="U245" s="15" t="s">
        <v>37</v>
      </c>
      <c r="V245" s="15" t="s">
        <v>37</v>
      </c>
      <c r="W245" s="15" t="s">
        <v>37</v>
      </c>
      <c r="X245" s="15" t="s">
        <v>37</v>
      </c>
      <c r="Y245" s="15" t="s">
        <v>37</v>
      </c>
      <c r="Z245" s="15" t="s">
        <v>37</v>
      </c>
      <c r="AA245" s="15" t="s">
        <v>37</v>
      </c>
      <c r="AB245" s="15" t="s">
        <v>37</v>
      </c>
      <c r="AC245" s="15" t="s">
        <v>37</v>
      </c>
      <c r="AD245" s="15" t="s">
        <v>37</v>
      </c>
      <c r="AE245" s="15" t="s">
        <v>37</v>
      </c>
      <c r="AF245" s="15" t="s">
        <v>37</v>
      </c>
      <c r="AG245" s="15" t="s">
        <v>37</v>
      </c>
      <c r="AH245" s="15" t="s">
        <v>37</v>
      </c>
      <c r="AI245" s="15" t="s">
        <v>37</v>
      </c>
      <c r="AJ245" s="15" t="s">
        <v>37</v>
      </c>
      <c r="AK245" s="15" t="s">
        <v>37</v>
      </c>
      <c r="AL245" s="15" t="s">
        <v>37</v>
      </c>
      <c r="AM245" s="15" t="s">
        <v>37</v>
      </c>
      <c r="AN245" s="15" t="s">
        <v>37</v>
      </c>
      <c r="AO245" s="12"/>
      <c r="AP245" s="16">
        <v>127281.06984301063</v>
      </c>
      <c r="AQ245" s="17">
        <v>8</v>
      </c>
      <c r="AR245" s="18">
        <v>8</v>
      </c>
      <c r="AS245" s="19">
        <v>4271495.8180963174</v>
      </c>
      <c r="AT245" s="19">
        <v>4271495.8180963174</v>
      </c>
      <c r="AV245" s="16">
        <v>127281.06984301063</v>
      </c>
      <c r="AW245" s="17">
        <v>36</v>
      </c>
      <c r="AX245" s="18" t="s">
        <v>37</v>
      </c>
      <c r="AY245" s="19">
        <v>509353.93673163583</v>
      </c>
      <c r="AZ245" s="19" t="s">
        <v>37</v>
      </c>
    </row>
    <row r="246" spans="9:52" customFormat="1" x14ac:dyDescent="0.15">
      <c r="I246" s="14">
        <v>44805</v>
      </c>
      <c r="J246" s="15" t="s">
        <v>37</v>
      </c>
      <c r="K246" s="15" t="s">
        <v>37</v>
      </c>
      <c r="L246" s="15">
        <v>0</v>
      </c>
      <c r="M246" s="15">
        <v>0</v>
      </c>
      <c r="N246" s="15">
        <v>25661.703807021648</v>
      </c>
      <c r="O246" s="15">
        <v>26692.258154078634</v>
      </c>
      <c r="P246" s="15">
        <v>0</v>
      </c>
      <c r="Q246" s="15">
        <v>0</v>
      </c>
      <c r="R246" s="15" t="s">
        <v>37</v>
      </c>
      <c r="S246" s="15" t="s">
        <v>37</v>
      </c>
      <c r="T246" s="15">
        <v>74413.634091750457</v>
      </c>
      <c r="U246" s="15" t="s">
        <v>37</v>
      </c>
      <c r="V246" s="15" t="s">
        <v>37</v>
      </c>
      <c r="W246" s="15" t="s">
        <v>37</v>
      </c>
      <c r="X246" s="15" t="s">
        <v>37</v>
      </c>
      <c r="Y246" s="15" t="s">
        <v>37</v>
      </c>
      <c r="Z246" s="15" t="s">
        <v>37</v>
      </c>
      <c r="AA246" s="15" t="s">
        <v>37</v>
      </c>
      <c r="AB246" s="15" t="s">
        <v>37</v>
      </c>
      <c r="AC246" s="15" t="s">
        <v>37</v>
      </c>
      <c r="AD246" s="15" t="s">
        <v>37</v>
      </c>
      <c r="AE246" s="15" t="s">
        <v>37</v>
      </c>
      <c r="AF246" s="15" t="s">
        <v>37</v>
      </c>
      <c r="AG246" s="15" t="s">
        <v>37</v>
      </c>
      <c r="AH246" s="15" t="s">
        <v>37</v>
      </c>
      <c r="AI246" s="15" t="s">
        <v>37</v>
      </c>
      <c r="AJ246" s="15" t="s">
        <v>37</v>
      </c>
      <c r="AK246" s="15" t="s">
        <v>37</v>
      </c>
      <c r="AL246" s="15" t="s">
        <v>37</v>
      </c>
      <c r="AM246" s="15" t="s">
        <v>37</v>
      </c>
      <c r="AN246" s="15" t="s">
        <v>37</v>
      </c>
      <c r="AO246" s="12"/>
      <c r="AP246" s="16">
        <v>126767.59605285074</v>
      </c>
      <c r="AQ246" s="17">
        <v>9</v>
      </c>
      <c r="AR246" s="18" t="s">
        <v>37</v>
      </c>
      <c r="AS246" s="19">
        <v>126767.59605285074</v>
      </c>
      <c r="AT246" s="19" t="s">
        <v>37</v>
      </c>
      <c r="AV246" s="16">
        <v>126767.59605285074</v>
      </c>
      <c r="AW246" s="17">
        <v>36</v>
      </c>
      <c r="AX246" s="18" t="s">
        <v>37</v>
      </c>
      <c r="AY246" s="19">
        <v>636121.53278448654</v>
      </c>
      <c r="AZ246" s="19" t="s">
        <v>37</v>
      </c>
    </row>
    <row r="247" spans="9:52" customFormat="1" x14ac:dyDescent="0.15">
      <c r="I247" s="14">
        <v>44806</v>
      </c>
      <c r="J247" s="15" t="s">
        <v>37</v>
      </c>
      <c r="K247" s="15" t="s">
        <v>37</v>
      </c>
      <c r="L247" s="15">
        <v>0</v>
      </c>
      <c r="M247" s="15">
        <v>0</v>
      </c>
      <c r="N247" s="15">
        <v>25653.990632048793</v>
      </c>
      <c r="O247" s="15">
        <v>26684.235223913463</v>
      </c>
      <c r="P247" s="15">
        <v>0</v>
      </c>
      <c r="Q247" s="15">
        <v>0</v>
      </c>
      <c r="R247" s="15" t="s">
        <v>37</v>
      </c>
      <c r="S247" s="15" t="s">
        <v>37</v>
      </c>
      <c r="T247" s="15">
        <v>74391.267479446309</v>
      </c>
      <c r="U247" s="15" t="s">
        <v>37</v>
      </c>
      <c r="V247" s="15" t="s">
        <v>37</v>
      </c>
      <c r="W247" s="15" t="s">
        <v>37</v>
      </c>
      <c r="X247" s="15" t="s">
        <v>37</v>
      </c>
      <c r="Y247" s="15" t="s">
        <v>37</v>
      </c>
      <c r="Z247" s="15" t="s">
        <v>37</v>
      </c>
      <c r="AA247" s="15" t="s">
        <v>37</v>
      </c>
      <c r="AB247" s="15" t="s">
        <v>37</v>
      </c>
      <c r="AC247" s="15" t="s">
        <v>37</v>
      </c>
      <c r="AD247" s="15" t="s">
        <v>37</v>
      </c>
      <c r="AE247" s="15" t="s">
        <v>37</v>
      </c>
      <c r="AF247" s="15" t="s">
        <v>37</v>
      </c>
      <c r="AG247" s="15" t="s">
        <v>37</v>
      </c>
      <c r="AH247" s="15" t="s">
        <v>37</v>
      </c>
      <c r="AI247" s="15" t="s">
        <v>37</v>
      </c>
      <c r="AJ247" s="15" t="s">
        <v>37</v>
      </c>
      <c r="AK247" s="15" t="s">
        <v>37</v>
      </c>
      <c r="AL247" s="15" t="s">
        <v>37</v>
      </c>
      <c r="AM247" s="15" t="s">
        <v>37</v>
      </c>
      <c r="AN247" s="15" t="s">
        <v>37</v>
      </c>
      <c r="AO247" s="12"/>
      <c r="AP247" s="16">
        <v>126729.49333540857</v>
      </c>
      <c r="AQ247" s="17">
        <v>9</v>
      </c>
      <c r="AR247" s="18" t="s">
        <v>37</v>
      </c>
      <c r="AS247" s="19">
        <v>253497.08938825931</v>
      </c>
      <c r="AT247" s="19" t="s">
        <v>37</v>
      </c>
      <c r="AV247" s="16">
        <v>126729.49333540857</v>
      </c>
      <c r="AW247" s="17">
        <v>36</v>
      </c>
      <c r="AX247" s="18" t="s">
        <v>37</v>
      </c>
      <c r="AY247" s="19">
        <v>762851.02611989505</v>
      </c>
      <c r="AZ247" s="19" t="s">
        <v>37</v>
      </c>
    </row>
    <row r="248" spans="9:52" customFormat="1" x14ac:dyDescent="0.15">
      <c r="I248" s="14">
        <v>44807</v>
      </c>
      <c r="J248" s="15" t="s">
        <v>37</v>
      </c>
      <c r="K248" s="15" t="s">
        <v>37</v>
      </c>
      <c r="L248" s="15">
        <v>0</v>
      </c>
      <c r="M248" s="15">
        <v>0</v>
      </c>
      <c r="N248" s="15">
        <v>25646.27977543596</v>
      </c>
      <c r="O248" s="15">
        <v>26676.214705211874</v>
      </c>
      <c r="P248" s="15">
        <v>0</v>
      </c>
      <c r="Q248" s="15">
        <v>0</v>
      </c>
      <c r="R248" s="15" t="s">
        <v>37</v>
      </c>
      <c r="S248" s="15" t="s">
        <v>37</v>
      </c>
      <c r="T248" s="15">
        <v>74368.907589906768</v>
      </c>
      <c r="U248" s="15" t="s">
        <v>37</v>
      </c>
      <c r="V248" s="15" t="s">
        <v>37</v>
      </c>
      <c r="W248" s="15" t="s">
        <v>37</v>
      </c>
      <c r="X248" s="15" t="s">
        <v>37</v>
      </c>
      <c r="Y248" s="15" t="s">
        <v>37</v>
      </c>
      <c r="Z248" s="15" t="s">
        <v>37</v>
      </c>
      <c r="AA248" s="15" t="s">
        <v>37</v>
      </c>
      <c r="AB248" s="15" t="s">
        <v>37</v>
      </c>
      <c r="AC248" s="15" t="s">
        <v>37</v>
      </c>
      <c r="AD248" s="15" t="s">
        <v>37</v>
      </c>
      <c r="AE248" s="15" t="s">
        <v>37</v>
      </c>
      <c r="AF248" s="15" t="s">
        <v>37</v>
      </c>
      <c r="AG248" s="15" t="s">
        <v>37</v>
      </c>
      <c r="AH248" s="15" t="s">
        <v>37</v>
      </c>
      <c r="AI248" s="15" t="s">
        <v>37</v>
      </c>
      <c r="AJ248" s="15" t="s">
        <v>37</v>
      </c>
      <c r="AK248" s="15" t="s">
        <v>37</v>
      </c>
      <c r="AL248" s="15" t="s">
        <v>37</v>
      </c>
      <c r="AM248" s="15" t="s">
        <v>37</v>
      </c>
      <c r="AN248" s="15" t="s">
        <v>37</v>
      </c>
      <c r="AO248" s="12"/>
      <c r="AP248" s="16">
        <v>126691.4020705546</v>
      </c>
      <c r="AQ248" s="17">
        <v>9</v>
      </c>
      <c r="AR248" s="18" t="s">
        <v>37</v>
      </c>
      <c r="AS248" s="19">
        <v>380188.49145881389</v>
      </c>
      <c r="AT248" s="19" t="s">
        <v>37</v>
      </c>
      <c r="AV248" s="16">
        <v>126691.4020705546</v>
      </c>
      <c r="AW248" s="17">
        <v>36</v>
      </c>
      <c r="AX248" s="18">
        <v>36</v>
      </c>
      <c r="AY248" s="19">
        <v>889542.4281904496</v>
      </c>
      <c r="AZ248" s="19">
        <v>889542.4281904496</v>
      </c>
    </row>
    <row r="249" spans="9:52" customFormat="1" x14ac:dyDescent="0.15">
      <c r="I249" s="14">
        <v>44808</v>
      </c>
      <c r="J249" s="15" t="s">
        <v>37</v>
      </c>
      <c r="K249" s="15" t="s">
        <v>37</v>
      </c>
      <c r="L249" s="15">
        <v>0</v>
      </c>
      <c r="M249" s="15">
        <v>0</v>
      </c>
      <c r="N249" s="15">
        <v>25638.571236486318</v>
      </c>
      <c r="O249" s="15">
        <v>26191.978800869605</v>
      </c>
      <c r="P249" s="15">
        <v>0</v>
      </c>
      <c r="Q249" s="15">
        <v>0</v>
      </c>
      <c r="R249" s="15" t="s">
        <v>37</v>
      </c>
      <c r="S249" s="15" t="s">
        <v>37</v>
      </c>
      <c r="T249" s="15">
        <v>73355.267028829694</v>
      </c>
      <c r="U249" s="15" t="s">
        <v>37</v>
      </c>
      <c r="V249" s="15" t="s">
        <v>37</v>
      </c>
      <c r="W249" s="15" t="s">
        <v>37</v>
      </c>
      <c r="X249" s="15" t="s">
        <v>37</v>
      </c>
      <c r="Y249" s="15" t="s">
        <v>37</v>
      </c>
      <c r="Z249" s="15" t="s">
        <v>37</v>
      </c>
      <c r="AA249" s="15" t="s">
        <v>37</v>
      </c>
      <c r="AB249" s="15" t="s">
        <v>37</v>
      </c>
      <c r="AC249" s="15" t="s">
        <v>37</v>
      </c>
      <c r="AD249" s="15" t="s">
        <v>37</v>
      </c>
      <c r="AE249" s="15" t="s">
        <v>37</v>
      </c>
      <c r="AF249" s="15" t="s">
        <v>37</v>
      </c>
      <c r="AG249" s="15" t="s">
        <v>37</v>
      </c>
      <c r="AH249" s="15" t="s">
        <v>37</v>
      </c>
      <c r="AI249" s="15" t="s">
        <v>37</v>
      </c>
      <c r="AJ249" s="15" t="s">
        <v>37</v>
      </c>
      <c r="AK249" s="15" t="s">
        <v>37</v>
      </c>
      <c r="AL249" s="15" t="s">
        <v>37</v>
      </c>
      <c r="AM249" s="15" t="s">
        <v>37</v>
      </c>
      <c r="AN249" s="15" t="s">
        <v>37</v>
      </c>
      <c r="AO249" s="12"/>
      <c r="AP249" s="16">
        <v>125185.81706618561</v>
      </c>
      <c r="AQ249" s="17">
        <v>9</v>
      </c>
      <c r="AR249" s="18" t="s">
        <v>37</v>
      </c>
      <c r="AS249" s="19">
        <v>505374.30852499953</v>
      </c>
      <c r="AT249" s="19" t="s">
        <v>37</v>
      </c>
      <c r="AV249" s="16">
        <v>125185.81706618561</v>
      </c>
      <c r="AW249" s="17">
        <v>37</v>
      </c>
      <c r="AX249" s="18" t="s">
        <v>37</v>
      </c>
      <c r="AY249" s="19">
        <v>125185.81706618561</v>
      </c>
      <c r="AZ249" s="19" t="s">
        <v>37</v>
      </c>
    </row>
    <row r="250" spans="9:52" customFormat="1" x14ac:dyDescent="0.15">
      <c r="I250" s="14">
        <v>44809</v>
      </c>
      <c r="J250" s="15" t="s">
        <v>37</v>
      </c>
      <c r="K250" s="15" t="s">
        <v>37</v>
      </c>
      <c r="L250" s="15">
        <v>0</v>
      </c>
      <c r="M250" s="15">
        <v>0</v>
      </c>
      <c r="N250" s="15">
        <v>25630.865014503233</v>
      </c>
      <c r="O250" s="15">
        <v>26184.106240384317</v>
      </c>
      <c r="P250" s="15">
        <v>0</v>
      </c>
      <c r="Q250" s="15">
        <v>0</v>
      </c>
      <c r="R250" s="15" t="s">
        <v>37</v>
      </c>
      <c r="S250" s="15" t="s">
        <v>37</v>
      </c>
      <c r="T250" s="15">
        <v>73333.218531425591</v>
      </c>
      <c r="U250" s="15" t="s">
        <v>37</v>
      </c>
      <c r="V250" s="15" t="s">
        <v>37</v>
      </c>
      <c r="W250" s="15" t="s">
        <v>37</v>
      </c>
      <c r="X250" s="15" t="s">
        <v>37</v>
      </c>
      <c r="Y250" s="15" t="s">
        <v>37</v>
      </c>
      <c r="Z250" s="15" t="s">
        <v>37</v>
      </c>
      <c r="AA250" s="15" t="s">
        <v>37</v>
      </c>
      <c r="AB250" s="15" t="s">
        <v>37</v>
      </c>
      <c r="AC250" s="15" t="s">
        <v>37</v>
      </c>
      <c r="AD250" s="15" t="s">
        <v>37</v>
      </c>
      <c r="AE250" s="15" t="s">
        <v>37</v>
      </c>
      <c r="AF250" s="15" t="s">
        <v>37</v>
      </c>
      <c r="AG250" s="15" t="s">
        <v>37</v>
      </c>
      <c r="AH250" s="15" t="s">
        <v>37</v>
      </c>
      <c r="AI250" s="15" t="s">
        <v>37</v>
      </c>
      <c r="AJ250" s="15" t="s">
        <v>37</v>
      </c>
      <c r="AK250" s="15" t="s">
        <v>37</v>
      </c>
      <c r="AL250" s="15" t="s">
        <v>37</v>
      </c>
      <c r="AM250" s="15" t="s">
        <v>37</v>
      </c>
      <c r="AN250" s="15" t="s">
        <v>37</v>
      </c>
      <c r="AO250" s="12"/>
      <c r="AP250" s="16">
        <v>125148.18978631315</v>
      </c>
      <c r="AQ250" s="17">
        <v>9</v>
      </c>
      <c r="AR250" s="18" t="s">
        <v>37</v>
      </c>
      <c r="AS250" s="19">
        <v>630522.49831131264</v>
      </c>
      <c r="AT250" s="19" t="s">
        <v>37</v>
      </c>
      <c r="AV250" s="16">
        <v>125148.18978631315</v>
      </c>
      <c r="AW250" s="17">
        <v>37</v>
      </c>
      <c r="AX250" s="18" t="s">
        <v>37</v>
      </c>
      <c r="AY250" s="19">
        <v>250334.00685249874</v>
      </c>
      <c r="AZ250" s="19" t="s">
        <v>37</v>
      </c>
    </row>
    <row r="251" spans="9:52" customFormat="1" x14ac:dyDescent="0.15">
      <c r="I251" s="14">
        <v>44810</v>
      </c>
      <c r="J251" s="15" t="s">
        <v>37</v>
      </c>
      <c r="K251" s="15" t="s">
        <v>37</v>
      </c>
      <c r="L251" s="15">
        <v>0</v>
      </c>
      <c r="M251" s="15">
        <v>0</v>
      </c>
      <c r="N251" s="15">
        <v>25623.161108790304</v>
      </c>
      <c r="O251" s="15">
        <v>26176.236046165777</v>
      </c>
      <c r="P251" s="15">
        <v>0</v>
      </c>
      <c r="Q251" s="15">
        <v>0</v>
      </c>
      <c r="R251" s="15" t="s">
        <v>37</v>
      </c>
      <c r="S251" s="15" t="s">
        <v>37</v>
      </c>
      <c r="T251" s="15">
        <v>73311.176661169869</v>
      </c>
      <c r="U251" s="15" t="s">
        <v>37</v>
      </c>
      <c r="V251" s="15" t="s">
        <v>37</v>
      </c>
      <c r="W251" s="15" t="s">
        <v>37</v>
      </c>
      <c r="X251" s="15" t="s">
        <v>37</v>
      </c>
      <c r="Y251" s="15" t="s">
        <v>37</v>
      </c>
      <c r="Z251" s="15" t="s">
        <v>37</v>
      </c>
      <c r="AA251" s="15" t="s">
        <v>37</v>
      </c>
      <c r="AB251" s="15" t="s">
        <v>37</v>
      </c>
      <c r="AC251" s="15" t="s">
        <v>37</v>
      </c>
      <c r="AD251" s="15" t="s">
        <v>37</v>
      </c>
      <c r="AE251" s="15" t="s">
        <v>37</v>
      </c>
      <c r="AF251" s="15" t="s">
        <v>37</v>
      </c>
      <c r="AG251" s="15" t="s">
        <v>37</v>
      </c>
      <c r="AH251" s="15" t="s">
        <v>37</v>
      </c>
      <c r="AI251" s="15" t="s">
        <v>37</v>
      </c>
      <c r="AJ251" s="15" t="s">
        <v>37</v>
      </c>
      <c r="AK251" s="15" t="s">
        <v>37</v>
      </c>
      <c r="AL251" s="15" t="s">
        <v>37</v>
      </c>
      <c r="AM251" s="15" t="s">
        <v>37</v>
      </c>
      <c r="AN251" s="15" t="s">
        <v>37</v>
      </c>
      <c r="AO251" s="12"/>
      <c r="AP251" s="16">
        <v>125110.57381612595</v>
      </c>
      <c r="AQ251" s="17">
        <v>9</v>
      </c>
      <c r="AR251" s="18" t="s">
        <v>37</v>
      </c>
      <c r="AS251" s="19">
        <v>755633.07212743862</v>
      </c>
      <c r="AT251" s="19" t="s">
        <v>37</v>
      </c>
      <c r="AV251" s="16">
        <v>125110.57381612595</v>
      </c>
      <c r="AW251" s="17">
        <v>37</v>
      </c>
      <c r="AX251" s="18" t="s">
        <v>37</v>
      </c>
      <c r="AY251" s="19">
        <v>375444.58066862472</v>
      </c>
      <c r="AZ251" s="19" t="s">
        <v>37</v>
      </c>
    </row>
    <row r="252" spans="9:52" customFormat="1" x14ac:dyDescent="0.15">
      <c r="I252" s="14">
        <v>44811</v>
      </c>
      <c r="J252" s="15" t="s">
        <v>37</v>
      </c>
      <c r="K252" s="15" t="s">
        <v>37</v>
      </c>
      <c r="L252" s="15">
        <v>0</v>
      </c>
      <c r="M252" s="15">
        <v>0</v>
      </c>
      <c r="N252" s="15">
        <v>25615.459518651322</v>
      </c>
      <c r="O252" s="15">
        <v>26168.368217502761</v>
      </c>
      <c r="P252" s="15">
        <v>0</v>
      </c>
      <c r="Q252" s="15">
        <v>0</v>
      </c>
      <c r="R252" s="15" t="s">
        <v>37</v>
      </c>
      <c r="S252" s="15" t="s">
        <v>37</v>
      </c>
      <c r="T252" s="15">
        <v>73289.141416070561</v>
      </c>
      <c r="U252" s="15" t="s">
        <v>37</v>
      </c>
      <c r="V252" s="15" t="s">
        <v>37</v>
      </c>
      <c r="W252" s="15" t="s">
        <v>37</v>
      </c>
      <c r="X252" s="15" t="s">
        <v>37</v>
      </c>
      <c r="Y252" s="15" t="s">
        <v>37</v>
      </c>
      <c r="Z252" s="15" t="s">
        <v>37</v>
      </c>
      <c r="AA252" s="15" t="s">
        <v>37</v>
      </c>
      <c r="AB252" s="15" t="s">
        <v>37</v>
      </c>
      <c r="AC252" s="15" t="s">
        <v>37</v>
      </c>
      <c r="AD252" s="15" t="s">
        <v>37</v>
      </c>
      <c r="AE252" s="15" t="s">
        <v>37</v>
      </c>
      <c r="AF252" s="15" t="s">
        <v>37</v>
      </c>
      <c r="AG252" s="15" t="s">
        <v>37</v>
      </c>
      <c r="AH252" s="15" t="s">
        <v>37</v>
      </c>
      <c r="AI252" s="15" t="s">
        <v>37</v>
      </c>
      <c r="AJ252" s="15" t="s">
        <v>37</v>
      </c>
      <c r="AK252" s="15" t="s">
        <v>37</v>
      </c>
      <c r="AL252" s="15" t="s">
        <v>37</v>
      </c>
      <c r="AM252" s="15" t="s">
        <v>37</v>
      </c>
      <c r="AN252" s="15" t="s">
        <v>37</v>
      </c>
      <c r="AO252" s="12"/>
      <c r="AP252" s="16">
        <v>125072.96915222464</v>
      </c>
      <c r="AQ252" s="17">
        <v>9</v>
      </c>
      <c r="AR252" s="18" t="s">
        <v>37</v>
      </c>
      <c r="AS252" s="19">
        <v>880706.04127966322</v>
      </c>
      <c r="AT252" s="19" t="s">
        <v>37</v>
      </c>
      <c r="AV252" s="16">
        <v>125072.96915222464</v>
      </c>
      <c r="AW252" s="17">
        <v>37</v>
      </c>
      <c r="AX252" s="18" t="s">
        <v>37</v>
      </c>
      <c r="AY252" s="19">
        <v>500517.54982084938</v>
      </c>
      <c r="AZ252" s="19" t="s">
        <v>37</v>
      </c>
    </row>
    <row r="253" spans="9:52" customFormat="1" x14ac:dyDescent="0.15">
      <c r="I253" s="14">
        <v>44812</v>
      </c>
      <c r="J253" s="15" t="s">
        <v>37</v>
      </c>
      <c r="K253" s="15" t="s">
        <v>37</v>
      </c>
      <c r="L253" s="15">
        <v>0</v>
      </c>
      <c r="M253" s="15">
        <v>0</v>
      </c>
      <c r="N253" s="15">
        <v>25133.54246110528</v>
      </c>
      <c r="O253" s="15">
        <v>26160.502753684239</v>
      </c>
      <c r="P253" s="15">
        <v>0</v>
      </c>
      <c r="Q253" s="15">
        <v>0</v>
      </c>
      <c r="R253" s="15" t="s">
        <v>37</v>
      </c>
      <c r="S253" s="15" t="s">
        <v>37</v>
      </c>
      <c r="T253" s="15">
        <v>73267.112794136352</v>
      </c>
      <c r="U253" s="15" t="s">
        <v>37</v>
      </c>
      <c r="V253" s="15" t="s">
        <v>37</v>
      </c>
      <c r="W253" s="15" t="s">
        <v>37</v>
      </c>
      <c r="X253" s="15" t="s">
        <v>37</v>
      </c>
      <c r="Y253" s="15" t="s">
        <v>37</v>
      </c>
      <c r="Z253" s="15" t="s">
        <v>37</v>
      </c>
      <c r="AA253" s="15" t="s">
        <v>37</v>
      </c>
      <c r="AB253" s="15" t="s">
        <v>37</v>
      </c>
      <c r="AC253" s="15" t="s">
        <v>37</v>
      </c>
      <c r="AD253" s="15" t="s">
        <v>37</v>
      </c>
      <c r="AE253" s="15" t="s">
        <v>37</v>
      </c>
      <c r="AF253" s="15" t="s">
        <v>37</v>
      </c>
      <c r="AG253" s="15" t="s">
        <v>37</v>
      </c>
      <c r="AH253" s="15" t="s">
        <v>37</v>
      </c>
      <c r="AI253" s="15" t="s">
        <v>37</v>
      </c>
      <c r="AJ253" s="15" t="s">
        <v>37</v>
      </c>
      <c r="AK253" s="15" t="s">
        <v>37</v>
      </c>
      <c r="AL253" s="15" t="s">
        <v>37</v>
      </c>
      <c r="AM253" s="15" t="s">
        <v>37</v>
      </c>
      <c r="AN253" s="15" t="s">
        <v>37</v>
      </c>
      <c r="AO253" s="12"/>
      <c r="AP253" s="16">
        <v>124561.15800892588</v>
      </c>
      <c r="AQ253" s="17">
        <v>9</v>
      </c>
      <c r="AR253" s="18" t="s">
        <v>37</v>
      </c>
      <c r="AS253" s="19">
        <v>1005267.1992885891</v>
      </c>
      <c r="AT253" s="19" t="s">
        <v>37</v>
      </c>
      <c r="AV253" s="16">
        <v>124561.15800892588</v>
      </c>
      <c r="AW253" s="17">
        <v>37</v>
      </c>
      <c r="AX253" s="18" t="s">
        <v>37</v>
      </c>
      <c r="AY253" s="19">
        <v>625078.70782977529</v>
      </c>
      <c r="AZ253" s="19" t="s">
        <v>37</v>
      </c>
    </row>
    <row r="254" spans="9:52" customFormat="1" x14ac:dyDescent="0.15">
      <c r="I254" s="14">
        <v>44813</v>
      </c>
      <c r="J254" s="15" t="s">
        <v>37</v>
      </c>
      <c r="K254" s="15" t="s">
        <v>37</v>
      </c>
      <c r="L254" s="15">
        <v>0</v>
      </c>
      <c r="M254" s="15">
        <v>0</v>
      </c>
      <c r="N254" s="15">
        <v>25125.988036342686</v>
      </c>
      <c r="O254" s="15">
        <v>26152.63965399942</v>
      </c>
      <c r="P254" s="15">
        <v>0</v>
      </c>
      <c r="Q254" s="15">
        <v>0</v>
      </c>
      <c r="R254" s="15" t="s">
        <v>37</v>
      </c>
      <c r="S254" s="15" t="s">
        <v>37</v>
      </c>
      <c r="T254" s="15">
        <v>73245.090793376527</v>
      </c>
      <c r="U254" s="15" t="s">
        <v>37</v>
      </c>
      <c r="V254" s="15" t="s">
        <v>37</v>
      </c>
      <c r="W254" s="15" t="s">
        <v>37</v>
      </c>
      <c r="X254" s="15" t="s">
        <v>37</v>
      </c>
      <c r="Y254" s="15" t="s">
        <v>37</v>
      </c>
      <c r="Z254" s="15" t="s">
        <v>37</v>
      </c>
      <c r="AA254" s="15" t="s">
        <v>37</v>
      </c>
      <c r="AB254" s="15" t="s">
        <v>37</v>
      </c>
      <c r="AC254" s="15" t="s">
        <v>37</v>
      </c>
      <c r="AD254" s="15" t="s">
        <v>37</v>
      </c>
      <c r="AE254" s="15" t="s">
        <v>37</v>
      </c>
      <c r="AF254" s="15" t="s">
        <v>37</v>
      </c>
      <c r="AG254" s="15" t="s">
        <v>37</v>
      </c>
      <c r="AH254" s="15" t="s">
        <v>37</v>
      </c>
      <c r="AI254" s="15" t="s">
        <v>37</v>
      </c>
      <c r="AJ254" s="15" t="s">
        <v>37</v>
      </c>
      <c r="AK254" s="15" t="s">
        <v>37</v>
      </c>
      <c r="AL254" s="15" t="s">
        <v>37</v>
      </c>
      <c r="AM254" s="15" t="s">
        <v>37</v>
      </c>
      <c r="AN254" s="15" t="s">
        <v>37</v>
      </c>
      <c r="AO254" s="12"/>
      <c r="AP254" s="16">
        <v>124523.71848371864</v>
      </c>
      <c r="AQ254" s="17">
        <v>9</v>
      </c>
      <c r="AR254" s="18" t="s">
        <v>37</v>
      </c>
      <c r="AS254" s="19">
        <v>1129790.9177723078</v>
      </c>
      <c r="AT254" s="19" t="s">
        <v>37</v>
      </c>
      <c r="AV254" s="16">
        <v>124523.71848371864</v>
      </c>
      <c r="AW254" s="17">
        <v>37</v>
      </c>
      <c r="AX254" s="18" t="s">
        <v>37</v>
      </c>
      <c r="AY254" s="19">
        <v>749602.42631349387</v>
      </c>
      <c r="AZ254" s="19" t="s">
        <v>37</v>
      </c>
    </row>
    <row r="255" spans="9:52" customFormat="1" x14ac:dyDescent="0.15">
      <c r="I255" s="14">
        <v>44814</v>
      </c>
      <c r="J255" s="15" t="s">
        <v>37</v>
      </c>
      <c r="K255" s="15" t="s">
        <v>37</v>
      </c>
      <c r="L255" s="15">
        <v>0</v>
      </c>
      <c r="M255" s="15">
        <v>0</v>
      </c>
      <c r="N255" s="15">
        <v>25118.435882224334</v>
      </c>
      <c r="O255" s="15">
        <v>26144.778917737702</v>
      </c>
      <c r="P255" s="15">
        <v>0</v>
      </c>
      <c r="Q255" s="15">
        <v>0</v>
      </c>
      <c r="R255" s="15" t="s">
        <v>37</v>
      </c>
      <c r="S255" s="15" t="s">
        <v>37</v>
      </c>
      <c r="T255" s="15">
        <v>73223.075411800921</v>
      </c>
      <c r="U255" s="15" t="s">
        <v>37</v>
      </c>
      <c r="V255" s="15" t="s">
        <v>37</v>
      </c>
      <c r="W255" s="15" t="s">
        <v>37</v>
      </c>
      <c r="X255" s="15" t="s">
        <v>37</v>
      </c>
      <c r="Y255" s="15" t="s">
        <v>37</v>
      </c>
      <c r="Z255" s="15" t="s">
        <v>37</v>
      </c>
      <c r="AA255" s="15" t="s">
        <v>37</v>
      </c>
      <c r="AB255" s="15" t="s">
        <v>37</v>
      </c>
      <c r="AC255" s="15" t="s">
        <v>37</v>
      </c>
      <c r="AD255" s="15" t="s">
        <v>37</v>
      </c>
      <c r="AE255" s="15" t="s">
        <v>37</v>
      </c>
      <c r="AF255" s="15" t="s">
        <v>37</v>
      </c>
      <c r="AG255" s="15" t="s">
        <v>37</v>
      </c>
      <c r="AH255" s="15" t="s">
        <v>37</v>
      </c>
      <c r="AI255" s="15" t="s">
        <v>37</v>
      </c>
      <c r="AJ255" s="15" t="s">
        <v>37</v>
      </c>
      <c r="AK255" s="15" t="s">
        <v>37</v>
      </c>
      <c r="AL255" s="15" t="s">
        <v>37</v>
      </c>
      <c r="AM255" s="15" t="s">
        <v>37</v>
      </c>
      <c r="AN255" s="15" t="s">
        <v>37</v>
      </c>
      <c r="AO255" s="12"/>
      <c r="AP255" s="16">
        <v>124486.29021176296</v>
      </c>
      <c r="AQ255" s="17">
        <v>9</v>
      </c>
      <c r="AR255" s="18" t="s">
        <v>37</v>
      </c>
      <c r="AS255" s="19">
        <v>1254277.2079840708</v>
      </c>
      <c r="AT255" s="19" t="s">
        <v>37</v>
      </c>
      <c r="AV255" s="16">
        <v>124486.29021176296</v>
      </c>
      <c r="AW255" s="17">
        <v>37</v>
      </c>
      <c r="AX255" s="18">
        <v>37</v>
      </c>
      <c r="AY255" s="19">
        <v>874088.71652525687</v>
      </c>
      <c r="AZ255" s="19">
        <v>874088.71652525687</v>
      </c>
    </row>
    <row r="256" spans="9:52" customFormat="1" x14ac:dyDescent="0.15">
      <c r="I256" s="14">
        <v>44815</v>
      </c>
      <c r="J256" s="15" t="s">
        <v>37</v>
      </c>
      <c r="K256" s="15" t="s">
        <v>37</v>
      </c>
      <c r="L256" s="15">
        <v>0</v>
      </c>
      <c r="M256" s="15">
        <v>0</v>
      </c>
      <c r="N256" s="15">
        <v>25110.885998067733</v>
      </c>
      <c r="O256" s="15">
        <v>25661.703807021648</v>
      </c>
      <c r="P256" s="15">
        <v>0</v>
      </c>
      <c r="Q256" s="15">
        <v>0</v>
      </c>
      <c r="R256" s="15" t="s">
        <v>37</v>
      </c>
      <c r="S256" s="15" t="s">
        <v>37</v>
      </c>
      <c r="T256" s="15">
        <v>72211.863044076497</v>
      </c>
      <c r="U256" s="15" t="s">
        <v>37</v>
      </c>
      <c r="V256" s="15" t="s">
        <v>37</v>
      </c>
      <c r="W256" s="15" t="s">
        <v>37</v>
      </c>
      <c r="X256" s="15" t="s">
        <v>37</v>
      </c>
      <c r="Y256" s="15" t="s">
        <v>37</v>
      </c>
      <c r="Z256" s="15" t="s">
        <v>37</v>
      </c>
      <c r="AA256" s="15" t="s">
        <v>37</v>
      </c>
      <c r="AB256" s="15" t="s">
        <v>37</v>
      </c>
      <c r="AC256" s="15" t="s">
        <v>37</v>
      </c>
      <c r="AD256" s="15" t="s">
        <v>37</v>
      </c>
      <c r="AE256" s="15" t="s">
        <v>37</v>
      </c>
      <c r="AF256" s="15" t="s">
        <v>37</v>
      </c>
      <c r="AG256" s="15" t="s">
        <v>37</v>
      </c>
      <c r="AH256" s="15" t="s">
        <v>37</v>
      </c>
      <c r="AI256" s="15" t="s">
        <v>37</v>
      </c>
      <c r="AJ256" s="15" t="s">
        <v>37</v>
      </c>
      <c r="AK256" s="15" t="s">
        <v>37</v>
      </c>
      <c r="AL256" s="15" t="s">
        <v>37</v>
      </c>
      <c r="AM256" s="15" t="s">
        <v>37</v>
      </c>
      <c r="AN256" s="15" t="s">
        <v>37</v>
      </c>
      <c r="AO256" s="12"/>
      <c r="AP256" s="16">
        <v>122984.45284916589</v>
      </c>
      <c r="AQ256" s="17">
        <v>9</v>
      </c>
      <c r="AR256" s="18" t="s">
        <v>37</v>
      </c>
      <c r="AS256" s="19">
        <v>1377261.6608332368</v>
      </c>
      <c r="AT256" s="19" t="s">
        <v>37</v>
      </c>
      <c r="AV256" s="16">
        <v>122984.45284916589</v>
      </c>
      <c r="AW256" s="17">
        <v>38</v>
      </c>
      <c r="AX256" s="18" t="s">
        <v>37</v>
      </c>
      <c r="AY256" s="19">
        <v>122984.45284916589</v>
      </c>
      <c r="AZ256" s="19" t="s">
        <v>37</v>
      </c>
    </row>
    <row r="257" spans="9:52" customFormat="1" x14ac:dyDescent="0.15">
      <c r="I257" s="14">
        <v>44816</v>
      </c>
      <c r="J257" s="15" t="s">
        <v>37</v>
      </c>
      <c r="K257" s="15" t="s">
        <v>37</v>
      </c>
      <c r="L257" s="15">
        <v>0</v>
      </c>
      <c r="M257" s="15">
        <v>0</v>
      </c>
      <c r="N257" s="15">
        <v>25103.338383190599</v>
      </c>
      <c r="O257" s="15">
        <v>25653.990632048793</v>
      </c>
      <c r="P257" s="15">
        <v>0</v>
      </c>
      <c r="Q257" s="15">
        <v>0</v>
      </c>
      <c r="R257" s="15" t="s">
        <v>37</v>
      </c>
      <c r="S257" s="15" t="s">
        <v>37</v>
      </c>
      <c r="T257" s="15">
        <v>72190.158221241523</v>
      </c>
      <c r="U257" s="15" t="s">
        <v>37</v>
      </c>
      <c r="V257" s="15" t="s">
        <v>37</v>
      </c>
      <c r="W257" s="15" t="s">
        <v>37</v>
      </c>
      <c r="X257" s="15" t="s">
        <v>37</v>
      </c>
      <c r="Y257" s="15" t="s">
        <v>37</v>
      </c>
      <c r="Z257" s="15" t="s">
        <v>37</v>
      </c>
      <c r="AA257" s="15" t="s">
        <v>37</v>
      </c>
      <c r="AB257" s="15" t="s">
        <v>37</v>
      </c>
      <c r="AC257" s="15" t="s">
        <v>37</v>
      </c>
      <c r="AD257" s="15" t="s">
        <v>37</v>
      </c>
      <c r="AE257" s="15" t="s">
        <v>37</v>
      </c>
      <c r="AF257" s="15" t="s">
        <v>37</v>
      </c>
      <c r="AG257" s="15" t="s">
        <v>37</v>
      </c>
      <c r="AH257" s="15" t="s">
        <v>37</v>
      </c>
      <c r="AI257" s="15" t="s">
        <v>37</v>
      </c>
      <c r="AJ257" s="15" t="s">
        <v>37</v>
      </c>
      <c r="AK257" s="15" t="s">
        <v>37</v>
      </c>
      <c r="AL257" s="15" t="s">
        <v>37</v>
      </c>
      <c r="AM257" s="15" t="s">
        <v>37</v>
      </c>
      <c r="AN257" s="15" t="s">
        <v>37</v>
      </c>
      <c r="AO257" s="12"/>
      <c r="AP257" s="16">
        <v>122947.48723648091</v>
      </c>
      <c r="AQ257" s="17">
        <v>9</v>
      </c>
      <c r="AR257" s="18" t="s">
        <v>37</v>
      </c>
      <c r="AS257" s="19">
        <v>1500209.1480697177</v>
      </c>
      <c r="AT257" s="19" t="s">
        <v>37</v>
      </c>
      <c r="AV257" s="16">
        <v>122947.48723648091</v>
      </c>
      <c r="AW257" s="17">
        <v>38</v>
      </c>
      <c r="AX257" s="18" t="s">
        <v>37</v>
      </c>
      <c r="AY257" s="19">
        <v>245931.94008564681</v>
      </c>
      <c r="AZ257" s="19" t="s">
        <v>37</v>
      </c>
    </row>
    <row r="258" spans="9:52" customFormat="1" x14ac:dyDescent="0.15">
      <c r="I258" s="14">
        <v>44817</v>
      </c>
      <c r="J258" s="15" t="s">
        <v>37</v>
      </c>
      <c r="K258" s="15" t="s">
        <v>37</v>
      </c>
      <c r="L258" s="15">
        <v>0</v>
      </c>
      <c r="M258" s="15">
        <v>0</v>
      </c>
      <c r="N258" s="15">
        <v>25095.793036910851</v>
      </c>
      <c r="O258" s="15">
        <v>25646.27977543596</v>
      </c>
      <c r="P258" s="15">
        <v>0</v>
      </c>
      <c r="Q258" s="15">
        <v>0</v>
      </c>
      <c r="R258" s="15" t="s">
        <v>37</v>
      </c>
      <c r="S258" s="15" t="s">
        <v>37</v>
      </c>
      <c r="T258" s="15">
        <v>72168.459922256166</v>
      </c>
      <c r="U258" s="15" t="s">
        <v>37</v>
      </c>
      <c r="V258" s="15" t="s">
        <v>37</v>
      </c>
      <c r="W258" s="15" t="s">
        <v>37</v>
      </c>
      <c r="X258" s="15" t="s">
        <v>37</v>
      </c>
      <c r="Y258" s="15" t="s">
        <v>37</v>
      </c>
      <c r="Z258" s="15" t="s">
        <v>37</v>
      </c>
      <c r="AA258" s="15" t="s">
        <v>37</v>
      </c>
      <c r="AB258" s="15" t="s">
        <v>37</v>
      </c>
      <c r="AC258" s="15" t="s">
        <v>37</v>
      </c>
      <c r="AD258" s="15" t="s">
        <v>37</v>
      </c>
      <c r="AE258" s="15" t="s">
        <v>37</v>
      </c>
      <c r="AF258" s="15" t="s">
        <v>37</v>
      </c>
      <c r="AG258" s="15" t="s">
        <v>37</v>
      </c>
      <c r="AH258" s="15" t="s">
        <v>37</v>
      </c>
      <c r="AI258" s="15" t="s">
        <v>37</v>
      </c>
      <c r="AJ258" s="15" t="s">
        <v>37</v>
      </c>
      <c r="AK258" s="15" t="s">
        <v>37</v>
      </c>
      <c r="AL258" s="15" t="s">
        <v>37</v>
      </c>
      <c r="AM258" s="15" t="s">
        <v>37</v>
      </c>
      <c r="AN258" s="15" t="s">
        <v>37</v>
      </c>
      <c r="AO258" s="12"/>
      <c r="AP258" s="16">
        <v>122910.53273460298</v>
      </c>
      <c r="AQ258" s="17">
        <v>9</v>
      </c>
      <c r="AR258" s="18" t="s">
        <v>37</v>
      </c>
      <c r="AS258" s="19">
        <v>1623119.6808043206</v>
      </c>
      <c r="AT258" s="19" t="s">
        <v>37</v>
      </c>
      <c r="AV258" s="16">
        <v>122910.53273460298</v>
      </c>
      <c r="AW258" s="17">
        <v>38</v>
      </c>
      <c r="AX258" s="18" t="s">
        <v>37</v>
      </c>
      <c r="AY258" s="19">
        <v>368842.47282024979</v>
      </c>
      <c r="AZ258" s="19" t="s">
        <v>37</v>
      </c>
    </row>
    <row r="259" spans="9:52" customFormat="1" x14ac:dyDescent="0.15">
      <c r="I259" s="14">
        <v>44818</v>
      </c>
      <c r="J259" s="15" t="s">
        <v>37</v>
      </c>
      <c r="K259" s="15" t="s">
        <v>37</v>
      </c>
      <c r="L259" s="15">
        <v>0</v>
      </c>
      <c r="M259" s="15">
        <v>0</v>
      </c>
      <c r="N259" s="15">
        <v>25088.249958546614</v>
      </c>
      <c r="O259" s="15">
        <v>25638.571236486318</v>
      </c>
      <c r="P259" s="15">
        <v>0</v>
      </c>
      <c r="Q259" s="15">
        <v>0</v>
      </c>
      <c r="R259" s="15" t="s">
        <v>37</v>
      </c>
      <c r="S259" s="15" t="s">
        <v>37</v>
      </c>
      <c r="T259" s="15">
        <v>72146.768145159542</v>
      </c>
      <c r="U259" s="15" t="s">
        <v>37</v>
      </c>
      <c r="V259" s="15" t="s">
        <v>37</v>
      </c>
      <c r="W259" s="15" t="s">
        <v>37</v>
      </c>
      <c r="X259" s="15" t="s">
        <v>37</v>
      </c>
      <c r="Y259" s="15" t="s">
        <v>37</v>
      </c>
      <c r="Z259" s="15" t="s">
        <v>37</v>
      </c>
      <c r="AA259" s="15" t="s">
        <v>37</v>
      </c>
      <c r="AB259" s="15" t="s">
        <v>37</v>
      </c>
      <c r="AC259" s="15" t="s">
        <v>37</v>
      </c>
      <c r="AD259" s="15" t="s">
        <v>37</v>
      </c>
      <c r="AE259" s="15" t="s">
        <v>37</v>
      </c>
      <c r="AF259" s="15" t="s">
        <v>37</v>
      </c>
      <c r="AG259" s="15" t="s">
        <v>37</v>
      </c>
      <c r="AH259" s="15" t="s">
        <v>37</v>
      </c>
      <c r="AI259" s="15" t="s">
        <v>37</v>
      </c>
      <c r="AJ259" s="15" t="s">
        <v>37</v>
      </c>
      <c r="AK259" s="15" t="s">
        <v>37</v>
      </c>
      <c r="AL259" s="15" t="s">
        <v>37</v>
      </c>
      <c r="AM259" s="15" t="s">
        <v>37</v>
      </c>
      <c r="AN259" s="15" t="s">
        <v>37</v>
      </c>
      <c r="AO259" s="12"/>
      <c r="AP259" s="16">
        <v>122873.58934019247</v>
      </c>
      <c r="AQ259" s="17">
        <v>9</v>
      </c>
      <c r="AR259" s="18" t="s">
        <v>37</v>
      </c>
      <c r="AS259" s="19">
        <v>1745993.2701445131</v>
      </c>
      <c r="AT259" s="19" t="s">
        <v>37</v>
      </c>
      <c r="AV259" s="16">
        <v>122873.58934019247</v>
      </c>
      <c r="AW259" s="17">
        <v>38</v>
      </c>
      <c r="AX259" s="18" t="s">
        <v>37</v>
      </c>
      <c r="AY259" s="19">
        <v>491716.06216044223</v>
      </c>
      <c r="AZ259" s="19" t="s">
        <v>37</v>
      </c>
    </row>
    <row r="260" spans="9:52" customFormat="1" x14ac:dyDescent="0.15">
      <c r="I260" s="14">
        <v>44819</v>
      </c>
      <c r="J260" s="15" t="s">
        <v>37</v>
      </c>
      <c r="K260" s="15" t="s">
        <v>37</v>
      </c>
      <c r="L260" s="15">
        <v>0</v>
      </c>
      <c r="M260" s="15">
        <v>0</v>
      </c>
      <c r="N260" s="15">
        <v>24607.488220106468</v>
      </c>
      <c r="O260" s="15">
        <v>25630.865014503233</v>
      </c>
      <c r="P260" s="15">
        <v>0</v>
      </c>
      <c r="Q260" s="15">
        <v>0</v>
      </c>
      <c r="R260" s="15" t="s">
        <v>37</v>
      </c>
      <c r="S260" s="15" t="s">
        <v>37</v>
      </c>
      <c r="T260" s="15">
        <v>72125.082887991332</v>
      </c>
      <c r="U260" s="15" t="s">
        <v>37</v>
      </c>
      <c r="V260" s="15" t="s">
        <v>37</v>
      </c>
      <c r="W260" s="15" t="s">
        <v>37</v>
      </c>
      <c r="X260" s="15" t="s">
        <v>37</v>
      </c>
      <c r="Y260" s="15" t="s">
        <v>37</v>
      </c>
      <c r="Z260" s="15" t="s">
        <v>37</v>
      </c>
      <c r="AA260" s="15" t="s">
        <v>37</v>
      </c>
      <c r="AB260" s="15" t="s">
        <v>37</v>
      </c>
      <c r="AC260" s="15" t="s">
        <v>37</v>
      </c>
      <c r="AD260" s="15" t="s">
        <v>37</v>
      </c>
      <c r="AE260" s="15" t="s">
        <v>37</v>
      </c>
      <c r="AF260" s="15" t="s">
        <v>37</v>
      </c>
      <c r="AG260" s="15" t="s">
        <v>37</v>
      </c>
      <c r="AH260" s="15" t="s">
        <v>37</v>
      </c>
      <c r="AI260" s="15" t="s">
        <v>37</v>
      </c>
      <c r="AJ260" s="15" t="s">
        <v>37</v>
      </c>
      <c r="AK260" s="15" t="s">
        <v>37</v>
      </c>
      <c r="AL260" s="15" t="s">
        <v>37</v>
      </c>
      <c r="AM260" s="15" t="s">
        <v>37</v>
      </c>
      <c r="AN260" s="15" t="s">
        <v>37</v>
      </c>
      <c r="AO260" s="12"/>
      <c r="AP260" s="16">
        <v>122363.43612260104</v>
      </c>
      <c r="AQ260" s="17">
        <v>9</v>
      </c>
      <c r="AR260" s="18" t="s">
        <v>37</v>
      </c>
      <c r="AS260" s="19">
        <v>1868356.7062671143</v>
      </c>
      <c r="AT260" s="19" t="s">
        <v>37</v>
      </c>
      <c r="AV260" s="16">
        <v>122363.43612260104</v>
      </c>
      <c r="AW260" s="17">
        <v>38</v>
      </c>
      <c r="AX260" s="18" t="s">
        <v>37</v>
      </c>
      <c r="AY260" s="19">
        <v>614079.49828304327</v>
      </c>
      <c r="AZ260" s="19" t="s">
        <v>37</v>
      </c>
    </row>
    <row r="261" spans="9:52" customFormat="1" x14ac:dyDescent="0.15">
      <c r="I261" s="14">
        <v>44820</v>
      </c>
      <c r="J261" s="15" t="s">
        <v>37</v>
      </c>
      <c r="K261" s="15" t="s">
        <v>37</v>
      </c>
      <c r="L261" s="15">
        <v>0</v>
      </c>
      <c r="M261" s="15">
        <v>0</v>
      </c>
      <c r="N261" s="15">
        <v>24600.091912218599</v>
      </c>
      <c r="O261" s="15">
        <v>25623.161108790304</v>
      </c>
      <c r="P261" s="15">
        <v>0</v>
      </c>
      <c r="Q261" s="15">
        <v>0</v>
      </c>
      <c r="R261" s="15" t="s">
        <v>37</v>
      </c>
      <c r="S261" s="15" t="s">
        <v>37</v>
      </c>
      <c r="T261" s="15">
        <v>72103.404148791858</v>
      </c>
      <c r="U261" s="15" t="s">
        <v>37</v>
      </c>
      <c r="V261" s="15" t="s">
        <v>37</v>
      </c>
      <c r="W261" s="15" t="s">
        <v>37</v>
      </c>
      <c r="X261" s="15" t="s">
        <v>37</v>
      </c>
      <c r="Y261" s="15" t="s">
        <v>37</v>
      </c>
      <c r="Z261" s="15" t="s">
        <v>37</v>
      </c>
      <c r="AA261" s="15" t="s">
        <v>37</v>
      </c>
      <c r="AB261" s="15" t="s">
        <v>37</v>
      </c>
      <c r="AC261" s="15" t="s">
        <v>37</v>
      </c>
      <c r="AD261" s="15" t="s">
        <v>37</v>
      </c>
      <c r="AE261" s="15" t="s">
        <v>37</v>
      </c>
      <c r="AF261" s="15" t="s">
        <v>37</v>
      </c>
      <c r="AG261" s="15" t="s">
        <v>37</v>
      </c>
      <c r="AH261" s="15" t="s">
        <v>37</v>
      </c>
      <c r="AI261" s="15" t="s">
        <v>37</v>
      </c>
      <c r="AJ261" s="15" t="s">
        <v>37</v>
      </c>
      <c r="AK261" s="15" t="s">
        <v>37</v>
      </c>
      <c r="AL261" s="15" t="s">
        <v>37</v>
      </c>
      <c r="AM261" s="15" t="s">
        <v>37</v>
      </c>
      <c r="AN261" s="15" t="s">
        <v>37</v>
      </c>
      <c r="AO261" s="12"/>
      <c r="AP261" s="16">
        <v>122326.65716980076</v>
      </c>
      <c r="AQ261" s="17">
        <v>9</v>
      </c>
      <c r="AR261" s="18" t="s">
        <v>37</v>
      </c>
      <c r="AS261" s="19">
        <v>1990683.363436915</v>
      </c>
      <c r="AT261" s="19" t="s">
        <v>37</v>
      </c>
      <c r="AV261" s="16">
        <v>122326.65716980076</v>
      </c>
      <c r="AW261" s="17">
        <v>38</v>
      </c>
      <c r="AX261" s="18" t="s">
        <v>37</v>
      </c>
      <c r="AY261" s="19">
        <v>736406.15545284399</v>
      </c>
      <c r="AZ261" s="19" t="s">
        <v>37</v>
      </c>
    </row>
    <row r="262" spans="9:52" customFormat="1" x14ac:dyDescent="0.15">
      <c r="I262" s="14">
        <v>44821</v>
      </c>
      <c r="J262" s="15" t="s">
        <v>37</v>
      </c>
      <c r="K262" s="15" t="s">
        <v>37</v>
      </c>
      <c r="L262" s="15">
        <v>0</v>
      </c>
      <c r="M262" s="15">
        <v>0</v>
      </c>
      <c r="N262" s="15">
        <v>24592.697827449556</v>
      </c>
      <c r="O262" s="15">
        <v>25615.459518651322</v>
      </c>
      <c r="P262" s="15">
        <v>0</v>
      </c>
      <c r="Q262" s="15">
        <v>0</v>
      </c>
      <c r="R262" s="15" t="s">
        <v>37</v>
      </c>
      <c r="S262" s="15" t="s">
        <v>37</v>
      </c>
      <c r="T262" s="15">
        <v>72081.731925601984</v>
      </c>
      <c r="U262" s="15" t="s">
        <v>37</v>
      </c>
      <c r="V262" s="15" t="s">
        <v>37</v>
      </c>
      <c r="W262" s="15" t="s">
        <v>37</v>
      </c>
      <c r="X262" s="15" t="s">
        <v>37</v>
      </c>
      <c r="Y262" s="15" t="s">
        <v>37</v>
      </c>
      <c r="Z262" s="15" t="s">
        <v>37</v>
      </c>
      <c r="AA262" s="15" t="s">
        <v>37</v>
      </c>
      <c r="AB262" s="15" t="s">
        <v>37</v>
      </c>
      <c r="AC262" s="15" t="s">
        <v>37</v>
      </c>
      <c r="AD262" s="15" t="s">
        <v>37</v>
      </c>
      <c r="AE262" s="15" t="s">
        <v>37</v>
      </c>
      <c r="AF262" s="15" t="s">
        <v>37</v>
      </c>
      <c r="AG262" s="15" t="s">
        <v>37</v>
      </c>
      <c r="AH262" s="15" t="s">
        <v>37</v>
      </c>
      <c r="AI262" s="15" t="s">
        <v>37</v>
      </c>
      <c r="AJ262" s="15" t="s">
        <v>37</v>
      </c>
      <c r="AK262" s="15" t="s">
        <v>37</v>
      </c>
      <c r="AL262" s="15" t="s">
        <v>37</v>
      </c>
      <c r="AM262" s="15" t="s">
        <v>37</v>
      </c>
      <c r="AN262" s="15" t="s">
        <v>37</v>
      </c>
      <c r="AO262" s="12"/>
      <c r="AP262" s="16">
        <v>122289.88927170286</v>
      </c>
      <c r="AQ262" s="17">
        <v>9</v>
      </c>
      <c r="AR262" s="18" t="s">
        <v>37</v>
      </c>
      <c r="AS262" s="19">
        <v>2112973.2527086181</v>
      </c>
      <c r="AT262" s="19" t="s">
        <v>37</v>
      </c>
      <c r="AV262" s="16">
        <v>122289.88927170286</v>
      </c>
      <c r="AW262" s="17">
        <v>38</v>
      </c>
      <c r="AX262" s="18">
        <v>38</v>
      </c>
      <c r="AY262" s="19">
        <v>858696.04472454684</v>
      </c>
      <c r="AZ262" s="19">
        <v>858696.04472454684</v>
      </c>
    </row>
    <row r="263" spans="9:52" customFormat="1" x14ac:dyDescent="0.15">
      <c r="I263" s="14">
        <v>44822</v>
      </c>
      <c r="J263" s="15" t="s">
        <v>37</v>
      </c>
      <c r="K263" s="15" t="s">
        <v>37</v>
      </c>
      <c r="L263" s="15">
        <v>0</v>
      </c>
      <c r="M263" s="15">
        <v>0</v>
      </c>
      <c r="N263" s="15">
        <v>24585.305965131134</v>
      </c>
      <c r="O263" s="15">
        <v>25133.54246110528</v>
      </c>
      <c r="P263" s="15">
        <v>0</v>
      </c>
      <c r="Q263" s="15">
        <v>0</v>
      </c>
      <c r="R263" s="15" t="s">
        <v>37</v>
      </c>
      <c r="S263" s="15" t="s">
        <v>37</v>
      </c>
      <c r="T263" s="15">
        <v>71072.942021717128</v>
      </c>
      <c r="U263" s="15" t="s">
        <v>37</v>
      </c>
      <c r="V263" s="15" t="s">
        <v>37</v>
      </c>
      <c r="W263" s="15" t="s">
        <v>37</v>
      </c>
      <c r="X263" s="15" t="s">
        <v>37</v>
      </c>
      <c r="Y263" s="15" t="s">
        <v>37</v>
      </c>
      <c r="Z263" s="15" t="s">
        <v>37</v>
      </c>
      <c r="AA263" s="15" t="s">
        <v>37</v>
      </c>
      <c r="AB263" s="15" t="s">
        <v>37</v>
      </c>
      <c r="AC263" s="15" t="s">
        <v>37</v>
      </c>
      <c r="AD263" s="15" t="s">
        <v>37</v>
      </c>
      <c r="AE263" s="15" t="s">
        <v>37</v>
      </c>
      <c r="AF263" s="15" t="s">
        <v>37</v>
      </c>
      <c r="AG263" s="15" t="s">
        <v>37</v>
      </c>
      <c r="AH263" s="15" t="s">
        <v>37</v>
      </c>
      <c r="AI263" s="15" t="s">
        <v>37</v>
      </c>
      <c r="AJ263" s="15" t="s">
        <v>37</v>
      </c>
      <c r="AK263" s="15" t="s">
        <v>37</v>
      </c>
      <c r="AL263" s="15" t="s">
        <v>37</v>
      </c>
      <c r="AM263" s="15" t="s">
        <v>37</v>
      </c>
      <c r="AN263" s="15" t="s">
        <v>37</v>
      </c>
      <c r="AO263" s="12"/>
      <c r="AP263" s="16">
        <v>120791.79044795354</v>
      </c>
      <c r="AQ263" s="17">
        <v>9</v>
      </c>
      <c r="AR263" s="18" t="s">
        <v>37</v>
      </c>
      <c r="AS263" s="19">
        <v>2233765.0431565717</v>
      </c>
      <c r="AT263" s="19" t="s">
        <v>37</v>
      </c>
      <c r="AV263" s="16">
        <v>120791.79044795354</v>
      </c>
      <c r="AW263" s="17">
        <v>39</v>
      </c>
      <c r="AX263" s="18" t="s">
        <v>37</v>
      </c>
      <c r="AY263" s="19">
        <v>120791.79044795354</v>
      </c>
      <c r="AZ263" s="19" t="s">
        <v>37</v>
      </c>
    </row>
    <row r="264" spans="9:52" customFormat="1" x14ac:dyDescent="0.15">
      <c r="I264" s="14">
        <v>44823</v>
      </c>
      <c r="J264" s="15" t="s">
        <v>37</v>
      </c>
      <c r="K264" s="15" t="s">
        <v>37</v>
      </c>
      <c r="L264" s="15">
        <v>0</v>
      </c>
      <c r="M264" s="15">
        <v>0</v>
      </c>
      <c r="N264" s="15">
        <v>24577.916324595328</v>
      </c>
      <c r="O264" s="15">
        <v>25125.988036342686</v>
      </c>
      <c r="P264" s="15">
        <v>0</v>
      </c>
      <c r="Q264" s="15">
        <v>0</v>
      </c>
      <c r="R264" s="15" t="s">
        <v>37</v>
      </c>
      <c r="S264" s="15" t="s">
        <v>37</v>
      </c>
      <c r="T264" s="15">
        <v>71051.579526000889</v>
      </c>
      <c r="U264" s="15" t="s">
        <v>37</v>
      </c>
      <c r="V264" s="15" t="s">
        <v>37</v>
      </c>
      <c r="W264" s="15" t="s">
        <v>37</v>
      </c>
      <c r="X264" s="15" t="s">
        <v>37</v>
      </c>
      <c r="Y264" s="15" t="s">
        <v>37</v>
      </c>
      <c r="Z264" s="15" t="s">
        <v>37</v>
      </c>
      <c r="AA264" s="15" t="s">
        <v>37</v>
      </c>
      <c r="AB264" s="15" t="s">
        <v>37</v>
      </c>
      <c r="AC264" s="15" t="s">
        <v>37</v>
      </c>
      <c r="AD264" s="15" t="s">
        <v>37</v>
      </c>
      <c r="AE264" s="15" t="s">
        <v>37</v>
      </c>
      <c r="AF264" s="15" t="s">
        <v>37</v>
      </c>
      <c r="AG264" s="15" t="s">
        <v>37</v>
      </c>
      <c r="AH264" s="15" t="s">
        <v>37</v>
      </c>
      <c r="AI264" s="15" t="s">
        <v>37</v>
      </c>
      <c r="AJ264" s="15" t="s">
        <v>37</v>
      </c>
      <c r="AK264" s="15" t="s">
        <v>37</v>
      </c>
      <c r="AL264" s="15" t="s">
        <v>37</v>
      </c>
      <c r="AM264" s="15" t="s">
        <v>37</v>
      </c>
      <c r="AN264" s="15" t="s">
        <v>37</v>
      </c>
      <c r="AO264" s="12"/>
      <c r="AP264" s="16">
        <v>120755.48388693891</v>
      </c>
      <c r="AQ264" s="17">
        <v>9</v>
      </c>
      <c r="AR264" s="18" t="s">
        <v>37</v>
      </c>
      <c r="AS264" s="19">
        <v>2354520.5270435107</v>
      </c>
      <c r="AT264" s="19" t="s">
        <v>37</v>
      </c>
      <c r="AV264" s="16">
        <v>120755.48388693891</v>
      </c>
      <c r="AW264" s="17">
        <v>39</v>
      </c>
      <c r="AX264" s="18" t="s">
        <v>37</v>
      </c>
      <c r="AY264" s="19">
        <v>241547.27433489246</v>
      </c>
      <c r="AZ264" s="19" t="s">
        <v>37</v>
      </c>
    </row>
    <row r="265" spans="9:52" customFormat="1" x14ac:dyDescent="0.15">
      <c r="I265" s="14">
        <v>44824</v>
      </c>
      <c r="J265" s="15" t="s">
        <v>37</v>
      </c>
      <c r="K265" s="15" t="s">
        <v>37</v>
      </c>
      <c r="L265" s="15">
        <v>0</v>
      </c>
      <c r="M265" s="15">
        <v>0</v>
      </c>
      <c r="N265" s="15">
        <v>24570.528905174335</v>
      </c>
      <c r="O265" s="15">
        <v>25118.435882224334</v>
      </c>
      <c r="P265" s="15">
        <v>0</v>
      </c>
      <c r="Q265" s="15">
        <v>0</v>
      </c>
      <c r="R265" s="15" t="s">
        <v>37</v>
      </c>
      <c r="S265" s="15" t="s">
        <v>37</v>
      </c>
      <c r="T265" s="15">
        <v>71030.223451240498</v>
      </c>
      <c r="U265" s="15" t="s">
        <v>37</v>
      </c>
      <c r="V265" s="15" t="s">
        <v>37</v>
      </c>
      <c r="W265" s="15" t="s">
        <v>37</v>
      </c>
      <c r="X265" s="15" t="s">
        <v>37</v>
      </c>
      <c r="Y265" s="15" t="s">
        <v>37</v>
      </c>
      <c r="Z265" s="15" t="s">
        <v>37</v>
      </c>
      <c r="AA265" s="15" t="s">
        <v>37</v>
      </c>
      <c r="AB265" s="15" t="s">
        <v>37</v>
      </c>
      <c r="AC265" s="15" t="s">
        <v>37</v>
      </c>
      <c r="AD265" s="15" t="s">
        <v>37</v>
      </c>
      <c r="AE265" s="15" t="s">
        <v>37</v>
      </c>
      <c r="AF265" s="15" t="s">
        <v>37</v>
      </c>
      <c r="AG265" s="15" t="s">
        <v>37</v>
      </c>
      <c r="AH265" s="15" t="s">
        <v>37</v>
      </c>
      <c r="AI265" s="15" t="s">
        <v>37</v>
      </c>
      <c r="AJ265" s="15" t="s">
        <v>37</v>
      </c>
      <c r="AK265" s="15" t="s">
        <v>37</v>
      </c>
      <c r="AL265" s="15" t="s">
        <v>37</v>
      </c>
      <c r="AM265" s="15" t="s">
        <v>37</v>
      </c>
      <c r="AN265" s="15" t="s">
        <v>37</v>
      </c>
      <c r="AO265" s="12"/>
      <c r="AP265" s="16">
        <v>120719.18823863917</v>
      </c>
      <c r="AQ265" s="17">
        <v>9</v>
      </c>
      <c r="AR265" s="18" t="s">
        <v>37</v>
      </c>
      <c r="AS265" s="19">
        <v>2475239.7152821501</v>
      </c>
      <c r="AT265" s="19" t="s">
        <v>37</v>
      </c>
      <c r="AV265" s="16">
        <v>120719.18823863917</v>
      </c>
      <c r="AW265" s="17">
        <v>39</v>
      </c>
      <c r="AX265" s="18" t="s">
        <v>37</v>
      </c>
      <c r="AY265" s="19">
        <v>362266.46257353161</v>
      </c>
      <c r="AZ265" s="19" t="s">
        <v>37</v>
      </c>
    </row>
    <row r="266" spans="9:52" customFormat="1" x14ac:dyDescent="0.15">
      <c r="I266" s="14">
        <v>44825</v>
      </c>
      <c r="J266" s="15" t="s">
        <v>37</v>
      </c>
      <c r="K266" s="15" t="s">
        <v>37</v>
      </c>
      <c r="L266" s="15">
        <v>0</v>
      </c>
      <c r="M266" s="15">
        <v>0</v>
      </c>
      <c r="N266" s="15">
        <v>24563.143706200553</v>
      </c>
      <c r="O266" s="15">
        <v>25110.885998067733</v>
      </c>
      <c r="P266" s="15">
        <v>0</v>
      </c>
      <c r="Q266" s="15">
        <v>0</v>
      </c>
      <c r="R266" s="15" t="s">
        <v>37</v>
      </c>
      <c r="S266" s="15" t="s">
        <v>37</v>
      </c>
      <c r="T266" s="15">
        <v>71008.873795506021</v>
      </c>
      <c r="U266" s="15" t="s">
        <v>37</v>
      </c>
      <c r="V266" s="15" t="s">
        <v>37</v>
      </c>
      <c r="W266" s="15" t="s">
        <v>37</v>
      </c>
      <c r="X266" s="15" t="s">
        <v>37</v>
      </c>
      <c r="Y266" s="15" t="s">
        <v>37</v>
      </c>
      <c r="Z266" s="15" t="s">
        <v>37</v>
      </c>
      <c r="AA266" s="15" t="s">
        <v>37</v>
      </c>
      <c r="AB266" s="15" t="s">
        <v>37</v>
      </c>
      <c r="AC266" s="15" t="s">
        <v>37</v>
      </c>
      <c r="AD266" s="15" t="s">
        <v>37</v>
      </c>
      <c r="AE266" s="15" t="s">
        <v>37</v>
      </c>
      <c r="AF266" s="15" t="s">
        <v>37</v>
      </c>
      <c r="AG266" s="15" t="s">
        <v>37</v>
      </c>
      <c r="AH266" s="15" t="s">
        <v>37</v>
      </c>
      <c r="AI266" s="15" t="s">
        <v>37</v>
      </c>
      <c r="AJ266" s="15" t="s">
        <v>37</v>
      </c>
      <c r="AK266" s="15" t="s">
        <v>37</v>
      </c>
      <c r="AL266" s="15" t="s">
        <v>37</v>
      </c>
      <c r="AM266" s="15" t="s">
        <v>37</v>
      </c>
      <c r="AN266" s="15" t="s">
        <v>37</v>
      </c>
      <c r="AO266" s="12"/>
      <c r="AP266" s="16">
        <v>120682.90349977431</v>
      </c>
      <c r="AQ266" s="17">
        <v>9</v>
      </c>
      <c r="AR266" s="18" t="s">
        <v>37</v>
      </c>
      <c r="AS266" s="19">
        <v>2595922.6187819242</v>
      </c>
      <c r="AT266" s="19" t="s">
        <v>37</v>
      </c>
      <c r="AV266" s="16">
        <v>120682.90349977431</v>
      </c>
      <c r="AW266" s="17">
        <v>39</v>
      </c>
      <c r="AX266" s="18" t="s">
        <v>37</v>
      </c>
      <c r="AY266" s="19">
        <v>482949.36607330595</v>
      </c>
      <c r="AZ266" s="19" t="s">
        <v>37</v>
      </c>
    </row>
    <row r="267" spans="9:52" customFormat="1" x14ac:dyDescent="0.15">
      <c r="I267" s="14">
        <v>44826</v>
      </c>
      <c r="J267" s="15" t="s">
        <v>37</v>
      </c>
      <c r="K267" s="15" t="s">
        <v>37</v>
      </c>
      <c r="L267" s="15">
        <v>0</v>
      </c>
      <c r="M267" s="15">
        <v>0</v>
      </c>
      <c r="N267" s="15">
        <v>24083.534559179527</v>
      </c>
      <c r="O267" s="15">
        <v>25103.338383190599</v>
      </c>
      <c r="P267" s="15">
        <v>0</v>
      </c>
      <c r="Q267" s="15">
        <v>0</v>
      </c>
      <c r="R267" s="15" t="s">
        <v>37</v>
      </c>
      <c r="S267" s="15" t="s">
        <v>37</v>
      </c>
      <c r="T267" s="15">
        <v>70987.530556868049</v>
      </c>
      <c r="U267" s="15" t="s">
        <v>37</v>
      </c>
      <c r="V267" s="15" t="s">
        <v>37</v>
      </c>
      <c r="W267" s="15" t="s">
        <v>37</v>
      </c>
      <c r="X267" s="15" t="s">
        <v>37</v>
      </c>
      <c r="Y267" s="15" t="s">
        <v>37</v>
      </c>
      <c r="Z267" s="15" t="s">
        <v>37</v>
      </c>
      <c r="AA267" s="15" t="s">
        <v>37</v>
      </c>
      <c r="AB267" s="15" t="s">
        <v>37</v>
      </c>
      <c r="AC267" s="15" t="s">
        <v>37</v>
      </c>
      <c r="AD267" s="15" t="s">
        <v>37</v>
      </c>
      <c r="AE267" s="15" t="s">
        <v>37</v>
      </c>
      <c r="AF267" s="15" t="s">
        <v>37</v>
      </c>
      <c r="AG267" s="15" t="s">
        <v>37</v>
      </c>
      <c r="AH267" s="15" t="s">
        <v>37</v>
      </c>
      <c r="AI267" s="15" t="s">
        <v>37</v>
      </c>
      <c r="AJ267" s="15" t="s">
        <v>37</v>
      </c>
      <c r="AK267" s="15" t="s">
        <v>37</v>
      </c>
      <c r="AL267" s="15" t="s">
        <v>37</v>
      </c>
      <c r="AM267" s="15" t="s">
        <v>37</v>
      </c>
      <c r="AN267" s="15" t="s">
        <v>37</v>
      </c>
      <c r="AO267" s="12"/>
      <c r="AP267" s="16">
        <v>120174.40349923818</v>
      </c>
      <c r="AQ267" s="17">
        <v>9</v>
      </c>
      <c r="AR267" s="18" t="s">
        <v>37</v>
      </c>
      <c r="AS267" s="19">
        <v>2716097.0222811624</v>
      </c>
      <c r="AT267" s="19" t="s">
        <v>37</v>
      </c>
      <c r="AV267" s="16">
        <v>120174.40349923818</v>
      </c>
      <c r="AW267" s="17">
        <v>39</v>
      </c>
      <c r="AX267" s="18" t="s">
        <v>37</v>
      </c>
      <c r="AY267" s="19">
        <v>603123.76957254414</v>
      </c>
      <c r="AZ267" s="19" t="s">
        <v>37</v>
      </c>
    </row>
    <row r="268" spans="9:52" customFormat="1" x14ac:dyDescent="0.15">
      <c r="I268" s="14">
        <v>44827</v>
      </c>
      <c r="J268" s="15" t="s">
        <v>37</v>
      </c>
      <c r="K268" s="15" t="s">
        <v>37</v>
      </c>
      <c r="L268" s="15">
        <v>0</v>
      </c>
      <c r="M268" s="15">
        <v>0</v>
      </c>
      <c r="N268" s="15">
        <v>24076.295736792024</v>
      </c>
      <c r="O268" s="15">
        <v>25095.793036910851</v>
      </c>
      <c r="P268" s="15">
        <v>0</v>
      </c>
      <c r="Q268" s="15">
        <v>0</v>
      </c>
      <c r="R268" s="15" t="s">
        <v>37</v>
      </c>
      <c r="S268" s="15" t="s">
        <v>37</v>
      </c>
      <c r="T268" s="15">
        <v>70966.193733397813</v>
      </c>
      <c r="U268" s="15" t="s">
        <v>37</v>
      </c>
      <c r="V268" s="15" t="s">
        <v>37</v>
      </c>
      <c r="W268" s="15" t="s">
        <v>37</v>
      </c>
      <c r="X268" s="15" t="s">
        <v>37</v>
      </c>
      <c r="Y268" s="15" t="s">
        <v>37</v>
      </c>
      <c r="Z268" s="15" t="s">
        <v>37</v>
      </c>
      <c r="AA268" s="15" t="s">
        <v>37</v>
      </c>
      <c r="AB268" s="15" t="s">
        <v>37</v>
      </c>
      <c r="AC268" s="15" t="s">
        <v>37</v>
      </c>
      <c r="AD268" s="15" t="s">
        <v>37</v>
      </c>
      <c r="AE268" s="15" t="s">
        <v>37</v>
      </c>
      <c r="AF268" s="15" t="s">
        <v>37</v>
      </c>
      <c r="AG268" s="15" t="s">
        <v>37</v>
      </c>
      <c r="AH268" s="15" t="s">
        <v>37</v>
      </c>
      <c r="AI268" s="15" t="s">
        <v>37</v>
      </c>
      <c r="AJ268" s="15" t="s">
        <v>37</v>
      </c>
      <c r="AK268" s="15" t="s">
        <v>37</v>
      </c>
      <c r="AL268" s="15" t="s">
        <v>37</v>
      </c>
      <c r="AM268" s="15" t="s">
        <v>37</v>
      </c>
      <c r="AN268" s="15" t="s">
        <v>37</v>
      </c>
      <c r="AO268" s="12"/>
      <c r="AP268" s="16">
        <v>120138.2825071007</v>
      </c>
      <c r="AQ268" s="17">
        <v>9</v>
      </c>
      <c r="AR268" s="18" t="s">
        <v>37</v>
      </c>
      <c r="AS268" s="19">
        <v>2836235.304788263</v>
      </c>
      <c r="AT268" s="19" t="s">
        <v>37</v>
      </c>
      <c r="AV268" s="16">
        <v>120138.2825071007</v>
      </c>
      <c r="AW268" s="17">
        <v>39</v>
      </c>
      <c r="AX268" s="18" t="s">
        <v>37</v>
      </c>
      <c r="AY268" s="19">
        <v>723262.05207964487</v>
      </c>
      <c r="AZ268" s="19" t="s">
        <v>37</v>
      </c>
    </row>
    <row r="269" spans="9:52" customFormat="1" x14ac:dyDescent="0.15">
      <c r="I269" s="14">
        <v>44828</v>
      </c>
      <c r="J269" s="15" t="s">
        <v>37</v>
      </c>
      <c r="K269" s="15" t="s">
        <v>37</v>
      </c>
      <c r="L269" s="15">
        <v>0</v>
      </c>
      <c r="M269" s="15">
        <v>0</v>
      </c>
      <c r="N269" s="15">
        <v>24069.059090187711</v>
      </c>
      <c r="O269" s="15">
        <v>25088.249958546614</v>
      </c>
      <c r="P269" s="15">
        <v>0</v>
      </c>
      <c r="Q269" s="15">
        <v>0</v>
      </c>
      <c r="R269" s="15" t="s">
        <v>37</v>
      </c>
      <c r="S269" s="15" t="s">
        <v>37</v>
      </c>
      <c r="T269" s="15">
        <v>70944.863323167097</v>
      </c>
      <c r="U269" s="15" t="s">
        <v>37</v>
      </c>
      <c r="V269" s="15" t="s">
        <v>37</v>
      </c>
      <c r="W269" s="15" t="s">
        <v>37</v>
      </c>
      <c r="X269" s="15" t="s">
        <v>37</v>
      </c>
      <c r="Y269" s="15" t="s">
        <v>37</v>
      </c>
      <c r="Z269" s="15" t="s">
        <v>37</v>
      </c>
      <c r="AA269" s="15" t="s">
        <v>37</v>
      </c>
      <c r="AB269" s="15" t="s">
        <v>37</v>
      </c>
      <c r="AC269" s="15" t="s">
        <v>37</v>
      </c>
      <c r="AD269" s="15" t="s">
        <v>37</v>
      </c>
      <c r="AE269" s="15" t="s">
        <v>37</v>
      </c>
      <c r="AF269" s="15" t="s">
        <v>37</v>
      </c>
      <c r="AG269" s="15" t="s">
        <v>37</v>
      </c>
      <c r="AH269" s="15" t="s">
        <v>37</v>
      </c>
      <c r="AI269" s="15" t="s">
        <v>37</v>
      </c>
      <c r="AJ269" s="15" t="s">
        <v>37</v>
      </c>
      <c r="AK269" s="15" t="s">
        <v>37</v>
      </c>
      <c r="AL269" s="15" t="s">
        <v>37</v>
      </c>
      <c r="AM269" s="15" t="s">
        <v>37</v>
      </c>
      <c r="AN269" s="15" t="s">
        <v>37</v>
      </c>
      <c r="AO269" s="12"/>
      <c r="AP269" s="16">
        <v>120102.17237190143</v>
      </c>
      <c r="AQ269" s="17">
        <v>9</v>
      </c>
      <c r="AR269" s="18" t="s">
        <v>37</v>
      </c>
      <c r="AS269" s="19">
        <v>2956337.4771601646</v>
      </c>
      <c r="AT269" s="19" t="s">
        <v>37</v>
      </c>
      <c r="AV269" s="16">
        <v>120102.17237190143</v>
      </c>
      <c r="AW269" s="17">
        <v>39</v>
      </c>
      <c r="AX269" s="18">
        <v>39</v>
      </c>
      <c r="AY269" s="19">
        <v>843364.22445154632</v>
      </c>
      <c r="AZ269" s="19">
        <v>843364.22445154632</v>
      </c>
    </row>
    <row r="270" spans="9:52" customFormat="1" x14ac:dyDescent="0.15">
      <c r="I270" s="14">
        <v>44829</v>
      </c>
      <c r="J270" s="15" t="s">
        <v>37</v>
      </c>
      <c r="K270" s="15" t="s">
        <v>37</v>
      </c>
      <c r="L270" s="15">
        <v>0</v>
      </c>
      <c r="M270" s="15">
        <v>0</v>
      </c>
      <c r="N270" s="15">
        <v>24061.824618712602</v>
      </c>
      <c r="O270" s="15">
        <v>24607.488220106468</v>
      </c>
      <c r="P270" s="15">
        <v>0</v>
      </c>
      <c r="Q270" s="15">
        <v>0</v>
      </c>
      <c r="R270" s="15" t="s">
        <v>37</v>
      </c>
      <c r="S270" s="15" t="s">
        <v>37</v>
      </c>
      <c r="T270" s="15">
        <v>69938.490166967022</v>
      </c>
      <c r="U270" s="15" t="s">
        <v>37</v>
      </c>
      <c r="V270" s="15" t="s">
        <v>37</v>
      </c>
      <c r="W270" s="15" t="s">
        <v>37</v>
      </c>
      <c r="X270" s="15" t="s">
        <v>37</v>
      </c>
      <c r="Y270" s="15" t="s">
        <v>37</v>
      </c>
      <c r="Z270" s="15" t="s">
        <v>37</v>
      </c>
      <c r="AA270" s="15" t="s">
        <v>37</v>
      </c>
      <c r="AB270" s="15" t="s">
        <v>37</v>
      </c>
      <c r="AC270" s="15" t="s">
        <v>37</v>
      </c>
      <c r="AD270" s="15" t="s">
        <v>37</v>
      </c>
      <c r="AE270" s="15" t="s">
        <v>37</v>
      </c>
      <c r="AF270" s="15" t="s">
        <v>37</v>
      </c>
      <c r="AG270" s="15" t="s">
        <v>37</v>
      </c>
      <c r="AH270" s="15" t="s">
        <v>37</v>
      </c>
      <c r="AI270" s="15" t="s">
        <v>37</v>
      </c>
      <c r="AJ270" s="15" t="s">
        <v>37</v>
      </c>
      <c r="AK270" s="15" t="s">
        <v>37</v>
      </c>
      <c r="AL270" s="15" t="s">
        <v>37</v>
      </c>
      <c r="AM270" s="15" t="s">
        <v>37</v>
      </c>
      <c r="AN270" s="15" t="s">
        <v>37</v>
      </c>
      <c r="AO270" s="12"/>
      <c r="AP270" s="16">
        <v>118607.80300578609</v>
      </c>
      <c r="AQ270" s="17">
        <v>9</v>
      </c>
      <c r="AR270" s="18" t="s">
        <v>37</v>
      </c>
      <c r="AS270" s="19">
        <v>3074945.2801659508</v>
      </c>
      <c r="AT270" s="19" t="s">
        <v>37</v>
      </c>
      <c r="AV270" s="16">
        <v>118607.80300578609</v>
      </c>
      <c r="AW270" s="17">
        <v>40</v>
      </c>
      <c r="AX270" s="18" t="s">
        <v>37</v>
      </c>
      <c r="AY270" s="19">
        <v>118607.80300578609</v>
      </c>
      <c r="AZ270" s="19" t="s">
        <v>37</v>
      </c>
    </row>
    <row r="271" spans="9:52" customFormat="1" x14ac:dyDescent="0.15">
      <c r="I271" s="14">
        <v>44830</v>
      </c>
      <c r="J271" s="15" t="s">
        <v>37</v>
      </c>
      <c r="K271" s="15" t="s">
        <v>37</v>
      </c>
      <c r="L271" s="15">
        <v>0</v>
      </c>
      <c r="M271" s="15">
        <v>0</v>
      </c>
      <c r="N271" s="15">
        <v>24054.59232171292</v>
      </c>
      <c r="O271" s="15">
        <v>24600.091912218599</v>
      </c>
      <c r="P271" s="15">
        <v>0</v>
      </c>
      <c r="Q271" s="15">
        <v>0</v>
      </c>
      <c r="R271" s="15" t="s">
        <v>37</v>
      </c>
      <c r="S271" s="15" t="s">
        <v>37</v>
      </c>
      <c r="T271" s="15">
        <v>69917.468655065415</v>
      </c>
      <c r="U271" s="15" t="s">
        <v>37</v>
      </c>
      <c r="V271" s="15" t="s">
        <v>37</v>
      </c>
      <c r="W271" s="15" t="s">
        <v>37</v>
      </c>
      <c r="X271" s="15" t="s">
        <v>37</v>
      </c>
      <c r="Y271" s="15" t="s">
        <v>37</v>
      </c>
      <c r="Z271" s="15" t="s">
        <v>37</v>
      </c>
      <c r="AA271" s="15" t="s">
        <v>37</v>
      </c>
      <c r="AB271" s="15" t="s">
        <v>37</v>
      </c>
      <c r="AC271" s="15" t="s">
        <v>37</v>
      </c>
      <c r="AD271" s="15" t="s">
        <v>37</v>
      </c>
      <c r="AE271" s="15" t="s">
        <v>37</v>
      </c>
      <c r="AF271" s="15" t="s">
        <v>37</v>
      </c>
      <c r="AG271" s="15" t="s">
        <v>37</v>
      </c>
      <c r="AH271" s="15" t="s">
        <v>37</v>
      </c>
      <c r="AI271" s="15" t="s">
        <v>37</v>
      </c>
      <c r="AJ271" s="15" t="s">
        <v>37</v>
      </c>
      <c r="AK271" s="15" t="s">
        <v>37</v>
      </c>
      <c r="AL271" s="15" t="s">
        <v>37</v>
      </c>
      <c r="AM271" s="15" t="s">
        <v>37</v>
      </c>
      <c r="AN271" s="15" t="s">
        <v>37</v>
      </c>
      <c r="AO271" s="12"/>
      <c r="AP271" s="16">
        <v>118572.15288899693</v>
      </c>
      <c r="AQ271" s="17">
        <v>9</v>
      </c>
      <c r="AR271" s="18" t="s">
        <v>37</v>
      </c>
      <c r="AS271" s="19">
        <v>3193517.4330549478</v>
      </c>
      <c r="AT271" s="19" t="s">
        <v>37</v>
      </c>
      <c r="AV271" s="16">
        <v>118572.15288899693</v>
      </c>
      <c r="AW271" s="17">
        <v>40</v>
      </c>
      <c r="AX271" s="18" t="s">
        <v>37</v>
      </c>
      <c r="AY271" s="19">
        <v>237179.95589478302</v>
      </c>
      <c r="AZ271" s="19" t="s">
        <v>37</v>
      </c>
    </row>
    <row r="272" spans="9:52" customFormat="1" x14ac:dyDescent="0.15">
      <c r="I272" s="14">
        <v>44831</v>
      </c>
      <c r="J272" s="15" t="s">
        <v>37</v>
      </c>
      <c r="K272" s="15" t="s">
        <v>37</v>
      </c>
      <c r="L272" s="15">
        <v>0</v>
      </c>
      <c r="M272" s="15">
        <v>0</v>
      </c>
      <c r="N272" s="15">
        <v>24047.362198535076</v>
      </c>
      <c r="O272" s="15">
        <v>24592.697827449556</v>
      </c>
      <c r="P272" s="15">
        <v>0</v>
      </c>
      <c r="Q272" s="15">
        <v>0</v>
      </c>
      <c r="R272" s="15" t="s">
        <v>37</v>
      </c>
      <c r="S272" s="15" t="s">
        <v>37</v>
      </c>
      <c r="T272" s="15">
        <v>69896.453461629659</v>
      </c>
      <c r="U272" s="15" t="s">
        <v>37</v>
      </c>
      <c r="V272" s="15" t="s">
        <v>37</v>
      </c>
      <c r="W272" s="15" t="s">
        <v>37</v>
      </c>
      <c r="X272" s="15" t="s">
        <v>37</v>
      </c>
      <c r="Y272" s="15" t="s">
        <v>37</v>
      </c>
      <c r="Z272" s="15" t="s">
        <v>37</v>
      </c>
      <c r="AA272" s="15" t="s">
        <v>37</v>
      </c>
      <c r="AB272" s="15" t="s">
        <v>37</v>
      </c>
      <c r="AC272" s="15" t="s">
        <v>37</v>
      </c>
      <c r="AD272" s="15" t="s">
        <v>37</v>
      </c>
      <c r="AE272" s="15" t="s">
        <v>37</v>
      </c>
      <c r="AF272" s="15" t="s">
        <v>37</v>
      </c>
      <c r="AG272" s="15" t="s">
        <v>37</v>
      </c>
      <c r="AH272" s="15" t="s">
        <v>37</v>
      </c>
      <c r="AI272" s="15" t="s">
        <v>37</v>
      </c>
      <c r="AJ272" s="15" t="s">
        <v>37</v>
      </c>
      <c r="AK272" s="15" t="s">
        <v>37</v>
      </c>
      <c r="AL272" s="15" t="s">
        <v>37</v>
      </c>
      <c r="AM272" s="15" t="s">
        <v>37</v>
      </c>
      <c r="AN272" s="15" t="s">
        <v>37</v>
      </c>
      <c r="AO272" s="12"/>
      <c r="AP272" s="16">
        <v>118536.51348761428</v>
      </c>
      <c r="AQ272" s="17">
        <v>9</v>
      </c>
      <c r="AR272" s="18" t="s">
        <v>37</v>
      </c>
      <c r="AS272" s="19">
        <v>3312053.946542562</v>
      </c>
      <c r="AT272" s="19" t="s">
        <v>37</v>
      </c>
      <c r="AV272" s="16">
        <v>118536.51348761428</v>
      </c>
      <c r="AW272" s="17">
        <v>40</v>
      </c>
      <c r="AX272" s="18" t="s">
        <v>37</v>
      </c>
      <c r="AY272" s="19">
        <v>355716.46938239731</v>
      </c>
      <c r="AZ272" s="19" t="s">
        <v>37</v>
      </c>
    </row>
    <row r="273" spans="9:52" customFormat="1" x14ac:dyDescent="0.15">
      <c r="I273" s="14">
        <v>44832</v>
      </c>
      <c r="J273" s="15" t="s">
        <v>37</v>
      </c>
      <c r="K273" s="15" t="s">
        <v>37</v>
      </c>
      <c r="L273" s="15">
        <v>0</v>
      </c>
      <c r="M273" s="15">
        <v>0</v>
      </c>
      <c r="N273" s="15">
        <v>24040.134248525686</v>
      </c>
      <c r="O273" s="15">
        <v>24585.305965131134</v>
      </c>
      <c r="P273" s="15">
        <v>0</v>
      </c>
      <c r="Q273" s="15">
        <v>0</v>
      </c>
      <c r="R273" s="15" t="s">
        <v>37</v>
      </c>
      <c r="S273" s="15" t="s">
        <v>37</v>
      </c>
      <c r="T273" s="15">
        <v>69875.444584760626</v>
      </c>
      <c r="U273" s="15" t="s">
        <v>37</v>
      </c>
      <c r="V273" s="15" t="s">
        <v>37</v>
      </c>
      <c r="W273" s="15" t="s">
        <v>37</v>
      </c>
      <c r="X273" s="15" t="s">
        <v>37</v>
      </c>
      <c r="Y273" s="15" t="s">
        <v>37</v>
      </c>
      <c r="Z273" s="15" t="s">
        <v>37</v>
      </c>
      <c r="AA273" s="15" t="s">
        <v>37</v>
      </c>
      <c r="AB273" s="15" t="s">
        <v>37</v>
      </c>
      <c r="AC273" s="15" t="s">
        <v>37</v>
      </c>
      <c r="AD273" s="15" t="s">
        <v>37</v>
      </c>
      <c r="AE273" s="15" t="s">
        <v>37</v>
      </c>
      <c r="AF273" s="15" t="s">
        <v>37</v>
      </c>
      <c r="AG273" s="15" t="s">
        <v>37</v>
      </c>
      <c r="AH273" s="15" t="s">
        <v>37</v>
      </c>
      <c r="AI273" s="15" t="s">
        <v>37</v>
      </c>
      <c r="AJ273" s="15" t="s">
        <v>37</v>
      </c>
      <c r="AK273" s="15" t="s">
        <v>37</v>
      </c>
      <c r="AL273" s="15" t="s">
        <v>37</v>
      </c>
      <c r="AM273" s="15" t="s">
        <v>37</v>
      </c>
      <c r="AN273" s="15" t="s">
        <v>37</v>
      </c>
      <c r="AO273" s="12"/>
      <c r="AP273" s="16">
        <v>118500.88479841745</v>
      </c>
      <c r="AQ273" s="17">
        <v>9</v>
      </c>
      <c r="AR273" s="18" t="s">
        <v>37</v>
      </c>
      <c r="AS273" s="19">
        <v>3430554.8313409793</v>
      </c>
      <c r="AT273" s="19" t="s">
        <v>37</v>
      </c>
      <c r="AV273" s="16">
        <v>118500.88479841745</v>
      </c>
      <c r="AW273" s="17">
        <v>40</v>
      </c>
      <c r="AX273" s="18" t="s">
        <v>37</v>
      </c>
      <c r="AY273" s="19">
        <v>474217.35418081476</v>
      </c>
      <c r="AZ273" s="19" t="s">
        <v>37</v>
      </c>
    </row>
    <row r="274" spans="9:52" customFormat="1" x14ac:dyDescent="0.15">
      <c r="I274" s="14">
        <v>44833</v>
      </c>
      <c r="J274" s="15" t="s">
        <v>37</v>
      </c>
      <c r="K274" s="15" t="s">
        <v>37</v>
      </c>
      <c r="L274" s="15">
        <v>0</v>
      </c>
      <c r="M274" s="15">
        <v>0</v>
      </c>
      <c r="N274" s="15">
        <v>23090.441472167578</v>
      </c>
      <c r="O274" s="15">
        <v>24577.916324595328</v>
      </c>
      <c r="P274" s="15">
        <v>0</v>
      </c>
      <c r="Q274" s="15">
        <v>0</v>
      </c>
      <c r="R274" s="15" t="s">
        <v>37</v>
      </c>
      <c r="S274" s="15" t="s">
        <v>37</v>
      </c>
      <c r="T274" s="15">
        <v>69854.442022559713</v>
      </c>
      <c r="U274" s="15" t="s">
        <v>37</v>
      </c>
      <c r="V274" s="15" t="s">
        <v>37</v>
      </c>
      <c r="W274" s="15" t="s">
        <v>37</v>
      </c>
      <c r="X274" s="15" t="s">
        <v>37</v>
      </c>
      <c r="Y274" s="15" t="s">
        <v>37</v>
      </c>
      <c r="Z274" s="15" t="s">
        <v>37</v>
      </c>
      <c r="AA274" s="15" t="s">
        <v>37</v>
      </c>
      <c r="AB274" s="15" t="s">
        <v>37</v>
      </c>
      <c r="AC274" s="15" t="s">
        <v>37</v>
      </c>
      <c r="AD274" s="15" t="s">
        <v>37</v>
      </c>
      <c r="AE274" s="15" t="s">
        <v>37</v>
      </c>
      <c r="AF274" s="15" t="s">
        <v>37</v>
      </c>
      <c r="AG274" s="15" t="s">
        <v>37</v>
      </c>
      <c r="AH274" s="15" t="s">
        <v>37</v>
      </c>
      <c r="AI274" s="15" t="s">
        <v>37</v>
      </c>
      <c r="AJ274" s="15" t="s">
        <v>37</v>
      </c>
      <c r="AK274" s="15" t="s">
        <v>37</v>
      </c>
      <c r="AL274" s="15" t="s">
        <v>37</v>
      </c>
      <c r="AM274" s="15" t="s">
        <v>37</v>
      </c>
      <c r="AN274" s="15" t="s">
        <v>37</v>
      </c>
      <c r="AO274" s="12"/>
      <c r="AP274" s="16">
        <v>117522.79981932262</v>
      </c>
      <c r="AQ274" s="17">
        <v>9</v>
      </c>
      <c r="AR274" s="18" t="s">
        <v>37</v>
      </c>
      <c r="AS274" s="19">
        <v>3548077.6311603021</v>
      </c>
      <c r="AT274" s="19" t="s">
        <v>37</v>
      </c>
      <c r="AV274" s="16">
        <v>117522.79981932262</v>
      </c>
      <c r="AW274" s="17">
        <v>40</v>
      </c>
      <c r="AX274" s="18" t="s">
        <v>37</v>
      </c>
      <c r="AY274" s="19">
        <v>591740.15400013735</v>
      </c>
      <c r="AZ274" s="19" t="s">
        <v>37</v>
      </c>
    </row>
    <row r="275" spans="9:52" customFormat="1" x14ac:dyDescent="0.15">
      <c r="I275" s="14">
        <v>44834</v>
      </c>
      <c r="J275" s="15" t="s">
        <v>37</v>
      </c>
      <c r="K275" s="15" t="s">
        <v>37</v>
      </c>
      <c r="L275" s="15">
        <v>0</v>
      </c>
      <c r="M275" s="15">
        <v>0</v>
      </c>
      <c r="N275" s="15">
        <v>23083.501145187944</v>
      </c>
      <c r="O275" s="15">
        <v>24570.528905174335</v>
      </c>
      <c r="P275" s="15">
        <v>0</v>
      </c>
      <c r="Q275" s="15">
        <v>0</v>
      </c>
      <c r="R275" s="15" t="s">
        <v>37</v>
      </c>
      <c r="S275" s="15" t="s">
        <v>37</v>
      </c>
      <c r="T275" s="15">
        <v>69833.445773128929</v>
      </c>
      <c r="U275" s="15" t="s">
        <v>37</v>
      </c>
      <c r="V275" s="15" t="s">
        <v>37</v>
      </c>
      <c r="W275" s="15" t="s">
        <v>37</v>
      </c>
      <c r="X275" s="15" t="s">
        <v>37</v>
      </c>
      <c r="Y275" s="15" t="s">
        <v>37</v>
      </c>
      <c r="Z275" s="15" t="s">
        <v>37</v>
      </c>
      <c r="AA275" s="15" t="s">
        <v>37</v>
      </c>
      <c r="AB275" s="15" t="s">
        <v>37</v>
      </c>
      <c r="AC275" s="15" t="s">
        <v>37</v>
      </c>
      <c r="AD275" s="15" t="s">
        <v>37</v>
      </c>
      <c r="AE275" s="15" t="s">
        <v>37</v>
      </c>
      <c r="AF275" s="15" t="s">
        <v>37</v>
      </c>
      <c r="AG275" s="15" t="s">
        <v>37</v>
      </c>
      <c r="AH275" s="15" t="s">
        <v>37</v>
      </c>
      <c r="AI275" s="15" t="s">
        <v>37</v>
      </c>
      <c r="AJ275" s="15" t="s">
        <v>37</v>
      </c>
      <c r="AK275" s="15" t="s">
        <v>37</v>
      </c>
      <c r="AL275" s="15" t="s">
        <v>37</v>
      </c>
      <c r="AM275" s="15" t="s">
        <v>37</v>
      </c>
      <c r="AN275" s="15" t="s">
        <v>37</v>
      </c>
      <c r="AO275" s="12"/>
      <c r="AP275" s="16">
        <v>117487.4758234912</v>
      </c>
      <c r="AQ275" s="17">
        <v>9</v>
      </c>
      <c r="AR275" s="18">
        <v>9</v>
      </c>
      <c r="AS275" s="19">
        <v>3665565.1069837934</v>
      </c>
      <c r="AT275" s="19">
        <v>3665565.1069837934</v>
      </c>
      <c r="AV275" s="16">
        <v>117487.4758234912</v>
      </c>
      <c r="AW275" s="17">
        <v>40</v>
      </c>
      <c r="AX275" s="18" t="s">
        <v>37</v>
      </c>
      <c r="AY275" s="19">
        <v>709227.62982362858</v>
      </c>
      <c r="AZ275" s="19" t="s">
        <v>37</v>
      </c>
    </row>
    <row r="276" spans="9:52" customFormat="1" x14ac:dyDescent="0.15">
      <c r="I276" s="14">
        <v>44835</v>
      </c>
      <c r="J276" s="15" t="s">
        <v>37</v>
      </c>
      <c r="K276" s="15" t="s">
        <v>37</v>
      </c>
      <c r="L276" s="15">
        <v>0</v>
      </c>
      <c r="M276" s="15">
        <v>0</v>
      </c>
      <c r="N276" s="15">
        <v>23076.562904272305</v>
      </c>
      <c r="O276" s="15">
        <v>24563.143706200553</v>
      </c>
      <c r="P276" s="15">
        <v>0</v>
      </c>
      <c r="Q276" s="15">
        <v>0</v>
      </c>
      <c r="R276" s="15" t="s">
        <v>37</v>
      </c>
      <c r="S276" s="15" t="s">
        <v>37</v>
      </c>
      <c r="T276" s="15">
        <v>69812.455834570836</v>
      </c>
      <c r="U276" s="15" t="s">
        <v>37</v>
      </c>
      <c r="V276" s="15" t="s">
        <v>37</v>
      </c>
      <c r="W276" s="15" t="s">
        <v>37</v>
      </c>
      <c r="X276" s="15" t="s">
        <v>37</v>
      </c>
      <c r="Y276" s="15" t="s">
        <v>37</v>
      </c>
      <c r="Z276" s="15" t="s">
        <v>37</v>
      </c>
      <c r="AA276" s="15" t="s">
        <v>37</v>
      </c>
      <c r="AB276" s="15" t="s">
        <v>37</v>
      </c>
      <c r="AC276" s="15" t="s">
        <v>37</v>
      </c>
      <c r="AD276" s="15" t="s">
        <v>37</v>
      </c>
      <c r="AE276" s="15" t="s">
        <v>37</v>
      </c>
      <c r="AF276" s="15" t="s">
        <v>37</v>
      </c>
      <c r="AG276" s="15" t="s">
        <v>37</v>
      </c>
      <c r="AH276" s="15" t="s">
        <v>37</v>
      </c>
      <c r="AI276" s="15" t="s">
        <v>37</v>
      </c>
      <c r="AJ276" s="15" t="s">
        <v>37</v>
      </c>
      <c r="AK276" s="15" t="s">
        <v>37</v>
      </c>
      <c r="AL276" s="15" t="s">
        <v>37</v>
      </c>
      <c r="AM276" s="15" t="s">
        <v>37</v>
      </c>
      <c r="AN276" s="15" t="s">
        <v>37</v>
      </c>
      <c r="AO276" s="12"/>
      <c r="AP276" s="16">
        <v>117452.16244504369</v>
      </c>
      <c r="AQ276" s="17">
        <v>10</v>
      </c>
      <c r="AR276" s="18" t="s">
        <v>37</v>
      </c>
      <c r="AS276" s="19">
        <v>117452.16244504369</v>
      </c>
      <c r="AT276" s="19" t="s">
        <v>37</v>
      </c>
      <c r="AV276" s="16">
        <v>117452.16244504369</v>
      </c>
      <c r="AW276" s="17">
        <v>40</v>
      </c>
      <c r="AX276" s="18">
        <v>40</v>
      </c>
      <c r="AY276" s="19">
        <v>826679.79226867226</v>
      </c>
      <c r="AZ276" s="19">
        <v>826679.79226867226</v>
      </c>
    </row>
    <row r="277" spans="9:52" customFormat="1" x14ac:dyDescent="0.15">
      <c r="I277" s="14">
        <v>44836</v>
      </c>
      <c r="J277" s="15" t="s">
        <v>37</v>
      </c>
      <c r="K277" s="15" t="s">
        <v>37</v>
      </c>
      <c r="L277" s="15">
        <v>0</v>
      </c>
      <c r="M277" s="15">
        <v>0</v>
      </c>
      <c r="N277" s="15">
        <v>23069.626748793646</v>
      </c>
      <c r="O277" s="15">
        <v>24083.534559179527</v>
      </c>
      <c r="P277" s="15">
        <v>0</v>
      </c>
      <c r="Q277" s="15">
        <v>0</v>
      </c>
      <c r="R277" s="15" t="s">
        <v>37</v>
      </c>
      <c r="S277" s="15" t="s">
        <v>37</v>
      </c>
      <c r="T277" s="15">
        <v>68808.493723228166</v>
      </c>
      <c r="U277" s="15" t="s">
        <v>37</v>
      </c>
      <c r="V277" s="15" t="s">
        <v>37</v>
      </c>
      <c r="W277" s="15" t="s">
        <v>37</v>
      </c>
      <c r="X277" s="15" t="s">
        <v>37</v>
      </c>
      <c r="Y277" s="15" t="s">
        <v>37</v>
      </c>
      <c r="Z277" s="15" t="s">
        <v>37</v>
      </c>
      <c r="AA277" s="15" t="s">
        <v>37</v>
      </c>
      <c r="AB277" s="15" t="s">
        <v>37</v>
      </c>
      <c r="AC277" s="15" t="s">
        <v>37</v>
      </c>
      <c r="AD277" s="15" t="s">
        <v>37</v>
      </c>
      <c r="AE277" s="15" t="s">
        <v>37</v>
      </c>
      <c r="AF277" s="15" t="s">
        <v>37</v>
      </c>
      <c r="AG277" s="15" t="s">
        <v>37</v>
      </c>
      <c r="AH277" s="15" t="s">
        <v>37</v>
      </c>
      <c r="AI277" s="15" t="s">
        <v>37</v>
      </c>
      <c r="AJ277" s="15" t="s">
        <v>37</v>
      </c>
      <c r="AK277" s="15" t="s">
        <v>37</v>
      </c>
      <c r="AL277" s="15" t="s">
        <v>37</v>
      </c>
      <c r="AM277" s="15" t="s">
        <v>37</v>
      </c>
      <c r="AN277" s="15" t="s">
        <v>37</v>
      </c>
      <c r="AO277" s="12"/>
      <c r="AP277" s="16">
        <v>115961.65503120134</v>
      </c>
      <c r="AQ277" s="17">
        <v>10</v>
      </c>
      <c r="AR277" s="18" t="s">
        <v>37</v>
      </c>
      <c r="AS277" s="19">
        <v>233413.81747624505</v>
      </c>
      <c r="AT277" s="19" t="s">
        <v>37</v>
      </c>
      <c r="AV277" s="16">
        <v>115961.65503120134</v>
      </c>
      <c r="AW277" s="17">
        <v>41</v>
      </c>
      <c r="AX277" s="18" t="s">
        <v>37</v>
      </c>
      <c r="AY277" s="19">
        <v>115961.65503120134</v>
      </c>
      <c r="AZ277" s="19" t="s">
        <v>37</v>
      </c>
    </row>
    <row r="278" spans="9:52" customFormat="1" x14ac:dyDescent="0.15">
      <c r="I278" s="14">
        <v>44837</v>
      </c>
      <c r="J278" s="15" t="s">
        <v>37</v>
      </c>
      <c r="K278" s="15" t="s">
        <v>37</v>
      </c>
      <c r="L278" s="15">
        <v>0</v>
      </c>
      <c r="M278" s="15">
        <v>0</v>
      </c>
      <c r="N278" s="15">
        <v>23062.692678125153</v>
      </c>
      <c r="O278" s="15">
        <v>24076.295736792024</v>
      </c>
      <c r="P278" s="15">
        <v>0</v>
      </c>
      <c r="Q278" s="15">
        <v>0</v>
      </c>
      <c r="R278" s="15" t="s">
        <v>37</v>
      </c>
      <c r="S278" s="15" t="s">
        <v>37</v>
      </c>
      <c r="T278" s="15">
        <v>68787.811855971915</v>
      </c>
      <c r="U278" s="15" t="s">
        <v>37</v>
      </c>
      <c r="V278" s="15" t="s">
        <v>37</v>
      </c>
      <c r="W278" s="15" t="s">
        <v>37</v>
      </c>
      <c r="X278" s="15" t="s">
        <v>37</v>
      </c>
      <c r="Y278" s="15" t="s">
        <v>37</v>
      </c>
      <c r="Z278" s="15" t="s">
        <v>37</v>
      </c>
      <c r="AA278" s="15" t="s">
        <v>37</v>
      </c>
      <c r="AB278" s="15" t="s">
        <v>37</v>
      </c>
      <c r="AC278" s="15" t="s">
        <v>37</v>
      </c>
      <c r="AD278" s="15" t="s">
        <v>37</v>
      </c>
      <c r="AE278" s="15" t="s">
        <v>37</v>
      </c>
      <c r="AF278" s="15" t="s">
        <v>37</v>
      </c>
      <c r="AG278" s="15" t="s">
        <v>37</v>
      </c>
      <c r="AH278" s="15" t="s">
        <v>37</v>
      </c>
      <c r="AI278" s="15" t="s">
        <v>37</v>
      </c>
      <c r="AJ278" s="15" t="s">
        <v>37</v>
      </c>
      <c r="AK278" s="15" t="s">
        <v>37</v>
      </c>
      <c r="AL278" s="15" t="s">
        <v>37</v>
      </c>
      <c r="AM278" s="15" t="s">
        <v>37</v>
      </c>
      <c r="AN278" s="15" t="s">
        <v>37</v>
      </c>
      <c r="AO278" s="12"/>
      <c r="AP278" s="16">
        <v>115926.8002708891</v>
      </c>
      <c r="AQ278" s="17">
        <v>10</v>
      </c>
      <c r="AR278" s="18" t="s">
        <v>37</v>
      </c>
      <c r="AS278" s="19">
        <v>349340.61774713418</v>
      </c>
      <c r="AT278" s="19" t="s">
        <v>37</v>
      </c>
      <c r="AV278" s="16">
        <v>115926.8002708891</v>
      </c>
      <c r="AW278" s="17">
        <v>41</v>
      </c>
      <c r="AX278" s="18" t="s">
        <v>37</v>
      </c>
      <c r="AY278" s="19">
        <v>231888.45530209044</v>
      </c>
      <c r="AZ278" s="19" t="s">
        <v>37</v>
      </c>
    </row>
    <row r="279" spans="9:52" customFormat="1" x14ac:dyDescent="0.15">
      <c r="I279" s="14">
        <v>44838</v>
      </c>
      <c r="J279" s="15" t="s">
        <v>37</v>
      </c>
      <c r="K279" s="15" t="s">
        <v>37</v>
      </c>
      <c r="L279" s="15">
        <v>0</v>
      </c>
      <c r="M279" s="15">
        <v>0</v>
      </c>
      <c r="N279" s="15">
        <v>23055.760691640186</v>
      </c>
      <c r="O279" s="15">
        <v>24069.059090187711</v>
      </c>
      <c r="P279" s="15">
        <v>0</v>
      </c>
      <c r="Q279" s="15">
        <v>0</v>
      </c>
      <c r="R279" s="15" t="s">
        <v>37</v>
      </c>
      <c r="S279" s="15" t="s">
        <v>37</v>
      </c>
      <c r="T279" s="15">
        <v>68767.136205094066</v>
      </c>
      <c r="U279" s="15" t="s">
        <v>37</v>
      </c>
      <c r="V279" s="15" t="s">
        <v>37</v>
      </c>
      <c r="W279" s="15" t="s">
        <v>37</v>
      </c>
      <c r="X279" s="15" t="s">
        <v>37</v>
      </c>
      <c r="Y279" s="15" t="s">
        <v>37</v>
      </c>
      <c r="Z279" s="15" t="s">
        <v>37</v>
      </c>
      <c r="AA279" s="15" t="s">
        <v>37</v>
      </c>
      <c r="AB279" s="15" t="s">
        <v>37</v>
      </c>
      <c r="AC279" s="15" t="s">
        <v>37</v>
      </c>
      <c r="AD279" s="15" t="s">
        <v>37</v>
      </c>
      <c r="AE279" s="15" t="s">
        <v>37</v>
      </c>
      <c r="AF279" s="15" t="s">
        <v>37</v>
      </c>
      <c r="AG279" s="15" t="s">
        <v>37</v>
      </c>
      <c r="AH279" s="15" t="s">
        <v>37</v>
      </c>
      <c r="AI279" s="15" t="s">
        <v>37</v>
      </c>
      <c r="AJ279" s="15" t="s">
        <v>37</v>
      </c>
      <c r="AK279" s="15" t="s">
        <v>37</v>
      </c>
      <c r="AL279" s="15" t="s">
        <v>37</v>
      </c>
      <c r="AM279" s="15" t="s">
        <v>37</v>
      </c>
      <c r="AN279" s="15" t="s">
        <v>37</v>
      </c>
      <c r="AO279" s="12"/>
      <c r="AP279" s="16">
        <v>115891.95598692197</v>
      </c>
      <c r="AQ279" s="17">
        <v>10</v>
      </c>
      <c r="AR279" s="18" t="s">
        <v>37</v>
      </c>
      <c r="AS279" s="19">
        <v>465232.57373405615</v>
      </c>
      <c r="AT279" s="19" t="s">
        <v>37</v>
      </c>
      <c r="AV279" s="16">
        <v>115891.95598692197</v>
      </c>
      <c r="AW279" s="17">
        <v>41</v>
      </c>
      <c r="AX279" s="18" t="s">
        <v>37</v>
      </c>
      <c r="AY279" s="19">
        <v>347780.41128901241</v>
      </c>
      <c r="AZ279" s="19" t="s">
        <v>37</v>
      </c>
    </row>
    <row r="280" spans="9:52" customFormat="1" x14ac:dyDescent="0.15">
      <c r="I280" s="14">
        <v>44839</v>
      </c>
      <c r="J280" s="15" t="s">
        <v>37</v>
      </c>
      <c r="K280" s="15" t="s">
        <v>37</v>
      </c>
      <c r="L280" s="15">
        <v>0</v>
      </c>
      <c r="M280" s="15">
        <v>0</v>
      </c>
      <c r="N280" s="15">
        <v>23048.830788712297</v>
      </c>
      <c r="O280" s="15">
        <v>24061.824618712602</v>
      </c>
      <c r="P280" s="15">
        <v>0</v>
      </c>
      <c r="Q280" s="15">
        <v>0</v>
      </c>
      <c r="R280" s="15" t="s">
        <v>37</v>
      </c>
      <c r="S280" s="15" t="s">
        <v>37</v>
      </c>
      <c r="T280" s="15">
        <v>68746.466768726124</v>
      </c>
      <c r="U280" s="15" t="s">
        <v>37</v>
      </c>
      <c r="V280" s="15" t="s">
        <v>37</v>
      </c>
      <c r="W280" s="15" t="s">
        <v>37</v>
      </c>
      <c r="X280" s="15" t="s">
        <v>37</v>
      </c>
      <c r="Y280" s="15" t="s">
        <v>37</v>
      </c>
      <c r="Z280" s="15" t="s">
        <v>37</v>
      </c>
      <c r="AA280" s="15" t="s">
        <v>37</v>
      </c>
      <c r="AB280" s="15" t="s">
        <v>37</v>
      </c>
      <c r="AC280" s="15" t="s">
        <v>37</v>
      </c>
      <c r="AD280" s="15" t="s">
        <v>37</v>
      </c>
      <c r="AE280" s="15" t="s">
        <v>37</v>
      </c>
      <c r="AF280" s="15" t="s">
        <v>37</v>
      </c>
      <c r="AG280" s="15" t="s">
        <v>37</v>
      </c>
      <c r="AH280" s="15" t="s">
        <v>37</v>
      </c>
      <c r="AI280" s="15" t="s">
        <v>37</v>
      </c>
      <c r="AJ280" s="15" t="s">
        <v>37</v>
      </c>
      <c r="AK280" s="15" t="s">
        <v>37</v>
      </c>
      <c r="AL280" s="15" t="s">
        <v>37</v>
      </c>
      <c r="AM280" s="15" t="s">
        <v>37</v>
      </c>
      <c r="AN280" s="15" t="s">
        <v>37</v>
      </c>
      <c r="AO280" s="12"/>
      <c r="AP280" s="16">
        <v>115857.12217615102</v>
      </c>
      <c r="AQ280" s="17">
        <v>10</v>
      </c>
      <c r="AR280" s="18" t="s">
        <v>37</v>
      </c>
      <c r="AS280" s="19">
        <v>581089.69591020723</v>
      </c>
      <c r="AT280" s="19" t="s">
        <v>37</v>
      </c>
      <c r="AV280" s="16">
        <v>115857.12217615102</v>
      </c>
      <c r="AW280" s="17">
        <v>41</v>
      </c>
      <c r="AX280" s="18" t="s">
        <v>37</v>
      </c>
      <c r="AY280" s="19">
        <v>463637.53346516343</v>
      </c>
      <c r="AZ280" s="19" t="s">
        <v>37</v>
      </c>
    </row>
    <row r="281" spans="9:52" customFormat="1" x14ac:dyDescent="0.15">
      <c r="I281" s="14">
        <v>44840</v>
      </c>
      <c r="J281" s="15" t="s">
        <v>37</v>
      </c>
      <c r="K281" s="15" t="s">
        <v>37</v>
      </c>
      <c r="L281" s="15">
        <v>0</v>
      </c>
      <c r="M281" s="15">
        <v>0</v>
      </c>
      <c r="N281" s="15" t="s">
        <v>37</v>
      </c>
      <c r="O281" s="15">
        <v>24054.59232171292</v>
      </c>
      <c r="P281" s="15">
        <v>0</v>
      </c>
      <c r="Q281" s="15">
        <v>0</v>
      </c>
      <c r="R281" s="15" t="s">
        <v>37</v>
      </c>
      <c r="S281" s="15" t="s">
        <v>37</v>
      </c>
      <c r="T281" s="15">
        <v>68725.803545000206</v>
      </c>
      <c r="U281" s="15" t="s">
        <v>37</v>
      </c>
      <c r="V281" s="15" t="s">
        <v>37</v>
      </c>
      <c r="W281" s="15" t="s">
        <v>37</v>
      </c>
      <c r="X281" s="15" t="s">
        <v>37</v>
      </c>
      <c r="Y281" s="15" t="s">
        <v>37</v>
      </c>
      <c r="Z281" s="15" t="s">
        <v>37</v>
      </c>
      <c r="AA281" s="15" t="s">
        <v>37</v>
      </c>
      <c r="AB281" s="15" t="s">
        <v>37</v>
      </c>
      <c r="AC281" s="15" t="s">
        <v>37</v>
      </c>
      <c r="AD281" s="15" t="s">
        <v>37</v>
      </c>
      <c r="AE281" s="15" t="s">
        <v>37</v>
      </c>
      <c r="AF281" s="15" t="s">
        <v>37</v>
      </c>
      <c r="AG281" s="15" t="s">
        <v>37</v>
      </c>
      <c r="AH281" s="15" t="s">
        <v>37</v>
      </c>
      <c r="AI281" s="15" t="s">
        <v>37</v>
      </c>
      <c r="AJ281" s="15" t="s">
        <v>37</v>
      </c>
      <c r="AK281" s="15" t="s">
        <v>37</v>
      </c>
      <c r="AL281" s="15" t="s">
        <v>37</v>
      </c>
      <c r="AM281" s="15" t="s">
        <v>37</v>
      </c>
      <c r="AN281" s="15" t="s">
        <v>37</v>
      </c>
      <c r="AO281" s="12"/>
      <c r="AP281" s="16">
        <v>92780.395866713123</v>
      </c>
      <c r="AQ281" s="17">
        <v>10</v>
      </c>
      <c r="AR281" s="18" t="s">
        <v>37</v>
      </c>
      <c r="AS281" s="19">
        <v>673870.09177692037</v>
      </c>
      <c r="AT281" s="19" t="s">
        <v>37</v>
      </c>
      <c r="AV281" s="16">
        <v>92780.395866713123</v>
      </c>
      <c r="AW281" s="17">
        <v>41</v>
      </c>
      <c r="AX281" s="18" t="s">
        <v>37</v>
      </c>
      <c r="AY281" s="19">
        <v>556417.92933187657</v>
      </c>
      <c r="AZ281" s="19" t="s">
        <v>37</v>
      </c>
    </row>
    <row r="282" spans="9:52" customFormat="1" x14ac:dyDescent="0.15">
      <c r="I282" s="14">
        <v>44841</v>
      </c>
      <c r="J282" s="15" t="s">
        <v>37</v>
      </c>
      <c r="K282" s="15" t="s">
        <v>37</v>
      </c>
      <c r="L282" s="15">
        <v>0</v>
      </c>
      <c r="M282" s="15">
        <v>0</v>
      </c>
      <c r="N282" s="15" t="s">
        <v>37</v>
      </c>
      <c r="O282" s="15">
        <v>24047.362198535076</v>
      </c>
      <c r="P282" s="15">
        <v>0</v>
      </c>
      <c r="Q282" s="15">
        <v>0</v>
      </c>
      <c r="R282" s="15" t="s">
        <v>37</v>
      </c>
      <c r="S282" s="15" t="s">
        <v>37</v>
      </c>
      <c r="T282" s="15">
        <v>68705.146532048966</v>
      </c>
      <c r="U282" s="15" t="s">
        <v>37</v>
      </c>
      <c r="V282" s="15" t="s">
        <v>37</v>
      </c>
      <c r="W282" s="15" t="s">
        <v>37</v>
      </c>
      <c r="X282" s="15" t="s">
        <v>37</v>
      </c>
      <c r="Y282" s="15" t="s">
        <v>37</v>
      </c>
      <c r="Z282" s="15" t="s">
        <v>37</v>
      </c>
      <c r="AA282" s="15" t="s">
        <v>37</v>
      </c>
      <c r="AB282" s="15" t="s">
        <v>37</v>
      </c>
      <c r="AC282" s="15" t="s">
        <v>37</v>
      </c>
      <c r="AD282" s="15" t="s">
        <v>37</v>
      </c>
      <c r="AE282" s="15" t="s">
        <v>37</v>
      </c>
      <c r="AF282" s="15" t="s">
        <v>37</v>
      </c>
      <c r="AG282" s="15" t="s">
        <v>37</v>
      </c>
      <c r="AH282" s="15" t="s">
        <v>37</v>
      </c>
      <c r="AI282" s="15" t="s">
        <v>37</v>
      </c>
      <c r="AJ282" s="15" t="s">
        <v>37</v>
      </c>
      <c r="AK282" s="15" t="s">
        <v>37</v>
      </c>
      <c r="AL282" s="15" t="s">
        <v>37</v>
      </c>
      <c r="AM282" s="15" t="s">
        <v>37</v>
      </c>
      <c r="AN282" s="15" t="s">
        <v>37</v>
      </c>
      <c r="AO282" s="12"/>
      <c r="AP282" s="16">
        <v>92752.508730584042</v>
      </c>
      <c r="AQ282" s="17">
        <v>10</v>
      </c>
      <c r="AR282" s="18" t="s">
        <v>37</v>
      </c>
      <c r="AS282" s="19">
        <v>766622.60050750442</v>
      </c>
      <c r="AT282" s="19" t="s">
        <v>37</v>
      </c>
      <c r="AV282" s="16">
        <v>92752.508730584042</v>
      </c>
      <c r="AW282" s="17">
        <v>41</v>
      </c>
      <c r="AX282" s="18" t="s">
        <v>37</v>
      </c>
      <c r="AY282" s="19">
        <v>649170.43806246063</v>
      </c>
      <c r="AZ282" s="19" t="s">
        <v>37</v>
      </c>
    </row>
    <row r="283" spans="9:52" customFormat="1" x14ac:dyDescent="0.15">
      <c r="I283" s="14">
        <v>44842</v>
      </c>
      <c r="J283" s="15" t="s">
        <v>37</v>
      </c>
      <c r="K283" s="15" t="s">
        <v>37</v>
      </c>
      <c r="L283" s="15">
        <v>0</v>
      </c>
      <c r="M283" s="15">
        <v>0</v>
      </c>
      <c r="N283" s="15" t="s">
        <v>37</v>
      </c>
      <c r="O283" s="15">
        <v>24040.134248525686</v>
      </c>
      <c r="P283" s="15">
        <v>0</v>
      </c>
      <c r="Q283" s="15">
        <v>0</v>
      </c>
      <c r="R283" s="15" t="s">
        <v>37</v>
      </c>
      <c r="S283" s="15" t="s">
        <v>37</v>
      </c>
      <c r="T283" s="15">
        <v>68684.495728005626</v>
      </c>
      <c r="U283" s="15" t="s">
        <v>37</v>
      </c>
      <c r="V283" s="15" t="s">
        <v>37</v>
      </c>
      <c r="W283" s="15" t="s">
        <v>37</v>
      </c>
      <c r="X283" s="15" t="s">
        <v>37</v>
      </c>
      <c r="Y283" s="15" t="s">
        <v>37</v>
      </c>
      <c r="Z283" s="15" t="s">
        <v>37</v>
      </c>
      <c r="AA283" s="15" t="s">
        <v>37</v>
      </c>
      <c r="AB283" s="15" t="s">
        <v>37</v>
      </c>
      <c r="AC283" s="15" t="s">
        <v>37</v>
      </c>
      <c r="AD283" s="15" t="s">
        <v>37</v>
      </c>
      <c r="AE283" s="15" t="s">
        <v>37</v>
      </c>
      <c r="AF283" s="15" t="s">
        <v>37</v>
      </c>
      <c r="AG283" s="15" t="s">
        <v>37</v>
      </c>
      <c r="AH283" s="15" t="s">
        <v>37</v>
      </c>
      <c r="AI283" s="15" t="s">
        <v>37</v>
      </c>
      <c r="AJ283" s="15" t="s">
        <v>37</v>
      </c>
      <c r="AK283" s="15" t="s">
        <v>37</v>
      </c>
      <c r="AL283" s="15" t="s">
        <v>37</v>
      </c>
      <c r="AM283" s="15" t="s">
        <v>37</v>
      </c>
      <c r="AN283" s="15" t="s">
        <v>37</v>
      </c>
      <c r="AO283" s="12"/>
      <c r="AP283" s="16">
        <v>92724.629976531316</v>
      </c>
      <c r="AQ283" s="17">
        <v>10</v>
      </c>
      <c r="AR283" s="18" t="s">
        <v>37</v>
      </c>
      <c r="AS283" s="19">
        <v>859347.2304840358</v>
      </c>
      <c r="AT283" s="19" t="s">
        <v>37</v>
      </c>
      <c r="AV283" s="16">
        <v>92724.629976531316</v>
      </c>
      <c r="AW283" s="17">
        <v>41</v>
      </c>
      <c r="AX283" s="18">
        <v>41</v>
      </c>
      <c r="AY283" s="19">
        <v>741895.06803899189</v>
      </c>
      <c r="AZ283" s="19">
        <v>741895.06803899189</v>
      </c>
    </row>
    <row r="284" spans="9:52" customFormat="1" x14ac:dyDescent="0.15">
      <c r="I284" s="14">
        <v>44843</v>
      </c>
      <c r="J284" s="15" t="s">
        <v>37</v>
      </c>
      <c r="K284" s="15" t="s">
        <v>37</v>
      </c>
      <c r="L284" s="15">
        <v>0</v>
      </c>
      <c r="M284" s="15">
        <v>0</v>
      </c>
      <c r="N284" s="15" t="s">
        <v>37</v>
      </c>
      <c r="O284" s="15">
        <v>23090.441472167578</v>
      </c>
      <c r="P284" s="15">
        <v>0</v>
      </c>
      <c r="Q284" s="15">
        <v>0</v>
      </c>
      <c r="R284" s="15" t="s">
        <v>37</v>
      </c>
      <c r="S284" s="15" t="s">
        <v>37</v>
      </c>
      <c r="T284" s="15">
        <v>67682.938971989599</v>
      </c>
      <c r="U284" s="15" t="s">
        <v>37</v>
      </c>
      <c r="V284" s="15" t="s">
        <v>37</v>
      </c>
      <c r="W284" s="15" t="s">
        <v>37</v>
      </c>
      <c r="X284" s="15" t="s">
        <v>37</v>
      </c>
      <c r="Y284" s="15" t="s">
        <v>37</v>
      </c>
      <c r="Z284" s="15" t="s">
        <v>37</v>
      </c>
      <c r="AA284" s="15" t="s">
        <v>37</v>
      </c>
      <c r="AB284" s="15" t="s">
        <v>37</v>
      </c>
      <c r="AC284" s="15" t="s">
        <v>37</v>
      </c>
      <c r="AD284" s="15" t="s">
        <v>37</v>
      </c>
      <c r="AE284" s="15" t="s">
        <v>37</v>
      </c>
      <c r="AF284" s="15" t="s">
        <v>37</v>
      </c>
      <c r="AG284" s="15" t="s">
        <v>37</v>
      </c>
      <c r="AH284" s="15" t="s">
        <v>37</v>
      </c>
      <c r="AI284" s="15" t="s">
        <v>37</v>
      </c>
      <c r="AJ284" s="15" t="s">
        <v>37</v>
      </c>
      <c r="AK284" s="15" t="s">
        <v>37</v>
      </c>
      <c r="AL284" s="15" t="s">
        <v>37</v>
      </c>
      <c r="AM284" s="15" t="s">
        <v>37</v>
      </c>
      <c r="AN284" s="15" t="s">
        <v>37</v>
      </c>
      <c r="AO284" s="12"/>
      <c r="AP284" s="16">
        <v>90773.38044415717</v>
      </c>
      <c r="AQ284" s="17">
        <v>10</v>
      </c>
      <c r="AR284" s="18" t="s">
        <v>37</v>
      </c>
      <c r="AS284" s="19">
        <v>950120.61092819297</v>
      </c>
      <c r="AT284" s="19" t="s">
        <v>37</v>
      </c>
      <c r="AV284" s="16">
        <v>90773.38044415717</v>
      </c>
      <c r="AW284" s="17">
        <v>42</v>
      </c>
      <c r="AX284" s="18" t="s">
        <v>37</v>
      </c>
      <c r="AY284" s="19">
        <v>90773.38044415717</v>
      </c>
      <c r="AZ284" s="19" t="s">
        <v>37</v>
      </c>
    </row>
    <row r="285" spans="9:52" customFormat="1" x14ac:dyDescent="0.15">
      <c r="I285" s="14">
        <v>44844</v>
      </c>
      <c r="J285" s="15" t="s">
        <v>37</v>
      </c>
      <c r="K285" s="15" t="s">
        <v>37</v>
      </c>
      <c r="L285" s="15">
        <v>0</v>
      </c>
      <c r="M285" s="15">
        <v>0</v>
      </c>
      <c r="N285" s="15" t="s">
        <v>37</v>
      </c>
      <c r="O285" s="15">
        <v>23083.501145187944</v>
      </c>
      <c r="P285" s="15">
        <v>0</v>
      </c>
      <c r="Q285" s="15">
        <v>0</v>
      </c>
      <c r="R285" s="15" t="s">
        <v>37</v>
      </c>
      <c r="S285" s="15" t="s">
        <v>37</v>
      </c>
      <c r="T285" s="15">
        <v>67662.595414332885</v>
      </c>
      <c r="U285" s="15" t="s">
        <v>37</v>
      </c>
      <c r="V285" s="15" t="s">
        <v>37</v>
      </c>
      <c r="W285" s="15" t="s">
        <v>37</v>
      </c>
      <c r="X285" s="15" t="s">
        <v>37</v>
      </c>
      <c r="Y285" s="15" t="s">
        <v>37</v>
      </c>
      <c r="Z285" s="15" t="s">
        <v>37</v>
      </c>
      <c r="AA285" s="15" t="s">
        <v>37</v>
      </c>
      <c r="AB285" s="15" t="s">
        <v>37</v>
      </c>
      <c r="AC285" s="15" t="s">
        <v>37</v>
      </c>
      <c r="AD285" s="15" t="s">
        <v>37</v>
      </c>
      <c r="AE285" s="15" t="s">
        <v>37</v>
      </c>
      <c r="AF285" s="15" t="s">
        <v>37</v>
      </c>
      <c r="AG285" s="15" t="s">
        <v>37</v>
      </c>
      <c r="AH285" s="15" t="s">
        <v>37</v>
      </c>
      <c r="AI285" s="15" t="s">
        <v>37</v>
      </c>
      <c r="AJ285" s="15" t="s">
        <v>37</v>
      </c>
      <c r="AK285" s="15" t="s">
        <v>37</v>
      </c>
      <c r="AL285" s="15" t="s">
        <v>37</v>
      </c>
      <c r="AM285" s="15" t="s">
        <v>37</v>
      </c>
      <c r="AN285" s="15" t="s">
        <v>37</v>
      </c>
      <c r="AO285" s="12"/>
      <c r="AP285" s="16">
        <v>90746.096559520825</v>
      </c>
      <c r="AQ285" s="17">
        <v>10</v>
      </c>
      <c r="AR285" s="18" t="s">
        <v>37</v>
      </c>
      <c r="AS285" s="19">
        <v>1040866.7074877138</v>
      </c>
      <c r="AT285" s="19" t="s">
        <v>37</v>
      </c>
      <c r="AV285" s="16">
        <v>90746.096559520825</v>
      </c>
      <c r="AW285" s="17">
        <v>42</v>
      </c>
      <c r="AX285" s="18" t="s">
        <v>37</v>
      </c>
      <c r="AY285" s="19">
        <v>181519.47700367798</v>
      </c>
      <c r="AZ285" s="19" t="s">
        <v>37</v>
      </c>
    </row>
    <row r="286" spans="9:52" customFormat="1" x14ac:dyDescent="0.15">
      <c r="I286" s="14">
        <v>44845</v>
      </c>
      <c r="J286" s="15" t="s">
        <v>37</v>
      </c>
      <c r="K286" s="15" t="s">
        <v>37</v>
      </c>
      <c r="L286" s="15">
        <v>0</v>
      </c>
      <c r="M286" s="15">
        <v>0</v>
      </c>
      <c r="N286" s="15" t="s">
        <v>37</v>
      </c>
      <c r="O286" s="15">
        <v>23076.562904272305</v>
      </c>
      <c r="P286" s="15">
        <v>0</v>
      </c>
      <c r="Q286" s="15">
        <v>0</v>
      </c>
      <c r="R286" s="15" t="s">
        <v>37</v>
      </c>
      <c r="S286" s="15" t="s">
        <v>37</v>
      </c>
      <c r="T286" s="15">
        <v>67642.257971368352</v>
      </c>
      <c r="U286" s="15" t="s">
        <v>37</v>
      </c>
      <c r="V286" s="15" t="s">
        <v>37</v>
      </c>
      <c r="W286" s="15" t="s">
        <v>37</v>
      </c>
      <c r="X286" s="15" t="s">
        <v>37</v>
      </c>
      <c r="Y286" s="15" t="s">
        <v>37</v>
      </c>
      <c r="Z286" s="15" t="s">
        <v>37</v>
      </c>
      <c r="AA286" s="15" t="s">
        <v>37</v>
      </c>
      <c r="AB286" s="15" t="s">
        <v>37</v>
      </c>
      <c r="AC286" s="15" t="s">
        <v>37</v>
      </c>
      <c r="AD286" s="15" t="s">
        <v>37</v>
      </c>
      <c r="AE286" s="15" t="s">
        <v>37</v>
      </c>
      <c r="AF286" s="15" t="s">
        <v>37</v>
      </c>
      <c r="AG286" s="15" t="s">
        <v>37</v>
      </c>
      <c r="AH286" s="15" t="s">
        <v>37</v>
      </c>
      <c r="AI286" s="15" t="s">
        <v>37</v>
      </c>
      <c r="AJ286" s="15" t="s">
        <v>37</v>
      </c>
      <c r="AK286" s="15" t="s">
        <v>37</v>
      </c>
      <c r="AL286" s="15" t="s">
        <v>37</v>
      </c>
      <c r="AM286" s="15" t="s">
        <v>37</v>
      </c>
      <c r="AN286" s="15" t="s">
        <v>37</v>
      </c>
      <c r="AO286" s="12"/>
      <c r="AP286" s="16">
        <v>90718.820875640653</v>
      </c>
      <c r="AQ286" s="17">
        <v>10</v>
      </c>
      <c r="AR286" s="18" t="s">
        <v>37</v>
      </c>
      <c r="AS286" s="19">
        <v>1131585.5283633545</v>
      </c>
      <c r="AT286" s="19" t="s">
        <v>37</v>
      </c>
      <c r="AV286" s="16">
        <v>90718.820875640653</v>
      </c>
      <c r="AW286" s="17">
        <v>42</v>
      </c>
      <c r="AX286" s="18" t="s">
        <v>37</v>
      </c>
      <c r="AY286" s="19">
        <v>272238.29787931865</v>
      </c>
      <c r="AZ286" s="19" t="s">
        <v>37</v>
      </c>
    </row>
    <row r="287" spans="9:52" customFormat="1" x14ac:dyDescent="0.15">
      <c r="I287" s="14">
        <v>44846</v>
      </c>
      <c r="J287" s="15" t="s">
        <v>37</v>
      </c>
      <c r="K287" s="15" t="s">
        <v>37</v>
      </c>
      <c r="L287" s="15">
        <v>0</v>
      </c>
      <c r="M287" s="15">
        <v>0</v>
      </c>
      <c r="N287" s="15" t="s">
        <v>37</v>
      </c>
      <c r="O287" s="15">
        <v>23069.626748793646</v>
      </c>
      <c r="P287" s="15">
        <v>0</v>
      </c>
      <c r="Q287" s="15">
        <v>0</v>
      </c>
      <c r="R287" s="15" t="s">
        <v>37</v>
      </c>
      <c r="S287" s="15" t="s">
        <v>37</v>
      </c>
      <c r="T287" s="15">
        <v>67621.926641258091</v>
      </c>
      <c r="U287" s="15" t="s">
        <v>37</v>
      </c>
      <c r="V287" s="15" t="s">
        <v>37</v>
      </c>
      <c r="W287" s="15" t="s">
        <v>37</v>
      </c>
      <c r="X287" s="15" t="s">
        <v>37</v>
      </c>
      <c r="Y287" s="15" t="s">
        <v>37</v>
      </c>
      <c r="Z287" s="15" t="s">
        <v>37</v>
      </c>
      <c r="AA287" s="15" t="s">
        <v>37</v>
      </c>
      <c r="AB287" s="15" t="s">
        <v>37</v>
      </c>
      <c r="AC287" s="15" t="s">
        <v>37</v>
      </c>
      <c r="AD287" s="15" t="s">
        <v>37</v>
      </c>
      <c r="AE287" s="15" t="s">
        <v>37</v>
      </c>
      <c r="AF287" s="15" t="s">
        <v>37</v>
      </c>
      <c r="AG287" s="15" t="s">
        <v>37</v>
      </c>
      <c r="AH287" s="15" t="s">
        <v>37</v>
      </c>
      <c r="AI287" s="15" t="s">
        <v>37</v>
      </c>
      <c r="AJ287" s="15" t="s">
        <v>37</v>
      </c>
      <c r="AK287" s="15" t="s">
        <v>37</v>
      </c>
      <c r="AL287" s="15" t="s">
        <v>37</v>
      </c>
      <c r="AM287" s="15" t="s">
        <v>37</v>
      </c>
      <c r="AN287" s="15" t="s">
        <v>37</v>
      </c>
      <c r="AO287" s="12"/>
      <c r="AP287" s="16">
        <v>90691.553390051733</v>
      </c>
      <c r="AQ287" s="17">
        <v>10</v>
      </c>
      <c r="AR287" s="18" t="s">
        <v>37</v>
      </c>
      <c r="AS287" s="19">
        <v>1222277.0817534062</v>
      </c>
      <c r="AT287" s="19" t="s">
        <v>37</v>
      </c>
      <c r="AV287" s="16">
        <v>90691.553390051733</v>
      </c>
      <c r="AW287" s="17">
        <v>42</v>
      </c>
      <c r="AX287" s="18" t="s">
        <v>37</v>
      </c>
      <c r="AY287" s="19">
        <v>362929.85126937041</v>
      </c>
      <c r="AZ287" s="19" t="s">
        <v>37</v>
      </c>
    </row>
    <row r="288" spans="9:52" customFormat="1" x14ac:dyDescent="0.15">
      <c r="I288" s="14">
        <v>44847</v>
      </c>
      <c r="J288" s="15" t="s">
        <v>37</v>
      </c>
      <c r="K288" s="15" t="s">
        <v>37</v>
      </c>
      <c r="L288" s="15">
        <v>0</v>
      </c>
      <c r="M288" s="15">
        <v>0</v>
      </c>
      <c r="N288" s="15" t="s">
        <v>37</v>
      </c>
      <c r="O288" s="15">
        <v>23062.692678125153</v>
      </c>
      <c r="P288" s="15">
        <v>0</v>
      </c>
      <c r="Q288" s="15">
        <v>0</v>
      </c>
      <c r="R288" s="15" t="s">
        <v>37</v>
      </c>
      <c r="S288" s="15" t="s">
        <v>37</v>
      </c>
      <c r="T288" s="15">
        <v>67601.601422164778</v>
      </c>
      <c r="U288" s="15" t="s">
        <v>37</v>
      </c>
      <c r="V288" s="15" t="s">
        <v>37</v>
      </c>
      <c r="W288" s="15" t="s">
        <v>37</v>
      </c>
      <c r="X288" s="15" t="s">
        <v>37</v>
      </c>
      <c r="Y288" s="15" t="s">
        <v>37</v>
      </c>
      <c r="Z288" s="15" t="s">
        <v>37</v>
      </c>
      <c r="AA288" s="15" t="s">
        <v>37</v>
      </c>
      <c r="AB288" s="15" t="s">
        <v>37</v>
      </c>
      <c r="AC288" s="15" t="s">
        <v>37</v>
      </c>
      <c r="AD288" s="15" t="s">
        <v>37</v>
      </c>
      <c r="AE288" s="15" t="s">
        <v>37</v>
      </c>
      <c r="AF288" s="15" t="s">
        <v>37</v>
      </c>
      <c r="AG288" s="15" t="s">
        <v>37</v>
      </c>
      <c r="AH288" s="15" t="s">
        <v>37</v>
      </c>
      <c r="AI288" s="15" t="s">
        <v>37</v>
      </c>
      <c r="AJ288" s="15" t="s">
        <v>37</v>
      </c>
      <c r="AK288" s="15" t="s">
        <v>37</v>
      </c>
      <c r="AL288" s="15" t="s">
        <v>37</v>
      </c>
      <c r="AM288" s="15" t="s">
        <v>37</v>
      </c>
      <c r="AN288" s="15" t="s">
        <v>37</v>
      </c>
      <c r="AO288" s="12"/>
      <c r="AP288" s="16">
        <v>90664.294100289932</v>
      </c>
      <c r="AQ288" s="17">
        <v>10</v>
      </c>
      <c r="AR288" s="18" t="s">
        <v>37</v>
      </c>
      <c r="AS288" s="19">
        <v>1312941.3758536961</v>
      </c>
      <c r="AT288" s="19" t="s">
        <v>37</v>
      </c>
      <c r="AV288" s="16">
        <v>90664.294100289932</v>
      </c>
      <c r="AW288" s="17">
        <v>42</v>
      </c>
      <c r="AX288" s="18" t="s">
        <v>37</v>
      </c>
      <c r="AY288" s="19">
        <v>453594.14536966034</v>
      </c>
      <c r="AZ288" s="19" t="s">
        <v>37</v>
      </c>
    </row>
    <row r="289" spans="9:52" customFormat="1" x14ac:dyDescent="0.15">
      <c r="I289" s="14">
        <v>44848</v>
      </c>
      <c r="J289" s="15" t="s">
        <v>37</v>
      </c>
      <c r="K289" s="15" t="s">
        <v>37</v>
      </c>
      <c r="L289" s="15">
        <v>0</v>
      </c>
      <c r="M289" s="15">
        <v>0</v>
      </c>
      <c r="N289" s="15" t="s">
        <v>37</v>
      </c>
      <c r="O289" s="15">
        <v>23055.760691640186</v>
      </c>
      <c r="P289" s="15">
        <v>0</v>
      </c>
      <c r="Q289" s="15">
        <v>0</v>
      </c>
      <c r="R289" s="15" t="s">
        <v>37</v>
      </c>
      <c r="S289" s="15" t="s">
        <v>37</v>
      </c>
      <c r="T289" s="15">
        <v>67581.282312251598</v>
      </c>
      <c r="U289" s="15" t="s">
        <v>37</v>
      </c>
      <c r="V289" s="15" t="s">
        <v>37</v>
      </c>
      <c r="W289" s="15" t="s">
        <v>37</v>
      </c>
      <c r="X289" s="15" t="s">
        <v>37</v>
      </c>
      <c r="Y289" s="15" t="s">
        <v>37</v>
      </c>
      <c r="Z289" s="15" t="s">
        <v>37</v>
      </c>
      <c r="AA289" s="15" t="s">
        <v>37</v>
      </c>
      <c r="AB289" s="15" t="s">
        <v>37</v>
      </c>
      <c r="AC289" s="15" t="s">
        <v>37</v>
      </c>
      <c r="AD289" s="15" t="s">
        <v>37</v>
      </c>
      <c r="AE289" s="15" t="s">
        <v>37</v>
      </c>
      <c r="AF289" s="15" t="s">
        <v>37</v>
      </c>
      <c r="AG289" s="15" t="s">
        <v>37</v>
      </c>
      <c r="AH289" s="15" t="s">
        <v>37</v>
      </c>
      <c r="AI289" s="15" t="s">
        <v>37</v>
      </c>
      <c r="AJ289" s="15" t="s">
        <v>37</v>
      </c>
      <c r="AK289" s="15" t="s">
        <v>37</v>
      </c>
      <c r="AL289" s="15" t="s">
        <v>37</v>
      </c>
      <c r="AM289" s="15" t="s">
        <v>37</v>
      </c>
      <c r="AN289" s="15" t="s">
        <v>37</v>
      </c>
      <c r="AO289" s="12"/>
      <c r="AP289" s="16">
        <v>90637.043003891784</v>
      </c>
      <c r="AQ289" s="17">
        <v>10</v>
      </c>
      <c r="AR289" s="18" t="s">
        <v>37</v>
      </c>
      <c r="AS289" s="19">
        <v>1403578.418857588</v>
      </c>
      <c r="AT289" s="19" t="s">
        <v>37</v>
      </c>
      <c r="AV289" s="16">
        <v>90637.043003891784</v>
      </c>
      <c r="AW289" s="17">
        <v>42</v>
      </c>
      <c r="AX289" s="18" t="s">
        <v>37</v>
      </c>
      <c r="AY289" s="19">
        <v>544231.18837355217</v>
      </c>
      <c r="AZ289" s="19" t="s">
        <v>37</v>
      </c>
    </row>
    <row r="290" spans="9:52" customFormat="1" x14ac:dyDescent="0.15">
      <c r="I290" s="14">
        <v>44849</v>
      </c>
      <c r="J290" s="15" t="s">
        <v>37</v>
      </c>
      <c r="K290" s="15" t="s">
        <v>37</v>
      </c>
      <c r="L290" s="15">
        <v>0</v>
      </c>
      <c r="M290" s="15">
        <v>0</v>
      </c>
      <c r="N290" s="15" t="s">
        <v>37</v>
      </c>
      <c r="O290" s="15">
        <v>23048.830788712297</v>
      </c>
      <c r="P290" s="15">
        <v>0</v>
      </c>
      <c r="Q290" s="15">
        <v>0</v>
      </c>
      <c r="R290" s="15" t="s">
        <v>37</v>
      </c>
      <c r="S290" s="15" t="s">
        <v>37</v>
      </c>
      <c r="T290" s="15">
        <v>67560.969309682318</v>
      </c>
      <c r="U290" s="15" t="s">
        <v>37</v>
      </c>
      <c r="V290" s="15" t="s">
        <v>37</v>
      </c>
      <c r="W290" s="15" t="s">
        <v>37</v>
      </c>
      <c r="X290" s="15" t="s">
        <v>37</v>
      </c>
      <c r="Y290" s="15" t="s">
        <v>37</v>
      </c>
      <c r="Z290" s="15" t="s">
        <v>37</v>
      </c>
      <c r="AA290" s="15" t="s">
        <v>37</v>
      </c>
      <c r="AB290" s="15" t="s">
        <v>37</v>
      </c>
      <c r="AC290" s="15" t="s">
        <v>37</v>
      </c>
      <c r="AD290" s="15" t="s">
        <v>37</v>
      </c>
      <c r="AE290" s="15" t="s">
        <v>37</v>
      </c>
      <c r="AF290" s="15" t="s">
        <v>37</v>
      </c>
      <c r="AG290" s="15" t="s">
        <v>37</v>
      </c>
      <c r="AH290" s="15" t="s">
        <v>37</v>
      </c>
      <c r="AI290" s="15" t="s">
        <v>37</v>
      </c>
      <c r="AJ290" s="15" t="s">
        <v>37</v>
      </c>
      <c r="AK290" s="15" t="s">
        <v>37</v>
      </c>
      <c r="AL290" s="15" t="s">
        <v>37</v>
      </c>
      <c r="AM290" s="15" t="s">
        <v>37</v>
      </c>
      <c r="AN290" s="15" t="s">
        <v>37</v>
      </c>
      <c r="AO290" s="12"/>
      <c r="AP290" s="16">
        <v>90609.800098394611</v>
      </c>
      <c r="AQ290" s="17">
        <v>10</v>
      </c>
      <c r="AR290" s="18" t="s">
        <v>37</v>
      </c>
      <c r="AS290" s="19">
        <v>1494188.2189559825</v>
      </c>
      <c r="AT290" s="19" t="s">
        <v>37</v>
      </c>
      <c r="AV290" s="16">
        <v>90609.800098394611</v>
      </c>
      <c r="AW290" s="17">
        <v>42</v>
      </c>
      <c r="AX290" s="18">
        <v>42</v>
      </c>
      <c r="AY290" s="19">
        <v>634840.9884719468</v>
      </c>
      <c r="AZ290" s="19">
        <v>634840.9884719468</v>
      </c>
    </row>
    <row r="291" spans="9:52" customFormat="1" x14ac:dyDescent="0.15">
      <c r="I291" s="14">
        <v>44850</v>
      </c>
      <c r="J291" s="15" t="s">
        <v>37</v>
      </c>
      <c r="K291" s="15" t="s">
        <v>37</v>
      </c>
      <c r="L291" s="15">
        <v>0</v>
      </c>
      <c r="M291" s="15">
        <v>0</v>
      </c>
      <c r="N291" s="15" t="s">
        <v>37</v>
      </c>
      <c r="O291" s="15" t="s">
        <v>37</v>
      </c>
      <c r="P291" s="15">
        <v>0</v>
      </c>
      <c r="Q291" s="15">
        <v>0</v>
      </c>
      <c r="R291" s="15" t="s">
        <v>37</v>
      </c>
      <c r="S291" s="15" t="s">
        <v>37</v>
      </c>
      <c r="T291" s="15">
        <v>66561.812232728174</v>
      </c>
      <c r="U291" s="15" t="s">
        <v>37</v>
      </c>
      <c r="V291" s="15" t="s">
        <v>37</v>
      </c>
      <c r="W291" s="15" t="s">
        <v>37</v>
      </c>
      <c r="X291" s="15" t="s">
        <v>37</v>
      </c>
      <c r="Y291" s="15" t="s">
        <v>37</v>
      </c>
      <c r="Z291" s="15" t="s">
        <v>37</v>
      </c>
      <c r="AA291" s="15" t="s">
        <v>37</v>
      </c>
      <c r="AB291" s="15" t="s">
        <v>37</v>
      </c>
      <c r="AC291" s="15" t="s">
        <v>37</v>
      </c>
      <c r="AD291" s="15" t="s">
        <v>37</v>
      </c>
      <c r="AE291" s="15" t="s">
        <v>37</v>
      </c>
      <c r="AF291" s="15" t="s">
        <v>37</v>
      </c>
      <c r="AG291" s="15" t="s">
        <v>37</v>
      </c>
      <c r="AH291" s="15" t="s">
        <v>37</v>
      </c>
      <c r="AI291" s="15" t="s">
        <v>37</v>
      </c>
      <c r="AJ291" s="15" t="s">
        <v>37</v>
      </c>
      <c r="AK291" s="15" t="s">
        <v>37</v>
      </c>
      <c r="AL291" s="15" t="s">
        <v>37</v>
      </c>
      <c r="AM291" s="15" t="s">
        <v>37</v>
      </c>
      <c r="AN291" s="15" t="s">
        <v>37</v>
      </c>
      <c r="AO291" s="12"/>
      <c r="AP291" s="16">
        <v>66561.812232728174</v>
      </c>
      <c r="AQ291" s="17">
        <v>10</v>
      </c>
      <c r="AR291" s="18" t="s">
        <v>37</v>
      </c>
      <c r="AS291" s="19">
        <v>1560750.0311887106</v>
      </c>
      <c r="AT291" s="19" t="s">
        <v>37</v>
      </c>
      <c r="AV291" s="16">
        <v>66561.812232728174</v>
      </c>
      <c r="AW291" s="17">
        <v>43</v>
      </c>
      <c r="AX291" s="18" t="s">
        <v>37</v>
      </c>
      <c r="AY291" s="19">
        <v>66561.812232728174</v>
      </c>
      <c r="AZ291" s="19" t="s">
        <v>37</v>
      </c>
    </row>
    <row r="292" spans="9:52" customFormat="1" x14ac:dyDescent="0.15">
      <c r="I292" s="14">
        <v>44851</v>
      </c>
      <c r="J292" s="15" t="s">
        <v>37</v>
      </c>
      <c r="K292" s="15" t="s">
        <v>37</v>
      </c>
      <c r="L292" s="15">
        <v>0</v>
      </c>
      <c r="M292" s="15">
        <v>0</v>
      </c>
      <c r="N292" s="15" t="s">
        <v>37</v>
      </c>
      <c r="O292" s="15" t="s">
        <v>37</v>
      </c>
      <c r="P292" s="15">
        <v>0</v>
      </c>
      <c r="Q292" s="15">
        <v>0</v>
      </c>
      <c r="R292" s="15" t="s">
        <v>37</v>
      </c>
      <c r="S292" s="15" t="s">
        <v>37</v>
      </c>
      <c r="T292" s="15">
        <v>66541.805653737087</v>
      </c>
      <c r="U292" s="15" t="s">
        <v>37</v>
      </c>
      <c r="V292" s="15" t="s">
        <v>37</v>
      </c>
      <c r="W292" s="15" t="s">
        <v>37</v>
      </c>
      <c r="X292" s="15" t="s">
        <v>37</v>
      </c>
      <c r="Y292" s="15" t="s">
        <v>37</v>
      </c>
      <c r="Z292" s="15" t="s">
        <v>37</v>
      </c>
      <c r="AA292" s="15" t="s">
        <v>37</v>
      </c>
      <c r="AB292" s="15" t="s">
        <v>37</v>
      </c>
      <c r="AC292" s="15" t="s">
        <v>37</v>
      </c>
      <c r="AD292" s="15" t="s">
        <v>37</v>
      </c>
      <c r="AE292" s="15" t="s">
        <v>37</v>
      </c>
      <c r="AF292" s="15" t="s">
        <v>37</v>
      </c>
      <c r="AG292" s="15" t="s">
        <v>37</v>
      </c>
      <c r="AH292" s="15" t="s">
        <v>37</v>
      </c>
      <c r="AI292" s="15" t="s">
        <v>37</v>
      </c>
      <c r="AJ292" s="15" t="s">
        <v>37</v>
      </c>
      <c r="AK292" s="15" t="s">
        <v>37</v>
      </c>
      <c r="AL292" s="15" t="s">
        <v>37</v>
      </c>
      <c r="AM292" s="15" t="s">
        <v>37</v>
      </c>
      <c r="AN292" s="15" t="s">
        <v>37</v>
      </c>
      <c r="AO292" s="12"/>
      <c r="AP292" s="16">
        <v>66541.805653737087</v>
      </c>
      <c r="AQ292" s="17">
        <v>10</v>
      </c>
      <c r="AR292" s="18" t="s">
        <v>37</v>
      </c>
      <c r="AS292" s="19">
        <v>1627291.8368424478</v>
      </c>
      <c r="AT292" s="19" t="s">
        <v>37</v>
      </c>
      <c r="AV292" s="16">
        <v>66541.805653737087</v>
      </c>
      <c r="AW292" s="17">
        <v>43</v>
      </c>
      <c r="AX292" s="18" t="s">
        <v>37</v>
      </c>
      <c r="AY292" s="19">
        <v>133103.61788646528</v>
      </c>
      <c r="AZ292" s="19" t="s">
        <v>37</v>
      </c>
    </row>
    <row r="293" spans="9:52" customFormat="1" x14ac:dyDescent="0.15">
      <c r="I293" s="14">
        <v>44852</v>
      </c>
      <c r="J293" s="15" t="s">
        <v>37</v>
      </c>
      <c r="K293" s="15" t="s">
        <v>37</v>
      </c>
      <c r="L293" s="15">
        <v>0</v>
      </c>
      <c r="M293" s="15">
        <v>0</v>
      </c>
      <c r="N293" s="15" t="s">
        <v>37</v>
      </c>
      <c r="O293" s="15" t="s">
        <v>37</v>
      </c>
      <c r="P293" s="15">
        <v>0</v>
      </c>
      <c r="Q293" s="15">
        <v>0</v>
      </c>
      <c r="R293" s="15" t="s">
        <v>37</v>
      </c>
      <c r="S293" s="15" t="s">
        <v>37</v>
      </c>
      <c r="T293" s="15">
        <v>66521.805088152018</v>
      </c>
      <c r="U293" s="15" t="s">
        <v>37</v>
      </c>
      <c r="V293" s="15" t="s">
        <v>37</v>
      </c>
      <c r="W293" s="15" t="s">
        <v>37</v>
      </c>
      <c r="X293" s="15" t="s">
        <v>37</v>
      </c>
      <c r="Y293" s="15" t="s">
        <v>37</v>
      </c>
      <c r="Z293" s="15" t="s">
        <v>37</v>
      </c>
      <c r="AA293" s="15" t="s">
        <v>37</v>
      </c>
      <c r="AB293" s="15" t="s">
        <v>37</v>
      </c>
      <c r="AC293" s="15" t="s">
        <v>37</v>
      </c>
      <c r="AD293" s="15" t="s">
        <v>37</v>
      </c>
      <c r="AE293" s="15" t="s">
        <v>37</v>
      </c>
      <c r="AF293" s="15" t="s">
        <v>37</v>
      </c>
      <c r="AG293" s="15" t="s">
        <v>37</v>
      </c>
      <c r="AH293" s="15" t="s">
        <v>37</v>
      </c>
      <c r="AI293" s="15" t="s">
        <v>37</v>
      </c>
      <c r="AJ293" s="15" t="s">
        <v>37</v>
      </c>
      <c r="AK293" s="15" t="s">
        <v>37</v>
      </c>
      <c r="AL293" s="15" t="s">
        <v>37</v>
      </c>
      <c r="AM293" s="15" t="s">
        <v>37</v>
      </c>
      <c r="AN293" s="15" t="s">
        <v>37</v>
      </c>
      <c r="AO293" s="12"/>
      <c r="AP293" s="16">
        <v>66521.805088152018</v>
      </c>
      <c r="AQ293" s="17">
        <v>10</v>
      </c>
      <c r="AR293" s="18" t="s">
        <v>37</v>
      </c>
      <c r="AS293" s="19">
        <v>1693813.6419305997</v>
      </c>
      <c r="AT293" s="19" t="s">
        <v>37</v>
      </c>
      <c r="AV293" s="16">
        <v>66521.805088152018</v>
      </c>
      <c r="AW293" s="17">
        <v>43</v>
      </c>
      <c r="AX293" s="18" t="s">
        <v>37</v>
      </c>
      <c r="AY293" s="19">
        <v>199625.42297461728</v>
      </c>
      <c r="AZ293" s="19" t="s">
        <v>37</v>
      </c>
    </row>
    <row r="294" spans="9:52" customFormat="1" x14ac:dyDescent="0.15">
      <c r="I294" s="14">
        <v>44853</v>
      </c>
      <c r="J294" s="15" t="s">
        <v>37</v>
      </c>
      <c r="K294" s="15" t="s">
        <v>37</v>
      </c>
      <c r="L294" s="15">
        <v>0</v>
      </c>
      <c r="M294" s="15">
        <v>0</v>
      </c>
      <c r="N294" s="15" t="s">
        <v>37</v>
      </c>
      <c r="O294" s="15" t="s">
        <v>37</v>
      </c>
      <c r="P294" s="15">
        <v>0</v>
      </c>
      <c r="Q294" s="15">
        <v>0</v>
      </c>
      <c r="R294" s="15" t="s">
        <v>37</v>
      </c>
      <c r="S294" s="15" t="s">
        <v>37</v>
      </c>
      <c r="T294" s="15">
        <v>66501.810534165517</v>
      </c>
      <c r="U294" s="15" t="s">
        <v>37</v>
      </c>
      <c r="V294" s="15" t="s">
        <v>37</v>
      </c>
      <c r="W294" s="15" t="s">
        <v>37</v>
      </c>
      <c r="X294" s="15" t="s">
        <v>37</v>
      </c>
      <c r="Y294" s="15" t="s">
        <v>37</v>
      </c>
      <c r="Z294" s="15" t="s">
        <v>37</v>
      </c>
      <c r="AA294" s="15" t="s">
        <v>37</v>
      </c>
      <c r="AB294" s="15" t="s">
        <v>37</v>
      </c>
      <c r="AC294" s="15" t="s">
        <v>37</v>
      </c>
      <c r="AD294" s="15" t="s">
        <v>37</v>
      </c>
      <c r="AE294" s="15" t="s">
        <v>37</v>
      </c>
      <c r="AF294" s="15" t="s">
        <v>37</v>
      </c>
      <c r="AG294" s="15" t="s">
        <v>37</v>
      </c>
      <c r="AH294" s="15" t="s">
        <v>37</v>
      </c>
      <c r="AI294" s="15" t="s">
        <v>37</v>
      </c>
      <c r="AJ294" s="15" t="s">
        <v>37</v>
      </c>
      <c r="AK294" s="15" t="s">
        <v>37</v>
      </c>
      <c r="AL294" s="15" t="s">
        <v>37</v>
      </c>
      <c r="AM294" s="15" t="s">
        <v>37</v>
      </c>
      <c r="AN294" s="15" t="s">
        <v>37</v>
      </c>
      <c r="AO294" s="12"/>
      <c r="AP294" s="16">
        <v>66501.810534165517</v>
      </c>
      <c r="AQ294" s="17">
        <v>10</v>
      </c>
      <c r="AR294" s="18" t="s">
        <v>37</v>
      </c>
      <c r="AS294" s="19">
        <v>1760315.4524647652</v>
      </c>
      <c r="AT294" s="19" t="s">
        <v>37</v>
      </c>
      <c r="AV294" s="16">
        <v>66501.810534165517</v>
      </c>
      <c r="AW294" s="17">
        <v>43</v>
      </c>
      <c r="AX294" s="18" t="s">
        <v>37</v>
      </c>
      <c r="AY294" s="19">
        <v>266127.23350878281</v>
      </c>
      <c r="AZ294" s="19" t="s">
        <v>37</v>
      </c>
    </row>
    <row r="295" spans="9:52" customFormat="1" x14ac:dyDescent="0.15">
      <c r="I295" s="14">
        <v>44854</v>
      </c>
      <c r="J295" s="15" t="s">
        <v>37</v>
      </c>
      <c r="K295" s="15" t="s">
        <v>37</v>
      </c>
      <c r="L295" s="15">
        <v>0</v>
      </c>
      <c r="M295" s="15">
        <v>0</v>
      </c>
      <c r="N295" s="15" t="s">
        <v>37</v>
      </c>
      <c r="O295" s="15" t="s">
        <v>37</v>
      </c>
      <c r="P295" s="15">
        <v>0</v>
      </c>
      <c r="Q295" s="15">
        <v>0</v>
      </c>
      <c r="R295" s="15" t="s">
        <v>37</v>
      </c>
      <c r="S295" s="15" t="s">
        <v>37</v>
      </c>
      <c r="T295" s="15">
        <v>66481.821989970675</v>
      </c>
      <c r="U295" s="15" t="s">
        <v>37</v>
      </c>
      <c r="V295" s="15" t="s">
        <v>37</v>
      </c>
      <c r="W295" s="15" t="s">
        <v>37</v>
      </c>
      <c r="X295" s="15" t="s">
        <v>37</v>
      </c>
      <c r="Y295" s="15" t="s">
        <v>37</v>
      </c>
      <c r="Z295" s="15" t="s">
        <v>37</v>
      </c>
      <c r="AA295" s="15" t="s">
        <v>37</v>
      </c>
      <c r="AB295" s="15" t="s">
        <v>37</v>
      </c>
      <c r="AC295" s="15" t="s">
        <v>37</v>
      </c>
      <c r="AD295" s="15" t="s">
        <v>37</v>
      </c>
      <c r="AE295" s="15" t="s">
        <v>37</v>
      </c>
      <c r="AF295" s="15" t="s">
        <v>37</v>
      </c>
      <c r="AG295" s="15" t="s">
        <v>37</v>
      </c>
      <c r="AH295" s="15" t="s">
        <v>37</v>
      </c>
      <c r="AI295" s="15" t="s">
        <v>37</v>
      </c>
      <c r="AJ295" s="15" t="s">
        <v>37</v>
      </c>
      <c r="AK295" s="15" t="s">
        <v>37</v>
      </c>
      <c r="AL295" s="15" t="s">
        <v>37</v>
      </c>
      <c r="AM295" s="15" t="s">
        <v>37</v>
      </c>
      <c r="AN295" s="15" t="s">
        <v>37</v>
      </c>
      <c r="AO295" s="12"/>
      <c r="AP295" s="16">
        <v>66481.821989970675</v>
      </c>
      <c r="AQ295" s="17">
        <v>10</v>
      </c>
      <c r="AR295" s="18" t="s">
        <v>37</v>
      </c>
      <c r="AS295" s="19">
        <v>1826797.2744547359</v>
      </c>
      <c r="AT295" s="19" t="s">
        <v>37</v>
      </c>
      <c r="AV295" s="16">
        <v>66481.821989970675</v>
      </c>
      <c r="AW295" s="17">
        <v>43</v>
      </c>
      <c r="AX295" s="18" t="s">
        <v>37</v>
      </c>
      <c r="AY295" s="19">
        <v>332609.0554987535</v>
      </c>
      <c r="AZ295" s="19" t="s">
        <v>37</v>
      </c>
    </row>
    <row r="296" spans="9:52" customFormat="1" x14ac:dyDescent="0.15">
      <c r="I296" s="14">
        <v>44855</v>
      </c>
      <c r="J296" s="15" t="s">
        <v>37</v>
      </c>
      <c r="K296" s="15" t="s">
        <v>37</v>
      </c>
      <c r="L296" s="15">
        <v>0</v>
      </c>
      <c r="M296" s="15">
        <v>0</v>
      </c>
      <c r="N296" s="15" t="s">
        <v>37</v>
      </c>
      <c r="O296" s="15" t="s">
        <v>37</v>
      </c>
      <c r="P296" s="15">
        <v>0</v>
      </c>
      <c r="Q296" s="15">
        <v>0</v>
      </c>
      <c r="R296" s="15" t="s">
        <v>37</v>
      </c>
      <c r="S296" s="15" t="s">
        <v>37</v>
      </c>
      <c r="T296" s="15">
        <v>66461.839453761117</v>
      </c>
      <c r="U296" s="15" t="s">
        <v>37</v>
      </c>
      <c r="V296" s="15" t="s">
        <v>37</v>
      </c>
      <c r="W296" s="15" t="s">
        <v>37</v>
      </c>
      <c r="X296" s="15" t="s">
        <v>37</v>
      </c>
      <c r="Y296" s="15" t="s">
        <v>37</v>
      </c>
      <c r="Z296" s="15" t="s">
        <v>37</v>
      </c>
      <c r="AA296" s="15" t="s">
        <v>37</v>
      </c>
      <c r="AB296" s="15" t="s">
        <v>37</v>
      </c>
      <c r="AC296" s="15" t="s">
        <v>37</v>
      </c>
      <c r="AD296" s="15" t="s">
        <v>37</v>
      </c>
      <c r="AE296" s="15" t="s">
        <v>37</v>
      </c>
      <c r="AF296" s="15" t="s">
        <v>37</v>
      </c>
      <c r="AG296" s="15" t="s">
        <v>37</v>
      </c>
      <c r="AH296" s="15" t="s">
        <v>37</v>
      </c>
      <c r="AI296" s="15" t="s">
        <v>37</v>
      </c>
      <c r="AJ296" s="15" t="s">
        <v>37</v>
      </c>
      <c r="AK296" s="15" t="s">
        <v>37</v>
      </c>
      <c r="AL296" s="15" t="s">
        <v>37</v>
      </c>
      <c r="AM296" s="15" t="s">
        <v>37</v>
      </c>
      <c r="AN296" s="15" t="s">
        <v>37</v>
      </c>
      <c r="AO296" s="12"/>
      <c r="AP296" s="16">
        <v>66461.839453761117</v>
      </c>
      <c r="AQ296" s="17">
        <v>10</v>
      </c>
      <c r="AR296" s="18" t="s">
        <v>37</v>
      </c>
      <c r="AS296" s="19">
        <v>1893259.1139084972</v>
      </c>
      <c r="AT296" s="19" t="s">
        <v>37</v>
      </c>
      <c r="AV296" s="16">
        <v>66461.839453761117</v>
      </c>
      <c r="AW296" s="17">
        <v>43</v>
      </c>
      <c r="AX296" s="18" t="s">
        <v>37</v>
      </c>
      <c r="AY296" s="19">
        <v>399070.89495251462</v>
      </c>
      <c r="AZ296" s="19" t="s">
        <v>37</v>
      </c>
    </row>
    <row r="297" spans="9:52" customFormat="1" x14ac:dyDescent="0.15">
      <c r="I297" s="14">
        <v>44856</v>
      </c>
      <c r="J297" s="15" t="s">
        <v>37</v>
      </c>
      <c r="K297" s="15" t="s">
        <v>37</v>
      </c>
      <c r="L297" s="15">
        <v>0</v>
      </c>
      <c r="M297" s="15">
        <v>0</v>
      </c>
      <c r="N297" s="15" t="s">
        <v>37</v>
      </c>
      <c r="O297" s="15" t="s">
        <v>37</v>
      </c>
      <c r="P297" s="15">
        <v>0</v>
      </c>
      <c r="Q297" s="15">
        <v>0</v>
      </c>
      <c r="R297" s="15" t="s">
        <v>37</v>
      </c>
      <c r="S297" s="15" t="s">
        <v>37</v>
      </c>
      <c r="T297" s="15">
        <v>66441.862923731023</v>
      </c>
      <c r="U297" s="15" t="s">
        <v>37</v>
      </c>
      <c r="V297" s="15" t="s">
        <v>37</v>
      </c>
      <c r="W297" s="15" t="s">
        <v>37</v>
      </c>
      <c r="X297" s="15" t="s">
        <v>37</v>
      </c>
      <c r="Y297" s="15" t="s">
        <v>37</v>
      </c>
      <c r="Z297" s="15" t="s">
        <v>37</v>
      </c>
      <c r="AA297" s="15" t="s">
        <v>37</v>
      </c>
      <c r="AB297" s="15" t="s">
        <v>37</v>
      </c>
      <c r="AC297" s="15" t="s">
        <v>37</v>
      </c>
      <c r="AD297" s="15" t="s">
        <v>37</v>
      </c>
      <c r="AE297" s="15" t="s">
        <v>37</v>
      </c>
      <c r="AF297" s="15" t="s">
        <v>37</v>
      </c>
      <c r="AG297" s="15" t="s">
        <v>37</v>
      </c>
      <c r="AH297" s="15" t="s">
        <v>37</v>
      </c>
      <c r="AI297" s="15" t="s">
        <v>37</v>
      </c>
      <c r="AJ297" s="15" t="s">
        <v>37</v>
      </c>
      <c r="AK297" s="15" t="s">
        <v>37</v>
      </c>
      <c r="AL297" s="15" t="s">
        <v>37</v>
      </c>
      <c r="AM297" s="15" t="s">
        <v>37</v>
      </c>
      <c r="AN297" s="15" t="s">
        <v>37</v>
      </c>
      <c r="AO297" s="12"/>
      <c r="AP297" s="16">
        <v>66441.862923731023</v>
      </c>
      <c r="AQ297" s="17">
        <v>10</v>
      </c>
      <c r="AR297" s="18" t="s">
        <v>37</v>
      </c>
      <c r="AS297" s="19">
        <v>1959700.9768322282</v>
      </c>
      <c r="AT297" s="19" t="s">
        <v>37</v>
      </c>
      <c r="AV297" s="16">
        <v>66441.862923731023</v>
      </c>
      <c r="AW297" s="17">
        <v>43</v>
      </c>
      <c r="AX297" s="18">
        <v>43</v>
      </c>
      <c r="AY297" s="19">
        <v>465512.75787624565</v>
      </c>
      <c r="AZ297" s="19">
        <v>465512.75787624565</v>
      </c>
    </row>
    <row r="298" spans="9:52" customFormat="1" x14ac:dyDescent="0.15">
      <c r="I298" s="14">
        <v>44857</v>
      </c>
      <c r="J298" s="15" t="s">
        <v>37</v>
      </c>
      <c r="K298" s="15" t="s">
        <v>37</v>
      </c>
      <c r="L298" s="15">
        <v>0</v>
      </c>
      <c r="M298" s="15">
        <v>0</v>
      </c>
      <c r="N298" s="15" t="s">
        <v>37</v>
      </c>
      <c r="O298" s="15" t="s">
        <v>37</v>
      </c>
      <c r="P298" s="15">
        <v>0</v>
      </c>
      <c r="Q298" s="15">
        <v>0</v>
      </c>
      <c r="R298" s="15" t="s">
        <v>37</v>
      </c>
      <c r="S298" s="15" t="s">
        <v>37</v>
      </c>
      <c r="T298" s="15">
        <v>65445.099862809271</v>
      </c>
      <c r="U298" s="15" t="s">
        <v>37</v>
      </c>
      <c r="V298" s="15" t="s">
        <v>37</v>
      </c>
      <c r="W298" s="15" t="s">
        <v>37</v>
      </c>
      <c r="X298" s="15" t="s">
        <v>37</v>
      </c>
      <c r="Y298" s="15" t="s">
        <v>37</v>
      </c>
      <c r="Z298" s="15" t="s">
        <v>37</v>
      </c>
      <c r="AA298" s="15" t="s">
        <v>37</v>
      </c>
      <c r="AB298" s="15" t="s">
        <v>37</v>
      </c>
      <c r="AC298" s="15" t="s">
        <v>37</v>
      </c>
      <c r="AD298" s="15" t="s">
        <v>37</v>
      </c>
      <c r="AE298" s="15" t="s">
        <v>37</v>
      </c>
      <c r="AF298" s="15" t="s">
        <v>37</v>
      </c>
      <c r="AG298" s="15" t="s">
        <v>37</v>
      </c>
      <c r="AH298" s="15" t="s">
        <v>37</v>
      </c>
      <c r="AI298" s="15" t="s">
        <v>37</v>
      </c>
      <c r="AJ298" s="15" t="s">
        <v>37</v>
      </c>
      <c r="AK298" s="15" t="s">
        <v>37</v>
      </c>
      <c r="AL298" s="15" t="s">
        <v>37</v>
      </c>
      <c r="AM298" s="15" t="s">
        <v>37</v>
      </c>
      <c r="AN298" s="15" t="s">
        <v>37</v>
      </c>
      <c r="AO298" s="12"/>
      <c r="AP298" s="16">
        <v>65445.099862809271</v>
      </c>
      <c r="AQ298" s="17">
        <v>10</v>
      </c>
      <c r="AR298" s="18" t="s">
        <v>37</v>
      </c>
      <c r="AS298" s="19">
        <v>2025146.0766950375</v>
      </c>
      <c r="AT298" s="19" t="s">
        <v>37</v>
      </c>
      <c r="AV298" s="16">
        <v>65445.099862809271</v>
      </c>
      <c r="AW298" s="17">
        <v>44</v>
      </c>
      <c r="AX298" s="18" t="s">
        <v>37</v>
      </c>
      <c r="AY298" s="19">
        <v>65445.099862809271</v>
      </c>
      <c r="AZ298" s="19" t="s">
        <v>37</v>
      </c>
    </row>
    <row r="299" spans="9:52" customFormat="1" x14ac:dyDescent="0.15">
      <c r="I299" s="14">
        <v>44858</v>
      </c>
      <c r="J299" s="15" t="s">
        <v>37</v>
      </c>
      <c r="K299" s="15" t="s">
        <v>37</v>
      </c>
      <c r="L299" s="15">
        <v>0</v>
      </c>
      <c r="M299" s="15">
        <v>0</v>
      </c>
      <c r="N299" s="15" t="s">
        <v>37</v>
      </c>
      <c r="O299" s="15" t="s">
        <v>37</v>
      </c>
      <c r="P299" s="15">
        <v>0</v>
      </c>
      <c r="Q299" s="15">
        <v>0</v>
      </c>
      <c r="R299" s="15" t="s">
        <v>37</v>
      </c>
      <c r="S299" s="15" t="s">
        <v>37</v>
      </c>
      <c r="T299" s="15">
        <v>65425.428935650511</v>
      </c>
      <c r="U299" s="15" t="s">
        <v>37</v>
      </c>
      <c r="V299" s="15" t="s">
        <v>37</v>
      </c>
      <c r="W299" s="15" t="s">
        <v>37</v>
      </c>
      <c r="X299" s="15" t="s">
        <v>37</v>
      </c>
      <c r="Y299" s="15" t="s">
        <v>37</v>
      </c>
      <c r="Z299" s="15" t="s">
        <v>37</v>
      </c>
      <c r="AA299" s="15" t="s">
        <v>37</v>
      </c>
      <c r="AB299" s="15" t="s">
        <v>37</v>
      </c>
      <c r="AC299" s="15" t="s">
        <v>37</v>
      </c>
      <c r="AD299" s="15" t="s">
        <v>37</v>
      </c>
      <c r="AE299" s="15" t="s">
        <v>37</v>
      </c>
      <c r="AF299" s="15" t="s">
        <v>37</v>
      </c>
      <c r="AG299" s="15" t="s">
        <v>37</v>
      </c>
      <c r="AH299" s="15" t="s">
        <v>37</v>
      </c>
      <c r="AI299" s="15" t="s">
        <v>37</v>
      </c>
      <c r="AJ299" s="15" t="s">
        <v>37</v>
      </c>
      <c r="AK299" s="15" t="s">
        <v>37</v>
      </c>
      <c r="AL299" s="15" t="s">
        <v>37</v>
      </c>
      <c r="AM299" s="15" t="s">
        <v>37</v>
      </c>
      <c r="AN299" s="15" t="s">
        <v>37</v>
      </c>
      <c r="AO299" s="12"/>
      <c r="AP299" s="16">
        <v>65425.428935650511</v>
      </c>
      <c r="AQ299" s="17">
        <v>10</v>
      </c>
      <c r="AR299" s="18" t="s">
        <v>37</v>
      </c>
      <c r="AS299" s="19">
        <v>2090571.505630688</v>
      </c>
      <c r="AT299" s="19" t="s">
        <v>37</v>
      </c>
      <c r="AV299" s="16">
        <v>65425.428935650511</v>
      </c>
      <c r="AW299" s="17">
        <v>44</v>
      </c>
      <c r="AX299" s="18" t="s">
        <v>37</v>
      </c>
      <c r="AY299" s="19">
        <v>130870.52879845978</v>
      </c>
      <c r="AZ299" s="19" t="s">
        <v>37</v>
      </c>
    </row>
    <row r="300" spans="9:52" customFormat="1" x14ac:dyDescent="0.15">
      <c r="I300" s="14">
        <v>44859</v>
      </c>
      <c r="J300" s="15" t="s">
        <v>37</v>
      </c>
      <c r="K300" s="15" t="s">
        <v>37</v>
      </c>
      <c r="L300" s="15">
        <v>0</v>
      </c>
      <c r="M300" s="15">
        <v>0</v>
      </c>
      <c r="N300" s="15" t="s">
        <v>37</v>
      </c>
      <c r="O300" s="15" t="s">
        <v>37</v>
      </c>
      <c r="P300" s="15">
        <v>0</v>
      </c>
      <c r="Q300" s="15">
        <v>0</v>
      </c>
      <c r="R300" s="15" t="s">
        <v>37</v>
      </c>
      <c r="S300" s="15" t="s">
        <v>37</v>
      </c>
      <c r="T300" s="15">
        <v>65405.763921010424</v>
      </c>
      <c r="U300" s="15" t="s">
        <v>37</v>
      </c>
      <c r="V300" s="15" t="s">
        <v>37</v>
      </c>
      <c r="W300" s="15" t="s">
        <v>37</v>
      </c>
      <c r="X300" s="15" t="s">
        <v>37</v>
      </c>
      <c r="Y300" s="15" t="s">
        <v>37</v>
      </c>
      <c r="Z300" s="15" t="s">
        <v>37</v>
      </c>
      <c r="AA300" s="15" t="s">
        <v>37</v>
      </c>
      <c r="AB300" s="15" t="s">
        <v>37</v>
      </c>
      <c r="AC300" s="15" t="s">
        <v>37</v>
      </c>
      <c r="AD300" s="15" t="s">
        <v>37</v>
      </c>
      <c r="AE300" s="15" t="s">
        <v>37</v>
      </c>
      <c r="AF300" s="15" t="s">
        <v>37</v>
      </c>
      <c r="AG300" s="15" t="s">
        <v>37</v>
      </c>
      <c r="AH300" s="15" t="s">
        <v>37</v>
      </c>
      <c r="AI300" s="15" t="s">
        <v>37</v>
      </c>
      <c r="AJ300" s="15" t="s">
        <v>37</v>
      </c>
      <c r="AK300" s="15" t="s">
        <v>37</v>
      </c>
      <c r="AL300" s="15" t="s">
        <v>37</v>
      </c>
      <c r="AM300" s="15" t="s">
        <v>37</v>
      </c>
      <c r="AN300" s="15" t="s">
        <v>37</v>
      </c>
      <c r="AO300" s="12"/>
      <c r="AP300" s="16">
        <v>65405.763921010424</v>
      </c>
      <c r="AQ300" s="17">
        <v>10</v>
      </c>
      <c r="AR300" s="18" t="s">
        <v>37</v>
      </c>
      <c r="AS300" s="19">
        <v>2155977.2695516986</v>
      </c>
      <c r="AT300" s="19" t="s">
        <v>37</v>
      </c>
      <c r="AV300" s="16">
        <v>65405.763921010424</v>
      </c>
      <c r="AW300" s="17">
        <v>44</v>
      </c>
      <c r="AX300" s="18" t="s">
        <v>37</v>
      </c>
      <c r="AY300" s="19">
        <v>196276.29271947022</v>
      </c>
      <c r="AZ300" s="19" t="s">
        <v>37</v>
      </c>
    </row>
    <row r="301" spans="9:52" customFormat="1" x14ac:dyDescent="0.15">
      <c r="I301" s="14">
        <v>44860</v>
      </c>
      <c r="J301" s="15" t="s">
        <v>37</v>
      </c>
      <c r="K301" s="15" t="s">
        <v>37</v>
      </c>
      <c r="L301" s="15">
        <v>0</v>
      </c>
      <c r="M301" s="15">
        <v>0</v>
      </c>
      <c r="N301" s="15" t="s">
        <v>37</v>
      </c>
      <c r="O301" s="15" t="s">
        <v>37</v>
      </c>
      <c r="P301" s="15">
        <v>0</v>
      </c>
      <c r="Q301" s="15">
        <v>0</v>
      </c>
      <c r="R301" s="15" t="s">
        <v>37</v>
      </c>
      <c r="S301" s="15" t="s">
        <v>37</v>
      </c>
      <c r="T301" s="15">
        <v>65386.104817111889</v>
      </c>
      <c r="U301" s="15" t="s">
        <v>37</v>
      </c>
      <c r="V301" s="15" t="s">
        <v>37</v>
      </c>
      <c r="W301" s="15" t="s">
        <v>37</v>
      </c>
      <c r="X301" s="15" t="s">
        <v>37</v>
      </c>
      <c r="Y301" s="15" t="s">
        <v>37</v>
      </c>
      <c r="Z301" s="15" t="s">
        <v>37</v>
      </c>
      <c r="AA301" s="15" t="s">
        <v>37</v>
      </c>
      <c r="AB301" s="15" t="s">
        <v>37</v>
      </c>
      <c r="AC301" s="15" t="s">
        <v>37</v>
      </c>
      <c r="AD301" s="15" t="s">
        <v>37</v>
      </c>
      <c r="AE301" s="15" t="s">
        <v>37</v>
      </c>
      <c r="AF301" s="15" t="s">
        <v>37</v>
      </c>
      <c r="AG301" s="15" t="s">
        <v>37</v>
      </c>
      <c r="AH301" s="15" t="s">
        <v>37</v>
      </c>
      <c r="AI301" s="15" t="s">
        <v>37</v>
      </c>
      <c r="AJ301" s="15" t="s">
        <v>37</v>
      </c>
      <c r="AK301" s="15" t="s">
        <v>37</v>
      </c>
      <c r="AL301" s="15" t="s">
        <v>37</v>
      </c>
      <c r="AM301" s="15" t="s">
        <v>37</v>
      </c>
      <c r="AN301" s="15" t="s">
        <v>37</v>
      </c>
      <c r="AO301" s="12"/>
      <c r="AP301" s="16">
        <v>65386.104817111889</v>
      </c>
      <c r="AQ301" s="17">
        <v>10</v>
      </c>
      <c r="AR301" s="18" t="s">
        <v>37</v>
      </c>
      <c r="AS301" s="19">
        <v>2221363.3743688106</v>
      </c>
      <c r="AT301" s="19" t="s">
        <v>37</v>
      </c>
      <c r="AV301" s="16">
        <v>65386.104817111889</v>
      </c>
      <c r="AW301" s="17">
        <v>44</v>
      </c>
      <c r="AX301" s="18" t="s">
        <v>37</v>
      </c>
      <c r="AY301" s="19">
        <v>261662.39753658211</v>
      </c>
      <c r="AZ301" s="19" t="s">
        <v>37</v>
      </c>
    </row>
    <row r="302" spans="9:52" customFormat="1" x14ac:dyDescent="0.15">
      <c r="I302" s="14">
        <v>44861</v>
      </c>
      <c r="J302" s="15" t="s">
        <v>37</v>
      </c>
      <c r="K302" s="15" t="s">
        <v>37</v>
      </c>
      <c r="L302" s="15">
        <v>0</v>
      </c>
      <c r="M302" s="15">
        <v>0</v>
      </c>
      <c r="N302" s="15" t="s">
        <v>37</v>
      </c>
      <c r="O302" s="15" t="s">
        <v>37</v>
      </c>
      <c r="P302" s="15">
        <v>0</v>
      </c>
      <c r="Q302" s="15">
        <v>0</v>
      </c>
      <c r="R302" s="15" t="s">
        <v>37</v>
      </c>
      <c r="S302" s="15" t="s">
        <v>37</v>
      </c>
      <c r="T302" s="15">
        <v>65366.451622178283</v>
      </c>
      <c r="U302" s="15" t="s">
        <v>37</v>
      </c>
      <c r="V302" s="15" t="s">
        <v>37</v>
      </c>
      <c r="W302" s="15" t="s">
        <v>37</v>
      </c>
      <c r="X302" s="15" t="s">
        <v>37</v>
      </c>
      <c r="Y302" s="15" t="s">
        <v>37</v>
      </c>
      <c r="Z302" s="15" t="s">
        <v>37</v>
      </c>
      <c r="AA302" s="15" t="s">
        <v>37</v>
      </c>
      <c r="AB302" s="15" t="s">
        <v>37</v>
      </c>
      <c r="AC302" s="15" t="s">
        <v>37</v>
      </c>
      <c r="AD302" s="15" t="s">
        <v>37</v>
      </c>
      <c r="AE302" s="15" t="s">
        <v>37</v>
      </c>
      <c r="AF302" s="15" t="s">
        <v>37</v>
      </c>
      <c r="AG302" s="15" t="s">
        <v>37</v>
      </c>
      <c r="AH302" s="15" t="s">
        <v>37</v>
      </c>
      <c r="AI302" s="15" t="s">
        <v>37</v>
      </c>
      <c r="AJ302" s="15" t="s">
        <v>37</v>
      </c>
      <c r="AK302" s="15" t="s">
        <v>37</v>
      </c>
      <c r="AL302" s="15" t="s">
        <v>37</v>
      </c>
      <c r="AM302" s="15" t="s">
        <v>37</v>
      </c>
      <c r="AN302" s="15" t="s">
        <v>37</v>
      </c>
      <c r="AO302" s="12"/>
      <c r="AP302" s="16">
        <v>65366.451622178283</v>
      </c>
      <c r="AQ302" s="17">
        <v>10</v>
      </c>
      <c r="AR302" s="18" t="s">
        <v>37</v>
      </c>
      <c r="AS302" s="19">
        <v>2286729.8259909889</v>
      </c>
      <c r="AT302" s="19" t="s">
        <v>37</v>
      </c>
      <c r="AV302" s="16">
        <v>65366.451622178283</v>
      </c>
      <c r="AW302" s="17">
        <v>44</v>
      </c>
      <c r="AX302" s="18" t="s">
        <v>37</v>
      </c>
      <c r="AY302" s="19">
        <v>327028.84915876039</v>
      </c>
      <c r="AZ302" s="19" t="s">
        <v>37</v>
      </c>
    </row>
    <row r="303" spans="9:52" customFormat="1" x14ac:dyDescent="0.15">
      <c r="I303" s="14">
        <v>44862</v>
      </c>
      <c r="J303" s="15" t="s">
        <v>37</v>
      </c>
      <c r="K303" s="15" t="s">
        <v>37</v>
      </c>
      <c r="L303" s="15">
        <v>0</v>
      </c>
      <c r="M303" s="15">
        <v>0</v>
      </c>
      <c r="N303" s="15" t="s">
        <v>37</v>
      </c>
      <c r="O303" s="15" t="s">
        <v>37</v>
      </c>
      <c r="P303" s="15">
        <v>0</v>
      </c>
      <c r="Q303" s="15">
        <v>0</v>
      </c>
      <c r="R303" s="15" t="s">
        <v>37</v>
      </c>
      <c r="S303" s="15" t="s">
        <v>37</v>
      </c>
      <c r="T303" s="15">
        <v>65346.80433443356</v>
      </c>
      <c r="U303" s="15" t="s">
        <v>37</v>
      </c>
      <c r="V303" s="15" t="s">
        <v>37</v>
      </c>
      <c r="W303" s="15" t="s">
        <v>37</v>
      </c>
      <c r="X303" s="15" t="s">
        <v>37</v>
      </c>
      <c r="Y303" s="15" t="s">
        <v>37</v>
      </c>
      <c r="Z303" s="15" t="s">
        <v>37</v>
      </c>
      <c r="AA303" s="15" t="s">
        <v>37</v>
      </c>
      <c r="AB303" s="15" t="s">
        <v>37</v>
      </c>
      <c r="AC303" s="15" t="s">
        <v>37</v>
      </c>
      <c r="AD303" s="15" t="s">
        <v>37</v>
      </c>
      <c r="AE303" s="15" t="s">
        <v>37</v>
      </c>
      <c r="AF303" s="15" t="s">
        <v>37</v>
      </c>
      <c r="AG303" s="15" t="s">
        <v>37</v>
      </c>
      <c r="AH303" s="15" t="s">
        <v>37</v>
      </c>
      <c r="AI303" s="15" t="s">
        <v>37</v>
      </c>
      <c r="AJ303" s="15" t="s">
        <v>37</v>
      </c>
      <c r="AK303" s="15" t="s">
        <v>37</v>
      </c>
      <c r="AL303" s="15" t="s">
        <v>37</v>
      </c>
      <c r="AM303" s="15" t="s">
        <v>37</v>
      </c>
      <c r="AN303" s="15" t="s">
        <v>37</v>
      </c>
      <c r="AO303" s="12"/>
      <c r="AP303" s="16">
        <v>65346.80433443356</v>
      </c>
      <c r="AQ303" s="17">
        <v>10</v>
      </c>
      <c r="AR303" s="18" t="s">
        <v>37</v>
      </c>
      <c r="AS303" s="19">
        <v>2352076.6303254226</v>
      </c>
      <c r="AT303" s="19" t="s">
        <v>37</v>
      </c>
      <c r="AV303" s="16">
        <v>65346.80433443356</v>
      </c>
      <c r="AW303" s="17">
        <v>44</v>
      </c>
      <c r="AX303" s="18" t="s">
        <v>37</v>
      </c>
      <c r="AY303" s="19">
        <v>392375.65349319397</v>
      </c>
      <c r="AZ303" s="19" t="s">
        <v>37</v>
      </c>
    </row>
    <row r="304" spans="9:52" customFormat="1" x14ac:dyDescent="0.15">
      <c r="I304" s="14">
        <v>44863</v>
      </c>
      <c r="J304" s="15" t="s">
        <v>37</v>
      </c>
      <c r="K304" s="15" t="s">
        <v>37</v>
      </c>
      <c r="L304" s="15">
        <v>0</v>
      </c>
      <c r="M304" s="15">
        <v>0</v>
      </c>
      <c r="N304" s="15" t="s">
        <v>37</v>
      </c>
      <c r="O304" s="15" t="s">
        <v>37</v>
      </c>
      <c r="P304" s="15">
        <v>0</v>
      </c>
      <c r="Q304" s="15">
        <v>0</v>
      </c>
      <c r="R304" s="15" t="s">
        <v>37</v>
      </c>
      <c r="S304" s="15" t="s">
        <v>37</v>
      </c>
      <c r="T304" s="15">
        <v>65327.162952102182</v>
      </c>
      <c r="U304" s="15" t="s">
        <v>37</v>
      </c>
      <c r="V304" s="15" t="s">
        <v>37</v>
      </c>
      <c r="W304" s="15" t="s">
        <v>37</v>
      </c>
      <c r="X304" s="15" t="s">
        <v>37</v>
      </c>
      <c r="Y304" s="15" t="s">
        <v>37</v>
      </c>
      <c r="Z304" s="15" t="s">
        <v>37</v>
      </c>
      <c r="AA304" s="15" t="s">
        <v>37</v>
      </c>
      <c r="AB304" s="15" t="s">
        <v>37</v>
      </c>
      <c r="AC304" s="15" t="s">
        <v>37</v>
      </c>
      <c r="AD304" s="15" t="s">
        <v>37</v>
      </c>
      <c r="AE304" s="15" t="s">
        <v>37</v>
      </c>
      <c r="AF304" s="15" t="s">
        <v>37</v>
      </c>
      <c r="AG304" s="15" t="s">
        <v>37</v>
      </c>
      <c r="AH304" s="15" t="s">
        <v>37</v>
      </c>
      <c r="AI304" s="15" t="s">
        <v>37</v>
      </c>
      <c r="AJ304" s="15" t="s">
        <v>37</v>
      </c>
      <c r="AK304" s="15" t="s">
        <v>37</v>
      </c>
      <c r="AL304" s="15" t="s">
        <v>37</v>
      </c>
      <c r="AM304" s="15" t="s">
        <v>37</v>
      </c>
      <c r="AN304" s="15" t="s">
        <v>37</v>
      </c>
      <c r="AO304" s="12"/>
      <c r="AP304" s="16">
        <v>65327.162952102182</v>
      </c>
      <c r="AQ304" s="17">
        <v>10</v>
      </c>
      <c r="AR304" s="18" t="s">
        <v>37</v>
      </c>
      <c r="AS304" s="19">
        <v>2417403.7932775249</v>
      </c>
      <c r="AT304" s="19" t="s">
        <v>37</v>
      </c>
      <c r="AV304" s="16">
        <v>65327.162952102182</v>
      </c>
      <c r="AW304" s="17">
        <v>44</v>
      </c>
      <c r="AX304" s="18">
        <v>44</v>
      </c>
      <c r="AY304" s="19">
        <v>457702.81644529616</v>
      </c>
      <c r="AZ304" s="19">
        <v>457702.81644529616</v>
      </c>
    </row>
    <row r="305" spans="9:52" customFormat="1" x14ac:dyDescent="0.15">
      <c r="I305" s="14">
        <v>44864</v>
      </c>
      <c r="J305" s="15" t="s">
        <v>37</v>
      </c>
      <c r="K305" s="15" t="s">
        <v>37</v>
      </c>
      <c r="L305" s="15">
        <v>0</v>
      </c>
      <c r="M305" s="15">
        <v>0</v>
      </c>
      <c r="N305" s="15" t="s">
        <v>37</v>
      </c>
      <c r="O305" s="15" t="s">
        <v>37</v>
      </c>
      <c r="P305" s="15">
        <v>0</v>
      </c>
      <c r="Q305" s="15">
        <v>0</v>
      </c>
      <c r="R305" s="15" t="s">
        <v>37</v>
      </c>
      <c r="S305" s="15" t="s">
        <v>37</v>
      </c>
      <c r="T305" s="15">
        <v>64332.788257388129</v>
      </c>
      <c r="U305" s="15" t="s">
        <v>37</v>
      </c>
      <c r="V305" s="15" t="s">
        <v>37</v>
      </c>
      <c r="W305" s="15" t="s">
        <v>37</v>
      </c>
      <c r="X305" s="15" t="s">
        <v>37</v>
      </c>
      <c r="Y305" s="15" t="s">
        <v>37</v>
      </c>
      <c r="Z305" s="15" t="s">
        <v>37</v>
      </c>
      <c r="AA305" s="15" t="s">
        <v>37</v>
      </c>
      <c r="AB305" s="15" t="s">
        <v>37</v>
      </c>
      <c r="AC305" s="15" t="s">
        <v>37</v>
      </c>
      <c r="AD305" s="15" t="s">
        <v>37</v>
      </c>
      <c r="AE305" s="15" t="s">
        <v>37</v>
      </c>
      <c r="AF305" s="15" t="s">
        <v>37</v>
      </c>
      <c r="AG305" s="15" t="s">
        <v>37</v>
      </c>
      <c r="AH305" s="15" t="s">
        <v>37</v>
      </c>
      <c r="AI305" s="15" t="s">
        <v>37</v>
      </c>
      <c r="AJ305" s="15" t="s">
        <v>37</v>
      </c>
      <c r="AK305" s="15" t="s">
        <v>37</v>
      </c>
      <c r="AL305" s="15" t="s">
        <v>37</v>
      </c>
      <c r="AM305" s="15" t="s">
        <v>37</v>
      </c>
      <c r="AN305" s="15" t="s">
        <v>37</v>
      </c>
      <c r="AO305" s="12"/>
      <c r="AP305" s="16">
        <v>64332.788257388129</v>
      </c>
      <c r="AQ305" s="17">
        <v>10</v>
      </c>
      <c r="AR305" s="18" t="s">
        <v>37</v>
      </c>
      <c r="AS305" s="19">
        <v>2481736.5815349128</v>
      </c>
      <c r="AT305" s="19" t="s">
        <v>37</v>
      </c>
      <c r="AV305" s="16">
        <v>64332.788257388129</v>
      </c>
      <c r="AW305" s="17">
        <v>45</v>
      </c>
      <c r="AX305" s="18" t="s">
        <v>37</v>
      </c>
      <c r="AY305" s="19">
        <v>64332.788257388129</v>
      </c>
      <c r="AZ305" s="19" t="s">
        <v>37</v>
      </c>
    </row>
    <row r="306" spans="9:52" customFormat="1" x14ac:dyDescent="0.15">
      <c r="I306" s="14">
        <v>44865</v>
      </c>
      <c r="J306" s="15" t="s">
        <v>37</v>
      </c>
      <c r="K306" s="15" t="s">
        <v>37</v>
      </c>
      <c r="L306" s="15">
        <v>0</v>
      </c>
      <c r="M306" s="15">
        <v>0</v>
      </c>
      <c r="N306" s="15" t="s">
        <v>37</v>
      </c>
      <c r="O306" s="15" t="s">
        <v>37</v>
      </c>
      <c r="P306" s="15">
        <v>0</v>
      </c>
      <c r="Q306" s="15">
        <v>0</v>
      </c>
      <c r="R306" s="15" t="s">
        <v>37</v>
      </c>
      <c r="S306" s="15" t="s">
        <v>37</v>
      </c>
      <c r="T306" s="15">
        <v>64313.451659317623</v>
      </c>
      <c r="U306" s="15" t="s">
        <v>37</v>
      </c>
      <c r="V306" s="15" t="s">
        <v>37</v>
      </c>
      <c r="W306" s="15" t="s">
        <v>37</v>
      </c>
      <c r="X306" s="15" t="s">
        <v>37</v>
      </c>
      <c r="Y306" s="15" t="s">
        <v>37</v>
      </c>
      <c r="Z306" s="15" t="s">
        <v>37</v>
      </c>
      <c r="AA306" s="15" t="s">
        <v>37</v>
      </c>
      <c r="AB306" s="15" t="s">
        <v>37</v>
      </c>
      <c r="AC306" s="15" t="s">
        <v>37</v>
      </c>
      <c r="AD306" s="15" t="s">
        <v>37</v>
      </c>
      <c r="AE306" s="15" t="s">
        <v>37</v>
      </c>
      <c r="AF306" s="15" t="s">
        <v>37</v>
      </c>
      <c r="AG306" s="15" t="s">
        <v>37</v>
      </c>
      <c r="AH306" s="15" t="s">
        <v>37</v>
      </c>
      <c r="AI306" s="15" t="s">
        <v>37</v>
      </c>
      <c r="AJ306" s="15" t="s">
        <v>37</v>
      </c>
      <c r="AK306" s="15" t="s">
        <v>37</v>
      </c>
      <c r="AL306" s="15" t="s">
        <v>37</v>
      </c>
      <c r="AM306" s="15" t="s">
        <v>37</v>
      </c>
      <c r="AN306" s="15" t="s">
        <v>37</v>
      </c>
      <c r="AO306" s="12"/>
      <c r="AP306" s="16">
        <v>64313.451659317623</v>
      </c>
      <c r="AQ306" s="17">
        <v>10</v>
      </c>
      <c r="AR306" s="18">
        <v>10</v>
      </c>
      <c r="AS306" s="19">
        <v>2546050.0331942304</v>
      </c>
      <c r="AT306" s="19">
        <v>2546050.0331942304</v>
      </c>
      <c r="AV306" s="16">
        <v>64313.451659317623</v>
      </c>
      <c r="AW306" s="17">
        <v>45</v>
      </c>
      <c r="AX306" s="18" t="s">
        <v>37</v>
      </c>
      <c r="AY306" s="19">
        <v>128646.23991670576</v>
      </c>
      <c r="AZ306" s="19" t="s">
        <v>37</v>
      </c>
    </row>
    <row r="307" spans="9:52" customFormat="1" x14ac:dyDescent="0.15">
      <c r="I307" s="14">
        <v>44866</v>
      </c>
      <c r="J307" s="15" t="s">
        <v>37</v>
      </c>
      <c r="K307" s="15" t="s">
        <v>37</v>
      </c>
      <c r="L307" s="15">
        <v>0</v>
      </c>
      <c r="M307" s="15">
        <v>0</v>
      </c>
      <c r="N307" s="15" t="s">
        <v>37</v>
      </c>
      <c r="O307" s="15" t="s">
        <v>37</v>
      </c>
      <c r="P307" s="15">
        <v>0</v>
      </c>
      <c r="Q307" s="15">
        <v>0</v>
      </c>
      <c r="R307" s="15" t="s">
        <v>37</v>
      </c>
      <c r="S307" s="15" t="s">
        <v>37</v>
      </c>
      <c r="T307" s="15">
        <v>64294.120873276028</v>
      </c>
      <c r="U307" s="15" t="s">
        <v>37</v>
      </c>
      <c r="V307" s="15" t="s">
        <v>37</v>
      </c>
      <c r="W307" s="15" t="s">
        <v>37</v>
      </c>
      <c r="X307" s="15" t="s">
        <v>37</v>
      </c>
      <c r="Y307" s="15" t="s">
        <v>37</v>
      </c>
      <c r="Z307" s="15" t="s">
        <v>37</v>
      </c>
      <c r="AA307" s="15" t="s">
        <v>37</v>
      </c>
      <c r="AB307" s="15" t="s">
        <v>37</v>
      </c>
      <c r="AC307" s="15" t="s">
        <v>37</v>
      </c>
      <c r="AD307" s="15" t="s">
        <v>37</v>
      </c>
      <c r="AE307" s="15" t="s">
        <v>37</v>
      </c>
      <c r="AF307" s="15" t="s">
        <v>37</v>
      </c>
      <c r="AG307" s="15" t="s">
        <v>37</v>
      </c>
      <c r="AH307" s="15" t="s">
        <v>37</v>
      </c>
      <c r="AI307" s="15" t="s">
        <v>37</v>
      </c>
      <c r="AJ307" s="15" t="s">
        <v>37</v>
      </c>
      <c r="AK307" s="15" t="s">
        <v>37</v>
      </c>
      <c r="AL307" s="15" t="s">
        <v>37</v>
      </c>
      <c r="AM307" s="15" t="s">
        <v>37</v>
      </c>
      <c r="AN307" s="15" t="s">
        <v>37</v>
      </c>
      <c r="AO307" s="12"/>
      <c r="AP307" s="16">
        <v>64294.120873276028</v>
      </c>
      <c r="AQ307" s="17">
        <v>11</v>
      </c>
      <c r="AR307" s="18" t="s">
        <v>37</v>
      </c>
      <c r="AS307" s="19">
        <v>64294.120873276028</v>
      </c>
      <c r="AT307" s="19" t="s">
        <v>37</v>
      </c>
      <c r="AV307" s="16">
        <v>64294.120873276028</v>
      </c>
      <c r="AW307" s="17">
        <v>45</v>
      </c>
      <c r="AX307" s="18" t="s">
        <v>37</v>
      </c>
      <c r="AY307" s="19">
        <v>192940.36078998179</v>
      </c>
      <c r="AZ307" s="19" t="s">
        <v>37</v>
      </c>
    </row>
    <row r="308" spans="9:52" customFormat="1" x14ac:dyDescent="0.15">
      <c r="I308" s="14">
        <v>44867</v>
      </c>
      <c r="J308" s="15" t="s">
        <v>37</v>
      </c>
      <c r="K308" s="15" t="s">
        <v>37</v>
      </c>
      <c r="L308" s="15">
        <v>1549.7054799558894</v>
      </c>
      <c r="M308" s="15">
        <v>0</v>
      </c>
      <c r="N308" s="15" t="s">
        <v>37</v>
      </c>
      <c r="O308" s="15" t="s">
        <v>37</v>
      </c>
      <c r="P308" s="15">
        <v>0</v>
      </c>
      <c r="Q308" s="15">
        <v>0</v>
      </c>
      <c r="R308" s="15" t="s">
        <v>37</v>
      </c>
      <c r="S308" s="15" t="s">
        <v>37</v>
      </c>
      <c r="T308" s="15">
        <v>64274.7958975164</v>
      </c>
      <c r="U308" s="15" t="s">
        <v>37</v>
      </c>
      <c r="V308" s="15" t="s">
        <v>37</v>
      </c>
      <c r="W308" s="15" t="s">
        <v>37</v>
      </c>
      <c r="X308" s="15" t="s">
        <v>37</v>
      </c>
      <c r="Y308" s="15" t="s">
        <v>37</v>
      </c>
      <c r="Z308" s="15" t="s">
        <v>37</v>
      </c>
      <c r="AA308" s="15" t="s">
        <v>37</v>
      </c>
      <c r="AB308" s="15" t="s">
        <v>37</v>
      </c>
      <c r="AC308" s="15" t="s">
        <v>37</v>
      </c>
      <c r="AD308" s="15" t="s">
        <v>37</v>
      </c>
      <c r="AE308" s="15" t="s">
        <v>37</v>
      </c>
      <c r="AF308" s="15" t="s">
        <v>37</v>
      </c>
      <c r="AG308" s="15" t="s">
        <v>37</v>
      </c>
      <c r="AH308" s="15" t="s">
        <v>37</v>
      </c>
      <c r="AI308" s="15" t="s">
        <v>37</v>
      </c>
      <c r="AJ308" s="15" t="s">
        <v>37</v>
      </c>
      <c r="AK308" s="15" t="s">
        <v>37</v>
      </c>
      <c r="AL308" s="15" t="s">
        <v>37</v>
      </c>
      <c r="AM308" s="15" t="s">
        <v>37</v>
      </c>
      <c r="AN308" s="15" t="s">
        <v>37</v>
      </c>
      <c r="AO308" s="12"/>
      <c r="AP308" s="16">
        <v>65824.50137747229</v>
      </c>
      <c r="AQ308" s="17">
        <v>11</v>
      </c>
      <c r="AR308" s="18" t="s">
        <v>37</v>
      </c>
      <c r="AS308" s="19">
        <v>130118.62225074832</v>
      </c>
      <c r="AT308" s="19" t="s">
        <v>37</v>
      </c>
      <c r="AV308" s="16">
        <v>65824.50137747229</v>
      </c>
      <c r="AW308" s="17">
        <v>45</v>
      </c>
      <c r="AX308" s="18" t="s">
        <v>37</v>
      </c>
      <c r="AY308" s="19">
        <v>258764.86216745409</v>
      </c>
      <c r="AZ308" s="19" t="s">
        <v>37</v>
      </c>
    </row>
    <row r="309" spans="9:52" customFormat="1" x14ac:dyDescent="0.15">
      <c r="I309" s="14">
        <v>44868</v>
      </c>
      <c r="J309" s="15" t="s">
        <v>37</v>
      </c>
      <c r="K309" s="15" t="s">
        <v>37</v>
      </c>
      <c r="L309" s="15">
        <v>1548.9834943114276</v>
      </c>
      <c r="M309" s="15">
        <v>0</v>
      </c>
      <c r="N309" s="15" t="s">
        <v>37</v>
      </c>
      <c r="O309" s="15" t="s">
        <v>37</v>
      </c>
      <c r="P309" s="15">
        <v>0</v>
      </c>
      <c r="Q309" s="15">
        <v>0</v>
      </c>
      <c r="R309" s="15" t="s">
        <v>37</v>
      </c>
      <c r="S309" s="15" t="s">
        <v>37</v>
      </c>
      <c r="T309" s="15">
        <v>64255.47673029235</v>
      </c>
      <c r="U309" s="15" t="s">
        <v>37</v>
      </c>
      <c r="V309" s="15" t="s">
        <v>37</v>
      </c>
      <c r="W309" s="15" t="s">
        <v>37</v>
      </c>
      <c r="X309" s="15" t="s">
        <v>37</v>
      </c>
      <c r="Y309" s="15" t="s">
        <v>37</v>
      </c>
      <c r="Z309" s="15" t="s">
        <v>37</v>
      </c>
      <c r="AA309" s="15" t="s">
        <v>37</v>
      </c>
      <c r="AB309" s="15" t="s">
        <v>37</v>
      </c>
      <c r="AC309" s="15" t="s">
        <v>37</v>
      </c>
      <c r="AD309" s="15" t="s">
        <v>37</v>
      </c>
      <c r="AE309" s="15" t="s">
        <v>37</v>
      </c>
      <c r="AF309" s="15" t="s">
        <v>37</v>
      </c>
      <c r="AG309" s="15" t="s">
        <v>37</v>
      </c>
      <c r="AH309" s="15" t="s">
        <v>37</v>
      </c>
      <c r="AI309" s="15" t="s">
        <v>37</v>
      </c>
      <c r="AJ309" s="15" t="s">
        <v>37</v>
      </c>
      <c r="AK309" s="15" t="s">
        <v>37</v>
      </c>
      <c r="AL309" s="15" t="s">
        <v>37</v>
      </c>
      <c r="AM309" s="15" t="s">
        <v>37</v>
      </c>
      <c r="AN309" s="15" t="s">
        <v>37</v>
      </c>
      <c r="AO309" s="12"/>
      <c r="AP309" s="16">
        <v>65804.460224603783</v>
      </c>
      <c r="AQ309" s="17">
        <v>11</v>
      </c>
      <c r="AR309" s="18" t="s">
        <v>37</v>
      </c>
      <c r="AS309" s="19">
        <v>195923.0824753521</v>
      </c>
      <c r="AT309" s="19" t="s">
        <v>37</v>
      </c>
      <c r="AV309" s="16">
        <v>65804.460224603783</v>
      </c>
      <c r="AW309" s="17">
        <v>45</v>
      </c>
      <c r="AX309" s="18" t="s">
        <v>37</v>
      </c>
      <c r="AY309" s="19">
        <v>324569.32239205786</v>
      </c>
      <c r="AZ309" s="19" t="s">
        <v>37</v>
      </c>
    </row>
    <row r="310" spans="9:52" customFormat="1" x14ac:dyDescent="0.15">
      <c r="I310" s="14">
        <v>44869</v>
      </c>
      <c r="J310" s="15" t="s">
        <v>37</v>
      </c>
      <c r="K310" s="15" t="s">
        <v>37</v>
      </c>
      <c r="L310" s="15">
        <v>1548.2618450297634</v>
      </c>
      <c r="M310" s="15">
        <v>0</v>
      </c>
      <c r="N310" s="15" t="s">
        <v>37</v>
      </c>
      <c r="O310" s="15" t="s">
        <v>37</v>
      </c>
      <c r="P310" s="15">
        <v>0</v>
      </c>
      <c r="Q310" s="15">
        <v>0</v>
      </c>
      <c r="R310" s="15" t="s">
        <v>37</v>
      </c>
      <c r="S310" s="15" t="s">
        <v>37</v>
      </c>
      <c r="T310" s="15">
        <v>64236.163369857983</v>
      </c>
      <c r="U310" s="15" t="s">
        <v>37</v>
      </c>
      <c r="V310" s="15" t="s">
        <v>37</v>
      </c>
      <c r="W310" s="15" t="s">
        <v>37</v>
      </c>
      <c r="X310" s="15" t="s">
        <v>37</v>
      </c>
      <c r="Y310" s="15" t="s">
        <v>37</v>
      </c>
      <c r="Z310" s="15" t="s">
        <v>37</v>
      </c>
      <c r="AA310" s="15" t="s">
        <v>37</v>
      </c>
      <c r="AB310" s="15" t="s">
        <v>37</v>
      </c>
      <c r="AC310" s="15" t="s">
        <v>37</v>
      </c>
      <c r="AD310" s="15" t="s">
        <v>37</v>
      </c>
      <c r="AE310" s="15" t="s">
        <v>37</v>
      </c>
      <c r="AF310" s="15" t="s">
        <v>37</v>
      </c>
      <c r="AG310" s="15" t="s">
        <v>37</v>
      </c>
      <c r="AH310" s="15" t="s">
        <v>37</v>
      </c>
      <c r="AI310" s="15" t="s">
        <v>37</v>
      </c>
      <c r="AJ310" s="15" t="s">
        <v>37</v>
      </c>
      <c r="AK310" s="15" t="s">
        <v>37</v>
      </c>
      <c r="AL310" s="15" t="s">
        <v>37</v>
      </c>
      <c r="AM310" s="15" t="s">
        <v>37</v>
      </c>
      <c r="AN310" s="15" t="s">
        <v>37</v>
      </c>
      <c r="AO310" s="12"/>
      <c r="AP310" s="16">
        <v>65784.425214887742</v>
      </c>
      <c r="AQ310" s="17">
        <v>11</v>
      </c>
      <c r="AR310" s="18" t="s">
        <v>37</v>
      </c>
      <c r="AS310" s="19">
        <v>261707.50769023984</v>
      </c>
      <c r="AT310" s="19" t="s">
        <v>37</v>
      </c>
      <c r="AV310" s="16">
        <v>65784.425214887742</v>
      </c>
      <c r="AW310" s="17">
        <v>45</v>
      </c>
      <c r="AX310" s="18" t="s">
        <v>37</v>
      </c>
      <c r="AY310" s="19">
        <v>390353.74760694557</v>
      </c>
      <c r="AZ310" s="19" t="s">
        <v>37</v>
      </c>
    </row>
    <row r="311" spans="9:52" customFormat="1" x14ac:dyDescent="0.15">
      <c r="I311" s="14">
        <v>44870</v>
      </c>
      <c r="J311" s="15" t="s">
        <v>37</v>
      </c>
      <c r="K311" s="15" t="s">
        <v>37</v>
      </c>
      <c r="L311" s="15">
        <v>1547.5405319541906</v>
      </c>
      <c r="M311" s="15">
        <v>0</v>
      </c>
      <c r="N311" s="15" t="s">
        <v>37</v>
      </c>
      <c r="O311" s="15" t="s">
        <v>37</v>
      </c>
      <c r="P311" s="15">
        <v>0</v>
      </c>
      <c r="Q311" s="15">
        <v>0</v>
      </c>
      <c r="R311" s="15" t="s">
        <v>37</v>
      </c>
      <c r="S311" s="15" t="s">
        <v>37</v>
      </c>
      <c r="T311" s="15">
        <v>64216.855814467955</v>
      </c>
      <c r="U311" s="15" t="s">
        <v>37</v>
      </c>
      <c r="V311" s="15" t="s">
        <v>37</v>
      </c>
      <c r="W311" s="15" t="s">
        <v>37</v>
      </c>
      <c r="X311" s="15" t="s">
        <v>37</v>
      </c>
      <c r="Y311" s="15" t="s">
        <v>37</v>
      </c>
      <c r="Z311" s="15" t="s">
        <v>37</v>
      </c>
      <c r="AA311" s="15" t="s">
        <v>37</v>
      </c>
      <c r="AB311" s="15" t="s">
        <v>37</v>
      </c>
      <c r="AC311" s="15" t="s">
        <v>37</v>
      </c>
      <c r="AD311" s="15" t="s">
        <v>37</v>
      </c>
      <c r="AE311" s="15" t="s">
        <v>37</v>
      </c>
      <c r="AF311" s="15" t="s">
        <v>37</v>
      </c>
      <c r="AG311" s="15" t="s">
        <v>37</v>
      </c>
      <c r="AH311" s="15" t="s">
        <v>37</v>
      </c>
      <c r="AI311" s="15" t="s">
        <v>37</v>
      </c>
      <c r="AJ311" s="15" t="s">
        <v>37</v>
      </c>
      <c r="AK311" s="15" t="s">
        <v>37</v>
      </c>
      <c r="AL311" s="15" t="s">
        <v>37</v>
      </c>
      <c r="AM311" s="15" t="s">
        <v>37</v>
      </c>
      <c r="AN311" s="15" t="s">
        <v>37</v>
      </c>
      <c r="AO311" s="12"/>
      <c r="AP311" s="16">
        <v>65764.396346422145</v>
      </c>
      <c r="AQ311" s="17">
        <v>11</v>
      </c>
      <c r="AR311" s="18" t="s">
        <v>37</v>
      </c>
      <c r="AS311" s="19">
        <v>327471.90403666196</v>
      </c>
      <c r="AT311" s="19" t="s">
        <v>37</v>
      </c>
      <c r="AV311" s="16">
        <v>65764.396346422145</v>
      </c>
      <c r="AW311" s="17">
        <v>45</v>
      </c>
      <c r="AX311" s="18">
        <v>45</v>
      </c>
      <c r="AY311" s="19">
        <v>456118.14395336772</v>
      </c>
      <c r="AZ311" s="19">
        <v>456118.14395336772</v>
      </c>
    </row>
    <row r="312" spans="9:52" customFormat="1" x14ac:dyDescent="0.15">
      <c r="I312" s="14">
        <v>44871</v>
      </c>
      <c r="J312" s="15" t="s">
        <v>37</v>
      </c>
      <c r="K312" s="15" t="s">
        <v>37</v>
      </c>
      <c r="L312" s="15">
        <v>1546.8195549280749</v>
      </c>
      <c r="M312" s="15">
        <v>0</v>
      </c>
      <c r="N312" s="15" t="s">
        <v>37</v>
      </c>
      <c r="O312" s="15" t="s">
        <v>37</v>
      </c>
      <c r="P312" s="15">
        <v>0</v>
      </c>
      <c r="Q312" s="15">
        <v>0</v>
      </c>
      <c r="R312" s="15" t="s">
        <v>37</v>
      </c>
      <c r="S312" s="15" t="s">
        <v>37</v>
      </c>
      <c r="T312" s="15">
        <v>63224.863849311114</v>
      </c>
      <c r="U312" s="15" t="s">
        <v>37</v>
      </c>
      <c r="V312" s="15" t="s">
        <v>37</v>
      </c>
      <c r="W312" s="15" t="s">
        <v>37</v>
      </c>
      <c r="X312" s="15" t="s">
        <v>37</v>
      </c>
      <c r="Y312" s="15" t="s">
        <v>37</v>
      </c>
      <c r="Z312" s="15" t="s">
        <v>37</v>
      </c>
      <c r="AA312" s="15" t="s">
        <v>37</v>
      </c>
      <c r="AB312" s="15" t="s">
        <v>37</v>
      </c>
      <c r="AC312" s="15" t="s">
        <v>37</v>
      </c>
      <c r="AD312" s="15" t="s">
        <v>37</v>
      </c>
      <c r="AE312" s="15" t="s">
        <v>37</v>
      </c>
      <c r="AF312" s="15" t="s">
        <v>37</v>
      </c>
      <c r="AG312" s="15" t="s">
        <v>37</v>
      </c>
      <c r="AH312" s="15" t="s">
        <v>37</v>
      </c>
      <c r="AI312" s="15" t="s">
        <v>37</v>
      </c>
      <c r="AJ312" s="15" t="s">
        <v>37</v>
      </c>
      <c r="AK312" s="15" t="s">
        <v>37</v>
      </c>
      <c r="AL312" s="15" t="s">
        <v>37</v>
      </c>
      <c r="AM312" s="15" t="s">
        <v>37</v>
      </c>
      <c r="AN312" s="15" t="s">
        <v>37</v>
      </c>
      <c r="AO312" s="12"/>
      <c r="AP312" s="16">
        <v>64771.683404239186</v>
      </c>
      <c r="AQ312" s="17">
        <v>11</v>
      </c>
      <c r="AR312" s="18" t="s">
        <v>37</v>
      </c>
      <c r="AS312" s="19">
        <v>392243.58744090114</v>
      </c>
      <c r="AT312" s="19" t="s">
        <v>37</v>
      </c>
      <c r="AV312" s="16">
        <v>64771.683404239186</v>
      </c>
      <c r="AW312" s="17">
        <v>46</v>
      </c>
      <c r="AX312" s="18" t="s">
        <v>37</v>
      </c>
      <c r="AY312" s="19">
        <v>64771.683404239186</v>
      </c>
      <c r="AZ312" s="19" t="s">
        <v>37</v>
      </c>
    </row>
    <row r="313" spans="9:52" customFormat="1" x14ac:dyDescent="0.15">
      <c r="I313" s="14">
        <v>44872</v>
      </c>
      <c r="J313" s="15" t="s">
        <v>37</v>
      </c>
      <c r="K313" s="15" t="s">
        <v>37</v>
      </c>
      <c r="L313" s="15">
        <v>1546.0989137948561</v>
      </c>
      <c r="M313" s="15">
        <v>0</v>
      </c>
      <c r="N313" s="15" t="s">
        <v>37</v>
      </c>
      <c r="O313" s="15" t="s">
        <v>37</v>
      </c>
      <c r="P313" s="15">
        <v>0</v>
      </c>
      <c r="Q313" s="15">
        <v>0</v>
      </c>
      <c r="R313" s="15" t="s">
        <v>37</v>
      </c>
      <c r="S313" s="15" t="s">
        <v>37</v>
      </c>
      <c r="T313" s="15">
        <v>63205.860261662689</v>
      </c>
      <c r="U313" s="15" t="s">
        <v>37</v>
      </c>
      <c r="V313" s="15" t="s">
        <v>37</v>
      </c>
      <c r="W313" s="15" t="s">
        <v>37</v>
      </c>
      <c r="X313" s="15" t="s">
        <v>37</v>
      </c>
      <c r="Y313" s="15" t="s">
        <v>37</v>
      </c>
      <c r="Z313" s="15" t="s">
        <v>37</v>
      </c>
      <c r="AA313" s="15" t="s">
        <v>37</v>
      </c>
      <c r="AB313" s="15" t="s">
        <v>37</v>
      </c>
      <c r="AC313" s="15" t="s">
        <v>37</v>
      </c>
      <c r="AD313" s="15" t="s">
        <v>37</v>
      </c>
      <c r="AE313" s="15" t="s">
        <v>37</v>
      </c>
      <c r="AF313" s="15" t="s">
        <v>37</v>
      </c>
      <c r="AG313" s="15" t="s">
        <v>37</v>
      </c>
      <c r="AH313" s="15" t="s">
        <v>37</v>
      </c>
      <c r="AI313" s="15" t="s">
        <v>37</v>
      </c>
      <c r="AJ313" s="15" t="s">
        <v>37</v>
      </c>
      <c r="AK313" s="15" t="s">
        <v>37</v>
      </c>
      <c r="AL313" s="15" t="s">
        <v>37</v>
      </c>
      <c r="AM313" s="15" t="s">
        <v>37</v>
      </c>
      <c r="AN313" s="15" t="s">
        <v>37</v>
      </c>
      <c r="AO313" s="12"/>
      <c r="AP313" s="16">
        <v>64751.959175457545</v>
      </c>
      <c r="AQ313" s="17">
        <v>11</v>
      </c>
      <c r="AR313" s="18" t="s">
        <v>37</v>
      </c>
      <c r="AS313" s="19">
        <v>456995.54661635868</v>
      </c>
      <c r="AT313" s="19" t="s">
        <v>37</v>
      </c>
      <c r="AV313" s="16">
        <v>64751.959175457545</v>
      </c>
      <c r="AW313" s="17">
        <v>46</v>
      </c>
      <c r="AX313" s="18" t="s">
        <v>37</v>
      </c>
      <c r="AY313" s="19">
        <v>129523.64257969672</v>
      </c>
      <c r="AZ313" s="19" t="s">
        <v>37</v>
      </c>
    </row>
    <row r="314" spans="9:52" customFormat="1" x14ac:dyDescent="0.15">
      <c r="I314" s="14">
        <v>44873</v>
      </c>
      <c r="J314" s="15" t="s">
        <v>37</v>
      </c>
      <c r="K314" s="15" t="s">
        <v>37</v>
      </c>
      <c r="L314" s="15">
        <v>1545.3786083980465</v>
      </c>
      <c r="M314" s="15">
        <v>0</v>
      </c>
      <c r="N314" s="15" t="s">
        <v>37</v>
      </c>
      <c r="O314" s="15" t="s">
        <v>37</v>
      </c>
      <c r="P314" s="15">
        <v>0</v>
      </c>
      <c r="Q314" s="15">
        <v>0</v>
      </c>
      <c r="R314" s="15" t="s">
        <v>37</v>
      </c>
      <c r="S314" s="15" t="s">
        <v>37</v>
      </c>
      <c r="T314" s="15">
        <v>63186.86238594976</v>
      </c>
      <c r="U314" s="15" t="s">
        <v>37</v>
      </c>
      <c r="V314" s="15" t="s">
        <v>37</v>
      </c>
      <c r="W314" s="15" t="s">
        <v>37</v>
      </c>
      <c r="X314" s="15" t="s">
        <v>37</v>
      </c>
      <c r="Y314" s="15" t="s">
        <v>37</v>
      </c>
      <c r="Z314" s="15" t="s">
        <v>37</v>
      </c>
      <c r="AA314" s="15" t="s">
        <v>37</v>
      </c>
      <c r="AB314" s="15" t="s">
        <v>37</v>
      </c>
      <c r="AC314" s="15" t="s">
        <v>37</v>
      </c>
      <c r="AD314" s="15" t="s">
        <v>37</v>
      </c>
      <c r="AE314" s="15" t="s">
        <v>37</v>
      </c>
      <c r="AF314" s="15" t="s">
        <v>37</v>
      </c>
      <c r="AG314" s="15" t="s">
        <v>37</v>
      </c>
      <c r="AH314" s="15" t="s">
        <v>37</v>
      </c>
      <c r="AI314" s="15" t="s">
        <v>37</v>
      </c>
      <c r="AJ314" s="15" t="s">
        <v>37</v>
      </c>
      <c r="AK314" s="15" t="s">
        <v>37</v>
      </c>
      <c r="AL314" s="15" t="s">
        <v>37</v>
      </c>
      <c r="AM314" s="15" t="s">
        <v>37</v>
      </c>
      <c r="AN314" s="15" t="s">
        <v>37</v>
      </c>
      <c r="AO314" s="12"/>
      <c r="AP314" s="16">
        <v>64732.240994347805</v>
      </c>
      <c r="AQ314" s="17">
        <v>11</v>
      </c>
      <c r="AR314" s="18" t="s">
        <v>37</v>
      </c>
      <c r="AS314" s="19">
        <v>521727.78761070647</v>
      </c>
      <c r="AT314" s="19" t="s">
        <v>37</v>
      </c>
      <c r="AV314" s="16">
        <v>64732.240994347805</v>
      </c>
      <c r="AW314" s="17">
        <v>46</v>
      </c>
      <c r="AX314" s="18" t="s">
        <v>37</v>
      </c>
      <c r="AY314" s="19">
        <v>194255.88357404454</v>
      </c>
      <c r="AZ314" s="19" t="s">
        <v>37</v>
      </c>
    </row>
    <row r="315" spans="9:52" customFormat="1" x14ac:dyDescent="0.15">
      <c r="I315" s="14">
        <v>44874</v>
      </c>
      <c r="J315" s="15" t="s">
        <v>37</v>
      </c>
      <c r="K315" s="15" t="s">
        <v>37</v>
      </c>
      <c r="L315" s="15">
        <v>7723.2931929061551</v>
      </c>
      <c r="M315" s="15">
        <v>1549.7054799558894</v>
      </c>
      <c r="N315" s="15" t="s">
        <v>37</v>
      </c>
      <c r="O315" s="15" t="s">
        <v>37</v>
      </c>
      <c r="P315" s="15">
        <v>0</v>
      </c>
      <c r="Q315" s="15">
        <v>0</v>
      </c>
      <c r="R315" s="15" t="s">
        <v>37</v>
      </c>
      <c r="S315" s="15" t="s">
        <v>37</v>
      </c>
      <c r="T315" s="15">
        <v>63167.870220455472</v>
      </c>
      <c r="U315" s="15" t="s">
        <v>37</v>
      </c>
      <c r="V315" s="15" t="s">
        <v>37</v>
      </c>
      <c r="W315" s="15" t="s">
        <v>37</v>
      </c>
      <c r="X315" s="15" t="s">
        <v>37</v>
      </c>
      <c r="Y315" s="15" t="s">
        <v>37</v>
      </c>
      <c r="Z315" s="15" t="s">
        <v>37</v>
      </c>
      <c r="AA315" s="15" t="s">
        <v>37</v>
      </c>
      <c r="AB315" s="15" t="s">
        <v>37</v>
      </c>
      <c r="AC315" s="15" t="s">
        <v>37</v>
      </c>
      <c r="AD315" s="15" t="s">
        <v>37</v>
      </c>
      <c r="AE315" s="15" t="s">
        <v>37</v>
      </c>
      <c r="AF315" s="15" t="s">
        <v>37</v>
      </c>
      <c r="AG315" s="15" t="s">
        <v>37</v>
      </c>
      <c r="AH315" s="15" t="s">
        <v>37</v>
      </c>
      <c r="AI315" s="15" t="s">
        <v>37</v>
      </c>
      <c r="AJ315" s="15" t="s">
        <v>37</v>
      </c>
      <c r="AK315" s="15" t="s">
        <v>37</v>
      </c>
      <c r="AL315" s="15" t="s">
        <v>37</v>
      </c>
      <c r="AM315" s="15" t="s">
        <v>37</v>
      </c>
      <c r="AN315" s="15" t="s">
        <v>37</v>
      </c>
      <c r="AO315" s="12"/>
      <c r="AP315" s="16">
        <v>72440.868893317514</v>
      </c>
      <c r="AQ315" s="17">
        <v>11</v>
      </c>
      <c r="AR315" s="18" t="s">
        <v>37</v>
      </c>
      <c r="AS315" s="19">
        <v>594168.65650402394</v>
      </c>
      <c r="AT315" s="19" t="s">
        <v>37</v>
      </c>
      <c r="AV315" s="16">
        <v>72440.868893317514</v>
      </c>
      <c r="AW315" s="17">
        <v>46</v>
      </c>
      <c r="AX315" s="18" t="s">
        <v>37</v>
      </c>
      <c r="AY315" s="19">
        <v>266696.75246736204</v>
      </c>
      <c r="AZ315" s="19" t="s">
        <v>37</v>
      </c>
    </row>
    <row r="316" spans="9:52" customFormat="1" x14ac:dyDescent="0.15">
      <c r="I316" s="14">
        <v>44875</v>
      </c>
      <c r="J316" s="15" t="s">
        <v>37</v>
      </c>
      <c r="K316" s="15" t="s">
        <v>37</v>
      </c>
      <c r="L316" s="15">
        <v>7719.6950209403394</v>
      </c>
      <c r="M316" s="15">
        <v>1548.9834943114276</v>
      </c>
      <c r="N316" s="15" t="s">
        <v>37</v>
      </c>
      <c r="O316" s="15" t="s">
        <v>37</v>
      </c>
      <c r="P316" s="15">
        <v>0</v>
      </c>
      <c r="Q316" s="15">
        <v>0</v>
      </c>
      <c r="R316" s="15" t="s">
        <v>37</v>
      </c>
      <c r="S316" s="15" t="s">
        <v>37</v>
      </c>
      <c r="T316" s="15">
        <v>63148.883763463498</v>
      </c>
      <c r="U316" s="15" t="s">
        <v>37</v>
      </c>
      <c r="V316" s="15" t="s">
        <v>37</v>
      </c>
      <c r="W316" s="15" t="s">
        <v>37</v>
      </c>
      <c r="X316" s="15" t="s">
        <v>37</v>
      </c>
      <c r="Y316" s="15" t="s">
        <v>37</v>
      </c>
      <c r="Z316" s="15" t="s">
        <v>37</v>
      </c>
      <c r="AA316" s="15" t="s">
        <v>37</v>
      </c>
      <c r="AB316" s="15" t="s">
        <v>37</v>
      </c>
      <c r="AC316" s="15" t="s">
        <v>37</v>
      </c>
      <c r="AD316" s="15" t="s">
        <v>37</v>
      </c>
      <c r="AE316" s="15" t="s">
        <v>37</v>
      </c>
      <c r="AF316" s="15" t="s">
        <v>37</v>
      </c>
      <c r="AG316" s="15" t="s">
        <v>37</v>
      </c>
      <c r="AH316" s="15" t="s">
        <v>37</v>
      </c>
      <c r="AI316" s="15" t="s">
        <v>37</v>
      </c>
      <c r="AJ316" s="15" t="s">
        <v>37</v>
      </c>
      <c r="AK316" s="15" t="s">
        <v>37</v>
      </c>
      <c r="AL316" s="15" t="s">
        <v>37</v>
      </c>
      <c r="AM316" s="15" t="s">
        <v>37</v>
      </c>
      <c r="AN316" s="15" t="s">
        <v>37</v>
      </c>
      <c r="AO316" s="12"/>
      <c r="AP316" s="16">
        <v>72417.562278715268</v>
      </c>
      <c r="AQ316" s="17">
        <v>11</v>
      </c>
      <c r="AR316" s="18" t="s">
        <v>37</v>
      </c>
      <c r="AS316" s="19">
        <v>666586.21878273925</v>
      </c>
      <c r="AT316" s="19" t="s">
        <v>37</v>
      </c>
      <c r="AV316" s="16">
        <v>72417.562278715268</v>
      </c>
      <c r="AW316" s="17">
        <v>46</v>
      </c>
      <c r="AX316" s="18" t="s">
        <v>37</v>
      </c>
      <c r="AY316" s="19">
        <v>339114.31474607729</v>
      </c>
      <c r="AZ316" s="19" t="s">
        <v>37</v>
      </c>
    </row>
    <row r="317" spans="9:52" customFormat="1" x14ac:dyDescent="0.15">
      <c r="I317" s="14">
        <v>44876</v>
      </c>
      <c r="J317" s="15" t="s">
        <v>37</v>
      </c>
      <c r="K317" s="15" t="s">
        <v>37</v>
      </c>
      <c r="L317" s="15">
        <v>7716.0985253114413</v>
      </c>
      <c r="M317" s="15">
        <v>1548.2618450297634</v>
      </c>
      <c r="N317" s="15" t="s">
        <v>37</v>
      </c>
      <c r="O317" s="15" t="s">
        <v>37</v>
      </c>
      <c r="P317" s="15">
        <v>0</v>
      </c>
      <c r="Q317" s="15">
        <v>0</v>
      </c>
      <c r="R317" s="15" t="s">
        <v>37</v>
      </c>
      <c r="S317" s="15" t="s">
        <v>37</v>
      </c>
      <c r="T317" s="15">
        <v>63129.903013258023</v>
      </c>
      <c r="U317" s="15" t="s">
        <v>37</v>
      </c>
      <c r="V317" s="15" t="s">
        <v>37</v>
      </c>
      <c r="W317" s="15" t="s">
        <v>37</v>
      </c>
      <c r="X317" s="15" t="s">
        <v>37</v>
      </c>
      <c r="Y317" s="15" t="s">
        <v>37</v>
      </c>
      <c r="Z317" s="15" t="s">
        <v>37</v>
      </c>
      <c r="AA317" s="15" t="s">
        <v>37</v>
      </c>
      <c r="AB317" s="15" t="s">
        <v>37</v>
      </c>
      <c r="AC317" s="15" t="s">
        <v>37</v>
      </c>
      <c r="AD317" s="15" t="s">
        <v>37</v>
      </c>
      <c r="AE317" s="15" t="s">
        <v>37</v>
      </c>
      <c r="AF317" s="15" t="s">
        <v>37</v>
      </c>
      <c r="AG317" s="15" t="s">
        <v>37</v>
      </c>
      <c r="AH317" s="15" t="s">
        <v>37</v>
      </c>
      <c r="AI317" s="15" t="s">
        <v>37</v>
      </c>
      <c r="AJ317" s="15" t="s">
        <v>37</v>
      </c>
      <c r="AK317" s="15" t="s">
        <v>37</v>
      </c>
      <c r="AL317" s="15" t="s">
        <v>37</v>
      </c>
      <c r="AM317" s="15" t="s">
        <v>37</v>
      </c>
      <c r="AN317" s="15" t="s">
        <v>37</v>
      </c>
      <c r="AO317" s="12"/>
      <c r="AP317" s="16">
        <v>72394.263383599231</v>
      </c>
      <c r="AQ317" s="17">
        <v>11</v>
      </c>
      <c r="AR317" s="18" t="s">
        <v>37</v>
      </c>
      <c r="AS317" s="19">
        <v>738980.48216633848</v>
      </c>
      <c r="AT317" s="19" t="s">
        <v>37</v>
      </c>
      <c r="AV317" s="16">
        <v>72394.263383599231</v>
      </c>
      <c r="AW317" s="17">
        <v>46</v>
      </c>
      <c r="AX317" s="18" t="s">
        <v>37</v>
      </c>
      <c r="AY317" s="19">
        <v>411508.57812967652</v>
      </c>
      <c r="AZ317" s="19" t="s">
        <v>37</v>
      </c>
    </row>
    <row r="318" spans="9:52" customFormat="1" x14ac:dyDescent="0.15">
      <c r="I318" s="14">
        <v>44877</v>
      </c>
      <c r="J318" s="15" t="s">
        <v>37</v>
      </c>
      <c r="K318" s="15" t="s">
        <v>37</v>
      </c>
      <c r="L318" s="15">
        <v>7712.5037052384778</v>
      </c>
      <c r="M318" s="15">
        <v>1547.5405319541906</v>
      </c>
      <c r="N318" s="15" t="s">
        <v>37</v>
      </c>
      <c r="O318" s="15" t="s">
        <v>37</v>
      </c>
      <c r="P318" s="15">
        <v>0</v>
      </c>
      <c r="Q318" s="15">
        <v>0</v>
      </c>
      <c r="R318" s="15" t="s">
        <v>37</v>
      </c>
      <c r="S318" s="15" t="s">
        <v>37</v>
      </c>
      <c r="T318" s="15">
        <v>63110.927968123753</v>
      </c>
      <c r="U318" s="15" t="s">
        <v>37</v>
      </c>
      <c r="V318" s="15" t="s">
        <v>37</v>
      </c>
      <c r="W318" s="15" t="s">
        <v>37</v>
      </c>
      <c r="X318" s="15" t="s">
        <v>37</v>
      </c>
      <c r="Y318" s="15" t="s">
        <v>37</v>
      </c>
      <c r="Z318" s="15" t="s">
        <v>37</v>
      </c>
      <c r="AA318" s="15" t="s">
        <v>37</v>
      </c>
      <c r="AB318" s="15" t="s">
        <v>37</v>
      </c>
      <c r="AC318" s="15" t="s">
        <v>37</v>
      </c>
      <c r="AD318" s="15" t="s">
        <v>37</v>
      </c>
      <c r="AE318" s="15" t="s">
        <v>37</v>
      </c>
      <c r="AF318" s="15" t="s">
        <v>37</v>
      </c>
      <c r="AG318" s="15" t="s">
        <v>37</v>
      </c>
      <c r="AH318" s="15" t="s">
        <v>37</v>
      </c>
      <c r="AI318" s="15" t="s">
        <v>37</v>
      </c>
      <c r="AJ318" s="15" t="s">
        <v>37</v>
      </c>
      <c r="AK318" s="15" t="s">
        <v>37</v>
      </c>
      <c r="AL318" s="15" t="s">
        <v>37</v>
      </c>
      <c r="AM318" s="15" t="s">
        <v>37</v>
      </c>
      <c r="AN318" s="15" t="s">
        <v>37</v>
      </c>
      <c r="AO318" s="12"/>
      <c r="AP318" s="16">
        <v>72370.972205316415</v>
      </c>
      <c r="AQ318" s="17">
        <v>11</v>
      </c>
      <c r="AR318" s="18" t="s">
        <v>37</v>
      </c>
      <c r="AS318" s="19">
        <v>811351.45437165489</v>
      </c>
      <c r="AT318" s="19" t="s">
        <v>37</v>
      </c>
      <c r="AV318" s="16">
        <v>72370.972205316415</v>
      </c>
      <c r="AW318" s="17">
        <v>46</v>
      </c>
      <c r="AX318" s="18">
        <v>46</v>
      </c>
      <c r="AY318" s="19">
        <v>483879.55033499293</v>
      </c>
      <c r="AZ318" s="19">
        <v>483879.55033499293</v>
      </c>
    </row>
    <row r="319" spans="9:52" customFormat="1" x14ac:dyDescent="0.15">
      <c r="I319" s="14">
        <v>44878</v>
      </c>
      <c r="J319" s="15" t="s">
        <v>37</v>
      </c>
      <c r="K319" s="15" t="s">
        <v>37</v>
      </c>
      <c r="L319" s="15">
        <v>7708.9105599408322</v>
      </c>
      <c r="M319" s="15">
        <v>1546.8195549280749</v>
      </c>
      <c r="N319" s="15" t="s">
        <v>37</v>
      </c>
      <c r="O319" s="15" t="s">
        <v>37</v>
      </c>
      <c r="P319" s="15">
        <v>0</v>
      </c>
      <c r="Q319" s="15">
        <v>0</v>
      </c>
      <c r="R319" s="15" t="s">
        <v>37</v>
      </c>
      <c r="S319" s="15" t="s">
        <v>37</v>
      </c>
      <c r="T319" s="15">
        <v>62121.313109017508</v>
      </c>
      <c r="U319" s="15" t="s">
        <v>37</v>
      </c>
      <c r="V319" s="15" t="s">
        <v>37</v>
      </c>
      <c r="W319" s="15" t="s">
        <v>37</v>
      </c>
      <c r="X319" s="15" t="s">
        <v>37</v>
      </c>
      <c r="Y319" s="15" t="s">
        <v>37</v>
      </c>
      <c r="Z319" s="15" t="s">
        <v>37</v>
      </c>
      <c r="AA319" s="15" t="s">
        <v>37</v>
      </c>
      <c r="AB319" s="15" t="s">
        <v>37</v>
      </c>
      <c r="AC319" s="15" t="s">
        <v>37</v>
      </c>
      <c r="AD319" s="15" t="s">
        <v>37</v>
      </c>
      <c r="AE319" s="15" t="s">
        <v>37</v>
      </c>
      <c r="AF319" s="15" t="s">
        <v>37</v>
      </c>
      <c r="AG319" s="15" t="s">
        <v>37</v>
      </c>
      <c r="AH319" s="15" t="s">
        <v>37</v>
      </c>
      <c r="AI319" s="15" t="s">
        <v>37</v>
      </c>
      <c r="AJ319" s="15" t="s">
        <v>37</v>
      </c>
      <c r="AK319" s="15" t="s">
        <v>37</v>
      </c>
      <c r="AL319" s="15" t="s">
        <v>37</v>
      </c>
      <c r="AM319" s="15" t="s">
        <v>37</v>
      </c>
      <c r="AN319" s="15" t="s">
        <v>37</v>
      </c>
      <c r="AO319" s="12"/>
      <c r="AP319" s="16">
        <v>71377.043223886416</v>
      </c>
      <c r="AQ319" s="17">
        <v>11</v>
      </c>
      <c r="AR319" s="18" t="s">
        <v>37</v>
      </c>
      <c r="AS319" s="19">
        <v>882728.4975955413</v>
      </c>
      <c r="AT319" s="19" t="s">
        <v>37</v>
      </c>
      <c r="AV319" s="16">
        <v>71377.043223886416</v>
      </c>
      <c r="AW319" s="17">
        <v>47</v>
      </c>
      <c r="AX319" s="18" t="s">
        <v>37</v>
      </c>
      <c r="AY319" s="19">
        <v>71377.043223886416</v>
      </c>
      <c r="AZ319" s="19" t="s">
        <v>37</v>
      </c>
    </row>
    <row r="320" spans="9:52" customFormat="1" x14ac:dyDescent="0.15">
      <c r="I320" s="14">
        <v>44879</v>
      </c>
      <c r="J320" s="15" t="s">
        <v>37</v>
      </c>
      <c r="K320" s="15" t="s">
        <v>37</v>
      </c>
      <c r="L320" s="15">
        <v>7705.319088638249</v>
      </c>
      <c r="M320" s="15">
        <v>1546.0989137948561</v>
      </c>
      <c r="N320" s="15" t="s">
        <v>37</v>
      </c>
      <c r="O320" s="15" t="s">
        <v>37</v>
      </c>
      <c r="P320" s="15">
        <v>0</v>
      </c>
      <c r="Q320" s="15">
        <v>0</v>
      </c>
      <c r="R320" s="15" t="s">
        <v>37</v>
      </c>
      <c r="S320" s="15" t="s">
        <v>37</v>
      </c>
      <c r="T320" s="15">
        <v>62102.641217191594</v>
      </c>
      <c r="U320" s="15" t="s">
        <v>37</v>
      </c>
      <c r="V320" s="15" t="s">
        <v>37</v>
      </c>
      <c r="W320" s="15" t="s">
        <v>37</v>
      </c>
      <c r="X320" s="15" t="s">
        <v>37</v>
      </c>
      <c r="Y320" s="15" t="s">
        <v>37</v>
      </c>
      <c r="Z320" s="15" t="s">
        <v>37</v>
      </c>
      <c r="AA320" s="15" t="s">
        <v>37</v>
      </c>
      <c r="AB320" s="15" t="s">
        <v>37</v>
      </c>
      <c r="AC320" s="15" t="s">
        <v>37</v>
      </c>
      <c r="AD320" s="15" t="s">
        <v>37</v>
      </c>
      <c r="AE320" s="15" t="s">
        <v>37</v>
      </c>
      <c r="AF320" s="15" t="s">
        <v>37</v>
      </c>
      <c r="AG320" s="15" t="s">
        <v>37</v>
      </c>
      <c r="AH320" s="15" t="s">
        <v>37</v>
      </c>
      <c r="AI320" s="15" t="s">
        <v>37</v>
      </c>
      <c r="AJ320" s="15" t="s">
        <v>37</v>
      </c>
      <c r="AK320" s="15" t="s">
        <v>37</v>
      </c>
      <c r="AL320" s="15" t="s">
        <v>37</v>
      </c>
      <c r="AM320" s="15" t="s">
        <v>37</v>
      </c>
      <c r="AN320" s="15" t="s">
        <v>37</v>
      </c>
      <c r="AO320" s="12"/>
      <c r="AP320" s="16">
        <v>71354.059219624702</v>
      </c>
      <c r="AQ320" s="17">
        <v>11</v>
      </c>
      <c r="AR320" s="18" t="s">
        <v>37</v>
      </c>
      <c r="AS320" s="19">
        <v>954082.55681516603</v>
      </c>
      <c r="AT320" s="19" t="s">
        <v>37</v>
      </c>
      <c r="AV320" s="16">
        <v>71354.059219624702</v>
      </c>
      <c r="AW320" s="17">
        <v>47</v>
      </c>
      <c r="AX320" s="18" t="s">
        <v>37</v>
      </c>
      <c r="AY320" s="19">
        <v>142731.10244351113</v>
      </c>
      <c r="AZ320" s="19" t="s">
        <v>37</v>
      </c>
    </row>
    <row r="321" spans="9:52" customFormat="1" x14ac:dyDescent="0.15">
      <c r="I321" s="14">
        <v>44880</v>
      </c>
      <c r="J321" s="15" t="s">
        <v>37</v>
      </c>
      <c r="K321" s="15" t="s">
        <v>37</v>
      </c>
      <c r="L321" s="15">
        <v>7701.7292905508393</v>
      </c>
      <c r="M321" s="15">
        <v>1545.3786083980465</v>
      </c>
      <c r="N321" s="15" t="s">
        <v>37</v>
      </c>
      <c r="O321" s="15" t="s">
        <v>37</v>
      </c>
      <c r="P321" s="15">
        <v>0</v>
      </c>
      <c r="Q321" s="15">
        <v>0</v>
      </c>
      <c r="R321" s="15" t="s">
        <v>37</v>
      </c>
      <c r="S321" s="15" t="s">
        <v>37</v>
      </c>
      <c r="T321" s="15">
        <v>62083.974937602885</v>
      </c>
      <c r="U321" s="15" t="s">
        <v>37</v>
      </c>
      <c r="V321" s="15" t="s">
        <v>37</v>
      </c>
      <c r="W321" s="15" t="s">
        <v>37</v>
      </c>
      <c r="X321" s="15" t="s">
        <v>37</v>
      </c>
      <c r="Y321" s="15" t="s">
        <v>37</v>
      </c>
      <c r="Z321" s="15" t="s">
        <v>37</v>
      </c>
      <c r="AA321" s="15" t="s">
        <v>37</v>
      </c>
      <c r="AB321" s="15" t="s">
        <v>37</v>
      </c>
      <c r="AC321" s="15" t="s">
        <v>37</v>
      </c>
      <c r="AD321" s="15" t="s">
        <v>37</v>
      </c>
      <c r="AE321" s="15" t="s">
        <v>37</v>
      </c>
      <c r="AF321" s="15" t="s">
        <v>37</v>
      </c>
      <c r="AG321" s="15" t="s">
        <v>37</v>
      </c>
      <c r="AH321" s="15" t="s">
        <v>37</v>
      </c>
      <c r="AI321" s="15" t="s">
        <v>37</v>
      </c>
      <c r="AJ321" s="15" t="s">
        <v>37</v>
      </c>
      <c r="AK321" s="15" t="s">
        <v>37</v>
      </c>
      <c r="AL321" s="15" t="s">
        <v>37</v>
      </c>
      <c r="AM321" s="15" t="s">
        <v>37</v>
      </c>
      <c r="AN321" s="15" t="s">
        <v>37</v>
      </c>
      <c r="AO321" s="12"/>
      <c r="AP321" s="16">
        <v>71331.082836551766</v>
      </c>
      <c r="AQ321" s="17">
        <v>11</v>
      </c>
      <c r="AR321" s="18" t="s">
        <v>37</v>
      </c>
      <c r="AS321" s="19">
        <v>1025413.6396517179</v>
      </c>
      <c r="AT321" s="19" t="s">
        <v>37</v>
      </c>
      <c r="AV321" s="16">
        <v>71331.082836551766</v>
      </c>
      <c r="AW321" s="17">
        <v>47</v>
      </c>
      <c r="AX321" s="18" t="s">
        <v>37</v>
      </c>
      <c r="AY321" s="19">
        <v>214062.1852800629</v>
      </c>
      <c r="AZ321" s="19" t="s">
        <v>37</v>
      </c>
    </row>
    <row r="322" spans="9:52" customFormat="1" x14ac:dyDescent="0.15">
      <c r="I322" s="14">
        <v>44881</v>
      </c>
      <c r="J322" s="15" t="s">
        <v>37</v>
      </c>
      <c r="K322" s="15" t="s">
        <v>37</v>
      </c>
      <c r="L322" s="15">
        <v>11290.607041851978</v>
      </c>
      <c r="M322" s="15">
        <v>7723.2931929061551</v>
      </c>
      <c r="N322" s="15" t="s">
        <v>37</v>
      </c>
      <c r="O322" s="15" t="s">
        <v>37</v>
      </c>
      <c r="P322" s="15">
        <v>0</v>
      </c>
      <c r="Q322" s="15">
        <v>0</v>
      </c>
      <c r="R322" s="15" t="s">
        <v>37</v>
      </c>
      <c r="S322" s="15" t="s">
        <v>37</v>
      </c>
      <c r="T322" s="15">
        <v>62065.3142685645</v>
      </c>
      <c r="U322" s="15" t="s">
        <v>37</v>
      </c>
      <c r="V322" s="15" t="s">
        <v>37</v>
      </c>
      <c r="W322" s="15" t="s">
        <v>37</v>
      </c>
      <c r="X322" s="15" t="s">
        <v>37</v>
      </c>
      <c r="Y322" s="15" t="s">
        <v>37</v>
      </c>
      <c r="Z322" s="15" t="s">
        <v>37</v>
      </c>
      <c r="AA322" s="15" t="s">
        <v>37</v>
      </c>
      <c r="AB322" s="15" t="s">
        <v>37</v>
      </c>
      <c r="AC322" s="15" t="s">
        <v>37</v>
      </c>
      <c r="AD322" s="15" t="s">
        <v>37</v>
      </c>
      <c r="AE322" s="15" t="s">
        <v>37</v>
      </c>
      <c r="AF322" s="15" t="s">
        <v>37</v>
      </c>
      <c r="AG322" s="15" t="s">
        <v>37</v>
      </c>
      <c r="AH322" s="15" t="s">
        <v>37</v>
      </c>
      <c r="AI322" s="15" t="s">
        <v>37</v>
      </c>
      <c r="AJ322" s="15" t="s">
        <v>37</v>
      </c>
      <c r="AK322" s="15" t="s">
        <v>37</v>
      </c>
      <c r="AL322" s="15" t="s">
        <v>37</v>
      </c>
      <c r="AM322" s="15" t="s">
        <v>37</v>
      </c>
      <c r="AN322" s="15" t="s">
        <v>37</v>
      </c>
      <c r="AO322" s="12"/>
      <c r="AP322" s="16">
        <v>81079.214503322641</v>
      </c>
      <c r="AQ322" s="17">
        <v>11</v>
      </c>
      <c r="AR322" s="18" t="s">
        <v>37</v>
      </c>
      <c r="AS322" s="19">
        <v>1106492.8541550406</v>
      </c>
      <c r="AT322" s="19" t="s">
        <v>37</v>
      </c>
      <c r="AV322" s="16">
        <v>81079.214503322641</v>
      </c>
      <c r="AW322" s="17">
        <v>47</v>
      </c>
      <c r="AX322" s="18" t="s">
        <v>37</v>
      </c>
      <c r="AY322" s="19">
        <v>295141.39978338557</v>
      </c>
      <c r="AZ322" s="19" t="s">
        <v>37</v>
      </c>
    </row>
    <row r="323" spans="9:52" customFormat="1" x14ac:dyDescent="0.15">
      <c r="I323" s="14">
        <v>44882</v>
      </c>
      <c r="J323" s="15" t="s">
        <v>37</v>
      </c>
      <c r="K323" s="15" t="s">
        <v>37</v>
      </c>
      <c r="L323" s="15">
        <v>11286.195317797568</v>
      </c>
      <c r="M323" s="15">
        <v>7719.6950209403394</v>
      </c>
      <c r="N323" s="15" t="s">
        <v>37</v>
      </c>
      <c r="O323" s="15" t="s">
        <v>37</v>
      </c>
      <c r="P323" s="15">
        <v>0</v>
      </c>
      <c r="Q323" s="15">
        <v>0</v>
      </c>
      <c r="R323" s="15" t="s">
        <v>37</v>
      </c>
      <c r="S323" s="15" t="s">
        <v>37</v>
      </c>
      <c r="T323" s="15">
        <v>62046.659208390061</v>
      </c>
      <c r="U323" s="15" t="s">
        <v>37</v>
      </c>
      <c r="V323" s="15" t="s">
        <v>37</v>
      </c>
      <c r="W323" s="15" t="s">
        <v>37</v>
      </c>
      <c r="X323" s="15" t="s">
        <v>37</v>
      </c>
      <c r="Y323" s="15" t="s">
        <v>37</v>
      </c>
      <c r="Z323" s="15" t="s">
        <v>37</v>
      </c>
      <c r="AA323" s="15" t="s">
        <v>37</v>
      </c>
      <c r="AB323" s="15" t="s">
        <v>37</v>
      </c>
      <c r="AC323" s="15" t="s">
        <v>37</v>
      </c>
      <c r="AD323" s="15" t="s">
        <v>37</v>
      </c>
      <c r="AE323" s="15" t="s">
        <v>37</v>
      </c>
      <c r="AF323" s="15" t="s">
        <v>37</v>
      </c>
      <c r="AG323" s="15" t="s">
        <v>37</v>
      </c>
      <c r="AH323" s="15" t="s">
        <v>37</v>
      </c>
      <c r="AI323" s="15" t="s">
        <v>37</v>
      </c>
      <c r="AJ323" s="15" t="s">
        <v>37</v>
      </c>
      <c r="AK323" s="15" t="s">
        <v>37</v>
      </c>
      <c r="AL323" s="15" t="s">
        <v>37</v>
      </c>
      <c r="AM323" s="15" t="s">
        <v>37</v>
      </c>
      <c r="AN323" s="15" t="s">
        <v>37</v>
      </c>
      <c r="AO323" s="12"/>
      <c r="AP323" s="16">
        <v>81052.549547127972</v>
      </c>
      <c r="AQ323" s="17">
        <v>11</v>
      </c>
      <c r="AR323" s="18" t="s">
        <v>37</v>
      </c>
      <c r="AS323" s="19">
        <v>1187545.4037021685</v>
      </c>
      <c r="AT323" s="19" t="s">
        <v>37</v>
      </c>
      <c r="AV323" s="16">
        <v>81052.549547127972</v>
      </c>
      <c r="AW323" s="17">
        <v>47</v>
      </c>
      <c r="AX323" s="18" t="s">
        <v>37</v>
      </c>
      <c r="AY323" s="19">
        <v>376193.94933051354</v>
      </c>
      <c r="AZ323" s="19" t="s">
        <v>37</v>
      </c>
    </row>
    <row r="324" spans="9:52" customFormat="1" x14ac:dyDescent="0.15">
      <c r="I324" s="14">
        <v>44883</v>
      </c>
      <c r="J324" s="15" t="s">
        <v>37</v>
      </c>
      <c r="K324" s="15" t="s">
        <v>37</v>
      </c>
      <c r="L324" s="15">
        <v>11281.785317592819</v>
      </c>
      <c r="M324" s="15">
        <v>7716.0985253114413</v>
      </c>
      <c r="N324" s="15" t="s">
        <v>37</v>
      </c>
      <c r="O324" s="15" t="s">
        <v>37</v>
      </c>
      <c r="P324" s="15">
        <v>0</v>
      </c>
      <c r="Q324" s="15">
        <v>0</v>
      </c>
      <c r="R324" s="15" t="s">
        <v>37</v>
      </c>
      <c r="S324" s="15" t="s">
        <v>37</v>
      </c>
      <c r="T324" s="15">
        <v>62028.009755393716</v>
      </c>
      <c r="U324" s="15" t="s">
        <v>37</v>
      </c>
      <c r="V324" s="15" t="s">
        <v>37</v>
      </c>
      <c r="W324" s="15" t="s">
        <v>37</v>
      </c>
      <c r="X324" s="15" t="s">
        <v>37</v>
      </c>
      <c r="Y324" s="15" t="s">
        <v>37</v>
      </c>
      <c r="Z324" s="15" t="s">
        <v>37</v>
      </c>
      <c r="AA324" s="15" t="s">
        <v>37</v>
      </c>
      <c r="AB324" s="15" t="s">
        <v>37</v>
      </c>
      <c r="AC324" s="15" t="s">
        <v>37</v>
      </c>
      <c r="AD324" s="15" t="s">
        <v>37</v>
      </c>
      <c r="AE324" s="15" t="s">
        <v>37</v>
      </c>
      <c r="AF324" s="15" t="s">
        <v>37</v>
      </c>
      <c r="AG324" s="15" t="s">
        <v>37</v>
      </c>
      <c r="AH324" s="15" t="s">
        <v>37</v>
      </c>
      <c r="AI324" s="15" t="s">
        <v>37</v>
      </c>
      <c r="AJ324" s="15" t="s">
        <v>37</v>
      </c>
      <c r="AK324" s="15" t="s">
        <v>37</v>
      </c>
      <c r="AL324" s="15" t="s">
        <v>37</v>
      </c>
      <c r="AM324" s="15" t="s">
        <v>37</v>
      </c>
      <c r="AN324" s="15" t="s">
        <v>37</v>
      </c>
      <c r="AO324" s="12"/>
      <c r="AP324" s="16">
        <v>81025.893598297975</v>
      </c>
      <c r="AQ324" s="17">
        <v>11</v>
      </c>
      <c r="AR324" s="18" t="s">
        <v>37</v>
      </c>
      <c r="AS324" s="19">
        <v>1268571.2973004666</v>
      </c>
      <c r="AT324" s="19" t="s">
        <v>37</v>
      </c>
      <c r="AV324" s="16">
        <v>81025.893598297975</v>
      </c>
      <c r="AW324" s="17">
        <v>47</v>
      </c>
      <c r="AX324" s="18" t="s">
        <v>37</v>
      </c>
      <c r="AY324" s="19">
        <v>457219.8429288115</v>
      </c>
      <c r="AZ324" s="19" t="s">
        <v>37</v>
      </c>
    </row>
    <row r="325" spans="9:52" customFormat="1" x14ac:dyDescent="0.15">
      <c r="I325" s="14">
        <v>44884</v>
      </c>
      <c r="J325" s="15" t="s">
        <v>37</v>
      </c>
      <c r="K325" s="15" t="s">
        <v>37</v>
      </c>
      <c r="L325" s="15">
        <v>11277.377040564152</v>
      </c>
      <c r="M325" s="15">
        <v>7712.5037052384778</v>
      </c>
      <c r="N325" s="15" t="s">
        <v>37</v>
      </c>
      <c r="O325" s="15" t="s">
        <v>37</v>
      </c>
      <c r="P325" s="15">
        <v>0</v>
      </c>
      <c r="Q325" s="15">
        <v>0</v>
      </c>
      <c r="R325" s="15" t="s">
        <v>37</v>
      </c>
      <c r="S325" s="15" t="s">
        <v>37</v>
      </c>
      <c r="T325" s="15">
        <v>62009.365907890089</v>
      </c>
      <c r="U325" s="15" t="s">
        <v>37</v>
      </c>
      <c r="V325" s="15" t="s">
        <v>37</v>
      </c>
      <c r="W325" s="15" t="s">
        <v>37</v>
      </c>
      <c r="X325" s="15" t="s">
        <v>37</v>
      </c>
      <c r="Y325" s="15" t="s">
        <v>37</v>
      </c>
      <c r="Z325" s="15" t="s">
        <v>37</v>
      </c>
      <c r="AA325" s="15" t="s">
        <v>37</v>
      </c>
      <c r="AB325" s="15" t="s">
        <v>37</v>
      </c>
      <c r="AC325" s="15" t="s">
        <v>37</v>
      </c>
      <c r="AD325" s="15" t="s">
        <v>37</v>
      </c>
      <c r="AE325" s="15" t="s">
        <v>37</v>
      </c>
      <c r="AF325" s="15" t="s">
        <v>37</v>
      </c>
      <c r="AG325" s="15" t="s">
        <v>37</v>
      </c>
      <c r="AH325" s="15" t="s">
        <v>37</v>
      </c>
      <c r="AI325" s="15" t="s">
        <v>37</v>
      </c>
      <c r="AJ325" s="15" t="s">
        <v>37</v>
      </c>
      <c r="AK325" s="15" t="s">
        <v>37</v>
      </c>
      <c r="AL325" s="15" t="s">
        <v>37</v>
      </c>
      <c r="AM325" s="15" t="s">
        <v>37</v>
      </c>
      <c r="AN325" s="15" t="s">
        <v>37</v>
      </c>
      <c r="AO325" s="12"/>
      <c r="AP325" s="16">
        <v>80999.24665369271</v>
      </c>
      <c r="AQ325" s="17">
        <v>11</v>
      </c>
      <c r="AR325" s="18" t="s">
        <v>37</v>
      </c>
      <c r="AS325" s="19">
        <v>1349570.5439541594</v>
      </c>
      <c r="AT325" s="19" t="s">
        <v>37</v>
      </c>
      <c r="AV325" s="16">
        <v>80999.24665369271</v>
      </c>
      <c r="AW325" s="17">
        <v>47</v>
      </c>
      <c r="AX325" s="18">
        <v>47</v>
      </c>
      <c r="AY325" s="19">
        <v>538219.08958250424</v>
      </c>
      <c r="AZ325" s="19">
        <v>538219.08958250424</v>
      </c>
    </row>
    <row r="326" spans="9:52" customFormat="1" x14ac:dyDescent="0.15">
      <c r="I326" s="14">
        <v>44885</v>
      </c>
      <c r="J326" s="15" t="s">
        <v>37</v>
      </c>
      <c r="K326" s="15" t="s">
        <v>37</v>
      </c>
      <c r="L326" s="15">
        <v>11272.970486038243</v>
      </c>
      <c r="M326" s="15">
        <v>7708.9105599408322</v>
      </c>
      <c r="N326" s="15" t="s">
        <v>37</v>
      </c>
      <c r="O326" s="15" t="s">
        <v>37</v>
      </c>
      <c r="P326" s="15">
        <v>0</v>
      </c>
      <c r="Q326" s="15">
        <v>0</v>
      </c>
      <c r="R326" s="15" t="s">
        <v>37</v>
      </c>
      <c r="S326" s="15" t="s">
        <v>37</v>
      </c>
      <c r="T326" s="15">
        <v>61022.122544441314</v>
      </c>
      <c r="U326" s="15" t="s">
        <v>37</v>
      </c>
      <c r="V326" s="15" t="s">
        <v>37</v>
      </c>
      <c r="W326" s="15" t="s">
        <v>37</v>
      </c>
      <c r="X326" s="15" t="s">
        <v>37</v>
      </c>
      <c r="Y326" s="15" t="s">
        <v>37</v>
      </c>
      <c r="Z326" s="15" t="s">
        <v>37</v>
      </c>
      <c r="AA326" s="15" t="s">
        <v>37</v>
      </c>
      <c r="AB326" s="15" t="s">
        <v>37</v>
      </c>
      <c r="AC326" s="15" t="s">
        <v>37</v>
      </c>
      <c r="AD326" s="15" t="s">
        <v>37</v>
      </c>
      <c r="AE326" s="15" t="s">
        <v>37</v>
      </c>
      <c r="AF326" s="15" t="s">
        <v>37</v>
      </c>
      <c r="AG326" s="15" t="s">
        <v>37</v>
      </c>
      <c r="AH326" s="15" t="s">
        <v>37</v>
      </c>
      <c r="AI326" s="15" t="s">
        <v>37</v>
      </c>
      <c r="AJ326" s="15" t="s">
        <v>37</v>
      </c>
      <c r="AK326" s="15" t="s">
        <v>37</v>
      </c>
      <c r="AL326" s="15" t="s">
        <v>37</v>
      </c>
      <c r="AM326" s="15" t="s">
        <v>37</v>
      </c>
      <c r="AN326" s="15" t="s">
        <v>37</v>
      </c>
      <c r="AO326" s="12"/>
      <c r="AP326" s="16">
        <v>80004.003590420383</v>
      </c>
      <c r="AQ326" s="17">
        <v>11</v>
      </c>
      <c r="AR326" s="18" t="s">
        <v>37</v>
      </c>
      <c r="AS326" s="19">
        <v>1429574.5475445797</v>
      </c>
      <c r="AT326" s="19" t="s">
        <v>37</v>
      </c>
      <c r="AV326" s="16">
        <v>80004.003590420383</v>
      </c>
      <c r="AW326" s="17">
        <v>48</v>
      </c>
      <c r="AX326" s="18" t="s">
        <v>37</v>
      </c>
      <c r="AY326" s="19">
        <v>80004.003590420383</v>
      </c>
      <c r="AZ326" s="19" t="s">
        <v>37</v>
      </c>
    </row>
    <row r="327" spans="9:52" customFormat="1" x14ac:dyDescent="0.15">
      <c r="I327" s="14">
        <v>44886</v>
      </c>
      <c r="J327" s="15" t="s">
        <v>37</v>
      </c>
      <c r="K327" s="15" t="s">
        <v>37</v>
      </c>
      <c r="L327" s="15">
        <v>11268.565653342042</v>
      </c>
      <c r="M327" s="15">
        <v>7705.319088638249</v>
      </c>
      <c r="N327" s="15" t="s">
        <v>37</v>
      </c>
      <c r="O327" s="15" t="s">
        <v>37</v>
      </c>
      <c r="P327" s="15">
        <v>0</v>
      </c>
      <c r="Q327" s="15">
        <v>0</v>
      </c>
      <c r="R327" s="15" t="s">
        <v>37</v>
      </c>
      <c r="S327" s="15" t="s">
        <v>37</v>
      </c>
      <c r="T327" s="15">
        <v>61003.78103789367</v>
      </c>
      <c r="U327" s="15" t="s">
        <v>37</v>
      </c>
      <c r="V327" s="15" t="s">
        <v>37</v>
      </c>
      <c r="W327" s="15" t="s">
        <v>37</v>
      </c>
      <c r="X327" s="15" t="s">
        <v>37</v>
      </c>
      <c r="Y327" s="15" t="s">
        <v>37</v>
      </c>
      <c r="Z327" s="15" t="s">
        <v>37</v>
      </c>
      <c r="AA327" s="15" t="s">
        <v>37</v>
      </c>
      <c r="AB327" s="15" t="s">
        <v>37</v>
      </c>
      <c r="AC327" s="15" t="s">
        <v>37</v>
      </c>
      <c r="AD327" s="15" t="s">
        <v>37</v>
      </c>
      <c r="AE327" s="15" t="s">
        <v>37</v>
      </c>
      <c r="AF327" s="15" t="s">
        <v>37</v>
      </c>
      <c r="AG327" s="15" t="s">
        <v>37</v>
      </c>
      <c r="AH327" s="15" t="s">
        <v>37</v>
      </c>
      <c r="AI327" s="15" t="s">
        <v>37</v>
      </c>
      <c r="AJ327" s="15" t="s">
        <v>37</v>
      </c>
      <c r="AK327" s="15" t="s">
        <v>37</v>
      </c>
      <c r="AL327" s="15" t="s">
        <v>37</v>
      </c>
      <c r="AM327" s="15" t="s">
        <v>37</v>
      </c>
      <c r="AN327" s="15" t="s">
        <v>37</v>
      </c>
      <c r="AO327" s="12"/>
      <c r="AP327" s="16">
        <v>79977.665779873962</v>
      </c>
      <c r="AQ327" s="17">
        <v>11</v>
      </c>
      <c r="AR327" s="18" t="s">
        <v>37</v>
      </c>
      <c r="AS327" s="19">
        <v>1509552.2133244537</v>
      </c>
      <c r="AT327" s="19" t="s">
        <v>37</v>
      </c>
      <c r="AV327" s="16">
        <v>79977.665779873962</v>
      </c>
      <c r="AW327" s="17">
        <v>48</v>
      </c>
      <c r="AX327" s="18" t="s">
        <v>37</v>
      </c>
      <c r="AY327" s="19">
        <v>159981.66937029434</v>
      </c>
      <c r="AZ327" s="19" t="s">
        <v>37</v>
      </c>
    </row>
    <row r="328" spans="9:52" customFormat="1" x14ac:dyDescent="0.15">
      <c r="I328" s="14">
        <v>44887</v>
      </c>
      <c r="J328" s="15" t="s">
        <v>37</v>
      </c>
      <c r="K328" s="15" t="s">
        <v>37</v>
      </c>
      <c r="L328" s="15">
        <v>11264.162541802754</v>
      </c>
      <c r="M328" s="15">
        <v>7701.7292905508393</v>
      </c>
      <c r="N328" s="15" t="s">
        <v>37</v>
      </c>
      <c r="O328" s="15" t="s">
        <v>37</v>
      </c>
      <c r="P328" s="15">
        <v>0</v>
      </c>
      <c r="Q328" s="15">
        <v>0</v>
      </c>
      <c r="R328" s="15" t="s">
        <v>37</v>
      </c>
      <c r="S328" s="15" t="s">
        <v>37</v>
      </c>
      <c r="T328" s="15">
        <v>60985.445044278858</v>
      </c>
      <c r="U328" s="15" t="s">
        <v>37</v>
      </c>
      <c r="V328" s="15" t="s">
        <v>37</v>
      </c>
      <c r="W328" s="15" t="s">
        <v>37</v>
      </c>
      <c r="X328" s="15" t="s">
        <v>37</v>
      </c>
      <c r="Y328" s="15" t="s">
        <v>37</v>
      </c>
      <c r="Z328" s="15" t="s">
        <v>37</v>
      </c>
      <c r="AA328" s="15" t="s">
        <v>37</v>
      </c>
      <c r="AB328" s="15" t="s">
        <v>37</v>
      </c>
      <c r="AC328" s="15" t="s">
        <v>37</v>
      </c>
      <c r="AD328" s="15" t="s">
        <v>37</v>
      </c>
      <c r="AE328" s="15" t="s">
        <v>37</v>
      </c>
      <c r="AF328" s="15" t="s">
        <v>37</v>
      </c>
      <c r="AG328" s="15" t="s">
        <v>37</v>
      </c>
      <c r="AH328" s="15" t="s">
        <v>37</v>
      </c>
      <c r="AI328" s="15" t="s">
        <v>37</v>
      </c>
      <c r="AJ328" s="15" t="s">
        <v>37</v>
      </c>
      <c r="AK328" s="15" t="s">
        <v>37</v>
      </c>
      <c r="AL328" s="15" t="s">
        <v>37</v>
      </c>
      <c r="AM328" s="15" t="s">
        <v>37</v>
      </c>
      <c r="AN328" s="15" t="s">
        <v>37</v>
      </c>
      <c r="AO328" s="12"/>
      <c r="AP328" s="16">
        <v>79951.336876632457</v>
      </c>
      <c r="AQ328" s="17">
        <v>11</v>
      </c>
      <c r="AR328" s="18" t="s">
        <v>37</v>
      </c>
      <c r="AS328" s="19">
        <v>1589503.5502010861</v>
      </c>
      <c r="AT328" s="19" t="s">
        <v>37</v>
      </c>
      <c r="AV328" s="16">
        <v>79951.336876632457</v>
      </c>
      <c r="AW328" s="17">
        <v>48</v>
      </c>
      <c r="AX328" s="18" t="s">
        <v>37</v>
      </c>
      <c r="AY328" s="19">
        <v>239933.00624692679</v>
      </c>
      <c r="AZ328" s="19" t="s">
        <v>37</v>
      </c>
    </row>
    <row r="329" spans="9:52" customFormat="1" x14ac:dyDescent="0.15">
      <c r="I329" s="14">
        <v>44888</v>
      </c>
      <c r="J329" s="15" t="s">
        <v>37</v>
      </c>
      <c r="K329" s="15" t="s">
        <v>37</v>
      </c>
      <c r="L329" s="15">
        <v>26102.173576733647</v>
      </c>
      <c r="M329" s="15">
        <v>11290.607041851978</v>
      </c>
      <c r="N329" s="15" t="s">
        <v>37</v>
      </c>
      <c r="O329" s="15" t="s">
        <v>37</v>
      </c>
      <c r="P329" s="15">
        <v>0</v>
      </c>
      <c r="Q329" s="15">
        <v>0</v>
      </c>
      <c r="R329" s="15" t="s">
        <v>37</v>
      </c>
      <c r="S329" s="15" t="s">
        <v>37</v>
      </c>
      <c r="T329" s="15">
        <v>60967.114561939838</v>
      </c>
      <c r="U329" s="15" t="s">
        <v>37</v>
      </c>
      <c r="V329" s="15" t="s">
        <v>37</v>
      </c>
      <c r="W329" s="15" t="s">
        <v>37</v>
      </c>
      <c r="X329" s="15" t="s">
        <v>37</v>
      </c>
      <c r="Y329" s="15" t="s">
        <v>37</v>
      </c>
      <c r="Z329" s="15" t="s">
        <v>37</v>
      </c>
      <c r="AA329" s="15" t="s">
        <v>37</v>
      </c>
      <c r="AB329" s="15" t="s">
        <v>37</v>
      </c>
      <c r="AC329" s="15" t="s">
        <v>37</v>
      </c>
      <c r="AD329" s="15" t="s">
        <v>37</v>
      </c>
      <c r="AE329" s="15" t="s">
        <v>37</v>
      </c>
      <c r="AF329" s="15" t="s">
        <v>37</v>
      </c>
      <c r="AG329" s="15" t="s">
        <v>37</v>
      </c>
      <c r="AH329" s="15" t="s">
        <v>37</v>
      </c>
      <c r="AI329" s="15" t="s">
        <v>37</v>
      </c>
      <c r="AJ329" s="15" t="s">
        <v>37</v>
      </c>
      <c r="AK329" s="15" t="s">
        <v>37</v>
      </c>
      <c r="AL329" s="15" t="s">
        <v>37</v>
      </c>
      <c r="AM329" s="15" t="s">
        <v>37</v>
      </c>
      <c r="AN329" s="15" t="s">
        <v>37</v>
      </c>
      <c r="AO329" s="12"/>
      <c r="AP329" s="16">
        <v>98359.895180525462</v>
      </c>
      <c r="AQ329" s="17">
        <v>11</v>
      </c>
      <c r="AR329" s="18" t="s">
        <v>37</v>
      </c>
      <c r="AS329" s="19">
        <v>1687863.4453816116</v>
      </c>
      <c r="AT329" s="19" t="s">
        <v>37</v>
      </c>
      <c r="AV329" s="16">
        <v>98359.895180525462</v>
      </c>
      <c r="AW329" s="17">
        <v>48</v>
      </c>
      <c r="AX329" s="18" t="s">
        <v>37</v>
      </c>
      <c r="AY329" s="19">
        <v>338292.90142745222</v>
      </c>
      <c r="AZ329" s="19" t="s">
        <v>37</v>
      </c>
    </row>
    <row r="330" spans="9:52" customFormat="1" x14ac:dyDescent="0.15">
      <c r="I330" s="14">
        <v>44889</v>
      </c>
      <c r="J330" s="15" t="s">
        <v>37</v>
      </c>
      <c r="K330" s="15" t="s">
        <v>37</v>
      </c>
      <c r="L330" s="15">
        <v>26092.366617232674</v>
      </c>
      <c r="M330" s="15">
        <v>11286.195317797568</v>
      </c>
      <c r="N330" s="15" t="s">
        <v>37</v>
      </c>
      <c r="O330" s="15" t="s">
        <v>37</v>
      </c>
      <c r="P330" s="15">
        <v>0</v>
      </c>
      <c r="Q330" s="15">
        <v>0</v>
      </c>
      <c r="R330" s="15" t="s">
        <v>37</v>
      </c>
      <c r="S330" s="15" t="s">
        <v>37</v>
      </c>
      <c r="T330" s="15">
        <v>60948.789589220083</v>
      </c>
      <c r="U330" s="15" t="s">
        <v>37</v>
      </c>
      <c r="V330" s="15" t="s">
        <v>37</v>
      </c>
      <c r="W330" s="15" t="s">
        <v>37</v>
      </c>
      <c r="X330" s="15" t="s">
        <v>37</v>
      </c>
      <c r="Y330" s="15" t="s">
        <v>37</v>
      </c>
      <c r="Z330" s="15" t="s">
        <v>37</v>
      </c>
      <c r="AA330" s="15" t="s">
        <v>37</v>
      </c>
      <c r="AB330" s="15" t="s">
        <v>37</v>
      </c>
      <c r="AC330" s="15" t="s">
        <v>37</v>
      </c>
      <c r="AD330" s="15" t="s">
        <v>37</v>
      </c>
      <c r="AE330" s="15" t="s">
        <v>37</v>
      </c>
      <c r="AF330" s="15" t="s">
        <v>37</v>
      </c>
      <c r="AG330" s="15" t="s">
        <v>37</v>
      </c>
      <c r="AH330" s="15" t="s">
        <v>37</v>
      </c>
      <c r="AI330" s="15" t="s">
        <v>37</v>
      </c>
      <c r="AJ330" s="15" t="s">
        <v>37</v>
      </c>
      <c r="AK330" s="15" t="s">
        <v>37</v>
      </c>
      <c r="AL330" s="15" t="s">
        <v>37</v>
      </c>
      <c r="AM330" s="15" t="s">
        <v>37</v>
      </c>
      <c r="AN330" s="15" t="s">
        <v>37</v>
      </c>
      <c r="AO330" s="12"/>
      <c r="AP330" s="16">
        <v>98327.35152425032</v>
      </c>
      <c r="AQ330" s="17">
        <v>11</v>
      </c>
      <c r="AR330" s="18" t="s">
        <v>37</v>
      </c>
      <c r="AS330" s="19">
        <v>1786190.7969058619</v>
      </c>
      <c r="AT330" s="19" t="s">
        <v>37</v>
      </c>
      <c r="AV330" s="16">
        <v>98327.35152425032</v>
      </c>
      <c r="AW330" s="17">
        <v>48</v>
      </c>
      <c r="AX330" s="18" t="s">
        <v>37</v>
      </c>
      <c r="AY330" s="19">
        <v>436620.25295170257</v>
      </c>
      <c r="AZ330" s="19" t="s">
        <v>37</v>
      </c>
    </row>
    <row r="331" spans="9:52" customFormat="1" x14ac:dyDescent="0.15">
      <c r="I331" s="14">
        <v>44890</v>
      </c>
      <c r="J331" s="15" t="s">
        <v>37</v>
      </c>
      <c r="K331" s="15" t="s">
        <v>37</v>
      </c>
      <c r="L331" s="15">
        <v>26082.563342346486</v>
      </c>
      <c r="M331" s="15">
        <v>11281.785317592819</v>
      </c>
      <c r="N331" s="15" t="s">
        <v>37</v>
      </c>
      <c r="O331" s="15" t="s">
        <v>37</v>
      </c>
      <c r="P331" s="15">
        <v>0</v>
      </c>
      <c r="Q331" s="15">
        <v>0</v>
      </c>
      <c r="R331" s="15" t="s">
        <v>37</v>
      </c>
      <c r="S331" s="15" t="s">
        <v>37</v>
      </c>
      <c r="T331" s="15">
        <v>60930.470124463543</v>
      </c>
      <c r="U331" s="15" t="s">
        <v>37</v>
      </c>
      <c r="V331" s="15" t="s">
        <v>37</v>
      </c>
      <c r="W331" s="15" t="s">
        <v>37</v>
      </c>
      <c r="X331" s="15" t="s">
        <v>37</v>
      </c>
      <c r="Y331" s="15" t="s">
        <v>37</v>
      </c>
      <c r="Z331" s="15" t="s">
        <v>37</v>
      </c>
      <c r="AA331" s="15" t="s">
        <v>37</v>
      </c>
      <c r="AB331" s="15" t="s">
        <v>37</v>
      </c>
      <c r="AC331" s="15" t="s">
        <v>37</v>
      </c>
      <c r="AD331" s="15" t="s">
        <v>37</v>
      </c>
      <c r="AE331" s="15" t="s">
        <v>37</v>
      </c>
      <c r="AF331" s="15" t="s">
        <v>37</v>
      </c>
      <c r="AG331" s="15" t="s">
        <v>37</v>
      </c>
      <c r="AH331" s="15" t="s">
        <v>37</v>
      </c>
      <c r="AI331" s="15" t="s">
        <v>37</v>
      </c>
      <c r="AJ331" s="15" t="s">
        <v>37</v>
      </c>
      <c r="AK331" s="15" t="s">
        <v>37</v>
      </c>
      <c r="AL331" s="15" t="s">
        <v>37</v>
      </c>
      <c r="AM331" s="15" t="s">
        <v>37</v>
      </c>
      <c r="AN331" s="15" t="s">
        <v>37</v>
      </c>
      <c r="AO331" s="12"/>
      <c r="AP331" s="16">
        <v>98294.818784402858</v>
      </c>
      <c r="AQ331" s="17">
        <v>11</v>
      </c>
      <c r="AR331" s="18" t="s">
        <v>37</v>
      </c>
      <c r="AS331" s="19">
        <v>1884485.6156902649</v>
      </c>
      <c r="AT331" s="19" t="s">
        <v>37</v>
      </c>
      <c r="AV331" s="16">
        <v>98294.818784402858</v>
      </c>
      <c r="AW331" s="17">
        <v>48</v>
      </c>
      <c r="AX331" s="18" t="s">
        <v>37</v>
      </c>
      <c r="AY331" s="19">
        <v>534915.07173610548</v>
      </c>
      <c r="AZ331" s="19" t="s">
        <v>37</v>
      </c>
    </row>
    <row r="332" spans="9:52" customFormat="1" x14ac:dyDescent="0.15">
      <c r="I332" s="14">
        <v>44891</v>
      </c>
      <c r="J332" s="15" t="s">
        <v>37</v>
      </c>
      <c r="K332" s="15" t="s">
        <v>37</v>
      </c>
      <c r="L332" s="15">
        <v>26072.763750690719</v>
      </c>
      <c r="M332" s="15">
        <v>11277.377040564152</v>
      </c>
      <c r="N332" s="15" t="s">
        <v>37</v>
      </c>
      <c r="O332" s="15" t="s">
        <v>37</v>
      </c>
      <c r="P332" s="15">
        <v>0</v>
      </c>
      <c r="Q332" s="15">
        <v>0</v>
      </c>
      <c r="R332" s="15" t="s">
        <v>37</v>
      </c>
      <c r="S332" s="15" t="s">
        <v>37</v>
      </c>
      <c r="T332" s="15">
        <v>60912.156166014705</v>
      </c>
      <c r="U332" s="15" t="s">
        <v>37</v>
      </c>
      <c r="V332" s="15" t="s">
        <v>37</v>
      </c>
      <c r="W332" s="15" t="s">
        <v>37</v>
      </c>
      <c r="X332" s="15" t="s">
        <v>37</v>
      </c>
      <c r="Y332" s="15" t="s">
        <v>37</v>
      </c>
      <c r="Z332" s="15" t="s">
        <v>37</v>
      </c>
      <c r="AA332" s="15" t="s">
        <v>37</v>
      </c>
      <c r="AB332" s="15" t="s">
        <v>37</v>
      </c>
      <c r="AC332" s="15" t="s">
        <v>37</v>
      </c>
      <c r="AD332" s="15" t="s">
        <v>37</v>
      </c>
      <c r="AE332" s="15" t="s">
        <v>37</v>
      </c>
      <c r="AF332" s="15" t="s">
        <v>37</v>
      </c>
      <c r="AG332" s="15" t="s">
        <v>37</v>
      </c>
      <c r="AH332" s="15" t="s">
        <v>37</v>
      </c>
      <c r="AI332" s="15" t="s">
        <v>37</v>
      </c>
      <c r="AJ332" s="15" t="s">
        <v>37</v>
      </c>
      <c r="AK332" s="15" t="s">
        <v>37</v>
      </c>
      <c r="AL332" s="15" t="s">
        <v>37</v>
      </c>
      <c r="AM332" s="15" t="s">
        <v>37</v>
      </c>
      <c r="AN332" s="15" t="s">
        <v>37</v>
      </c>
      <c r="AO332" s="12"/>
      <c r="AP332" s="16">
        <v>98262.296957269573</v>
      </c>
      <c r="AQ332" s="17">
        <v>11</v>
      </c>
      <c r="AR332" s="18" t="s">
        <v>37</v>
      </c>
      <c r="AS332" s="19">
        <v>1982747.9126475344</v>
      </c>
      <c r="AT332" s="19" t="s">
        <v>37</v>
      </c>
      <c r="AV332" s="16">
        <v>98262.296957269573</v>
      </c>
      <c r="AW332" s="17">
        <v>48</v>
      </c>
      <c r="AX332" s="18">
        <v>48</v>
      </c>
      <c r="AY332" s="19">
        <v>633177.36869337503</v>
      </c>
      <c r="AZ332" s="19">
        <v>633177.36869337503</v>
      </c>
    </row>
    <row r="333" spans="9:52" customFormat="1" x14ac:dyDescent="0.15">
      <c r="I333" s="14">
        <v>44892</v>
      </c>
      <c r="J333" s="15" t="s">
        <v>37</v>
      </c>
      <c r="K333" s="15" t="s">
        <v>37</v>
      </c>
      <c r="L333" s="15">
        <v>26062.967840881531</v>
      </c>
      <c r="M333" s="15">
        <v>11272.970486038243</v>
      </c>
      <c r="N333" s="15" t="s">
        <v>37</v>
      </c>
      <c r="O333" s="15" t="s">
        <v>37</v>
      </c>
      <c r="P333" s="15">
        <v>0</v>
      </c>
      <c r="Q333" s="15">
        <v>0</v>
      </c>
      <c r="R333" s="15" t="s">
        <v>37</v>
      </c>
      <c r="S333" s="15" t="s">
        <v>37</v>
      </c>
      <c r="T333" s="15">
        <v>59927.278700913463</v>
      </c>
      <c r="U333" s="15" t="s">
        <v>37</v>
      </c>
      <c r="V333" s="15" t="s">
        <v>37</v>
      </c>
      <c r="W333" s="15" t="s">
        <v>37</v>
      </c>
      <c r="X333" s="15" t="s">
        <v>37</v>
      </c>
      <c r="Y333" s="15" t="s">
        <v>37</v>
      </c>
      <c r="Z333" s="15" t="s">
        <v>37</v>
      </c>
      <c r="AA333" s="15" t="s">
        <v>37</v>
      </c>
      <c r="AB333" s="15" t="s">
        <v>37</v>
      </c>
      <c r="AC333" s="15" t="s">
        <v>37</v>
      </c>
      <c r="AD333" s="15" t="s">
        <v>37</v>
      </c>
      <c r="AE333" s="15" t="s">
        <v>37</v>
      </c>
      <c r="AF333" s="15" t="s">
        <v>37</v>
      </c>
      <c r="AG333" s="15" t="s">
        <v>37</v>
      </c>
      <c r="AH333" s="15" t="s">
        <v>37</v>
      </c>
      <c r="AI333" s="15" t="s">
        <v>37</v>
      </c>
      <c r="AJ333" s="15" t="s">
        <v>37</v>
      </c>
      <c r="AK333" s="15" t="s">
        <v>37</v>
      </c>
      <c r="AL333" s="15" t="s">
        <v>37</v>
      </c>
      <c r="AM333" s="15" t="s">
        <v>37</v>
      </c>
      <c r="AN333" s="15" t="s">
        <v>37</v>
      </c>
      <c r="AO333" s="12"/>
      <c r="AP333" s="16">
        <v>97263.217027833234</v>
      </c>
      <c r="AQ333" s="17">
        <v>11</v>
      </c>
      <c r="AR333" s="18" t="s">
        <v>37</v>
      </c>
      <c r="AS333" s="19">
        <v>2080011.1296753676</v>
      </c>
      <c r="AT333" s="19" t="s">
        <v>37</v>
      </c>
      <c r="AV333" s="16">
        <v>97263.217027833234</v>
      </c>
      <c r="AW333" s="17">
        <v>49</v>
      </c>
      <c r="AX333" s="18" t="s">
        <v>37</v>
      </c>
      <c r="AY333" s="19">
        <v>97263.217027833234</v>
      </c>
      <c r="AZ333" s="19" t="s">
        <v>37</v>
      </c>
    </row>
    <row r="334" spans="9:52" customFormat="1" x14ac:dyDescent="0.15">
      <c r="I334" s="14">
        <v>44893</v>
      </c>
      <c r="J334" s="15" t="s">
        <v>37</v>
      </c>
      <c r="K334" s="15" t="s">
        <v>37</v>
      </c>
      <c r="L334" s="15">
        <v>26053.1756115356</v>
      </c>
      <c r="M334" s="15">
        <v>11268.565653342042</v>
      </c>
      <c r="N334" s="15" t="s">
        <v>37</v>
      </c>
      <c r="O334" s="15" t="s">
        <v>37</v>
      </c>
      <c r="P334" s="15">
        <v>0</v>
      </c>
      <c r="Q334" s="15">
        <v>0</v>
      </c>
      <c r="R334" s="15" t="s">
        <v>37</v>
      </c>
      <c r="S334" s="15" t="s">
        <v>37</v>
      </c>
      <c r="T334" s="15">
        <v>59909.266273143927</v>
      </c>
      <c r="U334" s="15" t="s">
        <v>37</v>
      </c>
      <c r="V334" s="15" t="s">
        <v>37</v>
      </c>
      <c r="W334" s="15" t="s">
        <v>37</v>
      </c>
      <c r="X334" s="15" t="s">
        <v>37</v>
      </c>
      <c r="Y334" s="15" t="s">
        <v>37</v>
      </c>
      <c r="Z334" s="15" t="s">
        <v>37</v>
      </c>
      <c r="AA334" s="15" t="s">
        <v>37</v>
      </c>
      <c r="AB334" s="15" t="s">
        <v>37</v>
      </c>
      <c r="AC334" s="15" t="s">
        <v>37</v>
      </c>
      <c r="AD334" s="15" t="s">
        <v>37</v>
      </c>
      <c r="AE334" s="15" t="s">
        <v>37</v>
      </c>
      <c r="AF334" s="15" t="s">
        <v>37</v>
      </c>
      <c r="AG334" s="15" t="s">
        <v>37</v>
      </c>
      <c r="AH334" s="15" t="s">
        <v>37</v>
      </c>
      <c r="AI334" s="15" t="s">
        <v>37</v>
      </c>
      <c r="AJ334" s="15" t="s">
        <v>37</v>
      </c>
      <c r="AK334" s="15" t="s">
        <v>37</v>
      </c>
      <c r="AL334" s="15" t="s">
        <v>37</v>
      </c>
      <c r="AM334" s="15" t="s">
        <v>37</v>
      </c>
      <c r="AN334" s="15" t="s">
        <v>37</v>
      </c>
      <c r="AO334" s="12"/>
      <c r="AP334" s="16">
        <v>97231.007538021571</v>
      </c>
      <c r="AQ334" s="17">
        <v>11</v>
      </c>
      <c r="AR334" s="18" t="s">
        <v>37</v>
      </c>
      <c r="AS334" s="19">
        <v>2177242.1372133894</v>
      </c>
      <c r="AT334" s="19" t="s">
        <v>37</v>
      </c>
      <c r="AV334" s="16">
        <v>97231.007538021571</v>
      </c>
      <c r="AW334" s="17">
        <v>49</v>
      </c>
      <c r="AX334" s="18" t="s">
        <v>37</v>
      </c>
      <c r="AY334" s="19">
        <v>194494.22456585482</v>
      </c>
      <c r="AZ334" s="19" t="s">
        <v>37</v>
      </c>
    </row>
    <row r="335" spans="9:52" customFormat="1" x14ac:dyDescent="0.15">
      <c r="I335" s="14">
        <v>44894</v>
      </c>
      <c r="J335" s="15" t="s">
        <v>37</v>
      </c>
      <c r="K335" s="15" t="s">
        <v>37</v>
      </c>
      <c r="L335" s="15">
        <v>26043.387061270125</v>
      </c>
      <c r="M335" s="15">
        <v>11264.162541802754</v>
      </c>
      <c r="N335" s="15" t="s">
        <v>37</v>
      </c>
      <c r="O335" s="15" t="s">
        <v>37</v>
      </c>
      <c r="P335" s="15">
        <v>0</v>
      </c>
      <c r="Q335" s="15">
        <v>0</v>
      </c>
      <c r="R335" s="15" t="s">
        <v>37</v>
      </c>
      <c r="S335" s="15" t="s">
        <v>37</v>
      </c>
      <c r="T335" s="15">
        <v>59891.259259395541</v>
      </c>
      <c r="U335" s="15" t="s">
        <v>37</v>
      </c>
      <c r="V335" s="15" t="s">
        <v>37</v>
      </c>
      <c r="W335" s="15" t="s">
        <v>37</v>
      </c>
      <c r="X335" s="15" t="s">
        <v>37</v>
      </c>
      <c r="Y335" s="15" t="s">
        <v>37</v>
      </c>
      <c r="Z335" s="15" t="s">
        <v>37</v>
      </c>
      <c r="AA335" s="15" t="s">
        <v>37</v>
      </c>
      <c r="AB335" s="15" t="s">
        <v>37</v>
      </c>
      <c r="AC335" s="15" t="s">
        <v>37</v>
      </c>
      <c r="AD335" s="15" t="s">
        <v>37</v>
      </c>
      <c r="AE335" s="15" t="s">
        <v>37</v>
      </c>
      <c r="AF335" s="15" t="s">
        <v>37</v>
      </c>
      <c r="AG335" s="15" t="s">
        <v>37</v>
      </c>
      <c r="AH335" s="15" t="s">
        <v>37</v>
      </c>
      <c r="AI335" s="15" t="s">
        <v>37</v>
      </c>
      <c r="AJ335" s="15" t="s">
        <v>37</v>
      </c>
      <c r="AK335" s="15" t="s">
        <v>37</v>
      </c>
      <c r="AL335" s="15" t="s">
        <v>37</v>
      </c>
      <c r="AM335" s="15" t="s">
        <v>37</v>
      </c>
      <c r="AN335" s="15" t="s">
        <v>37</v>
      </c>
      <c r="AO335" s="12"/>
      <c r="AP335" s="16">
        <v>97198.808862468431</v>
      </c>
      <c r="AQ335" s="17">
        <v>11</v>
      </c>
      <c r="AR335" s="18" t="s">
        <v>37</v>
      </c>
      <c r="AS335" s="19">
        <v>2274440.9460758576</v>
      </c>
      <c r="AT335" s="19" t="s">
        <v>37</v>
      </c>
      <c r="AV335" s="16">
        <v>97198.808862468431</v>
      </c>
      <c r="AW335" s="17">
        <v>49</v>
      </c>
      <c r="AX335" s="18" t="s">
        <v>37</v>
      </c>
      <c r="AY335" s="19">
        <v>291693.03342832322</v>
      </c>
      <c r="AZ335" s="19" t="s">
        <v>37</v>
      </c>
    </row>
    <row r="336" spans="9:52" customFormat="1" x14ac:dyDescent="0.15">
      <c r="I336" s="14">
        <v>44895</v>
      </c>
      <c r="J336" s="15" t="s">
        <v>37</v>
      </c>
      <c r="K336" s="15" t="s">
        <v>37</v>
      </c>
      <c r="L336" s="15">
        <v>36753.320736992209</v>
      </c>
      <c r="M336" s="15">
        <v>26102.173576733647</v>
      </c>
      <c r="N336" s="15" t="s">
        <v>37</v>
      </c>
      <c r="O336" s="15" t="s">
        <v>37</v>
      </c>
      <c r="P336" s="15">
        <v>0</v>
      </c>
      <c r="Q336" s="15">
        <v>0</v>
      </c>
      <c r="R336" s="15" t="s">
        <v>37</v>
      </c>
      <c r="S336" s="15" t="s">
        <v>37</v>
      </c>
      <c r="T336" s="15">
        <v>59873.257658041002</v>
      </c>
      <c r="U336" s="15" t="s">
        <v>37</v>
      </c>
      <c r="V336" s="15" t="s">
        <v>37</v>
      </c>
      <c r="W336" s="15" t="s">
        <v>37</v>
      </c>
      <c r="X336" s="15" t="s">
        <v>37</v>
      </c>
      <c r="Y336" s="15" t="s">
        <v>37</v>
      </c>
      <c r="Z336" s="15" t="s">
        <v>37</v>
      </c>
      <c r="AA336" s="15" t="s">
        <v>37</v>
      </c>
      <c r="AB336" s="15" t="s">
        <v>37</v>
      </c>
      <c r="AC336" s="15" t="s">
        <v>37</v>
      </c>
      <c r="AD336" s="15" t="s">
        <v>37</v>
      </c>
      <c r="AE336" s="15" t="s">
        <v>37</v>
      </c>
      <c r="AF336" s="15" t="s">
        <v>37</v>
      </c>
      <c r="AG336" s="15" t="s">
        <v>37</v>
      </c>
      <c r="AH336" s="15" t="s">
        <v>37</v>
      </c>
      <c r="AI336" s="15" t="s">
        <v>37</v>
      </c>
      <c r="AJ336" s="15" t="s">
        <v>37</v>
      </c>
      <c r="AK336" s="15" t="s">
        <v>37</v>
      </c>
      <c r="AL336" s="15" t="s">
        <v>37</v>
      </c>
      <c r="AM336" s="15" t="s">
        <v>37</v>
      </c>
      <c r="AN336" s="15" t="s">
        <v>37</v>
      </c>
      <c r="AO336" s="12"/>
      <c r="AP336" s="16">
        <v>122728.75197176685</v>
      </c>
      <c r="AQ336" s="17">
        <v>11</v>
      </c>
      <c r="AR336" s="18">
        <v>11</v>
      </c>
      <c r="AS336" s="19">
        <v>2397169.6980476244</v>
      </c>
      <c r="AT336" s="19">
        <v>2397169.6980476244</v>
      </c>
      <c r="AV336" s="16">
        <v>122728.75197176685</v>
      </c>
      <c r="AW336" s="17">
        <v>49</v>
      </c>
      <c r="AX336" s="18" t="s">
        <v>37</v>
      </c>
      <c r="AY336" s="19">
        <v>414421.78540009004</v>
      </c>
      <c r="AZ336" s="19" t="s">
        <v>37</v>
      </c>
    </row>
    <row r="337" spans="9:52" customFormat="1" x14ac:dyDescent="0.15">
      <c r="I337" s="14">
        <v>44896</v>
      </c>
      <c r="J337" s="15" t="s">
        <v>37</v>
      </c>
      <c r="K337" s="15" t="s">
        <v>37</v>
      </c>
      <c r="L337" s="15">
        <v>36742.273738873555</v>
      </c>
      <c r="M337" s="15">
        <v>26092.366617232674</v>
      </c>
      <c r="N337" s="15" t="s">
        <v>37</v>
      </c>
      <c r="O337" s="15" t="s">
        <v>37</v>
      </c>
      <c r="P337" s="15">
        <v>0</v>
      </c>
      <c r="Q337" s="15">
        <v>0</v>
      </c>
      <c r="R337" s="15" t="s">
        <v>37</v>
      </c>
      <c r="S337" s="15" t="s">
        <v>37</v>
      </c>
      <c r="T337" s="15">
        <v>59855.2614674535</v>
      </c>
      <c r="U337" s="15" t="s">
        <v>37</v>
      </c>
      <c r="V337" s="15" t="s">
        <v>37</v>
      </c>
      <c r="W337" s="15" t="s">
        <v>37</v>
      </c>
      <c r="X337" s="15" t="s">
        <v>37</v>
      </c>
      <c r="Y337" s="15" t="s">
        <v>37</v>
      </c>
      <c r="Z337" s="15" t="s">
        <v>37</v>
      </c>
      <c r="AA337" s="15" t="s">
        <v>37</v>
      </c>
      <c r="AB337" s="15" t="s">
        <v>37</v>
      </c>
      <c r="AC337" s="15" t="s">
        <v>37</v>
      </c>
      <c r="AD337" s="15" t="s">
        <v>37</v>
      </c>
      <c r="AE337" s="15" t="s">
        <v>37</v>
      </c>
      <c r="AF337" s="15" t="s">
        <v>37</v>
      </c>
      <c r="AG337" s="15" t="s">
        <v>37</v>
      </c>
      <c r="AH337" s="15" t="s">
        <v>37</v>
      </c>
      <c r="AI337" s="15" t="s">
        <v>37</v>
      </c>
      <c r="AJ337" s="15" t="s">
        <v>37</v>
      </c>
      <c r="AK337" s="15" t="s">
        <v>37</v>
      </c>
      <c r="AL337" s="15" t="s">
        <v>37</v>
      </c>
      <c r="AM337" s="15" t="s">
        <v>37</v>
      </c>
      <c r="AN337" s="15" t="s">
        <v>37</v>
      </c>
      <c r="AO337" s="12"/>
      <c r="AP337" s="16">
        <v>122689.90182355973</v>
      </c>
      <c r="AQ337" s="17">
        <v>12</v>
      </c>
      <c r="AR337" s="18" t="s">
        <v>37</v>
      </c>
      <c r="AS337" s="19">
        <v>122689.90182355973</v>
      </c>
      <c r="AT337" s="19" t="s">
        <v>37</v>
      </c>
      <c r="AV337" s="16">
        <v>122689.90182355973</v>
      </c>
      <c r="AW337" s="17">
        <v>49</v>
      </c>
      <c r="AX337" s="18" t="s">
        <v>37</v>
      </c>
      <c r="AY337" s="19">
        <v>537111.68722364982</v>
      </c>
      <c r="AZ337" s="19" t="s">
        <v>37</v>
      </c>
    </row>
    <row r="338" spans="9:52" customFormat="1" x14ac:dyDescent="0.15">
      <c r="I338" s="14">
        <v>44897</v>
      </c>
      <c r="J338" s="15" t="s">
        <v>37</v>
      </c>
      <c r="K338" s="15" t="s">
        <v>37</v>
      </c>
      <c r="L338" s="15">
        <v>36731.230061166898</v>
      </c>
      <c r="M338" s="15">
        <v>26082.563342346486</v>
      </c>
      <c r="N338" s="15" t="s">
        <v>37</v>
      </c>
      <c r="O338" s="15" t="s">
        <v>37</v>
      </c>
      <c r="P338" s="15">
        <v>0</v>
      </c>
      <c r="Q338" s="15">
        <v>0</v>
      </c>
      <c r="R338" s="15" t="s">
        <v>37</v>
      </c>
      <c r="S338" s="15" t="s">
        <v>37</v>
      </c>
      <c r="T338" s="15">
        <v>59837.270686006705</v>
      </c>
      <c r="U338" s="15" t="s">
        <v>37</v>
      </c>
      <c r="V338" s="15" t="s">
        <v>37</v>
      </c>
      <c r="W338" s="15" t="s">
        <v>37</v>
      </c>
      <c r="X338" s="15" t="s">
        <v>37</v>
      </c>
      <c r="Y338" s="15" t="s">
        <v>37</v>
      </c>
      <c r="Z338" s="15" t="s">
        <v>37</v>
      </c>
      <c r="AA338" s="15" t="s">
        <v>37</v>
      </c>
      <c r="AB338" s="15" t="s">
        <v>37</v>
      </c>
      <c r="AC338" s="15" t="s">
        <v>37</v>
      </c>
      <c r="AD338" s="15" t="s">
        <v>37</v>
      </c>
      <c r="AE338" s="15" t="s">
        <v>37</v>
      </c>
      <c r="AF338" s="15" t="s">
        <v>37</v>
      </c>
      <c r="AG338" s="15" t="s">
        <v>37</v>
      </c>
      <c r="AH338" s="15" t="s">
        <v>37</v>
      </c>
      <c r="AI338" s="15" t="s">
        <v>37</v>
      </c>
      <c r="AJ338" s="15" t="s">
        <v>37</v>
      </c>
      <c r="AK338" s="15" t="s">
        <v>37</v>
      </c>
      <c r="AL338" s="15" t="s">
        <v>37</v>
      </c>
      <c r="AM338" s="15" t="s">
        <v>37</v>
      </c>
      <c r="AN338" s="15" t="s">
        <v>37</v>
      </c>
      <c r="AO338" s="12"/>
      <c r="AP338" s="16">
        <v>122651.06408952008</v>
      </c>
      <c r="AQ338" s="17">
        <v>12</v>
      </c>
      <c r="AR338" s="18" t="s">
        <v>37</v>
      </c>
      <c r="AS338" s="19">
        <v>245340.9659130798</v>
      </c>
      <c r="AT338" s="19" t="s">
        <v>37</v>
      </c>
      <c r="AV338" s="16">
        <v>122651.06408952008</v>
      </c>
      <c r="AW338" s="17">
        <v>49</v>
      </c>
      <c r="AX338" s="18" t="s">
        <v>37</v>
      </c>
      <c r="AY338" s="19">
        <v>659762.75131316995</v>
      </c>
      <c r="AZ338" s="19" t="s">
        <v>37</v>
      </c>
    </row>
    <row r="339" spans="9:52" customFormat="1" x14ac:dyDescent="0.15">
      <c r="I339" s="14">
        <v>44898</v>
      </c>
      <c r="J339" s="15" t="s">
        <v>37</v>
      </c>
      <c r="K339" s="15" t="s">
        <v>37</v>
      </c>
      <c r="L339" s="15">
        <v>36720.189702874224</v>
      </c>
      <c r="M339" s="15">
        <v>26072.763750690719</v>
      </c>
      <c r="N339" s="15" t="s">
        <v>37</v>
      </c>
      <c r="O339" s="15" t="s">
        <v>37</v>
      </c>
      <c r="P339" s="15">
        <v>0</v>
      </c>
      <c r="Q339" s="15">
        <v>0</v>
      </c>
      <c r="R339" s="15" t="s">
        <v>37</v>
      </c>
      <c r="S339" s="15" t="s">
        <v>37</v>
      </c>
      <c r="T339" s="15">
        <v>59819.285312074797</v>
      </c>
      <c r="U339" s="15" t="s">
        <v>37</v>
      </c>
      <c r="V339" s="15" t="s">
        <v>37</v>
      </c>
      <c r="W339" s="15" t="s">
        <v>37</v>
      </c>
      <c r="X339" s="15" t="s">
        <v>37</v>
      </c>
      <c r="Y339" s="15" t="s">
        <v>37</v>
      </c>
      <c r="Z339" s="15" t="s">
        <v>37</v>
      </c>
      <c r="AA339" s="15" t="s">
        <v>37</v>
      </c>
      <c r="AB339" s="15" t="s">
        <v>37</v>
      </c>
      <c r="AC339" s="15" t="s">
        <v>37</v>
      </c>
      <c r="AD339" s="15" t="s">
        <v>37</v>
      </c>
      <c r="AE339" s="15" t="s">
        <v>37</v>
      </c>
      <c r="AF339" s="15" t="s">
        <v>37</v>
      </c>
      <c r="AG339" s="15" t="s">
        <v>37</v>
      </c>
      <c r="AH339" s="15" t="s">
        <v>37</v>
      </c>
      <c r="AI339" s="15" t="s">
        <v>37</v>
      </c>
      <c r="AJ339" s="15" t="s">
        <v>37</v>
      </c>
      <c r="AK339" s="15" t="s">
        <v>37</v>
      </c>
      <c r="AL339" s="15" t="s">
        <v>37</v>
      </c>
      <c r="AM339" s="15" t="s">
        <v>37</v>
      </c>
      <c r="AN339" s="15" t="s">
        <v>37</v>
      </c>
      <c r="AO339" s="12"/>
      <c r="AP339" s="16">
        <v>122612.23876563975</v>
      </c>
      <c r="AQ339" s="17">
        <v>12</v>
      </c>
      <c r="AR339" s="18" t="s">
        <v>37</v>
      </c>
      <c r="AS339" s="19">
        <v>367953.20467871951</v>
      </c>
      <c r="AT339" s="19" t="s">
        <v>37</v>
      </c>
      <c r="AV339" s="16">
        <v>122612.23876563975</v>
      </c>
      <c r="AW339" s="17">
        <v>49</v>
      </c>
      <c r="AX339" s="18">
        <v>49</v>
      </c>
      <c r="AY339" s="19">
        <v>782374.99007880967</v>
      </c>
      <c r="AZ339" s="19">
        <v>782374.99007880967</v>
      </c>
    </row>
    <row r="340" spans="9:52" customFormat="1" x14ac:dyDescent="0.15">
      <c r="I340" s="14">
        <v>44899</v>
      </c>
      <c r="J340" s="15" t="s">
        <v>37</v>
      </c>
      <c r="K340" s="15" t="s">
        <v>37</v>
      </c>
      <c r="L340" s="15">
        <v>36709.152662997818</v>
      </c>
      <c r="M340" s="15">
        <v>26062.967840881531</v>
      </c>
      <c r="N340" s="15" t="s">
        <v>37</v>
      </c>
      <c r="O340" s="15" t="s">
        <v>37</v>
      </c>
      <c r="P340" s="15">
        <v>0</v>
      </c>
      <c r="Q340" s="15">
        <v>0</v>
      </c>
      <c r="R340" s="15" t="s">
        <v>37</v>
      </c>
      <c r="S340" s="15" t="s">
        <v>37</v>
      </c>
      <c r="T340" s="15">
        <v>58836.768161064159</v>
      </c>
      <c r="U340" s="15" t="s">
        <v>37</v>
      </c>
      <c r="V340" s="15" t="s">
        <v>37</v>
      </c>
      <c r="W340" s="15" t="s">
        <v>37</v>
      </c>
      <c r="X340" s="15" t="s">
        <v>37</v>
      </c>
      <c r="Y340" s="15" t="s">
        <v>37</v>
      </c>
      <c r="Z340" s="15" t="s">
        <v>37</v>
      </c>
      <c r="AA340" s="15" t="s">
        <v>37</v>
      </c>
      <c r="AB340" s="15" t="s">
        <v>37</v>
      </c>
      <c r="AC340" s="15" t="s">
        <v>37</v>
      </c>
      <c r="AD340" s="15" t="s">
        <v>37</v>
      </c>
      <c r="AE340" s="15" t="s">
        <v>37</v>
      </c>
      <c r="AF340" s="15" t="s">
        <v>37</v>
      </c>
      <c r="AG340" s="15" t="s">
        <v>37</v>
      </c>
      <c r="AH340" s="15" t="s">
        <v>37</v>
      </c>
      <c r="AI340" s="15" t="s">
        <v>37</v>
      </c>
      <c r="AJ340" s="15" t="s">
        <v>37</v>
      </c>
      <c r="AK340" s="15" t="s">
        <v>37</v>
      </c>
      <c r="AL340" s="15" t="s">
        <v>37</v>
      </c>
      <c r="AM340" s="15" t="s">
        <v>37</v>
      </c>
      <c r="AN340" s="15" t="s">
        <v>37</v>
      </c>
      <c r="AO340" s="12"/>
      <c r="AP340" s="16">
        <v>121608.88866494352</v>
      </c>
      <c r="AQ340" s="17">
        <v>12</v>
      </c>
      <c r="AR340" s="18" t="s">
        <v>37</v>
      </c>
      <c r="AS340" s="19">
        <v>489562.09334366303</v>
      </c>
      <c r="AT340" s="19" t="s">
        <v>37</v>
      </c>
      <c r="AV340" s="16">
        <v>121608.88866494352</v>
      </c>
      <c r="AW340" s="17">
        <v>50</v>
      </c>
      <c r="AX340" s="18" t="s">
        <v>37</v>
      </c>
      <c r="AY340" s="19">
        <v>121608.88866494352</v>
      </c>
      <c r="AZ340" s="19" t="s">
        <v>37</v>
      </c>
    </row>
    <row r="341" spans="9:52" customFormat="1" x14ac:dyDescent="0.15">
      <c r="I341" s="14">
        <v>44900</v>
      </c>
      <c r="J341" s="15" t="s">
        <v>37</v>
      </c>
      <c r="K341" s="15" t="s">
        <v>37</v>
      </c>
      <c r="L341" s="15">
        <v>36698.118940540255</v>
      </c>
      <c r="M341" s="15">
        <v>26053.1756115356</v>
      </c>
      <c r="N341" s="15" t="s">
        <v>37</v>
      </c>
      <c r="O341" s="15" t="s">
        <v>37</v>
      </c>
      <c r="P341" s="15">
        <v>0</v>
      </c>
      <c r="Q341" s="15">
        <v>0</v>
      </c>
      <c r="R341" s="15" t="s">
        <v>37</v>
      </c>
      <c r="S341" s="15" t="s">
        <v>37</v>
      </c>
      <c r="T341" s="15">
        <v>58819.083509605458</v>
      </c>
      <c r="U341" s="15" t="s">
        <v>37</v>
      </c>
      <c r="V341" s="15" t="s">
        <v>37</v>
      </c>
      <c r="W341" s="15" t="s">
        <v>37</v>
      </c>
      <c r="X341" s="15" t="s">
        <v>37</v>
      </c>
      <c r="Y341" s="15" t="s">
        <v>37</v>
      </c>
      <c r="Z341" s="15" t="s">
        <v>37</v>
      </c>
      <c r="AA341" s="15" t="s">
        <v>37</v>
      </c>
      <c r="AB341" s="15" t="s">
        <v>37</v>
      </c>
      <c r="AC341" s="15" t="s">
        <v>37</v>
      </c>
      <c r="AD341" s="15" t="s">
        <v>37</v>
      </c>
      <c r="AE341" s="15" t="s">
        <v>37</v>
      </c>
      <c r="AF341" s="15" t="s">
        <v>37</v>
      </c>
      <c r="AG341" s="15" t="s">
        <v>37</v>
      </c>
      <c r="AH341" s="15" t="s">
        <v>37</v>
      </c>
      <c r="AI341" s="15" t="s">
        <v>37</v>
      </c>
      <c r="AJ341" s="15" t="s">
        <v>37</v>
      </c>
      <c r="AK341" s="15" t="s">
        <v>37</v>
      </c>
      <c r="AL341" s="15" t="s">
        <v>37</v>
      </c>
      <c r="AM341" s="15" t="s">
        <v>37</v>
      </c>
      <c r="AN341" s="15" t="s">
        <v>37</v>
      </c>
      <c r="AO341" s="12"/>
      <c r="AP341" s="16">
        <v>121570.37806168132</v>
      </c>
      <c r="AQ341" s="17">
        <v>12</v>
      </c>
      <c r="AR341" s="18" t="s">
        <v>37</v>
      </c>
      <c r="AS341" s="19">
        <v>611132.47140534432</v>
      </c>
      <c r="AT341" s="19" t="s">
        <v>37</v>
      </c>
      <c r="AV341" s="16">
        <v>121570.37806168132</v>
      </c>
      <c r="AW341" s="17">
        <v>50</v>
      </c>
      <c r="AX341" s="18" t="s">
        <v>37</v>
      </c>
      <c r="AY341" s="19">
        <v>243179.26672662483</v>
      </c>
      <c r="AZ341" s="19" t="s">
        <v>37</v>
      </c>
    </row>
    <row r="342" spans="9:52" customFormat="1" x14ac:dyDescent="0.15">
      <c r="I342" s="14">
        <v>44901</v>
      </c>
      <c r="J342" s="15" t="s">
        <v>37</v>
      </c>
      <c r="K342" s="15" t="s">
        <v>37</v>
      </c>
      <c r="L342" s="15">
        <v>36687.088534504408</v>
      </c>
      <c r="M342" s="15">
        <v>26043.387061270125</v>
      </c>
      <c r="N342" s="15" t="s">
        <v>37</v>
      </c>
      <c r="O342" s="15" t="s">
        <v>37</v>
      </c>
      <c r="P342" s="15">
        <v>0</v>
      </c>
      <c r="Q342" s="15">
        <v>0</v>
      </c>
      <c r="R342" s="15" t="s">
        <v>37</v>
      </c>
      <c r="S342" s="15" t="s">
        <v>37</v>
      </c>
      <c r="T342" s="15">
        <v>58801.404173647716</v>
      </c>
      <c r="U342" s="15" t="s">
        <v>37</v>
      </c>
      <c r="V342" s="15" t="s">
        <v>37</v>
      </c>
      <c r="W342" s="15" t="s">
        <v>37</v>
      </c>
      <c r="X342" s="15" t="s">
        <v>37</v>
      </c>
      <c r="Y342" s="15" t="s">
        <v>37</v>
      </c>
      <c r="Z342" s="15" t="s">
        <v>37</v>
      </c>
      <c r="AA342" s="15" t="s">
        <v>37</v>
      </c>
      <c r="AB342" s="15" t="s">
        <v>37</v>
      </c>
      <c r="AC342" s="15" t="s">
        <v>37</v>
      </c>
      <c r="AD342" s="15" t="s">
        <v>37</v>
      </c>
      <c r="AE342" s="15" t="s">
        <v>37</v>
      </c>
      <c r="AF342" s="15" t="s">
        <v>37</v>
      </c>
      <c r="AG342" s="15" t="s">
        <v>37</v>
      </c>
      <c r="AH342" s="15" t="s">
        <v>37</v>
      </c>
      <c r="AI342" s="15" t="s">
        <v>37</v>
      </c>
      <c r="AJ342" s="15" t="s">
        <v>37</v>
      </c>
      <c r="AK342" s="15" t="s">
        <v>37</v>
      </c>
      <c r="AL342" s="15" t="s">
        <v>37</v>
      </c>
      <c r="AM342" s="15" t="s">
        <v>37</v>
      </c>
      <c r="AN342" s="15" t="s">
        <v>37</v>
      </c>
      <c r="AO342" s="12"/>
      <c r="AP342" s="16">
        <v>121531.87976942226</v>
      </c>
      <c r="AQ342" s="17">
        <v>12</v>
      </c>
      <c r="AR342" s="18" t="s">
        <v>37</v>
      </c>
      <c r="AS342" s="19">
        <v>732664.35117476655</v>
      </c>
      <c r="AT342" s="19" t="s">
        <v>37</v>
      </c>
      <c r="AV342" s="16">
        <v>121531.87976942226</v>
      </c>
      <c r="AW342" s="17">
        <v>50</v>
      </c>
      <c r="AX342" s="18" t="s">
        <v>37</v>
      </c>
      <c r="AY342" s="19">
        <v>364711.14649604709</v>
      </c>
      <c r="AZ342" s="19" t="s">
        <v>37</v>
      </c>
    </row>
    <row r="343" spans="9:52" customFormat="1" x14ac:dyDescent="0.15">
      <c r="I343" s="14">
        <v>44902</v>
      </c>
      <c r="J343" s="15" t="s">
        <v>37</v>
      </c>
      <c r="K343" s="15" t="s">
        <v>37</v>
      </c>
      <c r="L343" s="15">
        <v>41260.569124380148</v>
      </c>
      <c r="M343" s="15">
        <v>36753.320736992209</v>
      </c>
      <c r="N343" s="15" t="s">
        <v>37</v>
      </c>
      <c r="O343" s="15" t="s">
        <v>37</v>
      </c>
      <c r="P343" s="15">
        <v>0</v>
      </c>
      <c r="Q343" s="15">
        <v>0</v>
      </c>
      <c r="R343" s="15" t="s">
        <v>37</v>
      </c>
      <c r="S343" s="15" t="s">
        <v>37</v>
      </c>
      <c r="T343" s="15">
        <v>58783.730151593234</v>
      </c>
      <c r="U343" s="15" t="s">
        <v>37</v>
      </c>
      <c r="V343" s="15" t="s">
        <v>37</v>
      </c>
      <c r="W343" s="15" t="s">
        <v>37</v>
      </c>
      <c r="X343" s="15" t="s">
        <v>37</v>
      </c>
      <c r="Y343" s="15" t="s">
        <v>37</v>
      </c>
      <c r="Z343" s="15" t="s">
        <v>37</v>
      </c>
      <c r="AA343" s="15" t="s">
        <v>37</v>
      </c>
      <c r="AB343" s="15" t="s">
        <v>37</v>
      </c>
      <c r="AC343" s="15" t="s">
        <v>37</v>
      </c>
      <c r="AD343" s="15" t="s">
        <v>37</v>
      </c>
      <c r="AE343" s="15" t="s">
        <v>37</v>
      </c>
      <c r="AF343" s="15" t="s">
        <v>37</v>
      </c>
      <c r="AG343" s="15" t="s">
        <v>37</v>
      </c>
      <c r="AH343" s="15" t="s">
        <v>37</v>
      </c>
      <c r="AI343" s="15" t="s">
        <v>37</v>
      </c>
      <c r="AJ343" s="15" t="s">
        <v>37</v>
      </c>
      <c r="AK343" s="15" t="s">
        <v>37</v>
      </c>
      <c r="AL343" s="15" t="s">
        <v>37</v>
      </c>
      <c r="AM343" s="15" t="s">
        <v>37</v>
      </c>
      <c r="AN343" s="15" t="s">
        <v>37</v>
      </c>
      <c r="AO343" s="12"/>
      <c r="AP343" s="16">
        <v>136797.62001296558</v>
      </c>
      <c r="AQ343" s="17">
        <v>12</v>
      </c>
      <c r="AR343" s="18" t="s">
        <v>37</v>
      </c>
      <c r="AS343" s="19">
        <v>869461.97118773218</v>
      </c>
      <c r="AT343" s="19" t="s">
        <v>37</v>
      </c>
      <c r="AV343" s="16">
        <v>136797.62001296558</v>
      </c>
      <c r="AW343" s="17">
        <v>50</v>
      </c>
      <c r="AX343" s="18" t="s">
        <v>37</v>
      </c>
      <c r="AY343" s="19">
        <v>501508.76650901267</v>
      </c>
      <c r="AZ343" s="19" t="s">
        <v>37</v>
      </c>
    </row>
    <row r="344" spans="9:52" customFormat="1" x14ac:dyDescent="0.15">
      <c r="I344" s="14">
        <v>44903</v>
      </c>
      <c r="J344" s="15" t="s">
        <v>37</v>
      </c>
      <c r="K344" s="15" t="s">
        <v>37</v>
      </c>
      <c r="L344" s="15">
        <v>41248.167376174766</v>
      </c>
      <c r="M344" s="15">
        <v>36742.273738873555</v>
      </c>
      <c r="N344" s="15" t="s">
        <v>37</v>
      </c>
      <c r="O344" s="15" t="s">
        <v>37</v>
      </c>
      <c r="P344" s="15">
        <v>0</v>
      </c>
      <c r="Q344" s="15">
        <v>0</v>
      </c>
      <c r="R344" s="15" t="s">
        <v>37</v>
      </c>
      <c r="S344" s="15" t="s">
        <v>37</v>
      </c>
      <c r="T344" s="15">
        <v>58766.061441844809</v>
      </c>
      <c r="U344" s="15" t="s">
        <v>37</v>
      </c>
      <c r="V344" s="15" t="s">
        <v>37</v>
      </c>
      <c r="W344" s="15" t="s">
        <v>37</v>
      </c>
      <c r="X344" s="15" t="s">
        <v>37</v>
      </c>
      <c r="Y344" s="15" t="s">
        <v>37</v>
      </c>
      <c r="Z344" s="15" t="s">
        <v>37</v>
      </c>
      <c r="AA344" s="15" t="s">
        <v>37</v>
      </c>
      <c r="AB344" s="15" t="s">
        <v>37</v>
      </c>
      <c r="AC344" s="15" t="s">
        <v>37</v>
      </c>
      <c r="AD344" s="15" t="s">
        <v>37</v>
      </c>
      <c r="AE344" s="15" t="s">
        <v>37</v>
      </c>
      <c r="AF344" s="15" t="s">
        <v>37</v>
      </c>
      <c r="AG344" s="15" t="s">
        <v>37</v>
      </c>
      <c r="AH344" s="15" t="s">
        <v>37</v>
      </c>
      <c r="AI344" s="15" t="s">
        <v>37</v>
      </c>
      <c r="AJ344" s="15" t="s">
        <v>37</v>
      </c>
      <c r="AK344" s="15" t="s">
        <v>37</v>
      </c>
      <c r="AL344" s="15" t="s">
        <v>37</v>
      </c>
      <c r="AM344" s="15" t="s">
        <v>37</v>
      </c>
      <c r="AN344" s="15" t="s">
        <v>37</v>
      </c>
      <c r="AO344" s="12"/>
      <c r="AP344" s="16">
        <v>136756.50255689313</v>
      </c>
      <c r="AQ344" s="17">
        <v>12</v>
      </c>
      <c r="AR344" s="18" t="s">
        <v>37</v>
      </c>
      <c r="AS344" s="19">
        <v>1006218.4737446253</v>
      </c>
      <c r="AT344" s="19" t="s">
        <v>37</v>
      </c>
      <c r="AV344" s="16">
        <v>136756.50255689313</v>
      </c>
      <c r="AW344" s="17">
        <v>50</v>
      </c>
      <c r="AX344" s="18" t="s">
        <v>37</v>
      </c>
      <c r="AY344" s="19">
        <v>638265.26906590583</v>
      </c>
      <c r="AZ344" s="19" t="s">
        <v>37</v>
      </c>
    </row>
    <row r="345" spans="9:52" customFormat="1" x14ac:dyDescent="0.15">
      <c r="I345" s="14">
        <v>44904</v>
      </c>
      <c r="J345" s="15" t="s">
        <v>37</v>
      </c>
      <c r="K345" s="15" t="s">
        <v>37</v>
      </c>
      <c r="L345" s="15">
        <v>41235.769355580553</v>
      </c>
      <c r="M345" s="15">
        <v>36731.230061166898</v>
      </c>
      <c r="N345" s="15" t="s">
        <v>37</v>
      </c>
      <c r="O345" s="15" t="s">
        <v>37</v>
      </c>
      <c r="P345" s="15">
        <v>0</v>
      </c>
      <c r="Q345" s="15">
        <v>0</v>
      </c>
      <c r="R345" s="15" t="s">
        <v>37</v>
      </c>
      <c r="S345" s="15" t="s">
        <v>37</v>
      </c>
      <c r="T345" s="15">
        <v>58748.398042805718</v>
      </c>
      <c r="U345" s="15" t="s">
        <v>37</v>
      </c>
      <c r="V345" s="15" t="s">
        <v>37</v>
      </c>
      <c r="W345" s="15" t="s">
        <v>37</v>
      </c>
      <c r="X345" s="15" t="s">
        <v>37</v>
      </c>
      <c r="Y345" s="15" t="s">
        <v>37</v>
      </c>
      <c r="Z345" s="15" t="s">
        <v>37</v>
      </c>
      <c r="AA345" s="15" t="s">
        <v>37</v>
      </c>
      <c r="AB345" s="15" t="s">
        <v>37</v>
      </c>
      <c r="AC345" s="15" t="s">
        <v>37</v>
      </c>
      <c r="AD345" s="15" t="s">
        <v>37</v>
      </c>
      <c r="AE345" s="15" t="s">
        <v>37</v>
      </c>
      <c r="AF345" s="15" t="s">
        <v>37</v>
      </c>
      <c r="AG345" s="15" t="s">
        <v>37</v>
      </c>
      <c r="AH345" s="15" t="s">
        <v>37</v>
      </c>
      <c r="AI345" s="15" t="s">
        <v>37</v>
      </c>
      <c r="AJ345" s="15" t="s">
        <v>37</v>
      </c>
      <c r="AK345" s="15" t="s">
        <v>37</v>
      </c>
      <c r="AL345" s="15" t="s">
        <v>37</v>
      </c>
      <c r="AM345" s="15" t="s">
        <v>37</v>
      </c>
      <c r="AN345" s="15" t="s">
        <v>37</v>
      </c>
      <c r="AO345" s="12"/>
      <c r="AP345" s="16">
        <v>136715.39745955318</v>
      </c>
      <c r="AQ345" s="17">
        <v>12</v>
      </c>
      <c r="AR345" s="18" t="s">
        <v>37</v>
      </c>
      <c r="AS345" s="19">
        <v>1142933.8712041785</v>
      </c>
      <c r="AT345" s="19" t="s">
        <v>37</v>
      </c>
      <c r="AV345" s="16">
        <v>136715.39745955318</v>
      </c>
      <c r="AW345" s="17">
        <v>50</v>
      </c>
      <c r="AX345" s="18" t="s">
        <v>37</v>
      </c>
      <c r="AY345" s="19">
        <v>774980.66652545903</v>
      </c>
      <c r="AZ345" s="19" t="s">
        <v>37</v>
      </c>
    </row>
    <row r="346" spans="9:52" customFormat="1" x14ac:dyDescent="0.15">
      <c r="I346" s="14">
        <v>44905</v>
      </c>
      <c r="J346" s="15" t="s">
        <v>37</v>
      </c>
      <c r="K346" s="15" t="s">
        <v>37</v>
      </c>
      <c r="L346" s="15">
        <v>41223.375061477105</v>
      </c>
      <c r="M346" s="15">
        <v>36720.189702874224</v>
      </c>
      <c r="N346" s="15" t="s">
        <v>37</v>
      </c>
      <c r="O346" s="15" t="s">
        <v>37</v>
      </c>
      <c r="P346" s="15">
        <v>0</v>
      </c>
      <c r="Q346" s="15">
        <v>0</v>
      </c>
      <c r="R346" s="15" t="s">
        <v>37</v>
      </c>
      <c r="S346" s="15" t="s">
        <v>37</v>
      </c>
      <c r="T346" s="15">
        <v>58730.73995287971</v>
      </c>
      <c r="U346" s="15" t="s">
        <v>37</v>
      </c>
      <c r="V346" s="15" t="s">
        <v>37</v>
      </c>
      <c r="W346" s="15" t="s">
        <v>37</v>
      </c>
      <c r="X346" s="15" t="s">
        <v>37</v>
      </c>
      <c r="Y346" s="15" t="s">
        <v>37</v>
      </c>
      <c r="Z346" s="15" t="s">
        <v>37</v>
      </c>
      <c r="AA346" s="15" t="s">
        <v>37</v>
      </c>
      <c r="AB346" s="15" t="s">
        <v>37</v>
      </c>
      <c r="AC346" s="15" t="s">
        <v>37</v>
      </c>
      <c r="AD346" s="15" t="s">
        <v>37</v>
      </c>
      <c r="AE346" s="15" t="s">
        <v>37</v>
      </c>
      <c r="AF346" s="15" t="s">
        <v>37</v>
      </c>
      <c r="AG346" s="15" t="s">
        <v>37</v>
      </c>
      <c r="AH346" s="15" t="s">
        <v>37</v>
      </c>
      <c r="AI346" s="15" t="s">
        <v>37</v>
      </c>
      <c r="AJ346" s="15" t="s">
        <v>37</v>
      </c>
      <c r="AK346" s="15" t="s">
        <v>37</v>
      </c>
      <c r="AL346" s="15" t="s">
        <v>37</v>
      </c>
      <c r="AM346" s="15" t="s">
        <v>37</v>
      </c>
      <c r="AN346" s="15" t="s">
        <v>37</v>
      </c>
      <c r="AO346" s="12"/>
      <c r="AP346" s="16">
        <v>136674.30471723102</v>
      </c>
      <c r="AQ346" s="17">
        <v>12</v>
      </c>
      <c r="AR346" s="18" t="s">
        <v>37</v>
      </c>
      <c r="AS346" s="19">
        <v>1279608.1759214096</v>
      </c>
      <c r="AT346" s="19" t="s">
        <v>37</v>
      </c>
      <c r="AV346" s="16">
        <v>136674.30471723102</v>
      </c>
      <c r="AW346" s="17">
        <v>50</v>
      </c>
      <c r="AX346" s="18">
        <v>50</v>
      </c>
      <c r="AY346" s="19">
        <v>911654.97124268999</v>
      </c>
      <c r="AZ346" s="19">
        <v>911654.97124268999</v>
      </c>
    </row>
    <row r="347" spans="9:52" customFormat="1" x14ac:dyDescent="0.15">
      <c r="I347" s="14">
        <v>44906</v>
      </c>
      <c r="J347" s="15" t="s">
        <v>37</v>
      </c>
      <c r="K347" s="15" t="s">
        <v>37</v>
      </c>
      <c r="L347" s="15">
        <v>41210.984492744341</v>
      </c>
      <c r="M347" s="15">
        <v>36709.152662997818</v>
      </c>
      <c r="N347" s="15" t="s">
        <v>37</v>
      </c>
      <c r="O347" s="15" t="s">
        <v>37</v>
      </c>
      <c r="P347" s="15">
        <v>0</v>
      </c>
      <c r="Q347" s="15">
        <v>0</v>
      </c>
      <c r="R347" s="15" t="s">
        <v>37</v>
      </c>
      <c r="S347" s="15" t="s">
        <v>37</v>
      </c>
      <c r="T347" s="15">
        <v>57750.577544725587</v>
      </c>
      <c r="U347" s="15" t="s">
        <v>37</v>
      </c>
      <c r="V347" s="15" t="s">
        <v>37</v>
      </c>
      <c r="W347" s="15" t="s">
        <v>37</v>
      </c>
      <c r="X347" s="15" t="s">
        <v>37</v>
      </c>
      <c r="Y347" s="15" t="s">
        <v>37</v>
      </c>
      <c r="Z347" s="15" t="s">
        <v>37</v>
      </c>
      <c r="AA347" s="15" t="s">
        <v>37</v>
      </c>
      <c r="AB347" s="15" t="s">
        <v>37</v>
      </c>
      <c r="AC347" s="15" t="s">
        <v>37</v>
      </c>
      <c r="AD347" s="15" t="s">
        <v>37</v>
      </c>
      <c r="AE347" s="15" t="s">
        <v>37</v>
      </c>
      <c r="AF347" s="15" t="s">
        <v>37</v>
      </c>
      <c r="AG347" s="15" t="s">
        <v>37</v>
      </c>
      <c r="AH347" s="15" t="s">
        <v>37</v>
      </c>
      <c r="AI347" s="15" t="s">
        <v>37</v>
      </c>
      <c r="AJ347" s="15" t="s">
        <v>37</v>
      </c>
      <c r="AK347" s="15" t="s">
        <v>37</v>
      </c>
      <c r="AL347" s="15" t="s">
        <v>37</v>
      </c>
      <c r="AM347" s="15" t="s">
        <v>37</v>
      </c>
      <c r="AN347" s="15" t="s">
        <v>37</v>
      </c>
      <c r="AO347" s="12"/>
      <c r="AP347" s="16">
        <v>135670.71470046774</v>
      </c>
      <c r="AQ347" s="17">
        <v>12</v>
      </c>
      <c r="AR347" s="18" t="s">
        <v>37</v>
      </c>
      <c r="AS347" s="19">
        <v>1415278.8906218773</v>
      </c>
      <c r="AT347" s="19" t="s">
        <v>37</v>
      </c>
      <c r="AV347" s="16">
        <v>135670.71470046774</v>
      </c>
      <c r="AW347" s="17">
        <v>51</v>
      </c>
      <c r="AX347" s="18" t="s">
        <v>37</v>
      </c>
      <c r="AY347" s="19">
        <v>135670.71470046774</v>
      </c>
      <c r="AZ347" s="19" t="s">
        <v>37</v>
      </c>
    </row>
    <row r="348" spans="9:52" customFormat="1" x14ac:dyDescent="0.15">
      <c r="I348" s="14">
        <v>44907</v>
      </c>
      <c r="J348" s="15" t="s">
        <v>37</v>
      </c>
      <c r="K348" s="15" t="s">
        <v>37</v>
      </c>
      <c r="L348" s="15">
        <v>41198.597648262526</v>
      </c>
      <c r="M348" s="15">
        <v>36698.118940540255</v>
      </c>
      <c r="N348" s="15" t="s">
        <v>37</v>
      </c>
      <c r="O348" s="15" t="s">
        <v>37</v>
      </c>
      <c r="P348" s="15">
        <v>0</v>
      </c>
      <c r="Q348" s="15">
        <v>0</v>
      </c>
      <c r="R348" s="15" t="s">
        <v>37</v>
      </c>
      <c r="S348" s="15" t="s">
        <v>37</v>
      </c>
      <c r="T348" s="15">
        <v>57733.219371132145</v>
      </c>
      <c r="U348" s="15" t="s">
        <v>37</v>
      </c>
      <c r="V348" s="15" t="s">
        <v>37</v>
      </c>
      <c r="W348" s="15" t="s">
        <v>37</v>
      </c>
      <c r="X348" s="15" t="s">
        <v>37</v>
      </c>
      <c r="Y348" s="15" t="s">
        <v>37</v>
      </c>
      <c r="Z348" s="15" t="s">
        <v>37</v>
      </c>
      <c r="AA348" s="15" t="s">
        <v>37</v>
      </c>
      <c r="AB348" s="15" t="s">
        <v>37</v>
      </c>
      <c r="AC348" s="15" t="s">
        <v>37</v>
      </c>
      <c r="AD348" s="15" t="s">
        <v>37</v>
      </c>
      <c r="AE348" s="15" t="s">
        <v>37</v>
      </c>
      <c r="AF348" s="15" t="s">
        <v>37</v>
      </c>
      <c r="AG348" s="15" t="s">
        <v>37</v>
      </c>
      <c r="AH348" s="15" t="s">
        <v>37</v>
      </c>
      <c r="AI348" s="15" t="s">
        <v>37</v>
      </c>
      <c r="AJ348" s="15" t="s">
        <v>37</v>
      </c>
      <c r="AK348" s="15" t="s">
        <v>37</v>
      </c>
      <c r="AL348" s="15" t="s">
        <v>37</v>
      </c>
      <c r="AM348" s="15" t="s">
        <v>37</v>
      </c>
      <c r="AN348" s="15" t="s">
        <v>37</v>
      </c>
      <c r="AO348" s="12"/>
      <c r="AP348" s="16">
        <v>135629.93595993493</v>
      </c>
      <c r="AQ348" s="17">
        <v>12</v>
      </c>
      <c r="AR348" s="18" t="s">
        <v>37</v>
      </c>
      <c r="AS348" s="19">
        <v>1550908.8265818122</v>
      </c>
      <c r="AT348" s="19" t="s">
        <v>37</v>
      </c>
      <c r="AV348" s="16">
        <v>135629.93595993493</v>
      </c>
      <c r="AW348" s="17">
        <v>51</v>
      </c>
      <c r="AX348" s="18" t="s">
        <v>37</v>
      </c>
      <c r="AY348" s="19">
        <v>271300.65066040267</v>
      </c>
      <c r="AZ348" s="19" t="s">
        <v>37</v>
      </c>
    </row>
    <row r="349" spans="9:52" customFormat="1" x14ac:dyDescent="0.15">
      <c r="I349" s="14">
        <v>44908</v>
      </c>
      <c r="J349" s="15" t="s">
        <v>37</v>
      </c>
      <c r="K349" s="15" t="s">
        <v>37</v>
      </c>
      <c r="L349" s="15">
        <v>41186.214526912248</v>
      </c>
      <c r="M349" s="15">
        <v>36687.088534504408</v>
      </c>
      <c r="N349" s="15" t="s">
        <v>37</v>
      </c>
      <c r="O349" s="15" t="s">
        <v>37</v>
      </c>
      <c r="P349" s="15">
        <v>0</v>
      </c>
      <c r="Q349" s="15">
        <v>0</v>
      </c>
      <c r="R349" s="15" t="s">
        <v>37</v>
      </c>
      <c r="S349" s="15" t="s">
        <v>37</v>
      </c>
      <c r="T349" s="15">
        <v>57715.866414909739</v>
      </c>
      <c r="U349" s="15" t="s">
        <v>37</v>
      </c>
      <c r="V349" s="15" t="s">
        <v>37</v>
      </c>
      <c r="W349" s="15" t="s">
        <v>37</v>
      </c>
      <c r="X349" s="15" t="s">
        <v>37</v>
      </c>
      <c r="Y349" s="15" t="s">
        <v>37</v>
      </c>
      <c r="Z349" s="15" t="s">
        <v>37</v>
      </c>
      <c r="AA349" s="15" t="s">
        <v>37</v>
      </c>
      <c r="AB349" s="15" t="s">
        <v>37</v>
      </c>
      <c r="AC349" s="15" t="s">
        <v>37</v>
      </c>
      <c r="AD349" s="15" t="s">
        <v>37</v>
      </c>
      <c r="AE349" s="15" t="s">
        <v>37</v>
      </c>
      <c r="AF349" s="15" t="s">
        <v>37</v>
      </c>
      <c r="AG349" s="15" t="s">
        <v>37</v>
      </c>
      <c r="AH349" s="15" t="s">
        <v>37</v>
      </c>
      <c r="AI349" s="15" t="s">
        <v>37</v>
      </c>
      <c r="AJ349" s="15" t="s">
        <v>37</v>
      </c>
      <c r="AK349" s="15" t="s">
        <v>37</v>
      </c>
      <c r="AL349" s="15" t="s">
        <v>37</v>
      </c>
      <c r="AM349" s="15" t="s">
        <v>37</v>
      </c>
      <c r="AN349" s="15" t="s">
        <v>37</v>
      </c>
      <c r="AO349" s="12"/>
      <c r="AP349" s="16">
        <v>135589.16947632641</v>
      </c>
      <c r="AQ349" s="17">
        <v>12</v>
      </c>
      <c r="AR349" s="18" t="s">
        <v>37</v>
      </c>
      <c r="AS349" s="19">
        <v>1686497.9960581386</v>
      </c>
      <c r="AT349" s="19" t="s">
        <v>37</v>
      </c>
      <c r="AV349" s="16">
        <v>135589.16947632641</v>
      </c>
      <c r="AW349" s="17">
        <v>51</v>
      </c>
      <c r="AX349" s="18" t="s">
        <v>37</v>
      </c>
      <c r="AY349" s="19">
        <v>406889.82013672905</v>
      </c>
      <c r="AZ349" s="19" t="s">
        <v>37</v>
      </c>
    </row>
    <row r="350" spans="9:52" customFormat="1" x14ac:dyDescent="0.15">
      <c r="I350" s="14">
        <v>44909</v>
      </c>
      <c r="J350" s="15" t="s">
        <v>37</v>
      </c>
      <c r="K350" s="15" t="s">
        <v>37</v>
      </c>
      <c r="L350" s="15">
        <v>43715.429888535829</v>
      </c>
      <c r="M350" s="15">
        <v>41260.569124380148</v>
      </c>
      <c r="N350" s="15" t="s">
        <v>37</v>
      </c>
      <c r="O350" s="15" t="s">
        <v>37</v>
      </c>
      <c r="P350" s="15">
        <v>1549.7054799558894</v>
      </c>
      <c r="Q350" s="15">
        <v>0</v>
      </c>
      <c r="R350" s="15" t="s">
        <v>37</v>
      </c>
      <c r="S350" s="15" t="s">
        <v>37</v>
      </c>
      <c r="T350" s="15">
        <v>57698.518674490173</v>
      </c>
      <c r="U350" s="15" t="s">
        <v>37</v>
      </c>
      <c r="V350" s="15" t="s">
        <v>37</v>
      </c>
      <c r="W350" s="15" t="s">
        <v>37</v>
      </c>
      <c r="X350" s="15" t="s">
        <v>37</v>
      </c>
      <c r="Y350" s="15" t="s">
        <v>37</v>
      </c>
      <c r="Z350" s="15" t="s">
        <v>37</v>
      </c>
      <c r="AA350" s="15" t="s">
        <v>37</v>
      </c>
      <c r="AB350" s="15" t="s">
        <v>37</v>
      </c>
      <c r="AC350" s="15" t="s">
        <v>37</v>
      </c>
      <c r="AD350" s="15" t="s">
        <v>37</v>
      </c>
      <c r="AE350" s="15" t="s">
        <v>37</v>
      </c>
      <c r="AF350" s="15" t="s">
        <v>37</v>
      </c>
      <c r="AG350" s="15" t="s">
        <v>37</v>
      </c>
      <c r="AH350" s="15" t="s">
        <v>37</v>
      </c>
      <c r="AI350" s="15" t="s">
        <v>37</v>
      </c>
      <c r="AJ350" s="15" t="s">
        <v>37</v>
      </c>
      <c r="AK350" s="15" t="s">
        <v>37</v>
      </c>
      <c r="AL350" s="15" t="s">
        <v>37</v>
      </c>
      <c r="AM350" s="15" t="s">
        <v>37</v>
      </c>
      <c r="AN350" s="15" t="s">
        <v>37</v>
      </c>
      <c r="AO350" s="12"/>
      <c r="AP350" s="16">
        <v>144224.22316736204</v>
      </c>
      <c r="AQ350" s="17">
        <v>12</v>
      </c>
      <c r="AR350" s="18" t="s">
        <v>37</v>
      </c>
      <c r="AS350" s="19">
        <v>1830722.2192255007</v>
      </c>
      <c r="AT350" s="19" t="s">
        <v>37</v>
      </c>
      <c r="AV350" s="16">
        <v>144224.22316736204</v>
      </c>
      <c r="AW350" s="17">
        <v>51</v>
      </c>
      <c r="AX350" s="18" t="s">
        <v>37</v>
      </c>
      <c r="AY350" s="19">
        <v>551114.04330409109</v>
      </c>
      <c r="AZ350" s="19" t="s">
        <v>37</v>
      </c>
    </row>
    <row r="351" spans="9:52" customFormat="1" x14ac:dyDescent="0.15">
      <c r="I351" s="14">
        <v>44910</v>
      </c>
      <c r="J351" s="15" t="s">
        <v>37</v>
      </c>
      <c r="K351" s="15" t="s">
        <v>37</v>
      </c>
      <c r="L351" s="15">
        <v>43702.290279323621</v>
      </c>
      <c r="M351" s="15">
        <v>41248.167376174766</v>
      </c>
      <c r="N351" s="15" t="s">
        <v>37</v>
      </c>
      <c r="O351" s="15" t="s">
        <v>37</v>
      </c>
      <c r="P351" s="15">
        <v>1548.9834943114276</v>
      </c>
      <c r="Q351" s="15">
        <v>0</v>
      </c>
      <c r="R351" s="15" t="s">
        <v>37</v>
      </c>
      <c r="S351" s="15" t="s">
        <v>37</v>
      </c>
      <c r="T351" s="15">
        <v>57681.176148305727</v>
      </c>
      <c r="U351" s="15" t="s">
        <v>37</v>
      </c>
      <c r="V351" s="15" t="s">
        <v>37</v>
      </c>
      <c r="W351" s="15" t="s">
        <v>37</v>
      </c>
      <c r="X351" s="15" t="s">
        <v>37</v>
      </c>
      <c r="Y351" s="15" t="s">
        <v>37</v>
      </c>
      <c r="Z351" s="15" t="s">
        <v>37</v>
      </c>
      <c r="AA351" s="15" t="s">
        <v>37</v>
      </c>
      <c r="AB351" s="15" t="s">
        <v>37</v>
      </c>
      <c r="AC351" s="15" t="s">
        <v>37</v>
      </c>
      <c r="AD351" s="15" t="s">
        <v>37</v>
      </c>
      <c r="AE351" s="15" t="s">
        <v>37</v>
      </c>
      <c r="AF351" s="15" t="s">
        <v>37</v>
      </c>
      <c r="AG351" s="15" t="s">
        <v>37</v>
      </c>
      <c r="AH351" s="15" t="s">
        <v>37</v>
      </c>
      <c r="AI351" s="15" t="s">
        <v>37</v>
      </c>
      <c r="AJ351" s="15" t="s">
        <v>37</v>
      </c>
      <c r="AK351" s="15" t="s">
        <v>37</v>
      </c>
      <c r="AL351" s="15" t="s">
        <v>37</v>
      </c>
      <c r="AM351" s="15" t="s">
        <v>37</v>
      </c>
      <c r="AN351" s="15" t="s">
        <v>37</v>
      </c>
      <c r="AO351" s="12"/>
      <c r="AP351" s="16">
        <v>144180.61729811554</v>
      </c>
      <c r="AQ351" s="17">
        <v>12</v>
      </c>
      <c r="AR351" s="18" t="s">
        <v>37</v>
      </c>
      <c r="AS351" s="19">
        <v>1974902.8365236162</v>
      </c>
      <c r="AT351" s="19" t="s">
        <v>37</v>
      </c>
      <c r="AV351" s="16">
        <v>144180.61729811554</v>
      </c>
      <c r="AW351" s="17">
        <v>51</v>
      </c>
      <c r="AX351" s="18" t="s">
        <v>37</v>
      </c>
      <c r="AY351" s="19">
        <v>695294.6606022066</v>
      </c>
      <c r="AZ351" s="19" t="s">
        <v>37</v>
      </c>
    </row>
    <row r="352" spans="9:52" customFormat="1" x14ac:dyDescent="0.15">
      <c r="I352" s="14">
        <v>44911</v>
      </c>
      <c r="J352" s="15" t="s">
        <v>37</v>
      </c>
      <c r="K352" s="15" t="s">
        <v>37</v>
      </c>
      <c r="L352" s="15">
        <v>43689.154619502522</v>
      </c>
      <c r="M352" s="15">
        <v>41235.769355580553</v>
      </c>
      <c r="N352" s="15" t="s">
        <v>37</v>
      </c>
      <c r="O352" s="15" t="s">
        <v>37</v>
      </c>
      <c r="P352" s="15">
        <v>1548.2618450297634</v>
      </c>
      <c r="Q352" s="15">
        <v>0</v>
      </c>
      <c r="R352" s="15" t="s">
        <v>37</v>
      </c>
      <c r="S352" s="15" t="s">
        <v>37</v>
      </c>
      <c r="T352" s="15">
        <v>57663.838834789152</v>
      </c>
      <c r="U352" s="15" t="s">
        <v>37</v>
      </c>
      <c r="V352" s="15" t="s">
        <v>37</v>
      </c>
      <c r="W352" s="15" t="s">
        <v>37</v>
      </c>
      <c r="X352" s="15" t="s">
        <v>37</v>
      </c>
      <c r="Y352" s="15" t="s">
        <v>37</v>
      </c>
      <c r="Z352" s="15" t="s">
        <v>37</v>
      </c>
      <c r="AA352" s="15" t="s">
        <v>37</v>
      </c>
      <c r="AB352" s="15" t="s">
        <v>37</v>
      </c>
      <c r="AC352" s="15" t="s">
        <v>37</v>
      </c>
      <c r="AD352" s="15" t="s">
        <v>37</v>
      </c>
      <c r="AE352" s="15" t="s">
        <v>37</v>
      </c>
      <c r="AF352" s="15" t="s">
        <v>37</v>
      </c>
      <c r="AG352" s="15" t="s">
        <v>37</v>
      </c>
      <c r="AH352" s="15" t="s">
        <v>37</v>
      </c>
      <c r="AI352" s="15" t="s">
        <v>37</v>
      </c>
      <c r="AJ352" s="15" t="s">
        <v>37</v>
      </c>
      <c r="AK352" s="15" t="s">
        <v>37</v>
      </c>
      <c r="AL352" s="15" t="s">
        <v>37</v>
      </c>
      <c r="AM352" s="15" t="s">
        <v>37</v>
      </c>
      <c r="AN352" s="15" t="s">
        <v>37</v>
      </c>
      <c r="AO352" s="12"/>
      <c r="AP352" s="16">
        <v>144137.02465490199</v>
      </c>
      <c r="AQ352" s="17">
        <v>12</v>
      </c>
      <c r="AR352" s="18" t="s">
        <v>37</v>
      </c>
      <c r="AS352" s="19">
        <v>2119039.8611785183</v>
      </c>
      <c r="AT352" s="19" t="s">
        <v>37</v>
      </c>
      <c r="AV352" s="16">
        <v>144137.02465490199</v>
      </c>
      <c r="AW352" s="17">
        <v>51</v>
      </c>
      <c r="AX352" s="18" t="s">
        <v>37</v>
      </c>
      <c r="AY352" s="19">
        <v>839431.68525710865</v>
      </c>
      <c r="AZ352" s="19" t="s">
        <v>37</v>
      </c>
    </row>
    <row r="353" spans="9:52" customFormat="1" x14ac:dyDescent="0.15">
      <c r="I353" s="14">
        <v>44912</v>
      </c>
      <c r="J353" s="15" t="s">
        <v>37</v>
      </c>
      <c r="K353" s="15" t="s">
        <v>37</v>
      </c>
      <c r="L353" s="15">
        <v>43676.022907885454</v>
      </c>
      <c r="M353" s="15">
        <v>41223.375061477105</v>
      </c>
      <c r="N353" s="15" t="s">
        <v>37</v>
      </c>
      <c r="O353" s="15" t="s">
        <v>37</v>
      </c>
      <c r="P353" s="15">
        <v>1547.5405319541906</v>
      </c>
      <c r="Q353" s="15">
        <v>0</v>
      </c>
      <c r="R353" s="15" t="s">
        <v>37</v>
      </c>
      <c r="S353" s="15" t="s">
        <v>37</v>
      </c>
      <c r="T353" s="15">
        <v>57646.506732373666</v>
      </c>
      <c r="U353" s="15" t="s">
        <v>37</v>
      </c>
      <c r="V353" s="15" t="s">
        <v>37</v>
      </c>
      <c r="W353" s="15" t="s">
        <v>37</v>
      </c>
      <c r="X353" s="15" t="s">
        <v>37</v>
      </c>
      <c r="Y353" s="15" t="s">
        <v>37</v>
      </c>
      <c r="Z353" s="15" t="s">
        <v>37</v>
      </c>
      <c r="AA353" s="15" t="s">
        <v>37</v>
      </c>
      <c r="AB353" s="15" t="s">
        <v>37</v>
      </c>
      <c r="AC353" s="15" t="s">
        <v>37</v>
      </c>
      <c r="AD353" s="15" t="s">
        <v>37</v>
      </c>
      <c r="AE353" s="15" t="s">
        <v>37</v>
      </c>
      <c r="AF353" s="15" t="s">
        <v>37</v>
      </c>
      <c r="AG353" s="15" t="s">
        <v>37</v>
      </c>
      <c r="AH353" s="15" t="s">
        <v>37</v>
      </c>
      <c r="AI353" s="15" t="s">
        <v>37</v>
      </c>
      <c r="AJ353" s="15" t="s">
        <v>37</v>
      </c>
      <c r="AK353" s="15" t="s">
        <v>37</v>
      </c>
      <c r="AL353" s="15" t="s">
        <v>37</v>
      </c>
      <c r="AM353" s="15" t="s">
        <v>37</v>
      </c>
      <c r="AN353" s="15" t="s">
        <v>37</v>
      </c>
      <c r="AO353" s="12"/>
      <c r="AP353" s="16">
        <v>144093.44523369041</v>
      </c>
      <c r="AQ353" s="17">
        <v>12</v>
      </c>
      <c r="AR353" s="18" t="s">
        <v>37</v>
      </c>
      <c r="AS353" s="19">
        <v>2263133.3064122088</v>
      </c>
      <c r="AT353" s="19" t="s">
        <v>37</v>
      </c>
      <c r="AV353" s="16">
        <v>144093.44523369041</v>
      </c>
      <c r="AW353" s="17">
        <v>51</v>
      </c>
      <c r="AX353" s="18">
        <v>51</v>
      </c>
      <c r="AY353" s="19">
        <v>983525.13049079909</v>
      </c>
      <c r="AZ353" s="19">
        <v>983525.13049079909</v>
      </c>
    </row>
    <row r="354" spans="9:52" customFormat="1" x14ac:dyDescent="0.15">
      <c r="I354" s="14">
        <v>44913</v>
      </c>
      <c r="J354" s="15" t="s">
        <v>37</v>
      </c>
      <c r="K354" s="15" t="s">
        <v>37</v>
      </c>
      <c r="L354" s="15">
        <v>43662.895143285714</v>
      </c>
      <c r="M354" s="15">
        <v>41210.984492744341</v>
      </c>
      <c r="N354" s="15" t="s">
        <v>37</v>
      </c>
      <c r="O354" s="15" t="s">
        <v>37</v>
      </c>
      <c r="P354" s="15">
        <v>1546.8195549280749</v>
      </c>
      <c r="Q354" s="15">
        <v>0</v>
      </c>
      <c r="R354" s="15" t="s">
        <v>37</v>
      </c>
      <c r="S354" s="15" t="s">
        <v>37</v>
      </c>
      <c r="T354" s="15">
        <v>56668.693508834745</v>
      </c>
      <c r="U354" s="15" t="s">
        <v>37</v>
      </c>
      <c r="V354" s="15" t="s">
        <v>37</v>
      </c>
      <c r="W354" s="15" t="s">
        <v>37</v>
      </c>
      <c r="X354" s="15" t="s">
        <v>37</v>
      </c>
      <c r="Y354" s="15" t="s">
        <v>37</v>
      </c>
      <c r="Z354" s="15" t="s">
        <v>37</v>
      </c>
      <c r="AA354" s="15" t="s">
        <v>37</v>
      </c>
      <c r="AB354" s="15" t="s">
        <v>37</v>
      </c>
      <c r="AC354" s="15" t="s">
        <v>37</v>
      </c>
      <c r="AD354" s="15" t="s">
        <v>37</v>
      </c>
      <c r="AE354" s="15" t="s">
        <v>37</v>
      </c>
      <c r="AF354" s="15" t="s">
        <v>37</v>
      </c>
      <c r="AG354" s="15" t="s">
        <v>37</v>
      </c>
      <c r="AH354" s="15" t="s">
        <v>37</v>
      </c>
      <c r="AI354" s="15" t="s">
        <v>37</v>
      </c>
      <c r="AJ354" s="15" t="s">
        <v>37</v>
      </c>
      <c r="AK354" s="15" t="s">
        <v>37</v>
      </c>
      <c r="AL354" s="15" t="s">
        <v>37</v>
      </c>
      <c r="AM354" s="15" t="s">
        <v>37</v>
      </c>
      <c r="AN354" s="15" t="s">
        <v>37</v>
      </c>
      <c r="AO354" s="12"/>
      <c r="AP354" s="16">
        <v>143089.39269979289</v>
      </c>
      <c r="AQ354" s="17">
        <v>12</v>
      </c>
      <c r="AR354" s="18" t="s">
        <v>37</v>
      </c>
      <c r="AS354" s="19">
        <v>2406222.6991120018</v>
      </c>
      <c r="AT354" s="19" t="s">
        <v>37</v>
      </c>
      <c r="AV354" s="16">
        <v>143089.39269979289</v>
      </c>
      <c r="AW354" s="17">
        <v>52</v>
      </c>
      <c r="AX354" s="18" t="s">
        <v>37</v>
      </c>
      <c r="AY354" s="19">
        <v>143089.39269979289</v>
      </c>
      <c r="AZ354" s="19" t="s">
        <v>37</v>
      </c>
    </row>
    <row r="355" spans="9:52" customFormat="1" x14ac:dyDescent="0.15">
      <c r="I355" s="14">
        <v>44914</v>
      </c>
      <c r="J355" s="15" t="s">
        <v>37</v>
      </c>
      <c r="K355" s="15" t="s">
        <v>37</v>
      </c>
      <c r="L355" s="15">
        <v>43649.771324516936</v>
      </c>
      <c r="M355" s="15">
        <v>41198.597648262526</v>
      </c>
      <c r="N355" s="15" t="s">
        <v>37</v>
      </c>
      <c r="O355" s="15" t="s">
        <v>37</v>
      </c>
      <c r="P355" s="15">
        <v>1546.0989137948561</v>
      </c>
      <c r="Q355" s="15">
        <v>0</v>
      </c>
      <c r="R355" s="15" t="s">
        <v>37</v>
      </c>
      <c r="S355" s="15" t="s">
        <v>37</v>
      </c>
      <c r="T355" s="15">
        <v>56651.660518671517</v>
      </c>
      <c r="U355" s="15" t="s">
        <v>37</v>
      </c>
      <c r="V355" s="15" t="s">
        <v>37</v>
      </c>
      <c r="W355" s="15" t="s">
        <v>37</v>
      </c>
      <c r="X355" s="15" t="s">
        <v>37</v>
      </c>
      <c r="Y355" s="15" t="s">
        <v>37</v>
      </c>
      <c r="Z355" s="15" t="s">
        <v>37</v>
      </c>
      <c r="AA355" s="15" t="s">
        <v>37</v>
      </c>
      <c r="AB355" s="15" t="s">
        <v>37</v>
      </c>
      <c r="AC355" s="15" t="s">
        <v>37</v>
      </c>
      <c r="AD355" s="15" t="s">
        <v>37</v>
      </c>
      <c r="AE355" s="15" t="s">
        <v>37</v>
      </c>
      <c r="AF355" s="15" t="s">
        <v>37</v>
      </c>
      <c r="AG355" s="15" t="s">
        <v>37</v>
      </c>
      <c r="AH355" s="15" t="s">
        <v>37</v>
      </c>
      <c r="AI355" s="15" t="s">
        <v>37</v>
      </c>
      <c r="AJ355" s="15" t="s">
        <v>37</v>
      </c>
      <c r="AK355" s="15" t="s">
        <v>37</v>
      </c>
      <c r="AL355" s="15" t="s">
        <v>37</v>
      </c>
      <c r="AM355" s="15" t="s">
        <v>37</v>
      </c>
      <c r="AN355" s="15" t="s">
        <v>37</v>
      </c>
      <c r="AO355" s="12"/>
      <c r="AP355" s="16">
        <v>143046.12840524584</v>
      </c>
      <c r="AQ355" s="17">
        <v>12</v>
      </c>
      <c r="AR355" s="18" t="s">
        <v>37</v>
      </c>
      <c r="AS355" s="19">
        <v>2549268.8275172478</v>
      </c>
      <c r="AT355" s="19" t="s">
        <v>37</v>
      </c>
      <c r="AV355" s="16">
        <v>143046.12840524584</v>
      </c>
      <c r="AW355" s="17">
        <v>52</v>
      </c>
      <c r="AX355" s="18" t="s">
        <v>37</v>
      </c>
      <c r="AY355" s="19">
        <v>286135.5211050387</v>
      </c>
      <c r="AZ355" s="19" t="s">
        <v>37</v>
      </c>
    </row>
    <row r="356" spans="9:52" customFormat="1" x14ac:dyDescent="0.15">
      <c r="I356" s="14">
        <v>44915</v>
      </c>
      <c r="J356" s="15" t="s">
        <v>37</v>
      </c>
      <c r="K356" s="15" t="s">
        <v>37</v>
      </c>
      <c r="L356" s="15">
        <v>43636.651450393103</v>
      </c>
      <c r="M356" s="15">
        <v>41186.214526912248</v>
      </c>
      <c r="N356" s="15" t="s">
        <v>37</v>
      </c>
      <c r="O356" s="15" t="s">
        <v>37</v>
      </c>
      <c r="P356" s="15">
        <v>1545.3786083980465</v>
      </c>
      <c r="Q356" s="15">
        <v>0</v>
      </c>
      <c r="R356" s="15" t="s">
        <v>37</v>
      </c>
      <c r="S356" s="15" t="s">
        <v>37</v>
      </c>
      <c r="T356" s="15">
        <v>56634.632648138475</v>
      </c>
      <c r="U356" s="15" t="s">
        <v>37</v>
      </c>
      <c r="V356" s="15" t="s">
        <v>37</v>
      </c>
      <c r="W356" s="15" t="s">
        <v>37</v>
      </c>
      <c r="X356" s="15" t="s">
        <v>37</v>
      </c>
      <c r="Y356" s="15" t="s">
        <v>37</v>
      </c>
      <c r="Z356" s="15" t="s">
        <v>37</v>
      </c>
      <c r="AA356" s="15" t="s">
        <v>37</v>
      </c>
      <c r="AB356" s="15" t="s">
        <v>37</v>
      </c>
      <c r="AC356" s="15" t="s">
        <v>37</v>
      </c>
      <c r="AD356" s="15" t="s">
        <v>37</v>
      </c>
      <c r="AE356" s="15" t="s">
        <v>37</v>
      </c>
      <c r="AF356" s="15" t="s">
        <v>37</v>
      </c>
      <c r="AG356" s="15" t="s">
        <v>37</v>
      </c>
      <c r="AH356" s="15" t="s">
        <v>37</v>
      </c>
      <c r="AI356" s="15" t="s">
        <v>37</v>
      </c>
      <c r="AJ356" s="15" t="s">
        <v>37</v>
      </c>
      <c r="AK356" s="15" t="s">
        <v>37</v>
      </c>
      <c r="AL356" s="15" t="s">
        <v>37</v>
      </c>
      <c r="AM356" s="15" t="s">
        <v>37</v>
      </c>
      <c r="AN356" s="15" t="s">
        <v>37</v>
      </c>
      <c r="AO356" s="12"/>
      <c r="AP356" s="16">
        <v>143002.87723384186</v>
      </c>
      <c r="AQ356" s="17">
        <v>12</v>
      </c>
      <c r="AR356" s="18" t="s">
        <v>37</v>
      </c>
      <c r="AS356" s="19">
        <v>2692271.7047510897</v>
      </c>
      <c r="AT356" s="19" t="s">
        <v>37</v>
      </c>
      <c r="AV356" s="16">
        <v>143002.87723384186</v>
      </c>
      <c r="AW356" s="17">
        <v>52</v>
      </c>
      <c r="AX356" s="18" t="s">
        <v>37</v>
      </c>
      <c r="AY356" s="19">
        <v>429138.39833888056</v>
      </c>
      <c r="AZ356" s="19" t="s">
        <v>37</v>
      </c>
    </row>
    <row r="357" spans="9:52" customFormat="1" x14ac:dyDescent="0.15">
      <c r="I357" s="14">
        <v>44916</v>
      </c>
      <c r="J357" s="15" t="s">
        <v>37</v>
      </c>
      <c r="K357" s="15" t="s">
        <v>37</v>
      </c>
      <c r="L357" s="15">
        <v>43116.285106708492</v>
      </c>
      <c r="M357" s="15">
        <v>43715.429888535829</v>
      </c>
      <c r="N357" s="15" t="s">
        <v>37</v>
      </c>
      <c r="O357" s="15" t="s">
        <v>37</v>
      </c>
      <c r="P357" s="15">
        <v>7723.2931929061551</v>
      </c>
      <c r="Q357" s="15">
        <v>1549.7054799558894</v>
      </c>
      <c r="R357" s="15" t="s">
        <v>37</v>
      </c>
      <c r="S357" s="15" t="s">
        <v>37</v>
      </c>
      <c r="T357" s="15">
        <v>56617.609895696813</v>
      </c>
      <c r="U357" s="15" t="s">
        <v>37</v>
      </c>
      <c r="V357" s="15" t="s">
        <v>37</v>
      </c>
      <c r="W357" s="15" t="s">
        <v>37</v>
      </c>
      <c r="X357" s="15" t="s">
        <v>37</v>
      </c>
      <c r="Y357" s="15" t="s">
        <v>37</v>
      </c>
      <c r="Z357" s="15" t="s">
        <v>37</v>
      </c>
      <c r="AA357" s="15" t="s">
        <v>37</v>
      </c>
      <c r="AB357" s="15" t="s">
        <v>37</v>
      </c>
      <c r="AC357" s="15" t="s">
        <v>37</v>
      </c>
      <c r="AD357" s="15" t="s">
        <v>37</v>
      </c>
      <c r="AE357" s="15" t="s">
        <v>37</v>
      </c>
      <c r="AF357" s="15" t="s">
        <v>37</v>
      </c>
      <c r="AG357" s="15" t="s">
        <v>37</v>
      </c>
      <c r="AH357" s="15" t="s">
        <v>37</v>
      </c>
      <c r="AI357" s="15" t="s">
        <v>37</v>
      </c>
      <c r="AJ357" s="15" t="s">
        <v>37</v>
      </c>
      <c r="AK357" s="15" t="s">
        <v>37</v>
      </c>
      <c r="AL357" s="15" t="s">
        <v>37</v>
      </c>
      <c r="AM357" s="15" t="s">
        <v>37</v>
      </c>
      <c r="AN357" s="15" t="s">
        <v>37</v>
      </c>
      <c r="AO357" s="12"/>
      <c r="AP357" s="16">
        <v>152722.32356380316</v>
      </c>
      <c r="AQ357" s="17">
        <v>12</v>
      </c>
      <c r="AR357" s="18" t="s">
        <v>37</v>
      </c>
      <c r="AS357" s="19">
        <v>2844994.0283148927</v>
      </c>
      <c r="AT357" s="19" t="s">
        <v>37</v>
      </c>
      <c r="AV357" s="16">
        <v>152722.32356380316</v>
      </c>
      <c r="AW357" s="17">
        <v>52</v>
      </c>
      <c r="AX357" s="18" t="s">
        <v>37</v>
      </c>
      <c r="AY357" s="19">
        <v>581860.72190268373</v>
      </c>
      <c r="AZ357" s="19" t="s">
        <v>37</v>
      </c>
    </row>
    <row r="358" spans="9:52" customFormat="1" x14ac:dyDescent="0.15">
      <c r="I358" s="14">
        <v>44917</v>
      </c>
      <c r="J358" s="15" t="s">
        <v>37</v>
      </c>
      <c r="K358" s="15" t="s">
        <v>37</v>
      </c>
      <c r="L358" s="15">
        <v>43103.325583299273</v>
      </c>
      <c r="M358" s="15">
        <v>43702.290279323621</v>
      </c>
      <c r="N358" s="15" t="s">
        <v>37</v>
      </c>
      <c r="O358" s="15" t="s">
        <v>37</v>
      </c>
      <c r="P358" s="15">
        <v>7719.6950209403394</v>
      </c>
      <c r="Q358" s="15">
        <v>1548.9834943114276</v>
      </c>
      <c r="R358" s="15" t="s">
        <v>37</v>
      </c>
      <c r="S358" s="15" t="s">
        <v>37</v>
      </c>
      <c r="T358" s="15">
        <v>56600.59225980816</v>
      </c>
      <c r="U358" s="15" t="s">
        <v>37</v>
      </c>
      <c r="V358" s="15" t="s">
        <v>37</v>
      </c>
      <c r="W358" s="15" t="s">
        <v>37</v>
      </c>
      <c r="X358" s="15" t="s">
        <v>37</v>
      </c>
      <c r="Y358" s="15" t="s">
        <v>37</v>
      </c>
      <c r="Z358" s="15" t="s">
        <v>37</v>
      </c>
      <c r="AA358" s="15" t="s">
        <v>37</v>
      </c>
      <c r="AB358" s="15" t="s">
        <v>37</v>
      </c>
      <c r="AC358" s="15" t="s">
        <v>37</v>
      </c>
      <c r="AD358" s="15" t="s">
        <v>37</v>
      </c>
      <c r="AE358" s="15" t="s">
        <v>37</v>
      </c>
      <c r="AF358" s="15" t="s">
        <v>37</v>
      </c>
      <c r="AG358" s="15" t="s">
        <v>37</v>
      </c>
      <c r="AH358" s="15" t="s">
        <v>37</v>
      </c>
      <c r="AI358" s="15" t="s">
        <v>37</v>
      </c>
      <c r="AJ358" s="15" t="s">
        <v>37</v>
      </c>
      <c r="AK358" s="15" t="s">
        <v>37</v>
      </c>
      <c r="AL358" s="15" t="s">
        <v>37</v>
      </c>
      <c r="AM358" s="15" t="s">
        <v>37</v>
      </c>
      <c r="AN358" s="15" t="s">
        <v>37</v>
      </c>
      <c r="AO358" s="12"/>
      <c r="AP358" s="16">
        <v>152674.88663768282</v>
      </c>
      <c r="AQ358" s="17">
        <v>12</v>
      </c>
      <c r="AR358" s="18" t="s">
        <v>37</v>
      </c>
      <c r="AS358" s="19">
        <v>2997668.9149525757</v>
      </c>
      <c r="AT358" s="19" t="s">
        <v>37</v>
      </c>
      <c r="AV358" s="16">
        <v>152674.88663768282</v>
      </c>
      <c r="AW358" s="17">
        <v>52</v>
      </c>
      <c r="AX358" s="18" t="s">
        <v>37</v>
      </c>
      <c r="AY358" s="19">
        <v>734535.60854036652</v>
      </c>
      <c r="AZ358" s="19" t="s">
        <v>37</v>
      </c>
    </row>
    <row r="359" spans="9:52" customFormat="1" x14ac:dyDescent="0.15">
      <c r="I359" s="14">
        <v>44918</v>
      </c>
      <c r="J359" s="15" t="s">
        <v>37</v>
      </c>
      <c r="K359" s="15" t="s">
        <v>37</v>
      </c>
      <c r="L359" s="15">
        <v>43090.369955152521</v>
      </c>
      <c r="M359" s="15">
        <v>43689.154619502522</v>
      </c>
      <c r="N359" s="15" t="s">
        <v>37</v>
      </c>
      <c r="O359" s="15" t="s">
        <v>37</v>
      </c>
      <c r="P359" s="15">
        <v>7716.0985253114413</v>
      </c>
      <c r="Q359" s="15">
        <v>1548.2618450297634</v>
      </c>
      <c r="R359" s="15" t="s">
        <v>37</v>
      </c>
      <c r="S359" s="15" t="s">
        <v>37</v>
      </c>
      <c r="T359" s="15">
        <v>56583.579738934641</v>
      </c>
      <c r="U359" s="15" t="s">
        <v>37</v>
      </c>
      <c r="V359" s="15" t="s">
        <v>37</v>
      </c>
      <c r="W359" s="15" t="s">
        <v>37</v>
      </c>
      <c r="X359" s="15" t="s">
        <v>37</v>
      </c>
      <c r="Y359" s="15" t="s">
        <v>37</v>
      </c>
      <c r="Z359" s="15" t="s">
        <v>37</v>
      </c>
      <c r="AA359" s="15" t="s">
        <v>37</v>
      </c>
      <c r="AB359" s="15" t="s">
        <v>37</v>
      </c>
      <c r="AC359" s="15" t="s">
        <v>37</v>
      </c>
      <c r="AD359" s="15" t="s">
        <v>37</v>
      </c>
      <c r="AE359" s="15" t="s">
        <v>37</v>
      </c>
      <c r="AF359" s="15" t="s">
        <v>37</v>
      </c>
      <c r="AG359" s="15" t="s">
        <v>37</v>
      </c>
      <c r="AH359" s="15" t="s">
        <v>37</v>
      </c>
      <c r="AI359" s="15" t="s">
        <v>37</v>
      </c>
      <c r="AJ359" s="15" t="s">
        <v>37</v>
      </c>
      <c r="AK359" s="15" t="s">
        <v>37</v>
      </c>
      <c r="AL359" s="15" t="s">
        <v>37</v>
      </c>
      <c r="AM359" s="15" t="s">
        <v>37</v>
      </c>
      <c r="AN359" s="15" t="s">
        <v>37</v>
      </c>
      <c r="AO359" s="12"/>
      <c r="AP359" s="16">
        <v>152627.46468393091</v>
      </c>
      <c r="AQ359" s="17">
        <v>12</v>
      </c>
      <c r="AR359" s="18" t="s">
        <v>37</v>
      </c>
      <c r="AS359" s="19">
        <v>3150296.3796365066</v>
      </c>
      <c r="AT359" s="19" t="s">
        <v>37</v>
      </c>
      <c r="AV359" s="16">
        <v>152627.46468393091</v>
      </c>
      <c r="AW359" s="17">
        <v>52</v>
      </c>
      <c r="AX359" s="18" t="s">
        <v>37</v>
      </c>
      <c r="AY359" s="19">
        <v>887163.07322429749</v>
      </c>
      <c r="AZ359" s="19" t="s">
        <v>37</v>
      </c>
    </row>
    <row r="360" spans="9:52" customFormat="1" x14ac:dyDescent="0.15">
      <c r="I360" s="14">
        <v>44919</v>
      </c>
      <c r="J360" s="15" t="s">
        <v>37</v>
      </c>
      <c r="K360" s="15" t="s">
        <v>37</v>
      </c>
      <c r="L360" s="15">
        <v>43077.418221097432</v>
      </c>
      <c r="M360" s="15">
        <v>43676.022907885454</v>
      </c>
      <c r="N360" s="15" t="s">
        <v>37</v>
      </c>
      <c r="O360" s="15" t="s">
        <v>37</v>
      </c>
      <c r="P360" s="15">
        <v>7712.5037052384778</v>
      </c>
      <c r="Q360" s="15">
        <v>1547.5405319541906</v>
      </c>
      <c r="R360" s="15" t="s">
        <v>37</v>
      </c>
      <c r="S360" s="15" t="s">
        <v>37</v>
      </c>
      <c r="T360" s="15">
        <v>56566.572331538831</v>
      </c>
      <c r="U360" s="15" t="s">
        <v>37</v>
      </c>
      <c r="V360" s="15" t="s">
        <v>37</v>
      </c>
      <c r="W360" s="15" t="s">
        <v>37</v>
      </c>
      <c r="X360" s="15" t="s">
        <v>37</v>
      </c>
      <c r="Y360" s="15" t="s">
        <v>37</v>
      </c>
      <c r="Z360" s="15" t="s">
        <v>37</v>
      </c>
      <c r="AA360" s="15" t="s">
        <v>37</v>
      </c>
      <c r="AB360" s="15" t="s">
        <v>37</v>
      </c>
      <c r="AC360" s="15" t="s">
        <v>37</v>
      </c>
      <c r="AD360" s="15" t="s">
        <v>37</v>
      </c>
      <c r="AE360" s="15" t="s">
        <v>37</v>
      </c>
      <c r="AF360" s="15" t="s">
        <v>37</v>
      </c>
      <c r="AG360" s="15" t="s">
        <v>37</v>
      </c>
      <c r="AH360" s="15" t="s">
        <v>37</v>
      </c>
      <c r="AI360" s="15" t="s">
        <v>37</v>
      </c>
      <c r="AJ360" s="15" t="s">
        <v>37</v>
      </c>
      <c r="AK360" s="15" t="s">
        <v>37</v>
      </c>
      <c r="AL360" s="15" t="s">
        <v>37</v>
      </c>
      <c r="AM360" s="15" t="s">
        <v>37</v>
      </c>
      <c r="AN360" s="15" t="s">
        <v>37</v>
      </c>
      <c r="AO360" s="12"/>
      <c r="AP360" s="16">
        <v>152580.05769771436</v>
      </c>
      <c r="AQ360" s="17">
        <v>12</v>
      </c>
      <c r="AR360" s="18" t="s">
        <v>37</v>
      </c>
      <c r="AS360" s="19">
        <v>3302876.4373342209</v>
      </c>
      <c r="AT360" s="19" t="s">
        <v>37</v>
      </c>
      <c r="AV360" s="16">
        <v>152580.05769771436</v>
      </c>
      <c r="AW360" s="17">
        <v>52</v>
      </c>
      <c r="AX360" s="18">
        <v>52</v>
      </c>
      <c r="AY360" s="19">
        <v>1039743.1309220118</v>
      </c>
      <c r="AZ360" s="19">
        <v>1039743.1309220118</v>
      </c>
    </row>
    <row r="361" spans="9:52" customFormat="1" x14ac:dyDescent="0.15">
      <c r="I361" s="14">
        <v>44920</v>
      </c>
      <c r="J361" s="15" t="s">
        <v>37</v>
      </c>
      <c r="K361" s="15" t="s">
        <v>37</v>
      </c>
      <c r="L361" s="15">
        <v>43064.470379963546</v>
      </c>
      <c r="M361" s="15">
        <v>43662.895143285714</v>
      </c>
      <c r="N361" s="15" t="s">
        <v>37</v>
      </c>
      <c r="O361" s="15" t="s">
        <v>37</v>
      </c>
      <c r="P361" s="15">
        <v>7708.9105599408322</v>
      </c>
      <c r="Q361" s="15">
        <v>1546.8195549280749</v>
      </c>
      <c r="R361" s="15" t="s">
        <v>37</v>
      </c>
      <c r="S361" s="15" t="s">
        <v>37</v>
      </c>
      <c r="T361" s="15">
        <v>55591.102747336568</v>
      </c>
      <c r="U361" s="15" t="s">
        <v>37</v>
      </c>
      <c r="V361" s="15" t="s">
        <v>37</v>
      </c>
      <c r="W361" s="15" t="s">
        <v>37</v>
      </c>
      <c r="X361" s="15" t="s">
        <v>37</v>
      </c>
      <c r="Y361" s="15" t="s">
        <v>37</v>
      </c>
      <c r="Z361" s="15" t="s">
        <v>37</v>
      </c>
      <c r="AA361" s="15" t="s">
        <v>37</v>
      </c>
      <c r="AB361" s="15" t="s">
        <v>37</v>
      </c>
      <c r="AC361" s="15" t="s">
        <v>37</v>
      </c>
      <c r="AD361" s="15" t="s">
        <v>37</v>
      </c>
      <c r="AE361" s="15" t="s">
        <v>37</v>
      </c>
      <c r="AF361" s="15" t="s">
        <v>37</v>
      </c>
      <c r="AG361" s="15" t="s">
        <v>37</v>
      </c>
      <c r="AH361" s="15" t="s">
        <v>37</v>
      </c>
      <c r="AI361" s="15" t="s">
        <v>37</v>
      </c>
      <c r="AJ361" s="15" t="s">
        <v>37</v>
      </c>
      <c r="AK361" s="15" t="s">
        <v>37</v>
      </c>
      <c r="AL361" s="15" t="s">
        <v>37</v>
      </c>
      <c r="AM361" s="15" t="s">
        <v>37</v>
      </c>
      <c r="AN361" s="15" t="s">
        <v>37</v>
      </c>
      <c r="AO361" s="12"/>
      <c r="AP361" s="16">
        <v>151574.19838545474</v>
      </c>
      <c r="AQ361" s="17">
        <v>12</v>
      </c>
      <c r="AR361" s="18" t="s">
        <v>37</v>
      </c>
      <c r="AS361" s="19">
        <v>3454450.6357196756</v>
      </c>
      <c r="AT361" s="19" t="s">
        <v>37</v>
      </c>
      <c r="AV361" s="16">
        <v>151574.19838545474</v>
      </c>
      <c r="AW361" s="17">
        <v>53</v>
      </c>
      <c r="AX361" s="18" t="s">
        <v>37</v>
      </c>
      <c r="AY361" s="19">
        <v>151574.19838545474</v>
      </c>
      <c r="AZ361" s="19" t="s">
        <v>37</v>
      </c>
    </row>
    <row r="362" spans="9:52" customFormat="1" x14ac:dyDescent="0.15">
      <c r="I362" s="14">
        <v>44921</v>
      </c>
      <c r="J362" s="15" t="s">
        <v>37</v>
      </c>
      <c r="K362" s="15" t="s">
        <v>37</v>
      </c>
      <c r="L362" s="15">
        <v>43051.526430580765</v>
      </c>
      <c r="M362" s="15">
        <v>43649.771324516936</v>
      </c>
      <c r="N362" s="15" t="s">
        <v>37</v>
      </c>
      <c r="O362" s="15" t="s">
        <v>37</v>
      </c>
      <c r="P362" s="15">
        <v>7705.319088638249</v>
      </c>
      <c r="Q362" s="15">
        <v>1546.0989137948561</v>
      </c>
      <c r="R362" s="15" t="s">
        <v>37</v>
      </c>
      <c r="S362" s="15" t="s">
        <v>37</v>
      </c>
      <c r="T362" s="15">
        <v>55574.393650167935</v>
      </c>
      <c r="U362" s="15" t="s">
        <v>37</v>
      </c>
      <c r="V362" s="15" t="s">
        <v>37</v>
      </c>
      <c r="W362" s="15" t="s">
        <v>37</v>
      </c>
      <c r="X362" s="15" t="s">
        <v>37</v>
      </c>
      <c r="Y362" s="15" t="s">
        <v>37</v>
      </c>
      <c r="Z362" s="15" t="s">
        <v>37</v>
      </c>
      <c r="AA362" s="15" t="s">
        <v>37</v>
      </c>
      <c r="AB362" s="15" t="s">
        <v>37</v>
      </c>
      <c r="AC362" s="15" t="s">
        <v>37</v>
      </c>
      <c r="AD362" s="15" t="s">
        <v>37</v>
      </c>
      <c r="AE362" s="15" t="s">
        <v>37</v>
      </c>
      <c r="AF362" s="15" t="s">
        <v>37</v>
      </c>
      <c r="AG362" s="15" t="s">
        <v>37</v>
      </c>
      <c r="AH362" s="15" t="s">
        <v>37</v>
      </c>
      <c r="AI362" s="15" t="s">
        <v>37</v>
      </c>
      <c r="AJ362" s="15" t="s">
        <v>37</v>
      </c>
      <c r="AK362" s="15" t="s">
        <v>37</v>
      </c>
      <c r="AL362" s="15" t="s">
        <v>37</v>
      </c>
      <c r="AM362" s="15" t="s">
        <v>37</v>
      </c>
      <c r="AN362" s="15" t="s">
        <v>37</v>
      </c>
      <c r="AO362" s="12"/>
      <c r="AP362" s="16">
        <v>151527.10940769874</v>
      </c>
      <c r="AQ362" s="17">
        <v>12</v>
      </c>
      <c r="AR362" s="18" t="s">
        <v>37</v>
      </c>
      <c r="AS362" s="19">
        <v>3605977.7451273743</v>
      </c>
      <c r="AT362" s="19" t="s">
        <v>37</v>
      </c>
      <c r="AV362" s="16">
        <v>151527.10940769874</v>
      </c>
      <c r="AW362" s="17">
        <v>53</v>
      </c>
      <c r="AX362" s="18" t="s">
        <v>37</v>
      </c>
      <c r="AY362" s="19">
        <v>303101.30779315345</v>
      </c>
      <c r="AZ362" s="19" t="s">
        <v>37</v>
      </c>
    </row>
    <row r="363" spans="9:52" customFormat="1" x14ac:dyDescent="0.15">
      <c r="I363" s="14">
        <v>44922</v>
      </c>
      <c r="J363" s="15" t="s">
        <v>37</v>
      </c>
      <c r="K363" s="15" t="s">
        <v>37</v>
      </c>
      <c r="L363" s="15">
        <v>43038.586371779347</v>
      </c>
      <c r="M363" s="15">
        <v>43636.651450393103</v>
      </c>
      <c r="N363" s="15" t="s">
        <v>37</v>
      </c>
      <c r="O363" s="15" t="s">
        <v>37</v>
      </c>
      <c r="P363" s="15">
        <v>7701.7292905508393</v>
      </c>
      <c r="Q363" s="15">
        <v>1545.3786083980465</v>
      </c>
      <c r="R363" s="15" t="s">
        <v>37</v>
      </c>
      <c r="S363" s="15" t="s">
        <v>37</v>
      </c>
      <c r="T363" s="15">
        <v>55557.689575276512</v>
      </c>
      <c r="U363" s="15" t="s">
        <v>37</v>
      </c>
      <c r="V363" s="15" t="s">
        <v>37</v>
      </c>
      <c r="W363" s="15" t="s">
        <v>37</v>
      </c>
      <c r="X363" s="15" t="s">
        <v>37</v>
      </c>
      <c r="Y363" s="15" t="s">
        <v>37</v>
      </c>
      <c r="Z363" s="15" t="s">
        <v>37</v>
      </c>
      <c r="AA363" s="15" t="s">
        <v>37</v>
      </c>
      <c r="AB363" s="15" t="s">
        <v>37</v>
      </c>
      <c r="AC363" s="15" t="s">
        <v>37</v>
      </c>
      <c r="AD363" s="15" t="s">
        <v>37</v>
      </c>
      <c r="AE363" s="15" t="s">
        <v>37</v>
      </c>
      <c r="AF363" s="15" t="s">
        <v>37</v>
      </c>
      <c r="AG363" s="15" t="s">
        <v>37</v>
      </c>
      <c r="AH363" s="15" t="s">
        <v>37</v>
      </c>
      <c r="AI363" s="15" t="s">
        <v>37</v>
      </c>
      <c r="AJ363" s="15" t="s">
        <v>37</v>
      </c>
      <c r="AK363" s="15" t="s">
        <v>37</v>
      </c>
      <c r="AL363" s="15" t="s">
        <v>37</v>
      </c>
      <c r="AM363" s="15" t="s">
        <v>37</v>
      </c>
      <c r="AN363" s="15" t="s">
        <v>37</v>
      </c>
      <c r="AO363" s="12"/>
      <c r="AP363" s="16">
        <v>151480.03529639787</v>
      </c>
      <c r="AQ363" s="17">
        <v>12</v>
      </c>
      <c r="AR363" s="18" t="s">
        <v>37</v>
      </c>
      <c r="AS363" s="19">
        <v>3757457.7804237721</v>
      </c>
      <c r="AT363" s="19" t="s">
        <v>37</v>
      </c>
      <c r="AV363" s="16">
        <v>151480.03529639787</v>
      </c>
      <c r="AW363" s="17">
        <v>53</v>
      </c>
      <c r="AX363" s="18" t="s">
        <v>37</v>
      </c>
      <c r="AY363" s="19">
        <v>454581.34308955132</v>
      </c>
      <c r="AZ363" s="19" t="s">
        <v>37</v>
      </c>
    </row>
    <row r="364" spans="9:52" customFormat="1" x14ac:dyDescent="0.15">
      <c r="I364" s="14">
        <v>44923</v>
      </c>
      <c r="J364" s="15" t="s">
        <v>37</v>
      </c>
      <c r="K364" s="15" t="s">
        <v>37</v>
      </c>
      <c r="L364" s="15">
        <v>42519.466082361767</v>
      </c>
      <c r="M364" s="15">
        <v>43116.285106708492</v>
      </c>
      <c r="N364" s="15" t="s">
        <v>37</v>
      </c>
      <c r="O364" s="15" t="s">
        <v>37</v>
      </c>
      <c r="P364" s="15">
        <v>11290.607041851978</v>
      </c>
      <c r="Q364" s="15">
        <v>7723.2931929061551</v>
      </c>
      <c r="R364" s="15" t="s">
        <v>37</v>
      </c>
      <c r="S364" s="15" t="s">
        <v>37</v>
      </c>
      <c r="T364" s="15">
        <v>55540.990521152737</v>
      </c>
      <c r="U364" s="15" t="s">
        <v>37</v>
      </c>
      <c r="V364" s="15" t="s">
        <v>37</v>
      </c>
      <c r="W364" s="15" t="s">
        <v>37</v>
      </c>
      <c r="X364" s="15" t="s">
        <v>37</v>
      </c>
      <c r="Y364" s="15" t="s">
        <v>37</v>
      </c>
      <c r="Z364" s="15" t="s">
        <v>37</v>
      </c>
      <c r="AA364" s="15" t="s">
        <v>37</v>
      </c>
      <c r="AB364" s="15" t="s">
        <v>37</v>
      </c>
      <c r="AC364" s="15" t="s">
        <v>37</v>
      </c>
      <c r="AD364" s="15" t="s">
        <v>37</v>
      </c>
      <c r="AE364" s="15" t="s">
        <v>37</v>
      </c>
      <c r="AF364" s="15" t="s">
        <v>37</v>
      </c>
      <c r="AG364" s="15" t="s">
        <v>37</v>
      </c>
      <c r="AH364" s="15" t="s">
        <v>37</v>
      </c>
      <c r="AI364" s="15" t="s">
        <v>37</v>
      </c>
      <c r="AJ364" s="15" t="s">
        <v>37</v>
      </c>
      <c r="AK364" s="15" t="s">
        <v>37</v>
      </c>
      <c r="AL364" s="15" t="s">
        <v>37</v>
      </c>
      <c r="AM364" s="15" t="s">
        <v>37</v>
      </c>
      <c r="AN364" s="15" t="s">
        <v>37</v>
      </c>
      <c r="AO364" s="12"/>
      <c r="AP364" s="16">
        <v>160190.64194498112</v>
      </c>
      <c r="AQ364" s="17">
        <v>12</v>
      </c>
      <c r="AR364" s="18" t="s">
        <v>37</v>
      </c>
      <c r="AS364" s="19">
        <v>3917648.4223687532</v>
      </c>
      <c r="AT364" s="19" t="s">
        <v>37</v>
      </c>
      <c r="AV364" s="16">
        <v>160190.64194498112</v>
      </c>
      <c r="AW364" s="17">
        <v>53</v>
      </c>
      <c r="AX364" s="18" t="s">
        <v>37</v>
      </c>
      <c r="AY364" s="19">
        <v>614771.98503453238</v>
      </c>
      <c r="AZ364" s="19" t="s">
        <v>37</v>
      </c>
    </row>
    <row r="365" spans="9:52" customFormat="1" x14ac:dyDescent="0.15">
      <c r="I365" s="14">
        <v>44924</v>
      </c>
      <c r="J365" s="15" t="s">
        <v>37</v>
      </c>
      <c r="K365" s="15" t="s">
        <v>37</v>
      </c>
      <c r="L365" s="15">
        <v>42506.685945699297</v>
      </c>
      <c r="M365" s="15">
        <v>43103.325583299273</v>
      </c>
      <c r="N365" s="15" t="s">
        <v>37</v>
      </c>
      <c r="O365" s="15" t="s">
        <v>37</v>
      </c>
      <c r="P365" s="15">
        <v>11286.195317797568</v>
      </c>
      <c r="Q365" s="15">
        <v>7719.6950209403394</v>
      </c>
      <c r="R365" s="15" t="s">
        <v>37</v>
      </c>
      <c r="S365" s="15" t="s">
        <v>37</v>
      </c>
      <c r="T365" s="15">
        <v>55524.296486287523</v>
      </c>
      <c r="U365" s="15" t="s">
        <v>37</v>
      </c>
      <c r="V365" s="15" t="s">
        <v>37</v>
      </c>
      <c r="W365" s="15" t="s">
        <v>37</v>
      </c>
      <c r="X365" s="15" t="s">
        <v>37</v>
      </c>
      <c r="Y365" s="15" t="s">
        <v>37</v>
      </c>
      <c r="Z365" s="15" t="s">
        <v>37</v>
      </c>
      <c r="AA365" s="15" t="s">
        <v>37</v>
      </c>
      <c r="AB365" s="15" t="s">
        <v>37</v>
      </c>
      <c r="AC365" s="15" t="s">
        <v>37</v>
      </c>
      <c r="AD365" s="15" t="s">
        <v>37</v>
      </c>
      <c r="AE365" s="15" t="s">
        <v>37</v>
      </c>
      <c r="AF365" s="15" t="s">
        <v>37</v>
      </c>
      <c r="AG365" s="15" t="s">
        <v>37</v>
      </c>
      <c r="AH365" s="15" t="s">
        <v>37</v>
      </c>
      <c r="AI365" s="15" t="s">
        <v>37</v>
      </c>
      <c r="AJ365" s="15" t="s">
        <v>37</v>
      </c>
      <c r="AK365" s="15" t="s">
        <v>37</v>
      </c>
      <c r="AL365" s="15" t="s">
        <v>37</v>
      </c>
      <c r="AM365" s="15" t="s">
        <v>37</v>
      </c>
      <c r="AN365" s="15" t="s">
        <v>37</v>
      </c>
      <c r="AO365" s="12"/>
      <c r="AP365" s="16">
        <v>160140.198354024</v>
      </c>
      <c r="AQ365" s="17">
        <v>12</v>
      </c>
      <c r="AR365" s="18" t="s">
        <v>37</v>
      </c>
      <c r="AS365" s="19">
        <v>4077788.6207227772</v>
      </c>
      <c r="AT365" s="19" t="s">
        <v>37</v>
      </c>
      <c r="AV365" s="16">
        <v>160140.198354024</v>
      </c>
      <c r="AW365" s="17">
        <v>53</v>
      </c>
      <c r="AX365" s="18" t="s">
        <v>37</v>
      </c>
      <c r="AY365" s="19">
        <v>774912.18338855635</v>
      </c>
      <c r="AZ365" s="19" t="s">
        <v>37</v>
      </c>
    </row>
    <row r="366" spans="9:52" customFormat="1" x14ac:dyDescent="0.15">
      <c r="I366" s="14">
        <v>44925</v>
      </c>
      <c r="J366" s="15" t="s">
        <v>37</v>
      </c>
      <c r="K366" s="15" t="s">
        <v>37</v>
      </c>
      <c r="L366" s="15">
        <v>42493.909650380767</v>
      </c>
      <c r="M366" s="15">
        <v>43090.369955152521</v>
      </c>
      <c r="N366" s="15" t="s">
        <v>37</v>
      </c>
      <c r="O366" s="15" t="s">
        <v>37</v>
      </c>
      <c r="P366" s="15">
        <v>11281.785317592819</v>
      </c>
      <c r="Q366" s="15">
        <v>7716.0985253114413</v>
      </c>
      <c r="R366" s="15" t="s">
        <v>37</v>
      </c>
      <c r="S366" s="15" t="s">
        <v>37</v>
      </c>
      <c r="T366" s="15">
        <v>55507.607469172217</v>
      </c>
      <c r="U366" s="15" t="s">
        <v>37</v>
      </c>
      <c r="V366" s="15" t="s">
        <v>37</v>
      </c>
      <c r="W366" s="15" t="s">
        <v>37</v>
      </c>
      <c r="X366" s="15" t="s">
        <v>37</v>
      </c>
      <c r="Y366" s="15" t="s">
        <v>37</v>
      </c>
      <c r="Z366" s="15" t="s">
        <v>37</v>
      </c>
      <c r="AA366" s="15" t="s">
        <v>37</v>
      </c>
      <c r="AB366" s="15" t="s">
        <v>37</v>
      </c>
      <c r="AC366" s="15" t="s">
        <v>37</v>
      </c>
      <c r="AD366" s="15" t="s">
        <v>37</v>
      </c>
      <c r="AE366" s="15" t="s">
        <v>37</v>
      </c>
      <c r="AF366" s="15" t="s">
        <v>37</v>
      </c>
      <c r="AG366" s="15" t="s">
        <v>37</v>
      </c>
      <c r="AH366" s="15" t="s">
        <v>37</v>
      </c>
      <c r="AI366" s="15" t="s">
        <v>37</v>
      </c>
      <c r="AJ366" s="15" t="s">
        <v>37</v>
      </c>
      <c r="AK366" s="15" t="s">
        <v>37</v>
      </c>
      <c r="AL366" s="15" t="s">
        <v>37</v>
      </c>
      <c r="AM366" s="15" t="s">
        <v>37</v>
      </c>
      <c r="AN366" s="15" t="s">
        <v>37</v>
      </c>
      <c r="AO366" s="12"/>
      <c r="AP366" s="16">
        <v>160089.77091760977</v>
      </c>
      <c r="AQ366" s="17">
        <v>12</v>
      </c>
      <c r="AR366" s="18" t="s">
        <v>37</v>
      </c>
      <c r="AS366" s="19">
        <v>4237878.3916403865</v>
      </c>
      <c r="AT366" s="19" t="s">
        <v>37</v>
      </c>
      <c r="AV366" s="16">
        <v>160089.77091760977</v>
      </c>
      <c r="AW366" s="17">
        <v>53</v>
      </c>
      <c r="AX366" s="18" t="s">
        <v>37</v>
      </c>
      <c r="AY366" s="19">
        <v>935001.95430616615</v>
      </c>
      <c r="AZ366" s="19" t="s">
        <v>37</v>
      </c>
    </row>
    <row r="367" spans="9:52" customFormat="1" x14ac:dyDescent="0.15">
      <c r="I367" s="14">
        <v>44926</v>
      </c>
      <c r="J367" s="15" t="s">
        <v>37</v>
      </c>
      <c r="K367" s="15" t="s">
        <v>37</v>
      </c>
      <c r="L367" s="15">
        <v>42481.137195251562</v>
      </c>
      <c r="M367" s="15">
        <v>43077.418221097432</v>
      </c>
      <c r="N367" s="15" t="s">
        <v>37</v>
      </c>
      <c r="O367" s="15" t="s">
        <v>37</v>
      </c>
      <c r="P367" s="15">
        <v>11277.377040564152</v>
      </c>
      <c r="Q367" s="15">
        <v>7712.5037052384778</v>
      </c>
      <c r="R367" s="15" t="s">
        <v>37</v>
      </c>
      <c r="S367" s="15" t="s">
        <v>37</v>
      </c>
      <c r="T367" s="15">
        <v>55490.923468298628</v>
      </c>
      <c r="U367" s="15" t="s">
        <v>37</v>
      </c>
      <c r="V367" s="15" t="s">
        <v>37</v>
      </c>
      <c r="W367" s="15" t="s">
        <v>37</v>
      </c>
      <c r="X367" s="15" t="s">
        <v>37</v>
      </c>
      <c r="Y367" s="15" t="s">
        <v>37</v>
      </c>
      <c r="Z367" s="15" t="s">
        <v>37</v>
      </c>
      <c r="AA367" s="15" t="s">
        <v>37</v>
      </c>
      <c r="AB367" s="15" t="s">
        <v>37</v>
      </c>
      <c r="AC367" s="15" t="s">
        <v>37</v>
      </c>
      <c r="AD367" s="15" t="s">
        <v>37</v>
      </c>
      <c r="AE367" s="15" t="s">
        <v>37</v>
      </c>
      <c r="AF367" s="15" t="s">
        <v>37</v>
      </c>
      <c r="AG367" s="15" t="s">
        <v>37</v>
      </c>
      <c r="AH367" s="15" t="s">
        <v>37</v>
      </c>
      <c r="AI367" s="15" t="s">
        <v>37</v>
      </c>
      <c r="AJ367" s="15" t="s">
        <v>37</v>
      </c>
      <c r="AK367" s="15" t="s">
        <v>37</v>
      </c>
      <c r="AL367" s="15" t="s">
        <v>37</v>
      </c>
      <c r="AM367" s="15" t="s">
        <v>37</v>
      </c>
      <c r="AN367" s="15" t="s">
        <v>37</v>
      </c>
      <c r="AO367" s="12"/>
      <c r="AP367" s="16">
        <v>160039.35963045026</v>
      </c>
      <c r="AQ367" s="17">
        <v>12</v>
      </c>
      <c r="AR367" s="18">
        <v>12</v>
      </c>
      <c r="AS367" s="19">
        <v>4397917.7512708372</v>
      </c>
      <c r="AT367" s="19">
        <v>4397917.7512708372</v>
      </c>
      <c r="AV367" s="16">
        <v>160039.35963045026</v>
      </c>
      <c r="AW367" s="17">
        <v>53</v>
      </c>
      <c r="AX367" s="18">
        <v>53</v>
      </c>
      <c r="AY367" s="19">
        <v>1095041.3139366163</v>
      </c>
      <c r="AZ367" s="19">
        <v>1095041.3139366163</v>
      </c>
    </row>
    <row r="368" spans="9:52" customFormat="1" x14ac:dyDescent="0.15">
      <c r="I368" s="24">
        <v>44927</v>
      </c>
      <c r="J368" s="25" t="s">
        <v>37</v>
      </c>
      <c r="K368" s="25" t="s">
        <v>37</v>
      </c>
      <c r="L368" s="25">
        <v>42468.368579157446</v>
      </c>
      <c r="M368" s="25">
        <v>43064.470379963546</v>
      </c>
      <c r="N368" s="25" t="s">
        <v>37</v>
      </c>
      <c r="O368" s="25" t="s">
        <v>37</v>
      </c>
      <c r="P368" s="25">
        <v>11272.970486038243</v>
      </c>
      <c r="Q368" s="25">
        <v>7708.9105599408322</v>
      </c>
      <c r="R368" s="25" t="s">
        <v>37</v>
      </c>
      <c r="S368" s="25" t="s">
        <v>37</v>
      </c>
      <c r="T368" s="25">
        <v>54517.791991087295</v>
      </c>
      <c r="U368" s="25" t="s">
        <v>37</v>
      </c>
      <c r="V368" s="25" t="s">
        <v>37</v>
      </c>
      <c r="W368" s="25" t="s">
        <v>37</v>
      </c>
      <c r="X368" s="25" t="s">
        <v>37</v>
      </c>
      <c r="Y368" s="25" t="s">
        <v>37</v>
      </c>
      <c r="Z368" s="25" t="s">
        <v>37</v>
      </c>
      <c r="AA368" s="25" t="s">
        <v>37</v>
      </c>
      <c r="AB368" s="25" t="s">
        <v>37</v>
      </c>
      <c r="AC368" s="25" t="s">
        <v>37</v>
      </c>
      <c r="AD368" s="25" t="s">
        <v>37</v>
      </c>
      <c r="AE368" s="25" t="s">
        <v>37</v>
      </c>
      <c r="AF368" s="25" t="s">
        <v>37</v>
      </c>
      <c r="AG368" s="25" t="s">
        <v>37</v>
      </c>
      <c r="AH368" s="25" t="s">
        <v>37</v>
      </c>
      <c r="AI368" s="25" t="s">
        <v>37</v>
      </c>
      <c r="AJ368" s="25" t="s">
        <v>37</v>
      </c>
      <c r="AK368" s="25" t="s">
        <v>37</v>
      </c>
      <c r="AL368" s="25" t="s">
        <v>37</v>
      </c>
      <c r="AM368" s="25" t="s">
        <v>37</v>
      </c>
      <c r="AN368" s="25" t="s">
        <v>37</v>
      </c>
      <c r="AO368" s="26"/>
      <c r="AP368" s="27">
        <v>159032.51199618739</v>
      </c>
      <c r="AQ368" s="26">
        <v>1</v>
      </c>
      <c r="AR368" s="28" t="s">
        <v>37</v>
      </c>
      <c r="AS368" s="25">
        <v>159032.51199618739</v>
      </c>
      <c r="AT368" s="25" t="s">
        <v>37</v>
      </c>
      <c r="AU368" s="29"/>
      <c r="AV368" s="27">
        <v>159032.51199618739</v>
      </c>
      <c r="AW368" s="26">
        <v>1</v>
      </c>
      <c r="AX368" s="28" t="s">
        <v>37</v>
      </c>
      <c r="AY368" s="25">
        <v>159032.51199618739</v>
      </c>
      <c r="AZ368" s="25" t="s">
        <v>37</v>
      </c>
    </row>
    <row r="369" spans="2:52" x14ac:dyDescent="0.15">
      <c r="B369"/>
      <c r="C369"/>
      <c r="I369" s="24">
        <v>44928</v>
      </c>
      <c r="J369" s="25" t="s">
        <v>37</v>
      </c>
      <c r="K369" s="25" t="s">
        <v>37</v>
      </c>
      <c r="L369" s="25">
        <v>42455.603800944511</v>
      </c>
      <c r="M369" s="25">
        <v>43051.526430580765</v>
      </c>
      <c r="N369" s="25" t="s">
        <v>37</v>
      </c>
      <c r="O369" s="25" t="s">
        <v>37</v>
      </c>
      <c r="P369" s="25">
        <v>11268.565653342042</v>
      </c>
      <c r="Q369" s="25">
        <v>7705.319088638249</v>
      </c>
      <c r="R369" s="25" t="s">
        <v>37</v>
      </c>
      <c r="S369" s="25" t="s">
        <v>37</v>
      </c>
      <c r="T369" s="25">
        <v>54501.405500465968</v>
      </c>
      <c r="U369" s="25" t="s">
        <v>37</v>
      </c>
      <c r="V369" s="25" t="s">
        <v>37</v>
      </c>
      <c r="W369" s="25" t="s">
        <v>37</v>
      </c>
      <c r="X369" s="25" t="s">
        <v>37</v>
      </c>
      <c r="Y369" s="25" t="s">
        <v>37</v>
      </c>
      <c r="Z369" s="25" t="s">
        <v>37</v>
      </c>
      <c r="AA369" s="25" t="s">
        <v>37</v>
      </c>
      <c r="AB369" s="25" t="s">
        <v>37</v>
      </c>
      <c r="AC369" s="25" t="s">
        <v>37</v>
      </c>
      <c r="AD369" s="25" t="s">
        <v>37</v>
      </c>
      <c r="AE369" s="25" t="s">
        <v>37</v>
      </c>
      <c r="AF369" s="25" t="s">
        <v>37</v>
      </c>
      <c r="AG369" s="25" t="s">
        <v>37</v>
      </c>
      <c r="AH369" s="25" t="s">
        <v>37</v>
      </c>
      <c r="AI369" s="25" t="s">
        <v>37</v>
      </c>
      <c r="AJ369" s="25" t="s">
        <v>37</v>
      </c>
      <c r="AK369" s="25" t="s">
        <v>37</v>
      </c>
      <c r="AL369" s="25" t="s">
        <v>37</v>
      </c>
      <c r="AM369" s="25" t="s">
        <v>37</v>
      </c>
      <c r="AN369" s="25" t="s">
        <v>37</v>
      </c>
      <c r="AO369" s="26"/>
      <c r="AP369" s="27">
        <v>158982.42047397155</v>
      </c>
      <c r="AQ369" s="26">
        <v>1</v>
      </c>
      <c r="AR369" s="28" t="s">
        <v>37</v>
      </c>
      <c r="AS369" s="25">
        <v>318014.93247015891</v>
      </c>
      <c r="AT369" s="25" t="s">
        <v>37</v>
      </c>
      <c r="AU369" s="29"/>
      <c r="AV369" s="27">
        <v>158982.42047397155</v>
      </c>
      <c r="AW369" s="26">
        <v>1</v>
      </c>
      <c r="AX369" s="28" t="s">
        <v>37</v>
      </c>
      <c r="AY369" s="25">
        <v>318014.93247015891</v>
      </c>
      <c r="AZ369" s="25" t="s">
        <v>37</v>
      </c>
    </row>
    <row r="370" spans="2:52" x14ac:dyDescent="0.15">
      <c r="B370" s="12"/>
      <c r="I370" s="14">
        <v>44929</v>
      </c>
      <c r="J370" s="15" t="s">
        <v>37</v>
      </c>
      <c r="K370" s="15" t="s">
        <v>37</v>
      </c>
      <c r="L370" s="15">
        <v>42442.842859459197</v>
      </c>
      <c r="M370" s="15">
        <v>43038.586371779347</v>
      </c>
      <c r="N370" s="15" t="s">
        <v>37</v>
      </c>
      <c r="O370" s="15" t="s">
        <v>37</v>
      </c>
      <c r="P370" s="15">
        <v>11264.162541802754</v>
      </c>
      <c r="Q370" s="15">
        <v>7701.7292905508393</v>
      </c>
      <c r="R370" s="15" t="s">
        <v>37</v>
      </c>
      <c r="S370" s="15" t="s">
        <v>37</v>
      </c>
      <c r="T370" s="15">
        <v>54485.023935155543</v>
      </c>
      <c r="U370" s="15" t="s">
        <v>37</v>
      </c>
      <c r="V370" s="15" t="s">
        <v>37</v>
      </c>
      <c r="W370" s="15" t="s">
        <v>37</v>
      </c>
      <c r="X370" s="15" t="s">
        <v>37</v>
      </c>
      <c r="Y370" s="15" t="s">
        <v>37</v>
      </c>
      <c r="Z370" s="15" t="s">
        <v>37</v>
      </c>
      <c r="AA370" s="15" t="s">
        <v>37</v>
      </c>
      <c r="AB370" s="15" t="s">
        <v>37</v>
      </c>
      <c r="AC370" s="15" t="s">
        <v>37</v>
      </c>
      <c r="AD370" s="15" t="s">
        <v>37</v>
      </c>
      <c r="AE370" s="15" t="s">
        <v>37</v>
      </c>
      <c r="AF370" s="15" t="s">
        <v>37</v>
      </c>
      <c r="AG370" s="15" t="s">
        <v>37</v>
      </c>
      <c r="AH370" s="15" t="s">
        <v>37</v>
      </c>
      <c r="AI370" s="15" t="s">
        <v>37</v>
      </c>
      <c r="AJ370" s="15" t="s">
        <v>37</v>
      </c>
      <c r="AK370" s="15" t="s">
        <v>37</v>
      </c>
      <c r="AL370" s="15" t="s">
        <v>37</v>
      </c>
      <c r="AM370" s="15" t="s">
        <v>37</v>
      </c>
      <c r="AN370" s="15" t="s">
        <v>37</v>
      </c>
      <c r="AP370" s="16">
        <v>158932.34499874769</v>
      </c>
      <c r="AQ370" s="17">
        <v>1</v>
      </c>
      <c r="AR370" s="18" t="s">
        <v>37</v>
      </c>
      <c r="AS370" s="19">
        <v>476947.2774689066</v>
      </c>
      <c r="AT370" s="19" t="s">
        <v>37</v>
      </c>
      <c r="AV370" s="16">
        <v>158932.34499874769</v>
      </c>
      <c r="AW370" s="17">
        <v>1</v>
      </c>
      <c r="AX370" s="18" t="s">
        <v>37</v>
      </c>
      <c r="AY370" s="19">
        <v>476947.2774689066</v>
      </c>
      <c r="AZ370" s="19" t="s">
        <v>37</v>
      </c>
    </row>
    <row r="371" spans="2:52" x14ac:dyDescent="0.15">
      <c r="B371" s="12"/>
      <c r="I371" s="14">
        <v>44930</v>
      </c>
      <c r="J371" s="15" t="s">
        <v>37</v>
      </c>
      <c r="K371" s="15" t="s">
        <v>37</v>
      </c>
      <c r="L371" s="15">
        <v>41924.965685053678</v>
      </c>
      <c r="M371" s="15">
        <v>42519.466082361767</v>
      </c>
      <c r="N371" s="15" t="s">
        <v>37</v>
      </c>
      <c r="O371" s="15" t="s">
        <v>37</v>
      </c>
      <c r="P371" s="15">
        <v>26102.173576733647</v>
      </c>
      <c r="Q371" s="15">
        <v>11290.607041851978</v>
      </c>
      <c r="R371" s="15" t="s">
        <v>37</v>
      </c>
      <c r="S371" s="15" t="s">
        <v>37</v>
      </c>
      <c r="T371" s="15">
        <v>54468.647293675604</v>
      </c>
      <c r="U371" s="15" t="s">
        <v>37</v>
      </c>
      <c r="V371" s="15" t="s">
        <v>37</v>
      </c>
      <c r="W371" s="15" t="s">
        <v>37</v>
      </c>
      <c r="X371" s="15" t="s">
        <v>37</v>
      </c>
      <c r="Y371" s="15" t="s">
        <v>37</v>
      </c>
      <c r="Z371" s="15" t="s">
        <v>37</v>
      </c>
      <c r="AA371" s="15" t="s">
        <v>37</v>
      </c>
      <c r="AB371" s="15" t="s">
        <v>37</v>
      </c>
      <c r="AC371" s="15" t="s">
        <v>37</v>
      </c>
      <c r="AD371" s="15" t="s">
        <v>37</v>
      </c>
      <c r="AE371" s="15" t="s">
        <v>37</v>
      </c>
      <c r="AF371" s="15" t="s">
        <v>37</v>
      </c>
      <c r="AG371" s="15" t="s">
        <v>37</v>
      </c>
      <c r="AH371" s="15" t="s">
        <v>37</v>
      </c>
      <c r="AI371" s="15" t="s">
        <v>37</v>
      </c>
      <c r="AJ371" s="15" t="s">
        <v>37</v>
      </c>
      <c r="AK371" s="15" t="s">
        <v>37</v>
      </c>
      <c r="AL371" s="15" t="s">
        <v>37</v>
      </c>
      <c r="AM371" s="15" t="s">
        <v>37</v>
      </c>
      <c r="AN371" s="15" t="s">
        <v>37</v>
      </c>
      <c r="AP371" s="16">
        <v>176305.85967967668</v>
      </c>
      <c r="AQ371" s="17">
        <v>1</v>
      </c>
      <c r="AR371" s="18" t="s">
        <v>37</v>
      </c>
      <c r="AS371" s="19">
        <v>653253.13714858331</v>
      </c>
      <c r="AT371" s="19" t="s">
        <v>37</v>
      </c>
      <c r="AV371" s="16">
        <v>176305.85967967668</v>
      </c>
      <c r="AW371" s="17">
        <v>1</v>
      </c>
      <c r="AX371" s="18" t="s">
        <v>37</v>
      </c>
      <c r="AY371" s="19">
        <v>653253.13714858331</v>
      </c>
      <c r="AZ371" s="19" t="s">
        <v>37</v>
      </c>
    </row>
    <row r="372" spans="2:52" x14ac:dyDescent="0.15">
      <c r="B372" s="12"/>
      <c r="I372" s="14">
        <v>44931</v>
      </c>
      <c r="J372" s="15" t="s">
        <v>37</v>
      </c>
      <c r="K372" s="15" t="s">
        <v>37</v>
      </c>
      <c r="L372" s="15">
        <v>41912.364238224909</v>
      </c>
      <c r="M372" s="15">
        <v>42506.685945699297</v>
      </c>
      <c r="N372" s="15" t="s">
        <v>37</v>
      </c>
      <c r="O372" s="15" t="s">
        <v>37</v>
      </c>
      <c r="P372" s="15">
        <v>26092.366617232674</v>
      </c>
      <c r="Q372" s="15">
        <v>11286.195317797568</v>
      </c>
      <c r="R372" s="15" t="s">
        <v>37</v>
      </c>
      <c r="S372" s="15" t="s">
        <v>37</v>
      </c>
      <c r="T372" s="15">
        <v>54452.275574546191</v>
      </c>
      <c r="U372" s="15" t="s">
        <v>37</v>
      </c>
      <c r="V372" s="15" t="s">
        <v>37</v>
      </c>
      <c r="W372" s="15" t="s">
        <v>37</v>
      </c>
      <c r="X372" s="15" t="s">
        <v>37</v>
      </c>
      <c r="Y372" s="15" t="s">
        <v>37</v>
      </c>
      <c r="Z372" s="15" t="s">
        <v>37</v>
      </c>
      <c r="AA372" s="15" t="s">
        <v>37</v>
      </c>
      <c r="AB372" s="15" t="s">
        <v>37</v>
      </c>
      <c r="AC372" s="15" t="s">
        <v>37</v>
      </c>
      <c r="AD372" s="15" t="s">
        <v>37</v>
      </c>
      <c r="AE372" s="15" t="s">
        <v>37</v>
      </c>
      <c r="AF372" s="15" t="s">
        <v>37</v>
      </c>
      <c r="AG372" s="15" t="s">
        <v>37</v>
      </c>
      <c r="AH372" s="15" t="s">
        <v>37</v>
      </c>
      <c r="AI372" s="15" t="s">
        <v>37</v>
      </c>
      <c r="AJ372" s="15" t="s">
        <v>37</v>
      </c>
      <c r="AK372" s="15" t="s">
        <v>37</v>
      </c>
      <c r="AL372" s="15" t="s">
        <v>37</v>
      </c>
      <c r="AM372" s="15" t="s">
        <v>37</v>
      </c>
      <c r="AN372" s="15" t="s">
        <v>37</v>
      </c>
      <c r="AP372" s="16">
        <v>176249.88769350064</v>
      </c>
      <c r="AQ372" s="17">
        <v>1</v>
      </c>
      <c r="AR372" s="18" t="s">
        <v>37</v>
      </c>
      <c r="AS372" s="19">
        <v>829503.02484208392</v>
      </c>
      <c r="AT372" s="19" t="s">
        <v>37</v>
      </c>
      <c r="AV372" s="16">
        <v>176249.88769350064</v>
      </c>
      <c r="AW372" s="17">
        <v>1</v>
      </c>
      <c r="AX372" s="18" t="s">
        <v>37</v>
      </c>
      <c r="AY372" s="19">
        <v>829503.02484208392</v>
      </c>
      <c r="AZ372" s="19" t="s">
        <v>37</v>
      </c>
    </row>
    <row r="373" spans="2:52" x14ac:dyDescent="0.15">
      <c r="B373" s="12"/>
      <c r="I373" s="14">
        <v>44932</v>
      </c>
      <c r="J373" s="15" t="s">
        <v>37</v>
      </c>
      <c r="K373" s="15" t="s">
        <v>37</v>
      </c>
      <c r="L373" s="15">
        <v>41899.766579031028</v>
      </c>
      <c r="M373" s="15">
        <v>42493.909650380767</v>
      </c>
      <c r="N373" s="15" t="s">
        <v>37</v>
      </c>
      <c r="O373" s="15" t="s">
        <v>37</v>
      </c>
      <c r="P373" s="15">
        <v>26082.563342346486</v>
      </c>
      <c r="Q373" s="15">
        <v>11281.785317592819</v>
      </c>
      <c r="R373" s="15" t="s">
        <v>37</v>
      </c>
      <c r="S373" s="15" t="s">
        <v>37</v>
      </c>
      <c r="T373" s="15">
        <v>54435.90877628779</v>
      </c>
      <c r="U373" s="15" t="s">
        <v>37</v>
      </c>
      <c r="V373" s="15" t="s">
        <v>37</v>
      </c>
      <c r="W373" s="15" t="s">
        <v>37</v>
      </c>
      <c r="X373" s="15" t="s">
        <v>37</v>
      </c>
      <c r="Y373" s="15" t="s">
        <v>37</v>
      </c>
      <c r="Z373" s="15" t="s">
        <v>37</v>
      </c>
      <c r="AA373" s="15" t="s">
        <v>37</v>
      </c>
      <c r="AB373" s="15" t="s">
        <v>37</v>
      </c>
      <c r="AC373" s="15" t="s">
        <v>37</v>
      </c>
      <c r="AD373" s="15" t="s">
        <v>37</v>
      </c>
      <c r="AE373" s="15" t="s">
        <v>37</v>
      </c>
      <c r="AF373" s="15" t="s">
        <v>37</v>
      </c>
      <c r="AG373" s="15" t="s">
        <v>37</v>
      </c>
      <c r="AH373" s="15" t="s">
        <v>37</v>
      </c>
      <c r="AI373" s="15" t="s">
        <v>37</v>
      </c>
      <c r="AJ373" s="15" t="s">
        <v>37</v>
      </c>
      <c r="AK373" s="15" t="s">
        <v>37</v>
      </c>
      <c r="AL373" s="15" t="s">
        <v>37</v>
      </c>
      <c r="AM373" s="15" t="s">
        <v>37</v>
      </c>
      <c r="AN373" s="15" t="s">
        <v>37</v>
      </c>
      <c r="AP373" s="16">
        <v>176193.93366563891</v>
      </c>
      <c r="AQ373" s="17">
        <v>1</v>
      </c>
      <c r="AR373" s="18" t="s">
        <v>37</v>
      </c>
      <c r="AS373" s="19">
        <v>1005696.9585077228</v>
      </c>
      <c r="AT373" s="19" t="s">
        <v>37</v>
      </c>
      <c r="AV373" s="16">
        <v>176193.93366563891</v>
      </c>
      <c r="AW373" s="17">
        <v>1</v>
      </c>
      <c r="AX373" s="18" t="s">
        <v>37</v>
      </c>
      <c r="AY373" s="19">
        <v>1005696.9585077228</v>
      </c>
      <c r="AZ373" s="19" t="s">
        <v>37</v>
      </c>
    </row>
    <row r="374" spans="2:52" x14ac:dyDescent="0.15">
      <c r="B374" s="12"/>
      <c r="I374" s="14">
        <v>44933</v>
      </c>
      <c r="J374" s="15" t="s">
        <v>37</v>
      </c>
      <c r="K374" s="15" t="s">
        <v>37</v>
      </c>
      <c r="L374" s="15">
        <v>41887.172706333557</v>
      </c>
      <c r="M374" s="15">
        <v>42481.137195251562</v>
      </c>
      <c r="N374" s="15" t="s">
        <v>37</v>
      </c>
      <c r="O374" s="15" t="s">
        <v>37</v>
      </c>
      <c r="P374" s="15">
        <v>26072.763750690719</v>
      </c>
      <c r="Q374" s="15">
        <v>11277.377040564152</v>
      </c>
      <c r="R374" s="15" t="s">
        <v>37</v>
      </c>
      <c r="S374" s="15" t="s">
        <v>37</v>
      </c>
      <c r="T374" s="15">
        <v>54419.546897421307</v>
      </c>
      <c r="U374" s="15" t="s">
        <v>37</v>
      </c>
      <c r="V374" s="15" t="s">
        <v>37</v>
      </c>
      <c r="W374" s="15" t="s">
        <v>37</v>
      </c>
      <c r="X374" s="15" t="s">
        <v>37</v>
      </c>
      <c r="Y374" s="15" t="s">
        <v>37</v>
      </c>
      <c r="Z374" s="15" t="s">
        <v>37</v>
      </c>
      <c r="AA374" s="15" t="s">
        <v>37</v>
      </c>
      <c r="AB374" s="15" t="s">
        <v>37</v>
      </c>
      <c r="AC374" s="15" t="s">
        <v>37</v>
      </c>
      <c r="AD374" s="15" t="s">
        <v>37</v>
      </c>
      <c r="AE374" s="15" t="s">
        <v>37</v>
      </c>
      <c r="AF374" s="15" t="s">
        <v>37</v>
      </c>
      <c r="AG374" s="15" t="s">
        <v>37</v>
      </c>
      <c r="AH374" s="15" t="s">
        <v>37</v>
      </c>
      <c r="AI374" s="15" t="s">
        <v>37</v>
      </c>
      <c r="AJ374" s="15" t="s">
        <v>37</v>
      </c>
      <c r="AK374" s="15" t="s">
        <v>37</v>
      </c>
      <c r="AL374" s="15" t="s">
        <v>37</v>
      </c>
      <c r="AM374" s="15" t="s">
        <v>37</v>
      </c>
      <c r="AN374" s="15" t="s">
        <v>37</v>
      </c>
      <c r="AP374" s="16">
        <v>176137.99759026131</v>
      </c>
      <c r="AQ374" s="17">
        <v>1</v>
      </c>
      <c r="AR374" s="18" t="s">
        <v>37</v>
      </c>
      <c r="AS374" s="19">
        <v>1181834.9560979842</v>
      </c>
      <c r="AT374" s="19" t="s">
        <v>37</v>
      </c>
      <c r="AV374" s="16">
        <v>176137.99759026131</v>
      </c>
      <c r="AW374" s="17">
        <v>1</v>
      </c>
      <c r="AX374" s="18">
        <v>1</v>
      </c>
      <c r="AY374" s="19">
        <v>1181834.9560979842</v>
      </c>
      <c r="AZ374" s="19">
        <v>1181834.9560979842</v>
      </c>
    </row>
    <row r="375" spans="2:52" x14ac:dyDescent="0.15">
      <c r="B375" s="12"/>
      <c r="I375" s="14">
        <v>44934</v>
      </c>
      <c r="J375" s="15" t="s">
        <v>37</v>
      </c>
      <c r="K375" s="15" t="s">
        <v>37</v>
      </c>
      <c r="L375" s="15">
        <v>41874.582618994398</v>
      </c>
      <c r="M375" s="15">
        <v>42468.368579157446</v>
      </c>
      <c r="N375" s="15" t="s">
        <v>37</v>
      </c>
      <c r="O375" s="15" t="s">
        <v>37</v>
      </c>
      <c r="P375" s="15">
        <v>26062.967840881531</v>
      </c>
      <c r="Q375" s="15">
        <v>11272.970486038243</v>
      </c>
      <c r="R375" s="15" t="s">
        <v>37</v>
      </c>
      <c r="S375" s="15" t="s">
        <v>37</v>
      </c>
      <c r="T375" s="15">
        <v>53448.748007758179</v>
      </c>
      <c r="U375" s="15" t="s">
        <v>37</v>
      </c>
      <c r="V375" s="15" t="s">
        <v>37</v>
      </c>
      <c r="W375" s="15" t="s">
        <v>37</v>
      </c>
      <c r="X375" s="15" t="s">
        <v>37</v>
      </c>
      <c r="Y375" s="15" t="s">
        <v>37</v>
      </c>
      <c r="Z375" s="15" t="s">
        <v>37</v>
      </c>
      <c r="AA375" s="15" t="s">
        <v>37</v>
      </c>
      <c r="AB375" s="15" t="s">
        <v>37</v>
      </c>
      <c r="AC375" s="15" t="s">
        <v>37</v>
      </c>
      <c r="AD375" s="15" t="s">
        <v>37</v>
      </c>
      <c r="AE375" s="15" t="s">
        <v>37</v>
      </c>
      <c r="AF375" s="15" t="s">
        <v>37</v>
      </c>
      <c r="AG375" s="15" t="s">
        <v>37</v>
      </c>
      <c r="AH375" s="15" t="s">
        <v>37</v>
      </c>
      <c r="AI375" s="15" t="s">
        <v>37</v>
      </c>
      <c r="AJ375" s="15" t="s">
        <v>37</v>
      </c>
      <c r="AK375" s="15" t="s">
        <v>37</v>
      </c>
      <c r="AL375" s="15" t="s">
        <v>37</v>
      </c>
      <c r="AM375" s="15" t="s">
        <v>37</v>
      </c>
      <c r="AN375" s="15" t="s">
        <v>37</v>
      </c>
      <c r="AP375" s="16">
        <v>175127.6375328298</v>
      </c>
      <c r="AQ375" s="17">
        <v>1</v>
      </c>
      <c r="AR375" s="18" t="s">
        <v>37</v>
      </c>
      <c r="AS375" s="19">
        <v>1356962.593630814</v>
      </c>
      <c r="AT375" s="19" t="s">
        <v>37</v>
      </c>
      <c r="AV375" s="16">
        <v>175127.6375328298</v>
      </c>
      <c r="AW375" s="17">
        <v>2</v>
      </c>
      <c r="AX375" s="18" t="s">
        <v>37</v>
      </c>
      <c r="AY375" s="19">
        <v>175127.6375328298</v>
      </c>
      <c r="AZ375" s="19" t="s">
        <v>37</v>
      </c>
    </row>
    <row r="376" spans="2:52" x14ac:dyDescent="0.15">
      <c r="B376" s="12"/>
      <c r="I376" s="14">
        <v>44935</v>
      </c>
      <c r="J376" s="15" t="s">
        <v>37</v>
      </c>
      <c r="K376" s="15" t="s">
        <v>37</v>
      </c>
      <c r="L376" s="15">
        <v>41861.996315875767</v>
      </c>
      <c r="M376" s="15">
        <v>42455.603800944511</v>
      </c>
      <c r="N376" s="15" t="s">
        <v>37</v>
      </c>
      <c r="O376" s="15" t="s">
        <v>37</v>
      </c>
      <c r="P376" s="15">
        <v>26053.1756115356</v>
      </c>
      <c r="Q376" s="15">
        <v>11268.565653342042</v>
      </c>
      <c r="R376" s="15" t="s">
        <v>37</v>
      </c>
      <c r="S376" s="15" t="s">
        <v>37</v>
      </c>
      <c r="T376" s="15">
        <v>53432.682841214133</v>
      </c>
      <c r="U376" s="15" t="s">
        <v>37</v>
      </c>
      <c r="V376" s="15" t="s">
        <v>37</v>
      </c>
      <c r="W376" s="15" t="s">
        <v>37</v>
      </c>
      <c r="X376" s="15" t="s">
        <v>37</v>
      </c>
      <c r="Y376" s="15" t="s">
        <v>37</v>
      </c>
      <c r="Z376" s="15" t="s">
        <v>37</v>
      </c>
      <c r="AA376" s="15" t="s">
        <v>37</v>
      </c>
      <c r="AB376" s="15" t="s">
        <v>37</v>
      </c>
      <c r="AC376" s="15" t="s">
        <v>37</v>
      </c>
      <c r="AD376" s="15" t="s">
        <v>37</v>
      </c>
      <c r="AE376" s="15" t="s">
        <v>37</v>
      </c>
      <c r="AF376" s="15" t="s">
        <v>37</v>
      </c>
      <c r="AG376" s="15" t="s">
        <v>37</v>
      </c>
      <c r="AH376" s="15" t="s">
        <v>37</v>
      </c>
      <c r="AI376" s="15" t="s">
        <v>37</v>
      </c>
      <c r="AJ376" s="15" t="s">
        <v>37</v>
      </c>
      <c r="AK376" s="15" t="s">
        <v>37</v>
      </c>
      <c r="AL376" s="15" t="s">
        <v>37</v>
      </c>
      <c r="AM376" s="15" t="s">
        <v>37</v>
      </c>
      <c r="AN376" s="15" t="s">
        <v>37</v>
      </c>
      <c r="AP376" s="16">
        <v>175072.02422291203</v>
      </c>
      <c r="AQ376" s="17">
        <v>1</v>
      </c>
      <c r="AR376" s="18" t="s">
        <v>37</v>
      </c>
      <c r="AS376" s="19">
        <v>1532034.617853726</v>
      </c>
      <c r="AT376" s="19" t="s">
        <v>37</v>
      </c>
      <c r="AV376" s="16">
        <v>175072.02422291203</v>
      </c>
      <c r="AW376" s="17">
        <v>2</v>
      </c>
      <c r="AX376" s="18" t="s">
        <v>37</v>
      </c>
      <c r="AY376" s="19">
        <v>350199.66175574181</v>
      </c>
      <c r="AZ376" s="19" t="s">
        <v>37</v>
      </c>
    </row>
    <row r="377" spans="2:52" x14ac:dyDescent="0.15">
      <c r="B377" s="12"/>
      <c r="I377" s="14">
        <v>44936</v>
      </c>
      <c r="J377" s="15" t="s">
        <v>37</v>
      </c>
      <c r="K377" s="15" t="s">
        <v>37</v>
      </c>
      <c r="L377" s="15">
        <v>41849.413795840257</v>
      </c>
      <c r="M377" s="15">
        <v>42442.842859459197</v>
      </c>
      <c r="N377" s="15" t="s">
        <v>37</v>
      </c>
      <c r="O377" s="15" t="s">
        <v>37</v>
      </c>
      <c r="P377" s="15">
        <v>26043.387061270125</v>
      </c>
      <c r="Q377" s="15">
        <v>11264.162541802754</v>
      </c>
      <c r="R377" s="15" t="s">
        <v>37</v>
      </c>
      <c r="S377" s="15" t="s">
        <v>37</v>
      </c>
      <c r="T377" s="15">
        <v>53416.622503400147</v>
      </c>
      <c r="U377" s="15" t="s">
        <v>37</v>
      </c>
      <c r="V377" s="15" t="s">
        <v>37</v>
      </c>
      <c r="W377" s="15" t="s">
        <v>37</v>
      </c>
      <c r="X377" s="15" t="s">
        <v>37</v>
      </c>
      <c r="Y377" s="15" t="s">
        <v>37</v>
      </c>
      <c r="Z377" s="15" t="s">
        <v>37</v>
      </c>
      <c r="AA377" s="15" t="s">
        <v>37</v>
      </c>
      <c r="AB377" s="15" t="s">
        <v>37</v>
      </c>
      <c r="AC377" s="15" t="s">
        <v>37</v>
      </c>
      <c r="AD377" s="15" t="s">
        <v>37</v>
      </c>
      <c r="AE377" s="15" t="s">
        <v>37</v>
      </c>
      <c r="AF377" s="15" t="s">
        <v>37</v>
      </c>
      <c r="AG377" s="15" t="s">
        <v>37</v>
      </c>
      <c r="AH377" s="15" t="s">
        <v>37</v>
      </c>
      <c r="AI377" s="15" t="s">
        <v>37</v>
      </c>
      <c r="AJ377" s="15" t="s">
        <v>37</v>
      </c>
      <c r="AK377" s="15" t="s">
        <v>37</v>
      </c>
      <c r="AL377" s="15" t="s">
        <v>37</v>
      </c>
      <c r="AM377" s="15" t="s">
        <v>37</v>
      </c>
      <c r="AN377" s="15" t="s">
        <v>37</v>
      </c>
      <c r="AP377" s="16">
        <v>175016.42876177249</v>
      </c>
      <c r="AQ377" s="17">
        <v>1</v>
      </c>
      <c r="AR377" s="18" t="s">
        <v>37</v>
      </c>
      <c r="AS377" s="19">
        <v>1707051.0466154986</v>
      </c>
      <c r="AT377" s="19" t="s">
        <v>37</v>
      </c>
      <c r="AV377" s="16">
        <v>175016.42876177249</v>
      </c>
      <c r="AW377" s="17">
        <v>2</v>
      </c>
      <c r="AX377" s="18" t="s">
        <v>37</v>
      </c>
      <c r="AY377" s="19">
        <v>525216.09051751427</v>
      </c>
      <c r="AZ377" s="19" t="s">
        <v>37</v>
      </c>
    </row>
    <row r="378" spans="2:52" x14ac:dyDescent="0.15">
      <c r="B378" s="12"/>
      <c r="I378" s="14">
        <v>44937</v>
      </c>
      <c r="J378" s="15" t="s">
        <v>37</v>
      </c>
      <c r="K378" s="15" t="s">
        <v>37</v>
      </c>
      <c r="L378" s="15">
        <v>41332.776804042915</v>
      </c>
      <c r="M378" s="15">
        <v>41924.965685053678</v>
      </c>
      <c r="N378" s="15" t="s">
        <v>37</v>
      </c>
      <c r="O378" s="15" t="s">
        <v>37</v>
      </c>
      <c r="P378" s="15">
        <v>36753.320736992209</v>
      </c>
      <c r="Q378" s="15">
        <v>26102.173576733647</v>
      </c>
      <c r="R378" s="15" t="s">
        <v>37</v>
      </c>
      <c r="S378" s="15" t="s">
        <v>37</v>
      </c>
      <c r="T378" s="15">
        <v>53400.566992864835</v>
      </c>
      <c r="U378" s="15" t="s">
        <v>37</v>
      </c>
      <c r="V378" s="15" t="s">
        <v>37</v>
      </c>
      <c r="W378" s="15" t="s">
        <v>37</v>
      </c>
      <c r="X378" s="15" t="s">
        <v>37</v>
      </c>
      <c r="Y378" s="15" t="s">
        <v>37</v>
      </c>
      <c r="Z378" s="15" t="s">
        <v>37</v>
      </c>
      <c r="AA378" s="15" t="s">
        <v>37</v>
      </c>
      <c r="AB378" s="15" t="s">
        <v>37</v>
      </c>
      <c r="AC378" s="15" t="s">
        <v>37</v>
      </c>
      <c r="AD378" s="15" t="s">
        <v>37</v>
      </c>
      <c r="AE378" s="15" t="s">
        <v>37</v>
      </c>
      <c r="AF378" s="15" t="s">
        <v>37</v>
      </c>
      <c r="AG378" s="15" t="s">
        <v>37</v>
      </c>
      <c r="AH378" s="15" t="s">
        <v>37</v>
      </c>
      <c r="AI378" s="15" t="s">
        <v>37</v>
      </c>
      <c r="AJ378" s="15" t="s">
        <v>37</v>
      </c>
      <c r="AK378" s="15" t="s">
        <v>37</v>
      </c>
      <c r="AL378" s="15" t="s">
        <v>37</v>
      </c>
      <c r="AM378" s="15" t="s">
        <v>37</v>
      </c>
      <c r="AN378" s="15" t="s">
        <v>37</v>
      </c>
      <c r="AP378" s="16">
        <v>199513.80379568727</v>
      </c>
      <c r="AQ378" s="17">
        <v>1</v>
      </c>
      <c r="AR378" s="18" t="s">
        <v>37</v>
      </c>
      <c r="AS378" s="19">
        <v>1906564.850411186</v>
      </c>
      <c r="AT378" s="19" t="s">
        <v>37</v>
      </c>
      <c r="AV378" s="16">
        <v>199513.80379568727</v>
      </c>
      <c r="AW378" s="17">
        <v>2</v>
      </c>
      <c r="AX378" s="18" t="s">
        <v>37</v>
      </c>
      <c r="AY378" s="19">
        <v>724729.89431320154</v>
      </c>
      <c r="AZ378" s="19" t="s">
        <v>37</v>
      </c>
    </row>
    <row r="379" spans="2:52" x14ac:dyDescent="0.15">
      <c r="B379" s="12"/>
      <c r="I379" s="14">
        <v>44938</v>
      </c>
      <c r="J379" s="15" t="s">
        <v>37</v>
      </c>
      <c r="K379" s="15" t="s">
        <v>37</v>
      </c>
      <c r="L379" s="15">
        <v>41320.353352272105</v>
      </c>
      <c r="M379" s="15">
        <v>41912.364238224909</v>
      </c>
      <c r="N379" s="15" t="s">
        <v>37</v>
      </c>
      <c r="O379" s="15" t="s">
        <v>37</v>
      </c>
      <c r="P379" s="15">
        <v>36742.273738873555</v>
      </c>
      <c r="Q379" s="15">
        <v>26092.366617232674</v>
      </c>
      <c r="R379" s="15" t="s">
        <v>37</v>
      </c>
      <c r="S379" s="15" t="s">
        <v>37</v>
      </c>
      <c r="T379" s="15">
        <v>53384.516308157268</v>
      </c>
      <c r="U379" s="15" t="s">
        <v>37</v>
      </c>
      <c r="V379" s="15" t="s">
        <v>37</v>
      </c>
      <c r="W379" s="15" t="s">
        <v>37</v>
      </c>
      <c r="X379" s="15" t="s">
        <v>37</v>
      </c>
      <c r="Y379" s="15" t="s">
        <v>37</v>
      </c>
      <c r="Z379" s="15" t="s">
        <v>37</v>
      </c>
      <c r="AA379" s="15" t="s">
        <v>37</v>
      </c>
      <c r="AB379" s="15" t="s">
        <v>37</v>
      </c>
      <c r="AC379" s="15" t="s">
        <v>37</v>
      </c>
      <c r="AD379" s="15" t="s">
        <v>37</v>
      </c>
      <c r="AE379" s="15" t="s">
        <v>37</v>
      </c>
      <c r="AF379" s="15" t="s">
        <v>37</v>
      </c>
      <c r="AG379" s="15" t="s">
        <v>37</v>
      </c>
      <c r="AH379" s="15" t="s">
        <v>37</v>
      </c>
      <c r="AI379" s="15" t="s">
        <v>37</v>
      </c>
      <c r="AJ379" s="15" t="s">
        <v>37</v>
      </c>
      <c r="AK379" s="15" t="s">
        <v>37</v>
      </c>
      <c r="AL379" s="15" t="s">
        <v>37</v>
      </c>
      <c r="AM379" s="15" t="s">
        <v>37</v>
      </c>
      <c r="AN379" s="15" t="s">
        <v>37</v>
      </c>
      <c r="AP379" s="16">
        <v>199451.87425476051</v>
      </c>
      <c r="AQ379" s="17">
        <v>1</v>
      </c>
      <c r="AR379" s="18" t="s">
        <v>37</v>
      </c>
      <c r="AS379" s="19">
        <v>2106016.7246659463</v>
      </c>
      <c r="AT379" s="19" t="s">
        <v>37</v>
      </c>
      <c r="AV379" s="16">
        <v>199451.87425476051</v>
      </c>
      <c r="AW379" s="17">
        <v>2</v>
      </c>
      <c r="AX379" s="18" t="s">
        <v>37</v>
      </c>
      <c r="AY379" s="19">
        <v>924181.76856796211</v>
      </c>
      <c r="AZ379" s="19" t="s">
        <v>37</v>
      </c>
    </row>
    <row r="380" spans="2:52" x14ac:dyDescent="0.15">
      <c r="B380" s="12"/>
      <c r="I380" s="14">
        <v>44939</v>
      </c>
      <c r="J380" s="15" t="s">
        <v>37</v>
      </c>
      <c r="K380" s="15" t="s">
        <v>37</v>
      </c>
      <c r="L380" s="15">
        <v>41307.933634635934</v>
      </c>
      <c r="M380" s="15">
        <v>41899.766579031028</v>
      </c>
      <c r="N380" s="15" t="s">
        <v>37</v>
      </c>
      <c r="O380" s="15" t="s">
        <v>37</v>
      </c>
      <c r="P380" s="15">
        <v>36731.230061166898</v>
      </c>
      <c r="Q380" s="15">
        <v>26082.563342346486</v>
      </c>
      <c r="R380" s="15" t="s">
        <v>37</v>
      </c>
      <c r="S380" s="15" t="s">
        <v>37</v>
      </c>
      <c r="T380" s="15">
        <v>53368.470447826927</v>
      </c>
      <c r="U380" s="15" t="s">
        <v>37</v>
      </c>
      <c r="V380" s="15" t="s">
        <v>37</v>
      </c>
      <c r="W380" s="15" t="s">
        <v>37</v>
      </c>
      <c r="X380" s="15" t="s">
        <v>37</v>
      </c>
      <c r="Y380" s="15" t="s">
        <v>37</v>
      </c>
      <c r="Z380" s="15" t="s">
        <v>37</v>
      </c>
      <c r="AA380" s="15" t="s">
        <v>37</v>
      </c>
      <c r="AB380" s="15" t="s">
        <v>37</v>
      </c>
      <c r="AC380" s="15" t="s">
        <v>37</v>
      </c>
      <c r="AD380" s="15" t="s">
        <v>37</v>
      </c>
      <c r="AE380" s="15" t="s">
        <v>37</v>
      </c>
      <c r="AF380" s="15" t="s">
        <v>37</v>
      </c>
      <c r="AG380" s="15" t="s">
        <v>37</v>
      </c>
      <c r="AH380" s="15" t="s">
        <v>37</v>
      </c>
      <c r="AI380" s="15" t="s">
        <v>37</v>
      </c>
      <c r="AJ380" s="15" t="s">
        <v>37</v>
      </c>
      <c r="AK380" s="15" t="s">
        <v>37</v>
      </c>
      <c r="AL380" s="15" t="s">
        <v>37</v>
      </c>
      <c r="AM380" s="15" t="s">
        <v>37</v>
      </c>
      <c r="AN380" s="15" t="s">
        <v>37</v>
      </c>
      <c r="AP380" s="16">
        <v>199389.96406500728</v>
      </c>
      <c r="AQ380" s="17">
        <v>1</v>
      </c>
      <c r="AR380" s="18" t="s">
        <v>37</v>
      </c>
      <c r="AS380" s="19">
        <v>2305406.6887309537</v>
      </c>
      <c r="AT380" s="19" t="s">
        <v>37</v>
      </c>
      <c r="AV380" s="16">
        <v>199389.96406500728</v>
      </c>
      <c r="AW380" s="17">
        <v>2</v>
      </c>
      <c r="AX380" s="18" t="s">
        <v>37</v>
      </c>
      <c r="AY380" s="19">
        <v>1123571.7326329695</v>
      </c>
      <c r="AZ380" s="19" t="s">
        <v>37</v>
      </c>
    </row>
    <row r="381" spans="2:52" x14ac:dyDescent="0.15">
      <c r="B381" s="12"/>
      <c r="I381" s="14">
        <v>44940</v>
      </c>
      <c r="J381" s="15" t="s">
        <v>37</v>
      </c>
      <c r="K381" s="15" t="s">
        <v>37</v>
      </c>
      <c r="L381" s="15">
        <v>41295.517650012036</v>
      </c>
      <c r="M381" s="15">
        <v>41887.172706333557</v>
      </c>
      <c r="N381" s="15" t="s">
        <v>37</v>
      </c>
      <c r="O381" s="15" t="s">
        <v>37</v>
      </c>
      <c r="P381" s="15">
        <v>36720.189702874224</v>
      </c>
      <c r="Q381" s="15">
        <v>26072.763750690719</v>
      </c>
      <c r="R381" s="15" t="s">
        <v>37</v>
      </c>
      <c r="S381" s="15" t="s">
        <v>37</v>
      </c>
      <c r="T381" s="15">
        <v>53352.429410423749</v>
      </c>
      <c r="U381" s="15" t="s">
        <v>37</v>
      </c>
      <c r="V381" s="15" t="s">
        <v>37</v>
      </c>
      <c r="W381" s="15" t="s">
        <v>37</v>
      </c>
      <c r="X381" s="15" t="s">
        <v>37</v>
      </c>
      <c r="Y381" s="15" t="s">
        <v>37</v>
      </c>
      <c r="Z381" s="15" t="s">
        <v>37</v>
      </c>
      <c r="AA381" s="15" t="s">
        <v>37</v>
      </c>
      <c r="AB381" s="15" t="s">
        <v>37</v>
      </c>
      <c r="AC381" s="15" t="s">
        <v>37</v>
      </c>
      <c r="AD381" s="15" t="s">
        <v>37</v>
      </c>
      <c r="AE381" s="15" t="s">
        <v>37</v>
      </c>
      <c r="AF381" s="15" t="s">
        <v>37</v>
      </c>
      <c r="AG381" s="15" t="s">
        <v>37</v>
      </c>
      <c r="AH381" s="15" t="s">
        <v>37</v>
      </c>
      <c r="AI381" s="15" t="s">
        <v>37</v>
      </c>
      <c r="AJ381" s="15" t="s">
        <v>37</v>
      </c>
      <c r="AK381" s="15" t="s">
        <v>37</v>
      </c>
      <c r="AL381" s="15" t="s">
        <v>37</v>
      </c>
      <c r="AM381" s="15" t="s">
        <v>37</v>
      </c>
      <c r="AN381" s="15" t="s">
        <v>37</v>
      </c>
      <c r="AP381" s="16">
        <v>199328.07322033425</v>
      </c>
      <c r="AQ381" s="17">
        <v>1</v>
      </c>
      <c r="AR381" s="18" t="s">
        <v>37</v>
      </c>
      <c r="AS381" s="19">
        <v>2504734.7619512882</v>
      </c>
      <c r="AT381" s="19" t="s">
        <v>37</v>
      </c>
      <c r="AV381" s="16">
        <v>199328.07322033425</v>
      </c>
      <c r="AW381" s="17">
        <v>2</v>
      </c>
      <c r="AX381" s="18">
        <v>2</v>
      </c>
      <c r="AY381" s="19">
        <v>1322899.8058533038</v>
      </c>
      <c r="AZ381" s="19">
        <v>1322899.8058533038</v>
      </c>
    </row>
    <row r="382" spans="2:52" x14ac:dyDescent="0.15">
      <c r="B382" s="12"/>
      <c r="I382" s="14">
        <v>44941</v>
      </c>
      <c r="J382" s="15" t="s">
        <v>37</v>
      </c>
      <c r="K382" s="15" t="s">
        <v>37</v>
      </c>
      <c r="L382" s="15">
        <v>41283.105397278377</v>
      </c>
      <c r="M382" s="15">
        <v>41874.582618994398</v>
      </c>
      <c r="N382" s="15" t="s">
        <v>37</v>
      </c>
      <c r="O382" s="15" t="s">
        <v>37</v>
      </c>
      <c r="P382" s="15">
        <v>36709.152662997818</v>
      </c>
      <c r="Q382" s="15">
        <v>26062.967840881531</v>
      </c>
      <c r="R382" s="15" t="s">
        <v>37</v>
      </c>
      <c r="S382" s="15" t="s">
        <v>37</v>
      </c>
      <c r="T382" s="15">
        <v>52383.95760173921</v>
      </c>
      <c r="U382" s="15" t="s">
        <v>37</v>
      </c>
      <c r="V382" s="15" t="s">
        <v>37</v>
      </c>
      <c r="W382" s="15" t="s">
        <v>37</v>
      </c>
      <c r="X382" s="15" t="s">
        <v>37</v>
      </c>
      <c r="Y382" s="15" t="s">
        <v>37</v>
      </c>
      <c r="Z382" s="15" t="s">
        <v>37</v>
      </c>
      <c r="AA382" s="15" t="s">
        <v>37</v>
      </c>
      <c r="AB382" s="15" t="s">
        <v>37</v>
      </c>
      <c r="AC382" s="15" t="s">
        <v>37</v>
      </c>
      <c r="AD382" s="15" t="s">
        <v>37</v>
      </c>
      <c r="AE382" s="15" t="s">
        <v>37</v>
      </c>
      <c r="AF382" s="15" t="s">
        <v>37</v>
      </c>
      <c r="AG382" s="15" t="s">
        <v>37</v>
      </c>
      <c r="AH382" s="15" t="s">
        <v>37</v>
      </c>
      <c r="AI382" s="15" t="s">
        <v>37</v>
      </c>
      <c r="AJ382" s="15" t="s">
        <v>37</v>
      </c>
      <c r="AK382" s="15" t="s">
        <v>37</v>
      </c>
      <c r="AL382" s="15" t="s">
        <v>37</v>
      </c>
      <c r="AM382" s="15" t="s">
        <v>37</v>
      </c>
      <c r="AN382" s="15" t="s">
        <v>37</v>
      </c>
      <c r="AP382" s="16">
        <v>198313.76612189133</v>
      </c>
      <c r="AQ382" s="17">
        <v>1</v>
      </c>
      <c r="AR382" s="18" t="s">
        <v>37</v>
      </c>
      <c r="AS382" s="19">
        <v>2703048.5280731795</v>
      </c>
      <c r="AT382" s="19" t="s">
        <v>37</v>
      </c>
      <c r="AV382" s="16">
        <v>198313.76612189133</v>
      </c>
      <c r="AW382" s="17">
        <v>3</v>
      </c>
      <c r="AX382" s="18" t="s">
        <v>37</v>
      </c>
      <c r="AY382" s="19">
        <v>198313.76612189133</v>
      </c>
      <c r="AZ382" s="19" t="s">
        <v>37</v>
      </c>
    </row>
    <row r="383" spans="2:52" x14ac:dyDescent="0.15">
      <c r="B383" s="12"/>
      <c r="I383" s="14">
        <v>44942</v>
      </c>
      <c r="J383" s="15" t="s">
        <v>37</v>
      </c>
      <c r="K383" s="15" t="s">
        <v>37</v>
      </c>
      <c r="L383" s="15">
        <v>41270.696875313253</v>
      </c>
      <c r="M383" s="15">
        <v>41861.996315875767</v>
      </c>
      <c r="N383" s="15" t="s">
        <v>37</v>
      </c>
      <c r="O383" s="15" t="s">
        <v>37</v>
      </c>
      <c r="P383" s="15">
        <v>36698.118940540255</v>
      </c>
      <c r="Q383" s="15">
        <v>26053.1756115356</v>
      </c>
      <c r="R383" s="15" t="s">
        <v>37</v>
      </c>
      <c r="S383" s="15" t="s">
        <v>37</v>
      </c>
      <c r="T383" s="15">
        <v>52368.212480768634</v>
      </c>
      <c r="U383" s="15" t="s">
        <v>37</v>
      </c>
      <c r="V383" s="15" t="s">
        <v>37</v>
      </c>
      <c r="W383" s="15" t="s">
        <v>37</v>
      </c>
      <c r="X383" s="15" t="s">
        <v>37</v>
      </c>
      <c r="Y383" s="15" t="s">
        <v>37</v>
      </c>
      <c r="Z383" s="15" t="s">
        <v>37</v>
      </c>
      <c r="AA383" s="15" t="s">
        <v>37</v>
      </c>
      <c r="AB383" s="15" t="s">
        <v>37</v>
      </c>
      <c r="AC383" s="15" t="s">
        <v>37</v>
      </c>
      <c r="AD383" s="15" t="s">
        <v>37</v>
      </c>
      <c r="AE383" s="15" t="s">
        <v>37</v>
      </c>
      <c r="AF383" s="15" t="s">
        <v>37</v>
      </c>
      <c r="AG383" s="15" t="s">
        <v>37</v>
      </c>
      <c r="AH383" s="15" t="s">
        <v>37</v>
      </c>
      <c r="AI383" s="15" t="s">
        <v>37</v>
      </c>
      <c r="AJ383" s="15" t="s">
        <v>37</v>
      </c>
      <c r="AK383" s="15" t="s">
        <v>37</v>
      </c>
      <c r="AL383" s="15" t="s">
        <v>37</v>
      </c>
      <c r="AM383" s="15" t="s">
        <v>37</v>
      </c>
      <c r="AN383" s="15" t="s">
        <v>37</v>
      </c>
      <c r="AP383" s="16">
        <v>198252.2002240335</v>
      </c>
      <c r="AQ383" s="17">
        <v>1</v>
      </c>
      <c r="AR383" s="18" t="s">
        <v>37</v>
      </c>
      <c r="AS383" s="19">
        <v>2901300.7282972131</v>
      </c>
      <c r="AT383" s="19" t="s">
        <v>37</v>
      </c>
      <c r="AV383" s="16">
        <v>198252.2002240335</v>
      </c>
      <c r="AW383" s="17">
        <v>3</v>
      </c>
      <c r="AX383" s="18" t="s">
        <v>37</v>
      </c>
      <c r="AY383" s="19">
        <v>396565.96634592483</v>
      </c>
      <c r="AZ383" s="19" t="s">
        <v>37</v>
      </c>
    </row>
    <row r="384" spans="2:52" x14ac:dyDescent="0.15">
      <c r="B384" s="12"/>
      <c r="I384" s="14">
        <v>44943</v>
      </c>
      <c r="J384" s="15" t="s">
        <v>37</v>
      </c>
      <c r="K384" s="15" t="s">
        <v>37</v>
      </c>
      <c r="L384" s="15">
        <v>41258.2920829953</v>
      </c>
      <c r="M384" s="15">
        <v>41849.413795840257</v>
      </c>
      <c r="N384" s="15" t="s">
        <v>37</v>
      </c>
      <c r="O384" s="15" t="s">
        <v>37</v>
      </c>
      <c r="P384" s="15">
        <v>36687.088534504408</v>
      </c>
      <c r="Q384" s="15">
        <v>26043.387061270125</v>
      </c>
      <c r="R384" s="15" t="s">
        <v>37</v>
      </c>
      <c r="S384" s="15" t="s">
        <v>37</v>
      </c>
      <c r="T384" s="15">
        <v>52352.472092331554</v>
      </c>
      <c r="U384" s="15" t="s">
        <v>37</v>
      </c>
      <c r="V384" s="15" t="s">
        <v>37</v>
      </c>
      <c r="W384" s="15" t="s">
        <v>37</v>
      </c>
      <c r="X384" s="15" t="s">
        <v>37</v>
      </c>
      <c r="Y384" s="15" t="s">
        <v>37</v>
      </c>
      <c r="Z384" s="15" t="s">
        <v>37</v>
      </c>
      <c r="AA384" s="15" t="s">
        <v>37</v>
      </c>
      <c r="AB384" s="15" t="s">
        <v>37</v>
      </c>
      <c r="AC384" s="15" t="s">
        <v>37</v>
      </c>
      <c r="AD384" s="15" t="s">
        <v>37</v>
      </c>
      <c r="AE384" s="15" t="s">
        <v>37</v>
      </c>
      <c r="AF384" s="15" t="s">
        <v>37</v>
      </c>
      <c r="AG384" s="15" t="s">
        <v>37</v>
      </c>
      <c r="AH384" s="15" t="s">
        <v>37</v>
      </c>
      <c r="AI384" s="15" t="s">
        <v>37</v>
      </c>
      <c r="AJ384" s="15" t="s">
        <v>37</v>
      </c>
      <c r="AK384" s="15" t="s">
        <v>37</v>
      </c>
      <c r="AL384" s="15" t="s">
        <v>37</v>
      </c>
      <c r="AM384" s="15" t="s">
        <v>37</v>
      </c>
      <c r="AN384" s="15" t="s">
        <v>37</v>
      </c>
      <c r="AP384" s="16">
        <v>198190.65356694165</v>
      </c>
      <c r="AQ384" s="17">
        <v>1</v>
      </c>
      <c r="AR384" s="18" t="s">
        <v>37</v>
      </c>
      <c r="AS384" s="19">
        <v>3099491.3818641547</v>
      </c>
      <c r="AT384" s="19" t="s">
        <v>37</v>
      </c>
      <c r="AV384" s="16">
        <v>198190.65356694165</v>
      </c>
      <c r="AW384" s="17">
        <v>3</v>
      </c>
      <c r="AX384" s="18" t="s">
        <v>37</v>
      </c>
      <c r="AY384" s="19">
        <v>594756.6199128665</v>
      </c>
      <c r="AZ384" s="19" t="s">
        <v>37</v>
      </c>
    </row>
    <row r="385" spans="2:52" x14ac:dyDescent="0.15">
      <c r="B385" s="12"/>
      <c r="I385" s="14">
        <v>44944</v>
      </c>
      <c r="J385" s="15" t="s">
        <v>37</v>
      </c>
      <c r="K385" s="15" t="s">
        <v>37</v>
      </c>
      <c r="L385" s="15">
        <v>40742.892348237605</v>
      </c>
      <c r="M385" s="15">
        <v>41332.776804042915</v>
      </c>
      <c r="N385" s="15" t="s">
        <v>37</v>
      </c>
      <c r="O385" s="15" t="s">
        <v>37</v>
      </c>
      <c r="P385" s="15">
        <v>41260.569124380148</v>
      </c>
      <c r="Q385" s="15">
        <v>36753.320736992209</v>
      </c>
      <c r="R385" s="15" t="s">
        <v>37</v>
      </c>
      <c r="S385" s="15" t="s">
        <v>37</v>
      </c>
      <c r="T385" s="15">
        <v>52336.736435005521</v>
      </c>
      <c r="U385" s="15" t="s">
        <v>37</v>
      </c>
      <c r="V385" s="15" t="s">
        <v>37</v>
      </c>
      <c r="W385" s="15" t="s">
        <v>37</v>
      </c>
      <c r="X385" s="15" t="s">
        <v>37</v>
      </c>
      <c r="Y385" s="15" t="s">
        <v>37</v>
      </c>
      <c r="Z385" s="15" t="s">
        <v>37</v>
      </c>
      <c r="AA385" s="15" t="s">
        <v>37</v>
      </c>
      <c r="AB385" s="15" t="s">
        <v>37</v>
      </c>
      <c r="AC385" s="15" t="s">
        <v>37</v>
      </c>
      <c r="AD385" s="15" t="s">
        <v>37</v>
      </c>
      <c r="AE385" s="15" t="s">
        <v>37</v>
      </c>
      <c r="AF385" s="15" t="s">
        <v>37</v>
      </c>
      <c r="AG385" s="15" t="s">
        <v>37</v>
      </c>
      <c r="AH385" s="15" t="s">
        <v>37</v>
      </c>
      <c r="AI385" s="15" t="s">
        <v>37</v>
      </c>
      <c r="AJ385" s="15" t="s">
        <v>37</v>
      </c>
      <c r="AK385" s="15" t="s">
        <v>37</v>
      </c>
      <c r="AL385" s="15" t="s">
        <v>37</v>
      </c>
      <c r="AM385" s="15" t="s">
        <v>37</v>
      </c>
      <c r="AN385" s="15" t="s">
        <v>37</v>
      </c>
      <c r="AP385" s="16">
        <v>212426.29544865841</v>
      </c>
      <c r="AQ385" s="17">
        <v>1</v>
      </c>
      <c r="AR385" s="18" t="s">
        <v>37</v>
      </c>
      <c r="AS385" s="19">
        <v>3311917.6773128132</v>
      </c>
      <c r="AT385" s="19" t="s">
        <v>37</v>
      </c>
      <c r="AV385" s="16">
        <v>212426.29544865841</v>
      </c>
      <c r="AW385" s="17">
        <v>3</v>
      </c>
      <c r="AX385" s="18" t="s">
        <v>37</v>
      </c>
      <c r="AY385" s="19">
        <v>807182.91536152491</v>
      </c>
      <c r="AZ385" s="19" t="s">
        <v>37</v>
      </c>
    </row>
    <row r="386" spans="2:52" x14ac:dyDescent="0.15">
      <c r="B386" s="12"/>
      <c r="I386" s="14">
        <v>44945</v>
      </c>
      <c r="J386" s="15" t="s">
        <v>37</v>
      </c>
      <c r="K386" s="15" t="s">
        <v>37</v>
      </c>
      <c r="L386" s="15">
        <v>40730.646198880357</v>
      </c>
      <c r="M386" s="15">
        <v>41320.353352272105</v>
      </c>
      <c r="N386" s="15" t="s">
        <v>37</v>
      </c>
      <c r="O386" s="15" t="s">
        <v>37</v>
      </c>
      <c r="P386" s="15">
        <v>41248.167376174766</v>
      </c>
      <c r="Q386" s="15">
        <v>36742.273738873555</v>
      </c>
      <c r="R386" s="15" t="s">
        <v>37</v>
      </c>
      <c r="S386" s="15" t="s">
        <v>37</v>
      </c>
      <c r="T386" s="15">
        <v>52321.005507368478</v>
      </c>
      <c r="U386" s="15" t="s">
        <v>37</v>
      </c>
      <c r="V386" s="15" t="s">
        <v>37</v>
      </c>
      <c r="W386" s="15" t="s">
        <v>37</v>
      </c>
      <c r="X386" s="15" t="s">
        <v>37</v>
      </c>
      <c r="Y386" s="15" t="s">
        <v>37</v>
      </c>
      <c r="Z386" s="15" t="s">
        <v>37</v>
      </c>
      <c r="AA386" s="15" t="s">
        <v>37</v>
      </c>
      <c r="AB386" s="15" t="s">
        <v>37</v>
      </c>
      <c r="AC386" s="15" t="s">
        <v>37</v>
      </c>
      <c r="AD386" s="15" t="s">
        <v>37</v>
      </c>
      <c r="AE386" s="15" t="s">
        <v>37</v>
      </c>
      <c r="AF386" s="15" t="s">
        <v>37</v>
      </c>
      <c r="AG386" s="15" t="s">
        <v>37</v>
      </c>
      <c r="AH386" s="15" t="s">
        <v>37</v>
      </c>
      <c r="AI386" s="15" t="s">
        <v>37</v>
      </c>
      <c r="AJ386" s="15" t="s">
        <v>37</v>
      </c>
      <c r="AK386" s="15" t="s">
        <v>37</v>
      </c>
      <c r="AL386" s="15" t="s">
        <v>37</v>
      </c>
      <c r="AM386" s="15" t="s">
        <v>37</v>
      </c>
      <c r="AN386" s="15" t="s">
        <v>37</v>
      </c>
      <c r="AP386" s="16">
        <v>212362.44617356925</v>
      </c>
      <c r="AQ386" s="17">
        <v>1</v>
      </c>
      <c r="AR386" s="18" t="s">
        <v>37</v>
      </c>
      <c r="AS386" s="19">
        <v>3524280.1234863824</v>
      </c>
      <c r="AT386" s="19" t="s">
        <v>37</v>
      </c>
      <c r="AV386" s="16">
        <v>212362.44617356925</v>
      </c>
      <c r="AW386" s="17">
        <v>3</v>
      </c>
      <c r="AX386" s="18" t="s">
        <v>37</v>
      </c>
      <c r="AY386" s="19">
        <v>1019545.3615350942</v>
      </c>
      <c r="AZ386" s="19" t="s">
        <v>37</v>
      </c>
    </row>
    <row r="387" spans="2:52" x14ac:dyDescent="0.15">
      <c r="B387" s="12"/>
      <c r="I387" s="14">
        <v>44946</v>
      </c>
      <c r="J387" s="15" t="s">
        <v>37</v>
      </c>
      <c r="K387" s="15" t="s">
        <v>37</v>
      </c>
      <c r="L387" s="15">
        <v>40718.403730365724</v>
      </c>
      <c r="M387" s="15">
        <v>41307.933634635934</v>
      </c>
      <c r="N387" s="15" t="s">
        <v>37</v>
      </c>
      <c r="O387" s="15" t="s">
        <v>37</v>
      </c>
      <c r="P387" s="15">
        <v>41235.769355580553</v>
      </c>
      <c r="Q387" s="15">
        <v>36731.230061166898</v>
      </c>
      <c r="R387" s="15" t="s">
        <v>37</v>
      </c>
      <c r="S387" s="15" t="s">
        <v>37</v>
      </c>
      <c r="T387" s="15">
        <v>52305.279307998841</v>
      </c>
      <c r="U387" s="15" t="s">
        <v>37</v>
      </c>
      <c r="V387" s="15" t="s">
        <v>37</v>
      </c>
      <c r="W387" s="15" t="s">
        <v>37</v>
      </c>
      <c r="X387" s="15" t="s">
        <v>37</v>
      </c>
      <c r="Y387" s="15" t="s">
        <v>37</v>
      </c>
      <c r="Z387" s="15" t="s">
        <v>37</v>
      </c>
      <c r="AA387" s="15" t="s">
        <v>37</v>
      </c>
      <c r="AB387" s="15" t="s">
        <v>37</v>
      </c>
      <c r="AC387" s="15" t="s">
        <v>37</v>
      </c>
      <c r="AD387" s="15" t="s">
        <v>37</v>
      </c>
      <c r="AE387" s="15" t="s">
        <v>37</v>
      </c>
      <c r="AF387" s="15" t="s">
        <v>37</v>
      </c>
      <c r="AG387" s="15" t="s">
        <v>37</v>
      </c>
      <c r="AH387" s="15" t="s">
        <v>37</v>
      </c>
      <c r="AI387" s="15" t="s">
        <v>37</v>
      </c>
      <c r="AJ387" s="15" t="s">
        <v>37</v>
      </c>
      <c r="AK387" s="15" t="s">
        <v>37</v>
      </c>
      <c r="AL387" s="15" t="s">
        <v>37</v>
      </c>
      <c r="AM387" s="15" t="s">
        <v>37</v>
      </c>
      <c r="AN387" s="15" t="s">
        <v>37</v>
      </c>
      <c r="AP387" s="16">
        <v>212298.61608974793</v>
      </c>
      <c r="AQ387" s="17">
        <v>1</v>
      </c>
      <c r="AR387" s="18" t="s">
        <v>37</v>
      </c>
      <c r="AS387" s="19">
        <v>3736578.7395761302</v>
      </c>
      <c r="AT387" s="19" t="s">
        <v>37</v>
      </c>
      <c r="AV387" s="16">
        <v>212298.61608974793</v>
      </c>
      <c r="AW387" s="17">
        <v>3</v>
      </c>
      <c r="AX387" s="18" t="s">
        <v>37</v>
      </c>
      <c r="AY387" s="19">
        <v>1231843.9776248422</v>
      </c>
      <c r="AZ387" s="19" t="s">
        <v>37</v>
      </c>
    </row>
    <row r="388" spans="2:52" x14ac:dyDescent="0.15">
      <c r="B388" s="12"/>
      <c r="I388" s="14">
        <v>44947</v>
      </c>
      <c r="J388" s="15" t="s">
        <v>37</v>
      </c>
      <c r="K388" s="15" t="s">
        <v>37</v>
      </c>
      <c r="L388" s="15">
        <v>40706.164941587333</v>
      </c>
      <c r="M388" s="15">
        <v>41295.517650012036</v>
      </c>
      <c r="N388" s="15" t="s">
        <v>37</v>
      </c>
      <c r="O388" s="15" t="s">
        <v>37</v>
      </c>
      <c r="P388" s="15">
        <v>41223.375061477105</v>
      </c>
      <c r="Q388" s="15">
        <v>36720.189702874224</v>
      </c>
      <c r="R388" s="15" t="s">
        <v>37</v>
      </c>
      <c r="S388" s="15" t="s">
        <v>37</v>
      </c>
      <c r="T388" s="15">
        <v>52289.557835475403</v>
      </c>
      <c r="U388" s="15" t="s">
        <v>37</v>
      </c>
      <c r="V388" s="15" t="s">
        <v>37</v>
      </c>
      <c r="W388" s="15" t="s">
        <v>37</v>
      </c>
      <c r="X388" s="15" t="s">
        <v>37</v>
      </c>
      <c r="Y388" s="15" t="s">
        <v>37</v>
      </c>
      <c r="Z388" s="15" t="s">
        <v>37</v>
      </c>
      <c r="AA388" s="15" t="s">
        <v>37</v>
      </c>
      <c r="AB388" s="15" t="s">
        <v>37</v>
      </c>
      <c r="AC388" s="15" t="s">
        <v>37</v>
      </c>
      <c r="AD388" s="15" t="s">
        <v>37</v>
      </c>
      <c r="AE388" s="15" t="s">
        <v>37</v>
      </c>
      <c r="AF388" s="15" t="s">
        <v>37</v>
      </c>
      <c r="AG388" s="15" t="s">
        <v>37</v>
      </c>
      <c r="AH388" s="15" t="s">
        <v>37</v>
      </c>
      <c r="AI388" s="15" t="s">
        <v>37</v>
      </c>
      <c r="AJ388" s="15" t="s">
        <v>37</v>
      </c>
      <c r="AK388" s="15" t="s">
        <v>37</v>
      </c>
      <c r="AL388" s="15" t="s">
        <v>37</v>
      </c>
      <c r="AM388" s="15" t="s">
        <v>37</v>
      </c>
      <c r="AN388" s="15" t="s">
        <v>37</v>
      </c>
      <c r="AP388" s="16">
        <v>212234.8051914261</v>
      </c>
      <c r="AQ388" s="17">
        <v>1</v>
      </c>
      <c r="AR388" s="18" t="s">
        <v>37</v>
      </c>
      <c r="AS388" s="19">
        <v>3948813.5447675562</v>
      </c>
      <c r="AT388" s="19" t="s">
        <v>37</v>
      </c>
      <c r="AV388" s="16">
        <v>212234.8051914261</v>
      </c>
      <c r="AW388" s="17">
        <v>3</v>
      </c>
      <c r="AX388" s="18">
        <v>3</v>
      </c>
      <c r="AY388" s="19">
        <v>1444078.7828162683</v>
      </c>
      <c r="AZ388" s="19">
        <v>1444078.7828162683</v>
      </c>
    </row>
    <row r="389" spans="2:52" x14ac:dyDescent="0.15">
      <c r="B389" s="12"/>
      <c r="I389" s="14">
        <v>44948</v>
      </c>
      <c r="J389" s="15" t="s">
        <v>37</v>
      </c>
      <c r="K389" s="15" t="s">
        <v>37</v>
      </c>
      <c r="L389" s="15">
        <v>40693.929831439178</v>
      </c>
      <c r="M389" s="15">
        <v>41283.105397278377</v>
      </c>
      <c r="N389" s="15" t="s">
        <v>37</v>
      </c>
      <c r="O389" s="15" t="s">
        <v>37</v>
      </c>
      <c r="P389" s="15">
        <v>41210.984492744341</v>
      </c>
      <c r="Q389" s="15">
        <v>36709.152662997818</v>
      </c>
      <c r="R389" s="15" t="s">
        <v>37</v>
      </c>
      <c r="S389" s="15" t="s">
        <v>37</v>
      </c>
      <c r="T389" s="15">
        <v>51323.407614043295</v>
      </c>
      <c r="U389" s="15" t="s">
        <v>37</v>
      </c>
      <c r="V389" s="15" t="s">
        <v>37</v>
      </c>
      <c r="W389" s="15" t="s">
        <v>37</v>
      </c>
      <c r="X389" s="15" t="s">
        <v>37</v>
      </c>
      <c r="Y389" s="15" t="s">
        <v>37</v>
      </c>
      <c r="Z389" s="15" t="s">
        <v>37</v>
      </c>
      <c r="AA389" s="15" t="s">
        <v>37</v>
      </c>
      <c r="AB389" s="15" t="s">
        <v>37</v>
      </c>
      <c r="AC389" s="15" t="s">
        <v>37</v>
      </c>
      <c r="AD389" s="15" t="s">
        <v>37</v>
      </c>
      <c r="AE389" s="15" t="s">
        <v>37</v>
      </c>
      <c r="AF389" s="15" t="s">
        <v>37</v>
      </c>
      <c r="AG389" s="15" t="s">
        <v>37</v>
      </c>
      <c r="AH389" s="15" t="s">
        <v>37</v>
      </c>
      <c r="AI389" s="15" t="s">
        <v>37</v>
      </c>
      <c r="AJ389" s="15" t="s">
        <v>37</v>
      </c>
      <c r="AK389" s="15" t="s">
        <v>37</v>
      </c>
      <c r="AL389" s="15" t="s">
        <v>37</v>
      </c>
      <c r="AM389" s="15" t="s">
        <v>37</v>
      </c>
      <c r="AN389" s="15" t="s">
        <v>37</v>
      </c>
      <c r="AP389" s="16">
        <v>211220.579998503</v>
      </c>
      <c r="AQ389" s="17">
        <v>1</v>
      </c>
      <c r="AR389" s="18" t="s">
        <v>37</v>
      </c>
      <c r="AS389" s="19">
        <v>4160034.1247660592</v>
      </c>
      <c r="AT389" s="19" t="s">
        <v>37</v>
      </c>
      <c r="AV389" s="16">
        <v>211220.579998503</v>
      </c>
      <c r="AW389" s="17">
        <v>4</v>
      </c>
      <c r="AX389" s="18" t="s">
        <v>37</v>
      </c>
      <c r="AY389" s="19">
        <v>211220.579998503</v>
      </c>
      <c r="AZ389" s="19" t="s">
        <v>37</v>
      </c>
    </row>
    <row r="390" spans="2:52" x14ac:dyDescent="0.15">
      <c r="B390" s="12"/>
      <c r="I390" s="14">
        <v>44949</v>
      </c>
      <c r="J390" s="15" t="s">
        <v>37</v>
      </c>
      <c r="K390" s="15" t="s">
        <v>37</v>
      </c>
      <c r="L390" s="15">
        <v>40681.698398815555</v>
      </c>
      <c r="M390" s="15">
        <v>41270.696875313253</v>
      </c>
      <c r="N390" s="15" t="s">
        <v>37</v>
      </c>
      <c r="O390" s="15" t="s">
        <v>37</v>
      </c>
      <c r="P390" s="15">
        <v>41198.597648262526</v>
      </c>
      <c r="Q390" s="15">
        <v>36698.118940540255</v>
      </c>
      <c r="R390" s="15" t="s">
        <v>37</v>
      </c>
      <c r="S390" s="15" t="s">
        <v>37</v>
      </c>
      <c r="T390" s="15">
        <v>51307.981264097587</v>
      </c>
      <c r="U390" s="15" t="s">
        <v>37</v>
      </c>
      <c r="V390" s="15" t="s">
        <v>37</v>
      </c>
      <c r="W390" s="15" t="s">
        <v>37</v>
      </c>
      <c r="X390" s="15" t="s">
        <v>37</v>
      </c>
      <c r="Y390" s="15" t="s">
        <v>37</v>
      </c>
      <c r="Z390" s="15" t="s">
        <v>37</v>
      </c>
      <c r="AA390" s="15" t="s">
        <v>37</v>
      </c>
      <c r="AB390" s="15" t="s">
        <v>37</v>
      </c>
      <c r="AC390" s="15" t="s">
        <v>37</v>
      </c>
      <c r="AD390" s="15" t="s">
        <v>37</v>
      </c>
      <c r="AE390" s="15" t="s">
        <v>37</v>
      </c>
      <c r="AF390" s="15" t="s">
        <v>37</v>
      </c>
      <c r="AG390" s="15" t="s">
        <v>37</v>
      </c>
      <c r="AH390" s="15" t="s">
        <v>37</v>
      </c>
      <c r="AI390" s="15" t="s">
        <v>37</v>
      </c>
      <c r="AJ390" s="15" t="s">
        <v>37</v>
      </c>
      <c r="AK390" s="15" t="s">
        <v>37</v>
      </c>
      <c r="AL390" s="15" t="s">
        <v>37</v>
      </c>
      <c r="AM390" s="15" t="s">
        <v>37</v>
      </c>
      <c r="AN390" s="15" t="s">
        <v>37</v>
      </c>
      <c r="AP390" s="16">
        <v>211157.09312702916</v>
      </c>
      <c r="AQ390" s="17">
        <v>1</v>
      </c>
      <c r="AR390" s="18" t="s">
        <v>37</v>
      </c>
      <c r="AS390" s="19">
        <v>4371191.2178930882</v>
      </c>
      <c r="AT390" s="19" t="s">
        <v>37</v>
      </c>
      <c r="AV390" s="16">
        <v>211157.09312702916</v>
      </c>
      <c r="AW390" s="17">
        <v>4</v>
      </c>
      <c r="AX390" s="18" t="s">
        <v>37</v>
      </c>
      <c r="AY390" s="19">
        <v>422377.67312553216</v>
      </c>
      <c r="AZ390" s="19" t="s">
        <v>37</v>
      </c>
    </row>
    <row r="391" spans="2:52" x14ac:dyDescent="0.15">
      <c r="B391" s="12"/>
      <c r="I391" s="14">
        <v>44950</v>
      </c>
      <c r="J391" s="15" t="s">
        <v>37</v>
      </c>
      <c r="K391" s="15" t="s">
        <v>37</v>
      </c>
      <c r="L391" s="15">
        <v>40669.470642611108</v>
      </c>
      <c r="M391" s="15">
        <v>41258.2920829953</v>
      </c>
      <c r="N391" s="15" t="s">
        <v>37</v>
      </c>
      <c r="O391" s="15" t="s">
        <v>37</v>
      </c>
      <c r="P391" s="15">
        <v>41186.214526912248</v>
      </c>
      <c r="Q391" s="15">
        <v>36687.088534504408</v>
      </c>
      <c r="R391" s="15" t="s">
        <v>37</v>
      </c>
      <c r="S391" s="15" t="s">
        <v>37</v>
      </c>
      <c r="T391" s="15">
        <v>51292.55955087192</v>
      </c>
      <c r="U391" s="15" t="s">
        <v>37</v>
      </c>
      <c r="V391" s="15" t="s">
        <v>37</v>
      </c>
      <c r="W391" s="15" t="s">
        <v>37</v>
      </c>
      <c r="X391" s="15" t="s">
        <v>37</v>
      </c>
      <c r="Y391" s="15" t="s">
        <v>37</v>
      </c>
      <c r="Z391" s="15" t="s">
        <v>37</v>
      </c>
      <c r="AA391" s="15" t="s">
        <v>37</v>
      </c>
      <c r="AB391" s="15" t="s">
        <v>37</v>
      </c>
      <c r="AC391" s="15" t="s">
        <v>37</v>
      </c>
      <c r="AD391" s="15" t="s">
        <v>37</v>
      </c>
      <c r="AE391" s="15" t="s">
        <v>37</v>
      </c>
      <c r="AF391" s="15" t="s">
        <v>37</v>
      </c>
      <c r="AG391" s="15" t="s">
        <v>37</v>
      </c>
      <c r="AH391" s="15" t="s">
        <v>37</v>
      </c>
      <c r="AI391" s="15" t="s">
        <v>37</v>
      </c>
      <c r="AJ391" s="15" t="s">
        <v>37</v>
      </c>
      <c r="AK391" s="15" t="s">
        <v>37</v>
      </c>
      <c r="AL391" s="15" t="s">
        <v>37</v>
      </c>
      <c r="AM391" s="15" t="s">
        <v>37</v>
      </c>
      <c r="AN391" s="15" t="s">
        <v>37</v>
      </c>
      <c r="AP391" s="16">
        <v>211093.62533789501</v>
      </c>
      <c r="AQ391" s="17">
        <v>1</v>
      </c>
      <c r="AR391" s="18" t="s">
        <v>37</v>
      </c>
      <c r="AS391" s="19">
        <v>4582284.8432309832</v>
      </c>
      <c r="AT391" s="19" t="s">
        <v>37</v>
      </c>
      <c r="AV391" s="16">
        <v>211093.62533789501</v>
      </c>
      <c r="AW391" s="17">
        <v>4</v>
      </c>
      <c r="AX391" s="18" t="s">
        <v>37</v>
      </c>
      <c r="AY391" s="19">
        <v>633471.29846342723</v>
      </c>
      <c r="AZ391" s="19" t="s">
        <v>37</v>
      </c>
    </row>
    <row r="392" spans="2:52" x14ac:dyDescent="0.15">
      <c r="B392" s="12"/>
      <c r="I392" s="14">
        <v>44951</v>
      </c>
      <c r="J392" s="15" t="s">
        <v>37</v>
      </c>
      <c r="K392" s="15" t="s">
        <v>37</v>
      </c>
      <c r="L392" s="15">
        <v>40155.305246144024</v>
      </c>
      <c r="M392" s="15">
        <v>40742.892348237605</v>
      </c>
      <c r="N392" s="15" t="s">
        <v>37</v>
      </c>
      <c r="O392" s="15" t="s">
        <v>37</v>
      </c>
      <c r="P392" s="15">
        <v>43715.429888535829</v>
      </c>
      <c r="Q392" s="15">
        <v>41260.569124380148</v>
      </c>
      <c r="R392" s="15" t="s">
        <v>37</v>
      </c>
      <c r="S392" s="15" t="s">
        <v>37</v>
      </c>
      <c r="T392" s="15">
        <v>51277.142472972635</v>
      </c>
      <c r="U392" s="15" t="s">
        <v>37</v>
      </c>
      <c r="V392" s="15" t="s">
        <v>37</v>
      </c>
      <c r="W392" s="15" t="s">
        <v>37</v>
      </c>
      <c r="X392" s="15" t="s">
        <v>37</v>
      </c>
      <c r="Y392" s="15" t="s">
        <v>37</v>
      </c>
      <c r="Z392" s="15" t="s">
        <v>37</v>
      </c>
      <c r="AA392" s="15" t="s">
        <v>37</v>
      </c>
      <c r="AB392" s="15" t="s">
        <v>37</v>
      </c>
      <c r="AC392" s="15" t="s">
        <v>37</v>
      </c>
      <c r="AD392" s="15" t="s">
        <v>37</v>
      </c>
      <c r="AE392" s="15" t="s">
        <v>37</v>
      </c>
      <c r="AF392" s="15" t="s">
        <v>37</v>
      </c>
      <c r="AG392" s="15" t="s">
        <v>37</v>
      </c>
      <c r="AH392" s="15" t="s">
        <v>37</v>
      </c>
      <c r="AI392" s="15" t="s">
        <v>37</v>
      </c>
      <c r="AJ392" s="15" t="s">
        <v>37</v>
      </c>
      <c r="AK392" s="15" t="s">
        <v>37</v>
      </c>
      <c r="AL392" s="15" t="s">
        <v>37</v>
      </c>
      <c r="AM392" s="15" t="s">
        <v>37</v>
      </c>
      <c r="AN392" s="15" t="s">
        <v>37</v>
      </c>
      <c r="AP392" s="16">
        <v>217151.33908027023</v>
      </c>
      <c r="AQ392" s="17">
        <v>1</v>
      </c>
      <c r="AR392" s="18" t="s">
        <v>37</v>
      </c>
      <c r="AS392" s="19">
        <v>4799436.1823112536</v>
      </c>
      <c r="AT392" s="19" t="s">
        <v>37</v>
      </c>
      <c r="AV392" s="16">
        <v>217151.33908027023</v>
      </c>
      <c r="AW392" s="17">
        <v>4</v>
      </c>
      <c r="AX392" s="18" t="s">
        <v>37</v>
      </c>
      <c r="AY392" s="19">
        <v>850622.63754369749</v>
      </c>
      <c r="AZ392" s="19" t="s">
        <v>37</v>
      </c>
    </row>
    <row r="393" spans="2:52" x14ac:dyDescent="0.15">
      <c r="B393" s="12"/>
      <c r="I393" s="14">
        <v>44952</v>
      </c>
      <c r="J393" s="15" t="s">
        <v>37</v>
      </c>
      <c r="K393" s="15" t="s">
        <v>37</v>
      </c>
      <c r="L393" s="15">
        <v>40143.235708681459</v>
      </c>
      <c r="M393" s="15">
        <v>40730.646198880357</v>
      </c>
      <c r="N393" s="15" t="s">
        <v>37</v>
      </c>
      <c r="O393" s="15" t="s">
        <v>37</v>
      </c>
      <c r="P393" s="15">
        <v>43702.290279323621</v>
      </c>
      <c r="Q393" s="15">
        <v>41248.167376174766</v>
      </c>
      <c r="R393" s="15" t="s">
        <v>37</v>
      </c>
      <c r="S393" s="15" t="s">
        <v>37</v>
      </c>
      <c r="T393" s="15">
        <v>51261.730029006467</v>
      </c>
      <c r="U393" s="15" t="s">
        <v>37</v>
      </c>
      <c r="V393" s="15" t="s">
        <v>37</v>
      </c>
      <c r="W393" s="15" t="s">
        <v>37</v>
      </c>
      <c r="X393" s="15" t="s">
        <v>37</v>
      </c>
      <c r="Y393" s="15" t="s">
        <v>37</v>
      </c>
      <c r="Z393" s="15" t="s">
        <v>37</v>
      </c>
      <c r="AA393" s="15" t="s">
        <v>37</v>
      </c>
      <c r="AB393" s="15" t="s">
        <v>37</v>
      </c>
      <c r="AC393" s="15" t="s">
        <v>37</v>
      </c>
      <c r="AD393" s="15" t="s">
        <v>37</v>
      </c>
      <c r="AE393" s="15" t="s">
        <v>37</v>
      </c>
      <c r="AF393" s="15" t="s">
        <v>37</v>
      </c>
      <c r="AG393" s="15" t="s">
        <v>37</v>
      </c>
      <c r="AH393" s="15" t="s">
        <v>37</v>
      </c>
      <c r="AI393" s="15" t="s">
        <v>37</v>
      </c>
      <c r="AJ393" s="15" t="s">
        <v>37</v>
      </c>
      <c r="AK393" s="15" t="s">
        <v>37</v>
      </c>
      <c r="AL393" s="15" t="s">
        <v>37</v>
      </c>
      <c r="AM393" s="15" t="s">
        <v>37</v>
      </c>
      <c r="AN393" s="15" t="s">
        <v>37</v>
      </c>
      <c r="AP393" s="16">
        <v>217086.06959206666</v>
      </c>
      <c r="AQ393" s="17">
        <v>1</v>
      </c>
      <c r="AR393" s="18" t="s">
        <v>37</v>
      </c>
      <c r="AS393" s="19">
        <v>5016522.2519033207</v>
      </c>
      <c r="AT393" s="19" t="s">
        <v>37</v>
      </c>
      <c r="AV393" s="16">
        <v>217086.06959206666</v>
      </c>
      <c r="AW393" s="17">
        <v>4</v>
      </c>
      <c r="AX393" s="18" t="s">
        <v>37</v>
      </c>
      <c r="AY393" s="19">
        <v>1067708.7071357642</v>
      </c>
      <c r="AZ393" s="19" t="s">
        <v>37</v>
      </c>
    </row>
    <row r="394" spans="2:52" x14ac:dyDescent="0.15">
      <c r="B394" s="12"/>
      <c r="I394" s="14">
        <v>44953</v>
      </c>
      <c r="J394" s="15" t="s">
        <v>37</v>
      </c>
      <c r="K394" s="15" t="s">
        <v>37</v>
      </c>
      <c r="L394" s="15">
        <v>40131.169798977025</v>
      </c>
      <c r="M394" s="15">
        <v>40718.403730365724</v>
      </c>
      <c r="N394" s="15" t="s">
        <v>37</v>
      </c>
      <c r="O394" s="15" t="s">
        <v>37</v>
      </c>
      <c r="P394" s="15">
        <v>43689.154619502522</v>
      </c>
      <c r="Q394" s="15">
        <v>41235.769355580553</v>
      </c>
      <c r="R394" s="15" t="s">
        <v>37</v>
      </c>
      <c r="S394" s="15" t="s">
        <v>37</v>
      </c>
      <c r="T394" s="15">
        <v>51246.322217580608</v>
      </c>
      <c r="U394" s="15" t="s">
        <v>37</v>
      </c>
      <c r="V394" s="15" t="s">
        <v>37</v>
      </c>
      <c r="W394" s="15" t="s">
        <v>37</v>
      </c>
      <c r="X394" s="15" t="s">
        <v>37</v>
      </c>
      <c r="Y394" s="15" t="s">
        <v>37</v>
      </c>
      <c r="Z394" s="15" t="s">
        <v>37</v>
      </c>
      <c r="AA394" s="15" t="s">
        <v>37</v>
      </c>
      <c r="AB394" s="15" t="s">
        <v>37</v>
      </c>
      <c r="AC394" s="15" t="s">
        <v>37</v>
      </c>
      <c r="AD394" s="15" t="s">
        <v>37</v>
      </c>
      <c r="AE394" s="15" t="s">
        <v>37</v>
      </c>
      <c r="AF394" s="15" t="s">
        <v>37</v>
      </c>
      <c r="AG394" s="15" t="s">
        <v>37</v>
      </c>
      <c r="AH394" s="15" t="s">
        <v>37</v>
      </c>
      <c r="AI394" s="15" t="s">
        <v>37</v>
      </c>
      <c r="AJ394" s="15" t="s">
        <v>37</v>
      </c>
      <c r="AK394" s="15" t="s">
        <v>37</v>
      </c>
      <c r="AL394" s="15" t="s">
        <v>37</v>
      </c>
      <c r="AM394" s="15" t="s">
        <v>37</v>
      </c>
      <c r="AN394" s="15" t="s">
        <v>37</v>
      </c>
      <c r="AP394" s="16">
        <v>217020.81972200642</v>
      </c>
      <c r="AQ394" s="17">
        <v>1</v>
      </c>
      <c r="AR394" s="18" t="s">
        <v>37</v>
      </c>
      <c r="AS394" s="19">
        <v>5233543.0716253268</v>
      </c>
      <c r="AT394" s="19" t="s">
        <v>37</v>
      </c>
      <c r="AV394" s="16">
        <v>217020.81972200642</v>
      </c>
      <c r="AW394" s="17">
        <v>4</v>
      </c>
      <c r="AX394" s="18" t="s">
        <v>37</v>
      </c>
      <c r="AY394" s="19">
        <v>1284729.5268577705</v>
      </c>
      <c r="AZ394" s="19" t="s">
        <v>37</v>
      </c>
    </row>
    <row r="395" spans="2:52" x14ac:dyDescent="0.15">
      <c r="B395" s="12"/>
      <c r="I395" s="14">
        <v>44954</v>
      </c>
      <c r="J395" s="15" t="s">
        <v>37</v>
      </c>
      <c r="K395" s="15" t="s">
        <v>37</v>
      </c>
      <c r="L395" s="15">
        <v>40119.107515940304</v>
      </c>
      <c r="M395" s="15">
        <v>40706.164941587333</v>
      </c>
      <c r="N395" s="15" t="s">
        <v>37</v>
      </c>
      <c r="O395" s="15" t="s">
        <v>37</v>
      </c>
      <c r="P395" s="15">
        <v>43676.022907885454</v>
      </c>
      <c r="Q395" s="15">
        <v>41223.375061477105</v>
      </c>
      <c r="R395" s="15" t="s">
        <v>37</v>
      </c>
      <c r="S395" s="15" t="s">
        <v>37</v>
      </c>
      <c r="T395" s="15">
        <v>51230.919037302643</v>
      </c>
      <c r="U395" s="15" t="s">
        <v>37</v>
      </c>
      <c r="V395" s="15" t="s">
        <v>37</v>
      </c>
      <c r="W395" s="15" t="s">
        <v>37</v>
      </c>
      <c r="X395" s="15" t="s">
        <v>37</v>
      </c>
      <c r="Y395" s="15" t="s">
        <v>37</v>
      </c>
      <c r="Z395" s="15" t="s">
        <v>37</v>
      </c>
      <c r="AA395" s="15" t="s">
        <v>37</v>
      </c>
      <c r="AB395" s="15" t="s">
        <v>37</v>
      </c>
      <c r="AC395" s="15" t="s">
        <v>37</v>
      </c>
      <c r="AD395" s="15" t="s">
        <v>37</v>
      </c>
      <c r="AE395" s="15" t="s">
        <v>37</v>
      </c>
      <c r="AF395" s="15" t="s">
        <v>37</v>
      </c>
      <c r="AG395" s="15" t="s">
        <v>37</v>
      </c>
      <c r="AH395" s="15" t="s">
        <v>37</v>
      </c>
      <c r="AI395" s="15" t="s">
        <v>37</v>
      </c>
      <c r="AJ395" s="15" t="s">
        <v>37</v>
      </c>
      <c r="AK395" s="15" t="s">
        <v>37</v>
      </c>
      <c r="AL395" s="15" t="s">
        <v>37</v>
      </c>
      <c r="AM395" s="15" t="s">
        <v>37</v>
      </c>
      <c r="AN395" s="15" t="s">
        <v>37</v>
      </c>
      <c r="AP395" s="16">
        <v>216955.58946419283</v>
      </c>
      <c r="AQ395" s="17">
        <v>1</v>
      </c>
      <c r="AR395" s="18" t="s">
        <v>37</v>
      </c>
      <c r="AS395" s="19">
        <v>5450498.66108952</v>
      </c>
      <c r="AT395" s="19" t="s">
        <v>37</v>
      </c>
      <c r="AV395" s="16">
        <v>216955.58946419283</v>
      </c>
      <c r="AW395" s="17">
        <v>4</v>
      </c>
      <c r="AX395" s="18">
        <v>4</v>
      </c>
      <c r="AY395" s="19">
        <v>1501685.1163219633</v>
      </c>
      <c r="AZ395" s="19">
        <v>1501685.1163219633</v>
      </c>
    </row>
    <row r="396" spans="2:52" x14ac:dyDescent="0.15">
      <c r="B396" s="12"/>
      <c r="I396" s="14">
        <v>44955</v>
      </c>
      <c r="J396" s="15" t="s">
        <v>37</v>
      </c>
      <c r="K396" s="15" t="s">
        <v>37</v>
      </c>
      <c r="L396" s="15">
        <v>40107.048858481226</v>
      </c>
      <c r="M396" s="15">
        <v>40693.929831439178</v>
      </c>
      <c r="N396" s="15" t="s">
        <v>37</v>
      </c>
      <c r="O396" s="15" t="s">
        <v>37</v>
      </c>
      <c r="P396" s="15">
        <v>43662.895143285714</v>
      </c>
      <c r="Q396" s="15">
        <v>41210.984492744341</v>
      </c>
      <c r="R396" s="15" t="s">
        <v>37</v>
      </c>
      <c r="S396" s="15" t="s">
        <v>37</v>
      </c>
      <c r="T396" s="15">
        <v>50267.084922210561</v>
      </c>
      <c r="U396" s="15" t="s">
        <v>37</v>
      </c>
      <c r="V396" s="15" t="s">
        <v>37</v>
      </c>
      <c r="W396" s="15" t="s">
        <v>37</v>
      </c>
      <c r="X396" s="15" t="s">
        <v>37</v>
      </c>
      <c r="Y396" s="15" t="s">
        <v>37</v>
      </c>
      <c r="Z396" s="15" t="s">
        <v>37</v>
      </c>
      <c r="AA396" s="15" t="s">
        <v>37</v>
      </c>
      <c r="AB396" s="15" t="s">
        <v>37</v>
      </c>
      <c r="AC396" s="15" t="s">
        <v>37</v>
      </c>
      <c r="AD396" s="15" t="s">
        <v>37</v>
      </c>
      <c r="AE396" s="15" t="s">
        <v>37</v>
      </c>
      <c r="AF396" s="15" t="s">
        <v>37</v>
      </c>
      <c r="AG396" s="15" t="s">
        <v>37</v>
      </c>
      <c r="AH396" s="15" t="s">
        <v>37</v>
      </c>
      <c r="AI396" s="15" t="s">
        <v>37</v>
      </c>
      <c r="AJ396" s="15" t="s">
        <v>37</v>
      </c>
      <c r="AK396" s="15" t="s">
        <v>37</v>
      </c>
      <c r="AL396" s="15" t="s">
        <v>37</v>
      </c>
      <c r="AM396" s="15" t="s">
        <v>37</v>
      </c>
      <c r="AN396" s="15" t="s">
        <v>37</v>
      </c>
      <c r="AP396" s="16">
        <v>215941.943248161</v>
      </c>
      <c r="AQ396" s="17">
        <v>1</v>
      </c>
      <c r="AR396" s="18" t="s">
        <v>37</v>
      </c>
      <c r="AS396" s="19">
        <v>5666440.6043376811</v>
      </c>
      <c r="AT396" s="19" t="s">
        <v>37</v>
      </c>
      <c r="AV396" s="16">
        <v>215941.943248161</v>
      </c>
      <c r="AW396" s="17">
        <v>5</v>
      </c>
      <c r="AX396" s="18" t="s">
        <v>37</v>
      </c>
      <c r="AY396" s="19">
        <v>215941.943248161</v>
      </c>
      <c r="AZ396" s="19" t="s">
        <v>37</v>
      </c>
    </row>
    <row r="397" spans="2:52" x14ac:dyDescent="0.15">
      <c r="B397" s="12"/>
      <c r="I397" s="14">
        <v>44956</v>
      </c>
      <c r="J397" s="15" t="s">
        <v>37</v>
      </c>
      <c r="K397" s="15" t="s">
        <v>37</v>
      </c>
      <c r="L397" s="15">
        <v>40094.99382551005</v>
      </c>
      <c r="M397" s="15">
        <v>40681.698398815555</v>
      </c>
      <c r="N397" s="15" t="s">
        <v>37</v>
      </c>
      <c r="O397" s="15" t="s">
        <v>37</v>
      </c>
      <c r="P397" s="15">
        <v>43649.771324516936</v>
      </c>
      <c r="Q397" s="15">
        <v>41198.597648262526</v>
      </c>
      <c r="R397" s="15" t="s">
        <v>37</v>
      </c>
      <c r="S397" s="15" t="s">
        <v>37</v>
      </c>
      <c r="T397" s="15">
        <v>50251.976072685371</v>
      </c>
      <c r="U397" s="15" t="s">
        <v>37</v>
      </c>
      <c r="V397" s="15" t="s">
        <v>37</v>
      </c>
      <c r="W397" s="15" t="s">
        <v>37</v>
      </c>
      <c r="X397" s="15" t="s">
        <v>37</v>
      </c>
      <c r="Y397" s="15" t="s">
        <v>37</v>
      </c>
      <c r="Z397" s="15" t="s">
        <v>37</v>
      </c>
      <c r="AA397" s="15" t="s">
        <v>37</v>
      </c>
      <c r="AB397" s="15" t="s">
        <v>37</v>
      </c>
      <c r="AC397" s="15" t="s">
        <v>37</v>
      </c>
      <c r="AD397" s="15" t="s">
        <v>37</v>
      </c>
      <c r="AE397" s="15" t="s">
        <v>37</v>
      </c>
      <c r="AF397" s="15" t="s">
        <v>37</v>
      </c>
      <c r="AG397" s="15" t="s">
        <v>37</v>
      </c>
      <c r="AH397" s="15" t="s">
        <v>37</v>
      </c>
      <c r="AI397" s="15" t="s">
        <v>37</v>
      </c>
      <c r="AJ397" s="15" t="s">
        <v>37</v>
      </c>
      <c r="AK397" s="15" t="s">
        <v>37</v>
      </c>
      <c r="AL397" s="15" t="s">
        <v>37</v>
      </c>
      <c r="AM397" s="15" t="s">
        <v>37</v>
      </c>
      <c r="AN397" s="15" t="s">
        <v>37</v>
      </c>
      <c r="AP397" s="16">
        <v>215877.03726979048</v>
      </c>
      <c r="AQ397" s="17">
        <v>1</v>
      </c>
      <c r="AR397" s="18" t="s">
        <v>37</v>
      </c>
      <c r="AS397" s="19">
        <v>5882317.6416074717</v>
      </c>
      <c r="AT397" s="19" t="s">
        <v>37</v>
      </c>
      <c r="AV397" s="16">
        <v>215877.03726979048</v>
      </c>
      <c r="AW397" s="17">
        <v>5</v>
      </c>
      <c r="AX397" s="18" t="s">
        <v>37</v>
      </c>
      <c r="AY397" s="19">
        <v>431818.98051795148</v>
      </c>
      <c r="AZ397" s="19" t="s">
        <v>37</v>
      </c>
    </row>
    <row r="398" spans="2:52" x14ac:dyDescent="0.15">
      <c r="B398" s="12"/>
      <c r="I398" s="14">
        <v>44957</v>
      </c>
      <c r="J398" s="15" t="s">
        <v>37</v>
      </c>
      <c r="K398" s="15" t="s">
        <v>37</v>
      </c>
      <c r="L398" s="15">
        <v>40082.942415937352</v>
      </c>
      <c r="M398" s="15">
        <v>40669.470642611108</v>
      </c>
      <c r="N398" s="15" t="s">
        <v>37</v>
      </c>
      <c r="O398" s="15" t="s">
        <v>37</v>
      </c>
      <c r="P398" s="15">
        <v>43636.651450393103</v>
      </c>
      <c r="Q398" s="15">
        <v>41186.214526912248</v>
      </c>
      <c r="R398" s="15" t="s">
        <v>37</v>
      </c>
      <c r="S398" s="15" t="s">
        <v>37</v>
      </c>
      <c r="T398" s="15">
        <v>50236.871764448668</v>
      </c>
      <c r="U398" s="15" t="s">
        <v>37</v>
      </c>
      <c r="V398" s="15" t="s">
        <v>37</v>
      </c>
      <c r="W398" s="15" t="s">
        <v>37</v>
      </c>
      <c r="X398" s="15" t="s">
        <v>37</v>
      </c>
      <c r="Y398" s="15" t="s">
        <v>37</v>
      </c>
      <c r="Z398" s="15" t="s">
        <v>37</v>
      </c>
      <c r="AA398" s="15" t="s">
        <v>37</v>
      </c>
      <c r="AB398" s="15" t="s">
        <v>37</v>
      </c>
      <c r="AC398" s="15" t="s">
        <v>37</v>
      </c>
      <c r="AD398" s="15" t="s">
        <v>37</v>
      </c>
      <c r="AE398" s="15" t="s">
        <v>37</v>
      </c>
      <c r="AF398" s="15" t="s">
        <v>37</v>
      </c>
      <c r="AG398" s="15" t="s">
        <v>37</v>
      </c>
      <c r="AH398" s="15" t="s">
        <v>37</v>
      </c>
      <c r="AI398" s="15" t="s">
        <v>37</v>
      </c>
      <c r="AJ398" s="15" t="s">
        <v>37</v>
      </c>
      <c r="AK398" s="15" t="s">
        <v>37</v>
      </c>
      <c r="AL398" s="15" t="s">
        <v>37</v>
      </c>
      <c r="AM398" s="15" t="s">
        <v>37</v>
      </c>
      <c r="AN398" s="15" t="s">
        <v>37</v>
      </c>
      <c r="AP398" s="16">
        <v>215812.15080030251</v>
      </c>
      <c r="AQ398" s="17">
        <v>1</v>
      </c>
      <c r="AR398" s="18">
        <v>1</v>
      </c>
      <c r="AS398" s="19">
        <v>6098129.7924077744</v>
      </c>
      <c r="AT398" s="19">
        <v>6098129.7924077744</v>
      </c>
      <c r="AV398" s="16">
        <v>215812.15080030251</v>
      </c>
      <c r="AW398" s="17">
        <v>5</v>
      </c>
      <c r="AX398" s="18" t="s">
        <v>37</v>
      </c>
      <c r="AY398" s="19">
        <v>647631.13131825393</v>
      </c>
      <c r="AZ398" s="19" t="s">
        <v>37</v>
      </c>
    </row>
    <row r="399" spans="2:52" x14ac:dyDescent="0.15">
      <c r="B399" s="12"/>
      <c r="I399" s="14">
        <v>44958</v>
      </c>
      <c r="J399" s="15" t="s">
        <v>37</v>
      </c>
      <c r="K399" s="15" t="s">
        <v>37</v>
      </c>
      <c r="L399" s="15">
        <v>39570.008445815627</v>
      </c>
      <c r="M399" s="15">
        <v>40155.305246144024</v>
      </c>
      <c r="N399" s="15" t="s">
        <v>37</v>
      </c>
      <c r="O399" s="15" t="s">
        <v>37</v>
      </c>
      <c r="P399" s="15">
        <v>43116.285106708492</v>
      </c>
      <c r="Q399" s="15">
        <v>43715.429888535829</v>
      </c>
      <c r="R399" s="15" t="s">
        <v>37</v>
      </c>
      <c r="S399" s="15" t="s">
        <v>37</v>
      </c>
      <c r="T399" s="15">
        <v>50221.771996135467</v>
      </c>
      <c r="U399" s="15" t="s">
        <v>37</v>
      </c>
      <c r="V399" s="15" t="s">
        <v>37</v>
      </c>
      <c r="W399" s="15" t="s">
        <v>37</v>
      </c>
      <c r="X399" s="15" t="s">
        <v>37</v>
      </c>
      <c r="Y399" s="15" t="s">
        <v>37</v>
      </c>
      <c r="Z399" s="15" t="s">
        <v>37</v>
      </c>
      <c r="AA399" s="15" t="s">
        <v>37</v>
      </c>
      <c r="AB399" s="15" t="s">
        <v>37</v>
      </c>
      <c r="AC399" s="15" t="s">
        <v>37</v>
      </c>
      <c r="AD399" s="15" t="s">
        <v>37</v>
      </c>
      <c r="AE399" s="15" t="s">
        <v>37</v>
      </c>
      <c r="AF399" s="15" t="s">
        <v>37</v>
      </c>
      <c r="AG399" s="15" t="s">
        <v>37</v>
      </c>
      <c r="AH399" s="15" t="s">
        <v>37</v>
      </c>
      <c r="AI399" s="15" t="s">
        <v>37</v>
      </c>
      <c r="AJ399" s="15" t="s">
        <v>37</v>
      </c>
      <c r="AK399" s="15" t="s">
        <v>37</v>
      </c>
      <c r="AL399" s="15" t="s">
        <v>37</v>
      </c>
      <c r="AM399" s="15" t="s">
        <v>37</v>
      </c>
      <c r="AN399" s="15" t="s">
        <v>37</v>
      </c>
      <c r="AP399" s="16">
        <v>216778.80068333948</v>
      </c>
      <c r="AQ399" s="17">
        <v>2</v>
      </c>
      <c r="AR399" s="18" t="s">
        <v>37</v>
      </c>
      <c r="AS399" s="19">
        <v>216778.80068333948</v>
      </c>
      <c r="AT399" s="19" t="s">
        <v>37</v>
      </c>
      <c r="AV399" s="16">
        <v>216778.80068333948</v>
      </c>
      <c r="AW399" s="17">
        <v>5</v>
      </c>
      <c r="AX399" s="18" t="s">
        <v>37</v>
      </c>
      <c r="AY399" s="19">
        <v>864409.93200159341</v>
      </c>
      <c r="AZ399" s="19" t="s">
        <v>37</v>
      </c>
    </row>
    <row r="400" spans="2:52" x14ac:dyDescent="0.15">
      <c r="I400" s="14">
        <v>44959</v>
      </c>
      <c r="J400" s="15" t="s">
        <v>37</v>
      </c>
      <c r="K400" s="15" t="s">
        <v>37</v>
      </c>
      <c r="L400" s="15">
        <v>39558.114831848485</v>
      </c>
      <c r="M400" s="15">
        <v>40143.235708681459</v>
      </c>
      <c r="N400" s="15" t="s">
        <v>37</v>
      </c>
      <c r="O400" s="15" t="s">
        <v>37</v>
      </c>
      <c r="P400" s="15">
        <v>43103.325583299273</v>
      </c>
      <c r="Q400" s="15">
        <v>43702.290279323621</v>
      </c>
      <c r="R400" s="15" t="s">
        <v>37</v>
      </c>
      <c r="S400" s="15" t="s">
        <v>37</v>
      </c>
      <c r="T400" s="15">
        <v>50206.676766381199</v>
      </c>
      <c r="U400" s="15" t="s">
        <v>37</v>
      </c>
      <c r="V400" s="15" t="s">
        <v>37</v>
      </c>
      <c r="W400" s="15" t="s">
        <v>37</v>
      </c>
      <c r="X400" s="15" t="s">
        <v>37</v>
      </c>
      <c r="Y400" s="15" t="s">
        <v>37</v>
      </c>
      <c r="Z400" s="15" t="s">
        <v>37</v>
      </c>
      <c r="AA400" s="15" t="s">
        <v>37</v>
      </c>
      <c r="AB400" s="15" t="s">
        <v>37</v>
      </c>
      <c r="AC400" s="15" t="s">
        <v>37</v>
      </c>
      <c r="AD400" s="15" t="s">
        <v>37</v>
      </c>
      <c r="AE400" s="15" t="s">
        <v>37</v>
      </c>
      <c r="AF400" s="15" t="s">
        <v>37</v>
      </c>
      <c r="AG400" s="15" t="s">
        <v>37</v>
      </c>
      <c r="AH400" s="15" t="s">
        <v>37</v>
      </c>
      <c r="AI400" s="15" t="s">
        <v>37</v>
      </c>
      <c r="AJ400" s="15" t="s">
        <v>37</v>
      </c>
      <c r="AK400" s="15" t="s">
        <v>37</v>
      </c>
      <c r="AL400" s="15" t="s">
        <v>37</v>
      </c>
      <c r="AM400" s="15" t="s">
        <v>37</v>
      </c>
      <c r="AN400" s="15" t="s">
        <v>37</v>
      </c>
      <c r="AP400" s="16">
        <v>216713.64316953401</v>
      </c>
      <c r="AQ400" s="17">
        <v>2</v>
      </c>
      <c r="AR400" s="18" t="s">
        <v>37</v>
      </c>
      <c r="AS400" s="19">
        <v>433492.44385287352</v>
      </c>
      <c r="AT400" s="19" t="s">
        <v>37</v>
      </c>
      <c r="AV400" s="16">
        <v>216713.64316953401</v>
      </c>
      <c r="AW400" s="17">
        <v>5</v>
      </c>
      <c r="AX400" s="18" t="s">
        <v>37</v>
      </c>
      <c r="AY400" s="19">
        <v>1081123.5751711274</v>
      </c>
      <c r="AZ400" s="19" t="s">
        <v>37</v>
      </c>
    </row>
    <row r="401" spans="9:52" x14ac:dyDescent="0.15">
      <c r="I401" s="14">
        <v>44960</v>
      </c>
      <c r="J401" s="15" t="s">
        <v>37</v>
      </c>
      <c r="K401" s="15" t="s">
        <v>37</v>
      </c>
      <c r="L401" s="15">
        <v>39546.224792761881</v>
      </c>
      <c r="M401" s="15">
        <v>40131.169798977025</v>
      </c>
      <c r="N401" s="15" t="s">
        <v>37</v>
      </c>
      <c r="O401" s="15" t="s">
        <v>37</v>
      </c>
      <c r="P401" s="15">
        <v>43090.369955152521</v>
      </c>
      <c r="Q401" s="15">
        <v>43689.154619502522</v>
      </c>
      <c r="R401" s="15" t="s">
        <v>37</v>
      </c>
      <c r="S401" s="15" t="s">
        <v>37</v>
      </c>
      <c r="T401" s="15">
        <v>50191.586073821702</v>
      </c>
      <c r="U401" s="15" t="s">
        <v>37</v>
      </c>
      <c r="V401" s="15" t="s">
        <v>37</v>
      </c>
      <c r="W401" s="15" t="s">
        <v>37</v>
      </c>
      <c r="X401" s="15" t="s">
        <v>37</v>
      </c>
      <c r="Y401" s="15" t="s">
        <v>37</v>
      </c>
      <c r="Z401" s="15" t="s">
        <v>37</v>
      </c>
      <c r="AA401" s="15" t="s">
        <v>37</v>
      </c>
      <c r="AB401" s="15" t="s">
        <v>37</v>
      </c>
      <c r="AC401" s="15" t="s">
        <v>37</v>
      </c>
      <c r="AD401" s="15" t="s">
        <v>37</v>
      </c>
      <c r="AE401" s="15" t="s">
        <v>37</v>
      </c>
      <c r="AF401" s="15" t="s">
        <v>37</v>
      </c>
      <c r="AG401" s="15" t="s">
        <v>37</v>
      </c>
      <c r="AH401" s="15" t="s">
        <v>37</v>
      </c>
      <c r="AI401" s="15" t="s">
        <v>37</v>
      </c>
      <c r="AJ401" s="15" t="s">
        <v>37</v>
      </c>
      <c r="AK401" s="15" t="s">
        <v>37</v>
      </c>
      <c r="AL401" s="15" t="s">
        <v>37</v>
      </c>
      <c r="AM401" s="15" t="s">
        <v>37</v>
      </c>
      <c r="AN401" s="15" t="s">
        <v>37</v>
      </c>
      <c r="AP401" s="16">
        <v>216648.50524021566</v>
      </c>
      <c r="AQ401" s="17">
        <v>2</v>
      </c>
      <c r="AR401" s="18" t="s">
        <v>37</v>
      </c>
      <c r="AS401" s="19">
        <v>650140.94909308921</v>
      </c>
      <c r="AT401" s="19" t="s">
        <v>37</v>
      </c>
      <c r="AV401" s="16">
        <v>216648.50524021566</v>
      </c>
      <c r="AW401" s="17">
        <v>5</v>
      </c>
      <c r="AX401" s="18" t="s">
        <v>37</v>
      </c>
      <c r="AY401" s="19">
        <v>1297772.0804113431</v>
      </c>
      <c r="AZ401" s="19" t="s">
        <v>37</v>
      </c>
    </row>
    <row r="402" spans="9:52" x14ac:dyDescent="0.15">
      <c r="I402" s="14">
        <v>44961</v>
      </c>
      <c r="J402" s="15" t="s">
        <v>37</v>
      </c>
      <c r="K402" s="15" t="s">
        <v>37</v>
      </c>
      <c r="L402" s="15">
        <v>39534.33832748131</v>
      </c>
      <c r="M402" s="15">
        <v>40119.107515940304</v>
      </c>
      <c r="N402" s="15" t="s">
        <v>37</v>
      </c>
      <c r="O402" s="15" t="s">
        <v>37</v>
      </c>
      <c r="P402" s="15">
        <v>43077.418221097432</v>
      </c>
      <c r="Q402" s="15">
        <v>43676.022907885454</v>
      </c>
      <c r="R402" s="15" t="s">
        <v>37</v>
      </c>
      <c r="S402" s="15" t="s">
        <v>37</v>
      </c>
      <c r="T402" s="15">
        <v>50176.499917093228</v>
      </c>
      <c r="U402" s="15" t="s">
        <v>37</v>
      </c>
      <c r="V402" s="15" t="s">
        <v>37</v>
      </c>
      <c r="W402" s="15" t="s">
        <v>37</v>
      </c>
      <c r="X402" s="15" t="s">
        <v>37</v>
      </c>
      <c r="Y402" s="15" t="s">
        <v>37</v>
      </c>
      <c r="Z402" s="15" t="s">
        <v>37</v>
      </c>
      <c r="AA402" s="15" t="s">
        <v>37</v>
      </c>
      <c r="AB402" s="15" t="s">
        <v>37</v>
      </c>
      <c r="AC402" s="15" t="s">
        <v>37</v>
      </c>
      <c r="AD402" s="15" t="s">
        <v>37</v>
      </c>
      <c r="AE402" s="15" t="s">
        <v>37</v>
      </c>
      <c r="AF402" s="15" t="s">
        <v>37</v>
      </c>
      <c r="AG402" s="15" t="s">
        <v>37</v>
      </c>
      <c r="AH402" s="15" t="s">
        <v>37</v>
      </c>
      <c r="AI402" s="15" t="s">
        <v>37</v>
      </c>
      <c r="AJ402" s="15" t="s">
        <v>37</v>
      </c>
      <c r="AK402" s="15" t="s">
        <v>37</v>
      </c>
      <c r="AL402" s="15" t="s">
        <v>37</v>
      </c>
      <c r="AM402" s="15" t="s">
        <v>37</v>
      </c>
      <c r="AN402" s="15" t="s">
        <v>37</v>
      </c>
      <c r="AP402" s="16">
        <v>216583.38688949775</v>
      </c>
      <c r="AQ402" s="17">
        <v>2</v>
      </c>
      <c r="AR402" s="18" t="s">
        <v>37</v>
      </c>
      <c r="AS402" s="19">
        <v>866724.33598258696</v>
      </c>
      <c r="AT402" s="19" t="s">
        <v>37</v>
      </c>
      <c r="AV402" s="16">
        <v>216583.38688949775</v>
      </c>
      <c r="AW402" s="17">
        <v>5</v>
      </c>
      <c r="AX402" s="18">
        <v>5</v>
      </c>
      <c r="AY402" s="19">
        <v>1514355.4673008409</v>
      </c>
      <c r="AZ402" s="19">
        <v>1514355.4673008409</v>
      </c>
    </row>
    <row r="403" spans="9:52" x14ac:dyDescent="0.15">
      <c r="I403" s="14">
        <v>44962</v>
      </c>
      <c r="J403" s="15" t="s">
        <v>37</v>
      </c>
      <c r="K403" s="15" t="s">
        <v>37</v>
      </c>
      <c r="L403" s="15">
        <v>39522.455434932592</v>
      </c>
      <c r="M403" s="15">
        <v>40107.048858481226</v>
      </c>
      <c r="N403" s="15" t="s">
        <v>37</v>
      </c>
      <c r="O403" s="15" t="s">
        <v>37</v>
      </c>
      <c r="P403" s="15">
        <v>43064.470379963546</v>
      </c>
      <c r="Q403" s="15">
        <v>43662.895143285714</v>
      </c>
      <c r="R403" s="15" t="s">
        <v>37</v>
      </c>
      <c r="S403" s="15" t="s">
        <v>37</v>
      </c>
      <c r="T403" s="15">
        <v>49214.976440212937</v>
      </c>
      <c r="U403" s="15" t="s">
        <v>37</v>
      </c>
      <c r="V403" s="15" t="s">
        <v>37</v>
      </c>
      <c r="W403" s="15" t="s">
        <v>37</v>
      </c>
      <c r="X403" s="15" t="s">
        <v>37</v>
      </c>
      <c r="Y403" s="15" t="s">
        <v>37</v>
      </c>
      <c r="Z403" s="15" t="s">
        <v>37</v>
      </c>
      <c r="AA403" s="15" t="s">
        <v>37</v>
      </c>
      <c r="AB403" s="15" t="s">
        <v>37</v>
      </c>
      <c r="AC403" s="15" t="s">
        <v>37</v>
      </c>
      <c r="AD403" s="15" t="s">
        <v>37</v>
      </c>
      <c r="AE403" s="15" t="s">
        <v>37</v>
      </c>
      <c r="AF403" s="15" t="s">
        <v>37</v>
      </c>
      <c r="AG403" s="15" t="s">
        <v>37</v>
      </c>
      <c r="AH403" s="15" t="s">
        <v>37</v>
      </c>
      <c r="AI403" s="15" t="s">
        <v>37</v>
      </c>
      <c r="AJ403" s="15" t="s">
        <v>37</v>
      </c>
      <c r="AK403" s="15" t="s">
        <v>37</v>
      </c>
      <c r="AL403" s="15" t="s">
        <v>37</v>
      </c>
      <c r="AM403" s="15" t="s">
        <v>37</v>
      </c>
      <c r="AN403" s="15" t="s">
        <v>37</v>
      </c>
      <c r="AP403" s="16">
        <v>215571.84625687602</v>
      </c>
      <c r="AQ403" s="17">
        <v>2</v>
      </c>
      <c r="AR403" s="18" t="s">
        <v>37</v>
      </c>
      <c r="AS403" s="19">
        <v>1082296.1822394631</v>
      </c>
      <c r="AT403" s="19" t="s">
        <v>37</v>
      </c>
      <c r="AV403" s="16">
        <v>215571.84625687602</v>
      </c>
      <c r="AW403" s="17">
        <v>6</v>
      </c>
      <c r="AX403" s="18" t="s">
        <v>37</v>
      </c>
      <c r="AY403" s="19">
        <v>215571.84625687602</v>
      </c>
      <c r="AZ403" s="19" t="s">
        <v>37</v>
      </c>
    </row>
    <row r="404" spans="9:52" x14ac:dyDescent="0.15">
      <c r="I404" s="14">
        <v>44963</v>
      </c>
      <c r="J404" s="15" t="s">
        <v>37</v>
      </c>
      <c r="K404" s="15" t="s">
        <v>37</v>
      </c>
      <c r="L404" s="15">
        <v>39510.576114041869</v>
      </c>
      <c r="M404" s="15">
        <v>40094.99382551005</v>
      </c>
      <c r="N404" s="15" t="s">
        <v>37</v>
      </c>
      <c r="O404" s="15" t="s">
        <v>37</v>
      </c>
      <c r="P404" s="15">
        <v>43051.526430580765</v>
      </c>
      <c r="Q404" s="15">
        <v>43649.771324516936</v>
      </c>
      <c r="R404" s="15" t="s">
        <v>37</v>
      </c>
      <c r="S404" s="15" t="s">
        <v>37</v>
      </c>
      <c r="T404" s="15">
        <v>49200.183824437197</v>
      </c>
      <c r="U404" s="15" t="s">
        <v>37</v>
      </c>
      <c r="V404" s="15" t="s">
        <v>37</v>
      </c>
      <c r="W404" s="15" t="s">
        <v>37</v>
      </c>
      <c r="X404" s="15" t="s">
        <v>37</v>
      </c>
      <c r="Y404" s="15" t="s">
        <v>37</v>
      </c>
      <c r="Z404" s="15" t="s">
        <v>37</v>
      </c>
      <c r="AA404" s="15" t="s">
        <v>37</v>
      </c>
      <c r="AB404" s="15" t="s">
        <v>37</v>
      </c>
      <c r="AC404" s="15" t="s">
        <v>37</v>
      </c>
      <c r="AD404" s="15" t="s">
        <v>37</v>
      </c>
      <c r="AE404" s="15" t="s">
        <v>37</v>
      </c>
      <c r="AF404" s="15" t="s">
        <v>37</v>
      </c>
      <c r="AG404" s="15" t="s">
        <v>37</v>
      </c>
      <c r="AH404" s="15" t="s">
        <v>37</v>
      </c>
      <c r="AI404" s="15" t="s">
        <v>37</v>
      </c>
      <c r="AJ404" s="15" t="s">
        <v>37</v>
      </c>
      <c r="AK404" s="15" t="s">
        <v>37</v>
      </c>
      <c r="AL404" s="15" t="s">
        <v>37</v>
      </c>
      <c r="AM404" s="15" t="s">
        <v>37</v>
      </c>
      <c r="AN404" s="15" t="s">
        <v>37</v>
      </c>
      <c r="AP404" s="16">
        <v>215507.05151908682</v>
      </c>
      <c r="AQ404" s="17">
        <v>2</v>
      </c>
      <c r="AR404" s="18" t="s">
        <v>37</v>
      </c>
      <c r="AS404" s="19">
        <v>1297803.2337585499</v>
      </c>
      <c r="AT404" s="19" t="s">
        <v>37</v>
      </c>
      <c r="AV404" s="16">
        <v>215507.05151908682</v>
      </c>
      <c r="AW404" s="17">
        <v>6</v>
      </c>
      <c r="AX404" s="18" t="s">
        <v>37</v>
      </c>
      <c r="AY404" s="19">
        <v>431078.89777596283</v>
      </c>
      <c r="AZ404" s="19" t="s">
        <v>37</v>
      </c>
    </row>
    <row r="405" spans="9:52" x14ac:dyDescent="0.15">
      <c r="I405" s="14">
        <v>44964</v>
      </c>
      <c r="J405" s="15" t="s">
        <v>37</v>
      </c>
      <c r="K405" s="15" t="s">
        <v>37</v>
      </c>
      <c r="L405" s="15">
        <v>39498.700363735588</v>
      </c>
      <c r="M405" s="15">
        <v>40082.942415937352</v>
      </c>
      <c r="N405" s="15" t="s">
        <v>37</v>
      </c>
      <c r="O405" s="15" t="s">
        <v>37</v>
      </c>
      <c r="P405" s="15">
        <v>43038.586371779347</v>
      </c>
      <c r="Q405" s="15">
        <v>43636.651450393103</v>
      </c>
      <c r="R405" s="15" t="s">
        <v>37</v>
      </c>
      <c r="S405" s="15" t="s">
        <v>37</v>
      </c>
      <c r="T405" s="15">
        <v>49185.395654899112</v>
      </c>
      <c r="U405" s="15" t="s">
        <v>37</v>
      </c>
      <c r="V405" s="15" t="s">
        <v>37</v>
      </c>
      <c r="W405" s="15" t="s">
        <v>37</v>
      </c>
      <c r="X405" s="15" t="s">
        <v>37</v>
      </c>
      <c r="Y405" s="15" t="s">
        <v>37</v>
      </c>
      <c r="Z405" s="15" t="s">
        <v>37</v>
      </c>
      <c r="AA405" s="15" t="s">
        <v>37</v>
      </c>
      <c r="AB405" s="15" t="s">
        <v>37</v>
      </c>
      <c r="AC405" s="15" t="s">
        <v>37</v>
      </c>
      <c r="AD405" s="15" t="s">
        <v>37</v>
      </c>
      <c r="AE405" s="15" t="s">
        <v>37</v>
      </c>
      <c r="AF405" s="15" t="s">
        <v>37</v>
      </c>
      <c r="AG405" s="15" t="s">
        <v>37</v>
      </c>
      <c r="AH405" s="15" t="s">
        <v>37</v>
      </c>
      <c r="AI405" s="15" t="s">
        <v>37</v>
      </c>
      <c r="AJ405" s="15" t="s">
        <v>37</v>
      </c>
      <c r="AK405" s="15" t="s">
        <v>37</v>
      </c>
      <c r="AL405" s="15" t="s">
        <v>37</v>
      </c>
      <c r="AM405" s="15" t="s">
        <v>37</v>
      </c>
      <c r="AN405" s="15" t="s">
        <v>37</v>
      </c>
      <c r="AP405" s="16">
        <v>215442.27625674452</v>
      </c>
      <c r="AQ405" s="17">
        <v>2</v>
      </c>
      <c r="AR405" s="18" t="s">
        <v>37</v>
      </c>
      <c r="AS405" s="19">
        <v>1513245.5100152944</v>
      </c>
      <c r="AT405" s="19" t="s">
        <v>37</v>
      </c>
      <c r="AV405" s="16">
        <v>215442.27625674452</v>
      </c>
      <c r="AW405" s="17">
        <v>6</v>
      </c>
      <c r="AX405" s="18" t="s">
        <v>37</v>
      </c>
      <c r="AY405" s="19">
        <v>646521.17403270735</v>
      </c>
      <c r="AZ405" s="19" t="s">
        <v>37</v>
      </c>
    </row>
    <row r="406" spans="9:52" x14ac:dyDescent="0.15">
      <c r="I406" s="14">
        <v>44965</v>
      </c>
      <c r="J406" s="15" t="s">
        <v>37</v>
      </c>
      <c r="K406" s="15" t="s">
        <v>37</v>
      </c>
      <c r="L406" s="15">
        <v>38986.994914802053</v>
      </c>
      <c r="M406" s="15">
        <v>39570.008445815627</v>
      </c>
      <c r="N406" s="15" t="s">
        <v>37</v>
      </c>
      <c r="O406" s="15" t="s">
        <v>37</v>
      </c>
      <c r="P406" s="15">
        <v>42519.466082361767</v>
      </c>
      <c r="Q406" s="15">
        <v>43116.285106708492</v>
      </c>
      <c r="R406" s="15" t="s">
        <v>37</v>
      </c>
      <c r="S406" s="15" t="s">
        <v>37</v>
      </c>
      <c r="T406" s="15">
        <v>49170.611930262268</v>
      </c>
      <c r="U406" s="15" t="s">
        <v>37</v>
      </c>
      <c r="V406" s="15" t="s">
        <v>37</v>
      </c>
      <c r="W406" s="15" t="s">
        <v>37</v>
      </c>
      <c r="X406" s="15" t="s">
        <v>37</v>
      </c>
      <c r="Y406" s="15" t="s">
        <v>37</v>
      </c>
      <c r="Z406" s="15" t="s">
        <v>37</v>
      </c>
      <c r="AA406" s="15" t="s">
        <v>37</v>
      </c>
      <c r="AB406" s="15" t="s">
        <v>37</v>
      </c>
      <c r="AC406" s="15" t="s">
        <v>37</v>
      </c>
      <c r="AD406" s="15" t="s">
        <v>37</v>
      </c>
      <c r="AE406" s="15" t="s">
        <v>37</v>
      </c>
      <c r="AF406" s="15" t="s">
        <v>37</v>
      </c>
      <c r="AG406" s="15" t="s">
        <v>37</v>
      </c>
      <c r="AH406" s="15" t="s">
        <v>37</v>
      </c>
      <c r="AI406" s="15" t="s">
        <v>37</v>
      </c>
      <c r="AJ406" s="15" t="s">
        <v>37</v>
      </c>
      <c r="AK406" s="15" t="s">
        <v>37</v>
      </c>
      <c r="AL406" s="15" t="s">
        <v>37</v>
      </c>
      <c r="AM406" s="15" t="s">
        <v>37</v>
      </c>
      <c r="AN406" s="15" t="s">
        <v>37</v>
      </c>
      <c r="AP406" s="16">
        <v>213363.3664799502</v>
      </c>
      <c r="AQ406" s="17">
        <v>2</v>
      </c>
      <c r="AR406" s="18" t="s">
        <v>37</v>
      </c>
      <c r="AS406" s="19">
        <v>1726608.8764952447</v>
      </c>
      <c r="AT406" s="19" t="s">
        <v>37</v>
      </c>
      <c r="AV406" s="16">
        <v>213363.3664799502</v>
      </c>
      <c r="AW406" s="17">
        <v>6</v>
      </c>
      <c r="AX406" s="18" t="s">
        <v>37</v>
      </c>
      <c r="AY406" s="19">
        <v>859884.54051265749</v>
      </c>
      <c r="AZ406" s="19" t="s">
        <v>37</v>
      </c>
    </row>
    <row r="407" spans="9:52" x14ac:dyDescent="0.15">
      <c r="I407" s="14">
        <v>44966</v>
      </c>
      <c r="J407" s="15" t="s">
        <v>37</v>
      </c>
      <c r="K407" s="15" t="s">
        <v>37</v>
      </c>
      <c r="L407" s="15">
        <v>38975.276538044804</v>
      </c>
      <c r="M407" s="15">
        <v>39558.114831848485</v>
      </c>
      <c r="N407" s="15" t="s">
        <v>37</v>
      </c>
      <c r="O407" s="15" t="s">
        <v>37</v>
      </c>
      <c r="P407" s="15">
        <v>42506.685945699297</v>
      </c>
      <c r="Q407" s="15">
        <v>43103.325583299273</v>
      </c>
      <c r="R407" s="15" t="s">
        <v>37</v>
      </c>
      <c r="S407" s="15" t="s">
        <v>37</v>
      </c>
      <c r="T407" s="15">
        <v>49155.832649190656</v>
      </c>
      <c r="U407" s="15" t="s">
        <v>37</v>
      </c>
      <c r="V407" s="15" t="s">
        <v>37</v>
      </c>
      <c r="W407" s="15" t="s">
        <v>37</v>
      </c>
      <c r="X407" s="15" t="s">
        <v>37</v>
      </c>
      <c r="Y407" s="15" t="s">
        <v>37</v>
      </c>
      <c r="Z407" s="15" t="s">
        <v>37</v>
      </c>
      <c r="AA407" s="15" t="s">
        <v>37</v>
      </c>
      <c r="AB407" s="15" t="s">
        <v>37</v>
      </c>
      <c r="AC407" s="15" t="s">
        <v>37</v>
      </c>
      <c r="AD407" s="15" t="s">
        <v>37</v>
      </c>
      <c r="AE407" s="15" t="s">
        <v>37</v>
      </c>
      <c r="AF407" s="15" t="s">
        <v>37</v>
      </c>
      <c r="AG407" s="15" t="s">
        <v>37</v>
      </c>
      <c r="AH407" s="15" t="s">
        <v>37</v>
      </c>
      <c r="AI407" s="15" t="s">
        <v>37</v>
      </c>
      <c r="AJ407" s="15" t="s">
        <v>37</v>
      </c>
      <c r="AK407" s="15" t="s">
        <v>37</v>
      </c>
      <c r="AL407" s="15" t="s">
        <v>37</v>
      </c>
      <c r="AM407" s="15" t="s">
        <v>37</v>
      </c>
      <c r="AN407" s="15" t="s">
        <v>37</v>
      </c>
      <c r="AP407" s="16">
        <v>213299.23554808251</v>
      </c>
      <c r="AQ407" s="17">
        <v>2</v>
      </c>
      <c r="AR407" s="18" t="s">
        <v>37</v>
      </c>
      <c r="AS407" s="19">
        <v>1939908.1120433272</v>
      </c>
      <c r="AT407" s="19" t="s">
        <v>37</v>
      </c>
      <c r="AV407" s="16">
        <v>213299.23554808251</v>
      </c>
      <c r="AW407" s="17">
        <v>6</v>
      </c>
      <c r="AX407" s="18" t="s">
        <v>37</v>
      </c>
      <c r="AY407" s="19">
        <v>1073183.77606074</v>
      </c>
      <c r="AZ407" s="19" t="s">
        <v>37</v>
      </c>
    </row>
    <row r="408" spans="9:52" x14ac:dyDescent="0.15">
      <c r="I408" s="14">
        <v>44967</v>
      </c>
      <c r="J408" s="15" t="s">
        <v>37</v>
      </c>
      <c r="K408" s="15" t="s">
        <v>37</v>
      </c>
      <c r="L408" s="15">
        <v>38963.561683496802</v>
      </c>
      <c r="M408" s="15">
        <v>39546.224792761881</v>
      </c>
      <c r="N408" s="15" t="s">
        <v>37</v>
      </c>
      <c r="O408" s="15" t="s">
        <v>37</v>
      </c>
      <c r="P408" s="15">
        <v>42493.909650380767</v>
      </c>
      <c r="Q408" s="15">
        <v>43090.369955152521</v>
      </c>
      <c r="R408" s="15" t="s">
        <v>37</v>
      </c>
      <c r="S408" s="15" t="s">
        <v>37</v>
      </c>
      <c r="T408" s="15">
        <v>49141.05781034867</v>
      </c>
      <c r="U408" s="15" t="s">
        <v>37</v>
      </c>
      <c r="V408" s="15" t="s">
        <v>37</v>
      </c>
      <c r="W408" s="15" t="s">
        <v>37</v>
      </c>
      <c r="X408" s="15" t="s">
        <v>37</v>
      </c>
      <c r="Y408" s="15" t="s">
        <v>37</v>
      </c>
      <c r="Z408" s="15" t="s">
        <v>37</v>
      </c>
      <c r="AA408" s="15" t="s">
        <v>37</v>
      </c>
      <c r="AB408" s="15" t="s">
        <v>37</v>
      </c>
      <c r="AC408" s="15" t="s">
        <v>37</v>
      </c>
      <c r="AD408" s="15" t="s">
        <v>37</v>
      </c>
      <c r="AE408" s="15" t="s">
        <v>37</v>
      </c>
      <c r="AF408" s="15" t="s">
        <v>37</v>
      </c>
      <c r="AG408" s="15" t="s">
        <v>37</v>
      </c>
      <c r="AH408" s="15" t="s">
        <v>37</v>
      </c>
      <c r="AI408" s="15" t="s">
        <v>37</v>
      </c>
      <c r="AJ408" s="15" t="s">
        <v>37</v>
      </c>
      <c r="AK408" s="15" t="s">
        <v>37</v>
      </c>
      <c r="AL408" s="15" t="s">
        <v>37</v>
      </c>
      <c r="AM408" s="15" t="s">
        <v>37</v>
      </c>
      <c r="AN408" s="15" t="s">
        <v>37</v>
      </c>
      <c r="AP408" s="16">
        <v>213235.12389214063</v>
      </c>
      <c r="AQ408" s="17">
        <v>2</v>
      </c>
      <c r="AR408" s="18" t="s">
        <v>37</v>
      </c>
      <c r="AS408" s="19">
        <v>2153143.2359354678</v>
      </c>
      <c r="AT408" s="19" t="s">
        <v>37</v>
      </c>
      <c r="AV408" s="16">
        <v>213235.12389214063</v>
      </c>
      <c r="AW408" s="17">
        <v>6</v>
      </c>
      <c r="AX408" s="18" t="s">
        <v>37</v>
      </c>
      <c r="AY408" s="19">
        <v>1286418.8999528806</v>
      </c>
      <c r="AZ408" s="19" t="s">
        <v>37</v>
      </c>
    </row>
    <row r="409" spans="9:52" x14ac:dyDescent="0.15">
      <c r="I409" s="14">
        <v>44968</v>
      </c>
      <c r="J409" s="15" t="s">
        <v>37</v>
      </c>
      <c r="K409" s="15" t="s">
        <v>37</v>
      </c>
      <c r="L409" s="15">
        <v>38951.850350099361</v>
      </c>
      <c r="M409" s="15">
        <v>39534.33832748131</v>
      </c>
      <c r="N409" s="15" t="s">
        <v>37</v>
      </c>
      <c r="O409" s="15" t="s">
        <v>37</v>
      </c>
      <c r="P409" s="15">
        <v>42481.137195251562</v>
      </c>
      <c r="Q409" s="15">
        <v>43077.418221097432</v>
      </c>
      <c r="R409" s="15" t="s">
        <v>37</v>
      </c>
      <c r="S409" s="15" t="s">
        <v>37</v>
      </c>
      <c r="T409" s="15">
        <v>49126.287412401107</v>
      </c>
      <c r="U409" s="15" t="s">
        <v>37</v>
      </c>
      <c r="V409" s="15" t="s">
        <v>37</v>
      </c>
      <c r="W409" s="15" t="s">
        <v>37</v>
      </c>
      <c r="X409" s="15" t="s">
        <v>37</v>
      </c>
      <c r="Y409" s="15" t="s">
        <v>37</v>
      </c>
      <c r="Z409" s="15" t="s">
        <v>37</v>
      </c>
      <c r="AA409" s="15" t="s">
        <v>37</v>
      </c>
      <c r="AB409" s="15" t="s">
        <v>37</v>
      </c>
      <c r="AC409" s="15" t="s">
        <v>37</v>
      </c>
      <c r="AD409" s="15" t="s">
        <v>37</v>
      </c>
      <c r="AE409" s="15" t="s">
        <v>37</v>
      </c>
      <c r="AF409" s="15" t="s">
        <v>37</v>
      </c>
      <c r="AG409" s="15" t="s">
        <v>37</v>
      </c>
      <c r="AH409" s="15" t="s">
        <v>37</v>
      </c>
      <c r="AI409" s="15" t="s">
        <v>37</v>
      </c>
      <c r="AJ409" s="15" t="s">
        <v>37</v>
      </c>
      <c r="AK409" s="15" t="s">
        <v>37</v>
      </c>
      <c r="AL409" s="15" t="s">
        <v>37</v>
      </c>
      <c r="AM409" s="15" t="s">
        <v>37</v>
      </c>
      <c r="AN409" s="15" t="s">
        <v>37</v>
      </c>
      <c r="AP409" s="16">
        <v>213171.03150633079</v>
      </c>
      <c r="AQ409" s="17">
        <v>2</v>
      </c>
      <c r="AR409" s="18" t="s">
        <v>37</v>
      </c>
      <c r="AS409" s="19">
        <v>2366314.2674417985</v>
      </c>
      <c r="AT409" s="19" t="s">
        <v>37</v>
      </c>
      <c r="AV409" s="16">
        <v>213171.03150633079</v>
      </c>
      <c r="AW409" s="17">
        <v>6</v>
      </c>
      <c r="AX409" s="18">
        <v>6</v>
      </c>
      <c r="AY409" s="19">
        <v>1499589.9314592113</v>
      </c>
      <c r="AZ409" s="19">
        <v>1499589.9314592113</v>
      </c>
    </row>
    <row r="410" spans="9:52" x14ac:dyDescent="0.15">
      <c r="I410" s="14">
        <v>44969</v>
      </c>
      <c r="J410" s="15" t="s">
        <v>37</v>
      </c>
      <c r="K410" s="15" t="s">
        <v>37</v>
      </c>
      <c r="L410" s="15">
        <v>38940.142536794126</v>
      </c>
      <c r="M410" s="15">
        <v>39522.455434932592</v>
      </c>
      <c r="N410" s="15" t="s">
        <v>37</v>
      </c>
      <c r="O410" s="15" t="s">
        <v>37</v>
      </c>
      <c r="P410" s="15">
        <v>42468.368579157446</v>
      </c>
      <c r="Q410" s="15">
        <v>43064.470379963546</v>
      </c>
      <c r="R410" s="15" t="s">
        <v>37</v>
      </c>
      <c r="S410" s="15" t="s">
        <v>37</v>
      </c>
      <c r="T410" s="15">
        <v>48167.069118359053</v>
      </c>
      <c r="U410" s="15" t="s">
        <v>37</v>
      </c>
      <c r="V410" s="15" t="s">
        <v>37</v>
      </c>
      <c r="W410" s="15" t="s">
        <v>37</v>
      </c>
      <c r="X410" s="15" t="s">
        <v>37</v>
      </c>
      <c r="Y410" s="15" t="s">
        <v>37</v>
      </c>
      <c r="Z410" s="15" t="s">
        <v>37</v>
      </c>
      <c r="AA410" s="15" t="s">
        <v>37</v>
      </c>
      <c r="AB410" s="15" t="s">
        <v>37</v>
      </c>
      <c r="AC410" s="15" t="s">
        <v>37</v>
      </c>
      <c r="AD410" s="15" t="s">
        <v>37</v>
      </c>
      <c r="AE410" s="15" t="s">
        <v>37</v>
      </c>
      <c r="AF410" s="15" t="s">
        <v>37</v>
      </c>
      <c r="AG410" s="15" t="s">
        <v>37</v>
      </c>
      <c r="AH410" s="15" t="s">
        <v>37</v>
      </c>
      <c r="AI410" s="15" t="s">
        <v>37</v>
      </c>
      <c r="AJ410" s="15" t="s">
        <v>37</v>
      </c>
      <c r="AK410" s="15" t="s">
        <v>37</v>
      </c>
      <c r="AL410" s="15" t="s">
        <v>37</v>
      </c>
      <c r="AM410" s="15" t="s">
        <v>37</v>
      </c>
      <c r="AN410" s="15" t="s">
        <v>37</v>
      </c>
      <c r="AP410" s="16">
        <v>212162.50604920677</v>
      </c>
      <c r="AQ410" s="17">
        <v>2</v>
      </c>
      <c r="AR410" s="18" t="s">
        <v>37</v>
      </c>
      <c r="AS410" s="19">
        <v>2578476.7734910054</v>
      </c>
      <c r="AT410" s="19" t="s">
        <v>37</v>
      </c>
      <c r="AV410" s="16">
        <v>212162.50604920677</v>
      </c>
      <c r="AW410" s="17">
        <v>7</v>
      </c>
      <c r="AX410" s="18" t="s">
        <v>37</v>
      </c>
      <c r="AY410" s="19">
        <v>212162.50604920677</v>
      </c>
      <c r="AZ410" s="19" t="s">
        <v>37</v>
      </c>
    </row>
    <row r="411" spans="9:52" x14ac:dyDescent="0.15">
      <c r="I411" s="14">
        <v>44970</v>
      </c>
      <c r="J411" s="15" t="s">
        <v>37</v>
      </c>
      <c r="K411" s="15" t="s">
        <v>37</v>
      </c>
      <c r="L411" s="15">
        <v>38928.438242523065</v>
      </c>
      <c r="M411" s="15">
        <v>39510.576114041869</v>
      </c>
      <c r="N411" s="15" t="s">
        <v>37</v>
      </c>
      <c r="O411" s="15" t="s">
        <v>37</v>
      </c>
      <c r="P411" s="15">
        <v>42455.603800944511</v>
      </c>
      <c r="Q411" s="15">
        <v>43051.526430580765</v>
      </c>
      <c r="R411" s="15" t="s">
        <v>37</v>
      </c>
      <c r="S411" s="15" t="s">
        <v>37</v>
      </c>
      <c r="T411" s="15">
        <v>48152.591473584049</v>
      </c>
      <c r="U411" s="15" t="s">
        <v>37</v>
      </c>
      <c r="V411" s="15" t="s">
        <v>37</v>
      </c>
      <c r="W411" s="15" t="s">
        <v>37</v>
      </c>
      <c r="X411" s="15" t="s">
        <v>37</v>
      </c>
      <c r="Y411" s="15" t="s">
        <v>37</v>
      </c>
      <c r="Z411" s="15" t="s">
        <v>37</v>
      </c>
      <c r="AA411" s="15" t="s">
        <v>37</v>
      </c>
      <c r="AB411" s="15" t="s">
        <v>37</v>
      </c>
      <c r="AC411" s="15" t="s">
        <v>37</v>
      </c>
      <c r="AD411" s="15" t="s">
        <v>37</v>
      </c>
      <c r="AE411" s="15" t="s">
        <v>37</v>
      </c>
      <c r="AF411" s="15" t="s">
        <v>37</v>
      </c>
      <c r="AG411" s="15" t="s">
        <v>37</v>
      </c>
      <c r="AH411" s="15" t="s">
        <v>37</v>
      </c>
      <c r="AI411" s="15" t="s">
        <v>37</v>
      </c>
      <c r="AJ411" s="15" t="s">
        <v>37</v>
      </c>
      <c r="AK411" s="15" t="s">
        <v>37</v>
      </c>
      <c r="AL411" s="15" t="s">
        <v>37</v>
      </c>
      <c r="AM411" s="15" t="s">
        <v>37</v>
      </c>
      <c r="AN411" s="15" t="s">
        <v>37</v>
      </c>
      <c r="AP411" s="16">
        <v>212098.73606167425</v>
      </c>
      <c r="AQ411" s="17">
        <v>2</v>
      </c>
      <c r="AR411" s="18" t="s">
        <v>37</v>
      </c>
      <c r="AS411" s="19">
        <v>2790575.5095526795</v>
      </c>
      <c r="AT411" s="19" t="s">
        <v>37</v>
      </c>
      <c r="AV411" s="16">
        <v>212098.73606167425</v>
      </c>
      <c r="AW411" s="17">
        <v>7</v>
      </c>
      <c r="AX411" s="18" t="s">
        <v>37</v>
      </c>
      <c r="AY411" s="19">
        <v>424261.24211088102</v>
      </c>
      <c r="AZ411" s="19" t="s">
        <v>37</v>
      </c>
    </row>
    <row r="412" spans="9:52" x14ac:dyDescent="0.15">
      <c r="I412" s="14">
        <v>44971</v>
      </c>
      <c r="J412" s="15" t="s">
        <v>37</v>
      </c>
      <c r="K412" s="15" t="s">
        <v>37</v>
      </c>
      <c r="L412" s="15">
        <v>38916.737466228456</v>
      </c>
      <c r="M412" s="15">
        <v>39498.700363735588</v>
      </c>
      <c r="N412" s="15" t="s">
        <v>37</v>
      </c>
      <c r="O412" s="15" t="s">
        <v>37</v>
      </c>
      <c r="P412" s="15">
        <v>42442.842859459197</v>
      </c>
      <c r="Q412" s="15">
        <v>43038.586371779347</v>
      </c>
      <c r="R412" s="15" t="s">
        <v>37</v>
      </c>
      <c r="S412" s="15" t="s">
        <v>37</v>
      </c>
      <c r="T412" s="15">
        <v>48138.118180375423</v>
      </c>
      <c r="U412" s="15" t="s">
        <v>37</v>
      </c>
      <c r="V412" s="15" t="s">
        <v>37</v>
      </c>
      <c r="W412" s="15" t="s">
        <v>37</v>
      </c>
      <c r="X412" s="15" t="s">
        <v>37</v>
      </c>
      <c r="Y412" s="15" t="s">
        <v>37</v>
      </c>
      <c r="Z412" s="15" t="s">
        <v>37</v>
      </c>
      <c r="AA412" s="15" t="s">
        <v>37</v>
      </c>
      <c r="AB412" s="15" t="s">
        <v>37</v>
      </c>
      <c r="AC412" s="15" t="s">
        <v>37</v>
      </c>
      <c r="AD412" s="15" t="s">
        <v>37</v>
      </c>
      <c r="AE412" s="15" t="s">
        <v>37</v>
      </c>
      <c r="AF412" s="15" t="s">
        <v>37</v>
      </c>
      <c r="AG412" s="15" t="s">
        <v>37</v>
      </c>
      <c r="AH412" s="15" t="s">
        <v>37</v>
      </c>
      <c r="AI412" s="15" t="s">
        <v>37</v>
      </c>
      <c r="AJ412" s="15" t="s">
        <v>37</v>
      </c>
      <c r="AK412" s="15" t="s">
        <v>37</v>
      </c>
      <c r="AL412" s="15" t="s">
        <v>37</v>
      </c>
      <c r="AM412" s="15" t="s">
        <v>37</v>
      </c>
      <c r="AN412" s="15" t="s">
        <v>37</v>
      </c>
      <c r="AP412" s="16">
        <v>212034.98524157802</v>
      </c>
      <c r="AQ412" s="17">
        <v>2</v>
      </c>
      <c r="AR412" s="18" t="s">
        <v>37</v>
      </c>
      <c r="AS412" s="19">
        <v>3002610.4947942575</v>
      </c>
      <c r="AT412" s="19" t="s">
        <v>37</v>
      </c>
      <c r="AV412" s="16">
        <v>212034.98524157802</v>
      </c>
      <c r="AW412" s="17">
        <v>7</v>
      </c>
      <c r="AX412" s="18" t="s">
        <v>37</v>
      </c>
      <c r="AY412" s="19">
        <v>636296.22735245898</v>
      </c>
      <c r="AZ412" s="19" t="s">
        <v>37</v>
      </c>
    </row>
    <row r="413" spans="9:52" x14ac:dyDescent="0.15">
      <c r="I413" s="14">
        <v>44972</v>
      </c>
      <c r="J413" s="15" t="s">
        <v>37</v>
      </c>
      <c r="K413" s="15" t="s">
        <v>37</v>
      </c>
      <c r="L413" s="15">
        <v>38406.257640098367</v>
      </c>
      <c r="M413" s="15">
        <v>38986.994914802053</v>
      </c>
      <c r="N413" s="15" t="s">
        <v>37</v>
      </c>
      <c r="O413" s="15" t="s">
        <v>37</v>
      </c>
      <c r="P413" s="15">
        <v>41924.965685053678</v>
      </c>
      <c r="Q413" s="15">
        <v>42519.466082361767</v>
      </c>
      <c r="R413" s="15" t="s">
        <v>37</v>
      </c>
      <c r="S413" s="15" t="s">
        <v>37</v>
      </c>
      <c r="T413" s="15">
        <v>48123.649237425205</v>
      </c>
      <c r="U413" s="15" t="s">
        <v>37</v>
      </c>
      <c r="V413" s="15" t="s">
        <v>37</v>
      </c>
      <c r="W413" s="15" t="s">
        <v>37</v>
      </c>
      <c r="X413" s="15" t="s">
        <v>37</v>
      </c>
      <c r="Y413" s="15" t="s">
        <v>37</v>
      </c>
      <c r="Z413" s="15" t="s">
        <v>37</v>
      </c>
      <c r="AA413" s="15" t="s">
        <v>37</v>
      </c>
      <c r="AB413" s="15" t="s">
        <v>37</v>
      </c>
      <c r="AC413" s="15" t="s">
        <v>37</v>
      </c>
      <c r="AD413" s="15" t="s">
        <v>37</v>
      </c>
      <c r="AE413" s="15" t="s">
        <v>37</v>
      </c>
      <c r="AF413" s="15" t="s">
        <v>37</v>
      </c>
      <c r="AG413" s="15" t="s">
        <v>37</v>
      </c>
      <c r="AH413" s="15" t="s">
        <v>37</v>
      </c>
      <c r="AI413" s="15" t="s">
        <v>37</v>
      </c>
      <c r="AJ413" s="15" t="s">
        <v>37</v>
      </c>
      <c r="AK413" s="15" t="s">
        <v>37</v>
      </c>
      <c r="AL413" s="15" t="s">
        <v>37</v>
      </c>
      <c r="AM413" s="15" t="s">
        <v>37</v>
      </c>
      <c r="AN413" s="15" t="s">
        <v>37</v>
      </c>
      <c r="AP413" s="16">
        <v>209961.33355974106</v>
      </c>
      <c r="AQ413" s="17">
        <v>2</v>
      </c>
      <c r="AR413" s="18" t="s">
        <v>37</v>
      </c>
      <c r="AS413" s="19">
        <v>3212571.8283539987</v>
      </c>
      <c r="AT413" s="19" t="s">
        <v>37</v>
      </c>
      <c r="AV413" s="16">
        <v>209961.33355974106</v>
      </c>
      <c r="AW413" s="17">
        <v>7</v>
      </c>
      <c r="AX413" s="18" t="s">
        <v>37</v>
      </c>
      <c r="AY413" s="19">
        <v>846257.56091220002</v>
      </c>
      <c r="AZ413" s="19" t="s">
        <v>37</v>
      </c>
    </row>
    <row r="414" spans="9:52" x14ac:dyDescent="0.15">
      <c r="I414" s="14">
        <v>44973</v>
      </c>
      <c r="J414" s="15" t="s">
        <v>37</v>
      </c>
      <c r="K414" s="15" t="s">
        <v>37</v>
      </c>
      <c r="L414" s="15">
        <v>38394.713816373398</v>
      </c>
      <c r="M414" s="15">
        <v>38975.276538044804</v>
      </c>
      <c r="N414" s="15" t="s">
        <v>37</v>
      </c>
      <c r="O414" s="15" t="s">
        <v>37</v>
      </c>
      <c r="P414" s="15">
        <v>41912.364238224909</v>
      </c>
      <c r="Q414" s="15">
        <v>42506.685945699297</v>
      </c>
      <c r="R414" s="15" t="s">
        <v>37</v>
      </c>
      <c r="S414" s="15" t="s">
        <v>37</v>
      </c>
      <c r="T414" s="15">
        <v>48109.18464342584</v>
      </c>
      <c r="U414" s="15" t="s">
        <v>37</v>
      </c>
      <c r="V414" s="15" t="s">
        <v>37</v>
      </c>
      <c r="W414" s="15" t="s">
        <v>37</v>
      </c>
      <c r="X414" s="15" t="s">
        <v>37</v>
      </c>
      <c r="Y414" s="15" t="s">
        <v>37</v>
      </c>
      <c r="Z414" s="15" t="s">
        <v>37</v>
      </c>
      <c r="AA414" s="15" t="s">
        <v>37</v>
      </c>
      <c r="AB414" s="15" t="s">
        <v>37</v>
      </c>
      <c r="AC414" s="15" t="s">
        <v>37</v>
      </c>
      <c r="AD414" s="15" t="s">
        <v>37</v>
      </c>
      <c r="AE414" s="15" t="s">
        <v>37</v>
      </c>
      <c r="AF414" s="15" t="s">
        <v>37</v>
      </c>
      <c r="AG414" s="15" t="s">
        <v>37</v>
      </c>
      <c r="AH414" s="15" t="s">
        <v>37</v>
      </c>
      <c r="AI414" s="15" t="s">
        <v>37</v>
      </c>
      <c r="AJ414" s="15" t="s">
        <v>37</v>
      </c>
      <c r="AK414" s="15" t="s">
        <v>37</v>
      </c>
      <c r="AL414" s="15" t="s">
        <v>37</v>
      </c>
      <c r="AM414" s="15" t="s">
        <v>37</v>
      </c>
      <c r="AN414" s="15" t="s">
        <v>37</v>
      </c>
      <c r="AP414" s="16">
        <v>209898.22518176824</v>
      </c>
      <c r="AQ414" s="17">
        <v>2</v>
      </c>
      <c r="AR414" s="18" t="s">
        <v>37</v>
      </c>
      <c r="AS414" s="19">
        <v>3422470.0535357669</v>
      </c>
      <c r="AT414" s="19" t="s">
        <v>37</v>
      </c>
      <c r="AV414" s="16">
        <v>209898.22518176824</v>
      </c>
      <c r="AW414" s="17">
        <v>7</v>
      </c>
      <c r="AX414" s="18" t="s">
        <v>37</v>
      </c>
      <c r="AY414" s="19">
        <v>1056155.7860939682</v>
      </c>
      <c r="AZ414" s="19" t="s">
        <v>37</v>
      </c>
    </row>
    <row r="415" spans="9:52" x14ac:dyDescent="0.15">
      <c r="I415" s="14">
        <v>44974</v>
      </c>
      <c r="J415" s="15" t="s">
        <v>37</v>
      </c>
      <c r="K415" s="15" t="s">
        <v>37</v>
      </c>
      <c r="L415" s="15">
        <v>38383.17346239202</v>
      </c>
      <c r="M415" s="15">
        <v>38963.561683496802</v>
      </c>
      <c r="N415" s="15" t="s">
        <v>37</v>
      </c>
      <c r="O415" s="15" t="s">
        <v>37</v>
      </c>
      <c r="P415" s="15">
        <v>41899.766579031028</v>
      </c>
      <c r="Q415" s="15">
        <v>42493.909650380767</v>
      </c>
      <c r="R415" s="15" t="s">
        <v>37</v>
      </c>
      <c r="S415" s="15" t="s">
        <v>37</v>
      </c>
      <c r="T415" s="15">
        <v>48094.724397070153</v>
      </c>
      <c r="U415" s="15" t="s">
        <v>37</v>
      </c>
      <c r="V415" s="15" t="s">
        <v>37</v>
      </c>
      <c r="W415" s="15" t="s">
        <v>37</v>
      </c>
      <c r="X415" s="15" t="s">
        <v>37</v>
      </c>
      <c r="Y415" s="15" t="s">
        <v>37</v>
      </c>
      <c r="Z415" s="15" t="s">
        <v>37</v>
      </c>
      <c r="AA415" s="15" t="s">
        <v>37</v>
      </c>
      <c r="AB415" s="15" t="s">
        <v>37</v>
      </c>
      <c r="AC415" s="15" t="s">
        <v>37</v>
      </c>
      <c r="AD415" s="15" t="s">
        <v>37</v>
      </c>
      <c r="AE415" s="15" t="s">
        <v>37</v>
      </c>
      <c r="AF415" s="15" t="s">
        <v>37</v>
      </c>
      <c r="AG415" s="15" t="s">
        <v>37</v>
      </c>
      <c r="AH415" s="15" t="s">
        <v>37</v>
      </c>
      <c r="AI415" s="15" t="s">
        <v>37</v>
      </c>
      <c r="AJ415" s="15" t="s">
        <v>37</v>
      </c>
      <c r="AK415" s="15" t="s">
        <v>37</v>
      </c>
      <c r="AL415" s="15" t="s">
        <v>37</v>
      </c>
      <c r="AM415" s="15" t="s">
        <v>37</v>
      </c>
      <c r="AN415" s="15" t="s">
        <v>37</v>
      </c>
      <c r="AP415" s="16">
        <v>209835.13577237076</v>
      </c>
      <c r="AQ415" s="17">
        <v>2</v>
      </c>
      <c r="AR415" s="18" t="s">
        <v>37</v>
      </c>
      <c r="AS415" s="19">
        <v>3632305.1893081376</v>
      </c>
      <c r="AT415" s="19" t="s">
        <v>37</v>
      </c>
      <c r="AV415" s="16">
        <v>209835.13577237076</v>
      </c>
      <c r="AW415" s="17">
        <v>7</v>
      </c>
      <c r="AX415" s="18" t="s">
        <v>37</v>
      </c>
      <c r="AY415" s="19">
        <v>1265990.9218663389</v>
      </c>
      <c r="AZ415" s="19" t="s">
        <v>37</v>
      </c>
    </row>
    <row r="416" spans="9:52" x14ac:dyDescent="0.15">
      <c r="I416" s="14">
        <v>44975</v>
      </c>
      <c r="J416" s="15" t="s">
        <v>37</v>
      </c>
      <c r="K416" s="15" t="s">
        <v>37</v>
      </c>
      <c r="L416" s="15">
        <v>38371.636577111327</v>
      </c>
      <c r="M416" s="15">
        <v>38951.850350099361</v>
      </c>
      <c r="N416" s="15" t="s">
        <v>37</v>
      </c>
      <c r="O416" s="15" t="s">
        <v>37</v>
      </c>
      <c r="P416" s="15">
        <v>41887.172706333557</v>
      </c>
      <c r="Q416" s="15">
        <v>42481.137195251562</v>
      </c>
      <c r="R416" s="15" t="s">
        <v>37</v>
      </c>
      <c r="S416" s="15" t="s">
        <v>37</v>
      </c>
      <c r="T416" s="15">
        <v>48080.268497051373</v>
      </c>
      <c r="U416" s="15" t="s">
        <v>37</v>
      </c>
      <c r="V416" s="15" t="s">
        <v>37</v>
      </c>
      <c r="W416" s="15" t="s">
        <v>37</v>
      </c>
      <c r="X416" s="15" t="s">
        <v>37</v>
      </c>
      <c r="Y416" s="15" t="s">
        <v>37</v>
      </c>
      <c r="Z416" s="15" t="s">
        <v>37</v>
      </c>
      <c r="AA416" s="15" t="s">
        <v>37</v>
      </c>
      <c r="AB416" s="15" t="s">
        <v>37</v>
      </c>
      <c r="AC416" s="15" t="s">
        <v>37</v>
      </c>
      <c r="AD416" s="15" t="s">
        <v>37</v>
      </c>
      <c r="AE416" s="15" t="s">
        <v>37</v>
      </c>
      <c r="AF416" s="15" t="s">
        <v>37</v>
      </c>
      <c r="AG416" s="15" t="s">
        <v>37</v>
      </c>
      <c r="AH416" s="15" t="s">
        <v>37</v>
      </c>
      <c r="AI416" s="15" t="s">
        <v>37</v>
      </c>
      <c r="AJ416" s="15" t="s">
        <v>37</v>
      </c>
      <c r="AK416" s="15" t="s">
        <v>37</v>
      </c>
      <c r="AL416" s="15" t="s">
        <v>37</v>
      </c>
      <c r="AM416" s="15" t="s">
        <v>37</v>
      </c>
      <c r="AN416" s="15" t="s">
        <v>37</v>
      </c>
      <c r="AP416" s="16">
        <v>209772.06532584719</v>
      </c>
      <c r="AQ416" s="17">
        <v>2</v>
      </c>
      <c r="AR416" s="18" t="s">
        <v>37</v>
      </c>
      <c r="AS416" s="19">
        <v>3842077.254633985</v>
      </c>
      <c r="AT416" s="19" t="s">
        <v>37</v>
      </c>
      <c r="AV416" s="16">
        <v>209772.06532584719</v>
      </c>
      <c r="AW416" s="17">
        <v>7</v>
      </c>
      <c r="AX416" s="18">
        <v>7</v>
      </c>
      <c r="AY416" s="19">
        <v>1475762.9871921861</v>
      </c>
      <c r="AZ416" s="19">
        <v>1475762.9871921861</v>
      </c>
    </row>
    <row r="417" spans="9:52" x14ac:dyDescent="0.15">
      <c r="I417" s="14">
        <v>44976</v>
      </c>
      <c r="J417" s="15" t="s">
        <v>37</v>
      </c>
      <c r="K417" s="15" t="s">
        <v>37</v>
      </c>
      <c r="L417" s="15">
        <v>38360.103159488717</v>
      </c>
      <c r="M417" s="15">
        <v>38940.142536794126</v>
      </c>
      <c r="N417" s="15" t="s">
        <v>37</v>
      </c>
      <c r="O417" s="15" t="s">
        <v>37</v>
      </c>
      <c r="P417" s="15">
        <v>41874.582618994398</v>
      </c>
      <c r="Q417" s="15">
        <v>42468.368579157446</v>
      </c>
      <c r="R417" s="15" t="s">
        <v>37</v>
      </c>
      <c r="S417" s="15" t="s">
        <v>37</v>
      </c>
      <c r="T417" s="15">
        <v>46180.882944335157</v>
      </c>
      <c r="U417" s="15" t="s">
        <v>37</v>
      </c>
      <c r="V417" s="15" t="s">
        <v>37</v>
      </c>
      <c r="W417" s="15" t="s">
        <v>37</v>
      </c>
      <c r="X417" s="15" t="s">
        <v>37</v>
      </c>
      <c r="Y417" s="15" t="s">
        <v>37</v>
      </c>
      <c r="Z417" s="15" t="s">
        <v>37</v>
      </c>
      <c r="AA417" s="15" t="s">
        <v>37</v>
      </c>
      <c r="AB417" s="15" t="s">
        <v>37</v>
      </c>
      <c r="AC417" s="15" t="s">
        <v>37</v>
      </c>
      <c r="AD417" s="15" t="s">
        <v>37</v>
      </c>
      <c r="AE417" s="15" t="s">
        <v>37</v>
      </c>
      <c r="AF417" s="15" t="s">
        <v>37</v>
      </c>
      <c r="AG417" s="15" t="s">
        <v>37</v>
      </c>
      <c r="AH417" s="15" t="s">
        <v>37</v>
      </c>
      <c r="AI417" s="15" t="s">
        <v>37</v>
      </c>
      <c r="AJ417" s="15" t="s">
        <v>37</v>
      </c>
      <c r="AK417" s="15" t="s">
        <v>37</v>
      </c>
      <c r="AL417" s="15" t="s">
        <v>37</v>
      </c>
      <c r="AM417" s="15" t="s">
        <v>37</v>
      </c>
      <c r="AN417" s="15" t="s">
        <v>37</v>
      </c>
      <c r="AP417" s="16">
        <v>207824.07983876986</v>
      </c>
      <c r="AQ417" s="17">
        <v>2</v>
      </c>
      <c r="AR417" s="18" t="s">
        <v>37</v>
      </c>
      <c r="AS417" s="19">
        <v>4049901.334472755</v>
      </c>
      <c r="AT417" s="19" t="s">
        <v>37</v>
      </c>
      <c r="AV417" s="16">
        <v>207824.07983876986</v>
      </c>
      <c r="AW417" s="17">
        <v>8</v>
      </c>
      <c r="AX417" s="18" t="s">
        <v>37</v>
      </c>
      <c r="AY417" s="19">
        <v>207824.07983876986</v>
      </c>
      <c r="AZ417" s="19" t="s">
        <v>37</v>
      </c>
    </row>
    <row r="418" spans="9:52" x14ac:dyDescent="0.15">
      <c r="I418" s="14">
        <v>44977</v>
      </c>
      <c r="J418" s="15" t="s">
        <v>37</v>
      </c>
      <c r="K418" s="15" t="s">
        <v>37</v>
      </c>
      <c r="L418" s="15">
        <v>38348.573208481925</v>
      </c>
      <c r="M418" s="15">
        <v>38928.438242523065</v>
      </c>
      <c r="N418" s="15" t="s">
        <v>37</v>
      </c>
      <c r="O418" s="15" t="s">
        <v>37</v>
      </c>
      <c r="P418" s="15">
        <v>41861.996315875767</v>
      </c>
      <c r="Q418" s="15">
        <v>42455.603800944511</v>
      </c>
      <c r="R418" s="15" t="s">
        <v>37</v>
      </c>
      <c r="S418" s="15" t="s">
        <v>37</v>
      </c>
      <c r="T418" s="15">
        <v>46167.002290375887</v>
      </c>
      <c r="U418" s="15" t="s">
        <v>37</v>
      </c>
      <c r="V418" s="15" t="s">
        <v>37</v>
      </c>
      <c r="W418" s="15" t="s">
        <v>37</v>
      </c>
      <c r="X418" s="15" t="s">
        <v>37</v>
      </c>
      <c r="Y418" s="15" t="s">
        <v>37</v>
      </c>
      <c r="Z418" s="15" t="s">
        <v>37</v>
      </c>
      <c r="AA418" s="15" t="s">
        <v>37</v>
      </c>
      <c r="AB418" s="15" t="s">
        <v>37</v>
      </c>
      <c r="AC418" s="15" t="s">
        <v>37</v>
      </c>
      <c r="AD418" s="15" t="s">
        <v>37</v>
      </c>
      <c r="AE418" s="15" t="s">
        <v>37</v>
      </c>
      <c r="AF418" s="15" t="s">
        <v>37</v>
      </c>
      <c r="AG418" s="15" t="s">
        <v>37</v>
      </c>
      <c r="AH418" s="15" t="s">
        <v>37</v>
      </c>
      <c r="AI418" s="15" t="s">
        <v>37</v>
      </c>
      <c r="AJ418" s="15" t="s">
        <v>37</v>
      </c>
      <c r="AK418" s="15" t="s">
        <v>37</v>
      </c>
      <c r="AL418" s="15" t="s">
        <v>37</v>
      </c>
      <c r="AM418" s="15" t="s">
        <v>37</v>
      </c>
      <c r="AN418" s="15" t="s">
        <v>37</v>
      </c>
      <c r="AP418" s="16">
        <v>207761.61385820116</v>
      </c>
      <c r="AQ418" s="17">
        <v>2</v>
      </c>
      <c r="AR418" s="18" t="s">
        <v>37</v>
      </c>
      <c r="AS418" s="19">
        <v>4257662.9483309565</v>
      </c>
      <c r="AT418" s="19" t="s">
        <v>37</v>
      </c>
      <c r="AV418" s="16">
        <v>207761.61385820116</v>
      </c>
      <c r="AW418" s="17">
        <v>8</v>
      </c>
      <c r="AX418" s="18" t="s">
        <v>37</v>
      </c>
      <c r="AY418" s="19">
        <v>415585.69369697105</v>
      </c>
      <c r="AZ418" s="19" t="s">
        <v>37</v>
      </c>
    </row>
    <row r="419" spans="9:52" x14ac:dyDescent="0.15">
      <c r="I419" s="14">
        <v>44978</v>
      </c>
      <c r="J419" s="15" t="s">
        <v>37</v>
      </c>
      <c r="K419" s="15" t="s">
        <v>37</v>
      </c>
      <c r="L419" s="15">
        <v>38337.046723048974</v>
      </c>
      <c r="M419" s="15">
        <v>38916.737466228456</v>
      </c>
      <c r="N419" s="15" t="s">
        <v>37</v>
      </c>
      <c r="O419" s="15" t="s">
        <v>37</v>
      </c>
      <c r="P419" s="15">
        <v>41849.413795840257</v>
      </c>
      <c r="Q419" s="15">
        <v>42442.842859459197</v>
      </c>
      <c r="R419" s="15" t="s">
        <v>37</v>
      </c>
      <c r="S419" s="15" t="s">
        <v>37</v>
      </c>
      <c r="T419" s="15">
        <v>46153.12580854461</v>
      </c>
      <c r="U419" s="15" t="s">
        <v>37</v>
      </c>
      <c r="V419" s="15" t="s">
        <v>37</v>
      </c>
      <c r="W419" s="15" t="s">
        <v>37</v>
      </c>
      <c r="X419" s="15" t="s">
        <v>37</v>
      </c>
      <c r="Y419" s="15" t="s">
        <v>37</v>
      </c>
      <c r="Z419" s="15" t="s">
        <v>37</v>
      </c>
      <c r="AA419" s="15" t="s">
        <v>37</v>
      </c>
      <c r="AB419" s="15" t="s">
        <v>37</v>
      </c>
      <c r="AC419" s="15" t="s">
        <v>37</v>
      </c>
      <c r="AD419" s="15" t="s">
        <v>37</v>
      </c>
      <c r="AE419" s="15" t="s">
        <v>37</v>
      </c>
      <c r="AF419" s="15" t="s">
        <v>37</v>
      </c>
      <c r="AG419" s="15" t="s">
        <v>37</v>
      </c>
      <c r="AH419" s="15" t="s">
        <v>37</v>
      </c>
      <c r="AI419" s="15" t="s">
        <v>37</v>
      </c>
      <c r="AJ419" s="15" t="s">
        <v>37</v>
      </c>
      <c r="AK419" s="15" t="s">
        <v>37</v>
      </c>
      <c r="AL419" s="15" t="s">
        <v>37</v>
      </c>
      <c r="AM419" s="15" t="s">
        <v>37</v>
      </c>
      <c r="AN419" s="15" t="s">
        <v>37</v>
      </c>
      <c r="AP419" s="16">
        <v>207699.1666531215</v>
      </c>
      <c r="AQ419" s="17">
        <v>2</v>
      </c>
      <c r="AR419" s="18" t="s">
        <v>37</v>
      </c>
      <c r="AS419" s="19">
        <v>4465362.1149840783</v>
      </c>
      <c r="AT419" s="19" t="s">
        <v>37</v>
      </c>
      <c r="AV419" s="16">
        <v>207699.1666531215</v>
      </c>
      <c r="AW419" s="17">
        <v>8</v>
      </c>
      <c r="AX419" s="18" t="s">
        <v>37</v>
      </c>
      <c r="AY419" s="19">
        <v>623284.86035009252</v>
      </c>
      <c r="AZ419" s="19" t="s">
        <v>37</v>
      </c>
    </row>
    <row r="420" spans="9:52" x14ac:dyDescent="0.15">
      <c r="I420" s="14">
        <v>44979</v>
      </c>
      <c r="J420" s="15" t="s">
        <v>37</v>
      </c>
      <c r="K420" s="15" t="s">
        <v>37</v>
      </c>
      <c r="L420" s="15">
        <v>37827.789628094346</v>
      </c>
      <c r="M420" s="15">
        <v>38406.257640098367</v>
      </c>
      <c r="N420" s="15" t="s">
        <v>37</v>
      </c>
      <c r="O420" s="15" t="s">
        <v>37</v>
      </c>
      <c r="P420" s="15">
        <v>41332.776804042915</v>
      </c>
      <c r="Q420" s="15">
        <v>41924.965685053678</v>
      </c>
      <c r="R420" s="15" t="s">
        <v>37</v>
      </c>
      <c r="S420" s="15" t="s">
        <v>37</v>
      </c>
      <c r="T420" s="15">
        <v>46139.253497587291</v>
      </c>
      <c r="U420" s="15" t="s">
        <v>37</v>
      </c>
      <c r="V420" s="15" t="s">
        <v>37</v>
      </c>
      <c r="W420" s="15" t="s">
        <v>37</v>
      </c>
      <c r="X420" s="15" t="s">
        <v>37</v>
      </c>
      <c r="Y420" s="15" t="s">
        <v>37</v>
      </c>
      <c r="Z420" s="15" t="s">
        <v>37</v>
      </c>
      <c r="AA420" s="15" t="s">
        <v>37</v>
      </c>
      <c r="AB420" s="15" t="s">
        <v>37</v>
      </c>
      <c r="AC420" s="15" t="s">
        <v>37</v>
      </c>
      <c r="AD420" s="15" t="s">
        <v>37</v>
      </c>
      <c r="AE420" s="15" t="s">
        <v>37</v>
      </c>
      <c r="AF420" s="15" t="s">
        <v>37</v>
      </c>
      <c r="AG420" s="15" t="s">
        <v>37</v>
      </c>
      <c r="AH420" s="15" t="s">
        <v>37</v>
      </c>
      <c r="AI420" s="15" t="s">
        <v>37</v>
      </c>
      <c r="AJ420" s="15" t="s">
        <v>37</v>
      </c>
      <c r="AK420" s="15" t="s">
        <v>37</v>
      </c>
      <c r="AL420" s="15" t="s">
        <v>37</v>
      </c>
      <c r="AM420" s="15" t="s">
        <v>37</v>
      </c>
      <c r="AN420" s="15" t="s">
        <v>37</v>
      </c>
      <c r="AP420" s="16">
        <v>205631.0432548766</v>
      </c>
      <c r="AQ420" s="17">
        <v>2</v>
      </c>
      <c r="AR420" s="18" t="s">
        <v>37</v>
      </c>
      <c r="AS420" s="19">
        <v>4670993.1582389548</v>
      </c>
      <c r="AT420" s="19" t="s">
        <v>37</v>
      </c>
      <c r="AV420" s="16">
        <v>205631.0432548766</v>
      </c>
      <c r="AW420" s="17">
        <v>8</v>
      </c>
      <c r="AX420" s="18" t="s">
        <v>37</v>
      </c>
      <c r="AY420" s="19">
        <v>828915.90360496915</v>
      </c>
      <c r="AZ420" s="19" t="s">
        <v>37</v>
      </c>
    </row>
    <row r="421" spans="9:52" x14ac:dyDescent="0.15">
      <c r="I421" s="14">
        <v>44980</v>
      </c>
      <c r="J421" s="15" t="s">
        <v>37</v>
      </c>
      <c r="K421" s="15" t="s">
        <v>37</v>
      </c>
      <c r="L421" s="15">
        <v>37816.419675326128</v>
      </c>
      <c r="M421" s="15">
        <v>38394.713816373398</v>
      </c>
      <c r="N421" s="15" t="s">
        <v>37</v>
      </c>
      <c r="O421" s="15" t="s">
        <v>37</v>
      </c>
      <c r="P421" s="15">
        <v>41320.353352272105</v>
      </c>
      <c r="Q421" s="15">
        <v>41912.364238224909</v>
      </c>
      <c r="R421" s="15" t="s">
        <v>37</v>
      </c>
      <c r="S421" s="15" t="s">
        <v>37</v>
      </c>
      <c r="T421" s="15">
        <v>46125.385356250306</v>
      </c>
      <c r="U421" s="15" t="s">
        <v>37</v>
      </c>
      <c r="V421" s="15" t="s">
        <v>37</v>
      </c>
      <c r="W421" s="15" t="s">
        <v>37</v>
      </c>
      <c r="X421" s="15" t="s">
        <v>37</v>
      </c>
      <c r="Y421" s="15" t="s">
        <v>37</v>
      </c>
      <c r="Z421" s="15" t="s">
        <v>37</v>
      </c>
      <c r="AA421" s="15" t="s">
        <v>37</v>
      </c>
      <c r="AB421" s="15" t="s">
        <v>37</v>
      </c>
      <c r="AC421" s="15" t="s">
        <v>37</v>
      </c>
      <c r="AD421" s="15" t="s">
        <v>37</v>
      </c>
      <c r="AE421" s="15" t="s">
        <v>37</v>
      </c>
      <c r="AF421" s="15" t="s">
        <v>37</v>
      </c>
      <c r="AG421" s="15" t="s">
        <v>37</v>
      </c>
      <c r="AH421" s="15" t="s">
        <v>37</v>
      </c>
      <c r="AI421" s="15" t="s">
        <v>37</v>
      </c>
      <c r="AJ421" s="15" t="s">
        <v>37</v>
      </c>
      <c r="AK421" s="15" t="s">
        <v>37</v>
      </c>
      <c r="AL421" s="15" t="s">
        <v>37</v>
      </c>
      <c r="AM421" s="15" t="s">
        <v>37</v>
      </c>
      <c r="AN421" s="15" t="s">
        <v>37</v>
      </c>
      <c r="AP421" s="16">
        <v>205569.23643844682</v>
      </c>
      <c r="AQ421" s="17">
        <v>2</v>
      </c>
      <c r="AR421" s="18" t="s">
        <v>37</v>
      </c>
      <c r="AS421" s="19">
        <v>4876562.3946774015</v>
      </c>
      <c r="AT421" s="19" t="s">
        <v>37</v>
      </c>
      <c r="AV421" s="16">
        <v>205569.23643844682</v>
      </c>
      <c r="AW421" s="17">
        <v>8</v>
      </c>
      <c r="AX421" s="18" t="s">
        <v>37</v>
      </c>
      <c r="AY421" s="19">
        <v>1034485.1400434159</v>
      </c>
      <c r="AZ421" s="19" t="s">
        <v>37</v>
      </c>
    </row>
    <row r="422" spans="9:52" x14ac:dyDescent="0.15">
      <c r="I422" s="14">
        <v>44981</v>
      </c>
      <c r="J422" s="15" t="s">
        <v>37</v>
      </c>
      <c r="K422" s="15" t="s">
        <v>37</v>
      </c>
      <c r="L422" s="15">
        <v>37805.053140040858</v>
      </c>
      <c r="M422" s="15">
        <v>38383.17346239202</v>
      </c>
      <c r="N422" s="15" t="s">
        <v>37</v>
      </c>
      <c r="O422" s="15" t="s">
        <v>37</v>
      </c>
      <c r="P422" s="15">
        <v>41307.933634635934</v>
      </c>
      <c r="Q422" s="15">
        <v>41899.766579031028</v>
      </c>
      <c r="R422" s="15" t="s">
        <v>37</v>
      </c>
      <c r="S422" s="15" t="s">
        <v>37</v>
      </c>
      <c r="T422" s="15">
        <v>46111.521383280371</v>
      </c>
      <c r="U422" s="15" t="s">
        <v>37</v>
      </c>
      <c r="V422" s="15" t="s">
        <v>37</v>
      </c>
      <c r="W422" s="15" t="s">
        <v>37</v>
      </c>
      <c r="X422" s="15" t="s">
        <v>37</v>
      </c>
      <c r="Y422" s="15" t="s">
        <v>37</v>
      </c>
      <c r="Z422" s="15" t="s">
        <v>37</v>
      </c>
      <c r="AA422" s="15" t="s">
        <v>37</v>
      </c>
      <c r="AB422" s="15" t="s">
        <v>37</v>
      </c>
      <c r="AC422" s="15" t="s">
        <v>37</v>
      </c>
      <c r="AD422" s="15" t="s">
        <v>37</v>
      </c>
      <c r="AE422" s="15" t="s">
        <v>37</v>
      </c>
      <c r="AF422" s="15" t="s">
        <v>37</v>
      </c>
      <c r="AG422" s="15" t="s">
        <v>37</v>
      </c>
      <c r="AH422" s="15" t="s">
        <v>37</v>
      </c>
      <c r="AI422" s="15" t="s">
        <v>37</v>
      </c>
      <c r="AJ422" s="15" t="s">
        <v>37</v>
      </c>
      <c r="AK422" s="15" t="s">
        <v>37</v>
      </c>
      <c r="AL422" s="15" t="s">
        <v>37</v>
      </c>
      <c r="AM422" s="15" t="s">
        <v>37</v>
      </c>
      <c r="AN422" s="15" t="s">
        <v>37</v>
      </c>
      <c r="AP422" s="16">
        <v>205507.44819938022</v>
      </c>
      <c r="AQ422" s="17">
        <v>2</v>
      </c>
      <c r="AR422" s="18" t="s">
        <v>37</v>
      </c>
      <c r="AS422" s="19">
        <v>5082069.8428767817</v>
      </c>
      <c r="AT422" s="19" t="s">
        <v>37</v>
      </c>
      <c r="AV422" s="16">
        <v>205507.44819938022</v>
      </c>
      <c r="AW422" s="17">
        <v>8</v>
      </c>
      <c r="AX422" s="18" t="s">
        <v>37</v>
      </c>
      <c r="AY422" s="19">
        <v>1239992.5882427962</v>
      </c>
      <c r="AZ422" s="19" t="s">
        <v>37</v>
      </c>
    </row>
    <row r="423" spans="9:52" x14ac:dyDescent="0.15">
      <c r="I423" s="14">
        <v>44982</v>
      </c>
      <c r="J423" s="15" t="s">
        <v>37</v>
      </c>
      <c r="K423" s="15" t="s">
        <v>37</v>
      </c>
      <c r="L423" s="15">
        <v>37793.690021211332</v>
      </c>
      <c r="M423" s="15">
        <v>38371.636577111327</v>
      </c>
      <c r="N423" s="15" t="s">
        <v>37</v>
      </c>
      <c r="O423" s="15" t="s">
        <v>37</v>
      </c>
      <c r="P423" s="15">
        <v>41295.517650012036</v>
      </c>
      <c r="Q423" s="15">
        <v>41887.172706333557</v>
      </c>
      <c r="R423" s="15" t="s">
        <v>37</v>
      </c>
      <c r="S423" s="15" t="s">
        <v>37</v>
      </c>
      <c r="T423" s="15">
        <v>46097.661577424595</v>
      </c>
      <c r="U423" s="15" t="s">
        <v>37</v>
      </c>
      <c r="V423" s="15" t="s">
        <v>37</v>
      </c>
      <c r="W423" s="15" t="s">
        <v>37</v>
      </c>
      <c r="X423" s="15" t="s">
        <v>37</v>
      </c>
      <c r="Y423" s="15" t="s">
        <v>37</v>
      </c>
      <c r="Z423" s="15" t="s">
        <v>37</v>
      </c>
      <c r="AA423" s="15" t="s">
        <v>37</v>
      </c>
      <c r="AB423" s="15" t="s">
        <v>37</v>
      </c>
      <c r="AC423" s="15" t="s">
        <v>37</v>
      </c>
      <c r="AD423" s="15" t="s">
        <v>37</v>
      </c>
      <c r="AE423" s="15" t="s">
        <v>37</v>
      </c>
      <c r="AF423" s="15" t="s">
        <v>37</v>
      </c>
      <c r="AG423" s="15" t="s">
        <v>37</v>
      </c>
      <c r="AH423" s="15" t="s">
        <v>37</v>
      </c>
      <c r="AI423" s="15" t="s">
        <v>37</v>
      </c>
      <c r="AJ423" s="15" t="s">
        <v>37</v>
      </c>
      <c r="AK423" s="15" t="s">
        <v>37</v>
      </c>
      <c r="AL423" s="15" t="s">
        <v>37</v>
      </c>
      <c r="AM423" s="15" t="s">
        <v>37</v>
      </c>
      <c r="AN423" s="15" t="s">
        <v>37</v>
      </c>
      <c r="AP423" s="16">
        <v>205445.67853209286</v>
      </c>
      <c r="AQ423" s="17">
        <v>2</v>
      </c>
      <c r="AR423" s="18" t="s">
        <v>37</v>
      </c>
      <c r="AS423" s="19">
        <v>5287515.5214088745</v>
      </c>
      <c r="AT423" s="19" t="s">
        <v>37</v>
      </c>
      <c r="AV423" s="16">
        <v>205445.67853209286</v>
      </c>
      <c r="AW423" s="17">
        <v>8</v>
      </c>
      <c r="AX423" s="18">
        <v>8</v>
      </c>
      <c r="AY423" s="19">
        <v>1445438.2667748891</v>
      </c>
      <c r="AZ423" s="19">
        <v>1445438.2667748891</v>
      </c>
    </row>
    <row r="424" spans="9:52" x14ac:dyDescent="0.15">
      <c r="I424" s="14">
        <v>44983</v>
      </c>
      <c r="J424" s="15" t="s">
        <v>37</v>
      </c>
      <c r="K424" s="15" t="s">
        <v>37</v>
      </c>
      <c r="L424" s="15">
        <v>37782.330317810673</v>
      </c>
      <c r="M424" s="15">
        <v>38360.103159488717</v>
      </c>
      <c r="N424" s="15" t="s">
        <v>37</v>
      </c>
      <c r="O424" s="15" t="s">
        <v>37</v>
      </c>
      <c r="P424" s="15">
        <v>41283.105397278377</v>
      </c>
      <c r="Q424" s="15">
        <v>41874.582618994398</v>
      </c>
      <c r="R424" s="15" t="s">
        <v>37</v>
      </c>
      <c r="S424" s="15" t="s">
        <v>37</v>
      </c>
      <c r="T424" s="15" t="s">
        <v>37</v>
      </c>
      <c r="U424" s="15" t="s">
        <v>37</v>
      </c>
      <c r="V424" s="15" t="s">
        <v>37</v>
      </c>
      <c r="W424" s="15" t="s">
        <v>37</v>
      </c>
      <c r="X424" s="15" t="s">
        <v>37</v>
      </c>
      <c r="Y424" s="15" t="s">
        <v>37</v>
      </c>
      <c r="Z424" s="15" t="s">
        <v>37</v>
      </c>
      <c r="AA424" s="15" t="s">
        <v>37</v>
      </c>
      <c r="AB424" s="15" t="s">
        <v>37</v>
      </c>
      <c r="AC424" s="15" t="s">
        <v>37</v>
      </c>
      <c r="AD424" s="15" t="s">
        <v>37</v>
      </c>
      <c r="AE424" s="15" t="s">
        <v>37</v>
      </c>
      <c r="AF424" s="15" t="s">
        <v>37</v>
      </c>
      <c r="AG424" s="15" t="s">
        <v>37</v>
      </c>
      <c r="AH424" s="15" t="s">
        <v>37</v>
      </c>
      <c r="AI424" s="15" t="s">
        <v>37</v>
      </c>
      <c r="AJ424" s="15" t="s">
        <v>37</v>
      </c>
      <c r="AK424" s="15" t="s">
        <v>37</v>
      </c>
      <c r="AL424" s="15" t="s">
        <v>37</v>
      </c>
      <c r="AM424" s="15" t="s">
        <v>37</v>
      </c>
      <c r="AN424" s="15" t="s">
        <v>37</v>
      </c>
      <c r="AP424" s="16">
        <v>159300.12149357217</v>
      </c>
      <c r="AQ424" s="17">
        <v>2</v>
      </c>
      <c r="AR424" s="18" t="s">
        <v>37</v>
      </c>
      <c r="AS424" s="19">
        <v>5446815.6429024469</v>
      </c>
      <c r="AT424" s="19" t="s">
        <v>37</v>
      </c>
      <c r="AV424" s="16">
        <v>159300.12149357217</v>
      </c>
      <c r="AW424" s="17">
        <v>9</v>
      </c>
      <c r="AX424" s="18" t="s">
        <v>37</v>
      </c>
      <c r="AY424" s="19">
        <v>159300.12149357217</v>
      </c>
      <c r="AZ424" s="19" t="s">
        <v>37</v>
      </c>
    </row>
    <row r="425" spans="9:52" x14ac:dyDescent="0.15">
      <c r="I425" s="14">
        <v>44984</v>
      </c>
      <c r="J425" s="15" t="s">
        <v>37</v>
      </c>
      <c r="K425" s="15" t="s">
        <v>37</v>
      </c>
      <c r="L425" s="15">
        <v>37770.974028812292</v>
      </c>
      <c r="M425" s="15">
        <v>38348.573208481925</v>
      </c>
      <c r="N425" s="15" t="s">
        <v>37</v>
      </c>
      <c r="O425" s="15" t="s">
        <v>37</v>
      </c>
      <c r="P425" s="15">
        <v>41270.696875313253</v>
      </c>
      <c r="Q425" s="15">
        <v>41861.996315875767</v>
      </c>
      <c r="R425" s="15" t="s">
        <v>37</v>
      </c>
      <c r="S425" s="15" t="s">
        <v>37</v>
      </c>
      <c r="T425" s="15" t="s">
        <v>37</v>
      </c>
      <c r="U425" s="15" t="s">
        <v>37</v>
      </c>
      <c r="V425" s="15" t="s">
        <v>37</v>
      </c>
      <c r="W425" s="15" t="s">
        <v>37</v>
      </c>
      <c r="X425" s="15" t="s">
        <v>37</v>
      </c>
      <c r="Y425" s="15" t="s">
        <v>37</v>
      </c>
      <c r="Z425" s="15" t="s">
        <v>37</v>
      </c>
      <c r="AA425" s="15" t="s">
        <v>37</v>
      </c>
      <c r="AB425" s="15" t="s">
        <v>37</v>
      </c>
      <c r="AC425" s="15" t="s">
        <v>37</v>
      </c>
      <c r="AD425" s="15" t="s">
        <v>37</v>
      </c>
      <c r="AE425" s="15" t="s">
        <v>37</v>
      </c>
      <c r="AF425" s="15" t="s">
        <v>37</v>
      </c>
      <c r="AG425" s="15" t="s">
        <v>37</v>
      </c>
      <c r="AH425" s="15" t="s">
        <v>37</v>
      </c>
      <c r="AI425" s="15" t="s">
        <v>37</v>
      </c>
      <c r="AJ425" s="15" t="s">
        <v>37</v>
      </c>
      <c r="AK425" s="15" t="s">
        <v>37</v>
      </c>
      <c r="AL425" s="15" t="s">
        <v>37</v>
      </c>
      <c r="AM425" s="15" t="s">
        <v>37</v>
      </c>
      <c r="AN425" s="15" t="s">
        <v>37</v>
      </c>
      <c r="AP425" s="16">
        <v>159252.24042848323</v>
      </c>
      <c r="AQ425" s="17">
        <v>2</v>
      </c>
      <c r="AR425" s="18" t="s">
        <v>37</v>
      </c>
      <c r="AS425" s="19">
        <v>5606067.88333093</v>
      </c>
      <c r="AT425" s="19" t="s">
        <v>37</v>
      </c>
      <c r="AV425" s="16">
        <v>159252.24042848323</v>
      </c>
      <c r="AW425" s="17">
        <v>9</v>
      </c>
      <c r="AX425" s="18" t="s">
        <v>37</v>
      </c>
      <c r="AY425" s="19">
        <v>318552.36192205537</v>
      </c>
      <c r="AZ425" s="19" t="s">
        <v>37</v>
      </c>
    </row>
    <row r="426" spans="9:52" x14ac:dyDescent="0.15">
      <c r="I426" s="14">
        <v>44985</v>
      </c>
      <c r="J426" s="15" t="s">
        <v>37</v>
      </c>
      <c r="K426" s="15" t="s">
        <v>37</v>
      </c>
      <c r="L426" s="15">
        <v>37759.621153189917</v>
      </c>
      <c r="M426" s="15">
        <v>38337.046723048974</v>
      </c>
      <c r="N426" s="15" t="s">
        <v>37</v>
      </c>
      <c r="O426" s="15" t="s">
        <v>37</v>
      </c>
      <c r="P426" s="15">
        <v>41258.2920829953</v>
      </c>
      <c r="Q426" s="15">
        <v>41849.413795840257</v>
      </c>
      <c r="R426" s="15" t="s">
        <v>37</v>
      </c>
      <c r="S426" s="15" t="s">
        <v>37</v>
      </c>
      <c r="T426" s="15" t="s">
        <v>37</v>
      </c>
      <c r="U426" s="15" t="s">
        <v>37</v>
      </c>
      <c r="V426" s="15" t="s">
        <v>37</v>
      </c>
      <c r="W426" s="15" t="s">
        <v>37</v>
      </c>
      <c r="X426" s="15" t="s">
        <v>37</v>
      </c>
      <c r="Y426" s="15" t="s">
        <v>37</v>
      </c>
      <c r="Z426" s="15" t="s">
        <v>37</v>
      </c>
      <c r="AA426" s="15" t="s">
        <v>37</v>
      </c>
      <c r="AB426" s="15" t="s">
        <v>37</v>
      </c>
      <c r="AC426" s="15" t="s">
        <v>37</v>
      </c>
      <c r="AD426" s="15" t="s">
        <v>37</v>
      </c>
      <c r="AE426" s="15" t="s">
        <v>37</v>
      </c>
      <c r="AF426" s="15" t="s">
        <v>37</v>
      </c>
      <c r="AG426" s="15" t="s">
        <v>37</v>
      </c>
      <c r="AH426" s="15" t="s">
        <v>37</v>
      </c>
      <c r="AI426" s="15" t="s">
        <v>37</v>
      </c>
      <c r="AJ426" s="15" t="s">
        <v>37</v>
      </c>
      <c r="AK426" s="15" t="s">
        <v>37</v>
      </c>
      <c r="AL426" s="15" t="s">
        <v>37</v>
      </c>
      <c r="AM426" s="15" t="s">
        <v>37</v>
      </c>
      <c r="AN426" s="15" t="s">
        <v>37</v>
      </c>
      <c r="AP426" s="16">
        <v>159204.37375507446</v>
      </c>
      <c r="AQ426" s="17">
        <v>2</v>
      </c>
      <c r="AR426" s="18">
        <v>2</v>
      </c>
      <c r="AS426" s="19">
        <v>5765272.2570860041</v>
      </c>
      <c r="AT426" s="19">
        <v>5765272.2570860041</v>
      </c>
      <c r="AV426" s="16">
        <v>159204.37375507446</v>
      </c>
      <c r="AW426" s="17">
        <v>9</v>
      </c>
      <c r="AX426" s="18" t="s">
        <v>37</v>
      </c>
      <c r="AY426" s="19">
        <v>477756.73567712982</v>
      </c>
      <c r="AZ426" s="19" t="s">
        <v>37</v>
      </c>
    </row>
    <row r="427" spans="9:52" x14ac:dyDescent="0.15">
      <c r="I427" s="14">
        <v>44986</v>
      </c>
      <c r="J427" s="15" t="s">
        <v>37</v>
      </c>
      <c r="K427" s="15" t="s">
        <v>37</v>
      </c>
      <c r="L427" s="15">
        <v>37251.583904523934</v>
      </c>
      <c r="M427" s="15">
        <v>37827.789628094346</v>
      </c>
      <c r="N427" s="15" t="s">
        <v>37</v>
      </c>
      <c r="O427" s="15" t="s">
        <v>37</v>
      </c>
      <c r="P427" s="15">
        <v>40742.892348237605</v>
      </c>
      <c r="Q427" s="15">
        <v>41332.776804042915</v>
      </c>
      <c r="R427" s="15" t="s">
        <v>37</v>
      </c>
      <c r="S427" s="15" t="s">
        <v>37</v>
      </c>
      <c r="T427" s="15" t="s">
        <v>37</v>
      </c>
      <c r="U427" s="15" t="s">
        <v>37</v>
      </c>
      <c r="V427" s="15" t="s">
        <v>37</v>
      </c>
      <c r="W427" s="15" t="s">
        <v>37</v>
      </c>
      <c r="X427" s="15" t="s">
        <v>37</v>
      </c>
      <c r="Y427" s="15" t="s">
        <v>37</v>
      </c>
      <c r="Z427" s="15" t="s">
        <v>37</v>
      </c>
      <c r="AA427" s="15" t="s">
        <v>37</v>
      </c>
      <c r="AB427" s="15" t="s">
        <v>37</v>
      </c>
      <c r="AC427" s="15" t="s">
        <v>37</v>
      </c>
      <c r="AD427" s="15" t="s">
        <v>37</v>
      </c>
      <c r="AE427" s="15" t="s">
        <v>37</v>
      </c>
      <c r="AF427" s="15" t="s">
        <v>37</v>
      </c>
      <c r="AG427" s="15" t="s">
        <v>37</v>
      </c>
      <c r="AH427" s="15" t="s">
        <v>37</v>
      </c>
      <c r="AI427" s="15" t="s">
        <v>37</v>
      </c>
      <c r="AJ427" s="15" t="s">
        <v>37</v>
      </c>
      <c r="AK427" s="15" t="s">
        <v>37</v>
      </c>
      <c r="AL427" s="15" t="s">
        <v>37</v>
      </c>
      <c r="AM427" s="15" t="s">
        <v>37</v>
      </c>
      <c r="AN427" s="15" t="s">
        <v>37</v>
      </c>
      <c r="AP427" s="16">
        <v>157155.0426848988</v>
      </c>
      <c r="AQ427" s="17">
        <v>3</v>
      </c>
      <c r="AR427" s="18" t="s">
        <v>37</v>
      </c>
      <c r="AS427" s="19">
        <v>157155.0426848988</v>
      </c>
      <c r="AT427" s="19" t="s">
        <v>37</v>
      </c>
      <c r="AV427" s="16">
        <v>157155.0426848988</v>
      </c>
      <c r="AW427" s="17">
        <v>9</v>
      </c>
      <c r="AX427" s="18" t="s">
        <v>37</v>
      </c>
      <c r="AY427" s="19">
        <v>634911.77836202865</v>
      </c>
      <c r="AZ427" s="19" t="s">
        <v>37</v>
      </c>
    </row>
    <row r="428" spans="9:52" x14ac:dyDescent="0.15">
      <c r="I428" s="14">
        <v>44987</v>
      </c>
      <c r="J428" s="15" t="s">
        <v>37</v>
      </c>
      <c r="K428" s="15" t="s">
        <v>37</v>
      </c>
      <c r="L428" s="15">
        <v>37240.387142733205</v>
      </c>
      <c r="M428" s="15">
        <v>37816.419675326128</v>
      </c>
      <c r="N428" s="15" t="s">
        <v>37</v>
      </c>
      <c r="O428" s="15" t="s">
        <v>37</v>
      </c>
      <c r="P428" s="15">
        <v>40730.646198880357</v>
      </c>
      <c r="Q428" s="15">
        <v>41320.353352272105</v>
      </c>
      <c r="R428" s="15" t="s">
        <v>37</v>
      </c>
      <c r="S428" s="15" t="s">
        <v>37</v>
      </c>
      <c r="T428" s="15" t="s">
        <v>37</v>
      </c>
      <c r="U428" s="15" t="s">
        <v>37</v>
      </c>
      <c r="V428" s="15" t="s">
        <v>37</v>
      </c>
      <c r="W428" s="15" t="s">
        <v>37</v>
      </c>
      <c r="X428" s="15" t="s">
        <v>37</v>
      </c>
      <c r="Y428" s="15" t="s">
        <v>37</v>
      </c>
      <c r="Z428" s="15" t="s">
        <v>37</v>
      </c>
      <c r="AA428" s="15" t="s">
        <v>37</v>
      </c>
      <c r="AB428" s="15" t="s">
        <v>37</v>
      </c>
      <c r="AC428" s="15" t="s">
        <v>37</v>
      </c>
      <c r="AD428" s="15" t="s">
        <v>37</v>
      </c>
      <c r="AE428" s="15" t="s">
        <v>37</v>
      </c>
      <c r="AF428" s="15" t="s">
        <v>37</v>
      </c>
      <c r="AG428" s="15" t="s">
        <v>37</v>
      </c>
      <c r="AH428" s="15" t="s">
        <v>37</v>
      </c>
      <c r="AI428" s="15" t="s">
        <v>37</v>
      </c>
      <c r="AJ428" s="15" t="s">
        <v>37</v>
      </c>
      <c r="AK428" s="15" t="s">
        <v>37</v>
      </c>
      <c r="AL428" s="15" t="s">
        <v>37</v>
      </c>
      <c r="AM428" s="15" t="s">
        <v>37</v>
      </c>
      <c r="AN428" s="15" t="s">
        <v>37</v>
      </c>
      <c r="AP428" s="16">
        <v>157107.80636921179</v>
      </c>
      <c r="AQ428" s="17">
        <v>3</v>
      </c>
      <c r="AR428" s="18" t="s">
        <v>37</v>
      </c>
      <c r="AS428" s="19">
        <v>314262.84905411059</v>
      </c>
      <c r="AT428" s="19" t="s">
        <v>37</v>
      </c>
      <c r="AV428" s="16">
        <v>157107.80636921179</v>
      </c>
      <c r="AW428" s="17">
        <v>9</v>
      </c>
      <c r="AX428" s="18" t="s">
        <v>37</v>
      </c>
      <c r="AY428" s="19">
        <v>792019.58473124041</v>
      </c>
      <c r="AZ428" s="19" t="s">
        <v>37</v>
      </c>
    </row>
    <row r="429" spans="9:52" x14ac:dyDescent="0.15">
      <c r="I429" s="14">
        <v>44988</v>
      </c>
      <c r="J429" s="15" t="s">
        <v>37</v>
      </c>
      <c r="K429" s="15" t="s">
        <v>37</v>
      </c>
      <c r="L429" s="15">
        <v>37229.193746369157</v>
      </c>
      <c r="M429" s="15">
        <v>37805.053140040858</v>
      </c>
      <c r="N429" s="15" t="s">
        <v>37</v>
      </c>
      <c r="O429" s="15" t="s">
        <v>37</v>
      </c>
      <c r="P429" s="15">
        <v>40718.403730365724</v>
      </c>
      <c r="Q429" s="15">
        <v>41307.933634635934</v>
      </c>
      <c r="R429" s="15" t="s">
        <v>37</v>
      </c>
      <c r="S429" s="15" t="s">
        <v>37</v>
      </c>
      <c r="T429" s="15" t="s">
        <v>37</v>
      </c>
      <c r="U429" s="15" t="s">
        <v>37</v>
      </c>
      <c r="V429" s="15" t="s">
        <v>37</v>
      </c>
      <c r="W429" s="15" t="s">
        <v>37</v>
      </c>
      <c r="X429" s="15" t="s">
        <v>37</v>
      </c>
      <c r="Y429" s="15" t="s">
        <v>37</v>
      </c>
      <c r="Z429" s="15" t="s">
        <v>37</v>
      </c>
      <c r="AA429" s="15" t="s">
        <v>37</v>
      </c>
      <c r="AB429" s="15" t="s">
        <v>37</v>
      </c>
      <c r="AC429" s="15" t="s">
        <v>37</v>
      </c>
      <c r="AD429" s="15" t="s">
        <v>37</v>
      </c>
      <c r="AE429" s="15" t="s">
        <v>37</v>
      </c>
      <c r="AF429" s="15" t="s">
        <v>37</v>
      </c>
      <c r="AG429" s="15" t="s">
        <v>37</v>
      </c>
      <c r="AH429" s="15" t="s">
        <v>37</v>
      </c>
      <c r="AI429" s="15" t="s">
        <v>37</v>
      </c>
      <c r="AJ429" s="15" t="s">
        <v>37</v>
      </c>
      <c r="AK429" s="15" t="s">
        <v>37</v>
      </c>
      <c r="AL429" s="15" t="s">
        <v>37</v>
      </c>
      <c r="AM429" s="15" t="s">
        <v>37</v>
      </c>
      <c r="AN429" s="15" t="s">
        <v>37</v>
      </c>
      <c r="AP429" s="16">
        <v>157060.58425141167</v>
      </c>
      <c r="AQ429" s="17">
        <v>3</v>
      </c>
      <c r="AR429" s="18" t="s">
        <v>37</v>
      </c>
      <c r="AS429" s="19">
        <v>471323.43330552225</v>
      </c>
      <c r="AT429" s="19" t="s">
        <v>37</v>
      </c>
      <c r="AV429" s="16">
        <v>157060.58425141167</v>
      </c>
      <c r="AW429" s="17">
        <v>9</v>
      </c>
      <c r="AX429" s="18" t="s">
        <v>37</v>
      </c>
      <c r="AY429" s="19">
        <v>949080.16898265202</v>
      </c>
      <c r="AZ429" s="19" t="s">
        <v>37</v>
      </c>
    </row>
    <row r="430" spans="9:52" x14ac:dyDescent="0.15">
      <c r="I430" s="14">
        <v>44989</v>
      </c>
      <c r="J430" s="15" t="s">
        <v>37</v>
      </c>
      <c r="K430" s="15" t="s">
        <v>37</v>
      </c>
      <c r="L430" s="15">
        <v>37218.003714420251</v>
      </c>
      <c r="M430" s="15">
        <v>37793.690021211332</v>
      </c>
      <c r="N430" s="15" t="s">
        <v>37</v>
      </c>
      <c r="O430" s="15" t="s">
        <v>37</v>
      </c>
      <c r="P430" s="15">
        <v>40706.164941587333</v>
      </c>
      <c r="Q430" s="15">
        <v>41295.517650012036</v>
      </c>
      <c r="R430" s="15" t="s">
        <v>37</v>
      </c>
      <c r="S430" s="15" t="s">
        <v>37</v>
      </c>
      <c r="T430" s="15" t="s">
        <v>37</v>
      </c>
      <c r="U430" s="15" t="s">
        <v>37</v>
      </c>
      <c r="V430" s="15" t="s">
        <v>37</v>
      </c>
      <c r="W430" s="15" t="s">
        <v>37</v>
      </c>
      <c r="X430" s="15" t="s">
        <v>37</v>
      </c>
      <c r="Y430" s="15" t="s">
        <v>37</v>
      </c>
      <c r="Z430" s="15" t="s">
        <v>37</v>
      </c>
      <c r="AA430" s="15" t="s">
        <v>37</v>
      </c>
      <c r="AB430" s="15" t="s">
        <v>37</v>
      </c>
      <c r="AC430" s="15" t="s">
        <v>37</v>
      </c>
      <c r="AD430" s="15" t="s">
        <v>37</v>
      </c>
      <c r="AE430" s="15" t="s">
        <v>37</v>
      </c>
      <c r="AF430" s="15" t="s">
        <v>37</v>
      </c>
      <c r="AG430" s="15" t="s">
        <v>37</v>
      </c>
      <c r="AH430" s="15" t="s">
        <v>37</v>
      </c>
      <c r="AI430" s="15" t="s">
        <v>37</v>
      </c>
      <c r="AJ430" s="15" t="s">
        <v>37</v>
      </c>
      <c r="AK430" s="15" t="s">
        <v>37</v>
      </c>
      <c r="AL430" s="15" t="s">
        <v>37</v>
      </c>
      <c r="AM430" s="15" t="s">
        <v>37</v>
      </c>
      <c r="AN430" s="15" t="s">
        <v>37</v>
      </c>
      <c r="AP430" s="16">
        <v>157013.37632723097</v>
      </c>
      <c r="AQ430" s="17">
        <v>3</v>
      </c>
      <c r="AR430" s="18" t="s">
        <v>37</v>
      </c>
      <c r="AS430" s="19">
        <v>628336.80963275325</v>
      </c>
      <c r="AT430" s="19" t="s">
        <v>37</v>
      </c>
      <c r="AV430" s="16">
        <v>157013.37632723097</v>
      </c>
      <c r="AW430" s="17">
        <v>9</v>
      </c>
      <c r="AX430" s="18">
        <v>9</v>
      </c>
      <c r="AY430" s="19">
        <v>1106093.5453098831</v>
      </c>
      <c r="AZ430" s="19">
        <v>1106093.5453098831</v>
      </c>
    </row>
    <row r="431" spans="9:52" x14ac:dyDescent="0.15">
      <c r="I431" s="14">
        <v>44990</v>
      </c>
      <c r="J431" s="15" t="s">
        <v>37</v>
      </c>
      <c r="K431" s="15" t="s">
        <v>37</v>
      </c>
      <c r="L431" s="15">
        <v>37206.817045875228</v>
      </c>
      <c r="M431" s="15">
        <v>37782.330317810673</v>
      </c>
      <c r="N431" s="15" t="s">
        <v>37</v>
      </c>
      <c r="O431" s="15" t="s">
        <v>37</v>
      </c>
      <c r="P431" s="15">
        <v>40693.929831439178</v>
      </c>
      <c r="Q431" s="15">
        <v>41283.105397278377</v>
      </c>
      <c r="R431" s="15" t="s">
        <v>37</v>
      </c>
      <c r="S431" s="15" t="s">
        <v>37</v>
      </c>
      <c r="T431" s="15" t="s">
        <v>37</v>
      </c>
      <c r="U431" s="15" t="s">
        <v>37</v>
      </c>
      <c r="V431" s="15" t="s">
        <v>37</v>
      </c>
      <c r="W431" s="15" t="s">
        <v>37</v>
      </c>
      <c r="X431" s="15" t="s">
        <v>37</v>
      </c>
      <c r="Y431" s="15" t="s">
        <v>37</v>
      </c>
      <c r="Z431" s="15" t="s">
        <v>37</v>
      </c>
      <c r="AA431" s="15" t="s">
        <v>37</v>
      </c>
      <c r="AB431" s="15" t="s">
        <v>37</v>
      </c>
      <c r="AC431" s="15" t="s">
        <v>37</v>
      </c>
      <c r="AD431" s="15" t="s">
        <v>37</v>
      </c>
      <c r="AE431" s="15" t="s">
        <v>37</v>
      </c>
      <c r="AF431" s="15" t="s">
        <v>37</v>
      </c>
      <c r="AG431" s="15" t="s">
        <v>37</v>
      </c>
      <c r="AH431" s="15" t="s">
        <v>37</v>
      </c>
      <c r="AI431" s="15" t="s">
        <v>37</v>
      </c>
      <c r="AJ431" s="15" t="s">
        <v>37</v>
      </c>
      <c r="AK431" s="15" t="s">
        <v>37</v>
      </c>
      <c r="AL431" s="15" t="s">
        <v>37</v>
      </c>
      <c r="AM431" s="15" t="s">
        <v>37</v>
      </c>
      <c r="AN431" s="15" t="s">
        <v>37</v>
      </c>
      <c r="AP431" s="16">
        <v>156966.18259240346</v>
      </c>
      <c r="AQ431" s="17">
        <v>3</v>
      </c>
      <c r="AR431" s="18" t="s">
        <v>37</v>
      </c>
      <c r="AS431" s="19">
        <v>785302.99222515675</v>
      </c>
      <c r="AT431" s="19" t="s">
        <v>37</v>
      </c>
      <c r="AV431" s="16">
        <v>156966.18259240346</v>
      </c>
      <c r="AW431" s="17">
        <v>10</v>
      </c>
      <c r="AX431" s="18" t="s">
        <v>37</v>
      </c>
      <c r="AY431" s="19">
        <v>156966.18259240346</v>
      </c>
      <c r="AZ431" s="19" t="s">
        <v>37</v>
      </c>
    </row>
    <row r="432" spans="9:52" x14ac:dyDescent="0.15">
      <c r="I432" s="14">
        <v>44991</v>
      </c>
      <c r="J432" s="15" t="s">
        <v>37</v>
      </c>
      <c r="K432" s="15" t="s">
        <v>37</v>
      </c>
      <c r="L432" s="15">
        <v>37195.633739723155</v>
      </c>
      <c r="M432" s="15">
        <v>37770.974028812292</v>
      </c>
      <c r="N432" s="15" t="s">
        <v>37</v>
      </c>
      <c r="O432" s="15" t="s">
        <v>37</v>
      </c>
      <c r="P432" s="15">
        <v>40681.698398815555</v>
      </c>
      <c r="Q432" s="15">
        <v>41270.696875313253</v>
      </c>
      <c r="R432" s="15" t="s">
        <v>37</v>
      </c>
      <c r="S432" s="15" t="s">
        <v>37</v>
      </c>
      <c r="T432" s="15" t="s">
        <v>37</v>
      </c>
      <c r="U432" s="15" t="s">
        <v>37</v>
      </c>
      <c r="V432" s="15" t="s">
        <v>37</v>
      </c>
      <c r="W432" s="15" t="s">
        <v>37</v>
      </c>
      <c r="X432" s="15" t="s">
        <v>37</v>
      </c>
      <c r="Y432" s="15" t="s">
        <v>37</v>
      </c>
      <c r="Z432" s="15" t="s">
        <v>37</v>
      </c>
      <c r="AA432" s="15" t="s">
        <v>37</v>
      </c>
      <c r="AB432" s="15" t="s">
        <v>37</v>
      </c>
      <c r="AC432" s="15" t="s">
        <v>37</v>
      </c>
      <c r="AD432" s="15" t="s">
        <v>37</v>
      </c>
      <c r="AE432" s="15" t="s">
        <v>37</v>
      </c>
      <c r="AF432" s="15" t="s">
        <v>37</v>
      </c>
      <c r="AG432" s="15" t="s">
        <v>37</v>
      </c>
      <c r="AH432" s="15" t="s">
        <v>37</v>
      </c>
      <c r="AI432" s="15" t="s">
        <v>37</v>
      </c>
      <c r="AJ432" s="15" t="s">
        <v>37</v>
      </c>
      <c r="AK432" s="15" t="s">
        <v>37</v>
      </c>
      <c r="AL432" s="15" t="s">
        <v>37</v>
      </c>
      <c r="AM432" s="15" t="s">
        <v>37</v>
      </c>
      <c r="AN432" s="15" t="s">
        <v>37</v>
      </c>
      <c r="AP432" s="16">
        <v>156919.00304266426</v>
      </c>
      <c r="AQ432" s="17">
        <v>3</v>
      </c>
      <c r="AR432" s="18" t="s">
        <v>37</v>
      </c>
      <c r="AS432" s="19">
        <v>942221.99526782101</v>
      </c>
      <c r="AT432" s="19" t="s">
        <v>37</v>
      </c>
      <c r="AV432" s="16">
        <v>156919.00304266426</v>
      </c>
      <c r="AW432" s="17">
        <v>10</v>
      </c>
      <c r="AX432" s="18" t="s">
        <v>37</v>
      </c>
      <c r="AY432" s="19">
        <v>313885.18563506776</v>
      </c>
      <c r="AZ432" s="19" t="s">
        <v>37</v>
      </c>
    </row>
    <row r="433" spans="9:52" x14ac:dyDescent="0.15">
      <c r="I433" s="14">
        <v>44992</v>
      </c>
      <c r="J433" s="15" t="s">
        <v>37</v>
      </c>
      <c r="K433" s="15" t="s">
        <v>37</v>
      </c>
      <c r="L433" s="15">
        <v>37184.453794953384</v>
      </c>
      <c r="M433" s="15">
        <v>37759.621153189917</v>
      </c>
      <c r="N433" s="15" t="s">
        <v>37</v>
      </c>
      <c r="O433" s="15" t="s">
        <v>37</v>
      </c>
      <c r="P433" s="15">
        <v>40669.470642611108</v>
      </c>
      <c r="Q433" s="15">
        <v>41258.2920829953</v>
      </c>
      <c r="R433" s="15" t="s">
        <v>37</v>
      </c>
      <c r="S433" s="15" t="s">
        <v>37</v>
      </c>
      <c r="T433" s="15" t="s">
        <v>37</v>
      </c>
      <c r="U433" s="15" t="s">
        <v>37</v>
      </c>
      <c r="V433" s="15" t="s">
        <v>37</v>
      </c>
      <c r="W433" s="15" t="s">
        <v>37</v>
      </c>
      <c r="X433" s="15" t="s">
        <v>37</v>
      </c>
      <c r="Y433" s="15" t="s">
        <v>37</v>
      </c>
      <c r="Z433" s="15" t="s">
        <v>37</v>
      </c>
      <c r="AA433" s="15" t="s">
        <v>37</v>
      </c>
      <c r="AB433" s="15" t="s">
        <v>37</v>
      </c>
      <c r="AC433" s="15" t="s">
        <v>37</v>
      </c>
      <c r="AD433" s="15" t="s">
        <v>37</v>
      </c>
      <c r="AE433" s="15" t="s">
        <v>37</v>
      </c>
      <c r="AF433" s="15" t="s">
        <v>37</v>
      </c>
      <c r="AG433" s="15" t="s">
        <v>37</v>
      </c>
      <c r="AH433" s="15" t="s">
        <v>37</v>
      </c>
      <c r="AI433" s="15" t="s">
        <v>37</v>
      </c>
      <c r="AJ433" s="15" t="s">
        <v>37</v>
      </c>
      <c r="AK433" s="15" t="s">
        <v>37</v>
      </c>
      <c r="AL433" s="15" t="s">
        <v>37</v>
      </c>
      <c r="AM433" s="15" t="s">
        <v>37</v>
      </c>
      <c r="AN433" s="15" t="s">
        <v>37</v>
      </c>
      <c r="AP433" s="16">
        <v>156871.83767374972</v>
      </c>
      <c r="AQ433" s="17">
        <v>3</v>
      </c>
      <c r="AR433" s="18" t="s">
        <v>37</v>
      </c>
      <c r="AS433" s="19">
        <v>1099093.8329415708</v>
      </c>
      <c r="AT433" s="19" t="s">
        <v>37</v>
      </c>
      <c r="AV433" s="16">
        <v>156871.83767374972</v>
      </c>
      <c r="AW433" s="17">
        <v>10</v>
      </c>
      <c r="AX433" s="18" t="s">
        <v>37</v>
      </c>
      <c r="AY433" s="19">
        <v>470757.02330881747</v>
      </c>
      <c r="AZ433" s="19" t="s">
        <v>37</v>
      </c>
    </row>
    <row r="434" spans="9:52" x14ac:dyDescent="0.15">
      <c r="I434" s="14">
        <v>44993</v>
      </c>
      <c r="J434" s="15" t="s">
        <v>37</v>
      </c>
      <c r="K434" s="15" t="s">
        <v>37</v>
      </c>
      <c r="L434" s="15">
        <v>36677.633514414847</v>
      </c>
      <c r="M434" s="15">
        <v>37251.583904523934</v>
      </c>
      <c r="N434" s="15" t="s">
        <v>37</v>
      </c>
      <c r="O434" s="15" t="s">
        <v>37</v>
      </c>
      <c r="P434" s="15">
        <v>40155.305246144024</v>
      </c>
      <c r="Q434" s="15">
        <v>40742.892348237605</v>
      </c>
      <c r="R434" s="15" t="s">
        <v>37</v>
      </c>
      <c r="S434" s="15" t="s">
        <v>37</v>
      </c>
      <c r="T434" s="15" t="s">
        <v>37</v>
      </c>
      <c r="U434" s="15" t="s">
        <v>37</v>
      </c>
      <c r="V434" s="15" t="s">
        <v>37</v>
      </c>
      <c r="W434" s="15" t="s">
        <v>37</v>
      </c>
      <c r="X434" s="15" t="s">
        <v>37</v>
      </c>
      <c r="Y434" s="15" t="s">
        <v>37</v>
      </c>
      <c r="Z434" s="15" t="s">
        <v>37</v>
      </c>
      <c r="AA434" s="15" t="s">
        <v>37</v>
      </c>
      <c r="AB434" s="15" t="s">
        <v>37</v>
      </c>
      <c r="AC434" s="15" t="s">
        <v>37</v>
      </c>
      <c r="AD434" s="15" t="s">
        <v>37</v>
      </c>
      <c r="AE434" s="15" t="s">
        <v>37</v>
      </c>
      <c r="AF434" s="15" t="s">
        <v>37</v>
      </c>
      <c r="AG434" s="15" t="s">
        <v>37</v>
      </c>
      <c r="AH434" s="15" t="s">
        <v>37</v>
      </c>
      <c r="AI434" s="15" t="s">
        <v>37</v>
      </c>
      <c r="AJ434" s="15" t="s">
        <v>37</v>
      </c>
      <c r="AK434" s="15" t="s">
        <v>37</v>
      </c>
      <c r="AL434" s="15" t="s">
        <v>37</v>
      </c>
      <c r="AM434" s="15" t="s">
        <v>37</v>
      </c>
      <c r="AN434" s="15" t="s">
        <v>37</v>
      </c>
      <c r="AP434" s="16">
        <v>154827.41501332042</v>
      </c>
      <c r="AQ434" s="17">
        <v>3</v>
      </c>
      <c r="AR434" s="18" t="s">
        <v>37</v>
      </c>
      <c r="AS434" s="19">
        <v>1253921.2479548913</v>
      </c>
      <c r="AT434" s="19" t="s">
        <v>37</v>
      </c>
      <c r="AV434" s="16">
        <v>154827.41501332042</v>
      </c>
      <c r="AW434" s="17">
        <v>10</v>
      </c>
      <c r="AX434" s="18" t="s">
        <v>37</v>
      </c>
      <c r="AY434" s="19">
        <v>625584.43832213792</v>
      </c>
      <c r="AZ434" s="19" t="s">
        <v>37</v>
      </c>
    </row>
    <row r="435" spans="9:52" x14ac:dyDescent="0.15">
      <c r="I435" s="14">
        <v>44994</v>
      </c>
      <c r="J435" s="15" t="s">
        <v>37</v>
      </c>
      <c r="K435" s="15" t="s">
        <v>37</v>
      </c>
      <c r="L435" s="15">
        <v>36666.609265712796</v>
      </c>
      <c r="M435" s="15">
        <v>37240.387142733205</v>
      </c>
      <c r="N435" s="15" t="s">
        <v>37</v>
      </c>
      <c r="O435" s="15" t="s">
        <v>37</v>
      </c>
      <c r="P435" s="15">
        <v>40143.235708681459</v>
      </c>
      <c r="Q435" s="15">
        <v>40730.646198880357</v>
      </c>
      <c r="R435" s="15" t="s">
        <v>37</v>
      </c>
      <c r="S435" s="15" t="s">
        <v>37</v>
      </c>
      <c r="T435" s="15" t="s">
        <v>37</v>
      </c>
      <c r="U435" s="15" t="s">
        <v>37</v>
      </c>
      <c r="V435" s="15" t="s">
        <v>37</v>
      </c>
      <c r="W435" s="15" t="s">
        <v>37</v>
      </c>
      <c r="X435" s="15" t="s">
        <v>37</v>
      </c>
      <c r="Y435" s="15" t="s">
        <v>37</v>
      </c>
      <c r="Z435" s="15" t="s">
        <v>37</v>
      </c>
      <c r="AA435" s="15" t="s">
        <v>37</v>
      </c>
      <c r="AB435" s="15" t="s">
        <v>37</v>
      </c>
      <c r="AC435" s="15" t="s">
        <v>37</v>
      </c>
      <c r="AD435" s="15" t="s">
        <v>37</v>
      </c>
      <c r="AE435" s="15" t="s">
        <v>37</v>
      </c>
      <c r="AF435" s="15" t="s">
        <v>37</v>
      </c>
      <c r="AG435" s="15" t="s">
        <v>37</v>
      </c>
      <c r="AH435" s="15" t="s">
        <v>37</v>
      </c>
      <c r="AI435" s="15" t="s">
        <v>37</v>
      </c>
      <c r="AJ435" s="15" t="s">
        <v>37</v>
      </c>
      <c r="AK435" s="15" t="s">
        <v>37</v>
      </c>
      <c r="AL435" s="15" t="s">
        <v>37</v>
      </c>
      <c r="AM435" s="15" t="s">
        <v>37</v>
      </c>
      <c r="AN435" s="15" t="s">
        <v>37</v>
      </c>
      <c r="AP435" s="16">
        <v>154780.87831600782</v>
      </c>
      <c r="AQ435" s="17">
        <v>3</v>
      </c>
      <c r="AR435" s="18" t="s">
        <v>37</v>
      </c>
      <c r="AS435" s="19">
        <v>1408702.1262708991</v>
      </c>
      <c r="AT435" s="19" t="s">
        <v>37</v>
      </c>
      <c r="AV435" s="16">
        <v>154780.87831600782</v>
      </c>
      <c r="AW435" s="17">
        <v>10</v>
      </c>
      <c r="AX435" s="18" t="s">
        <v>37</v>
      </c>
      <c r="AY435" s="19">
        <v>780365.31663814571</v>
      </c>
      <c r="AZ435" s="19" t="s">
        <v>37</v>
      </c>
    </row>
    <row r="436" spans="9:52" x14ac:dyDescent="0.15">
      <c r="I436" s="14">
        <v>44995</v>
      </c>
      <c r="J436" s="15" t="s">
        <v>37</v>
      </c>
      <c r="K436" s="15" t="s">
        <v>37</v>
      </c>
      <c r="L436" s="15">
        <v>36655.588330584935</v>
      </c>
      <c r="M436" s="15">
        <v>37229.193746369157</v>
      </c>
      <c r="N436" s="15" t="s">
        <v>37</v>
      </c>
      <c r="O436" s="15" t="s">
        <v>37</v>
      </c>
      <c r="P436" s="15">
        <v>40131.169798977025</v>
      </c>
      <c r="Q436" s="15">
        <v>40718.403730365724</v>
      </c>
      <c r="R436" s="15" t="s">
        <v>37</v>
      </c>
      <c r="S436" s="15" t="s">
        <v>37</v>
      </c>
      <c r="T436" s="15" t="s">
        <v>37</v>
      </c>
      <c r="U436" s="15" t="s">
        <v>37</v>
      </c>
      <c r="V436" s="15" t="s">
        <v>37</v>
      </c>
      <c r="W436" s="15" t="s">
        <v>37</v>
      </c>
      <c r="X436" s="15" t="s">
        <v>37</v>
      </c>
      <c r="Y436" s="15" t="s">
        <v>37</v>
      </c>
      <c r="Z436" s="15" t="s">
        <v>37</v>
      </c>
      <c r="AA436" s="15" t="s">
        <v>37</v>
      </c>
      <c r="AB436" s="15" t="s">
        <v>37</v>
      </c>
      <c r="AC436" s="15" t="s">
        <v>37</v>
      </c>
      <c r="AD436" s="15" t="s">
        <v>37</v>
      </c>
      <c r="AE436" s="15" t="s">
        <v>37</v>
      </c>
      <c r="AF436" s="15" t="s">
        <v>37</v>
      </c>
      <c r="AG436" s="15" t="s">
        <v>37</v>
      </c>
      <c r="AH436" s="15" t="s">
        <v>37</v>
      </c>
      <c r="AI436" s="15" t="s">
        <v>37</v>
      </c>
      <c r="AJ436" s="15" t="s">
        <v>37</v>
      </c>
      <c r="AK436" s="15" t="s">
        <v>37</v>
      </c>
      <c r="AL436" s="15" t="s">
        <v>37</v>
      </c>
      <c r="AM436" s="15" t="s">
        <v>37</v>
      </c>
      <c r="AN436" s="15" t="s">
        <v>37</v>
      </c>
      <c r="AP436" s="16">
        <v>154734.35560629686</v>
      </c>
      <c r="AQ436" s="17">
        <v>3</v>
      </c>
      <c r="AR436" s="18" t="s">
        <v>37</v>
      </c>
      <c r="AS436" s="19">
        <v>1563436.4818771959</v>
      </c>
      <c r="AT436" s="19" t="s">
        <v>37</v>
      </c>
      <c r="AV436" s="16">
        <v>154734.35560629686</v>
      </c>
      <c r="AW436" s="17">
        <v>10</v>
      </c>
      <c r="AX436" s="18" t="s">
        <v>37</v>
      </c>
      <c r="AY436" s="19">
        <v>935099.67224444263</v>
      </c>
      <c r="AZ436" s="19" t="s">
        <v>37</v>
      </c>
    </row>
    <row r="437" spans="9:52" x14ac:dyDescent="0.15">
      <c r="I437" s="14">
        <v>44996</v>
      </c>
      <c r="J437" s="15" t="s">
        <v>37</v>
      </c>
      <c r="K437" s="15" t="s">
        <v>37</v>
      </c>
      <c r="L437" s="15">
        <v>36644.57070803528</v>
      </c>
      <c r="M437" s="15">
        <v>37218.003714420251</v>
      </c>
      <c r="N437" s="15" t="s">
        <v>37</v>
      </c>
      <c r="O437" s="15" t="s">
        <v>37</v>
      </c>
      <c r="P437" s="15">
        <v>40119.107515940304</v>
      </c>
      <c r="Q437" s="15">
        <v>40706.164941587333</v>
      </c>
      <c r="R437" s="15" t="s">
        <v>37</v>
      </c>
      <c r="S437" s="15" t="s">
        <v>37</v>
      </c>
      <c r="T437" s="15" t="s">
        <v>37</v>
      </c>
      <c r="U437" s="15" t="s">
        <v>37</v>
      </c>
      <c r="V437" s="15" t="s">
        <v>37</v>
      </c>
      <c r="W437" s="15" t="s">
        <v>37</v>
      </c>
      <c r="X437" s="15" t="s">
        <v>37</v>
      </c>
      <c r="Y437" s="15" t="s">
        <v>37</v>
      </c>
      <c r="Z437" s="15" t="s">
        <v>37</v>
      </c>
      <c r="AA437" s="15" t="s">
        <v>37</v>
      </c>
      <c r="AB437" s="15" t="s">
        <v>37</v>
      </c>
      <c r="AC437" s="15" t="s">
        <v>37</v>
      </c>
      <c r="AD437" s="15" t="s">
        <v>37</v>
      </c>
      <c r="AE437" s="15" t="s">
        <v>37</v>
      </c>
      <c r="AF437" s="15" t="s">
        <v>37</v>
      </c>
      <c r="AG437" s="15" t="s">
        <v>37</v>
      </c>
      <c r="AH437" s="15" t="s">
        <v>37</v>
      </c>
      <c r="AI437" s="15" t="s">
        <v>37</v>
      </c>
      <c r="AJ437" s="15" t="s">
        <v>37</v>
      </c>
      <c r="AK437" s="15" t="s">
        <v>37</v>
      </c>
      <c r="AL437" s="15" t="s">
        <v>37</v>
      </c>
      <c r="AM437" s="15" t="s">
        <v>37</v>
      </c>
      <c r="AN437" s="15" t="s">
        <v>37</v>
      </c>
      <c r="AP437" s="16">
        <v>154687.84687998318</v>
      </c>
      <c r="AQ437" s="17">
        <v>3</v>
      </c>
      <c r="AR437" s="18" t="s">
        <v>37</v>
      </c>
      <c r="AS437" s="19">
        <v>1718124.328757179</v>
      </c>
      <c r="AT437" s="19" t="s">
        <v>37</v>
      </c>
      <c r="AV437" s="16">
        <v>154687.84687998318</v>
      </c>
      <c r="AW437" s="17">
        <v>10</v>
      </c>
      <c r="AX437" s="18">
        <v>10</v>
      </c>
      <c r="AY437" s="19">
        <v>1089787.5191244257</v>
      </c>
      <c r="AZ437" s="19">
        <v>1089787.5191244257</v>
      </c>
    </row>
    <row r="438" spans="9:52" x14ac:dyDescent="0.15">
      <c r="I438" s="14">
        <v>44997</v>
      </c>
      <c r="J438" s="15" t="s">
        <v>37</v>
      </c>
      <c r="K438" s="15" t="s">
        <v>37</v>
      </c>
      <c r="L438" s="15">
        <v>36633.556397068176</v>
      </c>
      <c r="M438" s="15">
        <v>37206.817045875228</v>
      </c>
      <c r="N438" s="15" t="s">
        <v>37</v>
      </c>
      <c r="O438" s="15" t="s">
        <v>37</v>
      </c>
      <c r="P438" s="15">
        <v>40107.048858481226</v>
      </c>
      <c r="Q438" s="15">
        <v>40693.929831439178</v>
      </c>
      <c r="R438" s="15" t="s">
        <v>37</v>
      </c>
      <c r="S438" s="15" t="s">
        <v>37</v>
      </c>
      <c r="T438" s="15" t="s">
        <v>37</v>
      </c>
      <c r="U438" s="15" t="s">
        <v>37</v>
      </c>
      <c r="V438" s="15" t="s">
        <v>37</v>
      </c>
      <c r="W438" s="15" t="s">
        <v>37</v>
      </c>
      <c r="X438" s="15" t="s">
        <v>37</v>
      </c>
      <c r="Y438" s="15" t="s">
        <v>37</v>
      </c>
      <c r="Z438" s="15" t="s">
        <v>37</v>
      </c>
      <c r="AA438" s="15" t="s">
        <v>37</v>
      </c>
      <c r="AB438" s="15" t="s">
        <v>37</v>
      </c>
      <c r="AC438" s="15" t="s">
        <v>37</v>
      </c>
      <c r="AD438" s="15" t="s">
        <v>37</v>
      </c>
      <c r="AE438" s="15" t="s">
        <v>37</v>
      </c>
      <c r="AF438" s="15" t="s">
        <v>37</v>
      </c>
      <c r="AG438" s="15" t="s">
        <v>37</v>
      </c>
      <c r="AH438" s="15" t="s">
        <v>37</v>
      </c>
      <c r="AI438" s="15" t="s">
        <v>37</v>
      </c>
      <c r="AJ438" s="15" t="s">
        <v>37</v>
      </c>
      <c r="AK438" s="15" t="s">
        <v>37</v>
      </c>
      <c r="AL438" s="15" t="s">
        <v>37</v>
      </c>
      <c r="AM438" s="15" t="s">
        <v>37</v>
      </c>
      <c r="AN438" s="15" t="s">
        <v>37</v>
      </c>
      <c r="AP438" s="16">
        <v>154641.35213286383</v>
      </c>
      <c r="AQ438" s="17">
        <v>3</v>
      </c>
      <c r="AR438" s="18" t="s">
        <v>37</v>
      </c>
      <c r="AS438" s="19">
        <v>1872765.6808900428</v>
      </c>
      <c r="AT438" s="19" t="s">
        <v>37</v>
      </c>
      <c r="AV438" s="16">
        <v>154641.35213286383</v>
      </c>
      <c r="AW438" s="17">
        <v>11</v>
      </c>
      <c r="AX438" s="18" t="s">
        <v>37</v>
      </c>
      <c r="AY438" s="19">
        <v>154641.35213286383</v>
      </c>
      <c r="AZ438" s="19" t="s">
        <v>37</v>
      </c>
    </row>
    <row r="439" spans="9:52" x14ac:dyDescent="0.15">
      <c r="I439" s="14">
        <v>44998</v>
      </c>
      <c r="J439" s="15" t="s">
        <v>37</v>
      </c>
      <c r="K439" s="15" t="s">
        <v>37</v>
      </c>
      <c r="L439" s="15">
        <v>36622.545396688263</v>
      </c>
      <c r="M439" s="15">
        <v>37195.633739723155</v>
      </c>
      <c r="N439" s="15" t="s">
        <v>37</v>
      </c>
      <c r="O439" s="15" t="s">
        <v>37</v>
      </c>
      <c r="P439" s="15">
        <v>40094.99382551005</v>
      </c>
      <c r="Q439" s="15">
        <v>40681.698398815555</v>
      </c>
      <c r="R439" s="15" t="s">
        <v>37</v>
      </c>
      <c r="S439" s="15" t="s">
        <v>37</v>
      </c>
      <c r="T439" s="15" t="s">
        <v>37</v>
      </c>
      <c r="U439" s="15" t="s">
        <v>37</v>
      </c>
      <c r="V439" s="15" t="s">
        <v>37</v>
      </c>
      <c r="W439" s="15" t="s">
        <v>37</v>
      </c>
      <c r="X439" s="15" t="s">
        <v>37</v>
      </c>
      <c r="Y439" s="15" t="s">
        <v>37</v>
      </c>
      <c r="Z439" s="15" t="s">
        <v>37</v>
      </c>
      <c r="AA439" s="15" t="s">
        <v>37</v>
      </c>
      <c r="AB439" s="15" t="s">
        <v>37</v>
      </c>
      <c r="AC439" s="15" t="s">
        <v>37</v>
      </c>
      <c r="AD439" s="15" t="s">
        <v>37</v>
      </c>
      <c r="AE439" s="15" t="s">
        <v>37</v>
      </c>
      <c r="AF439" s="15" t="s">
        <v>37</v>
      </c>
      <c r="AG439" s="15" t="s">
        <v>37</v>
      </c>
      <c r="AH439" s="15" t="s">
        <v>37</v>
      </c>
      <c r="AI439" s="15" t="s">
        <v>37</v>
      </c>
      <c r="AJ439" s="15" t="s">
        <v>37</v>
      </c>
      <c r="AK439" s="15" t="s">
        <v>37</v>
      </c>
      <c r="AL439" s="15" t="s">
        <v>37</v>
      </c>
      <c r="AM439" s="15" t="s">
        <v>37</v>
      </c>
      <c r="AN439" s="15" t="s">
        <v>37</v>
      </c>
      <c r="AP439" s="16">
        <v>154594.87136073702</v>
      </c>
      <c r="AQ439" s="17">
        <v>3</v>
      </c>
      <c r="AR439" s="18" t="s">
        <v>37</v>
      </c>
      <c r="AS439" s="19">
        <v>2027360.5522507797</v>
      </c>
      <c r="AT439" s="19" t="s">
        <v>37</v>
      </c>
      <c r="AV439" s="16">
        <v>154594.87136073702</v>
      </c>
      <c r="AW439" s="17">
        <v>11</v>
      </c>
      <c r="AX439" s="18" t="s">
        <v>37</v>
      </c>
      <c r="AY439" s="19">
        <v>309236.22349360085</v>
      </c>
      <c r="AZ439" s="19" t="s">
        <v>37</v>
      </c>
    </row>
    <row r="440" spans="9:52" x14ac:dyDescent="0.15">
      <c r="I440" s="14">
        <v>44999</v>
      </c>
      <c r="J440" s="15" t="s">
        <v>37</v>
      </c>
      <c r="K440" s="15" t="s">
        <v>37</v>
      </c>
      <c r="L440" s="15">
        <v>36611.53770590046</v>
      </c>
      <c r="M440" s="15">
        <v>37184.453794953384</v>
      </c>
      <c r="N440" s="15" t="s">
        <v>37</v>
      </c>
      <c r="O440" s="15" t="s">
        <v>37</v>
      </c>
      <c r="P440" s="15">
        <v>40082.942415937352</v>
      </c>
      <c r="Q440" s="15">
        <v>40669.470642611108</v>
      </c>
      <c r="R440" s="15" t="s">
        <v>37</v>
      </c>
      <c r="S440" s="15" t="s">
        <v>37</v>
      </c>
      <c r="T440" s="15" t="s">
        <v>37</v>
      </c>
      <c r="U440" s="15" t="s">
        <v>37</v>
      </c>
      <c r="V440" s="15" t="s">
        <v>37</v>
      </c>
      <c r="W440" s="15" t="s">
        <v>37</v>
      </c>
      <c r="X440" s="15" t="s">
        <v>37</v>
      </c>
      <c r="Y440" s="15" t="s">
        <v>37</v>
      </c>
      <c r="Z440" s="15" t="s">
        <v>37</v>
      </c>
      <c r="AA440" s="15" t="s">
        <v>37</v>
      </c>
      <c r="AB440" s="15" t="s">
        <v>37</v>
      </c>
      <c r="AC440" s="15" t="s">
        <v>37</v>
      </c>
      <c r="AD440" s="15" t="s">
        <v>37</v>
      </c>
      <c r="AE440" s="15" t="s">
        <v>37</v>
      </c>
      <c r="AF440" s="15" t="s">
        <v>37</v>
      </c>
      <c r="AG440" s="15" t="s">
        <v>37</v>
      </c>
      <c r="AH440" s="15" t="s">
        <v>37</v>
      </c>
      <c r="AI440" s="15" t="s">
        <v>37</v>
      </c>
      <c r="AJ440" s="15" t="s">
        <v>37</v>
      </c>
      <c r="AK440" s="15" t="s">
        <v>37</v>
      </c>
      <c r="AL440" s="15" t="s">
        <v>37</v>
      </c>
      <c r="AM440" s="15" t="s">
        <v>37</v>
      </c>
      <c r="AN440" s="15" t="s">
        <v>37</v>
      </c>
      <c r="AP440" s="16">
        <v>154548.40455940232</v>
      </c>
      <c r="AQ440" s="17">
        <v>3</v>
      </c>
      <c r="AR440" s="18" t="s">
        <v>37</v>
      </c>
      <c r="AS440" s="19">
        <v>2181908.956810182</v>
      </c>
      <c r="AT440" s="19" t="s">
        <v>37</v>
      </c>
      <c r="AV440" s="16">
        <v>154548.40455940232</v>
      </c>
      <c r="AW440" s="17">
        <v>11</v>
      </c>
      <c r="AX440" s="18" t="s">
        <v>37</v>
      </c>
      <c r="AY440" s="19">
        <v>463784.62805300317</v>
      </c>
      <c r="AZ440" s="19" t="s">
        <v>37</v>
      </c>
    </row>
    <row r="441" spans="9:52" x14ac:dyDescent="0.15">
      <c r="I441" s="14">
        <v>45000</v>
      </c>
      <c r="J441" s="15" t="s">
        <v>37</v>
      </c>
      <c r="K441" s="15" t="s">
        <v>37</v>
      </c>
      <c r="L441" s="15">
        <v>36105.931522038249</v>
      </c>
      <c r="M441" s="15">
        <v>36677.633514414847</v>
      </c>
      <c r="N441" s="15" t="s">
        <v>37</v>
      </c>
      <c r="O441" s="15" t="s">
        <v>37</v>
      </c>
      <c r="P441" s="15">
        <v>39570.008445815627</v>
      </c>
      <c r="Q441" s="15">
        <v>40155.305246144024</v>
      </c>
      <c r="R441" s="15" t="s">
        <v>37</v>
      </c>
      <c r="S441" s="15" t="s">
        <v>37</v>
      </c>
      <c r="T441" s="15" t="s">
        <v>37</v>
      </c>
      <c r="U441" s="15" t="s">
        <v>37</v>
      </c>
      <c r="V441" s="15" t="s">
        <v>37</v>
      </c>
      <c r="W441" s="15" t="s">
        <v>37</v>
      </c>
      <c r="X441" s="15" t="s">
        <v>37</v>
      </c>
      <c r="Y441" s="15" t="s">
        <v>37</v>
      </c>
      <c r="Z441" s="15" t="s">
        <v>37</v>
      </c>
      <c r="AA441" s="15" t="s">
        <v>37</v>
      </c>
      <c r="AB441" s="15" t="s">
        <v>37</v>
      </c>
      <c r="AC441" s="15" t="s">
        <v>37</v>
      </c>
      <c r="AD441" s="15" t="s">
        <v>37</v>
      </c>
      <c r="AE441" s="15" t="s">
        <v>37</v>
      </c>
      <c r="AF441" s="15" t="s">
        <v>37</v>
      </c>
      <c r="AG441" s="15" t="s">
        <v>37</v>
      </c>
      <c r="AH441" s="15" t="s">
        <v>37</v>
      </c>
      <c r="AI441" s="15" t="s">
        <v>37</v>
      </c>
      <c r="AJ441" s="15" t="s">
        <v>37</v>
      </c>
      <c r="AK441" s="15" t="s">
        <v>37</v>
      </c>
      <c r="AL441" s="15" t="s">
        <v>37</v>
      </c>
      <c r="AM441" s="15" t="s">
        <v>37</v>
      </c>
      <c r="AN441" s="15" t="s">
        <v>37</v>
      </c>
      <c r="AP441" s="16">
        <v>152508.87872841273</v>
      </c>
      <c r="AQ441" s="17">
        <v>3</v>
      </c>
      <c r="AR441" s="18" t="s">
        <v>37</v>
      </c>
      <c r="AS441" s="19">
        <v>2334417.8355385945</v>
      </c>
      <c r="AT441" s="19" t="s">
        <v>37</v>
      </c>
      <c r="AV441" s="16">
        <v>152508.87872841273</v>
      </c>
      <c r="AW441" s="17">
        <v>11</v>
      </c>
      <c r="AX441" s="18" t="s">
        <v>37</v>
      </c>
      <c r="AY441" s="19">
        <v>616293.5067814159</v>
      </c>
      <c r="AZ441" s="19" t="s">
        <v>37</v>
      </c>
    </row>
    <row r="442" spans="9:52" x14ac:dyDescent="0.15">
      <c r="I442" s="14">
        <v>45001</v>
      </c>
      <c r="J442" s="15" t="s">
        <v>37</v>
      </c>
      <c r="K442" s="15" t="s">
        <v>37</v>
      </c>
      <c r="L442" s="15">
        <v>36095.079110620762</v>
      </c>
      <c r="M442" s="15">
        <v>36666.609265712796</v>
      </c>
      <c r="N442" s="15" t="s">
        <v>37</v>
      </c>
      <c r="O442" s="15" t="s">
        <v>37</v>
      </c>
      <c r="P442" s="15">
        <v>39558.114831848485</v>
      </c>
      <c r="Q442" s="15">
        <v>40143.235708681459</v>
      </c>
      <c r="R442" s="15" t="s">
        <v>37</v>
      </c>
      <c r="S442" s="15" t="s">
        <v>37</v>
      </c>
      <c r="T442" s="15" t="s">
        <v>37</v>
      </c>
      <c r="U442" s="15" t="s">
        <v>37</v>
      </c>
      <c r="V442" s="15" t="s">
        <v>37</v>
      </c>
      <c r="W442" s="15" t="s">
        <v>37</v>
      </c>
      <c r="X442" s="15" t="s">
        <v>37</v>
      </c>
      <c r="Y442" s="15" t="s">
        <v>37</v>
      </c>
      <c r="Z442" s="15" t="s">
        <v>37</v>
      </c>
      <c r="AA442" s="15" t="s">
        <v>37</v>
      </c>
      <c r="AB442" s="15" t="s">
        <v>37</v>
      </c>
      <c r="AC442" s="15" t="s">
        <v>37</v>
      </c>
      <c r="AD442" s="15" t="s">
        <v>37</v>
      </c>
      <c r="AE442" s="15" t="s">
        <v>37</v>
      </c>
      <c r="AF442" s="15" t="s">
        <v>37</v>
      </c>
      <c r="AG442" s="15" t="s">
        <v>37</v>
      </c>
      <c r="AH442" s="15" t="s">
        <v>37</v>
      </c>
      <c r="AI442" s="15" t="s">
        <v>37</v>
      </c>
      <c r="AJ442" s="15" t="s">
        <v>37</v>
      </c>
      <c r="AK442" s="15" t="s">
        <v>37</v>
      </c>
      <c r="AL442" s="15" t="s">
        <v>37</v>
      </c>
      <c r="AM442" s="15" t="s">
        <v>37</v>
      </c>
      <c r="AN442" s="15" t="s">
        <v>37</v>
      </c>
      <c r="AP442" s="16">
        <v>152463.0389168635</v>
      </c>
      <c r="AQ442" s="17">
        <v>3</v>
      </c>
      <c r="AR442" s="18" t="s">
        <v>37</v>
      </c>
      <c r="AS442" s="19">
        <v>2486880.874455458</v>
      </c>
      <c r="AT442" s="19" t="s">
        <v>37</v>
      </c>
      <c r="AV442" s="16">
        <v>152463.0389168635</v>
      </c>
      <c r="AW442" s="17">
        <v>11</v>
      </c>
      <c r="AX442" s="18" t="s">
        <v>37</v>
      </c>
      <c r="AY442" s="19">
        <v>768756.5456982794</v>
      </c>
      <c r="AZ442" s="19" t="s">
        <v>37</v>
      </c>
    </row>
    <row r="443" spans="9:52" x14ac:dyDescent="0.15">
      <c r="I443" s="14">
        <v>45002</v>
      </c>
      <c r="J443" s="15" t="s">
        <v>37</v>
      </c>
      <c r="K443" s="15" t="s">
        <v>37</v>
      </c>
      <c r="L443" s="15">
        <v>36084.229961128083</v>
      </c>
      <c r="M443" s="15">
        <v>36655.588330584935</v>
      </c>
      <c r="N443" s="15" t="s">
        <v>37</v>
      </c>
      <c r="O443" s="15" t="s">
        <v>37</v>
      </c>
      <c r="P443" s="15">
        <v>39546.224792761881</v>
      </c>
      <c r="Q443" s="15">
        <v>40131.169798977025</v>
      </c>
      <c r="R443" s="15" t="s">
        <v>37</v>
      </c>
      <c r="S443" s="15" t="s">
        <v>37</v>
      </c>
      <c r="T443" s="15" t="s">
        <v>37</v>
      </c>
      <c r="U443" s="15" t="s">
        <v>37</v>
      </c>
      <c r="V443" s="15" t="s">
        <v>37</v>
      </c>
      <c r="W443" s="15" t="s">
        <v>37</v>
      </c>
      <c r="X443" s="15" t="s">
        <v>37</v>
      </c>
      <c r="Y443" s="15" t="s">
        <v>37</v>
      </c>
      <c r="Z443" s="15" t="s">
        <v>37</v>
      </c>
      <c r="AA443" s="15" t="s">
        <v>37</v>
      </c>
      <c r="AB443" s="15" t="s">
        <v>37</v>
      </c>
      <c r="AC443" s="15" t="s">
        <v>37</v>
      </c>
      <c r="AD443" s="15" t="s">
        <v>37</v>
      </c>
      <c r="AE443" s="15" t="s">
        <v>37</v>
      </c>
      <c r="AF443" s="15" t="s">
        <v>37</v>
      </c>
      <c r="AG443" s="15" t="s">
        <v>37</v>
      </c>
      <c r="AH443" s="15" t="s">
        <v>37</v>
      </c>
      <c r="AI443" s="15" t="s">
        <v>37</v>
      </c>
      <c r="AJ443" s="15" t="s">
        <v>37</v>
      </c>
      <c r="AK443" s="15" t="s">
        <v>37</v>
      </c>
      <c r="AL443" s="15" t="s">
        <v>37</v>
      </c>
      <c r="AM443" s="15" t="s">
        <v>37</v>
      </c>
      <c r="AN443" s="15" t="s">
        <v>37</v>
      </c>
      <c r="AP443" s="16">
        <v>152417.21288345192</v>
      </c>
      <c r="AQ443" s="17">
        <v>3</v>
      </c>
      <c r="AR443" s="18" t="s">
        <v>37</v>
      </c>
      <c r="AS443" s="19">
        <v>2639298.08733891</v>
      </c>
      <c r="AT443" s="19" t="s">
        <v>37</v>
      </c>
      <c r="AV443" s="16">
        <v>152417.21288345192</v>
      </c>
      <c r="AW443" s="17">
        <v>11</v>
      </c>
      <c r="AX443" s="18" t="s">
        <v>37</v>
      </c>
      <c r="AY443" s="19">
        <v>921173.75858173135</v>
      </c>
      <c r="AZ443" s="19" t="s">
        <v>37</v>
      </c>
    </row>
    <row r="444" spans="9:52" x14ac:dyDescent="0.15">
      <c r="I444" s="14">
        <v>45003</v>
      </c>
      <c r="J444" s="15" t="s">
        <v>37</v>
      </c>
      <c r="K444" s="15" t="s">
        <v>37</v>
      </c>
      <c r="L444" s="15">
        <v>36073.384072579771</v>
      </c>
      <c r="M444" s="15">
        <v>36644.57070803528</v>
      </c>
      <c r="N444" s="15" t="s">
        <v>37</v>
      </c>
      <c r="O444" s="15" t="s">
        <v>37</v>
      </c>
      <c r="P444" s="15">
        <v>39534.33832748131</v>
      </c>
      <c r="Q444" s="15">
        <v>40119.107515940304</v>
      </c>
      <c r="R444" s="15" t="s">
        <v>37</v>
      </c>
      <c r="S444" s="15" t="s">
        <v>37</v>
      </c>
      <c r="T444" s="15" t="s">
        <v>37</v>
      </c>
      <c r="U444" s="15" t="s">
        <v>37</v>
      </c>
      <c r="V444" s="15" t="s">
        <v>37</v>
      </c>
      <c r="W444" s="15" t="s">
        <v>37</v>
      </c>
      <c r="X444" s="15" t="s">
        <v>37</v>
      </c>
      <c r="Y444" s="15" t="s">
        <v>37</v>
      </c>
      <c r="Z444" s="15" t="s">
        <v>37</v>
      </c>
      <c r="AA444" s="15" t="s">
        <v>37</v>
      </c>
      <c r="AB444" s="15" t="s">
        <v>37</v>
      </c>
      <c r="AC444" s="15" t="s">
        <v>37</v>
      </c>
      <c r="AD444" s="15" t="s">
        <v>37</v>
      </c>
      <c r="AE444" s="15" t="s">
        <v>37</v>
      </c>
      <c r="AF444" s="15" t="s">
        <v>37</v>
      </c>
      <c r="AG444" s="15" t="s">
        <v>37</v>
      </c>
      <c r="AH444" s="15" t="s">
        <v>37</v>
      </c>
      <c r="AI444" s="15" t="s">
        <v>37</v>
      </c>
      <c r="AJ444" s="15" t="s">
        <v>37</v>
      </c>
      <c r="AK444" s="15" t="s">
        <v>37</v>
      </c>
      <c r="AL444" s="15" t="s">
        <v>37</v>
      </c>
      <c r="AM444" s="15" t="s">
        <v>37</v>
      </c>
      <c r="AN444" s="15" t="s">
        <v>37</v>
      </c>
      <c r="AP444" s="16">
        <v>152371.40062403667</v>
      </c>
      <c r="AQ444" s="17">
        <v>3</v>
      </c>
      <c r="AR444" s="18" t="s">
        <v>37</v>
      </c>
      <c r="AS444" s="19">
        <v>2791669.4879629468</v>
      </c>
      <c r="AT444" s="19" t="s">
        <v>37</v>
      </c>
      <c r="AV444" s="16">
        <v>152371.40062403667</v>
      </c>
      <c r="AW444" s="17">
        <v>11</v>
      </c>
      <c r="AX444" s="18">
        <v>11</v>
      </c>
      <c r="AY444" s="19">
        <v>1073545.159205768</v>
      </c>
      <c r="AZ444" s="19">
        <v>1073545.159205768</v>
      </c>
    </row>
    <row r="445" spans="9:52" x14ac:dyDescent="0.15">
      <c r="I445" s="14">
        <v>45004</v>
      </c>
      <c r="J445" s="15" t="s">
        <v>37</v>
      </c>
      <c r="K445" s="15" t="s">
        <v>37</v>
      </c>
      <c r="L445" s="15">
        <v>36062.541443995666</v>
      </c>
      <c r="M445" s="15">
        <v>36633.556397068176</v>
      </c>
      <c r="N445" s="15" t="s">
        <v>37</v>
      </c>
      <c r="O445" s="15" t="s">
        <v>37</v>
      </c>
      <c r="P445" s="15">
        <v>39522.455434932592</v>
      </c>
      <c r="Q445" s="15">
        <v>40107.048858481226</v>
      </c>
      <c r="R445" s="15" t="s">
        <v>37</v>
      </c>
      <c r="S445" s="15" t="s">
        <v>37</v>
      </c>
      <c r="T445" s="15" t="s">
        <v>37</v>
      </c>
      <c r="U445" s="15" t="s">
        <v>37</v>
      </c>
      <c r="V445" s="15" t="s">
        <v>37</v>
      </c>
      <c r="W445" s="15" t="s">
        <v>37</v>
      </c>
      <c r="X445" s="15" t="s">
        <v>37</v>
      </c>
      <c r="Y445" s="15" t="s">
        <v>37</v>
      </c>
      <c r="Z445" s="15" t="s">
        <v>37</v>
      </c>
      <c r="AA445" s="15" t="s">
        <v>37</v>
      </c>
      <c r="AB445" s="15" t="s">
        <v>37</v>
      </c>
      <c r="AC445" s="15" t="s">
        <v>37</v>
      </c>
      <c r="AD445" s="15" t="s">
        <v>37</v>
      </c>
      <c r="AE445" s="15" t="s">
        <v>37</v>
      </c>
      <c r="AF445" s="15" t="s">
        <v>37</v>
      </c>
      <c r="AG445" s="15" t="s">
        <v>37</v>
      </c>
      <c r="AH445" s="15" t="s">
        <v>37</v>
      </c>
      <c r="AI445" s="15" t="s">
        <v>37</v>
      </c>
      <c r="AJ445" s="15" t="s">
        <v>37</v>
      </c>
      <c r="AK445" s="15" t="s">
        <v>37</v>
      </c>
      <c r="AL445" s="15" t="s">
        <v>37</v>
      </c>
      <c r="AM445" s="15" t="s">
        <v>37</v>
      </c>
      <c r="AN445" s="15" t="s">
        <v>37</v>
      </c>
      <c r="AP445" s="16">
        <v>152325.60213447764</v>
      </c>
      <c r="AQ445" s="17">
        <v>3</v>
      </c>
      <c r="AR445" s="18" t="s">
        <v>37</v>
      </c>
      <c r="AS445" s="19">
        <v>2943995.0900974246</v>
      </c>
      <c r="AT445" s="19" t="s">
        <v>37</v>
      </c>
      <c r="AV445" s="16">
        <v>152325.60213447764</v>
      </c>
      <c r="AW445" s="17">
        <v>12</v>
      </c>
      <c r="AX445" s="18" t="s">
        <v>37</v>
      </c>
      <c r="AY445" s="19">
        <v>152325.60213447764</v>
      </c>
      <c r="AZ445" s="19" t="s">
        <v>37</v>
      </c>
    </row>
    <row r="446" spans="9:52" x14ac:dyDescent="0.15">
      <c r="I446" s="14">
        <v>45005</v>
      </c>
      <c r="J446" s="15" t="s">
        <v>37</v>
      </c>
      <c r="K446" s="15" t="s">
        <v>37</v>
      </c>
      <c r="L446" s="15">
        <v>36051.702074395929</v>
      </c>
      <c r="M446" s="15">
        <v>36622.545396688263</v>
      </c>
      <c r="N446" s="15" t="s">
        <v>37</v>
      </c>
      <c r="O446" s="15" t="s">
        <v>37</v>
      </c>
      <c r="P446" s="15">
        <v>39510.576114041869</v>
      </c>
      <c r="Q446" s="15">
        <v>40094.99382551005</v>
      </c>
      <c r="R446" s="15" t="s">
        <v>37</v>
      </c>
      <c r="S446" s="15" t="s">
        <v>37</v>
      </c>
      <c r="T446" s="15" t="s">
        <v>37</v>
      </c>
      <c r="U446" s="15" t="s">
        <v>37</v>
      </c>
      <c r="V446" s="15" t="s">
        <v>37</v>
      </c>
      <c r="W446" s="15" t="s">
        <v>37</v>
      </c>
      <c r="X446" s="15" t="s">
        <v>37</v>
      </c>
      <c r="Y446" s="15" t="s">
        <v>37</v>
      </c>
      <c r="Z446" s="15" t="s">
        <v>37</v>
      </c>
      <c r="AA446" s="15" t="s">
        <v>37</v>
      </c>
      <c r="AB446" s="15" t="s">
        <v>37</v>
      </c>
      <c r="AC446" s="15" t="s">
        <v>37</v>
      </c>
      <c r="AD446" s="15" t="s">
        <v>37</v>
      </c>
      <c r="AE446" s="15" t="s">
        <v>37</v>
      </c>
      <c r="AF446" s="15" t="s">
        <v>37</v>
      </c>
      <c r="AG446" s="15" t="s">
        <v>37</v>
      </c>
      <c r="AH446" s="15" t="s">
        <v>37</v>
      </c>
      <c r="AI446" s="15" t="s">
        <v>37</v>
      </c>
      <c r="AJ446" s="15" t="s">
        <v>37</v>
      </c>
      <c r="AK446" s="15" t="s">
        <v>37</v>
      </c>
      <c r="AL446" s="15" t="s">
        <v>37</v>
      </c>
      <c r="AM446" s="15" t="s">
        <v>37</v>
      </c>
      <c r="AN446" s="15" t="s">
        <v>37</v>
      </c>
      <c r="AP446" s="16">
        <v>152279.81741063611</v>
      </c>
      <c r="AQ446" s="17">
        <v>3</v>
      </c>
      <c r="AR446" s="18" t="s">
        <v>37</v>
      </c>
      <c r="AS446" s="19">
        <v>3096274.9075080608</v>
      </c>
      <c r="AT446" s="19" t="s">
        <v>37</v>
      </c>
      <c r="AV446" s="16">
        <v>152279.81741063611</v>
      </c>
      <c r="AW446" s="17">
        <v>12</v>
      </c>
      <c r="AX446" s="18" t="s">
        <v>37</v>
      </c>
      <c r="AY446" s="19">
        <v>304605.41954511375</v>
      </c>
      <c r="AZ446" s="19" t="s">
        <v>37</v>
      </c>
    </row>
    <row r="447" spans="9:52" x14ac:dyDescent="0.15">
      <c r="I447" s="14">
        <v>45006</v>
      </c>
      <c r="J447" s="15" t="s">
        <v>37</v>
      </c>
      <c r="K447" s="15" t="s">
        <v>37</v>
      </c>
      <c r="L447" s="15">
        <v>36040.865962800992</v>
      </c>
      <c r="M447" s="15">
        <v>36611.53770590046</v>
      </c>
      <c r="N447" s="15" t="s">
        <v>37</v>
      </c>
      <c r="O447" s="15" t="s">
        <v>37</v>
      </c>
      <c r="P447" s="15">
        <v>39498.700363735588</v>
      </c>
      <c r="Q447" s="15">
        <v>40082.942415937352</v>
      </c>
      <c r="R447" s="15" t="s">
        <v>37</v>
      </c>
      <c r="S447" s="15" t="s">
        <v>37</v>
      </c>
      <c r="T447" s="15" t="s">
        <v>37</v>
      </c>
      <c r="U447" s="15" t="s">
        <v>37</v>
      </c>
      <c r="V447" s="15" t="s">
        <v>37</v>
      </c>
      <c r="W447" s="15" t="s">
        <v>37</v>
      </c>
      <c r="X447" s="15" t="s">
        <v>37</v>
      </c>
      <c r="Y447" s="15" t="s">
        <v>37</v>
      </c>
      <c r="Z447" s="15" t="s">
        <v>37</v>
      </c>
      <c r="AA447" s="15" t="s">
        <v>37</v>
      </c>
      <c r="AB447" s="15" t="s">
        <v>37</v>
      </c>
      <c r="AC447" s="15" t="s">
        <v>37</v>
      </c>
      <c r="AD447" s="15" t="s">
        <v>37</v>
      </c>
      <c r="AE447" s="15" t="s">
        <v>37</v>
      </c>
      <c r="AF447" s="15" t="s">
        <v>37</v>
      </c>
      <c r="AG447" s="15" t="s">
        <v>37</v>
      </c>
      <c r="AH447" s="15" t="s">
        <v>37</v>
      </c>
      <c r="AI447" s="15" t="s">
        <v>37</v>
      </c>
      <c r="AJ447" s="15" t="s">
        <v>37</v>
      </c>
      <c r="AK447" s="15" t="s">
        <v>37</v>
      </c>
      <c r="AL447" s="15" t="s">
        <v>37</v>
      </c>
      <c r="AM447" s="15" t="s">
        <v>37</v>
      </c>
      <c r="AN447" s="15" t="s">
        <v>37</v>
      </c>
      <c r="AP447" s="16">
        <v>152234.04644837437</v>
      </c>
      <c r="AQ447" s="17">
        <v>3</v>
      </c>
      <c r="AR447" s="18" t="s">
        <v>37</v>
      </c>
      <c r="AS447" s="19">
        <v>3248508.953956435</v>
      </c>
      <c r="AT447" s="19" t="s">
        <v>37</v>
      </c>
      <c r="AV447" s="16">
        <v>152234.04644837437</v>
      </c>
      <c r="AW447" s="17">
        <v>12</v>
      </c>
      <c r="AX447" s="18" t="s">
        <v>37</v>
      </c>
      <c r="AY447" s="19">
        <v>456839.46599348809</v>
      </c>
      <c r="AZ447" s="19" t="s">
        <v>37</v>
      </c>
    </row>
    <row r="448" spans="9:52" x14ac:dyDescent="0.15">
      <c r="I448" s="14">
        <v>45007</v>
      </c>
      <c r="J448" s="15" t="s">
        <v>37</v>
      </c>
      <c r="K448" s="15" t="s">
        <v>37</v>
      </c>
      <c r="L448" s="15">
        <v>35536.471010858564</v>
      </c>
      <c r="M448" s="15">
        <v>36105.931522038249</v>
      </c>
      <c r="N448" s="15" t="s">
        <v>37</v>
      </c>
      <c r="O448" s="15" t="s">
        <v>37</v>
      </c>
      <c r="P448" s="15">
        <v>38986.994914802053</v>
      </c>
      <c r="Q448" s="15">
        <v>39570.008445815627</v>
      </c>
      <c r="R448" s="15" t="s">
        <v>37</v>
      </c>
      <c r="S448" s="15" t="s">
        <v>37</v>
      </c>
      <c r="T448" s="15" t="s">
        <v>37</v>
      </c>
      <c r="U448" s="15" t="s">
        <v>37</v>
      </c>
      <c r="V448" s="15" t="s">
        <v>37</v>
      </c>
      <c r="W448" s="15" t="s">
        <v>37</v>
      </c>
      <c r="X448" s="15" t="s">
        <v>37</v>
      </c>
      <c r="Y448" s="15" t="s">
        <v>37</v>
      </c>
      <c r="Z448" s="15" t="s">
        <v>37</v>
      </c>
      <c r="AA448" s="15" t="s">
        <v>37</v>
      </c>
      <c r="AB448" s="15" t="s">
        <v>37</v>
      </c>
      <c r="AC448" s="15" t="s">
        <v>37</v>
      </c>
      <c r="AD448" s="15" t="s">
        <v>37</v>
      </c>
      <c r="AE448" s="15" t="s">
        <v>37</v>
      </c>
      <c r="AF448" s="15" t="s">
        <v>37</v>
      </c>
      <c r="AG448" s="15" t="s">
        <v>37</v>
      </c>
      <c r="AH448" s="15" t="s">
        <v>37</v>
      </c>
      <c r="AI448" s="15" t="s">
        <v>37</v>
      </c>
      <c r="AJ448" s="15" t="s">
        <v>37</v>
      </c>
      <c r="AK448" s="15" t="s">
        <v>37</v>
      </c>
      <c r="AL448" s="15" t="s">
        <v>37</v>
      </c>
      <c r="AM448" s="15" t="s">
        <v>37</v>
      </c>
      <c r="AN448" s="15" t="s">
        <v>37</v>
      </c>
      <c r="AP448" s="16">
        <v>150199.40589351449</v>
      </c>
      <c r="AQ448" s="17">
        <v>3</v>
      </c>
      <c r="AR448" s="18" t="s">
        <v>37</v>
      </c>
      <c r="AS448" s="19">
        <v>3398708.3598499494</v>
      </c>
      <c r="AT448" s="19" t="s">
        <v>37</v>
      </c>
      <c r="AV448" s="16">
        <v>150199.40589351449</v>
      </c>
      <c r="AW448" s="17">
        <v>12</v>
      </c>
      <c r="AX448" s="18" t="s">
        <v>37</v>
      </c>
      <c r="AY448" s="19">
        <v>607038.87188700261</v>
      </c>
      <c r="AZ448" s="19" t="s">
        <v>37</v>
      </c>
    </row>
    <row r="449" spans="9:52" x14ac:dyDescent="0.15">
      <c r="I449" s="14">
        <v>45008</v>
      </c>
      <c r="J449" s="15" t="s">
        <v>37</v>
      </c>
      <c r="K449" s="15" t="s">
        <v>37</v>
      </c>
      <c r="L449" s="15">
        <v>35525.789763000445</v>
      </c>
      <c r="M449" s="15">
        <v>36095.079110620762</v>
      </c>
      <c r="N449" s="15" t="s">
        <v>37</v>
      </c>
      <c r="O449" s="15" t="s">
        <v>37</v>
      </c>
      <c r="P449" s="15">
        <v>38975.276538044804</v>
      </c>
      <c r="Q449" s="15">
        <v>39558.114831848485</v>
      </c>
      <c r="R449" s="15" t="s">
        <v>37</v>
      </c>
      <c r="S449" s="15" t="s">
        <v>37</v>
      </c>
      <c r="T449" s="15" t="s">
        <v>37</v>
      </c>
      <c r="U449" s="15" t="s">
        <v>37</v>
      </c>
      <c r="V449" s="15" t="s">
        <v>37</v>
      </c>
      <c r="W449" s="15" t="s">
        <v>37</v>
      </c>
      <c r="X449" s="15" t="s">
        <v>37</v>
      </c>
      <c r="Y449" s="15" t="s">
        <v>37</v>
      </c>
      <c r="Z449" s="15" t="s">
        <v>37</v>
      </c>
      <c r="AA449" s="15" t="s">
        <v>37</v>
      </c>
      <c r="AB449" s="15" t="s">
        <v>37</v>
      </c>
      <c r="AC449" s="15" t="s">
        <v>37</v>
      </c>
      <c r="AD449" s="15" t="s">
        <v>37</v>
      </c>
      <c r="AE449" s="15" t="s">
        <v>37</v>
      </c>
      <c r="AF449" s="15" t="s">
        <v>37</v>
      </c>
      <c r="AG449" s="15" t="s">
        <v>37</v>
      </c>
      <c r="AH449" s="15" t="s">
        <v>37</v>
      </c>
      <c r="AI449" s="15" t="s">
        <v>37</v>
      </c>
      <c r="AJ449" s="15" t="s">
        <v>37</v>
      </c>
      <c r="AK449" s="15" t="s">
        <v>37</v>
      </c>
      <c r="AL449" s="15" t="s">
        <v>37</v>
      </c>
      <c r="AM449" s="15" t="s">
        <v>37</v>
      </c>
      <c r="AN449" s="15" t="s">
        <v>37</v>
      </c>
      <c r="AP449" s="16">
        <v>150154.26024351449</v>
      </c>
      <c r="AQ449" s="17">
        <v>3</v>
      </c>
      <c r="AR449" s="18" t="s">
        <v>37</v>
      </c>
      <c r="AS449" s="19">
        <v>3548862.6200934639</v>
      </c>
      <c r="AT449" s="19" t="s">
        <v>37</v>
      </c>
      <c r="AV449" s="16">
        <v>150154.26024351449</v>
      </c>
      <c r="AW449" s="17">
        <v>12</v>
      </c>
      <c r="AX449" s="18" t="s">
        <v>37</v>
      </c>
      <c r="AY449" s="19">
        <v>757193.13213051716</v>
      </c>
      <c r="AZ449" s="19" t="s">
        <v>37</v>
      </c>
    </row>
    <row r="450" spans="9:52" x14ac:dyDescent="0.15">
      <c r="I450" s="14">
        <v>45009</v>
      </c>
      <c r="J450" s="15" t="s">
        <v>37</v>
      </c>
      <c r="K450" s="15" t="s">
        <v>37</v>
      </c>
      <c r="L450" s="15">
        <v>35515.111725620249</v>
      </c>
      <c r="M450" s="15">
        <v>36084.229961128083</v>
      </c>
      <c r="N450" s="15" t="s">
        <v>37</v>
      </c>
      <c r="O450" s="15" t="s">
        <v>37</v>
      </c>
      <c r="P450" s="15">
        <v>38963.561683496802</v>
      </c>
      <c r="Q450" s="15">
        <v>39546.224792761881</v>
      </c>
      <c r="R450" s="15" t="s">
        <v>37</v>
      </c>
      <c r="S450" s="15" t="s">
        <v>37</v>
      </c>
      <c r="T450" s="15" t="s">
        <v>37</v>
      </c>
      <c r="U450" s="15" t="s">
        <v>37</v>
      </c>
      <c r="V450" s="15" t="s">
        <v>37</v>
      </c>
      <c r="W450" s="15" t="s">
        <v>37</v>
      </c>
      <c r="X450" s="15" t="s">
        <v>37</v>
      </c>
      <c r="Y450" s="15" t="s">
        <v>37</v>
      </c>
      <c r="Z450" s="15" t="s">
        <v>37</v>
      </c>
      <c r="AA450" s="15" t="s">
        <v>37</v>
      </c>
      <c r="AB450" s="15" t="s">
        <v>37</v>
      </c>
      <c r="AC450" s="15" t="s">
        <v>37</v>
      </c>
      <c r="AD450" s="15" t="s">
        <v>37</v>
      </c>
      <c r="AE450" s="15" t="s">
        <v>37</v>
      </c>
      <c r="AF450" s="15" t="s">
        <v>37</v>
      </c>
      <c r="AG450" s="15" t="s">
        <v>37</v>
      </c>
      <c r="AH450" s="15" t="s">
        <v>37</v>
      </c>
      <c r="AI450" s="15" t="s">
        <v>37</v>
      </c>
      <c r="AJ450" s="15" t="s">
        <v>37</v>
      </c>
      <c r="AK450" s="15" t="s">
        <v>37</v>
      </c>
      <c r="AL450" s="15" t="s">
        <v>37</v>
      </c>
      <c r="AM450" s="15" t="s">
        <v>37</v>
      </c>
      <c r="AN450" s="15" t="s">
        <v>37</v>
      </c>
      <c r="AP450" s="16">
        <v>150109.128163007</v>
      </c>
      <c r="AQ450" s="17">
        <v>3</v>
      </c>
      <c r="AR450" s="18" t="s">
        <v>37</v>
      </c>
      <c r="AS450" s="19">
        <v>3698971.748256471</v>
      </c>
      <c r="AT450" s="19" t="s">
        <v>37</v>
      </c>
      <c r="AV450" s="16">
        <v>150109.128163007</v>
      </c>
      <c r="AW450" s="17">
        <v>12</v>
      </c>
      <c r="AX450" s="18" t="s">
        <v>37</v>
      </c>
      <c r="AY450" s="19">
        <v>907302.26029352413</v>
      </c>
      <c r="AZ450" s="19" t="s">
        <v>37</v>
      </c>
    </row>
    <row r="451" spans="9:52" x14ac:dyDescent="0.15">
      <c r="I451" s="14">
        <v>45010</v>
      </c>
      <c r="J451" s="15" t="s">
        <v>37</v>
      </c>
      <c r="K451" s="15" t="s">
        <v>37</v>
      </c>
      <c r="L451" s="15">
        <v>35504.43689775301</v>
      </c>
      <c r="M451" s="15">
        <v>36073.384072579771</v>
      </c>
      <c r="N451" s="15" t="s">
        <v>37</v>
      </c>
      <c r="O451" s="15" t="s">
        <v>37</v>
      </c>
      <c r="P451" s="15">
        <v>38951.850350099361</v>
      </c>
      <c r="Q451" s="15">
        <v>39534.33832748131</v>
      </c>
      <c r="R451" s="15" t="s">
        <v>37</v>
      </c>
      <c r="S451" s="15" t="s">
        <v>37</v>
      </c>
      <c r="T451" s="15" t="s">
        <v>37</v>
      </c>
      <c r="U451" s="15" t="s">
        <v>37</v>
      </c>
      <c r="V451" s="15" t="s">
        <v>37</v>
      </c>
      <c r="W451" s="15" t="s">
        <v>37</v>
      </c>
      <c r="X451" s="15" t="s">
        <v>37</v>
      </c>
      <c r="Y451" s="15" t="s">
        <v>37</v>
      </c>
      <c r="Z451" s="15" t="s">
        <v>37</v>
      </c>
      <c r="AA451" s="15" t="s">
        <v>37</v>
      </c>
      <c r="AB451" s="15" t="s">
        <v>37</v>
      </c>
      <c r="AC451" s="15" t="s">
        <v>37</v>
      </c>
      <c r="AD451" s="15" t="s">
        <v>37</v>
      </c>
      <c r="AE451" s="15" t="s">
        <v>37</v>
      </c>
      <c r="AF451" s="15" t="s">
        <v>37</v>
      </c>
      <c r="AG451" s="15" t="s">
        <v>37</v>
      </c>
      <c r="AH451" s="15" t="s">
        <v>37</v>
      </c>
      <c r="AI451" s="15" t="s">
        <v>37</v>
      </c>
      <c r="AJ451" s="15" t="s">
        <v>37</v>
      </c>
      <c r="AK451" s="15" t="s">
        <v>37</v>
      </c>
      <c r="AL451" s="15" t="s">
        <v>37</v>
      </c>
      <c r="AM451" s="15" t="s">
        <v>37</v>
      </c>
      <c r="AN451" s="15" t="s">
        <v>37</v>
      </c>
      <c r="AP451" s="16">
        <v>150064.00964791345</v>
      </c>
      <c r="AQ451" s="17">
        <v>3</v>
      </c>
      <c r="AR451" s="18" t="s">
        <v>37</v>
      </c>
      <c r="AS451" s="19">
        <v>3849035.7579043843</v>
      </c>
      <c r="AT451" s="19" t="s">
        <v>37</v>
      </c>
      <c r="AV451" s="16">
        <v>150064.00964791345</v>
      </c>
      <c r="AW451" s="17">
        <v>12</v>
      </c>
      <c r="AX451" s="18">
        <v>12</v>
      </c>
      <c r="AY451" s="19">
        <v>1057366.2699414375</v>
      </c>
      <c r="AZ451" s="19">
        <v>1057366.2699414375</v>
      </c>
    </row>
    <row r="452" spans="9:52" x14ac:dyDescent="0.15">
      <c r="I452" s="14">
        <v>45011</v>
      </c>
      <c r="J452" s="15" t="s">
        <v>37</v>
      </c>
      <c r="K452" s="15" t="s">
        <v>37</v>
      </c>
      <c r="L452" s="15">
        <v>35493.765278434024</v>
      </c>
      <c r="M452" s="15">
        <v>36062.541443995666</v>
      </c>
      <c r="N452" s="15" t="s">
        <v>37</v>
      </c>
      <c r="O452" s="15" t="s">
        <v>37</v>
      </c>
      <c r="P452" s="15">
        <v>38940.142536794126</v>
      </c>
      <c r="Q452" s="15">
        <v>39522.455434932592</v>
      </c>
      <c r="R452" s="15" t="s">
        <v>37</v>
      </c>
      <c r="S452" s="15" t="s">
        <v>37</v>
      </c>
      <c r="T452" s="15" t="s">
        <v>37</v>
      </c>
      <c r="U452" s="15" t="s">
        <v>37</v>
      </c>
      <c r="V452" s="15" t="s">
        <v>37</v>
      </c>
      <c r="W452" s="15" t="s">
        <v>37</v>
      </c>
      <c r="X452" s="15" t="s">
        <v>37</v>
      </c>
      <c r="Y452" s="15" t="s">
        <v>37</v>
      </c>
      <c r="Z452" s="15" t="s">
        <v>37</v>
      </c>
      <c r="AA452" s="15" t="s">
        <v>37</v>
      </c>
      <c r="AB452" s="15" t="s">
        <v>37</v>
      </c>
      <c r="AC452" s="15" t="s">
        <v>37</v>
      </c>
      <c r="AD452" s="15" t="s">
        <v>37</v>
      </c>
      <c r="AE452" s="15" t="s">
        <v>37</v>
      </c>
      <c r="AF452" s="15" t="s">
        <v>37</v>
      </c>
      <c r="AG452" s="15" t="s">
        <v>37</v>
      </c>
      <c r="AH452" s="15" t="s">
        <v>37</v>
      </c>
      <c r="AI452" s="15" t="s">
        <v>37</v>
      </c>
      <c r="AJ452" s="15" t="s">
        <v>37</v>
      </c>
      <c r="AK452" s="15" t="s">
        <v>37</v>
      </c>
      <c r="AL452" s="15" t="s">
        <v>37</v>
      </c>
      <c r="AM452" s="15" t="s">
        <v>37</v>
      </c>
      <c r="AN452" s="15" t="s">
        <v>37</v>
      </c>
      <c r="AP452" s="16">
        <v>150018.90469415643</v>
      </c>
      <c r="AQ452" s="17">
        <v>3</v>
      </c>
      <c r="AR452" s="18" t="s">
        <v>37</v>
      </c>
      <c r="AS452" s="19">
        <v>3999054.6625985405</v>
      </c>
      <c r="AT452" s="19" t="s">
        <v>37</v>
      </c>
      <c r="AV452" s="16">
        <v>150018.90469415643</v>
      </c>
      <c r="AW452" s="17">
        <v>13</v>
      </c>
      <c r="AX452" s="18" t="s">
        <v>37</v>
      </c>
      <c r="AY452" s="19">
        <v>150018.90469415643</v>
      </c>
      <c r="AZ452" s="19" t="s">
        <v>37</v>
      </c>
    </row>
    <row r="453" spans="9:52" x14ac:dyDescent="0.15">
      <c r="I453" s="14">
        <v>45012</v>
      </c>
      <c r="J453" s="15" t="s">
        <v>37</v>
      </c>
      <c r="K453" s="15" t="s">
        <v>37</v>
      </c>
      <c r="L453" s="15">
        <v>35483.096866698907</v>
      </c>
      <c r="M453" s="15">
        <v>36051.702074395929</v>
      </c>
      <c r="N453" s="15" t="s">
        <v>37</v>
      </c>
      <c r="O453" s="15" t="s">
        <v>37</v>
      </c>
      <c r="P453" s="15">
        <v>38928.438242523065</v>
      </c>
      <c r="Q453" s="15">
        <v>39510.576114041869</v>
      </c>
      <c r="R453" s="15" t="s">
        <v>37</v>
      </c>
      <c r="S453" s="15" t="s">
        <v>37</v>
      </c>
      <c r="T453" s="15" t="s">
        <v>37</v>
      </c>
      <c r="U453" s="15" t="s">
        <v>37</v>
      </c>
      <c r="V453" s="15" t="s">
        <v>37</v>
      </c>
      <c r="W453" s="15" t="s">
        <v>37</v>
      </c>
      <c r="X453" s="15" t="s">
        <v>37</v>
      </c>
      <c r="Y453" s="15" t="s">
        <v>37</v>
      </c>
      <c r="Z453" s="15" t="s">
        <v>37</v>
      </c>
      <c r="AA453" s="15" t="s">
        <v>37</v>
      </c>
      <c r="AB453" s="15" t="s">
        <v>37</v>
      </c>
      <c r="AC453" s="15" t="s">
        <v>37</v>
      </c>
      <c r="AD453" s="15" t="s">
        <v>37</v>
      </c>
      <c r="AE453" s="15" t="s">
        <v>37</v>
      </c>
      <c r="AF453" s="15" t="s">
        <v>37</v>
      </c>
      <c r="AG453" s="15" t="s">
        <v>37</v>
      </c>
      <c r="AH453" s="15" t="s">
        <v>37</v>
      </c>
      <c r="AI453" s="15" t="s">
        <v>37</v>
      </c>
      <c r="AJ453" s="15" t="s">
        <v>37</v>
      </c>
      <c r="AK453" s="15" t="s">
        <v>37</v>
      </c>
      <c r="AL453" s="15" t="s">
        <v>37</v>
      </c>
      <c r="AM453" s="15" t="s">
        <v>37</v>
      </c>
      <c r="AN453" s="15" t="s">
        <v>37</v>
      </c>
      <c r="AP453" s="16">
        <v>149973.81329765977</v>
      </c>
      <c r="AQ453" s="17">
        <v>3</v>
      </c>
      <c r="AR453" s="18" t="s">
        <v>37</v>
      </c>
      <c r="AS453" s="19">
        <v>4149028.4758962002</v>
      </c>
      <c r="AT453" s="19" t="s">
        <v>37</v>
      </c>
      <c r="AV453" s="16">
        <v>149973.81329765977</v>
      </c>
      <c r="AW453" s="17">
        <v>13</v>
      </c>
      <c r="AX453" s="18" t="s">
        <v>37</v>
      </c>
      <c r="AY453" s="19">
        <v>299992.71799181623</v>
      </c>
      <c r="AZ453" s="19" t="s">
        <v>37</v>
      </c>
    </row>
    <row r="454" spans="9:52" x14ac:dyDescent="0.15">
      <c r="I454" s="14">
        <v>45013</v>
      </c>
      <c r="J454" s="15" t="s">
        <v>37</v>
      </c>
      <c r="K454" s="15" t="s">
        <v>37</v>
      </c>
      <c r="L454" s="15">
        <v>35472.431661583549</v>
      </c>
      <c r="M454" s="15">
        <v>36040.865962800992</v>
      </c>
      <c r="N454" s="15" t="s">
        <v>37</v>
      </c>
      <c r="O454" s="15" t="s">
        <v>37</v>
      </c>
      <c r="P454" s="15">
        <v>38916.737466228456</v>
      </c>
      <c r="Q454" s="15">
        <v>39498.700363735588</v>
      </c>
      <c r="R454" s="15" t="s">
        <v>37</v>
      </c>
      <c r="S454" s="15" t="s">
        <v>37</v>
      </c>
      <c r="T454" s="15" t="s">
        <v>37</v>
      </c>
      <c r="U454" s="15" t="s">
        <v>37</v>
      </c>
      <c r="V454" s="15" t="s">
        <v>37</v>
      </c>
      <c r="W454" s="15" t="s">
        <v>37</v>
      </c>
      <c r="X454" s="15" t="s">
        <v>37</v>
      </c>
      <c r="Y454" s="15" t="s">
        <v>37</v>
      </c>
      <c r="Z454" s="15" t="s">
        <v>37</v>
      </c>
      <c r="AA454" s="15" t="s">
        <v>37</v>
      </c>
      <c r="AB454" s="15" t="s">
        <v>37</v>
      </c>
      <c r="AC454" s="15" t="s">
        <v>37</v>
      </c>
      <c r="AD454" s="15" t="s">
        <v>37</v>
      </c>
      <c r="AE454" s="15" t="s">
        <v>37</v>
      </c>
      <c r="AF454" s="15" t="s">
        <v>37</v>
      </c>
      <c r="AG454" s="15" t="s">
        <v>37</v>
      </c>
      <c r="AH454" s="15" t="s">
        <v>37</v>
      </c>
      <c r="AI454" s="15" t="s">
        <v>37</v>
      </c>
      <c r="AJ454" s="15" t="s">
        <v>37</v>
      </c>
      <c r="AK454" s="15" t="s">
        <v>37</v>
      </c>
      <c r="AL454" s="15" t="s">
        <v>37</v>
      </c>
      <c r="AM454" s="15" t="s">
        <v>37</v>
      </c>
      <c r="AN454" s="15" t="s">
        <v>37</v>
      </c>
      <c r="AP454" s="16">
        <v>149928.73545434859</v>
      </c>
      <c r="AQ454" s="17">
        <v>3</v>
      </c>
      <c r="AR454" s="18" t="s">
        <v>37</v>
      </c>
      <c r="AS454" s="19">
        <v>4298957.211350549</v>
      </c>
      <c r="AT454" s="19" t="s">
        <v>37</v>
      </c>
      <c r="AV454" s="16">
        <v>149928.73545434859</v>
      </c>
      <c r="AW454" s="17">
        <v>13</v>
      </c>
      <c r="AX454" s="18" t="s">
        <v>37</v>
      </c>
      <c r="AY454" s="19">
        <v>449921.45344616484</v>
      </c>
      <c r="AZ454" s="19" t="s">
        <v>37</v>
      </c>
    </row>
    <row r="455" spans="9:52" x14ac:dyDescent="0.15">
      <c r="I455" s="14">
        <v>45014</v>
      </c>
      <c r="J455" s="15" t="s">
        <v>37</v>
      </c>
      <c r="K455" s="15" t="s">
        <v>37</v>
      </c>
      <c r="L455" s="15">
        <v>34969.245083483511</v>
      </c>
      <c r="M455" s="15">
        <v>35536.471010858564</v>
      </c>
      <c r="N455" s="15" t="s">
        <v>37</v>
      </c>
      <c r="O455" s="15" t="s">
        <v>37</v>
      </c>
      <c r="P455" s="15">
        <v>38406.257640098367</v>
      </c>
      <c r="Q455" s="15">
        <v>38986.994914802053</v>
      </c>
      <c r="R455" s="15" t="s">
        <v>37</v>
      </c>
      <c r="S455" s="15" t="s">
        <v>37</v>
      </c>
      <c r="T455" s="15" t="s">
        <v>37</v>
      </c>
      <c r="U455" s="15" t="s">
        <v>37</v>
      </c>
      <c r="V455" s="15" t="s">
        <v>37</v>
      </c>
      <c r="W455" s="15" t="s">
        <v>37</v>
      </c>
      <c r="X455" s="15" t="s">
        <v>37</v>
      </c>
      <c r="Y455" s="15" t="s">
        <v>37</v>
      </c>
      <c r="Z455" s="15" t="s">
        <v>37</v>
      </c>
      <c r="AA455" s="15" t="s">
        <v>37</v>
      </c>
      <c r="AB455" s="15" t="s">
        <v>37</v>
      </c>
      <c r="AC455" s="15" t="s">
        <v>37</v>
      </c>
      <c r="AD455" s="15" t="s">
        <v>37</v>
      </c>
      <c r="AE455" s="15" t="s">
        <v>37</v>
      </c>
      <c r="AF455" s="15" t="s">
        <v>37</v>
      </c>
      <c r="AG455" s="15" t="s">
        <v>37</v>
      </c>
      <c r="AH455" s="15" t="s">
        <v>37</v>
      </c>
      <c r="AI455" s="15" t="s">
        <v>37</v>
      </c>
      <c r="AJ455" s="15" t="s">
        <v>37</v>
      </c>
      <c r="AK455" s="15" t="s">
        <v>37</v>
      </c>
      <c r="AL455" s="15" t="s">
        <v>37</v>
      </c>
      <c r="AM455" s="15" t="s">
        <v>37</v>
      </c>
      <c r="AN455" s="15" t="s">
        <v>37</v>
      </c>
      <c r="AP455" s="16">
        <v>147898.96864924248</v>
      </c>
      <c r="AQ455" s="17">
        <v>3</v>
      </c>
      <c r="AR455" s="18" t="s">
        <v>37</v>
      </c>
      <c r="AS455" s="19">
        <v>4446856.1799997911</v>
      </c>
      <c r="AT455" s="19" t="s">
        <v>37</v>
      </c>
      <c r="AV455" s="16">
        <v>147898.96864924248</v>
      </c>
      <c r="AW455" s="17">
        <v>13</v>
      </c>
      <c r="AX455" s="18" t="s">
        <v>37</v>
      </c>
      <c r="AY455" s="19">
        <v>597820.42209540727</v>
      </c>
      <c r="AZ455" s="19" t="s">
        <v>37</v>
      </c>
    </row>
    <row r="456" spans="9:52" x14ac:dyDescent="0.15">
      <c r="I456" s="14">
        <v>45015</v>
      </c>
      <c r="J456" s="15" t="s">
        <v>37</v>
      </c>
      <c r="K456" s="15" t="s">
        <v>37</v>
      </c>
      <c r="L456" s="15">
        <v>34958.734327532708</v>
      </c>
      <c r="M456" s="15">
        <v>35525.789763000445</v>
      </c>
      <c r="N456" s="15" t="s">
        <v>37</v>
      </c>
      <c r="O456" s="15" t="s">
        <v>37</v>
      </c>
      <c r="P456" s="15">
        <v>38394.713816373398</v>
      </c>
      <c r="Q456" s="15">
        <v>38975.276538044804</v>
      </c>
      <c r="R456" s="15" t="s">
        <v>37</v>
      </c>
      <c r="S456" s="15" t="s">
        <v>37</v>
      </c>
      <c r="T456" s="15" t="s">
        <v>37</v>
      </c>
      <c r="U456" s="15" t="s">
        <v>37</v>
      </c>
      <c r="V456" s="15" t="s">
        <v>37</v>
      </c>
      <c r="W456" s="15" t="s">
        <v>37</v>
      </c>
      <c r="X456" s="15" t="s">
        <v>37</v>
      </c>
      <c r="Y456" s="15" t="s">
        <v>37</v>
      </c>
      <c r="Z456" s="15" t="s">
        <v>37</v>
      </c>
      <c r="AA456" s="15" t="s">
        <v>37</v>
      </c>
      <c r="AB456" s="15" t="s">
        <v>37</v>
      </c>
      <c r="AC456" s="15" t="s">
        <v>37</v>
      </c>
      <c r="AD456" s="15" t="s">
        <v>37</v>
      </c>
      <c r="AE456" s="15" t="s">
        <v>37</v>
      </c>
      <c r="AF456" s="15" t="s">
        <v>37</v>
      </c>
      <c r="AG456" s="15" t="s">
        <v>37</v>
      </c>
      <c r="AH456" s="15" t="s">
        <v>37</v>
      </c>
      <c r="AI456" s="15" t="s">
        <v>37</v>
      </c>
      <c r="AJ456" s="15" t="s">
        <v>37</v>
      </c>
      <c r="AK456" s="15" t="s">
        <v>37</v>
      </c>
      <c r="AL456" s="15" t="s">
        <v>37</v>
      </c>
      <c r="AM456" s="15" t="s">
        <v>37</v>
      </c>
      <c r="AN456" s="15" t="s">
        <v>37</v>
      </c>
      <c r="AP456" s="16">
        <v>147854.51444495135</v>
      </c>
      <c r="AQ456" s="17">
        <v>3</v>
      </c>
      <c r="AR456" s="18" t="s">
        <v>37</v>
      </c>
      <c r="AS456" s="19">
        <v>4594710.6944447421</v>
      </c>
      <c r="AT456" s="19" t="s">
        <v>37</v>
      </c>
      <c r="AV456" s="16">
        <v>147854.51444495135</v>
      </c>
      <c r="AW456" s="17">
        <v>13</v>
      </c>
      <c r="AX456" s="18" t="s">
        <v>37</v>
      </c>
      <c r="AY456" s="19">
        <v>745674.93654035858</v>
      </c>
      <c r="AZ456" s="19" t="s">
        <v>37</v>
      </c>
    </row>
    <row r="457" spans="9:52" x14ac:dyDescent="0.15">
      <c r="I457" s="14">
        <v>45016</v>
      </c>
      <c r="J457" s="15" t="s">
        <v>37</v>
      </c>
      <c r="K457" s="15" t="s">
        <v>37</v>
      </c>
      <c r="L457" s="15">
        <v>34948.226730814829</v>
      </c>
      <c r="M457" s="15">
        <v>35515.111725620249</v>
      </c>
      <c r="N457" s="15" t="s">
        <v>37</v>
      </c>
      <c r="O457" s="15" t="s">
        <v>37</v>
      </c>
      <c r="P457" s="15">
        <v>38383.17346239202</v>
      </c>
      <c r="Q457" s="15">
        <v>38963.561683496802</v>
      </c>
      <c r="R457" s="15" t="s">
        <v>37</v>
      </c>
      <c r="S457" s="15" t="s">
        <v>37</v>
      </c>
      <c r="T457" s="15" t="s">
        <v>37</v>
      </c>
      <c r="U457" s="15" t="s">
        <v>37</v>
      </c>
      <c r="V457" s="15" t="s">
        <v>37</v>
      </c>
      <c r="W457" s="15" t="s">
        <v>37</v>
      </c>
      <c r="X457" s="15" t="s">
        <v>37</v>
      </c>
      <c r="Y457" s="15" t="s">
        <v>37</v>
      </c>
      <c r="Z457" s="15" t="s">
        <v>37</v>
      </c>
      <c r="AA457" s="15" t="s">
        <v>37</v>
      </c>
      <c r="AB457" s="15" t="s">
        <v>37</v>
      </c>
      <c r="AC457" s="15" t="s">
        <v>37</v>
      </c>
      <c r="AD457" s="15" t="s">
        <v>37</v>
      </c>
      <c r="AE457" s="15" t="s">
        <v>37</v>
      </c>
      <c r="AF457" s="15" t="s">
        <v>37</v>
      </c>
      <c r="AG457" s="15" t="s">
        <v>37</v>
      </c>
      <c r="AH457" s="15" t="s">
        <v>37</v>
      </c>
      <c r="AI457" s="15" t="s">
        <v>37</v>
      </c>
      <c r="AJ457" s="15" t="s">
        <v>37</v>
      </c>
      <c r="AK457" s="15" t="s">
        <v>37</v>
      </c>
      <c r="AL457" s="15" t="s">
        <v>37</v>
      </c>
      <c r="AM457" s="15" t="s">
        <v>37</v>
      </c>
      <c r="AN457" s="15" t="s">
        <v>37</v>
      </c>
      <c r="AP457" s="16">
        <v>147810.07360232389</v>
      </c>
      <c r="AQ457" s="17">
        <v>3</v>
      </c>
      <c r="AR457" s="18">
        <v>3</v>
      </c>
      <c r="AS457" s="19">
        <v>4742520.7680470664</v>
      </c>
      <c r="AT457" s="19">
        <v>4742520.7680470664</v>
      </c>
      <c r="AV457" s="16">
        <v>147810.07360232389</v>
      </c>
      <c r="AW457" s="17">
        <v>13</v>
      </c>
      <c r="AX457" s="18" t="s">
        <v>37</v>
      </c>
      <c r="AY457" s="19">
        <v>893485.01014268247</v>
      </c>
      <c r="AZ457" s="19" t="s">
        <v>37</v>
      </c>
    </row>
    <row r="458" spans="9:52" x14ac:dyDescent="0.15">
      <c r="I458" s="14">
        <v>45017</v>
      </c>
      <c r="J458" s="15" t="s">
        <v>37</v>
      </c>
      <c r="K458" s="15" t="s">
        <v>37</v>
      </c>
      <c r="L458" s="15">
        <v>34937.722292380313</v>
      </c>
      <c r="M458" s="15">
        <v>35504.43689775301</v>
      </c>
      <c r="N458" s="15" t="s">
        <v>37</v>
      </c>
      <c r="O458" s="15" t="s">
        <v>37</v>
      </c>
      <c r="P458" s="15">
        <v>38371.636577111327</v>
      </c>
      <c r="Q458" s="15">
        <v>38951.850350099361</v>
      </c>
      <c r="R458" s="15" t="s">
        <v>37</v>
      </c>
      <c r="S458" s="15" t="s">
        <v>37</v>
      </c>
      <c r="T458" s="15" t="s">
        <v>37</v>
      </c>
      <c r="U458" s="15" t="s">
        <v>37</v>
      </c>
      <c r="V458" s="15" t="s">
        <v>37</v>
      </c>
      <c r="W458" s="15" t="s">
        <v>37</v>
      </c>
      <c r="X458" s="15" t="s">
        <v>37</v>
      </c>
      <c r="Y458" s="15" t="s">
        <v>37</v>
      </c>
      <c r="Z458" s="15" t="s">
        <v>37</v>
      </c>
      <c r="AA458" s="15" t="s">
        <v>37</v>
      </c>
      <c r="AB458" s="15" t="s">
        <v>37</v>
      </c>
      <c r="AC458" s="15" t="s">
        <v>37</v>
      </c>
      <c r="AD458" s="15" t="s">
        <v>37</v>
      </c>
      <c r="AE458" s="15" t="s">
        <v>37</v>
      </c>
      <c r="AF458" s="15" t="s">
        <v>37</v>
      </c>
      <c r="AG458" s="15" t="s">
        <v>37</v>
      </c>
      <c r="AH458" s="15" t="s">
        <v>37</v>
      </c>
      <c r="AI458" s="15" t="s">
        <v>37</v>
      </c>
      <c r="AJ458" s="15" t="s">
        <v>37</v>
      </c>
      <c r="AK458" s="15" t="s">
        <v>37</v>
      </c>
      <c r="AL458" s="15" t="s">
        <v>37</v>
      </c>
      <c r="AM458" s="15" t="s">
        <v>37</v>
      </c>
      <c r="AN458" s="15" t="s">
        <v>37</v>
      </c>
      <c r="AP458" s="16">
        <v>147765.646117344</v>
      </c>
      <c r="AQ458" s="17">
        <v>4</v>
      </c>
      <c r="AR458" s="18" t="s">
        <v>37</v>
      </c>
      <c r="AS458" s="19">
        <v>147765.646117344</v>
      </c>
      <c r="AT458" s="19" t="s">
        <v>37</v>
      </c>
      <c r="AV458" s="16">
        <v>147765.646117344</v>
      </c>
      <c r="AW458" s="17">
        <v>13</v>
      </c>
      <c r="AX458" s="18">
        <v>13</v>
      </c>
      <c r="AY458" s="19">
        <v>1041250.6562600265</v>
      </c>
      <c r="AZ458" s="19">
        <v>1041250.6562600265</v>
      </c>
    </row>
    <row r="459" spans="9:52" x14ac:dyDescent="0.15">
      <c r="I459" s="14">
        <v>45018</v>
      </c>
      <c r="J459" s="15" t="s">
        <v>37</v>
      </c>
      <c r="K459" s="15" t="s">
        <v>37</v>
      </c>
      <c r="L459" s="15">
        <v>34927.221011279857</v>
      </c>
      <c r="M459" s="15">
        <v>35493.765278434024</v>
      </c>
      <c r="N459" s="15" t="s">
        <v>37</v>
      </c>
      <c r="O459" s="15" t="s">
        <v>37</v>
      </c>
      <c r="P459" s="15">
        <v>38360.103159488717</v>
      </c>
      <c r="Q459" s="15">
        <v>38940.142536794126</v>
      </c>
      <c r="R459" s="15" t="s">
        <v>37</v>
      </c>
      <c r="S459" s="15" t="s">
        <v>37</v>
      </c>
      <c r="T459" s="15" t="s">
        <v>37</v>
      </c>
      <c r="U459" s="15" t="s">
        <v>37</v>
      </c>
      <c r="V459" s="15" t="s">
        <v>37</v>
      </c>
      <c r="W459" s="15" t="s">
        <v>37</v>
      </c>
      <c r="X459" s="15" t="s">
        <v>37</v>
      </c>
      <c r="Y459" s="15" t="s">
        <v>37</v>
      </c>
      <c r="Z459" s="15" t="s">
        <v>37</v>
      </c>
      <c r="AA459" s="15" t="s">
        <v>37</v>
      </c>
      <c r="AB459" s="15" t="s">
        <v>37</v>
      </c>
      <c r="AC459" s="15" t="s">
        <v>37</v>
      </c>
      <c r="AD459" s="15" t="s">
        <v>37</v>
      </c>
      <c r="AE459" s="15" t="s">
        <v>37</v>
      </c>
      <c r="AF459" s="15" t="s">
        <v>37</v>
      </c>
      <c r="AG459" s="15" t="s">
        <v>37</v>
      </c>
      <c r="AH459" s="15" t="s">
        <v>37</v>
      </c>
      <c r="AI459" s="15" t="s">
        <v>37</v>
      </c>
      <c r="AJ459" s="15" t="s">
        <v>37</v>
      </c>
      <c r="AK459" s="15" t="s">
        <v>37</v>
      </c>
      <c r="AL459" s="15" t="s">
        <v>37</v>
      </c>
      <c r="AM459" s="15" t="s">
        <v>37</v>
      </c>
      <c r="AN459" s="15" t="s">
        <v>37</v>
      </c>
      <c r="AP459" s="16">
        <v>147721.23198599671</v>
      </c>
      <c r="AQ459" s="17">
        <v>4</v>
      </c>
      <c r="AR459" s="18" t="s">
        <v>37</v>
      </c>
      <c r="AS459" s="19">
        <v>295486.87810334074</v>
      </c>
      <c r="AT459" s="19" t="s">
        <v>37</v>
      </c>
      <c r="AV459" s="16">
        <v>147721.23198599671</v>
      </c>
      <c r="AW459" s="17">
        <v>14</v>
      </c>
      <c r="AX459" s="18" t="s">
        <v>37</v>
      </c>
      <c r="AY459" s="19">
        <v>147721.23198599671</v>
      </c>
      <c r="AZ459" s="19" t="s">
        <v>37</v>
      </c>
    </row>
    <row r="460" spans="9:52" x14ac:dyDescent="0.15">
      <c r="I460" s="14">
        <v>45019</v>
      </c>
      <c r="J460" s="15" t="s">
        <v>37</v>
      </c>
      <c r="K460" s="15" t="s">
        <v>37</v>
      </c>
      <c r="L460" s="15">
        <v>34916.722886564465</v>
      </c>
      <c r="M460" s="15">
        <v>35483.096866698907</v>
      </c>
      <c r="N460" s="15" t="s">
        <v>37</v>
      </c>
      <c r="O460" s="15" t="s">
        <v>37</v>
      </c>
      <c r="P460" s="15">
        <v>38348.573208481925</v>
      </c>
      <c r="Q460" s="15">
        <v>38928.438242523065</v>
      </c>
      <c r="R460" s="15" t="s">
        <v>37</v>
      </c>
      <c r="S460" s="15" t="s">
        <v>37</v>
      </c>
      <c r="T460" s="15" t="s">
        <v>37</v>
      </c>
      <c r="U460" s="15" t="s">
        <v>37</v>
      </c>
      <c r="V460" s="15" t="s">
        <v>37</v>
      </c>
      <c r="W460" s="15" t="s">
        <v>37</v>
      </c>
      <c r="X460" s="15" t="s">
        <v>37</v>
      </c>
      <c r="Y460" s="15" t="s">
        <v>37</v>
      </c>
      <c r="Z460" s="15" t="s">
        <v>37</v>
      </c>
      <c r="AA460" s="15" t="s">
        <v>37</v>
      </c>
      <c r="AB460" s="15" t="s">
        <v>37</v>
      </c>
      <c r="AC460" s="15" t="s">
        <v>37</v>
      </c>
      <c r="AD460" s="15" t="s">
        <v>37</v>
      </c>
      <c r="AE460" s="15" t="s">
        <v>37</v>
      </c>
      <c r="AF460" s="15" t="s">
        <v>37</v>
      </c>
      <c r="AG460" s="15" t="s">
        <v>37</v>
      </c>
      <c r="AH460" s="15" t="s">
        <v>37</v>
      </c>
      <c r="AI460" s="15" t="s">
        <v>37</v>
      </c>
      <c r="AJ460" s="15" t="s">
        <v>37</v>
      </c>
      <c r="AK460" s="15" t="s">
        <v>37</v>
      </c>
      <c r="AL460" s="15" t="s">
        <v>37</v>
      </c>
      <c r="AM460" s="15" t="s">
        <v>37</v>
      </c>
      <c r="AN460" s="15" t="s">
        <v>37</v>
      </c>
      <c r="AP460" s="16">
        <v>147676.83120426835</v>
      </c>
      <c r="AQ460" s="17">
        <v>4</v>
      </c>
      <c r="AR460" s="18" t="s">
        <v>37</v>
      </c>
      <c r="AS460" s="19">
        <v>443163.70930760913</v>
      </c>
      <c r="AT460" s="19" t="s">
        <v>37</v>
      </c>
      <c r="AV460" s="16">
        <v>147676.83120426835</v>
      </c>
      <c r="AW460" s="17">
        <v>14</v>
      </c>
      <c r="AX460" s="18" t="s">
        <v>37</v>
      </c>
      <c r="AY460" s="19">
        <v>295398.06319026509</v>
      </c>
      <c r="AZ460" s="19" t="s">
        <v>37</v>
      </c>
    </row>
    <row r="461" spans="9:52" x14ac:dyDescent="0.15">
      <c r="I461" s="14">
        <v>45020</v>
      </c>
      <c r="J461" s="15" t="s">
        <v>37</v>
      </c>
      <c r="K461" s="15" t="s">
        <v>37</v>
      </c>
      <c r="L461" s="15">
        <v>34906.227917285418</v>
      </c>
      <c r="M461" s="15">
        <v>35472.431661583549</v>
      </c>
      <c r="N461" s="15" t="s">
        <v>37</v>
      </c>
      <c r="O461" s="15" t="s">
        <v>37</v>
      </c>
      <c r="P461" s="15">
        <v>38337.046723048974</v>
      </c>
      <c r="Q461" s="15">
        <v>38916.737466228456</v>
      </c>
      <c r="R461" s="15" t="s">
        <v>37</v>
      </c>
      <c r="S461" s="15" t="s">
        <v>37</v>
      </c>
      <c r="T461" s="15" t="s">
        <v>37</v>
      </c>
      <c r="U461" s="15" t="s">
        <v>37</v>
      </c>
      <c r="V461" s="15" t="s">
        <v>37</v>
      </c>
      <c r="W461" s="15" t="s">
        <v>37</v>
      </c>
      <c r="X461" s="15" t="s">
        <v>37</v>
      </c>
      <c r="Y461" s="15" t="s">
        <v>37</v>
      </c>
      <c r="Z461" s="15" t="s">
        <v>37</v>
      </c>
      <c r="AA461" s="15" t="s">
        <v>37</v>
      </c>
      <c r="AB461" s="15" t="s">
        <v>37</v>
      </c>
      <c r="AC461" s="15" t="s">
        <v>37</v>
      </c>
      <c r="AD461" s="15" t="s">
        <v>37</v>
      </c>
      <c r="AE461" s="15" t="s">
        <v>37</v>
      </c>
      <c r="AF461" s="15" t="s">
        <v>37</v>
      </c>
      <c r="AG461" s="15" t="s">
        <v>37</v>
      </c>
      <c r="AH461" s="15" t="s">
        <v>37</v>
      </c>
      <c r="AI461" s="15" t="s">
        <v>37</v>
      </c>
      <c r="AJ461" s="15" t="s">
        <v>37</v>
      </c>
      <c r="AK461" s="15" t="s">
        <v>37</v>
      </c>
      <c r="AL461" s="15" t="s">
        <v>37</v>
      </c>
      <c r="AM461" s="15" t="s">
        <v>37</v>
      </c>
      <c r="AN461" s="15" t="s">
        <v>37</v>
      </c>
      <c r="AP461" s="16">
        <v>147632.44376814639</v>
      </c>
      <c r="AQ461" s="17">
        <v>4</v>
      </c>
      <c r="AR461" s="18" t="s">
        <v>37</v>
      </c>
      <c r="AS461" s="19">
        <v>590796.15307575557</v>
      </c>
      <c r="AT461" s="19" t="s">
        <v>37</v>
      </c>
      <c r="AV461" s="16">
        <v>147632.44376814639</v>
      </c>
      <c r="AW461" s="17">
        <v>14</v>
      </c>
      <c r="AX461" s="18" t="s">
        <v>37</v>
      </c>
      <c r="AY461" s="19">
        <v>443030.50695841148</v>
      </c>
      <c r="AZ461" s="19" t="s">
        <v>37</v>
      </c>
    </row>
    <row r="462" spans="9:52" x14ac:dyDescent="0.15">
      <c r="I462" s="14">
        <v>45021</v>
      </c>
      <c r="J462" s="15" t="s">
        <v>37</v>
      </c>
      <c r="K462" s="15" t="s">
        <v>37</v>
      </c>
      <c r="L462" s="15">
        <v>34404.246861614083</v>
      </c>
      <c r="M462" s="15">
        <v>34969.245083483511</v>
      </c>
      <c r="N462" s="15" t="s">
        <v>37</v>
      </c>
      <c r="O462" s="15" t="s">
        <v>37</v>
      </c>
      <c r="P462" s="15">
        <v>37827.789628094346</v>
      </c>
      <c r="Q462" s="15">
        <v>38406.257640098367</v>
      </c>
      <c r="R462" s="15" t="s">
        <v>37</v>
      </c>
      <c r="S462" s="15" t="s">
        <v>37</v>
      </c>
      <c r="T462" s="15" t="s">
        <v>37</v>
      </c>
      <c r="U462" s="15" t="s">
        <v>37</v>
      </c>
      <c r="V462" s="15" t="s">
        <v>37</v>
      </c>
      <c r="W462" s="15" t="s">
        <v>37</v>
      </c>
      <c r="X462" s="15" t="s">
        <v>37</v>
      </c>
      <c r="Y462" s="15" t="s">
        <v>37</v>
      </c>
      <c r="Z462" s="15" t="s">
        <v>37</v>
      </c>
      <c r="AA462" s="15" t="s">
        <v>37</v>
      </c>
      <c r="AB462" s="15" t="s">
        <v>37</v>
      </c>
      <c r="AC462" s="15" t="s">
        <v>37</v>
      </c>
      <c r="AD462" s="15" t="s">
        <v>37</v>
      </c>
      <c r="AE462" s="15" t="s">
        <v>37</v>
      </c>
      <c r="AF462" s="15" t="s">
        <v>37</v>
      </c>
      <c r="AG462" s="15" t="s">
        <v>37</v>
      </c>
      <c r="AH462" s="15" t="s">
        <v>37</v>
      </c>
      <c r="AI462" s="15" t="s">
        <v>37</v>
      </c>
      <c r="AJ462" s="15" t="s">
        <v>37</v>
      </c>
      <c r="AK462" s="15" t="s">
        <v>37</v>
      </c>
      <c r="AL462" s="15" t="s">
        <v>37</v>
      </c>
      <c r="AM462" s="15" t="s">
        <v>37</v>
      </c>
      <c r="AN462" s="15" t="s">
        <v>37</v>
      </c>
      <c r="AP462" s="16">
        <v>145607.53921329032</v>
      </c>
      <c r="AQ462" s="17">
        <v>4</v>
      </c>
      <c r="AR462" s="18" t="s">
        <v>37</v>
      </c>
      <c r="AS462" s="19">
        <v>736403.6922890459</v>
      </c>
      <c r="AT462" s="19" t="s">
        <v>37</v>
      </c>
      <c r="AV462" s="16">
        <v>145607.53921329032</v>
      </c>
      <c r="AW462" s="17">
        <v>14</v>
      </c>
      <c r="AX462" s="18" t="s">
        <v>37</v>
      </c>
      <c r="AY462" s="19">
        <v>588638.04617170175</v>
      </c>
      <c r="AZ462" s="19" t="s">
        <v>37</v>
      </c>
    </row>
    <row r="463" spans="9:52" x14ac:dyDescent="0.15">
      <c r="I463" s="14">
        <v>45022</v>
      </c>
      <c r="J463" s="15" t="s">
        <v>37</v>
      </c>
      <c r="K463" s="15" t="s">
        <v>37</v>
      </c>
      <c r="L463" s="15">
        <v>34393.905927985958</v>
      </c>
      <c r="M463" s="15">
        <v>34958.734327532708</v>
      </c>
      <c r="N463" s="15" t="s">
        <v>37</v>
      </c>
      <c r="O463" s="15" t="s">
        <v>37</v>
      </c>
      <c r="P463" s="15">
        <v>37816.419675326128</v>
      </c>
      <c r="Q463" s="15">
        <v>38394.713816373398</v>
      </c>
      <c r="R463" s="15" t="s">
        <v>37</v>
      </c>
      <c r="S463" s="15" t="s">
        <v>37</v>
      </c>
      <c r="T463" s="15" t="s">
        <v>37</v>
      </c>
      <c r="U463" s="15" t="s">
        <v>37</v>
      </c>
      <c r="V463" s="15" t="s">
        <v>37</v>
      </c>
      <c r="W463" s="15" t="s">
        <v>37</v>
      </c>
      <c r="X463" s="15" t="s">
        <v>37</v>
      </c>
      <c r="Y463" s="15" t="s">
        <v>37</v>
      </c>
      <c r="Z463" s="15" t="s">
        <v>37</v>
      </c>
      <c r="AA463" s="15" t="s">
        <v>37</v>
      </c>
      <c r="AB463" s="15" t="s">
        <v>37</v>
      </c>
      <c r="AC463" s="15" t="s">
        <v>37</v>
      </c>
      <c r="AD463" s="15" t="s">
        <v>37</v>
      </c>
      <c r="AE463" s="15" t="s">
        <v>37</v>
      </c>
      <c r="AF463" s="15" t="s">
        <v>37</v>
      </c>
      <c r="AG463" s="15" t="s">
        <v>37</v>
      </c>
      <c r="AH463" s="15" t="s">
        <v>37</v>
      </c>
      <c r="AI463" s="15" t="s">
        <v>37</v>
      </c>
      <c r="AJ463" s="15" t="s">
        <v>37</v>
      </c>
      <c r="AK463" s="15" t="s">
        <v>37</v>
      </c>
      <c r="AL463" s="15" t="s">
        <v>37</v>
      </c>
      <c r="AM463" s="15" t="s">
        <v>37</v>
      </c>
      <c r="AN463" s="15" t="s">
        <v>37</v>
      </c>
      <c r="AP463" s="16">
        <v>145563.77374721819</v>
      </c>
      <c r="AQ463" s="17">
        <v>4</v>
      </c>
      <c r="AR463" s="18" t="s">
        <v>37</v>
      </c>
      <c r="AS463" s="19">
        <v>881967.46603626409</v>
      </c>
      <c r="AT463" s="19" t="s">
        <v>37</v>
      </c>
      <c r="AV463" s="16">
        <v>145563.77374721819</v>
      </c>
      <c r="AW463" s="17">
        <v>14</v>
      </c>
      <c r="AX463" s="18" t="s">
        <v>37</v>
      </c>
      <c r="AY463" s="19">
        <v>734201.81991891994</v>
      </c>
      <c r="AZ463" s="19" t="s">
        <v>37</v>
      </c>
    </row>
    <row r="464" spans="9:52" x14ac:dyDescent="0.15">
      <c r="I464" s="14">
        <v>45023</v>
      </c>
      <c r="J464" s="15" t="s">
        <v>37</v>
      </c>
      <c r="K464" s="15" t="s">
        <v>37</v>
      </c>
      <c r="L464" s="15">
        <v>34383.568102547033</v>
      </c>
      <c r="M464" s="15">
        <v>34948.226730814829</v>
      </c>
      <c r="N464" s="15" t="s">
        <v>37</v>
      </c>
      <c r="O464" s="15" t="s">
        <v>37</v>
      </c>
      <c r="P464" s="15">
        <v>37805.053140040858</v>
      </c>
      <c r="Q464" s="15">
        <v>38383.17346239202</v>
      </c>
      <c r="R464" s="15" t="s">
        <v>37</v>
      </c>
      <c r="S464" s="15" t="s">
        <v>37</v>
      </c>
      <c r="T464" s="15" t="s">
        <v>37</v>
      </c>
      <c r="U464" s="15" t="s">
        <v>37</v>
      </c>
      <c r="V464" s="15" t="s">
        <v>37</v>
      </c>
      <c r="W464" s="15" t="s">
        <v>37</v>
      </c>
      <c r="X464" s="15" t="s">
        <v>37</v>
      </c>
      <c r="Y464" s="15" t="s">
        <v>37</v>
      </c>
      <c r="Z464" s="15" t="s">
        <v>37</v>
      </c>
      <c r="AA464" s="15" t="s">
        <v>37</v>
      </c>
      <c r="AB464" s="15" t="s">
        <v>37</v>
      </c>
      <c r="AC464" s="15" t="s">
        <v>37</v>
      </c>
      <c r="AD464" s="15" t="s">
        <v>37</v>
      </c>
      <c r="AE464" s="15" t="s">
        <v>37</v>
      </c>
      <c r="AF464" s="15" t="s">
        <v>37</v>
      </c>
      <c r="AG464" s="15" t="s">
        <v>37</v>
      </c>
      <c r="AH464" s="15" t="s">
        <v>37</v>
      </c>
      <c r="AI464" s="15" t="s">
        <v>37</v>
      </c>
      <c r="AJ464" s="15" t="s">
        <v>37</v>
      </c>
      <c r="AK464" s="15" t="s">
        <v>37</v>
      </c>
      <c r="AL464" s="15" t="s">
        <v>37</v>
      </c>
      <c r="AM464" s="15" t="s">
        <v>37</v>
      </c>
      <c r="AN464" s="15" t="s">
        <v>37</v>
      </c>
      <c r="AP464" s="16">
        <v>145520.02143579477</v>
      </c>
      <c r="AQ464" s="17">
        <v>4</v>
      </c>
      <c r="AR464" s="18" t="s">
        <v>37</v>
      </c>
      <c r="AS464" s="19">
        <v>1027487.4874720589</v>
      </c>
      <c r="AT464" s="19" t="s">
        <v>37</v>
      </c>
      <c r="AV464" s="16">
        <v>145520.02143579477</v>
      </c>
      <c r="AW464" s="17">
        <v>14</v>
      </c>
      <c r="AX464" s="18" t="s">
        <v>37</v>
      </c>
      <c r="AY464" s="19">
        <v>879721.84135471471</v>
      </c>
      <c r="AZ464" s="19" t="s">
        <v>37</v>
      </c>
    </row>
    <row r="465" spans="9:52" x14ac:dyDescent="0.15">
      <c r="I465" s="14">
        <v>45024</v>
      </c>
      <c r="J465" s="15" t="s">
        <v>37</v>
      </c>
      <c r="K465" s="15" t="s">
        <v>37</v>
      </c>
      <c r="L465" s="15">
        <v>34373.233384363062</v>
      </c>
      <c r="M465" s="15">
        <v>34937.722292380313</v>
      </c>
      <c r="N465" s="15" t="s">
        <v>37</v>
      </c>
      <c r="O465" s="15" t="s">
        <v>37</v>
      </c>
      <c r="P465" s="15">
        <v>37793.690021211332</v>
      </c>
      <c r="Q465" s="15">
        <v>38371.636577111327</v>
      </c>
      <c r="R465" s="15" t="s">
        <v>37</v>
      </c>
      <c r="S465" s="15" t="s">
        <v>37</v>
      </c>
      <c r="T465" s="15" t="s">
        <v>37</v>
      </c>
      <c r="U465" s="15" t="s">
        <v>37</v>
      </c>
      <c r="V465" s="15" t="s">
        <v>37</v>
      </c>
      <c r="W465" s="15" t="s">
        <v>37</v>
      </c>
      <c r="X465" s="15" t="s">
        <v>37</v>
      </c>
      <c r="Y465" s="15" t="s">
        <v>37</v>
      </c>
      <c r="Z465" s="15" t="s">
        <v>37</v>
      </c>
      <c r="AA465" s="15" t="s">
        <v>37</v>
      </c>
      <c r="AB465" s="15" t="s">
        <v>37</v>
      </c>
      <c r="AC465" s="15" t="s">
        <v>37</v>
      </c>
      <c r="AD465" s="15" t="s">
        <v>37</v>
      </c>
      <c r="AE465" s="15" t="s">
        <v>37</v>
      </c>
      <c r="AF465" s="15" t="s">
        <v>37</v>
      </c>
      <c r="AG465" s="15" t="s">
        <v>37</v>
      </c>
      <c r="AH465" s="15" t="s">
        <v>37</v>
      </c>
      <c r="AI465" s="15" t="s">
        <v>37</v>
      </c>
      <c r="AJ465" s="15" t="s">
        <v>37</v>
      </c>
      <c r="AK465" s="15" t="s">
        <v>37</v>
      </c>
      <c r="AL465" s="15" t="s">
        <v>37</v>
      </c>
      <c r="AM465" s="15" t="s">
        <v>37</v>
      </c>
      <c r="AN465" s="15" t="s">
        <v>37</v>
      </c>
      <c r="AP465" s="16">
        <v>145476.28227506604</v>
      </c>
      <c r="AQ465" s="17">
        <v>4</v>
      </c>
      <c r="AR465" s="18" t="s">
        <v>37</v>
      </c>
      <c r="AS465" s="19">
        <v>1172963.769747125</v>
      </c>
      <c r="AT465" s="19" t="s">
        <v>37</v>
      </c>
      <c r="AV465" s="16">
        <v>145476.28227506604</v>
      </c>
      <c r="AW465" s="17">
        <v>14</v>
      </c>
      <c r="AX465" s="18">
        <v>14</v>
      </c>
      <c r="AY465" s="19">
        <v>1025198.1236297807</v>
      </c>
      <c r="AZ465" s="19">
        <v>1025198.1236297807</v>
      </c>
    </row>
    <row r="466" spans="9:52" x14ac:dyDescent="0.15">
      <c r="I466" s="14">
        <v>45025</v>
      </c>
      <c r="J466" s="15" t="s">
        <v>37</v>
      </c>
      <c r="K466" s="15" t="s">
        <v>37</v>
      </c>
      <c r="L466" s="15">
        <v>34362.901772500103</v>
      </c>
      <c r="M466" s="15">
        <v>34927.221011279857</v>
      </c>
      <c r="N466" s="15" t="s">
        <v>37</v>
      </c>
      <c r="O466" s="15" t="s">
        <v>37</v>
      </c>
      <c r="P466" s="15">
        <v>37782.330317810673</v>
      </c>
      <c r="Q466" s="15">
        <v>38360.103159488717</v>
      </c>
      <c r="R466" s="15" t="s">
        <v>37</v>
      </c>
      <c r="S466" s="15" t="s">
        <v>37</v>
      </c>
      <c r="T466" s="15" t="s">
        <v>37</v>
      </c>
      <c r="U466" s="15" t="s">
        <v>37</v>
      </c>
      <c r="V466" s="15" t="s">
        <v>37</v>
      </c>
      <c r="W466" s="15" t="s">
        <v>37</v>
      </c>
      <c r="X466" s="15" t="s">
        <v>37</v>
      </c>
      <c r="Y466" s="15" t="s">
        <v>37</v>
      </c>
      <c r="Z466" s="15" t="s">
        <v>37</v>
      </c>
      <c r="AA466" s="15" t="s">
        <v>37</v>
      </c>
      <c r="AB466" s="15" t="s">
        <v>37</v>
      </c>
      <c r="AC466" s="15" t="s">
        <v>37</v>
      </c>
      <c r="AD466" s="15" t="s">
        <v>37</v>
      </c>
      <c r="AE466" s="15" t="s">
        <v>37</v>
      </c>
      <c r="AF466" s="15" t="s">
        <v>37</v>
      </c>
      <c r="AG466" s="15" t="s">
        <v>37</v>
      </c>
      <c r="AH466" s="15" t="s">
        <v>37</v>
      </c>
      <c r="AI466" s="15" t="s">
        <v>37</v>
      </c>
      <c r="AJ466" s="15" t="s">
        <v>37</v>
      </c>
      <c r="AK466" s="15" t="s">
        <v>37</v>
      </c>
      <c r="AL466" s="15" t="s">
        <v>37</v>
      </c>
      <c r="AM466" s="15" t="s">
        <v>37</v>
      </c>
      <c r="AN466" s="15" t="s">
        <v>37</v>
      </c>
      <c r="AP466" s="16">
        <v>145432.55626107933</v>
      </c>
      <c r="AQ466" s="17">
        <v>4</v>
      </c>
      <c r="AR466" s="18" t="s">
        <v>37</v>
      </c>
      <c r="AS466" s="19">
        <v>1318396.3260082044</v>
      </c>
      <c r="AT466" s="19" t="s">
        <v>37</v>
      </c>
      <c r="AV466" s="16">
        <v>145432.55626107933</v>
      </c>
      <c r="AW466" s="17">
        <v>15</v>
      </c>
      <c r="AX466" s="18" t="s">
        <v>37</v>
      </c>
      <c r="AY466" s="19">
        <v>145432.55626107933</v>
      </c>
      <c r="AZ466" s="19" t="s">
        <v>37</v>
      </c>
    </row>
    <row r="467" spans="9:52" x14ac:dyDescent="0.15">
      <c r="I467" s="14">
        <v>45026</v>
      </c>
      <c r="J467" s="15" t="s">
        <v>37</v>
      </c>
      <c r="K467" s="15" t="s">
        <v>37</v>
      </c>
      <c r="L467" s="15">
        <v>34352.573266024483</v>
      </c>
      <c r="M467" s="15">
        <v>34916.722886564465</v>
      </c>
      <c r="N467" s="15" t="s">
        <v>37</v>
      </c>
      <c r="O467" s="15" t="s">
        <v>37</v>
      </c>
      <c r="P467" s="15">
        <v>37770.974028812292</v>
      </c>
      <c r="Q467" s="15">
        <v>38348.573208481925</v>
      </c>
      <c r="R467" s="15" t="s">
        <v>37</v>
      </c>
      <c r="S467" s="15" t="s">
        <v>37</v>
      </c>
      <c r="T467" s="15" t="s">
        <v>37</v>
      </c>
      <c r="U467" s="15" t="s">
        <v>37</v>
      </c>
      <c r="V467" s="15" t="s">
        <v>37</v>
      </c>
      <c r="W467" s="15" t="s">
        <v>37</v>
      </c>
      <c r="X467" s="15" t="s">
        <v>37</v>
      </c>
      <c r="Y467" s="15" t="s">
        <v>37</v>
      </c>
      <c r="Z467" s="15" t="s">
        <v>37</v>
      </c>
      <c r="AA467" s="15" t="s">
        <v>37</v>
      </c>
      <c r="AB467" s="15" t="s">
        <v>37</v>
      </c>
      <c r="AC467" s="15" t="s">
        <v>37</v>
      </c>
      <c r="AD467" s="15" t="s">
        <v>37</v>
      </c>
      <c r="AE467" s="15" t="s">
        <v>37</v>
      </c>
      <c r="AF467" s="15" t="s">
        <v>37</v>
      </c>
      <c r="AG467" s="15" t="s">
        <v>37</v>
      </c>
      <c r="AH467" s="15" t="s">
        <v>37</v>
      </c>
      <c r="AI467" s="15" t="s">
        <v>37</v>
      </c>
      <c r="AJ467" s="15" t="s">
        <v>37</v>
      </c>
      <c r="AK467" s="15" t="s">
        <v>37</v>
      </c>
      <c r="AL467" s="15" t="s">
        <v>37</v>
      </c>
      <c r="AM467" s="15" t="s">
        <v>37</v>
      </c>
      <c r="AN467" s="15" t="s">
        <v>37</v>
      </c>
      <c r="AP467" s="16">
        <v>145388.84338988314</v>
      </c>
      <c r="AQ467" s="17">
        <v>4</v>
      </c>
      <c r="AR467" s="18" t="s">
        <v>37</v>
      </c>
      <c r="AS467" s="19">
        <v>1463785.1693980875</v>
      </c>
      <c r="AT467" s="19" t="s">
        <v>37</v>
      </c>
      <c r="AV467" s="16">
        <v>145388.84338988314</v>
      </c>
      <c r="AW467" s="17">
        <v>15</v>
      </c>
      <c r="AX467" s="18" t="s">
        <v>37</v>
      </c>
      <c r="AY467" s="19">
        <v>290821.39965096244</v>
      </c>
      <c r="AZ467" s="19" t="s">
        <v>37</v>
      </c>
    </row>
    <row r="468" spans="9:52" x14ac:dyDescent="0.15">
      <c r="I468" s="14">
        <v>45027</v>
      </c>
      <c r="J468" s="15" t="s">
        <v>37</v>
      </c>
      <c r="K468" s="15" t="s">
        <v>37</v>
      </c>
      <c r="L468" s="15">
        <v>34342.247864002813</v>
      </c>
      <c r="M468" s="15">
        <v>34906.227917285418</v>
      </c>
      <c r="N468" s="15" t="s">
        <v>37</v>
      </c>
      <c r="O468" s="15" t="s">
        <v>37</v>
      </c>
      <c r="P468" s="15">
        <v>37759.621153189917</v>
      </c>
      <c r="Q468" s="15">
        <v>38337.046723048974</v>
      </c>
      <c r="R468" s="15" t="s">
        <v>37</v>
      </c>
      <c r="S468" s="15" t="s">
        <v>37</v>
      </c>
      <c r="T468" s="15" t="s">
        <v>37</v>
      </c>
      <c r="U468" s="15" t="s">
        <v>37</v>
      </c>
      <c r="V468" s="15" t="s">
        <v>37</v>
      </c>
      <c r="W468" s="15" t="s">
        <v>37</v>
      </c>
      <c r="X468" s="15" t="s">
        <v>37</v>
      </c>
      <c r="Y468" s="15" t="s">
        <v>37</v>
      </c>
      <c r="Z468" s="15" t="s">
        <v>37</v>
      </c>
      <c r="AA468" s="15" t="s">
        <v>37</v>
      </c>
      <c r="AB468" s="15" t="s">
        <v>37</v>
      </c>
      <c r="AC468" s="15" t="s">
        <v>37</v>
      </c>
      <c r="AD468" s="15" t="s">
        <v>37</v>
      </c>
      <c r="AE468" s="15" t="s">
        <v>37</v>
      </c>
      <c r="AF468" s="15" t="s">
        <v>37</v>
      </c>
      <c r="AG468" s="15" t="s">
        <v>37</v>
      </c>
      <c r="AH468" s="15" t="s">
        <v>37</v>
      </c>
      <c r="AI468" s="15" t="s">
        <v>37</v>
      </c>
      <c r="AJ468" s="15" t="s">
        <v>37</v>
      </c>
      <c r="AK468" s="15" t="s">
        <v>37</v>
      </c>
      <c r="AL468" s="15" t="s">
        <v>37</v>
      </c>
      <c r="AM468" s="15" t="s">
        <v>37</v>
      </c>
      <c r="AN468" s="15" t="s">
        <v>37</v>
      </c>
      <c r="AP468" s="16">
        <v>145345.14365752711</v>
      </c>
      <c r="AQ468" s="17">
        <v>4</v>
      </c>
      <c r="AR468" s="18" t="s">
        <v>37</v>
      </c>
      <c r="AS468" s="19">
        <v>1609130.3130556147</v>
      </c>
      <c r="AT468" s="19" t="s">
        <v>37</v>
      </c>
      <c r="AV468" s="16">
        <v>145345.14365752711</v>
      </c>
      <c r="AW468" s="17">
        <v>15</v>
      </c>
      <c r="AX468" s="18" t="s">
        <v>37</v>
      </c>
      <c r="AY468" s="19">
        <v>436166.54330848955</v>
      </c>
      <c r="AZ468" s="19" t="s">
        <v>37</v>
      </c>
    </row>
    <row r="469" spans="9:52" x14ac:dyDescent="0.15">
      <c r="I469" s="14">
        <v>45028</v>
      </c>
      <c r="J469" s="15" t="s">
        <v>37</v>
      </c>
      <c r="K469" s="15" t="s">
        <v>37</v>
      </c>
      <c r="L469" s="15">
        <v>33841.469485994799</v>
      </c>
      <c r="M469" s="15">
        <v>34404.246861614083</v>
      </c>
      <c r="N469" s="15" t="s">
        <v>37</v>
      </c>
      <c r="O469" s="15" t="s">
        <v>37</v>
      </c>
      <c r="P469" s="15">
        <v>37251.583904523934</v>
      </c>
      <c r="Q469" s="15">
        <v>37827.789628094346</v>
      </c>
      <c r="R469" s="15" t="s">
        <v>37</v>
      </c>
      <c r="S469" s="15" t="s">
        <v>37</v>
      </c>
      <c r="T469" s="15" t="s">
        <v>37</v>
      </c>
      <c r="U469" s="15" t="s">
        <v>37</v>
      </c>
      <c r="V469" s="15" t="s">
        <v>37</v>
      </c>
      <c r="W469" s="15" t="s">
        <v>37</v>
      </c>
      <c r="X469" s="15" t="s">
        <v>37</v>
      </c>
      <c r="Y469" s="15" t="s">
        <v>37</v>
      </c>
      <c r="Z469" s="15" t="s">
        <v>37</v>
      </c>
      <c r="AA469" s="15" t="s">
        <v>37</v>
      </c>
      <c r="AB469" s="15" t="s">
        <v>37</v>
      </c>
      <c r="AC469" s="15" t="s">
        <v>37</v>
      </c>
      <c r="AD469" s="15" t="s">
        <v>37</v>
      </c>
      <c r="AE469" s="15" t="s">
        <v>37</v>
      </c>
      <c r="AF469" s="15" t="s">
        <v>37</v>
      </c>
      <c r="AG469" s="15" t="s">
        <v>37</v>
      </c>
      <c r="AH469" s="15" t="s">
        <v>37</v>
      </c>
      <c r="AI469" s="15" t="s">
        <v>37</v>
      </c>
      <c r="AJ469" s="15" t="s">
        <v>37</v>
      </c>
      <c r="AK469" s="15" t="s">
        <v>37</v>
      </c>
      <c r="AL469" s="15" t="s">
        <v>37</v>
      </c>
      <c r="AM469" s="15" t="s">
        <v>37</v>
      </c>
      <c r="AN469" s="15" t="s">
        <v>37</v>
      </c>
      <c r="AP469" s="16">
        <v>143325.08988022717</v>
      </c>
      <c r="AQ469" s="17">
        <v>4</v>
      </c>
      <c r="AR469" s="18" t="s">
        <v>37</v>
      </c>
      <c r="AS469" s="19">
        <v>1752455.4029358418</v>
      </c>
      <c r="AT469" s="19" t="s">
        <v>37</v>
      </c>
      <c r="AV469" s="16">
        <v>143325.08988022717</v>
      </c>
      <c r="AW469" s="17">
        <v>15</v>
      </c>
      <c r="AX469" s="18" t="s">
        <v>37</v>
      </c>
      <c r="AY469" s="19">
        <v>579491.63318871672</v>
      </c>
      <c r="AZ469" s="19" t="s">
        <v>37</v>
      </c>
    </row>
    <row r="470" spans="9:52" x14ac:dyDescent="0.15">
      <c r="I470" s="14">
        <v>45029</v>
      </c>
      <c r="J470" s="15" t="s">
        <v>37</v>
      </c>
      <c r="K470" s="15" t="s">
        <v>37</v>
      </c>
      <c r="L470" s="15">
        <v>33831.297707166443</v>
      </c>
      <c r="M470" s="15">
        <v>34393.905927985958</v>
      </c>
      <c r="N470" s="15" t="s">
        <v>37</v>
      </c>
      <c r="O470" s="15" t="s">
        <v>37</v>
      </c>
      <c r="P470" s="15">
        <v>37240.387142733205</v>
      </c>
      <c r="Q470" s="15">
        <v>37816.419675326128</v>
      </c>
      <c r="R470" s="15" t="s">
        <v>37</v>
      </c>
      <c r="S470" s="15" t="s">
        <v>37</v>
      </c>
      <c r="T470" s="15" t="s">
        <v>37</v>
      </c>
      <c r="U470" s="15" t="s">
        <v>37</v>
      </c>
      <c r="V470" s="15" t="s">
        <v>37</v>
      </c>
      <c r="W470" s="15" t="s">
        <v>37</v>
      </c>
      <c r="X470" s="15" t="s">
        <v>37</v>
      </c>
      <c r="Y470" s="15" t="s">
        <v>37</v>
      </c>
      <c r="Z470" s="15" t="s">
        <v>37</v>
      </c>
      <c r="AA470" s="15" t="s">
        <v>37</v>
      </c>
      <c r="AB470" s="15" t="s">
        <v>37</v>
      </c>
      <c r="AC470" s="15" t="s">
        <v>37</v>
      </c>
      <c r="AD470" s="15" t="s">
        <v>37</v>
      </c>
      <c r="AE470" s="15" t="s">
        <v>37</v>
      </c>
      <c r="AF470" s="15" t="s">
        <v>37</v>
      </c>
      <c r="AG470" s="15" t="s">
        <v>37</v>
      </c>
      <c r="AH470" s="15" t="s">
        <v>37</v>
      </c>
      <c r="AI470" s="15" t="s">
        <v>37</v>
      </c>
      <c r="AJ470" s="15" t="s">
        <v>37</v>
      </c>
      <c r="AK470" s="15" t="s">
        <v>37</v>
      </c>
      <c r="AL470" s="15" t="s">
        <v>37</v>
      </c>
      <c r="AM470" s="15" t="s">
        <v>37</v>
      </c>
      <c r="AN470" s="15" t="s">
        <v>37</v>
      </c>
      <c r="AP470" s="16">
        <v>143282.01045321173</v>
      </c>
      <c r="AQ470" s="17">
        <v>4</v>
      </c>
      <c r="AR470" s="18" t="s">
        <v>37</v>
      </c>
      <c r="AS470" s="19">
        <v>1895737.4133890537</v>
      </c>
      <c r="AT470" s="19" t="s">
        <v>37</v>
      </c>
      <c r="AV470" s="16">
        <v>143282.01045321173</v>
      </c>
      <c r="AW470" s="17">
        <v>15</v>
      </c>
      <c r="AX470" s="18" t="s">
        <v>37</v>
      </c>
      <c r="AY470" s="19">
        <v>722773.64364192844</v>
      </c>
      <c r="AZ470" s="19" t="s">
        <v>37</v>
      </c>
    </row>
    <row r="471" spans="9:52" x14ac:dyDescent="0.15">
      <c r="I471" s="14">
        <v>45030</v>
      </c>
      <c r="J471" s="15" t="s">
        <v>37</v>
      </c>
      <c r="K471" s="15" t="s">
        <v>37</v>
      </c>
      <c r="L471" s="15">
        <v>33821.128985684176</v>
      </c>
      <c r="M471" s="15">
        <v>34383.568102547033</v>
      </c>
      <c r="N471" s="15" t="s">
        <v>37</v>
      </c>
      <c r="O471" s="15" t="s">
        <v>37</v>
      </c>
      <c r="P471" s="15">
        <v>37229.193746369157</v>
      </c>
      <c r="Q471" s="15">
        <v>37805.053140040858</v>
      </c>
      <c r="R471" s="15" t="s">
        <v>37</v>
      </c>
      <c r="S471" s="15" t="s">
        <v>37</v>
      </c>
      <c r="T471" s="15" t="s">
        <v>37</v>
      </c>
      <c r="U471" s="15" t="s">
        <v>37</v>
      </c>
      <c r="V471" s="15" t="s">
        <v>37</v>
      </c>
      <c r="W471" s="15" t="s">
        <v>37</v>
      </c>
      <c r="X471" s="15" t="s">
        <v>37</v>
      </c>
      <c r="Y471" s="15" t="s">
        <v>37</v>
      </c>
      <c r="Z471" s="15" t="s">
        <v>37</v>
      </c>
      <c r="AA471" s="15" t="s">
        <v>37</v>
      </c>
      <c r="AB471" s="15" t="s">
        <v>37</v>
      </c>
      <c r="AC471" s="15" t="s">
        <v>37</v>
      </c>
      <c r="AD471" s="15" t="s">
        <v>37</v>
      </c>
      <c r="AE471" s="15" t="s">
        <v>37</v>
      </c>
      <c r="AF471" s="15" t="s">
        <v>37</v>
      </c>
      <c r="AG471" s="15" t="s">
        <v>37</v>
      </c>
      <c r="AH471" s="15" t="s">
        <v>37</v>
      </c>
      <c r="AI471" s="15" t="s">
        <v>37</v>
      </c>
      <c r="AJ471" s="15" t="s">
        <v>37</v>
      </c>
      <c r="AK471" s="15" t="s">
        <v>37</v>
      </c>
      <c r="AL471" s="15" t="s">
        <v>37</v>
      </c>
      <c r="AM471" s="15" t="s">
        <v>37</v>
      </c>
      <c r="AN471" s="15" t="s">
        <v>37</v>
      </c>
      <c r="AP471" s="16">
        <v>143238.94397464124</v>
      </c>
      <c r="AQ471" s="17">
        <v>4</v>
      </c>
      <c r="AR471" s="18" t="s">
        <v>37</v>
      </c>
      <c r="AS471" s="19">
        <v>2038976.3573636948</v>
      </c>
      <c r="AT471" s="19" t="s">
        <v>37</v>
      </c>
      <c r="AV471" s="16">
        <v>143238.94397464124</v>
      </c>
      <c r="AW471" s="17">
        <v>15</v>
      </c>
      <c r="AX471" s="18" t="s">
        <v>37</v>
      </c>
      <c r="AY471" s="19">
        <v>866012.58761656971</v>
      </c>
      <c r="AZ471" s="19" t="s">
        <v>37</v>
      </c>
    </row>
    <row r="472" spans="9:52" x14ac:dyDescent="0.15">
      <c r="I472" s="14">
        <v>45031</v>
      </c>
      <c r="J472" s="15" t="s">
        <v>37</v>
      </c>
      <c r="K472" s="15" t="s">
        <v>37</v>
      </c>
      <c r="L472" s="15">
        <v>33810.963320629045</v>
      </c>
      <c r="M472" s="15">
        <v>34373.233384363062</v>
      </c>
      <c r="N472" s="15" t="s">
        <v>37</v>
      </c>
      <c r="O472" s="15" t="s">
        <v>37</v>
      </c>
      <c r="P472" s="15">
        <v>37218.003714420251</v>
      </c>
      <c r="Q472" s="15">
        <v>37793.690021211332</v>
      </c>
      <c r="R472" s="15" t="s">
        <v>37</v>
      </c>
      <c r="S472" s="15" t="s">
        <v>37</v>
      </c>
      <c r="T472" s="15" t="s">
        <v>37</v>
      </c>
      <c r="U472" s="15" t="s">
        <v>37</v>
      </c>
      <c r="V472" s="15" t="s">
        <v>37</v>
      </c>
      <c r="W472" s="15" t="s">
        <v>37</v>
      </c>
      <c r="X472" s="15" t="s">
        <v>37</v>
      </c>
      <c r="Y472" s="15" t="s">
        <v>37</v>
      </c>
      <c r="Z472" s="15" t="s">
        <v>37</v>
      </c>
      <c r="AA472" s="15" t="s">
        <v>37</v>
      </c>
      <c r="AB472" s="15" t="s">
        <v>37</v>
      </c>
      <c r="AC472" s="15" t="s">
        <v>37</v>
      </c>
      <c r="AD472" s="15" t="s">
        <v>37</v>
      </c>
      <c r="AE472" s="15" t="s">
        <v>37</v>
      </c>
      <c r="AF472" s="15" t="s">
        <v>37</v>
      </c>
      <c r="AG472" s="15" t="s">
        <v>37</v>
      </c>
      <c r="AH472" s="15" t="s">
        <v>37</v>
      </c>
      <c r="AI472" s="15" t="s">
        <v>37</v>
      </c>
      <c r="AJ472" s="15" t="s">
        <v>37</v>
      </c>
      <c r="AK472" s="15" t="s">
        <v>37</v>
      </c>
      <c r="AL472" s="15" t="s">
        <v>37</v>
      </c>
      <c r="AM472" s="15" t="s">
        <v>37</v>
      </c>
      <c r="AN472" s="15" t="s">
        <v>37</v>
      </c>
      <c r="AP472" s="16">
        <v>143195.89044062368</v>
      </c>
      <c r="AQ472" s="17">
        <v>4</v>
      </c>
      <c r="AR472" s="18" t="s">
        <v>37</v>
      </c>
      <c r="AS472" s="19">
        <v>2182172.2478043186</v>
      </c>
      <c r="AT472" s="19" t="s">
        <v>37</v>
      </c>
      <c r="AV472" s="16">
        <v>143195.89044062368</v>
      </c>
      <c r="AW472" s="17">
        <v>15</v>
      </c>
      <c r="AX472" s="18">
        <v>15</v>
      </c>
      <c r="AY472" s="19">
        <v>1009208.4780571933</v>
      </c>
      <c r="AZ472" s="19">
        <v>1009208.4780571933</v>
      </c>
    </row>
    <row r="473" spans="9:52" x14ac:dyDescent="0.15">
      <c r="I473" s="14">
        <v>45032</v>
      </c>
      <c r="J473" s="15" t="s">
        <v>37</v>
      </c>
      <c r="K473" s="15" t="s">
        <v>37</v>
      </c>
      <c r="L473" s="15">
        <v>33800.800711082389</v>
      </c>
      <c r="M473" s="15">
        <v>34362.901772500103</v>
      </c>
      <c r="N473" s="15" t="s">
        <v>37</v>
      </c>
      <c r="O473" s="15" t="s">
        <v>37</v>
      </c>
      <c r="P473" s="15">
        <v>37206.817045875228</v>
      </c>
      <c r="Q473" s="15">
        <v>37782.330317810673</v>
      </c>
      <c r="R473" s="15" t="s">
        <v>37</v>
      </c>
      <c r="S473" s="15" t="s">
        <v>37</v>
      </c>
      <c r="T473" s="15" t="s">
        <v>37</v>
      </c>
      <c r="U473" s="15" t="s">
        <v>37</v>
      </c>
      <c r="V473" s="15" t="s">
        <v>37</v>
      </c>
      <c r="W473" s="15" t="s">
        <v>37</v>
      </c>
      <c r="X473" s="15" t="s">
        <v>37</v>
      </c>
      <c r="Y473" s="15" t="s">
        <v>37</v>
      </c>
      <c r="Z473" s="15" t="s">
        <v>37</v>
      </c>
      <c r="AA473" s="15" t="s">
        <v>37</v>
      </c>
      <c r="AB473" s="15" t="s">
        <v>37</v>
      </c>
      <c r="AC473" s="15" t="s">
        <v>37</v>
      </c>
      <c r="AD473" s="15" t="s">
        <v>37</v>
      </c>
      <c r="AE473" s="15" t="s">
        <v>37</v>
      </c>
      <c r="AF473" s="15" t="s">
        <v>37</v>
      </c>
      <c r="AG473" s="15" t="s">
        <v>37</v>
      </c>
      <c r="AH473" s="15" t="s">
        <v>37</v>
      </c>
      <c r="AI473" s="15" t="s">
        <v>37</v>
      </c>
      <c r="AJ473" s="15" t="s">
        <v>37</v>
      </c>
      <c r="AK473" s="15" t="s">
        <v>37</v>
      </c>
      <c r="AL473" s="15" t="s">
        <v>37</v>
      </c>
      <c r="AM473" s="15" t="s">
        <v>37</v>
      </c>
      <c r="AN473" s="15" t="s">
        <v>37</v>
      </c>
      <c r="AP473" s="16">
        <v>143152.84984726837</v>
      </c>
      <c r="AQ473" s="17">
        <v>4</v>
      </c>
      <c r="AR473" s="18" t="s">
        <v>37</v>
      </c>
      <c r="AS473" s="19">
        <v>2325325.0976515869</v>
      </c>
      <c r="AT473" s="19" t="s">
        <v>37</v>
      </c>
      <c r="AV473" s="16">
        <v>143152.84984726837</v>
      </c>
      <c r="AW473" s="17">
        <v>16</v>
      </c>
      <c r="AX473" s="18" t="s">
        <v>37</v>
      </c>
      <c r="AY473" s="19">
        <v>143152.84984726837</v>
      </c>
      <c r="AZ473" s="19" t="s">
        <v>37</v>
      </c>
    </row>
    <row r="474" spans="9:52" x14ac:dyDescent="0.15">
      <c r="I474" s="14">
        <v>45033</v>
      </c>
      <c r="J474" s="15" t="s">
        <v>37</v>
      </c>
      <c r="K474" s="15" t="s">
        <v>37</v>
      </c>
      <c r="L474" s="15">
        <v>33790.641156125799</v>
      </c>
      <c r="M474" s="15">
        <v>34352.573266024483</v>
      </c>
      <c r="N474" s="15" t="s">
        <v>37</v>
      </c>
      <c r="O474" s="15" t="s">
        <v>37</v>
      </c>
      <c r="P474" s="15">
        <v>37195.633739723155</v>
      </c>
      <c r="Q474" s="15">
        <v>37770.974028812292</v>
      </c>
      <c r="R474" s="15" t="s">
        <v>37</v>
      </c>
      <c r="S474" s="15" t="s">
        <v>37</v>
      </c>
      <c r="T474" s="15" t="s">
        <v>37</v>
      </c>
      <c r="U474" s="15" t="s">
        <v>37</v>
      </c>
      <c r="V474" s="15" t="s">
        <v>37</v>
      </c>
      <c r="W474" s="15" t="s">
        <v>37</v>
      </c>
      <c r="X474" s="15" t="s">
        <v>37</v>
      </c>
      <c r="Y474" s="15" t="s">
        <v>37</v>
      </c>
      <c r="Z474" s="15" t="s">
        <v>37</v>
      </c>
      <c r="AA474" s="15" t="s">
        <v>37</v>
      </c>
      <c r="AB474" s="15" t="s">
        <v>37</v>
      </c>
      <c r="AC474" s="15" t="s">
        <v>37</v>
      </c>
      <c r="AD474" s="15" t="s">
        <v>37</v>
      </c>
      <c r="AE474" s="15" t="s">
        <v>37</v>
      </c>
      <c r="AF474" s="15" t="s">
        <v>37</v>
      </c>
      <c r="AG474" s="15" t="s">
        <v>37</v>
      </c>
      <c r="AH474" s="15" t="s">
        <v>37</v>
      </c>
      <c r="AI474" s="15" t="s">
        <v>37</v>
      </c>
      <c r="AJ474" s="15" t="s">
        <v>37</v>
      </c>
      <c r="AK474" s="15" t="s">
        <v>37</v>
      </c>
      <c r="AL474" s="15" t="s">
        <v>37</v>
      </c>
      <c r="AM474" s="15" t="s">
        <v>37</v>
      </c>
      <c r="AN474" s="15" t="s">
        <v>37</v>
      </c>
      <c r="AP474" s="16">
        <v>143109.82219068572</v>
      </c>
      <c r="AQ474" s="17">
        <v>4</v>
      </c>
      <c r="AR474" s="18" t="s">
        <v>37</v>
      </c>
      <c r="AS474" s="19">
        <v>2468434.9198422725</v>
      </c>
      <c r="AT474" s="19" t="s">
        <v>37</v>
      </c>
      <c r="AV474" s="16">
        <v>143109.82219068572</v>
      </c>
      <c r="AW474" s="17">
        <v>16</v>
      </c>
      <c r="AX474" s="18" t="s">
        <v>37</v>
      </c>
      <c r="AY474" s="19">
        <v>286262.67203795409</v>
      </c>
      <c r="AZ474" s="19" t="s">
        <v>37</v>
      </c>
    </row>
    <row r="475" spans="9:52" x14ac:dyDescent="0.15">
      <c r="I475" s="14">
        <v>45034</v>
      </c>
      <c r="J475" s="15" t="s">
        <v>37</v>
      </c>
      <c r="K475" s="15" t="s">
        <v>37</v>
      </c>
      <c r="L475" s="15">
        <v>33780.484654841159</v>
      </c>
      <c r="M475" s="15">
        <v>34342.247864002813</v>
      </c>
      <c r="N475" s="15" t="s">
        <v>37</v>
      </c>
      <c r="O475" s="15" t="s">
        <v>37</v>
      </c>
      <c r="P475" s="15">
        <v>37184.453794953384</v>
      </c>
      <c r="Q475" s="15">
        <v>37759.621153189917</v>
      </c>
      <c r="R475" s="15" t="s">
        <v>37</v>
      </c>
      <c r="S475" s="15" t="s">
        <v>37</v>
      </c>
      <c r="T475" s="15" t="s">
        <v>37</v>
      </c>
      <c r="U475" s="15" t="s">
        <v>37</v>
      </c>
      <c r="V475" s="15" t="s">
        <v>37</v>
      </c>
      <c r="W475" s="15" t="s">
        <v>37</v>
      </c>
      <c r="X475" s="15" t="s">
        <v>37</v>
      </c>
      <c r="Y475" s="15" t="s">
        <v>37</v>
      </c>
      <c r="Z475" s="15" t="s">
        <v>37</v>
      </c>
      <c r="AA475" s="15" t="s">
        <v>37</v>
      </c>
      <c r="AB475" s="15" t="s">
        <v>37</v>
      </c>
      <c r="AC475" s="15" t="s">
        <v>37</v>
      </c>
      <c r="AD475" s="15" t="s">
        <v>37</v>
      </c>
      <c r="AE475" s="15" t="s">
        <v>37</v>
      </c>
      <c r="AF475" s="15" t="s">
        <v>37</v>
      </c>
      <c r="AG475" s="15" t="s">
        <v>37</v>
      </c>
      <c r="AH475" s="15" t="s">
        <v>37</v>
      </c>
      <c r="AI475" s="15" t="s">
        <v>37</v>
      </c>
      <c r="AJ475" s="15" t="s">
        <v>37</v>
      </c>
      <c r="AK475" s="15" t="s">
        <v>37</v>
      </c>
      <c r="AL475" s="15" t="s">
        <v>37</v>
      </c>
      <c r="AM475" s="15" t="s">
        <v>37</v>
      </c>
      <c r="AN475" s="15" t="s">
        <v>37</v>
      </c>
      <c r="AP475" s="16">
        <v>143066.80746698729</v>
      </c>
      <c r="AQ475" s="17">
        <v>4</v>
      </c>
      <c r="AR475" s="18" t="s">
        <v>37</v>
      </c>
      <c r="AS475" s="19">
        <v>2611501.7273092596</v>
      </c>
      <c r="AT475" s="19" t="s">
        <v>37</v>
      </c>
      <c r="AV475" s="16">
        <v>143066.80746698729</v>
      </c>
      <c r="AW475" s="17">
        <v>16</v>
      </c>
      <c r="AX475" s="18" t="s">
        <v>37</v>
      </c>
      <c r="AY475" s="19">
        <v>429329.47950494138</v>
      </c>
      <c r="AZ475" s="19" t="s">
        <v>37</v>
      </c>
    </row>
    <row r="476" spans="9:52" x14ac:dyDescent="0.15">
      <c r="I476" s="14">
        <v>45035</v>
      </c>
      <c r="J476" s="15" t="s">
        <v>37</v>
      </c>
      <c r="K476" s="15" t="s">
        <v>37</v>
      </c>
      <c r="L476" s="15">
        <v>33280.906116364087</v>
      </c>
      <c r="M476" s="15">
        <v>33841.469485994799</v>
      </c>
      <c r="N476" s="15" t="s">
        <v>37</v>
      </c>
      <c r="O476" s="15" t="s">
        <v>37</v>
      </c>
      <c r="P476" s="15">
        <v>36677.633514414847</v>
      </c>
      <c r="Q476" s="15">
        <v>37251.583904523934</v>
      </c>
      <c r="R476" s="15" t="s">
        <v>37</v>
      </c>
      <c r="S476" s="15" t="s">
        <v>37</v>
      </c>
      <c r="T476" s="15" t="s">
        <v>37</v>
      </c>
      <c r="U476" s="15" t="s">
        <v>37</v>
      </c>
      <c r="V476" s="15" t="s">
        <v>37</v>
      </c>
      <c r="W476" s="15" t="s">
        <v>37</v>
      </c>
      <c r="X476" s="15" t="s">
        <v>37</v>
      </c>
      <c r="Y476" s="15" t="s">
        <v>37</v>
      </c>
      <c r="Z476" s="15" t="s">
        <v>37</v>
      </c>
      <c r="AA476" s="15" t="s">
        <v>37</v>
      </c>
      <c r="AB476" s="15" t="s">
        <v>37</v>
      </c>
      <c r="AC476" s="15" t="s">
        <v>37</v>
      </c>
      <c r="AD476" s="15" t="s">
        <v>37</v>
      </c>
      <c r="AE476" s="15" t="s">
        <v>37</v>
      </c>
      <c r="AF476" s="15" t="s">
        <v>37</v>
      </c>
      <c r="AG476" s="15" t="s">
        <v>37</v>
      </c>
      <c r="AH476" s="15" t="s">
        <v>37</v>
      </c>
      <c r="AI476" s="15" t="s">
        <v>37</v>
      </c>
      <c r="AJ476" s="15" t="s">
        <v>37</v>
      </c>
      <c r="AK476" s="15" t="s">
        <v>37</v>
      </c>
      <c r="AL476" s="15" t="s">
        <v>37</v>
      </c>
      <c r="AM476" s="15" t="s">
        <v>37</v>
      </c>
      <c r="AN476" s="15" t="s">
        <v>37</v>
      </c>
      <c r="AP476" s="16">
        <v>141051.59302129768</v>
      </c>
      <c r="AQ476" s="17">
        <v>4</v>
      </c>
      <c r="AR476" s="18" t="s">
        <v>37</v>
      </c>
      <c r="AS476" s="19">
        <v>2752553.3203305574</v>
      </c>
      <c r="AT476" s="19" t="s">
        <v>37</v>
      </c>
      <c r="AV476" s="16">
        <v>141051.59302129768</v>
      </c>
      <c r="AW476" s="17">
        <v>16</v>
      </c>
      <c r="AX476" s="18" t="s">
        <v>37</v>
      </c>
      <c r="AY476" s="19">
        <v>570381.07252623909</v>
      </c>
      <c r="AZ476" s="19" t="s">
        <v>37</v>
      </c>
    </row>
    <row r="477" spans="9:52" x14ac:dyDescent="0.15">
      <c r="I477" s="14">
        <v>45036</v>
      </c>
      <c r="J477" s="15" t="s">
        <v>37</v>
      </c>
      <c r="K477" s="15" t="s">
        <v>37</v>
      </c>
      <c r="L477" s="15">
        <v>33270.902826868543</v>
      </c>
      <c r="M477" s="15">
        <v>33831.297707166443</v>
      </c>
      <c r="N477" s="15" t="s">
        <v>37</v>
      </c>
      <c r="O477" s="15" t="s">
        <v>37</v>
      </c>
      <c r="P477" s="15">
        <v>36666.609265712796</v>
      </c>
      <c r="Q477" s="15">
        <v>37240.387142733205</v>
      </c>
      <c r="R477" s="15" t="s">
        <v>37</v>
      </c>
      <c r="S477" s="15" t="s">
        <v>37</v>
      </c>
      <c r="T477" s="15" t="s">
        <v>37</v>
      </c>
      <c r="U477" s="15" t="s">
        <v>37</v>
      </c>
      <c r="V477" s="15" t="s">
        <v>37</v>
      </c>
      <c r="W477" s="15" t="s">
        <v>37</v>
      </c>
      <c r="X477" s="15" t="s">
        <v>37</v>
      </c>
      <c r="Y477" s="15" t="s">
        <v>37</v>
      </c>
      <c r="Z477" s="15" t="s">
        <v>37</v>
      </c>
      <c r="AA477" s="15" t="s">
        <v>37</v>
      </c>
      <c r="AB477" s="15" t="s">
        <v>37</v>
      </c>
      <c r="AC477" s="15" t="s">
        <v>37</v>
      </c>
      <c r="AD477" s="15" t="s">
        <v>37</v>
      </c>
      <c r="AE477" s="15" t="s">
        <v>37</v>
      </c>
      <c r="AF477" s="15" t="s">
        <v>37</v>
      </c>
      <c r="AG477" s="15" t="s">
        <v>37</v>
      </c>
      <c r="AH477" s="15" t="s">
        <v>37</v>
      </c>
      <c r="AI477" s="15" t="s">
        <v>37</v>
      </c>
      <c r="AJ477" s="15" t="s">
        <v>37</v>
      </c>
      <c r="AK477" s="15" t="s">
        <v>37</v>
      </c>
      <c r="AL477" s="15" t="s">
        <v>37</v>
      </c>
      <c r="AM477" s="15" t="s">
        <v>37</v>
      </c>
      <c r="AN477" s="15" t="s">
        <v>37</v>
      </c>
      <c r="AP477" s="16">
        <v>141009.19694248098</v>
      </c>
      <c r="AQ477" s="17">
        <v>4</v>
      </c>
      <c r="AR477" s="18" t="s">
        <v>37</v>
      </c>
      <c r="AS477" s="19">
        <v>2893562.5172730386</v>
      </c>
      <c r="AT477" s="19" t="s">
        <v>37</v>
      </c>
      <c r="AV477" s="16">
        <v>141009.19694248098</v>
      </c>
      <c r="AW477" s="17">
        <v>16</v>
      </c>
      <c r="AX477" s="18" t="s">
        <v>37</v>
      </c>
      <c r="AY477" s="19">
        <v>711390.26946872007</v>
      </c>
      <c r="AZ477" s="19" t="s">
        <v>37</v>
      </c>
    </row>
    <row r="478" spans="9:52" x14ac:dyDescent="0.15">
      <c r="I478" s="14">
        <v>45037</v>
      </c>
      <c r="J478" s="15" t="s">
        <v>37</v>
      </c>
      <c r="K478" s="15" t="s">
        <v>37</v>
      </c>
      <c r="L478" s="15">
        <v>33260.902544076009</v>
      </c>
      <c r="M478" s="15">
        <v>33821.128985684176</v>
      </c>
      <c r="N478" s="15" t="s">
        <v>37</v>
      </c>
      <c r="O478" s="15" t="s">
        <v>37</v>
      </c>
      <c r="P478" s="15">
        <v>36655.588330584935</v>
      </c>
      <c r="Q478" s="15">
        <v>37229.193746369157</v>
      </c>
      <c r="R478" s="15" t="s">
        <v>37</v>
      </c>
      <c r="S478" s="15" t="s">
        <v>37</v>
      </c>
      <c r="T478" s="15" t="s">
        <v>37</v>
      </c>
      <c r="U478" s="15" t="s">
        <v>37</v>
      </c>
      <c r="V478" s="15" t="s">
        <v>37</v>
      </c>
      <c r="W478" s="15" t="s">
        <v>37</v>
      </c>
      <c r="X478" s="15" t="s">
        <v>37</v>
      </c>
      <c r="Y478" s="15" t="s">
        <v>37</v>
      </c>
      <c r="Z478" s="15" t="s">
        <v>37</v>
      </c>
      <c r="AA478" s="15" t="s">
        <v>37</v>
      </c>
      <c r="AB478" s="15" t="s">
        <v>37</v>
      </c>
      <c r="AC478" s="15" t="s">
        <v>37</v>
      </c>
      <c r="AD478" s="15" t="s">
        <v>37</v>
      </c>
      <c r="AE478" s="15" t="s">
        <v>37</v>
      </c>
      <c r="AF478" s="15" t="s">
        <v>37</v>
      </c>
      <c r="AG478" s="15" t="s">
        <v>37</v>
      </c>
      <c r="AH478" s="15" t="s">
        <v>37</v>
      </c>
      <c r="AI478" s="15" t="s">
        <v>37</v>
      </c>
      <c r="AJ478" s="15" t="s">
        <v>37</v>
      </c>
      <c r="AK478" s="15" t="s">
        <v>37</v>
      </c>
      <c r="AL478" s="15" t="s">
        <v>37</v>
      </c>
      <c r="AM478" s="15" t="s">
        <v>37</v>
      </c>
      <c r="AN478" s="15" t="s">
        <v>37</v>
      </c>
      <c r="AP478" s="16">
        <v>140966.81360671428</v>
      </c>
      <c r="AQ478" s="17">
        <v>4</v>
      </c>
      <c r="AR478" s="18" t="s">
        <v>37</v>
      </c>
      <c r="AS478" s="19">
        <v>3034529.330879753</v>
      </c>
      <c r="AT478" s="19" t="s">
        <v>37</v>
      </c>
      <c r="AV478" s="16">
        <v>140966.81360671428</v>
      </c>
      <c r="AW478" s="17">
        <v>16</v>
      </c>
      <c r="AX478" s="18" t="s">
        <v>37</v>
      </c>
      <c r="AY478" s="19">
        <v>852357.08307543432</v>
      </c>
      <c r="AZ478" s="19" t="s">
        <v>37</v>
      </c>
    </row>
    <row r="479" spans="9:52" x14ac:dyDescent="0.15">
      <c r="I479" s="14">
        <v>45038</v>
      </c>
      <c r="J479" s="15" t="s">
        <v>37</v>
      </c>
      <c r="K479" s="15" t="s">
        <v>37</v>
      </c>
      <c r="L479" s="15">
        <v>33250.905267082759</v>
      </c>
      <c r="M479" s="15">
        <v>33810.963320629045</v>
      </c>
      <c r="N479" s="15" t="s">
        <v>37</v>
      </c>
      <c r="O479" s="15" t="s">
        <v>37</v>
      </c>
      <c r="P479" s="15">
        <v>36644.57070803528</v>
      </c>
      <c r="Q479" s="15">
        <v>37218.003714420251</v>
      </c>
      <c r="R479" s="15" t="s">
        <v>37</v>
      </c>
      <c r="S479" s="15" t="s">
        <v>37</v>
      </c>
      <c r="T479" s="15" t="s">
        <v>37</v>
      </c>
      <c r="U479" s="15" t="s">
        <v>37</v>
      </c>
      <c r="V479" s="15" t="s">
        <v>37</v>
      </c>
      <c r="W479" s="15" t="s">
        <v>37</v>
      </c>
      <c r="X479" s="15" t="s">
        <v>37</v>
      </c>
      <c r="Y479" s="15" t="s">
        <v>37</v>
      </c>
      <c r="Z479" s="15" t="s">
        <v>37</v>
      </c>
      <c r="AA479" s="15" t="s">
        <v>37</v>
      </c>
      <c r="AB479" s="15" t="s">
        <v>37</v>
      </c>
      <c r="AC479" s="15" t="s">
        <v>37</v>
      </c>
      <c r="AD479" s="15" t="s">
        <v>37</v>
      </c>
      <c r="AE479" s="15" t="s">
        <v>37</v>
      </c>
      <c r="AF479" s="15" t="s">
        <v>37</v>
      </c>
      <c r="AG479" s="15" t="s">
        <v>37</v>
      </c>
      <c r="AH479" s="15" t="s">
        <v>37</v>
      </c>
      <c r="AI479" s="15" t="s">
        <v>37</v>
      </c>
      <c r="AJ479" s="15" t="s">
        <v>37</v>
      </c>
      <c r="AK479" s="15" t="s">
        <v>37</v>
      </c>
      <c r="AL479" s="15" t="s">
        <v>37</v>
      </c>
      <c r="AM479" s="15" t="s">
        <v>37</v>
      </c>
      <c r="AN479" s="15" t="s">
        <v>37</v>
      </c>
      <c r="AP479" s="16">
        <v>140924.44301016734</v>
      </c>
      <c r="AQ479" s="17">
        <v>4</v>
      </c>
      <c r="AR479" s="18" t="s">
        <v>37</v>
      </c>
      <c r="AS479" s="19">
        <v>3175453.7738899202</v>
      </c>
      <c r="AT479" s="19" t="s">
        <v>37</v>
      </c>
      <c r="AV479" s="16">
        <v>140924.44301016734</v>
      </c>
      <c r="AW479" s="17">
        <v>16</v>
      </c>
      <c r="AX479" s="18">
        <v>16</v>
      </c>
      <c r="AY479" s="19">
        <v>993281.52608560165</v>
      </c>
      <c r="AZ479" s="19">
        <v>993281.52608560165</v>
      </c>
    </row>
    <row r="480" spans="9:52" x14ac:dyDescent="0.15">
      <c r="I480" s="14">
        <v>45039</v>
      </c>
      <c r="J480" s="15" t="s">
        <v>37</v>
      </c>
      <c r="K480" s="15" t="s">
        <v>37</v>
      </c>
      <c r="L480" s="15">
        <v>33240.910994985337</v>
      </c>
      <c r="M480" s="15">
        <v>33800.800711082389</v>
      </c>
      <c r="N480" s="15" t="s">
        <v>37</v>
      </c>
      <c r="O480" s="15" t="s">
        <v>37</v>
      </c>
      <c r="P480" s="15">
        <v>36633.556397068176</v>
      </c>
      <c r="Q480" s="15">
        <v>37206.817045875228</v>
      </c>
      <c r="R480" s="15" t="s">
        <v>37</v>
      </c>
      <c r="S480" s="15" t="s">
        <v>37</v>
      </c>
      <c r="T480" s="15" t="s">
        <v>37</v>
      </c>
      <c r="U480" s="15" t="s">
        <v>37</v>
      </c>
      <c r="V480" s="15" t="s">
        <v>37</v>
      </c>
      <c r="W480" s="15" t="s">
        <v>37</v>
      </c>
      <c r="X480" s="15" t="s">
        <v>37</v>
      </c>
      <c r="Y480" s="15" t="s">
        <v>37</v>
      </c>
      <c r="Z480" s="15" t="s">
        <v>37</v>
      </c>
      <c r="AA480" s="15" t="s">
        <v>37</v>
      </c>
      <c r="AB480" s="15" t="s">
        <v>37</v>
      </c>
      <c r="AC480" s="15" t="s">
        <v>37</v>
      </c>
      <c r="AD480" s="15" t="s">
        <v>37</v>
      </c>
      <c r="AE480" s="15" t="s">
        <v>37</v>
      </c>
      <c r="AF480" s="15" t="s">
        <v>37</v>
      </c>
      <c r="AG480" s="15" t="s">
        <v>37</v>
      </c>
      <c r="AH480" s="15" t="s">
        <v>37</v>
      </c>
      <c r="AI480" s="15" t="s">
        <v>37</v>
      </c>
      <c r="AJ480" s="15" t="s">
        <v>37</v>
      </c>
      <c r="AK480" s="15" t="s">
        <v>37</v>
      </c>
      <c r="AL480" s="15" t="s">
        <v>37</v>
      </c>
      <c r="AM480" s="15" t="s">
        <v>37</v>
      </c>
      <c r="AN480" s="15" t="s">
        <v>37</v>
      </c>
      <c r="AP480" s="16">
        <v>140882.08514901111</v>
      </c>
      <c r="AQ480" s="17">
        <v>4</v>
      </c>
      <c r="AR480" s="18" t="s">
        <v>37</v>
      </c>
      <c r="AS480" s="19">
        <v>3316335.8590389313</v>
      </c>
      <c r="AT480" s="19" t="s">
        <v>37</v>
      </c>
      <c r="AV480" s="16">
        <v>140882.08514901111</v>
      </c>
      <c r="AW480" s="17">
        <v>17</v>
      </c>
      <c r="AX480" s="18" t="s">
        <v>37</v>
      </c>
      <c r="AY480" s="19">
        <v>140882.08514901111</v>
      </c>
      <c r="AZ480" s="19" t="s">
        <v>37</v>
      </c>
    </row>
    <row r="481" spans="9:52" x14ac:dyDescent="0.15">
      <c r="I481" s="14">
        <v>45040</v>
      </c>
      <c r="J481" s="15" t="s">
        <v>37</v>
      </c>
      <c r="K481" s="15" t="s">
        <v>37</v>
      </c>
      <c r="L481" s="15">
        <v>33230.919726880558</v>
      </c>
      <c r="M481" s="15">
        <v>33790.641156125799</v>
      </c>
      <c r="N481" s="15" t="s">
        <v>37</v>
      </c>
      <c r="O481" s="15" t="s">
        <v>37</v>
      </c>
      <c r="P481" s="15">
        <v>36622.545396688263</v>
      </c>
      <c r="Q481" s="15">
        <v>37195.633739723155</v>
      </c>
      <c r="R481" s="15" t="s">
        <v>37</v>
      </c>
      <c r="S481" s="15" t="s">
        <v>37</v>
      </c>
      <c r="T481" s="15" t="s">
        <v>37</v>
      </c>
      <c r="U481" s="15" t="s">
        <v>37</v>
      </c>
      <c r="V481" s="15" t="s">
        <v>37</v>
      </c>
      <c r="W481" s="15" t="s">
        <v>37</v>
      </c>
      <c r="X481" s="15" t="s">
        <v>37</v>
      </c>
      <c r="Y481" s="15" t="s">
        <v>37</v>
      </c>
      <c r="Z481" s="15" t="s">
        <v>37</v>
      </c>
      <c r="AA481" s="15" t="s">
        <v>37</v>
      </c>
      <c r="AB481" s="15" t="s">
        <v>37</v>
      </c>
      <c r="AC481" s="15" t="s">
        <v>37</v>
      </c>
      <c r="AD481" s="15" t="s">
        <v>37</v>
      </c>
      <c r="AE481" s="15" t="s">
        <v>37</v>
      </c>
      <c r="AF481" s="15" t="s">
        <v>37</v>
      </c>
      <c r="AG481" s="15" t="s">
        <v>37</v>
      </c>
      <c r="AH481" s="15" t="s">
        <v>37</v>
      </c>
      <c r="AI481" s="15" t="s">
        <v>37</v>
      </c>
      <c r="AJ481" s="15" t="s">
        <v>37</v>
      </c>
      <c r="AK481" s="15" t="s">
        <v>37</v>
      </c>
      <c r="AL481" s="15" t="s">
        <v>37</v>
      </c>
      <c r="AM481" s="15" t="s">
        <v>37</v>
      </c>
      <c r="AN481" s="15" t="s">
        <v>37</v>
      </c>
      <c r="AP481" s="16">
        <v>140839.74001941778</v>
      </c>
      <c r="AQ481" s="17">
        <v>4</v>
      </c>
      <c r="AR481" s="18" t="s">
        <v>37</v>
      </c>
      <c r="AS481" s="19">
        <v>3457175.5990583492</v>
      </c>
      <c r="AT481" s="19" t="s">
        <v>37</v>
      </c>
      <c r="AV481" s="16">
        <v>140839.74001941778</v>
      </c>
      <c r="AW481" s="17">
        <v>17</v>
      </c>
      <c r="AX481" s="18" t="s">
        <v>37</v>
      </c>
      <c r="AY481" s="19">
        <v>281721.82516842888</v>
      </c>
      <c r="AZ481" s="19" t="s">
        <v>37</v>
      </c>
    </row>
    <row r="482" spans="9:52" x14ac:dyDescent="0.15">
      <c r="I482" s="14">
        <v>45041</v>
      </c>
      <c r="J482" s="15" t="s">
        <v>37</v>
      </c>
      <c r="K482" s="15" t="s">
        <v>37</v>
      </c>
      <c r="L482" s="15">
        <v>33220.931461865512</v>
      </c>
      <c r="M482" s="15">
        <v>33780.484654841159</v>
      </c>
      <c r="N482" s="15" t="s">
        <v>37</v>
      </c>
      <c r="O482" s="15" t="s">
        <v>37</v>
      </c>
      <c r="P482" s="15">
        <v>36611.53770590046</v>
      </c>
      <c r="Q482" s="15">
        <v>37184.453794953384</v>
      </c>
      <c r="R482" s="15" t="s">
        <v>37</v>
      </c>
      <c r="S482" s="15" t="s">
        <v>37</v>
      </c>
      <c r="T482" s="15" t="s">
        <v>37</v>
      </c>
      <c r="U482" s="15" t="s">
        <v>37</v>
      </c>
      <c r="V482" s="15" t="s">
        <v>37</v>
      </c>
      <c r="W482" s="15" t="s">
        <v>37</v>
      </c>
      <c r="X482" s="15" t="s">
        <v>37</v>
      </c>
      <c r="Y482" s="15" t="s">
        <v>37</v>
      </c>
      <c r="Z482" s="15" t="s">
        <v>37</v>
      </c>
      <c r="AA482" s="15" t="s">
        <v>37</v>
      </c>
      <c r="AB482" s="15" t="s">
        <v>37</v>
      </c>
      <c r="AC482" s="15" t="s">
        <v>37</v>
      </c>
      <c r="AD482" s="15" t="s">
        <v>37</v>
      </c>
      <c r="AE482" s="15" t="s">
        <v>37</v>
      </c>
      <c r="AF482" s="15" t="s">
        <v>37</v>
      </c>
      <c r="AG482" s="15" t="s">
        <v>37</v>
      </c>
      <c r="AH482" s="15" t="s">
        <v>37</v>
      </c>
      <c r="AI482" s="15" t="s">
        <v>37</v>
      </c>
      <c r="AJ482" s="15" t="s">
        <v>37</v>
      </c>
      <c r="AK482" s="15" t="s">
        <v>37</v>
      </c>
      <c r="AL482" s="15" t="s">
        <v>37</v>
      </c>
      <c r="AM482" s="15" t="s">
        <v>37</v>
      </c>
      <c r="AN482" s="15" t="s">
        <v>37</v>
      </c>
      <c r="AP482" s="16">
        <v>140797.40761756053</v>
      </c>
      <c r="AQ482" s="17">
        <v>4</v>
      </c>
      <c r="AR482" s="18" t="s">
        <v>37</v>
      </c>
      <c r="AS482" s="19">
        <v>3597973.0066759097</v>
      </c>
      <c r="AT482" s="19" t="s">
        <v>37</v>
      </c>
      <c r="AV482" s="16">
        <v>140797.40761756053</v>
      </c>
      <c r="AW482" s="17">
        <v>17</v>
      </c>
      <c r="AX482" s="18" t="s">
        <v>37</v>
      </c>
      <c r="AY482" s="19">
        <v>422519.23278598941</v>
      </c>
      <c r="AZ482" s="19" t="s">
        <v>37</v>
      </c>
    </row>
    <row r="483" spans="9:52" x14ac:dyDescent="0.15">
      <c r="I483" s="14">
        <v>45042</v>
      </c>
      <c r="J483" s="15" t="s">
        <v>37</v>
      </c>
      <c r="K483" s="15" t="s">
        <v>37</v>
      </c>
      <c r="L483" s="15">
        <v>32722.549931404636</v>
      </c>
      <c r="M483" s="15">
        <v>33280.906116364087</v>
      </c>
      <c r="N483" s="15" t="s">
        <v>37</v>
      </c>
      <c r="O483" s="15" t="s">
        <v>37</v>
      </c>
      <c r="P483" s="15">
        <v>36105.931522038249</v>
      </c>
      <c r="Q483" s="15">
        <v>36677.633514414847</v>
      </c>
      <c r="R483" s="15" t="s">
        <v>37</v>
      </c>
      <c r="S483" s="15" t="s">
        <v>37</v>
      </c>
      <c r="T483" s="15" t="s">
        <v>37</v>
      </c>
      <c r="U483" s="15" t="s">
        <v>37</v>
      </c>
      <c r="V483" s="15" t="s">
        <v>37</v>
      </c>
      <c r="W483" s="15" t="s">
        <v>37</v>
      </c>
      <c r="X483" s="15" t="s">
        <v>37</v>
      </c>
      <c r="Y483" s="15" t="s">
        <v>37</v>
      </c>
      <c r="Z483" s="15" t="s">
        <v>37</v>
      </c>
      <c r="AA483" s="15" t="s">
        <v>37</v>
      </c>
      <c r="AB483" s="15" t="s">
        <v>37</v>
      </c>
      <c r="AC483" s="15" t="s">
        <v>37</v>
      </c>
      <c r="AD483" s="15" t="s">
        <v>37</v>
      </c>
      <c r="AE483" s="15" t="s">
        <v>37</v>
      </c>
      <c r="AF483" s="15" t="s">
        <v>37</v>
      </c>
      <c r="AG483" s="15" t="s">
        <v>37</v>
      </c>
      <c r="AH483" s="15" t="s">
        <v>37</v>
      </c>
      <c r="AI483" s="15" t="s">
        <v>37</v>
      </c>
      <c r="AJ483" s="15" t="s">
        <v>37</v>
      </c>
      <c r="AK483" s="15" t="s">
        <v>37</v>
      </c>
      <c r="AL483" s="15" t="s">
        <v>37</v>
      </c>
      <c r="AM483" s="15" t="s">
        <v>37</v>
      </c>
      <c r="AN483" s="15" t="s">
        <v>37</v>
      </c>
      <c r="AP483" s="16">
        <v>138787.02108422184</v>
      </c>
      <c r="AQ483" s="17">
        <v>4</v>
      </c>
      <c r="AR483" s="18" t="s">
        <v>37</v>
      </c>
      <c r="AS483" s="19">
        <v>3736760.0277601318</v>
      </c>
      <c r="AT483" s="19" t="s">
        <v>37</v>
      </c>
      <c r="AV483" s="16">
        <v>138787.02108422184</v>
      </c>
      <c r="AW483" s="17">
        <v>17</v>
      </c>
      <c r="AX483" s="18" t="s">
        <v>37</v>
      </c>
      <c r="AY483" s="19">
        <v>561306.25387021131</v>
      </c>
      <c r="AZ483" s="19" t="s">
        <v>37</v>
      </c>
    </row>
    <row r="484" spans="9:52" x14ac:dyDescent="0.15">
      <c r="I484" s="14">
        <v>45043</v>
      </c>
      <c r="J484" s="15" t="s">
        <v>37</v>
      </c>
      <c r="K484" s="15" t="s">
        <v>37</v>
      </c>
      <c r="L484" s="15">
        <v>32712.714467825255</v>
      </c>
      <c r="M484" s="15">
        <v>33270.902826868543</v>
      </c>
      <c r="N484" s="15" t="s">
        <v>37</v>
      </c>
      <c r="O484" s="15" t="s">
        <v>37</v>
      </c>
      <c r="P484" s="15">
        <v>36095.079110620762</v>
      </c>
      <c r="Q484" s="15">
        <v>36666.609265712796</v>
      </c>
      <c r="R484" s="15" t="s">
        <v>37</v>
      </c>
      <c r="S484" s="15" t="s">
        <v>37</v>
      </c>
      <c r="T484" s="15" t="s">
        <v>37</v>
      </c>
      <c r="U484" s="15" t="s">
        <v>37</v>
      </c>
      <c r="V484" s="15" t="s">
        <v>37</v>
      </c>
      <c r="W484" s="15" t="s">
        <v>37</v>
      </c>
      <c r="X484" s="15" t="s">
        <v>37</v>
      </c>
      <c r="Y484" s="15" t="s">
        <v>37</v>
      </c>
      <c r="Z484" s="15" t="s">
        <v>37</v>
      </c>
      <c r="AA484" s="15" t="s">
        <v>37</v>
      </c>
      <c r="AB484" s="15" t="s">
        <v>37</v>
      </c>
      <c r="AC484" s="15" t="s">
        <v>37</v>
      </c>
      <c r="AD484" s="15" t="s">
        <v>37</v>
      </c>
      <c r="AE484" s="15" t="s">
        <v>37</v>
      </c>
      <c r="AF484" s="15" t="s">
        <v>37</v>
      </c>
      <c r="AG484" s="15" t="s">
        <v>37</v>
      </c>
      <c r="AH484" s="15" t="s">
        <v>37</v>
      </c>
      <c r="AI484" s="15" t="s">
        <v>37</v>
      </c>
      <c r="AJ484" s="15" t="s">
        <v>37</v>
      </c>
      <c r="AK484" s="15" t="s">
        <v>37</v>
      </c>
      <c r="AL484" s="15" t="s">
        <v>37</v>
      </c>
      <c r="AM484" s="15" t="s">
        <v>37</v>
      </c>
      <c r="AN484" s="15" t="s">
        <v>37</v>
      </c>
      <c r="AP484" s="16">
        <v>138745.30567102737</v>
      </c>
      <c r="AQ484" s="17">
        <v>4</v>
      </c>
      <c r="AR484" s="18" t="s">
        <v>37</v>
      </c>
      <c r="AS484" s="19">
        <v>3875505.3334311591</v>
      </c>
      <c r="AT484" s="19" t="s">
        <v>37</v>
      </c>
      <c r="AV484" s="16">
        <v>138745.30567102737</v>
      </c>
      <c r="AW484" s="17">
        <v>17</v>
      </c>
      <c r="AX484" s="18" t="s">
        <v>37</v>
      </c>
      <c r="AY484" s="19">
        <v>700051.5595412387</v>
      </c>
      <c r="AZ484" s="19" t="s">
        <v>37</v>
      </c>
    </row>
    <row r="485" spans="9:52" x14ac:dyDescent="0.15">
      <c r="I485" s="14">
        <v>45044</v>
      </c>
      <c r="J485" s="15" t="s">
        <v>37</v>
      </c>
      <c r="K485" s="15" t="s">
        <v>37</v>
      </c>
      <c r="L485" s="15">
        <v>32702.881960505212</v>
      </c>
      <c r="M485" s="15">
        <v>33260.902544076009</v>
      </c>
      <c r="N485" s="15" t="s">
        <v>37</v>
      </c>
      <c r="O485" s="15" t="s">
        <v>37</v>
      </c>
      <c r="P485" s="15">
        <v>36084.229961128083</v>
      </c>
      <c r="Q485" s="15">
        <v>36655.588330584935</v>
      </c>
      <c r="R485" s="15" t="s">
        <v>37</v>
      </c>
      <c r="S485" s="15" t="s">
        <v>37</v>
      </c>
      <c r="T485" s="15" t="s">
        <v>37</v>
      </c>
      <c r="U485" s="15" t="s">
        <v>37</v>
      </c>
      <c r="V485" s="15" t="s">
        <v>37</v>
      </c>
      <c r="W485" s="15" t="s">
        <v>37</v>
      </c>
      <c r="X485" s="15" t="s">
        <v>37</v>
      </c>
      <c r="Y485" s="15" t="s">
        <v>37</v>
      </c>
      <c r="Z485" s="15" t="s">
        <v>37</v>
      </c>
      <c r="AA485" s="15" t="s">
        <v>37</v>
      </c>
      <c r="AB485" s="15" t="s">
        <v>37</v>
      </c>
      <c r="AC485" s="15" t="s">
        <v>37</v>
      </c>
      <c r="AD485" s="15" t="s">
        <v>37</v>
      </c>
      <c r="AE485" s="15" t="s">
        <v>37</v>
      </c>
      <c r="AF485" s="15" t="s">
        <v>37</v>
      </c>
      <c r="AG485" s="15" t="s">
        <v>37</v>
      </c>
      <c r="AH485" s="15" t="s">
        <v>37</v>
      </c>
      <c r="AI485" s="15" t="s">
        <v>37</v>
      </c>
      <c r="AJ485" s="15" t="s">
        <v>37</v>
      </c>
      <c r="AK485" s="15" t="s">
        <v>37</v>
      </c>
      <c r="AL485" s="15" t="s">
        <v>37</v>
      </c>
      <c r="AM485" s="15" t="s">
        <v>37</v>
      </c>
      <c r="AN485" s="15" t="s">
        <v>37</v>
      </c>
      <c r="AP485" s="16">
        <v>138703.60279629423</v>
      </c>
      <c r="AQ485" s="17">
        <v>4</v>
      </c>
      <c r="AR485" s="18" t="s">
        <v>37</v>
      </c>
      <c r="AS485" s="19">
        <v>4014208.9362274534</v>
      </c>
      <c r="AT485" s="19" t="s">
        <v>37</v>
      </c>
      <c r="AV485" s="16">
        <v>138703.60279629423</v>
      </c>
      <c r="AW485" s="17">
        <v>17</v>
      </c>
      <c r="AX485" s="18" t="s">
        <v>37</v>
      </c>
      <c r="AY485" s="19">
        <v>838755.16233753297</v>
      </c>
      <c r="AZ485" s="19" t="s">
        <v>37</v>
      </c>
    </row>
    <row r="486" spans="9:52" x14ac:dyDescent="0.15">
      <c r="I486" s="14">
        <v>45045</v>
      </c>
      <c r="J486" s="15" t="s">
        <v>37</v>
      </c>
      <c r="K486" s="15" t="s">
        <v>37</v>
      </c>
      <c r="L486" s="15">
        <v>32693.052408555945</v>
      </c>
      <c r="M486" s="15">
        <v>33250.905267082759</v>
      </c>
      <c r="N486" s="15" t="s">
        <v>37</v>
      </c>
      <c r="O486" s="15" t="s">
        <v>37</v>
      </c>
      <c r="P486" s="15">
        <v>36073.384072579771</v>
      </c>
      <c r="Q486" s="15">
        <v>36644.57070803528</v>
      </c>
      <c r="R486" s="15" t="s">
        <v>37</v>
      </c>
      <c r="S486" s="15" t="s">
        <v>37</v>
      </c>
      <c r="T486" s="15" t="s">
        <v>37</v>
      </c>
      <c r="U486" s="15" t="s">
        <v>37</v>
      </c>
      <c r="V486" s="15" t="s">
        <v>37</v>
      </c>
      <c r="W486" s="15" t="s">
        <v>37</v>
      </c>
      <c r="X486" s="15" t="s">
        <v>37</v>
      </c>
      <c r="Y486" s="15" t="s">
        <v>37</v>
      </c>
      <c r="Z486" s="15" t="s">
        <v>37</v>
      </c>
      <c r="AA486" s="15" t="s">
        <v>37</v>
      </c>
      <c r="AB486" s="15" t="s">
        <v>37</v>
      </c>
      <c r="AC486" s="15" t="s">
        <v>37</v>
      </c>
      <c r="AD486" s="15" t="s">
        <v>37</v>
      </c>
      <c r="AE486" s="15" t="s">
        <v>37</v>
      </c>
      <c r="AF486" s="15" t="s">
        <v>37</v>
      </c>
      <c r="AG486" s="15" t="s">
        <v>37</v>
      </c>
      <c r="AH486" s="15" t="s">
        <v>37</v>
      </c>
      <c r="AI486" s="15" t="s">
        <v>37</v>
      </c>
      <c r="AJ486" s="15" t="s">
        <v>37</v>
      </c>
      <c r="AK486" s="15" t="s">
        <v>37</v>
      </c>
      <c r="AL486" s="15" t="s">
        <v>37</v>
      </c>
      <c r="AM486" s="15" t="s">
        <v>37</v>
      </c>
      <c r="AN486" s="15" t="s">
        <v>37</v>
      </c>
      <c r="AP486" s="16">
        <v>138661.91245625375</v>
      </c>
      <c r="AQ486" s="17">
        <v>4</v>
      </c>
      <c r="AR486" s="18" t="s">
        <v>37</v>
      </c>
      <c r="AS486" s="19">
        <v>4152870.848683707</v>
      </c>
      <c r="AT486" s="19" t="s">
        <v>37</v>
      </c>
      <c r="AV486" s="16">
        <v>138661.91245625375</v>
      </c>
      <c r="AW486" s="17">
        <v>17</v>
      </c>
      <c r="AX486" s="18">
        <v>17</v>
      </c>
      <c r="AY486" s="19">
        <v>977417.07479378674</v>
      </c>
      <c r="AZ486" s="19">
        <v>977417.07479378674</v>
      </c>
    </row>
    <row r="487" spans="9:52" x14ac:dyDescent="0.15">
      <c r="I487" s="14">
        <v>45046</v>
      </c>
      <c r="J487" s="15" t="s">
        <v>37</v>
      </c>
      <c r="K487" s="15" t="s">
        <v>37</v>
      </c>
      <c r="L487" s="15">
        <v>32683.225811089142</v>
      </c>
      <c r="M487" s="15">
        <v>33240.910994985337</v>
      </c>
      <c r="N487" s="15" t="s">
        <v>37</v>
      </c>
      <c r="O487" s="15" t="s">
        <v>37</v>
      </c>
      <c r="P487" s="15">
        <v>36062.541443995666</v>
      </c>
      <c r="Q487" s="15">
        <v>36633.556397068176</v>
      </c>
      <c r="R487" s="15" t="s">
        <v>37</v>
      </c>
      <c r="S487" s="15" t="s">
        <v>37</v>
      </c>
      <c r="T487" s="15" t="s">
        <v>37</v>
      </c>
      <c r="U487" s="15" t="s">
        <v>37</v>
      </c>
      <c r="V487" s="15" t="s">
        <v>37</v>
      </c>
      <c r="W487" s="15" t="s">
        <v>37</v>
      </c>
      <c r="X487" s="15" t="s">
        <v>37</v>
      </c>
      <c r="Y487" s="15" t="s">
        <v>37</v>
      </c>
      <c r="Z487" s="15" t="s">
        <v>37</v>
      </c>
      <c r="AA487" s="15" t="s">
        <v>37</v>
      </c>
      <c r="AB487" s="15" t="s">
        <v>37</v>
      </c>
      <c r="AC487" s="15" t="s">
        <v>37</v>
      </c>
      <c r="AD487" s="15" t="s">
        <v>37</v>
      </c>
      <c r="AE487" s="15" t="s">
        <v>37</v>
      </c>
      <c r="AF487" s="15" t="s">
        <v>37</v>
      </c>
      <c r="AG487" s="15" t="s">
        <v>37</v>
      </c>
      <c r="AH487" s="15" t="s">
        <v>37</v>
      </c>
      <c r="AI487" s="15" t="s">
        <v>37</v>
      </c>
      <c r="AJ487" s="15" t="s">
        <v>37</v>
      </c>
      <c r="AK487" s="15" t="s">
        <v>37</v>
      </c>
      <c r="AL487" s="15" t="s">
        <v>37</v>
      </c>
      <c r="AM487" s="15" t="s">
        <v>37</v>
      </c>
      <c r="AN487" s="15" t="s">
        <v>37</v>
      </c>
      <c r="AP487" s="16">
        <v>138620.23464713831</v>
      </c>
      <c r="AQ487" s="17">
        <v>4</v>
      </c>
      <c r="AR487" s="18">
        <v>4</v>
      </c>
      <c r="AS487" s="19">
        <v>4291491.0833308455</v>
      </c>
      <c r="AT487" s="19">
        <v>4291491.0833308455</v>
      </c>
      <c r="AV487" s="16">
        <v>138620.23464713831</v>
      </c>
      <c r="AW487" s="17">
        <v>18</v>
      </c>
      <c r="AX487" s="18" t="s">
        <v>37</v>
      </c>
      <c r="AY487" s="19">
        <v>138620.23464713831</v>
      </c>
      <c r="AZ487" s="19" t="s">
        <v>37</v>
      </c>
    </row>
    <row r="488" spans="9:52" x14ac:dyDescent="0.15">
      <c r="I488" s="14">
        <v>45047</v>
      </c>
      <c r="J488" s="15" t="s">
        <v>37</v>
      </c>
      <c r="K488" s="15" t="s">
        <v>37</v>
      </c>
      <c r="L488" s="15">
        <v>32673.40216721678</v>
      </c>
      <c r="M488" s="15">
        <v>33230.919726880558</v>
      </c>
      <c r="N488" s="15" t="s">
        <v>37</v>
      </c>
      <c r="O488" s="15" t="s">
        <v>37</v>
      </c>
      <c r="P488" s="15">
        <v>36051.702074395929</v>
      </c>
      <c r="Q488" s="15">
        <v>36622.545396688263</v>
      </c>
      <c r="R488" s="15" t="s">
        <v>37</v>
      </c>
      <c r="S488" s="15" t="s">
        <v>37</v>
      </c>
      <c r="T488" s="15" t="s">
        <v>37</v>
      </c>
      <c r="U488" s="15" t="s">
        <v>37</v>
      </c>
      <c r="V488" s="15" t="s">
        <v>37</v>
      </c>
      <c r="W488" s="15" t="s">
        <v>37</v>
      </c>
      <c r="X488" s="15" t="s">
        <v>37</v>
      </c>
      <c r="Y488" s="15" t="s">
        <v>37</v>
      </c>
      <c r="Z488" s="15" t="s">
        <v>37</v>
      </c>
      <c r="AA488" s="15" t="s">
        <v>37</v>
      </c>
      <c r="AB488" s="15" t="s">
        <v>37</v>
      </c>
      <c r="AC488" s="15" t="s">
        <v>37</v>
      </c>
      <c r="AD488" s="15" t="s">
        <v>37</v>
      </c>
      <c r="AE488" s="15" t="s">
        <v>37</v>
      </c>
      <c r="AF488" s="15" t="s">
        <v>37</v>
      </c>
      <c r="AG488" s="15" t="s">
        <v>37</v>
      </c>
      <c r="AH488" s="15" t="s">
        <v>37</v>
      </c>
      <c r="AI488" s="15" t="s">
        <v>37</v>
      </c>
      <c r="AJ488" s="15" t="s">
        <v>37</v>
      </c>
      <c r="AK488" s="15" t="s">
        <v>37</v>
      </c>
      <c r="AL488" s="15" t="s">
        <v>37</v>
      </c>
      <c r="AM488" s="15" t="s">
        <v>37</v>
      </c>
      <c r="AN488" s="15" t="s">
        <v>37</v>
      </c>
      <c r="AP488" s="16">
        <v>138578.56936518155</v>
      </c>
      <c r="AQ488" s="17">
        <v>5</v>
      </c>
      <c r="AR488" s="18" t="s">
        <v>37</v>
      </c>
      <c r="AS488" s="19">
        <v>138578.56936518155</v>
      </c>
      <c r="AT488" s="19" t="s">
        <v>37</v>
      </c>
      <c r="AV488" s="16">
        <v>138578.56936518155</v>
      </c>
      <c r="AW488" s="17">
        <v>18</v>
      </c>
      <c r="AX488" s="18" t="s">
        <v>37</v>
      </c>
      <c r="AY488" s="19">
        <v>277198.80401231989</v>
      </c>
      <c r="AZ488" s="19" t="s">
        <v>37</v>
      </c>
    </row>
    <row r="489" spans="9:52" x14ac:dyDescent="0.15">
      <c r="I489" s="14">
        <v>45048</v>
      </c>
      <c r="J489" s="15" t="s">
        <v>37</v>
      </c>
      <c r="K489" s="15" t="s">
        <v>37</v>
      </c>
      <c r="L489" s="15">
        <v>32663.581476051091</v>
      </c>
      <c r="M489" s="15">
        <v>33220.931461865512</v>
      </c>
      <c r="N489" s="15" t="s">
        <v>37</v>
      </c>
      <c r="O489" s="15" t="s">
        <v>37</v>
      </c>
      <c r="P489" s="15">
        <v>36040.865962800992</v>
      </c>
      <c r="Q489" s="15">
        <v>36611.53770590046</v>
      </c>
      <c r="R489" s="15" t="s">
        <v>37</v>
      </c>
      <c r="S489" s="15" t="s">
        <v>37</v>
      </c>
      <c r="T489" s="15" t="s">
        <v>37</v>
      </c>
      <c r="U489" s="15" t="s">
        <v>37</v>
      </c>
      <c r="V489" s="15" t="s">
        <v>37</v>
      </c>
      <c r="W489" s="15" t="s">
        <v>37</v>
      </c>
      <c r="X489" s="15" t="s">
        <v>37</v>
      </c>
      <c r="Y489" s="15" t="s">
        <v>37</v>
      </c>
      <c r="Z489" s="15" t="s">
        <v>37</v>
      </c>
      <c r="AA489" s="15" t="s">
        <v>37</v>
      </c>
      <c r="AB489" s="15" t="s">
        <v>37</v>
      </c>
      <c r="AC489" s="15" t="s">
        <v>37</v>
      </c>
      <c r="AD489" s="15" t="s">
        <v>37</v>
      </c>
      <c r="AE489" s="15" t="s">
        <v>37</v>
      </c>
      <c r="AF489" s="15" t="s">
        <v>37</v>
      </c>
      <c r="AG489" s="15" t="s">
        <v>37</v>
      </c>
      <c r="AH489" s="15" t="s">
        <v>37</v>
      </c>
      <c r="AI489" s="15" t="s">
        <v>37</v>
      </c>
      <c r="AJ489" s="15" t="s">
        <v>37</v>
      </c>
      <c r="AK489" s="15" t="s">
        <v>37</v>
      </c>
      <c r="AL489" s="15" t="s">
        <v>37</v>
      </c>
      <c r="AM489" s="15" t="s">
        <v>37</v>
      </c>
      <c r="AN489" s="15" t="s">
        <v>37</v>
      </c>
      <c r="AP489" s="16">
        <v>138536.91660661806</v>
      </c>
      <c r="AQ489" s="17">
        <v>5</v>
      </c>
      <c r="AR489" s="18" t="s">
        <v>37</v>
      </c>
      <c r="AS489" s="19">
        <v>277115.48597179959</v>
      </c>
      <c r="AT489" s="19" t="s">
        <v>37</v>
      </c>
      <c r="AV489" s="16">
        <v>138536.91660661806</v>
      </c>
      <c r="AW489" s="17">
        <v>18</v>
      </c>
      <c r="AX489" s="18" t="s">
        <v>37</v>
      </c>
      <c r="AY489" s="19">
        <v>415735.72061893798</v>
      </c>
      <c r="AZ489" s="19" t="s">
        <v>37</v>
      </c>
    </row>
    <row r="490" spans="9:52" x14ac:dyDescent="0.15">
      <c r="I490" s="14">
        <v>45049</v>
      </c>
      <c r="J490" s="15" t="s">
        <v>37</v>
      </c>
      <c r="K490" s="15" t="s">
        <v>37</v>
      </c>
      <c r="L490" s="15">
        <v>32166.394128694064</v>
      </c>
      <c r="M490" s="15">
        <v>32722.549931404636</v>
      </c>
      <c r="N490" s="15" t="s">
        <v>37</v>
      </c>
      <c r="O490" s="15" t="s">
        <v>37</v>
      </c>
      <c r="P490" s="15">
        <v>35536.471010858564</v>
      </c>
      <c r="Q490" s="15">
        <v>36105.931522038249</v>
      </c>
      <c r="R490" s="15" t="s">
        <v>37</v>
      </c>
      <c r="S490" s="15" t="s">
        <v>37</v>
      </c>
      <c r="T490" s="15" t="s">
        <v>37</v>
      </c>
      <c r="U490" s="15" t="s">
        <v>37</v>
      </c>
      <c r="V490" s="15" t="s">
        <v>37</v>
      </c>
      <c r="W490" s="15" t="s">
        <v>37</v>
      </c>
      <c r="X490" s="15" t="s">
        <v>37</v>
      </c>
      <c r="Y490" s="15" t="s">
        <v>37</v>
      </c>
      <c r="Z490" s="15" t="s">
        <v>37</v>
      </c>
      <c r="AA490" s="15" t="s">
        <v>37</v>
      </c>
      <c r="AB490" s="15" t="s">
        <v>37</v>
      </c>
      <c r="AC490" s="15" t="s">
        <v>37</v>
      </c>
      <c r="AD490" s="15" t="s">
        <v>37</v>
      </c>
      <c r="AE490" s="15" t="s">
        <v>37</v>
      </c>
      <c r="AF490" s="15" t="s">
        <v>37</v>
      </c>
      <c r="AG490" s="15" t="s">
        <v>37</v>
      </c>
      <c r="AH490" s="15" t="s">
        <v>37</v>
      </c>
      <c r="AI490" s="15" t="s">
        <v>37</v>
      </c>
      <c r="AJ490" s="15" t="s">
        <v>37</v>
      </c>
      <c r="AK490" s="15" t="s">
        <v>37</v>
      </c>
      <c r="AL490" s="15" t="s">
        <v>37</v>
      </c>
      <c r="AM490" s="15" t="s">
        <v>37</v>
      </c>
      <c r="AN490" s="15" t="s">
        <v>37</v>
      </c>
      <c r="AP490" s="16">
        <v>136531.34659299551</v>
      </c>
      <c r="AQ490" s="17">
        <v>5</v>
      </c>
      <c r="AR490" s="18" t="s">
        <v>37</v>
      </c>
      <c r="AS490" s="19">
        <v>413646.8325647951</v>
      </c>
      <c r="AT490" s="19" t="s">
        <v>37</v>
      </c>
      <c r="AV490" s="16">
        <v>136531.34659299551</v>
      </c>
      <c r="AW490" s="17">
        <v>18</v>
      </c>
      <c r="AX490" s="18" t="s">
        <v>37</v>
      </c>
      <c r="AY490" s="19">
        <v>552267.06721193343</v>
      </c>
      <c r="AZ490" s="19" t="s">
        <v>37</v>
      </c>
    </row>
    <row r="491" spans="9:52" x14ac:dyDescent="0.15">
      <c r="I491" s="14">
        <v>45050</v>
      </c>
      <c r="J491" s="15" t="s">
        <v>37</v>
      </c>
      <c r="K491" s="15" t="s">
        <v>37</v>
      </c>
      <c r="L491" s="15">
        <v>32156.725829658812</v>
      </c>
      <c r="M491" s="15">
        <v>32712.714467825255</v>
      </c>
      <c r="N491" s="15" t="s">
        <v>37</v>
      </c>
      <c r="O491" s="15" t="s">
        <v>37</v>
      </c>
      <c r="P491" s="15">
        <v>35525.789763000445</v>
      </c>
      <c r="Q491" s="15">
        <v>36095.079110620762</v>
      </c>
      <c r="R491" s="15" t="s">
        <v>37</v>
      </c>
      <c r="S491" s="15" t="s">
        <v>37</v>
      </c>
      <c r="T491" s="15" t="s">
        <v>37</v>
      </c>
      <c r="U491" s="15" t="s">
        <v>37</v>
      </c>
      <c r="V491" s="15" t="s">
        <v>37</v>
      </c>
      <c r="W491" s="15" t="s">
        <v>37</v>
      </c>
      <c r="X491" s="15" t="s">
        <v>37</v>
      </c>
      <c r="Y491" s="15" t="s">
        <v>37</v>
      </c>
      <c r="Z491" s="15" t="s">
        <v>37</v>
      </c>
      <c r="AA491" s="15" t="s">
        <v>37</v>
      </c>
      <c r="AB491" s="15" t="s">
        <v>37</v>
      </c>
      <c r="AC491" s="15" t="s">
        <v>37</v>
      </c>
      <c r="AD491" s="15" t="s">
        <v>37</v>
      </c>
      <c r="AE491" s="15" t="s">
        <v>37</v>
      </c>
      <c r="AF491" s="15" t="s">
        <v>37</v>
      </c>
      <c r="AG491" s="15" t="s">
        <v>37</v>
      </c>
      <c r="AH491" s="15" t="s">
        <v>37</v>
      </c>
      <c r="AI491" s="15" t="s">
        <v>37</v>
      </c>
      <c r="AJ491" s="15" t="s">
        <v>37</v>
      </c>
      <c r="AK491" s="15" t="s">
        <v>37</v>
      </c>
      <c r="AL491" s="15" t="s">
        <v>37</v>
      </c>
      <c r="AM491" s="15" t="s">
        <v>37</v>
      </c>
      <c r="AN491" s="15" t="s">
        <v>37</v>
      </c>
      <c r="AP491" s="16">
        <v>136490.30917110527</v>
      </c>
      <c r="AQ491" s="17">
        <v>5</v>
      </c>
      <c r="AR491" s="18" t="s">
        <v>37</v>
      </c>
      <c r="AS491" s="19">
        <v>550137.14173590043</v>
      </c>
      <c r="AT491" s="19" t="s">
        <v>37</v>
      </c>
      <c r="AV491" s="16">
        <v>136490.30917110527</v>
      </c>
      <c r="AW491" s="17">
        <v>18</v>
      </c>
      <c r="AX491" s="18" t="s">
        <v>37</v>
      </c>
      <c r="AY491" s="19">
        <v>688757.3763830387</v>
      </c>
      <c r="AZ491" s="19" t="s">
        <v>37</v>
      </c>
    </row>
    <row r="492" spans="9:52" x14ac:dyDescent="0.15">
      <c r="I492" s="14">
        <v>45051</v>
      </c>
      <c r="J492" s="15" t="s">
        <v>37</v>
      </c>
      <c r="K492" s="15" t="s">
        <v>37</v>
      </c>
      <c r="L492" s="15">
        <v>32147.060436638014</v>
      </c>
      <c r="M492" s="15">
        <v>32702.881960505212</v>
      </c>
      <c r="N492" s="15" t="s">
        <v>37</v>
      </c>
      <c r="O492" s="15" t="s">
        <v>37</v>
      </c>
      <c r="P492" s="15">
        <v>35515.111725620249</v>
      </c>
      <c r="Q492" s="15">
        <v>36084.229961128083</v>
      </c>
      <c r="R492" s="15" t="s">
        <v>37</v>
      </c>
      <c r="S492" s="15" t="s">
        <v>37</v>
      </c>
      <c r="T492" s="15" t="s">
        <v>37</v>
      </c>
      <c r="U492" s="15" t="s">
        <v>37</v>
      </c>
      <c r="V492" s="15" t="s">
        <v>37</v>
      </c>
      <c r="W492" s="15" t="s">
        <v>37</v>
      </c>
      <c r="X492" s="15" t="s">
        <v>37</v>
      </c>
      <c r="Y492" s="15" t="s">
        <v>37</v>
      </c>
      <c r="Z492" s="15" t="s">
        <v>37</v>
      </c>
      <c r="AA492" s="15" t="s">
        <v>37</v>
      </c>
      <c r="AB492" s="15" t="s">
        <v>37</v>
      </c>
      <c r="AC492" s="15" t="s">
        <v>37</v>
      </c>
      <c r="AD492" s="15" t="s">
        <v>37</v>
      </c>
      <c r="AE492" s="15" t="s">
        <v>37</v>
      </c>
      <c r="AF492" s="15" t="s">
        <v>37</v>
      </c>
      <c r="AG492" s="15" t="s">
        <v>37</v>
      </c>
      <c r="AH492" s="15" t="s">
        <v>37</v>
      </c>
      <c r="AI492" s="15" t="s">
        <v>37</v>
      </c>
      <c r="AJ492" s="15" t="s">
        <v>37</v>
      </c>
      <c r="AK492" s="15" t="s">
        <v>37</v>
      </c>
      <c r="AL492" s="15" t="s">
        <v>37</v>
      </c>
      <c r="AM492" s="15" t="s">
        <v>37</v>
      </c>
      <c r="AN492" s="15" t="s">
        <v>37</v>
      </c>
      <c r="AP492" s="16">
        <v>136449.28408389157</v>
      </c>
      <c r="AQ492" s="17">
        <v>5</v>
      </c>
      <c r="AR492" s="18" t="s">
        <v>37</v>
      </c>
      <c r="AS492" s="19">
        <v>686586.42581979197</v>
      </c>
      <c r="AT492" s="19" t="s">
        <v>37</v>
      </c>
      <c r="AV492" s="16">
        <v>136449.28408389157</v>
      </c>
      <c r="AW492" s="17">
        <v>18</v>
      </c>
      <c r="AX492" s="18" t="s">
        <v>37</v>
      </c>
      <c r="AY492" s="19">
        <v>825206.66046693025</v>
      </c>
      <c r="AZ492" s="19" t="s">
        <v>37</v>
      </c>
    </row>
    <row r="493" spans="9:52" x14ac:dyDescent="0.15">
      <c r="I493" s="14">
        <v>45052</v>
      </c>
      <c r="J493" s="15" t="s">
        <v>37</v>
      </c>
      <c r="K493" s="15" t="s">
        <v>37</v>
      </c>
      <c r="L493" s="15">
        <v>32137.3979487582</v>
      </c>
      <c r="M493" s="15">
        <v>32693.052408555945</v>
      </c>
      <c r="N493" s="15" t="s">
        <v>37</v>
      </c>
      <c r="O493" s="15" t="s">
        <v>37</v>
      </c>
      <c r="P493" s="15">
        <v>35504.43689775301</v>
      </c>
      <c r="Q493" s="15">
        <v>36073.384072579771</v>
      </c>
      <c r="R493" s="15" t="s">
        <v>37</v>
      </c>
      <c r="S493" s="15" t="s">
        <v>37</v>
      </c>
      <c r="T493" s="15" t="s">
        <v>37</v>
      </c>
      <c r="U493" s="15" t="s">
        <v>37</v>
      </c>
      <c r="V493" s="15" t="s">
        <v>37</v>
      </c>
      <c r="W493" s="15" t="s">
        <v>37</v>
      </c>
      <c r="X493" s="15" t="s">
        <v>37</v>
      </c>
      <c r="Y493" s="15" t="s">
        <v>37</v>
      </c>
      <c r="Z493" s="15" t="s">
        <v>37</v>
      </c>
      <c r="AA493" s="15" t="s">
        <v>37</v>
      </c>
      <c r="AB493" s="15" t="s">
        <v>37</v>
      </c>
      <c r="AC493" s="15" t="s">
        <v>37</v>
      </c>
      <c r="AD493" s="15" t="s">
        <v>37</v>
      </c>
      <c r="AE493" s="15" t="s">
        <v>37</v>
      </c>
      <c r="AF493" s="15" t="s">
        <v>37</v>
      </c>
      <c r="AG493" s="15" t="s">
        <v>37</v>
      </c>
      <c r="AH493" s="15" t="s">
        <v>37</v>
      </c>
      <c r="AI493" s="15" t="s">
        <v>37</v>
      </c>
      <c r="AJ493" s="15" t="s">
        <v>37</v>
      </c>
      <c r="AK493" s="15" t="s">
        <v>37</v>
      </c>
      <c r="AL493" s="15" t="s">
        <v>37</v>
      </c>
      <c r="AM493" s="15" t="s">
        <v>37</v>
      </c>
      <c r="AN493" s="15" t="s">
        <v>37</v>
      </c>
      <c r="AP493" s="16">
        <v>136408.27132764691</v>
      </c>
      <c r="AQ493" s="17">
        <v>5</v>
      </c>
      <c r="AR493" s="18" t="s">
        <v>37</v>
      </c>
      <c r="AS493" s="19">
        <v>822994.69714743888</v>
      </c>
      <c r="AT493" s="19" t="s">
        <v>37</v>
      </c>
      <c r="AV493" s="16">
        <v>136408.27132764691</v>
      </c>
      <c r="AW493" s="17">
        <v>18</v>
      </c>
      <c r="AX493" s="18">
        <v>18</v>
      </c>
      <c r="AY493" s="19">
        <v>961614.93179457716</v>
      </c>
      <c r="AZ493" s="19">
        <v>961614.93179457716</v>
      </c>
    </row>
    <row r="494" spans="9:52" x14ac:dyDescent="0.15">
      <c r="I494" s="14">
        <v>45053</v>
      </c>
      <c r="J494" s="15" t="s">
        <v>37</v>
      </c>
      <c r="K494" s="15" t="s">
        <v>37</v>
      </c>
      <c r="L494" s="15">
        <v>32127.738365146175</v>
      </c>
      <c r="M494" s="15">
        <v>32683.225811089142</v>
      </c>
      <c r="N494" s="15" t="s">
        <v>37</v>
      </c>
      <c r="O494" s="15" t="s">
        <v>37</v>
      </c>
      <c r="P494" s="15">
        <v>35493.765278434024</v>
      </c>
      <c r="Q494" s="15">
        <v>36062.541443995666</v>
      </c>
      <c r="R494" s="15" t="s">
        <v>37</v>
      </c>
      <c r="S494" s="15" t="s">
        <v>37</v>
      </c>
      <c r="T494" s="15" t="s">
        <v>37</v>
      </c>
      <c r="U494" s="15" t="s">
        <v>37</v>
      </c>
      <c r="V494" s="15" t="s">
        <v>37</v>
      </c>
      <c r="W494" s="15" t="s">
        <v>37</v>
      </c>
      <c r="X494" s="15" t="s">
        <v>37</v>
      </c>
      <c r="Y494" s="15" t="s">
        <v>37</v>
      </c>
      <c r="Z494" s="15" t="s">
        <v>37</v>
      </c>
      <c r="AA494" s="15" t="s">
        <v>37</v>
      </c>
      <c r="AB494" s="15" t="s">
        <v>37</v>
      </c>
      <c r="AC494" s="15" t="s">
        <v>37</v>
      </c>
      <c r="AD494" s="15" t="s">
        <v>37</v>
      </c>
      <c r="AE494" s="15" t="s">
        <v>37</v>
      </c>
      <c r="AF494" s="15" t="s">
        <v>37</v>
      </c>
      <c r="AG494" s="15" t="s">
        <v>37</v>
      </c>
      <c r="AH494" s="15" t="s">
        <v>37</v>
      </c>
      <c r="AI494" s="15" t="s">
        <v>37</v>
      </c>
      <c r="AJ494" s="15" t="s">
        <v>37</v>
      </c>
      <c r="AK494" s="15" t="s">
        <v>37</v>
      </c>
      <c r="AL494" s="15" t="s">
        <v>37</v>
      </c>
      <c r="AM494" s="15" t="s">
        <v>37</v>
      </c>
      <c r="AN494" s="15" t="s">
        <v>37</v>
      </c>
      <c r="AP494" s="16">
        <v>136367.27089866501</v>
      </c>
      <c r="AQ494" s="17">
        <v>5</v>
      </c>
      <c r="AR494" s="18" t="s">
        <v>37</v>
      </c>
      <c r="AS494" s="19">
        <v>959361.96804610384</v>
      </c>
      <c r="AT494" s="19" t="s">
        <v>37</v>
      </c>
      <c r="AV494" s="16">
        <v>136367.27089866501</v>
      </c>
      <c r="AW494" s="17">
        <v>19</v>
      </c>
      <c r="AX494" s="18" t="s">
        <v>37</v>
      </c>
      <c r="AY494" s="19">
        <v>136367.27089866501</v>
      </c>
      <c r="AZ494" s="19" t="s">
        <v>37</v>
      </c>
    </row>
    <row r="495" spans="9:52" x14ac:dyDescent="0.15">
      <c r="I495" s="14">
        <v>45054</v>
      </c>
      <c r="J495" s="15" t="s">
        <v>37</v>
      </c>
      <c r="K495" s="15" t="s">
        <v>37</v>
      </c>
      <c r="L495" s="15">
        <v>32118.081684928991</v>
      </c>
      <c r="M495" s="15">
        <v>32673.40216721678</v>
      </c>
      <c r="N495" s="15" t="s">
        <v>37</v>
      </c>
      <c r="O495" s="15" t="s">
        <v>37</v>
      </c>
      <c r="P495" s="15">
        <v>35483.096866698907</v>
      </c>
      <c r="Q495" s="15">
        <v>36051.702074395929</v>
      </c>
      <c r="R495" s="15" t="s">
        <v>37</v>
      </c>
      <c r="S495" s="15" t="s">
        <v>37</v>
      </c>
      <c r="T495" s="15" t="s">
        <v>37</v>
      </c>
      <c r="U495" s="15" t="s">
        <v>37</v>
      </c>
      <c r="V495" s="15" t="s">
        <v>37</v>
      </c>
      <c r="W495" s="15" t="s">
        <v>37</v>
      </c>
      <c r="X495" s="15" t="s">
        <v>37</v>
      </c>
      <c r="Y495" s="15" t="s">
        <v>37</v>
      </c>
      <c r="Z495" s="15" t="s">
        <v>37</v>
      </c>
      <c r="AA495" s="15" t="s">
        <v>37</v>
      </c>
      <c r="AB495" s="15" t="s">
        <v>37</v>
      </c>
      <c r="AC495" s="15" t="s">
        <v>37</v>
      </c>
      <c r="AD495" s="15" t="s">
        <v>37</v>
      </c>
      <c r="AE495" s="15" t="s">
        <v>37</v>
      </c>
      <c r="AF495" s="15" t="s">
        <v>37</v>
      </c>
      <c r="AG495" s="15" t="s">
        <v>37</v>
      </c>
      <c r="AH495" s="15" t="s">
        <v>37</v>
      </c>
      <c r="AI495" s="15" t="s">
        <v>37</v>
      </c>
      <c r="AJ495" s="15" t="s">
        <v>37</v>
      </c>
      <c r="AK495" s="15" t="s">
        <v>37</v>
      </c>
      <c r="AL495" s="15" t="s">
        <v>37</v>
      </c>
      <c r="AM495" s="15" t="s">
        <v>37</v>
      </c>
      <c r="AN495" s="15" t="s">
        <v>37</v>
      </c>
      <c r="AP495" s="16">
        <v>136326.28279324062</v>
      </c>
      <c r="AQ495" s="17">
        <v>5</v>
      </c>
      <c r="AR495" s="18" t="s">
        <v>37</v>
      </c>
      <c r="AS495" s="19">
        <v>1095688.2508393445</v>
      </c>
      <c r="AT495" s="19" t="s">
        <v>37</v>
      </c>
      <c r="AV495" s="16">
        <v>136326.28279324062</v>
      </c>
      <c r="AW495" s="17">
        <v>19</v>
      </c>
      <c r="AX495" s="18" t="s">
        <v>37</v>
      </c>
      <c r="AY495" s="19">
        <v>272693.55369190563</v>
      </c>
      <c r="AZ495" s="19" t="s">
        <v>37</v>
      </c>
    </row>
    <row r="496" spans="9:52" x14ac:dyDescent="0.15">
      <c r="I496" s="14">
        <v>45055</v>
      </c>
      <c r="J496" s="15" t="s">
        <v>37</v>
      </c>
      <c r="K496" s="15" t="s">
        <v>37</v>
      </c>
      <c r="L496" s="15">
        <v>32108.427907233978</v>
      </c>
      <c r="M496" s="15">
        <v>32663.581476051091</v>
      </c>
      <c r="N496" s="15" t="s">
        <v>37</v>
      </c>
      <c r="O496" s="15" t="s">
        <v>37</v>
      </c>
      <c r="P496" s="15">
        <v>35472.431661583549</v>
      </c>
      <c r="Q496" s="15">
        <v>36040.865962800992</v>
      </c>
      <c r="R496" s="15" t="s">
        <v>37</v>
      </c>
      <c r="S496" s="15" t="s">
        <v>37</v>
      </c>
      <c r="T496" s="15" t="s">
        <v>37</v>
      </c>
      <c r="U496" s="15" t="s">
        <v>37</v>
      </c>
      <c r="V496" s="15" t="s">
        <v>37</v>
      </c>
      <c r="W496" s="15" t="s">
        <v>37</v>
      </c>
      <c r="X496" s="15" t="s">
        <v>37</v>
      </c>
      <c r="Y496" s="15" t="s">
        <v>37</v>
      </c>
      <c r="Z496" s="15" t="s">
        <v>37</v>
      </c>
      <c r="AA496" s="15" t="s">
        <v>37</v>
      </c>
      <c r="AB496" s="15" t="s">
        <v>37</v>
      </c>
      <c r="AC496" s="15" t="s">
        <v>37</v>
      </c>
      <c r="AD496" s="15" t="s">
        <v>37</v>
      </c>
      <c r="AE496" s="15" t="s">
        <v>37</v>
      </c>
      <c r="AF496" s="15" t="s">
        <v>37</v>
      </c>
      <c r="AG496" s="15" t="s">
        <v>37</v>
      </c>
      <c r="AH496" s="15" t="s">
        <v>37</v>
      </c>
      <c r="AI496" s="15" t="s">
        <v>37</v>
      </c>
      <c r="AJ496" s="15" t="s">
        <v>37</v>
      </c>
      <c r="AK496" s="15" t="s">
        <v>37</v>
      </c>
      <c r="AL496" s="15" t="s">
        <v>37</v>
      </c>
      <c r="AM496" s="15" t="s">
        <v>37</v>
      </c>
      <c r="AN496" s="15" t="s">
        <v>37</v>
      </c>
      <c r="AP496" s="16">
        <v>136285.30700766959</v>
      </c>
      <c r="AQ496" s="17">
        <v>5</v>
      </c>
      <c r="AR496" s="18" t="s">
        <v>37</v>
      </c>
      <c r="AS496" s="19">
        <v>1231973.5578470142</v>
      </c>
      <c r="AT496" s="19" t="s">
        <v>37</v>
      </c>
      <c r="AV496" s="16">
        <v>136285.30700766959</v>
      </c>
      <c r="AW496" s="17">
        <v>19</v>
      </c>
      <c r="AX496" s="18" t="s">
        <v>37</v>
      </c>
      <c r="AY496" s="19">
        <v>408978.86069957522</v>
      </c>
      <c r="AZ496" s="19" t="s">
        <v>37</v>
      </c>
    </row>
    <row r="497" spans="9:52" x14ac:dyDescent="0.15">
      <c r="I497" s="14">
        <v>45056</v>
      </c>
      <c r="J497" s="15" t="s">
        <v>37</v>
      </c>
      <c r="K497" s="15" t="s">
        <v>37</v>
      </c>
      <c r="L497" s="15">
        <v>31612.431924655557</v>
      </c>
      <c r="M497" s="15">
        <v>32166.394128694064</v>
      </c>
      <c r="N497" s="15" t="s">
        <v>37</v>
      </c>
      <c r="O497" s="15" t="s">
        <v>37</v>
      </c>
      <c r="P497" s="15">
        <v>34969.245083483511</v>
      </c>
      <c r="Q497" s="15">
        <v>35536.471010858564</v>
      </c>
      <c r="R497" s="15" t="s">
        <v>37</v>
      </c>
      <c r="S497" s="15" t="s">
        <v>37</v>
      </c>
      <c r="T497" s="15" t="s">
        <v>37</v>
      </c>
      <c r="U497" s="15" t="s">
        <v>37</v>
      </c>
      <c r="V497" s="15" t="s">
        <v>37</v>
      </c>
      <c r="W497" s="15" t="s">
        <v>37</v>
      </c>
      <c r="X497" s="15" t="s">
        <v>37</v>
      </c>
      <c r="Y497" s="15" t="s">
        <v>37</v>
      </c>
      <c r="Z497" s="15" t="s">
        <v>37</v>
      </c>
      <c r="AA497" s="15" t="s">
        <v>37</v>
      </c>
      <c r="AB497" s="15" t="s">
        <v>37</v>
      </c>
      <c r="AC497" s="15" t="s">
        <v>37</v>
      </c>
      <c r="AD497" s="15" t="s">
        <v>37</v>
      </c>
      <c r="AE497" s="15" t="s">
        <v>37</v>
      </c>
      <c r="AF497" s="15" t="s">
        <v>37</v>
      </c>
      <c r="AG497" s="15" t="s">
        <v>37</v>
      </c>
      <c r="AH497" s="15" t="s">
        <v>37</v>
      </c>
      <c r="AI497" s="15" t="s">
        <v>37</v>
      </c>
      <c r="AJ497" s="15" t="s">
        <v>37</v>
      </c>
      <c r="AK497" s="15" t="s">
        <v>37</v>
      </c>
      <c r="AL497" s="15" t="s">
        <v>37</v>
      </c>
      <c r="AM497" s="15" t="s">
        <v>37</v>
      </c>
      <c r="AN497" s="15" t="s">
        <v>37</v>
      </c>
      <c r="AP497" s="16">
        <v>134284.54214769171</v>
      </c>
      <c r="AQ497" s="17">
        <v>5</v>
      </c>
      <c r="AR497" s="18" t="s">
        <v>37</v>
      </c>
      <c r="AS497" s="19">
        <v>1366258.099994706</v>
      </c>
      <c r="AT497" s="19" t="s">
        <v>37</v>
      </c>
      <c r="AV497" s="16">
        <v>134284.54214769171</v>
      </c>
      <c r="AW497" s="17">
        <v>19</v>
      </c>
      <c r="AX497" s="18" t="s">
        <v>37</v>
      </c>
      <c r="AY497" s="19">
        <v>543263.40284726699</v>
      </c>
      <c r="AZ497" s="19" t="s">
        <v>37</v>
      </c>
    </row>
    <row r="498" spans="9:52" x14ac:dyDescent="0.15">
      <c r="I498" s="14">
        <v>45057</v>
      </c>
      <c r="J498" s="15" t="s">
        <v>37</v>
      </c>
      <c r="K498" s="15" t="s">
        <v>37</v>
      </c>
      <c r="L498" s="15">
        <v>31602.930130831344</v>
      </c>
      <c r="M498" s="15">
        <v>32156.725829658812</v>
      </c>
      <c r="N498" s="15" t="s">
        <v>37</v>
      </c>
      <c r="O498" s="15" t="s">
        <v>37</v>
      </c>
      <c r="P498" s="15">
        <v>34958.734327532708</v>
      </c>
      <c r="Q498" s="15">
        <v>35525.789763000445</v>
      </c>
      <c r="R498" s="15" t="s">
        <v>37</v>
      </c>
      <c r="S498" s="15" t="s">
        <v>37</v>
      </c>
      <c r="T498" s="15" t="s">
        <v>37</v>
      </c>
      <c r="U498" s="15" t="s">
        <v>37</v>
      </c>
      <c r="V498" s="15" t="s">
        <v>37</v>
      </c>
      <c r="W498" s="15" t="s">
        <v>37</v>
      </c>
      <c r="X498" s="15" t="s">
        <v>37</v>
      </c>
      <c r="Y498" s="15" t="s">
        <v>37</v>
      </c>
      <c r="Z498" s="15" t="s">
        <v>37</v>
      </c>
      <c r="AA498" s="15" t="s">
        <v>37</v>
      </c>
      <c r="AB498" s="15" t="s">
        <v>37</v>
      </c>
      <c r="AC498" s="15" t="s">
        <v>37</v>
      </c>
      <c r="AD498" s="15" t="s">
        <v>37</v>
      </c>
      <c r="AE498" s="15" t="s">
        <v>37</v>
      </c>
      <c r="AF498" s="15" t="s">
        <v>37</v>
      </c>
      <c r="AG498" s="15" t="s">
        <v>37</v>
      </c>
      <c r="AH498" s="15" t="s">
        <v>37</v>
      </c>
      <c r="AI498" s="15" t="s">
        <v>37</v>
      </c>
      <c r="AJ498" s="15" t="s">
        <v>37</v>
      </c>
      <c r="AK498" s="15" t="s">
        <v>37</v>
      </c>
      <c r="AL498" s="15" t="s">
        <v>37</v>
      </c>
      <c r="AM498" s="15" t="s">
        <v>37</v>
      </c>
      <c r="AN498" s="15" t="s">
        <v>37</v>
      </c>
      <c r="AP498" s="16">
        <v>134244.18005102332</v>
      </c>
      <c r="AQ498" s="17">
        <v>5</v>
      </c>
      <c r="AR498" s="18" t="s">
        <v>37</v>
      </c>
      <c r="AS498" s="19">
        <v>1500502.2800457294</v>
      </c>
      <c r="AT498" s="19" t="s">
        <v>37</v>
      </c>
      <c r="AV498" s="16">
        <v>134244.18005102332</v>
      </c>
      <c r="AW498" s="17">
        <v>19</v>
      </c>
      <c r="AX498" s="18" t="s">
        <v>37</v>
      </c>
      <c r="AY498" s="19">
        <v>677507.58289829036</v>
      </c>
      <c r="AZ498" s="19" t="s">
        <v>37</v>
      </c>
    </row>
    <row r="499" spans="9:52" x14ac:dyDescent="0.15">
      <c r="I499" s="14">
        <v>45058</v>
      </c>
      <c r="J499" s="15" t="s">
        <v>37</v>
      </c>
      <c r="K499" s="15" t="s">
        <v>37</v>
      </c>
      <c r="L499" s="15">
        <v>31593.43119297488</v>
      </c>
      <c r="M499" s="15">
        <v>32147.060436638014</v>
      </c>
      <c r="N499" s="15" t="s">
        <v>37</v>
      </c>
      <c r="O499" s="15" t="s">
        <v>37</v>
      </c>
      <c r="P499" s="15">
        <v>34948.226730814829</v>
      </c>
      <c r="Q499" s="15">
        <v>35515.111725620249</v>
      </c>
      <c r="R499" s="15" t="s">
        <v>37</v>
      </c>
      <c r="S499" s="15" t="s">
        <v>37</v>
      </c>
      <c r="T499" s="15" t="s">
        <v>37</v>
      </c>
      <c r="U499" s="15" t="s">
        <v>37</v>
      </c>
      <c r="V499" s="15" t="s">
        <v>37</v>
      </c>
      <c r="W499" s="15" t="s">
        <v>37</v>
      </c>
      <c r="X499" s="15" t="s">
        <v>37</v>
      </c>
      <c r="Y499" s="15" t="s">
        <v>37</v>
      </c>
      <c r="Z499" s="15" t="s">
        <v>37</v>
      </c>
      <c r="AA499" s="15" t="s">
        <v>37</v>
      </c>
      <c r="AB499" s="15" t="s">
        <v>37</v>
      </c>
      <c r="AC499" s="15" t="s">
        <v>37</v>
      </c>
      <c r="AD499" s="15" t="s">
        <v>37</v>
      </c>
      <c r="AE499" s="15" t="s">
        <v>37</v>
      </c>
      <c r="AF499" s="15" t="s">
        <v>37</v>
      </c>
      <c r="AG499" s="15" t="s">
        <v>37</v>
      </c>
      <c r="AH499" s="15" t="s">
        <v>37</v>
      </c>
      <c r="AI499" s="15" t="s">
        <v>37</v>
      </c>
      <c r="AJ499" s="15" t="s">
        <v>37</v>
      </c>
      <c r="AK499" s="15" t="s">
        <v>37</v>
      </c>
      <c r="AL499" s="15" t="s">
        <v>37</v>
      </c>
      <c r="AM499" s="15" t="s">
        <v>37</v>
      </c>
      <c r="AN499" s="15" t="s">
        <v>37</v>
      </c>
      <c r="AP499" s="16">
        <v>134203.83008604796</v>
      </c>
      <c r="AQ499" s="17">
        <v>5</v>
      </c>
      <c r="AR499" s="18" t="s">
        <v>37</v>
      </c>
      <c r="AS499" s="19">
        <v>1634706.1101317774</v>
      </c>
      <c r="AT499" s="19" t="s">
        <v>37</v>
      </c>
      <c r="AV499" s="16">
        <v>134203.83008604796</v>
      </c>
      <c r="AW499" s="17">
        <v>19</v>
      </c>
      <c r="AX499" s="18" t="s">
        <v>37</v>
      </c>
      <c r="AY499" s="19">
        <v>811711.41298433836</v>
      </c>
      <c r="AZ499" s="19" t="s">
        <v>37</v>
      </c>
    </row>
    <row r="500" spans="9:52" x14ac:dyDescent="0.15">
      <c r="I500" s="14">
        <v>45059</v>
      </c>
      <c r="J500" s="15" t="s">
        <v>37</v>
      </c>
      <c r="K500" s="15" t="s">
        <v>37</v>
      </c>
      <c r="L500" s="15">
        <v>31583.935110227736</v>
      </c>
      <c r="M500" s="15">
        <v>32137.3979487582</v>
      </c>
      <c r="N500" s="15" t="s">
        <v>37</v>
      </c>
      <c r="O500" s="15" t="s">
        <v>37</v>
      </c>
      <c r="P500" s="15">
        <v>34937.722292380313</v>
      </c>
      <c r="Q500" s="15">
        <v>35504.43689775301</v>
      </c>
      <c r="R500" s="15" t="s">
        <v>37</v>
      </c>
      <c r="S500" s="15" t="s">
        <v>37</v>
      </c>
      <c r="T500" s="15" t="s">
        <v>37</v>
      </c>
      <c r="U500" s="15" t="s">
        <v>37</v>
      </c>
      <c r="V500" s="15" t="s">
        <v>37</v>
      </c>
      <c r="W500" s="15" t="s">
        <v>37</v>
      </c>
      <c r="X500" s="15" t="s">
        <v>37</v>
      </c>
      <c r="Y500" s="15" t="s">
        <v>37</v>
      </c>
      <c r="Z500" s="15" t="s">
        <v>37</v>
      </c>
      <c r="AA500" s="15" t="s">
        <v>37</v>
      </c>
      <c r="AB500" s="15" t="s">
        <v>37</v>
      </c>
      <c r="AC500" s="15" t="s">
        <v>37</v>
      </c>
      <c r="AD500" s="15" t="s">
        <v>37</v>
      </c>
      <c r="AE500" s="15" t="s">
        <v>37</v>
      </c>
      <c r="AF500" s="15" t="s">
        <v>37</v>
      </c>
      <c r="AG500" s="15" t="s">
        <v>37</v>
      </c>
      <c r="AH500" s="15" t="s">
        <v>37</v>
      </c>
      <c r="AI500" s="15" t="s">
        <v>37</v>
      </c>
      <c r="AJ500" s="15" t="s">
        <v>37</v>
      </c>
      <c r="AK500" s="15" t="s">
        <v>37</v>
      </c>
      <c r="AL500" s="15" t="s">
        <v>37</v>
      </c>
      <c r="AM500" s="15" t="s">
        <v>37</v>
      </c>
      <c r="AN500" s="15" t="s">
        <v>37</v>
      </c>
      <c r="AP500" s="16">
        <v>134163.49224911927</v>
      </c>
      <c r="AQ500" s="17">
        <v>5</v>
      </c>
      <c r="AR500" s="18" t="s">
        <v>37</v>
      </c>
      <c r="AS500" s="19">
        <v>1768869.6023808967</v>
      </c>
      <c r="AT500" s="19" t="s">
        <v>37</v>
      </c>
      <c r="AV500" s="16">
        <v>134163.49224911927</v>
      </c>
      <c r="AW500" s="17">
        <v>19</v>
      </c>
      <c r="AX500" s="18">
        <v>19</v>
      </c>
      <c r="AY500" s="19">
        <v>945874.90523345768</v>
      </c>
      <c r="AZ500" s="19">
        <v>945874.90523345768</v>
      </c>
    </row>
    <row r="501" spans="9:52" x14ac:dyDescent="0.15">
      <c r="I501" s="14">
        <v>45060</v>
      </c>
      <c r="J501" s="15" t="s">
        <v>37</v>
      </c>
      <c r="K501" s="15" t="s">
        <v>37</v>
      </c>
      <c r="L501" s="15">
        <v>31574.441881731749</v>
      </c>
      <c r="M501" s="15">
        <v>32127.738365146175</v>
      </c>
      <c r="N501" s="15" t="s">
        <v>37</v>
      </c>
      <c r="O501" s="15" t="s">
        <v>37</v>
      </c>
      <c r="P501" s="15">
        <v>34927.221011279857</v>
      </c>
      <c r="Q501" s="15">
        <v>35493.765278434024</v>
      </c>
      <c r="R501" s="15" t="s">
        <v>37</v>
      </c>
      <c r="S501" s="15" t="s">
        <v>37</v>
      </c>
      <c r="T501" s="15" t="s">
        <v>37</v>
      </c>
      <c r="U501" s="15" t="s">
        <v>37</v>
      </c>
      <c r="V501" s="15" t="s">
        <v>37</v>
      </c>
      <c r="W501" s="15" t="s">
        <v>37</v>
      </c>
      <c r="X501" s="15" t="s">
        <v>37</v>
      </c>
      <c r="Y501" s="15" t="s">
        <v>37</v>
      </c>
      <c r="Z501" s="15" t="s">
        <v>37</v>
      </c>
      <c r="AA501" s="15" t="s">
        <v>37</v>
      </c>
      <c r="AB501" s="15" t="s">
        <v>37</v>
      </c>
      <c r="AC501" s="15" t="s">
        <v>37</v>
      </c>
      <c r="AD501" s="15" t="s">
        <v>37</v>
      </c>
      <c r="AE501" s="15" t="s">
        <v>37</v>
      </c>
      <c r="AF501" s="15" t="s">
        <v>37</v>
      </c>
      <c r="AG501" s="15" t="s">
        <v>37</v>
      </c>
      <c r="AH501" s="15" t="s">
        <v>37</v>
      </c>
      <c r="AI501" s="15" t="s">
        <v>37</v>
      </c>
      <c r="AJ501" s="15" t="s">
        <v>37</v>
      </c>
      <c r="AK501" s="15" t="s">
        <v>37</v>
      </c>
      <c r="AL501" s="15" t="s">
        <v>37</v>
      </c>
      <c r="AM501" s="15" t="s">
        <v>37</v>
      </c>
      <c r="AN501" s="15" t="s">
        <v>37</v>
      </c>
      <c r="AP501" s="16">
        <v>134123.1665365918</v>
      </c>
      <c r="AQ501" s="17">
        <v>5</v>
      </c>
      <c r="AR501" s="18" t="s">
        <v>37</v>
      </c>
      <c r="AS501" s="19">
        <v>1902992.7689174884</v>
      </c>
      <c r="AT501" s="19" t="s">
        <v>37</v>
      </c>
      <c r="AV501" s="16">
        <v>134123.1665365918</v>
      </c>
      <c r="AW501" s="17">
        <v>20</v>
      </c>
      <c r="AX501" s="18" t="s">
        <v>37</v>
      </c>
      <c r="AY501" s="19">
        <v>134123.1665365918</v>
      </c>
      <c r="AZ501" s="19" t="s">
        <v>37</v>
      </c>
    </row>
    <row r="502" spans="9:52" x14ac:dyDescent="0.15">
      <c r="I502" s="14">
        <v>45061</v>
      </c>
      <c r="J502" s="15" t="s">
        <v>37</v>
      </c>
      <c r="K502" s="15" t="s">
        <v>37</v>
      </c>
      <c r="L502" s="15">
        <v>31564.951506629011</v>
      </c>
      <c r="M502" s="15">
        <v>32118.081684928991</v>
      </c>
      <c r="N502" s="15" t="s">
        <v>37</v>
      </c>
      <c r="O502" s="15" t="s">
        <v>37</v>
      </c>
      <c r="P502" s="15">
        <v>34916.722886564465</v>
      </c>
      <c r="Q502" s="15">
        <v>35483.096866698907</v>
      </c>
      <c r="R502" s="15" t="s">
        <v>37</v>
      </c>
      <c r="S502" s="15" t="s">
        <v>37</v>
      </c>
      <c r="T502" s="15" t="s">
        <v>37</v>
      </c>
      <c r="U502" s="15" t="s">
        <v>37</v>
      </c>
      <c r="V502" s="15" t="s">
        <v>37</v>
      </c>
      <c r="W502" s="15" t="s">
        <v>37</v>
      </c>
      <c r="X502" s="15" t="s">
        <v>37</v>
      </c>
      <c r="Y502" s="15" t="s">
        <v>37</v>
      </c>
      <c r="Z502" s="15" t="s">
        <v>37</v>
      </c>
      <c r="AA502" s="15" t="s">
        <v>37</v>
      </c>
      <c r="AB502" s="15" t="s">
        <v>37</v>
      </c>
      <c r="AC502" s="15" t="s">
        <v>37</v>
      </c>
      <c r="AD502" s="15" t="s">
        <v>37</v>
      </c>
      <c r="AE502" s="15" t="s">
        <v>37</v>
      </c>
      <c r="AF502" s="15" t="s">
        <v>37</v>
      </c>
      <c r="AG502" s="15" t="s">
        <v>37</v>
      </c>
      <c r="AH502" s="15" t="s">
        <v>37</v>
      </c>
      <c r="AI502" s="15" t="s">
        <v>37</v>
      </c>
      <c r="AJ502" s="15" t="s">
        <v>37</v>
      </c>
      <c r="AK502" s="15" t="s">
        <v>37</v>
      </c>
      <c r="AL502" s="15" t="s">
        <v>37</v>
      </c>
      <c r="AM502" s="15" t="s">
        <v>37</v>
      </c>
      <c r="AN502" s="15" t="s">
        <v>37</v>
      </c>
      <c r="AP502" s="16">
        <v>134082.85294482138</v>
      </c>
      <c r="AQ502" s="17">
        <v>5</v>
      </c>
      <c r="AR502" s="18" t="s">
        <v>37</v>
      </c>
      <c r="AS502" s="19">
        <v>2037075.6218623098</v>
      </c>
      <c r="AT502" s="19" t="s">
        <v>37</v>
      </c>
      <c r="AV502" s="16">
        <v>134082.85294482138</v>
      </c>
      <c r="AW502" s="17">
        <v>20</v>
      </c>
      <c r="AX502" s="18" t="s">
        <v>37</v>
      </c>
      <c r="AY502" s="19">
        <v>268206.01948141318</v>
      </c>
      <c r="AZ502" s="19" t="s">
        <v>37</v>
      </c>
    </row>
    <row r="503" spans="9:52" x14ac:dyDescent="0.15">
      <c r="I503" s="14">
        <v>45062</v>
      </c>
      <c r="J503" s="15" t="s">
        <v>37</v>
      </c>
      <c r="K503" s="15" t="s">
        <v>37</v>
      </c>
      <c r="L503" s="15">
        <v>31555.463984061877</v>
      </c>
      <c r="M503" s="15">
        <v>32108.427907233978</v>
      </c>
      <c r="N503" s="15" t="s">
        <v>37</v>
      </c>
      <c r="O503" s="15" t="s">
        <v>37</v>
      </c>
      <c r="P503" s="15">
        <v>34906.227917285418</v>
      </c>
      <c r="Q503" s="15">
        <v>35472.431661583549</v>
      </c>
      <c r="R503" s="15" t="s">
        <v>37</v>
      </c>
      <c r="S503" s="15" t="s">
        <v>37</v>
      </c>
      <c r="T503" s="15" t="s">
        <v>37</v>
      </c>
      <c r="U503" s="15" t="s">
        <v>37</v>
      </c>
      <c r="V503" s="15" t="s">
        <v>37</v>
      </c>
      <c r="W503" s="15" t="s">
        <v>37</v>
      </c>
      <c r="X503" s="15" t="s">
        <v>37</v>
      </c>
      <c r="Y503" s="15" t="s">
        <v>37</v>
      </c>
      <c r="Z503" s="15" t="s">
        <v>37</v>
      </c>
      <c r="AA503" s="15" t="s">
        <v>37</v>
      </c>
      <c r="AB503" s="15" t="s">
        <v>37</v>
      </c>
      <c r="AC503" s="15" t="s">
        <v>37</v>
      </c>
      <c r="AD503" s="15" t="s">
        <v>37</v>
      </c>
      <c r="AE503" s="15" t="s">
        <v>37</v>
      </c>
      <c r="AF503" s="15" t="s">
        <v>37</v>
      </c>
      <c r="AG503" s="15" t="s">
        <v>37</v>
      </c>
      <c r="AH503" s="15" t="s">
        <v>37</v>
      </c>
      <c r="AI503" s="15" t="s">
        <v>37</v>
      </c>
      <c r="AJ503" s="15" t="s">
        <v>37</v>
      </c>
      <c r="AK503" s="15" t="s">
        <v>37</v>
      </c>
      <c r="AL503" s="15" t="s">
        <v>37</v>
      </c>
      <c r="AM503" s="15" t="s">
        <v>37</v>
      </c>
      <c r="AN503" s="15" t="s">
        <v>37</v>
      </c>
      <c r="AP503" s="16">
        <v>134042.55147016482</v>
      </c>
      <c r="AQ503" s="17">
        <v>5</v>
      </c>
      <c r="AR503" s="18" t="s">
        <v>37</v>
      </c>
      <c r="AS503" s="19">
        <v>2171118.1733324747</v>
      </c>
      <c r="AT503" s="19" t="s">
        <v>37</v>
      </c>
      <c r="AV503" s="16">
        <v>134042.55147016482</v>
      </c>
      <c r="AW503" s="17">
        <v>20</v>
      </c>
      <c r="AX503" s="18" t="s">
        <v>37</v>
      </c>
      <c r="AY503" s="19">
        <v>402248.57095157797</v>
      </c>
      <c r="AZ503" s="19" t="s">
        <v>37</v>
      </c>
    </row>
    <row r="504" spans="9:52" x14ac:dyDescent="0.15">
      <c r="I504" s="14">
        <v>45063</v>
      </c>
      <c r="J504" s="15" t="s">
        <v>37</v>
      </c>
      <c r="K504" s="15" t="s">
        <v>37</v>
      </c>
      <c r="L504" s="15">
        <v>31060.656554508754</v>
      </c>
      <c r="M504" s="15">
        <v>31612.431924655557</v>
      </c>
      <c r="N504" s="15" t="s">
        <v>37</v>
      </c>
      <c r="O504" s="15" t="s">
        <v>37</v>
      </c>
      <c r="P504" s="15">
        <v>34404.246861614083</v>
      </c>
      <c r="Q504" s="15">
        <v>34969.245083483511</v>
      </c>
      <c r="R504" s="15" t="s">
        <v>37</v>
      </c>
      <c r="S504" s="15" t="s">
        <v>37</v>
      </c>
      <c r="T504" s="15" t="s">
        <v>37</v>
      </c>
      <c r="U504" s="15" t="s">
        <v>37</v>
      </c>
      <c r="V504" s="15" t="s">
        <v>37</v>
      </c>
      <c r="W504" s="15" t="s">
        <v>37</v>
      </c>
      <c r="X504" s="15" t="s">
        <v>37</v>
      </c>
      <c r="Y504" s="15" t="s">
        <v>37</v>
      </c>
      <c r="Z504" s="15" t="s">
        <v>37</v>
      </c>
      <c r="AA504" s="15" t="s">
        <v>37</v>
      </c>
      <c r="AB504" s="15" t="s">
        <v>37</v>
      </c>
      <c r="AC504" s="15" t="s">
        <v>37</v>
      </c>
      <c r="AD504" s="15" t="s">
        <v>37</v>
      </c>
      <c r="AE504" s="15" t="s">
        <v>37</v>
      </c>
      <c r="AF504" s="15" t="s">
        <v>37</v>
      </c>
      <c r="AG504" s="15" t="s">
        <v>37</v>
      </c>
      <c r="AH504" s="15" t="s">
        <v>37</v>
      </c>
      <c r="AI504" s="15" t="s">
        <v>37</v>
      </c>
      <c r="AJ504" s="15" t="s">
        <v>37</v>
      </c>
      <c r="AK504" s="15" t="s">
        <v>37</v>
      </c>
      <c r="AL504" s="15" t="s">
        <v>37</v>
      </c>
      <c r="AM504" s="15" t="s">
        <v>37</v>
      </c>
      <c r="AN504" s="15" t="s">
        <v>37</v>
      </c>
      <c r="AP504" s="16">
        <v>132046.58042426192</v>
      </c>
      <c r="AQ504" s="17">
        <v>5</v>
      </c>
      <c r="AR504" s="18" t="s">
        <v>37</v>
      </c>
      <c r="AS504" s="19">
        <v>2303164.7537567364</v>
      </c>
      <c r="AT504" s="19" t="s">
        <v>37</v>
      </c>
      <c r="AV504" s="16">
        <v>132046.58042426192</v>
      </c>
      <c r="AW504" s="17">
        <v>20</v>
      </c>
      <c r="AX504" s="18" t="s">
        <v>37</v>
      </c>
      <c r="AY504" s="19">
        <v>534295.15137583995</v>
      </c>
      <c r="AZ504" s="19" t="s">
        <v>37</v>
      </c>
    </row>
    <row r="505" spans="9:52" x14ac:dyDescent="0.15">
      <c r="I505" s="14">
        <v>45064</v>
      </c>
      <c r="J505" s="15" t="s">
        <v>37</v>
      </c>
      <c r="K505" s="15" t="s">
        <v>37</v>
      </c>
      <c r="L505" s="15">
        <v>31051.320608595797</v>
      </c>
      <c r="M505" s="15">
        <v>31602.930130831344</v>
      </c>
      <c r="N505" s="15" t="s">
        <v>37</v>
      </c>
      <c r="O505" s="15" t="s">
        <v>37</v>
      </c>
      <c r="P505" s="15">
        <v>34393.905927985958</v>
      </c>
      <c r="Q505" s="15">
        <v>34958.734327532708</v>
      </c>
      <c r="R505" s="15" t="s">
        <v>37</v>
      </c>
      <c r="S505" s="15" t="s">
        <v>37</v>
      </c>
      <c r="T505" s="15" t="s">
        <v>37</v>
      </c>
      <c r="U505" s="15" t="s">
        <v>37</v>
      </c>
      <c r="V505" s="15" t="s">
        <v>37</v>
      </c>
      <c r="W505" s="15" t="s">
        <v>37</v>
      </c>
      <c r="X505" s="15" t="s">
        <v>37</v>
      </c>
      <c r="Y505" s="15" t="s">
        <v>37</v>
      </c>
      <c r="Z505" s="15" t="s">
        <v>37</v>
      </c>
      <c r="AA505" s="15" t="s">
        <v>37</v>
      </c>
      <c r="AB505" s="15" t="s">
        <v>37</v>
      </c>
      <c r="AC505" s="15" t="s">
        <v>37</v>
      </c>
      <c r="AD505" s="15" t="s">
        <v>37</v>
      </c>
      <c r="AE505" s="15" t="s">
        <v>37</v>
      </c>
      <c r="AF505" s="15" t="s">
        <v>37</v>
      </c>
      <c r="AG505" s="15" t="s">
        <v>37</v>
      </c>
      <c r="AH505" s="15" t="s">
        <v>37</v>
      </c>
      <c r="AI505" s="15" t="s">
        <v>37</v>
      </c>
      <c r="AJ505" s="15" t="s">
        <v>37</v>
      </c>
      <c r="AK505" s="15" t="s">
        <v>37</v>
      </c>
      <c r="AL505" s="15" t="s">
        <v>37</v>
      </c>
      <c r="AM505" s="15" t="s">
        <v>37</v>
      </c>
      <c r="AN505" s="15" t="s">
        <v>37</v>
      </c>
      <c r="AP505" s="16">
        <v>132006.8909949458</v>
      </c>
      <c r="AQ505" s="17">
        <v>5</v>
      </c>
      <c r="AR505" s="18" t="s">
        <v>37</v>
      </c>
      <c r="AS505" s="19">
        <v>2435171.6447516824</v>
      </c>
      <c r="AT505" s="19" t="s">
        <v>37</v>
      </c>
      <c r="AV505" s="16">
        <v>132006.8909949458</v>
      </c>
      <c r="AW505" s="17">
        <v>20</v>
      </c>
      <c r="AX505" s="18" t="s">
        <v>37</v>
      </c>
      <c r="AY505" s="19">
        <v>666302.04237078573</v>
      </c>
      <c r="AZ505" s="19" t="s">
        <v>37</v>
      </c>
    </row>
    <row r="506" spans="9:52" x14ac:dyDescent="0.15">
      <c r="I506" s="14">
        <v>45065</v>
      </c>
      <c r="J506" s="15" t="s">
        <v>37</v>
      </c>
      <c r="K506" s="15" t="s">
        <v>37</v>
      </c>
      <c r="L506" s="15">
        <v>31041.987468801442</v>
      </c>
      <c r="M506" s="15">
        <v>31593.43119297488</v>
      </c>
      <c r="N506" s="15" t="s">
        <v>37</v>
      </c>
      <c r="O506" s="15" t="s">
        <v>37</v>
      </c>
      <c r="P506" s="15">
        <v>34383.568102547033</v>
      </c>
      <c r="Q506" s="15">
        <v>34948.226730814829</v>
      </c>
      <c r="R506" s="15" t="s">
        <v>37</v>
      </c>
      <c r="S506" s="15" t="s">
        <v>37</v>
      </c>
      <c r="T506" s="15" t="s">
        <v>37</v>
      </c>
      <c r="U506" s="15" t="s">
        <v>37</v>
      </c>
      <c r="V506" s="15" t="s">
        <v>37</v>
      </c>
      <c r="W506" s="15" t="s">
        <v>37</v>
      </c>
      <c r="X506" s="15" t="s">
        <v>37</v>
      </c>
      <c r="Y506" s="15" t="s">
        <v>37</v>
      </c>
      <c r="Z506" s="15" t="s">
        <v>37</v>
      </c>
      <c r="AA506" s="15" t="s">
        <v>37</v>
      </c>
      <c r="AB506" s="15" t="s">
        <v>37</v>
      </c>
      <c r="AC506" s="15" t="s">
        <v>37</v>
      </c>
      <c r="AD506" s="15" t="s">
        <v>37</v>
      </c>
      <c r="AE506" s="15" t="s">
        <v>37</v>
      </c>
      <c r="AF506" s="15" t="s">
        <v>37</v>
      </c>
      <c r="AG506" s="15" t="s">
        <v>37</v>
      </c>
      <c r="AH506" s="15" t="s">
        <v>37</v>
      </c>
      <c r="AI506" s="15" t="s">
        <v>37</v>
      </c>
      <c r="AJ506" s="15" t="s">
        <v>37</v>
      </c>
      <c r="AK506" s="15" t="s">
        <v>37</v>
      </c>
      <c r="AL506" s="15" t="s">
        <v>37</v>
      </c>
      <c r="AM506" s="15" t="s">
        <v>37</v>
      </c>
      <c r="AN506" s="15" t="s">
        <v>37</v>
      </c>
      <c r="AP506" s="16">
        <v>131967.21349513816</v>
      </c>
      <c r="AQ506" s="17">
        <v>5</v>
      </c>
      <c r="AR506" s="18" t="s">
        <v>37</v>
      </c>
      <c r="AS506" s="19">
        <v>2567138.8582468205</v>
      </c>
      <c r="AT506" s="19" t="s">
        <v>37</v>
      </c>
      <c r="AV506" s="16">
        <v>131967.21349513816</v>
      </c>
      <c r="AW506" s="17">
        <v>20</v>
      </c>
      <c r="AX506" s="18" t="s">
        <v>37</v>
      </c>
      <c r="AY506" s="19">
        <v>798269.25586592383</v>
      </c>
      <c r="AZ506" s="19" t="s">
        <v>37</v>
      </c>
    </row>
    <row r="507" spans="9:52" x14ac:dyDescent="0.15">
      <c r="I507" s="14">
        <v>45066</v>
      </c>
      <c r="J507" s="15" t="s">
        <v>37</v>
      </c>
      <c r="K507" s="15" t="s">
        <v>37</v>
      </c>
      <c r="L507" s="15">
        <v>31032.65713428225</v>
      </c>
      <c r="M507" s="15">
        <v>31583.935110227736</v>
      </c>
      <c r="N507" s="15" t="s">
        <v>37</v>
      </c>
      <c r="O507" s="15" t="s">
        <v>37</v>
      </c>
      <c r="P507" s="15">
        <v>34373.233384363062</v>
      </c>
      <c r="Q507" s="15">
        <v>34937.722292380313</v>
      </c>
      <c r="R507" s="15" t="s">
        <v>37</v>
      </c>
      <c r="S507" s="15" t="s">
        <v>37</v>
      </c>
      <c r="T507" s="15" t="s">
        <v>37</v>
      </c>
      <c r="U507" s="15" t="s">
        <v>37</v>
      </c>
      <c r="V507" s="15" t="s">
        <v>37</v>
      </c>
      <c r="W507" s="15" t="s">
        <v>37</v>
      </c>
      <c r="X507" s="15" t="s">
        <v>37</v>
      </c>
      <c r="Y507" s="15" t="s">
        <v>37</v>
      </c>
      <c r="Z507" s="15" t="s">
        <v>37</v>
      </c>
      <c r="AA507" s="15" t="s">
        <v>37</v>
      </c>
      <c r="AB507" s="15" t="s">
        <v>37</v>
      </c>
      <c r="AC507" s="15" t="s">
        <v>37</v>
      </c>
      <c r="AD507" s="15" t="s">
        <v>37</v>
      </c>
      <c r="AE507" s="15" t="s">
        <v>37</v>
      </c>
      <c r="AF507" s="15" t="s">
        <v>37</v>
      </c>
      <c r="AG507" s="15" t="s">
        <v>37</v>
      </c>
      <c r="AH507" s="15" t="s">
        <v>37</v>
      </c>
      <c r="AI507" s="15" t="s">
        <v>37</v>
      </c>
      <c r="AJ507" s="15" t="s">
        <v>37</v>
      </c>
      <c r="AK507" s="15" t="s">
        <v>37</v>
      </c>
      <c r="AL507" s="15" t="s">
        <v>37</v>
      </c>
      <c r="AM507" s="15" t="s">
        <v>37</v>
      </c>
      <c r="AN507" s="15" t="s">
        <v>37</v>
      </c>
      <c r="AP507" s="16">
        <v>131927.54792125337</v>
      </c>
      <c r="AQ507" s="17">
        <v>5</v>
      </c>
      <c r="AR507" s="18" t="s">
        <v>37</v>
      </c>
      <c r="AS507" s="19">
        <v>2699066.4061680739</v>
      </c>
      <c r="AT507" s="19" t="s">
        <v>37</v>
      </c>
      <c r="AV507" s="16">
        <v>131927.54792125337</v>
      </c>
      <c r="AW507" s="17">
        <v>20</v>
      </c>
      <c r="AX507" s="18">
        <v>20</v>
      </c>
      <c r="AY507" s="19">
        <v>930196.8037871772</v>
      </c>
      <c r="AZ507" s="19">
        <v>930196.8037871772</v>
      </c>
    </row>
    <row r="508" spans="9:52" x14ac:dyDescent="0.15">
      <c r="I508" s="14">
        <v>45067</v>
      </c>
      <c r="J508" s="15" t="s">
        <v>37</v>
      </c>
      <c r="K508" s="15" t="s">
        <v>37</v>
      </c>
      <c r="L508" s="15">
        <v>31023.329604195031</v>
      </c>
      <c r="M508" s="15">
        <v>31574.441881731749</v>
      </c>
      <c r="N508" s="15" t="s">
        <v>37</v>
      </c>
      <c r="O508" s="15" t="s">
        <v>37</v>
      </c>
      <c r="P508" s="15">
        <v>34362.901772500103</v>
      </c>
      <c r="Q508" s="15">
        <v>34927.221011279857</v>
      </c>
      <c r="R508" s="15" t="s">
        <v>37</v>
      </c>
      <c r="S508" s="15" t="s">
        <v>37</v>
      </c>
      <c r="T508" s="15" t="s">
        <v>37</v>
      </c>
      <c r="U508" s="15" t="s">
        <v>37</v>
      </c>
      <c r="V508" s="15" t="s">
        <v>37</v>
      </c>
      <c r="W508" s="15" t="s">
        <v>37</v>
      </c>
      <c r="X508" s="15" t="s">
        <v>37</v>
      </c>
      <c r="Y508" s="15" t="s">
        <v>37</v>
      </c>
      <c r="Z508" s="15" t="s">
        <v>37</v>
      </c>
      <c r="AA508" s="15" t="s">
        <v>37</v>
      </c>
      <c r="AB508" s="15" t="s">
        <v>37</v>
      </c>
      <c r="AC508" s="15" t="s">
        <v>37</v>
      </c>
      <c r="AD508" s="15" t="s">
        <v>37</v>
      </c>
      <c r="AE508" s="15" t="s">
        <v>37</v>
      </c>
      <c r="AF508" s="15" t="s">
        <v>37</v>
      </c>
      <c r="AG508" s="15" t="s">
        <v>37</v>
      </c>
      <c r="AH508" s="15" t="s">
        <v>37</v>
      </c>
      <c r="AI508" s="15" t="s">
        <v>37</v>
      </c>
      <c r="AJ508" s="15" t="s">
        <v>37</v>
      </c>
      <c r="AK508" s="15" t="s">
        <v>37</v>
      </c>
      <c r="AL508" s="15" t="s">
        <v>37</v>
      </c>
      <c r="AM508" s="15" t="s">
        <v>37</v>
      </c>
      <c r="AN508" s="15" t="s">
        <v>37</v>
      </c>
      <c r="AP508" s="16">
        <v>131887.89426970674</v>
      </c>
      <c r="AQ508" s="17">
        <v>5</v>
      </c>
      <c r="AR508" s="18" t="s">
        <v>37</v>
      </c>
      <c r="AS508" s="19">
        <v>2830954.3004377806</v>
      </c>
      <c r="AT508" s="19" t="s">
        <v>37</v>
      </c>
      <c r="AV508" s="16">
        <v>131887.89426970674</v>
      </c>
      <c r="AW508" s="17">
        <v>21</v>
      </c>
      <c r="AX508" s="18" t="s">
        <v>37</v>
      </c>
      <c r="AY508" s="19">
        <v>131887.89426970674</v>
      </c>
      <c r="AZ508" s="19" t="s">
        <v>37</v>
      </c>
    </row>
    <row r="509" spans="9:52" x14ac:dyDescent="0.15">
      <c r="I509" s="14">
        <v>45068</v>
      </c>
      <c r="J509" s="15" t="s">
        <v>37</v>
      </c>
      <c r="K509" s="15" t="s">
        <v>37</v>
      </c>
      <c r="L509" s="15">
        <v>31014.004877696858</v>
      </c>
      <c r="M509" s="15">
        <v>31564.951506629011</v>
      </c>
      <c r="N509" s="15" t="s">
        <v>37</v>
      </c>
      <c r="O509" s="15" t="s">
        <v>37</v>
      </c>
      <c r="P509" s="15">
        <v>34352.573266024483</v>
      </c>
      <c r="Q509" s="15">
        <v>34916.722886564465</v>
      </c>
      <c r="R509" s="15" t="s">
        <v>37</v>
      </c>
      <c r="S509" s="15" t="s">
        <v>37</v>
      </c>
      <c r="T509" s="15" t="s">
        <v>37</v>
      </c>
      <c r="U509" s="15" t="s">
        <v>37</v>
      </c>
      <c r="V509" s="15" t="s">
        <v>37</v>
      </c>
      <c r="W509" s="15" t="s">
        <v>37</v>
      </c>
      <c r="X509" s="15" t="s">
        <v>37</v>
      </c>
      <c r="Y509" s="15" t="s">
        <v>37</v>
      </c>
      <c r="Z509" s="15" t="s">
        <v>37</v>
      </c>
      <c r="AA509" s="15" t="s">
        <v>37</v>
      </c>
      <c r="AB509" s="15" t="s">
        <v>37</v>
      </c>
      <c r="AC509" s="15" t="s">
        <v>37</v>
      </c>
      <c r="AD509" s="15" t="s">
        <v>37</v>
      </c>
      <c r="AE509" s="15" t="s">
        <v>37</v>
      </c>
      <c r="AF509" s="15" t="s">
        <v>37</v>
      </c>
      <c r="AG509" s="15" t="s">
        <v>37</v>
      </c>
      <c r="AH509" s="15" t="s">
        <v>37</v>
      </c>
      <c r="AI509" s="15" t="s">
        <v>37</v>
      </c>
      <c r="AJ509" s="15" t="s">
        <v>37</v>
      </c>
      <c r="AK509" s="15" t="s">
        <v>37</v>
      </c>
      <c r="AL509" s="15" t="s">
        <v>37</v>
      </c>
      <c r="AM509" s="15" t="s">
        <v>37</v>
      </c>
      <c r="AN509" s="15" t="s">
        <v>37</v>
      </c>
      <c r="AP509" s="16">
        <v>131848.25253691481</v>
      </c>
      <c r="AQ509" s="17">
        <v>5</v>
      </c>
      <c r="AR509" s="18" t="s">
        <v>37</v>
      </c>
      <c r="AS509" s="19">
        <v>2962802.5529746953</v>
      </c>
      <c r="AT509" s="19" t="s">
        <v>37</v>
      </c>
      <c r="AV509" s="16">
        <v>131848.25253691481</v>
      </c>
      <c r="AW509" s="17">
        <v>21</v>
      </c>
      <c r="AX509" s="18" t="s">
        <v>37</v>
      </c>
      <c r="AY509" s="19">
        <v>263736.14680662157</v>
      </c>
      <c r="AZ509" s="19" t="s">
        <v>37</v>
      </c>
    </row>
    <row r="510" spans="9:52" x14ac:dyDescent="0.15">
      <c r="I510" s="14">
        <v>45069</v>
      </c>
      <c r="J510" s="15" t="s">
        <v>37</v>
      </c>
      <c r="K510" s="15" t="s">
        <v>37</v>
      </c>
      <c r="L510" s="15">
        <v>31004.682953945045</v>
      </c>
      <c r="M510" s="15">
        <v>31555.463984061877</v>
      </c>
      <c r="N510" s="15" t="s">
        <v>37</v>
      </c>
      <c r="O510" s="15" t="s">
        <v>37</v>
      </c>
      <c r="P510" s="15">
        <v>34342.247864002813</v>
      </c>
      <c r="Q510" s="15">
        <v>34906.227917285418</v>
      </c>
      <c r="R510" s="15" t="s">
        <v>37</v>
      </c>
      <c r="S510" s="15" t="s">
        <v>37</v>
      </c>
      <c r="T510" s="15" t="s">
        <v>37</v>
      </c>
      <c r="U510" s="15" t="s">
        <v>37</v>
      </c>
      <c r="V510" s="15" t="s">
        <v>37</v>
      </c>
      <c r="W510" s="15" t="s">
        <v>37</v>
      </c>
      <c r="X510" s="15" t="s">
        <v>37</v>
      </c>
      <c r="Y510" s="15" t="s">
        <v>37</v>
      </c>
      <c r="Z510" s="15" t="s">
        <v>37</v>
      </c>
      <c r="AA510" s="15" t="s">
        <v>37</v>
      </c>
      <c r="AB510" s="15" t="s">
        <v>37</v>
      </c>
      <c r="AC510" s="15" t="s">
        <v>37</v>
      </c>
      <c r="AD510" s="15" t="s">
        <v>37</v>
      </c>
      <c r="AE510" s="15" t="s">
        <v>37</v>
      </c>
      <c r="AF510" s="15" t="s">
        <v>37</v>
      </c>
      <c r="AG510" s="15" t="s">
        <v>37</v>
      </c>
      <c r="AH510" s="15" t="s">
        <v>37</v>
      </c>
      <c r="AI510" s="15" t="s">
        <v>37</v>
      </c>
      <c r="AJ510" s="15" t="s">
        <v>37</v>
      </c>
      <c r="AK510" s="15" t="s">
        <v>37</v>
      </c>
      <c r="AL510" s="15" t="s">
        <v>37</v>
      </c>
      <c r="AM510" s="15" t="s">
        <v>37</v>
      </c>
      <c r="AN510" s="15" t="s">
        <v>37</v>
      </c>
      <c r="AP510" s="16">
        <v>131808.62271929515</v>
      </c>
      <c r="AQ510" s="17">
        <v>5</v>
      </c>
      <c r="AR510" s="18" t="s">
        <v>37</v>
      </c>
      <c r="AS510" s="19">
        <v>3094611.1756939907</v>
      </c>
      <c r="AT510" s="19" t="s">
        <v>37</v>
      </c>
      <c r="AV510" s="16">
        <v>131808.62271929515</v>
      </c>
      <c r="AW510" s="17">
        <v>21</v>
      </c>
      <c r="AX510" s="18" t="s">
        <v>37</v>
      </c>
      <c r="AY510" s="19">
        <v>395544.76952591672</v>
      </c>
      <c r="AZ510" s="19" t="s">
        <v>37</v>
      </c>
    </row>
    <row r="511" spans="9:52" x14ac:dyDescent="0.15">
      <c r="I511" s="14">
        <v>45070</v>
      </c>
      <c r="J511" s="15" t="s">
        <v>37</v>
      </c>
      <c r="K511" s="15" t="s">
        <v>37</v>
      </c>
      <c r="L511" s="15">
        <v>30511.061272220657</v>
      </c>
      <c r="M511" s="15">
        <v>31060.656554508754</v>
      </c>
      <c r="N511" s="15" t="s">
        <v>37</v>
      </c>
      <c r="O511" s="15" t="s">
        <v>37</v>
      </c>
      <c r="P511" s="15">
        <v>33841.469485994799</v>
      </c>
      <c r="Q511" s="15">
        <v>34404.246861614083</v>
      </c>
      <c r="R511" s="15" t="s">
        <v>37</v>
      </c>
      <c r="S511" s="15" t="s">
        <v>37</v>
      </c>
      <c r="T511" s="15" t="s">
        <v>37</v>
      </c>
      <c r="U511" s="15" t="s">
        <v>37</v>
      </c>
      <c r="V511" s="15" t="s">
        <v>37</v>
      </c>
      <c r="W511" s="15" t="s">
        <v>37</v>
      </c>
      <c r="X511" s="15" t="s">
        <v>37</v>
      </c>
      <c r="Y511" s="15" t="s">
        <v>37</v>
      </c>
      <c r="Z511" s="15" t="s">
        <v>37</v>
      </c>
      <c r="AA511" s="15" t="s">
        <v>37</v>
      </c>
      <c r="AB511" s="15" t="s">
        <v>37</v>
      </c>
      <c r="AC511" s="15" t="s">
        <v>37</v>
      </c>
      <c r="AD511" s="15" t="s">
        <v>37</v>
      </c>
      <c r="AE511" s="15" t="s">
        <v>37</v>
      </c>
      <c r="AF511" s="15" t="s">
        <v>37</v>
      </c>
      <c r="AG511" s="15" t="s">
        <v>37</v>
      </c>
      <c r="AH511" s="15" t="s">
        <v>37</v>
      </c>
      <c r="AI511" s="15" t="s">
        <v>37</v>
      </c>
      <c r="AJ511" s="15" t="s">
        <v>37</v>
      </c>
      <c r="AK511" s="15" t="s">
        <v>37</v>
      </c>
      <c r="AL511" s="15" t="s">
        <v>37</v>
      </c>
      <c r="AM511" s="15" t="s">
        <v>37</v>
      </c>
      <c r="AN511" s="15" t="s">
        <v>37</v>
      </c>
      <c r="AP511" s="16">
        <v>129817.4341743383</v>
      </c>
      <c r="AQ511" s="17">
        <v>5</v>
      </c>
      <c r="AR511" s="18" t="s">
        <v>37</v>
      </c>
      <c r="AS511" s="19">
        <v>3224428.609868329</v>
      </c>
      <c r="AT511" s="19" t="s">
        <v>37</v>
      </c>
      <c r="AV511" s="16">
        <v>129817.4341743383</v>
      </c>
      <c r="AW511" s="17">
        <v>21</v>
      </c>
      <c r="AX511" s="18" t="s">
        <v>37</v>
      </c>
      <c r="AY511" s="19">
        <v>525362.20370025502</v>
      </c>
      <c r="AZ511" s="19" t="s">
        <v>37</v>
      </c>
    </row>
    <row r="512" spans="9:52" x14ac:dyDescent="0.15">
      <c r="I512" s="14">
        <v>45071</v>
      </c>
      <c r="J512" s="15" t="s">
        <v>37</v>
      </c>
      <c r="K512" s="15" t="s">
        <v>37</v>
      </c>
      <c r="L512" s="15">
        <v>30501.890518946835</v>
      </c>
      <c r="M512" s="15">
        <v>31051.320608595797</v>
      </c>
      <c r="N512" s="15" t="s">
        <v>37</v>
      </c>
      <c r="O512" s="15" t="s">
        <v>37</v>
      </c>
      <c r="P512" s="15">
        <v>33831.297707166443</v>
      </c>
      <c r="Q512" s="15">
        <v>34393.905927985958</v>
      </c>
      <c r="R512" s="15" t="s">
        <v>37</v>
      </c>
      <c r="S512" s="15" t="s">
        <v>37</v>
      </c>
      <c r="T512" s="15" t="s">
        <v>37</v>
      </c>
      <c r="U512" s="15" t="s">
        <v>37</v>
      </c>
      <c r="V512" s="15" t="s">
        <v>37</v>
      </c>
      <c r="W512" s="15" t="s">
        <v>37</v>
      </c>
      <c r="X512" s="15" t="s">
        <v>37</v>
      </c>
      <c r="Y512" s="15" t="s">
        <v>37</v>
      </c>
      <c r="Z512" s="15" t="s">
        <v>37</v>
      </c>
      <c r="AA512" s="15" t="s">
        <v>37</v>
      </c>
      <c r="AB512" s="15" t="s">
        <v>37</v>
      </c>
      <c r="AC512" s="15" t="s">
        <v>37</v>
      </c>
      <c r="AD512" s="15" t="s">
        <v>37</v>
      </c>
      <c r="AE512" s="15" t="s">
        <v>37</v>
      </c>
      <c r="AF512" s="15" t="s">
        <v>37</v>
      </c>
      <c r="AG512" s="15" t="s">
        <v>37</v>
      </c>
      <c r="AH512" s="15" t="s">
        <v>37</v>
      </c>
      <c r="AI512" s="15" t="s">
        <v>37</v>
      </c>
      <c r="AJ512" s="15" t="s">
        <v>37</v>
      </c>
      <c r="AK512" s="15" t="s">
        <v>37</v>
      </c>
      <c r="AL512" s="15" t="s">
        <v>37</v>
      </c>
      <c r="AM512" s="15" t="s">
        <v>37</v>
      </c>
      <c r="AN512" s="15" t="s">
        <v>37</v>
      </c>
      <c r="AP512" s="16">
        <v>129778.41476269503</v>
      </c>
      <c r="AQ512" s="17">
        <v>5</v>
      </c>
      <c r="AR512" s="18" t="s">
        <v>37</v>
      </c>
      <c r="AS512" s="19">
        <v>3354207.0246310239</v>
      </c>
      <c r="AT512" s="19" t="s">
        <v>37</v>
      </c>
      <c r="AV512" s="16">
        <v>129778.41476269503</v>
      </c>
      <c r="AW512" s="17">
        <v>21</v>
      </c>
      <c r="AX512" s="18" t="s">
        <v>37</v>
      </c>
      <c r="AY512" s="19">
        <v>655140.61846294999</v>
      </c>
      <c r="AZ512" s="19" t="s">
        <v>37</v>
      </c>
    </row>
    <row r="513" spans="9:52" x14ac:dyDescent="0.15">
      <c r="I513" s="14">
        <v>45072</v>
      </c>
      <c r="J513" s="15" t="s">
        <v>37</v>
      </c>
      <c r="K513" s="15" t="s">
        <v>37</v>
      </c>
      <c r="L513" s="15">
        <v>30492.722522139429</v>
      </c>
      <c r="M513" s="15">
        <v>31041.987468801442</v>
      </c>
      <c r="N513" s="15" t="s">
        <v>37</v>
      </c>
      <c r="O513" s="15" t="s">
        <v>37</v>
      </c>
      <c r="P513" s="15">
        <v>33821.128985684176</v>
      </c>
      <c r="Q513" s="15">
        <v>34383.568102547033</v>
      </c>
      <c r="R513" s="15" t="s">
        <v>37</v>
      </c>
      <c r="S513" s="15" t="s">
        <v>37</v>
      </c>
      <c r="T513" s="15" t="s">
        <v>37</v>
      </c>
      <c r="U513" s="15" t="s">
        <v>37</v>
      </c>
      <c r="V513" s="15" t="s">
        <v>37</v>
      </c>
      <c r="W513" s="15" t="s">
        <v>37</v>
      </c>
      <c r="X513" s="15" t="s">
        <v>37</v>
      </c>
      <c r="Y513" s="15" t="s">
        <v>37</v>
      </c>
      <c r="Z513" s="15" t="s">
        <v>37</v>
      </c>
      <c r="AA513" s="15" t="s">
        <v>37</v>
      </c>
      <c r="AB513" s="15" t="s">
        <v>37</v>
      </c>
      <c r="AC513" s="15" t="s">
        <v>37</v>
      </c>
      <c r="AD513" s="15" t="s">
        <v>37</v>
      </c>
      <c r="AE513" s="15" t="s">
        <v>37</v>
      </c>
      <c r="AF513" s="15" t="s">
        <v>37</v>
      </c>
      <c r="AG513" s="15" t="s">
        <v>37</v>
      </c>
      <c r="AH513" s="15" t="s">
        <v>37</v>
      </c>
      <c r="AI513" s="15" t="s">
        <v>37</v>
      </c>
      <c r="AJ513" s="15" t="s">
        <v>37</v>
      </c>
      <c r="AK513" s="15" t="s">
        <v>37</v>
      </c>
      <c r="AL513" s="15" t="s">
        <v>37</v>
      </c>
      <c r="AM513" s="15" t="s">
        <v>37</v>
      </c>
      <c r="AN513" s="15" t="s">
        <v>37</v>
      </c>
      <c r="AP513" s="16">
        <v>129739.40707917209</v>
      </c>
      <c r="AQ513" s="17">
        <v>5</v>
      </c>
      <c r="AR513" s="18" t="s">
        <v>37</v>
      </c>
      <c r="AS513" s="19">
        <v>3483946.4317101957</v>
      </c>
      <c r="AT513" s="19" t="s">
        <v>37</v>
      </c>
      <c r="AV513" s="16">
        <v>129739.40707917209</v>
      </c>
      <c r="AW513" s="17">
        <v>21</v>
      </c>
      <c r="AX513" s="18" t="s">
        <v>37</v>
      </c>
      <c r="AY513" s="19">
        <v>784880.02554212208</v>
      </c>
      <c r="AZ513" s="19" t="s">
        <v>37</v>
      </c>
    </row>
    <row r="514" spans="9:52" x14ac:dyDescent="0.15">
      <c r="I514" s="14">
        <v>45073</v>
      </c>
      <c r="J514" s="15" t="s">
        <v>37</v>
      </c>
      <c r="K514" s="15" t="s">
        <v>37</v>
      </c>
      <c r="L514" s="15">
        <v>30483.557280969919</v>
      </c>
      <c r="M514" s="15">
        <v>31032.65713428225</v>
      </c>
      <c r="N514" s="15" t="s">
        <v>37</v>
      </c>
      <c r="O514" s="15" t="s">
        <v>37</v>
      </c>
      <c r="P514" s="15">
        <v>33810.963320629045</v>
      </c>
      <c r="Q514" s="15">
        <v>34373.233384363062</v>
      </c>
      <c r="R514" s="15" t="s">
        <v>37</v>
      </c>
      <c r="S514" s="15" t="s">
        <v>37</v>
      </c>
      <c r="T514" s="15" t="s">
        <v>37</v>
      </c>
      <c r="U514" s="15" t="s">
        <v>37</v>
      </c>
      <c r="V514" s="15" t="s">
        <v>37</v>
      </c>
      <c r="W514" s="15" t="s">
        <v>37</v>
      </c>
      <c r="X514" s="15" t="s">
        <v>37</v>
      </c>
      <c r="Y514" s="15" t="s">
        <v>37</v>
      </c>
      <c r="Z514" s="15" t="s">
        <v>37</v>
      </c>
      <c r="AA514" s="15" t="s">
        <v>37</v>
      </c>
      <c r="AB514" s="15" t="s">
        <v>37</v>
      </c>
      <c r="AC514" s="15" t="s">
        <v>37</v>
      </c>
      <c r="AD514" s="15" t="s">
        <v>37</v>
      </c>
      <c r="AE514" s="15" t="s">
        <v>37</v>
      </c>
      <c r="AF514" s="15" t="s">
        <v>37</v>
      </c>
      <c r="AG514" s="15" t="s">
        <v>37</v>
      </c>
      <c r="AH514" s="15" t="s">
        <v>37</v>
      </c>
      <c r="AI514" s="15" t="s">
        <v>37</v>
      </c>
      <c r="AJ514" s="15" t="s">
        <v>37</v>
      </c>
      <c r="AK514" s="15" t="s">
        <v>37</v>
      </c>
      <c r="AL514" s="15" t="s">
        <v>37</v>
      </c>
      <c r="AM514" s="15" t="s">
        <v>37</v>
      </c>
      <c r="AN514" s="15" t="s">
        <v>37</v>
      </c>
      <c r="AP514" s="16">
        <v>129700.41112024427</v>
      </c>
      <c r="AQ514" s="17">
        <v>5</v>
      </c>
      <c r="AR514" s="18" t="s">
        <v>37</v>
      </c>
      <c r="AS514" s="19">
        <v>3613646.84283044</v>
      </c>
      <c r="AT514" s="19" t="s">
        <v>37</v>
      </c>
      <c r="AV514" s="16">
        <v>129700.41112024427</v>
      </c>
      <c r="AW514" s="17">
        <v>21</v>
      </c>
      <c r="AX514" s="18">
        <v>21</v>
      </c>
      <c r="AY514" s="19">
        <v>914580.43666236638</v>
      </c>
      <c r="AZ514" s="19">
        <v>914580.43666236638</v>
      </c>
    </row>
    <row r="515" spans="9:52" x14ac:dyDescent="0.15">
      <c r="I515" s="14">
        <v>45074</v>
      </c>
      <c r="J515" s="15" t="s">
        <v>37</v>
      </c>
      <c r="K515" s="15" t="s">
        <v>37</v>
      </c>
      <c r="L515" s="15">
        <v>30474.394794610042</v>
      </c>
      <c r="M515" s="15">
        <v>31023.329604195031</v>
      </c>
      <c r="N515" s="15" t="s">
        <v>37</v>
      </c>
      <c r="O515" s="15" t="s">
        <v>37</v>
      </c>
      <c r="P515" s="15">
        <v>33800.800711082389</v>
      </c>
      <c r="Q515" s="15">
        <v>34362.901772500103</v>
      </c>
      <c r="R515" s="15" t="s">
        <v>37</v>
      </c>
      <c r="S515" s="15" t="s">
        <v>37</v>
      </c>
      <c r="T515" s="15" t="s">
        <v>37</v>
      </c>
      <c r="U515" s="15" t="s">
        <v>37</v>
      </c>
      <c r="V515" s="15" t="s">
        <v>37</v>
      </c>
      <c r="W515" s="15" t="s">
        <v>37</v>
      </c>
      <c r="X515" s="15" t="s">
        <v>37</v>
      </c>
      <c r="Y515" s="15" t="s">
        <v>37</v>
      </c>
      <c r="Z515" s="15" t="s">
        <v>37</v>
      </c>
      <c r="AA515" s="15" t="s">
        <v>37</v>
      </c>
      <c r="AB515" s="15" t="s">
        <v>37</v>
      </c>
      <c r="AC515" s="15" t="s">
        <v>37</v>
      </c>
      <c r="AD515" s="15" t="s">
        <v>37</v>
      </c>
      <c r="AE515" s="15" t="s">
        <v>37</v>
      </c>
      <c r="AF515" s="15" t="s">
        <v>37</v>
      </c>
      <c r="AG515" s="15" t="s">
        <v>37</v>
      </c>
      <c r="AH515" s="15" t="s">
        <v>37</v>
      </c>
      <c r="AI515" s="15" t="s">
        <v>37</v>
      </c>
      <c r="AJ515" s="15" t="s">
        <v>37</v>
      </c>
      <c r="AK515" s="15" t="s">
        <v>37</v>
      </c>
      <c r="AL515" s="15" t="s">
        <v>37</v>
      </c>
      <c r="AM515" s="15" t="s">
        <v>37</v>
      </c>
      <c r="AN515" s="15" t="s">
        <v>37</v>
      </c>
      <c r="AP515" s="16">
        <v>129661.42688238758</v>
      </c>
      <c r="AQ515" s="17">
        <v>5</v>
      </c>
      <c r="AR515" s="18" t="s">
        <v>37</v>
      </c>
      <c r="AS515" s="19">
        <v>3743308.2697128276</v>
      </c>
      <c r="AT515" s="19" t="s">
        <v>37</v>
      </c>
      <c r="AV515" s="16">
        <v>129661.42688238758</v>
      </c>
      <c r="AW515" s="17">
        <v>22</v>
      </c>
      <c r="AX515" s="18" t="s">
        <v>37</v>
      </c>
      <c r="AY515" s="19">
        <v>129661.42688238758</v>
      </c>
      <c r="AZ515" s="19" t="s">
        <v>37</v>
      </c>
    </row>
    <row r="516" spans="9:52" x14ac:dyDescent="0.15">
      <c r="I516" s="14">
        <v>45075</v>
      </c>
      <c r="J516" s="15" t="s">
        <v>37</v>
      </c>
      <c r="K516" s="15" t="s">
        <v>37</v>
      </c>
      <c r="L516" s="15">
        <v>30465.235062231772</v>
      </c>
      <c r="M516" s="15">
        <v>31014.004877696858</v>
      </c>
      <c r="N516" s="15" t="s">
        <v>37</v>
      </c>
      <c r="O516" s="15" t="s">
        <v>37</v>
      </c>
      <c r="P516" s="15">
        <v>33790.641156125799</v>
      </c>
      <c r="Q516" s="15">
        <v>34352.573266024483</v>
      </c>
      <c r="R516" s="15" t="s">
        <v>37</v>
      </c>
      <c r="S516" s="15" t="s">
        <v>37</v>
      </c>
      <c r="T516" s="15" t="s">
        <v>37</v>
      </c>
      <c r="U516" s="15" t="s">
        <v>37</v>
      </c>
      <c r="V516" s="15" t="s">
        <v>37</v>
      </c>
      <c r="W516" s="15" t="s">
        <v>37</v>
      </c>
      <c r="X516" s="15" t="s">
        <v>37</v>
      </c>
      <c r="Y516" s="15" t="s">
        <v>37</v>
      </c>
      <c r="Z516" s="15" t="s">
        <v>37</v>
      </c>
      <c r="AA516" s="15" t="s">
        <v>37</v>
      </c>
      <c r="AB516" s="15" t="s">
        <v>37</v>
      </c>
      <c r="AC516" s="15" t="s">
        <v>37</v>
      </c>
      <c r="AD516" s="15" t="s">
        <v>37</v>
      </c>
      <c r="AE516" s="15" t="s">
        <v>37</v>
      </c>
      <c r="AF516" s="15" t="s">
        <v>37</v>
      </c>
      <c r="AG516" s="15" t="s">
        <v>37</v>
      </c>
      <c r="AH516" s="15" t="s">
        <v>37</v>
      </c>
      <c r="AI516" s="15" t="s">
        <v>37</v>
      </c>
      <c r="AJ516" s="15" t="s">
        <v>37</v>
      </c>
      <c r="AK516" s="15" t="s">
        <v>37</v>
      </c>
      <c r="AL516" s="15" t="s">
        <v>37</v>
      </c>
      <c r="AM516" s="15" t="s">
        <v>37</v>
      </c>
      <c r="AN516" s="15" t="s">
        <v>37</v>
      </c>
      <c r="AP516" s="16">
        <v>129622.4543620789</v>
      </c>
      <c r="AQ516" s="17">
        <v>5</v>
      </c>
      <c r="AR516" s="18" t="s">
        <v>37</v>
      </c>
      <c r="AS516" s="19">
        <v>3872930.7240749067</v>
      </c>
      <c r="AT516" s="19" t="s">
        <v>37</v>
      </c>
      <c r="AV516" s="16">
        <v>129622.4543620789</v>
      </c>
      <c r="AW516" s="17">
        <v>22</v>
      </c>
      <c r="AX516" s="18" t="s">
        <v>37</v>
      </c>
      <c r="AY516" s="19">
        <v>259283.88124446647</v>
      </c>
      <c r="AZ516" s="19" t="s">
        <v>37</v>
      </c>
    </row>
    <row r="517" spans="9:52" x14ac:dyDescent="0.15">
      <c r="I517" s="14">
        <v>45076</v>
      </c>
      <c r="J517" s="15" t="s">
        <v>37</v>
      </c>
      <c r="K517" s="15" t="s">
        <v>37</v>
      </c>
      <c r="L517" s="15">
        <v>30456.078083007353</v>
      </c>
      <c r="M517" s="15">
        <v>31004.682953945045</v>
      </c>
      <c r="N517" s="15" t="s">
        <v>37</v>
      </c>
      <c r="O517" s="15" t="s">
        <v>37</v>
      </c>
      <c r="P517" s="15">
        <v>33780.484654841159</v>
      </c>
      <c r="Q517" s="15">
        <v>34342.247864002813</v>
      </c>
      <c r="R517" s="15" t="s">
        <v>37</v>
      </c>
      <c r="S517" s="15" t="s">
        <v>37</v>
      </c>
      <c r="T517" s="15" t="s">
        <v>37</v>
      </c>
      <c r="U517" s="15" t="s">
        <v>37</v>
      </c>
      <c r="V517" s="15" t="s">
        <v>37</v>
      </c>
      <c r="W517" s="15" t="s">
        <v>37</v>
      </c>
      <c r="X517" s="15" t="s">
        <v>37</v>
      </c>
      <c r="Y517" s="15" t="s">
        <v>37</v>
      </c>
      <c r="Z517" s="15" t="s">
        <v>37</v>
      </c>
      <c r="AA517" s="15" t="s">
        <v>37</v>
      </c>
      <c r="AB517" s="15" t="s">
        <v>37</v>
      </c>
      <c r="AC517" s="15" t="s">
        <v>37</v>
      </c>
      <c r="AD517" s="15" t="s">
        <v>37</v>
      </c>
      <c r="AE517" s="15" t="s">
        <v>37</v>
      </c>
      <c r="AF517" s="15" t="s">
        <v>37</v>
      </c>
      <c r="AG517" s="15" t="s">
        <v>37</v>
      </c>
      <c r="AH517" s="15" t="s">
        <v>37</v>
      </c>
      <c r="AI517" s="15" t="s">
        <v>37</v>
      </c>
      <c r="AJ517" s="15" t="s">
        <v>37</v>
      </c>
      <c r="AK517" s="15" t="s">
        <v>37</v>
      </c>
      <c r="AL517" s="15" t="s">
        <v>37</v>
      </c>
      <c r="AM517" s="15" t="s">
        <v>37</v>
      </c>
      <c r="AN517" s="15" t="s">
        <v>37</v>
      </c>
      <c r="AP517" s="16">
        <v>129583.49355579638</v>
      </c>
      <c r="AQ517" s="17">
        <v>5</v>
      </c>
      <c r="AR517" s="18" t="s">
        <v>37</v>
      </c>
      <c r="AS517" s="19">
        <v>4002514.217630703</v>
      </c>
      <c r="AT517" s="19" t="s">
        <v>37</v>
      </c>
      <c r="AV517" s="16">
        <v>129583.49355579638</v>
      </c>
      <c r="AW517" s="17">
        <v>22</v>
      </c>
      <c r="AX517" s="18" t="s">
        <v>37</v>
      </c>
      <c r="AY517" s="19">
        <v>388867.37480026286</v>
      </c>
      <c r="AZ517" s="19" t="s">
        <v>37</v>
      </c>
    </row>
    <row r="518" spans="9:52" x14ac:dyDescent="0.15">
      <c r="I518" s="14">
        <v>45077</v>
      </c>
      <c r="J518" s="15" t="s">
        <v>37</v>
      </c>
      <c r="K518" s="15" t="s">
        <v>37</v>
      </c>
      <c r="L518" s="15">
        <v>29963.639350456731</v>
      </c>
      <c r="M518" s="15">
        <v>30511.061272220657</v>
      </c>
      <c r="N518" s="15" t="s">
        <v>37</v>
      </c>
      <c r="O518" s="15" t="s">
        <v>37</v>
      </c>
      <c r="P518" s="15">
        <v>33280.906116364087</v>
      </c>
      <c r="Q518" s="15">
        <v>33841.469485994799</v>
      </c>
      <c r="R518" s="15" t="s">
        <v>37</v>
      </c>
      <c r="S518" s="15" t="s">
        <v>37</v>
      </c>
      <c r="T518" s="15" t="s">
        <v>37</v>
      </c>
      <c r="U518" s="15" t="s">
        <v>37</v>
      </c>
      <c r="V518" s="15" t="s">
        <v>37</v>
      </c>
      <c r="W518" s="15" t="s">
        <v>37</v>
      </c>
      <c r="X518" s="15" t="s">
        <v>37</v>
      </c>
      <c r="Y518" s="15" t="s">
        <v>37</v>
      </c>
      <c r="Z518" s="15" t="s">
        <v>37</v>
      </c>
      <c r="AA518" s="15" t="s">
        <v>37</v>
      </c>
      <c r="AB518" s="15" t="s">
        <v>37</v>
      </c>
      <c r="AC518" s="15" t="s">
        <v>37</v>
      </c>
      <c r="AD518" s="15" t="s">
        <v>37</v>
      </c>
      <c r="AE518" s="15" t="s">
        <v>37</v>
      </c>
      <c r="AF518" s="15" t="s">
        <v>37</v>
      </c>
      <c r="AG518" s="15" t="s">
        <v>37</v>
      </c>
      <c r="AH518" s="15" t="s">
        <v>37</v>
      </c>
      <c r="AI518" s="15" t="s">
        <v>37</v>
      </c>
      <c r="AJ518" s="15" t="s">
        <v>37</v>
      </c>
      <c r="AK518" s="15" t="s">
        <v>37</v>
      </c>
      <c r="AL518" s="15" t="s">
        <v>37</v>
      </c>
      <c r="AM518" s="15" t="s">
        <v>37</v>
      </c>
      <c r="AN518" s="15" t="s">
        <v>37</v>
      </c>
      <c r="AP518" s="16">
        <v>127597.07622503629</v>
      </c>
      <c r="AQ518" s="17">
        <v>5</v>
      </c>
      <c r="AR518" s="18">
        <v>5</v>
      </c>
      <c r="AS518" s="19">
        <v>4130111.2938557393</v>
      </c>
      <c r="AT518" s="19">
        <v>4130111.2938557393</v>
      </c>
      <c r="AV518" s="16">
        <v>127597.07622503629</v>
      </c>
      <c r="AW518" s="17">
        <v>22</v>
      </c>
      <c r="AX518" s="18" t="s">
        <v>37</v>
      </c>
      <c r="AY518" s="19">
        <v>516464.45102529915</v>
      </c>
      <c r="AZ518" s="19" t="s">
        <v>37</v>
      </c>
    </row>
    <row r="519" spans="9:52" x14ac:dyDescent="0.15">
      <c r="I519" s="14">
        <v>45078</v>
      </c>
      <c r="J519" s="15" t="s">
        <v>37</v>
      </c>
      <c r="K519" s="15" t="s">
        <v>37</v>
      </c>
      <c r="L519" s="15">
        <v>29954.633136571963</v>
      </c>
      <c r="M519" s="15">
        <v>30501.890518946835</v>
      </c>
      <c r="N519" s="15" t="s">
        <v>37</v>
      </c>
      <c r="O519" s="15" t="s">
        <v>37</v>
      </c>
      <c r="P519" s="15">
        <v>33270.902826868543</v>
      </c>
      <c r="Q519" s="15">
        <v>33831.297707166443</v>
      </c>
      <c r="R519" s="15" t="s">
        <v>37</v>
      </c>
      <c r="S519" s="15" t="s">
        <v>37</v>
      </c>
      <c r="T519" s="15" t="s">
        <v>37</v>
      </c>
      <c r="U519" s="15" t="s">
        <v>37</v>
      </c>
      <c r="V519" s="15" t="s">
        <v>37</v>
      </c>
      <c r="W519" s="15" t="s">
        <v>37</v>
      </c>
      <c r="X519" s="15" t="s">
        <v>37</v>
      </c>
      <c r="Y519" s="15" t="s">
        <v>37</v>
      </c>
      <c r="Z519" s="15" t="s">
        <v>37</v>
      </c>
      <c r="AA519" s="15" t="s">
        <v>37</v>
      </c>
      <c r="AB519" s="15" t="s">
        <v>37</v>
      </c>
      <c r="AC519" s="15" t="s">
        <v>37</v>
      </c>
      <c r="AD519" s="15" t="s">
        <v>37</v>
      </c>
      <c r="AE519" s="15" t="s">
        <v>37</v>
      </c>
      <c r="AF519" s="15" t="s">
        <v>37</v>
      </c>
      <c r="AG519" s="15" t="s">
        <v>37</v>
      </c>
      <c r="AH519" s="15" t="s">
        <v>37</v>
      </c>
      <c r="AI519" s="15" t="s">
        <v>37</v>
      </c>
      <c r="AJ519" s="15" t="s">
        <v>37</v>
      </c>
      <c r="AK519" s="15" t="s">
        <v>37</v>
      </c>
      <c r="AL519" s="15" t="s">
        <v>37</v>
      </c>
      <c r="AM519" s="15" t="s">
        <v>37</v>
      </c>
      <c r="AN519" s="15" t="s">
        <v>37</v>
      </c>
      <c r="AP519" s="16">
        <v>127558.72418955379</v>
      </c>
      <c r="AQ519" s="17">
        <v>6</v>
      </c>
      <c r="AR519" s="18" t="s">
        <v>37</v>
      </c>
      <c r="AS519" s="19">
        <v>127558.72418955379</v>
      </c>
      <c r="AT519" s="19" t="s">
        <v>37</v>
      </c>
      <c r="AV519" s="16">
        <v>127558.72418955379</v>
      </c>
      <c r="AW519" s="17">
        <v>22</v>
      </c>
      <c r="AX519" s="18" t="s">
        <v>37</v>
      </c>
      <c r="AY519" s="19">
        <v>644023.1752148529</v>
      </c>
      <c r="AZ519" s="19" t="s">
        <v>37</v>
      </c>
    </row>
    <row r="520" spans="9:52" x14ac:dyDescent="0.15">
      <c r="I520" s="14">
        <v>45079</v>
      </c>
      <c r="J520" s="15" t="s">
        <v>37</v>
      </c>
      <c r="K520" s="15" t="s">
        <v>37</v>
      </c>
      <c r="L520" s="15">
        <v>29945.629629697771</v>
      </c>
      <c r="M520" s="15">
        <v>30492.722522139429</v>
      </c>
      <c r="N520" s="15" t="s">
        <v>37</v>
      </c>
      <c r="O520" s="15" t="s">
        <v>37</v>
      </c>
      <c r="P520" s="15">
        <v>33260.902544076009</v>
      </c>
      <c r="Q520" s="15">
        <v>33821.128985684176</v>
      </c>
      <c r="R520" s="15" t="s">
        <v>37</v>
      </c>
      <c r="S520" s="15" t="s">
        <v>37</v>
      </c>
      <c r="T520" s="15" t="s">
        <v>37</v>
      </c>
      <c r="U520" s="15" t="s">
        <v>37</v>
      </c>
      <c r="V520" s="15" t="s">
        <v>37</v>
      </c>
      <c r="W520" s="15" t="s">
        <v>37</v>
      </c>
      <c r="X520" s="15" t="s">
        <v>37</v>
      </c>
      <c r="Y520" s="15" t="s">
        <v>37</v>
      </c>
      <c r="Z520" s="15" t="s">
        <v>37</v>
      </c>
      <c r="AA520" s="15" t="s">
        <v>37</v>
      </c>
      <c r="AB520" s="15" t="s">
        <v>37</v>
      </c>
      <c r="AC520" s="15" t="s">
        <v>37</v>
      </c>
      <c r="AD520" s="15" t="s">
        <v>37</v>
      </c>
      <c r="AE520" s="15" t="s">
        <v>37</v>
      </c>
      <c r="AF520" s="15" t="s">
        <v>37</v>
      </c>
      <c r="AG520" s="15" t="s">
        <v>37</v>
      </c>
      <c r="AH520" s="15" t="s">
        <v>37</v>
      </c>
      <c r="AI520" s="15" t="s">
        <v>37</v>
      </c>
      <c r="AJ520" s="15" t="s">
        <v>37</v>
      </c>
      <c r="AK520" s="15" t="s">
        <v>37</v>
      </c>
      <c r="AL520" s="15" t="s">
        <v>37</v>
      </c>
      <c r="AM520" s="15" t="s">
        <v>37</v>
      </c>
      <c r="AN520" s="15" t="s">
        <v>37</v>
      </c>
      <c r="AP520" s="16">
        <v>127520.38368159738</v>
      </c>
      <c r="AQ520" s="17">
        <v>6</v>
      </c>
      <c r="AR520" s="18" t="s">
        <v>37</v>
      </c>
      <c r="AS520" s="19">
        <v>255079.10787115118</v>
      </c>
      <c r="AT520" s="19" t="s">
        <v>37</v>
      </c>
      <c r="AV520" s="16">
        <v>127520.38368159738</v>
      </c>
      <c r="AW520" s="17">
        <v>22</v>
      </c>
      <c r="AX520" s="18" t="s">
        <v>37</v>
      </c>
      <c r="AY520" s="19">
        <v>771543.55889645033</v>
      </c>
      <c r="AZ520" s="19" t="s">
        <v>37</v>
      </c>
    </row>
    <row r="521" spans="9:52" x14ac:dyDescent="0.15">
      <c r="I521" s="14">
        <v>45080</v>
      </c>
      <c r="J521" s="15" t="s">
        <v>37</v>
      </c>
      <c r="K521" s="15" t="s">
        <v>37</v>
      </c>
      <c r="L521" s="15">
        <v>29936.628829020501</v>
      </c>
      <c r="M521" s="15">
        <v>30483.557280969919</v>
      </c>
      <c r="N521" s="15" t="s">
        <v>37</v>
      </c>
      <c r="O521" s="15" t="s">
        <v>37</v>
      </c>
      <c r="P521" s="15">
        <v>33250.905267082759</v>
      </c>
      <c r="Q521" s="15">
        <v>33810.963320629045</v>
      </c>
      <c r="R521" s="15" t="s">
        <v>37</v>
      </c>
      <c r="S521" s="15" t="s">
        <v>37</v>
      </c>
      <c r="T521" s="15" t="s">
        <v>37</v>
      </c>
      <c r="U521" s="15" t="s">
        <v>37</v>
      </c>
      <c r="V521" s="15" t="s">
        <v>37</v>
      </c>
      <c r="W521" s="15" t="s">
        <v>37</v>
      </c>
      <c r="X521" s="15" t="s">
        <v>37</v>
      </c>
      <c r="Y521" s="15" t="s">
        <v>37</v>
      </c>
      <c r="Z521" s="15" t="s">
        <v>37</v>
      </c>
      <c r="AA521" s="15" t="s">
        <v>37</v>
      </c>
      <c r="AB521" s="15" t="s">
        <v>37</v>
      </c>
      <c r="AC521" s="15" t="s">
        <v>37</v>
      </c>
      <c r="AD521" s="15" t="s">
        <v>37</v>
      </c>
      <c r="AE521" s="15" t="s">
        <v>37</v>
      </c>
      <c r="AF521" s="15" t="s">
        <v>37</v>
      </c>
      <c r="AG521" s="15" t="s">
        <v>37</v>
      </c>
      <c r="AH521" s="15" t="s">
        <v>37</v>
      </c>
      <c r="AI521" s="15" t="s">
        <v>37</v>
      </c>
      <c r="AJ521" s="15" t="s">
        <v>37</v>
      </c>
      <c r="AK521" s="15" t="s">
        <v>37</v>
      </c>
      <c r="AL521" s="15" t="s">
        <v>37</v>
      </c>
      <c r="AM521" s="15" t="s">
        <v>37</v>
      </c>
      <c r="AN521" s="15" t="s">
        <v>37</v>
      </c>
      <c r="AP521" s="16">
        <v>127482.05469770222</v>
      </c>
      <c r="AQ521" s="17">
        <v>6</v>
      </c>
      <c r="AR521" s="18" t="s">
        <v>37</v>
      </c>
      <c r="AS521" s="19">
        <v>382561.16256885341</v>
      </c>
      <c r="AT521" s="19" t="s">
        <v>37</v>
      </c>
      <c r="AV521" s="16">
        <v>127482.05469770222</v>
      </c>
      <c r="AW521" s="17">
        <v>22</v>
      </c>
      <c r="AX521" s="18">
        <v>22</v>
      </c>
      <c r="AY521" s="19">
        <v>899025.6135941525</v>
      </c>
      <c r="AZ521" s="19">
        <v>899025.6135941525</v>
      </c>
    </row>
    <row r="522" spans="9:52" x14ac:dyDescent="0.15">
      <c r="I522" s="14">
        <v>45081</v>
      </c>
      <c r="J522" s="15" t="s">
        <v>37</v>
      </c>
      <c r="K522" s="15" t="s">
        <v>37</v>
      </c>
      <c r="L522" s="15">
        <v>29927.63073372675</v>
      </c>
      <c r="M522" s="15">
        <v>30474.394794610042</v>
      </c>
      <c r="N522" s="15" t="s">
        <v>37</v>
      </c>
      <c r="O522" s="15" t="s">
        <v>37</v>
      </c>
      <c r="P522" s="15">
        <v>33240.910994985337</v>
      </c>
      <c r="Q522" s="15">
        <v>33800.800711082389</v>
      </c>
      <c r="R522" s="15" t="s">
        <v>37</v>
      </c>
      <c r="S522" s="15" t="s">
        <v>37</v>
      </c>
      <c r="T522" s="15" t="s">
        <v>37</v>
      </c>
      <c r="U522" s="15" t="s">
        <v>37</v>
      </c>
      <c r="V522" s="15" t="s">
        <v>37</v>
      </c>
      <c r="W522" s="15" t="s">
        <v>37</v>
      </c>
      <c r="X522" s="15" t="s">
        <v>37</v>
      </c>
      <c r="Y522" s="15" t="s">
        <v>37</v>
      </c>
      <c r="Z522" s="15" t="s">
        <v>37</v>
      </c>
      <c r="AA522" s="15" t="s">
        <v>37</v>
      </c>
      <c r="AB522" s="15" t="s">
        <v>37</v>
      </c>
      <c r="AC522" s="15" t="s">
        <v>37</v>
      </c>
      <c r="AD522" s="15" t="s">
        <v>37</v>
      </c>
      <c r="AE522" s="15" t="s">
        <v>37</v>
      </c>
      <c r="AF522" s="15" t="s">
        <v>37</v>
      </c>
      <c r="AG522" s="15" t="s">
        <v>37</v>
      </c>
      <c r="AH522" s="15" t="s">
        <v>37</v>
      </c>
      <c r="AI522" s="15" t="s">
        <v>37</v>
      </c>
      <c r="AJ522" s="15" t="s">
        <v>37</v>
      </c>
      <c r="AK522" s="15" t="s">
        <v>37</v>
      </c>
      <c r="AL522" s="15" t="s">
        <v>37</v>
      </c>
      <c r="AM522" s="15" t="s">
        <v>37</v>
      </c>
      <c r="AN522" s="15" t="s">
        <v>37</v>
      </c>
      <c r="AP522" s="16">
        <v>127443.73723440451</v>
      </c>
      <c r="AQ522" s="17">
        <v>6</v>
      </c>
      <c r="AR522" s="18" t="s">
        <v>37</v>
      </c>
      <c r="AS522" s="19">
        <v>510004.8998032579</v>
      </c>
      <c r="AT522" s="19" t="s">
        <v>37</v>
      </c>
      <c r="AV522" s="16">
        <v>127443.73723440451</v>
      </c>
      <c r="AW522" s="17">
        <v>23</v>
      </c>
      <c r="AX522" s="18" t="s">
        <v>37</v>
      </c>
      <c r="AY522" s="19">
        <v>127443.73723440451</v>
      </c>
      <c r="AZ522" s="19" t="s">
        <v>37</v>
      </c>
    </row>
    <row r="523" spans="9:52" x14ac:dyDescent="0.15">
      <c r="I523" s="14">
        <v>45082</v>
      </c>
      <c r="J523" s="15" t="s">
        <v>37</v>
      </c>
      <c r="K523" s="15" t="s">
        <v>37</v>
      </c>
      <c r="L523" s="15">
        <v>29918.635343003352</v>
      </c>
      <c r="M523" s="15">
        <v>30465.235062231772</v>
      </c>
      <c r="N523" s="15" t="s">
        <v>37</v>
      </c>
      <c r="O523" s="15" t="s">
        <v>37</v>
      </c>
      <c r="P523" s="15">
        <v>33230.919726880558</v>
      </c>
      <c r="Q523" s="15">
        <v>33790.641156125799</v>
      </c>
      <c r="R523" s="15" t="s">
        <v>37</v>
      </c>
      <c r="S523" s="15" t="s">
        <v>37</v>
      </c>
      <c r="T523" s="15" t="s">
        <v>37</v>
      </c>
      <c r="U523" s="15" t="s">
        <v>37</v>
      </c>
      <c r="V523" s="15" t="s">
        <v>37</v>
      </c>
      <c r="W523" s="15" t="s">
        <v>37</v>
      </c>
      <c r="X523" s="15" t="s">
        <v>37</v>
      </c>
      <c r="Y523" s="15" t="s">
        <v>37</v>
      </c>
      <c r="Z523" s="15" t="s">
        <v>37</v>
      </c>
      <c r="AA523" s="15" t="s">
        <v>37</v>
      </c>
      <c r="AB523" s="15" t="s">
        <v>37</v>
      </c>
      <c r="AC523" s="15" t="s">
        <v>37</v>
      </c>
      <c r="AD523" s="15" t="s">
        <v>37</v>
      </c>
      <c r="AE523" s="15" t="s">
        <v>37</v>
      </c>
      <c r="AF523" s="15" t="s">
        <v>37</v>
      </c>
      <c r="AG523" s="15" t="s">
        <v>37</v>
      </c>
      <c r="AH523" s="15" t="s">
        <v>37</v>
      </c>
      <c r="AI523" s="15" t="s">
        <v>37</v>
      </c>
      <c r="AJ523" s="15" t="s">
        <v>37</v>
      </c>
      <c r="AK523" s="15" t="s">
        <v>37</v>
      </c>
      <c r="AL523" s="15" t="s">
        <v>37</v>
      </c>
      <c r="AM523" s="15" t="s">
        <v>37</v>
      </c>
      <c r="AN523" s="15" t="s">
        <v>37</v>
      </c>
      <c r="AP523" s="16">
        <v>127405.43128824148</v>
      </c>
      <c r="AQ523" s="17">
        <v>6</v>
      </c>
      <c r="AR523" s="18" t="s">
        <v>37</v>
      </c>
      <c r="AS523" s="19">
        <v>637410.33109149942</v>
      </c>
      <c r="AT523" s="19" t="s">
        <v>37</v>
      </c>
      <c r="AV523" s="16">
        <v>127405.43128824148</v>
      </c>
      <c r="AW523" s="17">
        <v>23</v>
      </c>
      <c r="AX523" s="18" t="s">
        <v>37</v>
      </c>
      <c r="AY523" s="19">
        <v>254849.16852264601</v>
      </c>
      <c r="AZ523" s="19" t="s">
        <v>37</v>
      </c>
    </row>
    <row r="524" spans="9:52" x14ac:dyDescent="0.15">
      <c r="I524" s="14">
        <v>45083</v>
      </c>
      <c r="J524" s="15" t="s">
        <v>37</v>
      </c>
      <c r="K524" s="15" t="s">
        <v>37</v>
      </c>
      <c r="L524" s="15">
        <v>29909.642656037398</v>
      </c>
      <c r="M524" s="15">
        <v>30456.078083007353</v>
      </c>
      <c r="N524" s="15" t="s">
        <v>37</v>
      </c>
      <c r="O524" s="15" t="s">
        <v>37</v>
      </c>
      <c r="P524" s="15">
        <v>33220.931461865512</v>
      </c>
      <c r="Q524" s="15">
        <v>33780.484654841159</v>
      </c>
      <c r="R524" s="15" t="s">
        <v>37</v>
      </c>
      <c r="S524" s="15" t="s">
        <v>37</v>
      </c>
      <c r="T524" s="15" t="s">
        <v>37</v>
      </c>
      <c r="U524" s="15" t="s">
        <v>37</v>
      </c>
      <c r="V524" s="15" t="s">
        <v>37</v>
      </c>
      <c r="W524" s="15" t="s">
        <v>37</v>
      </c>
      <c r="X524" s="15" t="s">
        <v>37</v>
      </c>
      <c r="Y524" s="15" t="s">
        <v>37</v>
      </c>
      <c r="Z524" s="15" t="s">
        <v>37</v>
      </c>
      <c r="AA524" s="15" t="s">
        <v>37</v>
      </c>
      <c r="AB524" s="15" t="s">
        <v>37</v>
      </c>
      <c r="AC524" s="15" t="s">
        <v>37</v>
      </c>
      <c r="AD524" s="15" t="s">
        <v>37</v>
      </c>
      <c r="AE524" s="15" t="s">
        <v>37</v>
      </c>
      <c r="AF524" s="15" t="s">
        <v>37</v>
      </c>
      <c r="AG524" s="15" t="s">
        <v>37</v>
      </c>
      <c r="AH524" s="15" t="s">
        <v>37</v>
      </c>
      <c r="AI524" s="15" t="s">
        <v>37</v>
      </c>
      <c r="AJ524" s="15" t="s">
        <v>37</v>
      </c>
      <c r="AK524" s="15" t="s">
        <v>37</v>
      </c>
      <c r="AL524" s="15" t="s">
        <v>37</v>
      </c>
      <c r="AM524" s="15" t="s">
        <v>37</v>
      </c>
      <c r="AN524" s="15" t="s">
        <v>37</v>
      </c>
      <c r="AP524" s="16">
        <v>127367.13685575142</v>
      </c>
      <c r="AQ524" s="17">
        <v>6</v>
      </c>
      <c r="AR524" s="18" t="s">
        <v>37</v>
      </c>
      <c r="AS524" s="19">
        <v>764777.46794725081</v>
      </c>
      <c r="AT524" s="19" t="s">
        <v>37</v>
      </c>
      <c r="AV524" s="16">
        <v>127367.13685575142</v>
      </c>
      <c r="AW524" s="17">
        <v>23</v>
      </c>
      <c r="AX524" s="18" t="s">
        <v>37</v>
      </c>
      <c r="AY524" s="19">
        <v>382216.30537839746</v>
      </c>
      <c r="AZ524" s="19" t="s">
        <v>37</v>
      </c>
    </row>
    <row r="525" spans="9:52" x14ac:dyDescent="0.15">
      <c r="I525" s="14">
        <v>45084</v>
      </c>
      <c r="J525" s="15" t="s">
        <v>37</v>
      </c>
      <c r="K525" s="15" t="s">
        <v>37</v>
      </c>
      <c r="L525" s="15">
        <v>29418.38408053208</v>
      </c>
      <c r="M525" s="15">
        <v>29963.639350456731</v>
      </c>
      <c r="N525" s="15" t="s">
        <v>37</v>
      </c>
      <c r="O525" s="15" t="s">
        <v>37</v>
      </c>
      <c r="P525" s="15">
        <v>32722.549931404636</v>
      </c>
      <c r="Q525" s="15">
        <v>33280.906116364087</v>
      </c>
      <c r="R525" s="15" t="s">
        <v>37</v>
      </c>
      <c r="S525" s="15" t="s">
        <v>37</v>
      </c>
      <c r="T525" s="15" t="s">
        <v>37</v>
      </c>
      <c r="U525" s="15" t="s">
        <v>37</v>
      </c>
      <c r="V525" s="15" t="s">
        <v>37</v>
      </c>
      <c r="W525" s="15" t="s">
        <v>37</v>
      </c>
      <c r="X525" s="15" t="s">
        <v>37</v>
      </c>
      <c r="Y525" s="15" t="s">
        <v>37</v>
      </c>
      <c r="Z525" s="15" t="s">
        <v>37</v>
      </c>
      <c r="AA525" s="15" t="s">
        <v>37</v>
      </c>
      <c r="AB525" s="15" t="s">
        <v>37</v>
      </c>
      <c r="AC525" s="15" t="s">
        <v>37</v>
      </c>
      <c r="AD525" s="15" t="s">
        <v>37</v>
      </c>
      <c r="AE525" s="15" t="s">
        <v>37</v>
      </c>
      <c r="AF525" s="15" t="s">
        <v>37</v>
      </c>
      <c r="AG525" s="15" t="s">
        <v>37</v>
      </c>
      <c r="AH525" s="15" t="s">
        <v>37</v>
      </c>
      <c r="AI525" s="15" t="s">
        <v>37</v>
      </c>
      <c r="AJ525" s="15" t="s">
        <v>37</v>
      </c>
      <c r="AK525" s="15" t="s">
        <v>37</v>
      </c>
      <c r="AL525" s="15" t="s">
        <v>37</v>
      </c>
      <c r="AM525" s="15" t="s">
        <v>37</v>
      </c>
      <c r="AN525" s="15" t="s">
        <v>37</v>
      </c>
      <c r="AP525" s="16">
        <v>125385.47947875754</v>
      </c>
      <c r="AQ525" s="17">
        <v>6</v>
      </c>
      <c r="AR525" s="18" t="s">
        <v>37</v>
      </c>
      <c r="AS525" s="19">
        <v>890162.94742600829</v>
      </c>
      <c r="AT525" s="19" t="s">
        <v>37</v>
      </c>
      <c r="AV525" s="16">
        <v>125385.47947875754</v>
      </c>
      <c r="AW525" s="17">
        <v>23</v>
      </c>
      <c r="AX525" s="18" t="s">
        <v>37</v>
      </c>
      <c r="AY525" s="19">
        <v>507601.784857155</v>
      </c>
      <c r="AZ525" s="19" t="s">
        <v>37</v>
      </c>
    </row>
    <row r="526" spans="9:52" x14ac:dyDescent="0.15">
      <c r="I526" s="14">
        <v>45085</v>
      </c>
      <c r="J526" s="15" t="s">
        <v>37</v>
      </c>
      <c r="K526" s="15" t="s">
        <v>37</v>
      </c>
      <c r="L526" s="15">
        <v>29409.541754802729</v>
      </c>
      <c r="M526" s="15">
        <v>29954.633136571963</v>
      </c>
      <c r="N526" s="15" t="s">
        <v>37</v>
      </c>
      <c r="O526" s="15" t="s">
        <v>37</v>
      </c>
      <c r="P526" s="15">
        <v>32712.714467825255</v>
      </c>
      <c r="Q526" s="15">
        <v>33270.902826868543</v>
      </c>
      <c r="R526" s="15" t="s">
        <v>37</v>
      </c>
      <c r="S526" s="15" t="s">
        <v>37</v>
      </c>
      <c r="T526" s="15" t="s">
        <v>37</v>
      </c>
      <c r="U526" s="15" t="s">
        <v>37</v>
      </c>
      <c r="V526" s="15" t="s">
        <v>37</v>
      </c>
      <c r="W526" s="15" t="s">
        <v>37</v>
      </c>
      <c r="X526" s="15" t="s">
        <v>37</v>
      </c>
      <c r="Y526" s="15" t="s">
        <v>37</v>
      </c>
      <c r="Z526" s="15" t="s">
        <v>37</v>
      </c>
      <c r="AA526" s="15" t="s">
        <v>37</v>
      </c>
      <c r="AB526" s="15" t="s">
        <v>37</v>
      </c>
      <c r="AC526" s="15" t="s">
        <v>37</v>
      </c>
      <c r="AD526" s="15" t="s">
        <v>37</v>
      </c>
      <c r="AE526" s="15" t="s">
        <v>37</v>
      </c>
      <c r="AF526" s="15" t="s">
        <v>37</v>
      </c>
      <c r="AG526" s="15" t="s">
        <v>37</v>
      </c>
      <c r="AH526" s="15" t="s">
        <v>37</v>
      </c>
      <c r="AI526" s="15" t="s">
        <v>37</v>
      </c>
      <c r="AJ526" s="15" t="s">
        <v>37</v>
      </c>
      <c r="AK526" s="15" t="s">
        <v>37</v>
      </c>
      <c r="AL526" s="15" t="s">
        <v>37</v>
      </c>
      <c r="AM526" s="15" t="s">
        <v>37</v>
      </c>
      <c r="AN526" s="15" t="s">
        <v>37</v>
      </c>
      <c r="AP526" s="16">
        <v>125347.79218606849</v>
      </c>
      <c r="AQ526" s="17">
        <v>6</v>
      </c>
      <c r="AR526" s="18" t="s">
        <v>37</v>
      </c>
      <c r="AS526" s="19">
        <v>1015510.7396120768</v>
      </c>
      <c r="AT526" s="19" t="s">
        <v>37</v>
      </c>
      <c r="AV526" s="16">
        <v>125347.79218606849</v>
      </c>
      <c r="AW526" s="17">
        <v>23</v>
      </c>
      <c r="AX526" s="18" t="s">
        <v>37</v>
      </c>
      <c r="AY526" s="19">
        <v>632949.57704322343</v>
      </c>
      <c r="AZ526" s="19" t="s">
        <v>37</v>
      </c>
    </row>
    <row r="527" spans="9:52" x14ac:dyDescent="0.15">
      <c r="I527" s="14">
        <v>45086</v>
      </c>
      <c r="J527" s="15" t="s">
        <v>37</v>
      </c>
      <c r="K527" s="15" t="s">
        <v>37</v>
      </c>
      <c r="L527" s="15">
        <v>29400.702086823858</v>
      </c>
      <c r="M527" s="15">
        <v>29945.629629697771</v>
      </c>
      <c r="N527" s="15" t="s">
        <v>37</v>
      </c>
      <c r="O527" s="15" t="s">
        <v>37</v>
      </c>
      <c r="P527" s="15">
        <v>32702.881960505212</v>
      </c>
      <c r="Q527" s="15">
        <v>33260.902544076009</v>
      </c>
      <c r="R527" s="15" t="s">
        <v>37</v>
      </c>
      <c r="S527" s="15" t="s">
        <v>37</v>
      </c>
      <c r="T527" s="15" t="s">
        <v>37</v>
      </c>
      <c r="U527" s="15" t="s">
        <v>37</v>
      </c>
      <c r="V527" s="15" t="s">
        <v>37</v>
      </c>
      <c r="W527" s="15" t="s">
        <v>37</v>
      </c>
      <c r="X527" s="15" t="s">
        <v>37</v>
      </c>
      <c r="Y527" s="15" t="s">
        <v>37</v>
      </c>
      <c r="Z527" s="15" t="s">
        <v>37</v>
      </c>
      <c r="AA527" s="15" t="s">
        <v>37</v>
      </c>
      <c r="AB527" s="15" t="s">
        <v>37</v>
      </c>
      <c r="AC527" s="15" t="s">
        <v>37</v>
      </c>
      <c r="AD527" s="15" t="s">
        <v>37</v>
      </c>
      <c r="AE527" s="15" t="s">
        <v>37</v>
      </c>
      <c r="AF527" s="15" t="s">
        <v>37</v>
      </c>
      <c r="AG527" s="15" t="s">
        <v>37</v>
      </c>
      <c r="AH527" s="15" t="s">
        <v>37</v>
      </c>
      <c r="AI527" s="15" t="s">
        <v>37</v>
      </c>
      <c r="AJ527" s="15" t="s">
        <v>37</v>
      </c>
      <c r="AK527" s="15" t="s">
        <v>37</v>
      </c>
      <c r="AL527" s="15" t="s">
        <v>37</v>
      </c>
      <c r="AM527" s="15" t="s">
        <v>37</v>
      </c>
      <c r="AN527" s="15" t="s">
        <v>37</v>
      </c>
      <c r="AP527" s="16">
        <v>125310.11622110286</v>
      </c>
      <c r="AQ527" s="17">
        <v>6</v>
      </c>
      <c r="AR527" s="18" t="s">
        <v>37</v>
      </c>
      <c r="AS527" s="19">
        <v>1140820.8558331796</v>
      </c>
      <c r="AT527" s="19" t="s">
        <v>37</v>
      </c>
      <c r="AV527" s="16">
        <v>125310.11622110286</v>
      </c>
      <c r="AW527" s="17">
        <v>23</v>
      </c>
      <c r="AX527" s="18" t="s">
        <v>37</v>
      </c>
      <c r="AY527" s="19">
        <v>758259.69326432631</v>
      </c>
      <c r="AZ527" s="19" t="s">
        <v>37</v>
      </c>
    </row>
    <row r="528" spans="9:52" x14ac:dyDescent="0.15">
      <c r="I528" s="14">
        <v>45087</v>
      </c>
      <c r="J528" s="15" t="s">
        <v>37</v>
      </c>
      <c r="K528" s="15" t="s">
        <v>37</v>
      </c>
      <c r="L528" s="15">
        <v>29391.865075796617</v>
      </c>
      <c r="M528" s="15">
        <v>29936.628829020501</v>
      </c>
      <c r="N528" s="15" t="s">
        <v>37</v>
      </c>
      <c r="O528" s="15" t="s">
        <v>37</v>
      </c>
      <c r="P528" s="15">
        <v>32693.052408555945</v>
      </c>
      <c r="Q528" s="15">
        <v>33250.905267082759</v>
      </c>
      <c r="R528" s="15" t="s">
        <v>37</v>
      </c>
      <c r="S528" s="15" t="s">
        <v>37</v>
      </c>
      <c r="T528" s="15" t="s">
        <v>37</v>
      </c>
      <c r="U528" s="15" t="s">
        <v>37</v>
      </c>
      <c r="V528" s="15" t="s">
        <v>37</v>
      </c>
      <c r="W528" s="15" t="s">
        <v>37</v>
      </c>
      <c r="X528" s="15" t="s">
        <v>37</v>
      </c>
      <c r="Y528" s="15" t="s">
        <v>37</v>
      </c>
      <c r="Z528" s="15" t="s">
        <v>37</v>
      </c>
      <c r="AA528" s="15" t="s">
        <v>37</v>
      </c>
      <c r="AB528" s="15" t="s">
        <v>37</v>
      </c>
      <c r="AC528" s="15" t="s">
        <v>37</v>
      </c>
      <c r="AD528" s="15" t="s">
        <v>37</v>
      </c>
      <c r="AE528" s="15" t="s">
        <v>37</v>
      </c>
      <c r="AF528" s="15" t="s">
        <v>37</v>
      </c>
      <c r="AG528" s="15" t="s">
        <v>37</v>
      </c>
      <c r="AH528" s="15" t="s">
        <v>37</v>
      </c>
      <c r="AI528" s="15" t="s">
        <v>37</v>
      </c>
      <c r="AJ528" s="15" t="s">
        <v>37</v>
      </c>
      <c r="AK528" s="15" t="s">
        <v>37</v>
      </c>
      <c r="AL528" s="15" t="s">
        <v>37</v>
      </c>
      <c r="AM528" s="15" t="s">
        <v>37</v>
      </c>
      <c r="AN528" s="15" t="s">
        <v>37</v>
      </c>
      <c r="AP528" s="16">
        <v>125272.45158045582</v>
      </c>
      <c r="AQ528" s="17">
        <v>6</v>
      </c>
      <c r="AR528" s="18" t="s">
        <v>37</v>
      </c>
      <c r="AS528" s="19">
        <v>1266093.3074136353</v>
      </c>
      <c r="AT528" s="19" t="s">
        <v>37</v>
      </c>
      <c r="AV528" s="16">
        <v>125272.45158045582</v>
      </c>
      <c r="AW528" s="17">
        <v>23</v>
      </c>
      <c r="AX528" s="18">
        <v>23</v>
      </c>
      <c r="AY528" s="19">
        <v>883532.14484478207</v>
      </c>
      <c r="AZ528" s="19">
        <v>883532.14484478207</v>
      </c>
    </row>
    <row r="529" spans="9:52" x14ac:dyDescent="0.15">
      <c r="I529" s="14">
        <v>45088</v>
      </c>
      <c r="J529" s="15" t="s">
        <v>37</v>
      </c>
      <c r="K529" s="15" t="s">
        <v>37</v>
      </c>
      <c r="L529" s="15">
        <v>29383.030720922405</v>
      </c>
      <c r="M529" s="15">
        <v>29927.63073372675</v>
      </c>
      <c r="N529" s="15" t="s">
        <v>37</v>
      </c>
      <c r="O529" s="15" t="s">
        <v>37</v>
      </c>
      <c r="P529" s="15">
        <v>32683.225811089142</v>
      </c>
      <c r="Q529" s="15">
        <v>33240.910994985337</v>
      </c>
      <c r="R529" s="15" t="s">
        <v>37</v>
      </c>
      <c r="S529" s="15" t="s">
        <v>37</v>
      </c>
      <c r="T529" s="15" t="s">
        <v>37</v>
      </c>
      <c r="U529" s="15" t="s">
        <v>37</v>
      </c>
      <c r="V529" s="15" t="s">
        <v>37</v>
      </c>
      <c r="W529" s="15" t="s">
        <v>37</v>
      </c>
      <c r="X529" s="15" t="s">
        <v>37</v>
      </c>
      <c r="Y529" s="15" t="s">
        <v>37</v>
      </c>
      <c r="Z529" s="15" t="s">
        <v>37</v>
      </c>
      <c r="AA529" s="15" t="s">
        <v>37</v>
      </c>
      <c r="AB529" s="15" t="s">
        <v>37</v>
      </c>
      <c r="AC529" s="15" t="s">
        <v>37</v>
      </c>
      <c r="AD529" s="15" t="s">
        <v>37</v>
      </c>
      <c r="AE529" s="15" t="s">
        <v>37</v>
      </c>
      <c r="AF529" s="15" t="s">
        <v>37</v>
      </c>
      <c r="AG529" s="15" t="s">
        <v>37</v>
      </c>
      <c r="AH529" s="15" t="s">
        <v>37</v>
      </c>
      <c r="AI529" s="15" t="s">
        <v>37</v>
      </c>
      <c r="AJ529" s="15" t="s">
        <v>37</v>
      </c>
      <c r="AK529" s="15" t="s">
        <v>37</v>
      </c>
      <c r="AL529" s="15" t="s">
        <v>37</v>
      </c>
      <c r="AM529" s="15" t="s">
        <v>37</v>
      </c>
      <c r="AN529" s="15" t="s">
        <v>37</v>
      </c>
      <c r="AP529" s="16">
        <v>125234.79826072365</v>
      </c>
      <c r="AQ529" s="17">
        <v>6</v>
      </c>
      <c r="AR529" s="18" t="s">
        <v>37</v>
      </c>
      <c r="AS529" s="19">
        <v>1391328.105674359</v>
      </c>
      <c r="AT529" s="19" t="s">
        <v>37</v>
      </c>
      <c r="AV529" s="16">
        <v>125234.79826072365</v>
      </c>
      <c r="AW529" s="17">
        <v>24</v>
      </c>
      <c r="AX529" s="18" t="s">
        <v>37</v>
      </c>
      <c r="AY529" s="19">
        <v>125234.79826072365</v>
      </c>
      <c r="AZ529" s="19" t="s">
        <v>37</v>
      </c>
    </row>
    <row r="530" spans="9:52" x14ac:dyDescent="0.15">
      <c r="I530" s="14">
        <v>45089</v>
      </c>
      <c r="J530" s="15" t="s">
        <v>37</v>
      </c>
      <c r="K530" s="15" t="s">
        <v>37</v>
      </c>
      <c r="L530" s="15">
        <v>29374.199021402859</v>
      </c>
      <c r="M530" s="15">
        <v>29918.635343003352</v>
      </c>
      <c r="N530" s="15" t="s">
        <v>37</v>
      </c>
      <c r="O530" s="15" t="s">
        <v>37</v>
      </c>
      <c r="P530" s="15">
        <v>32673.40216721678</v>
      </c>
      <c r="Q530" s="15">
        <v>33230.919726880558</v>
      </c>
      <c r="R530" s="15" t="s">
        <v>37</v>
      </c>
      <c r="S530" s="15" t="s">
        <v>37</v>
      </c>
      <c r="T530" s="15" t="s">
        <v>37</v>
      </c>
      <c r="U530" s="15" t="s">
        <v>37</v>
      </c>
      <c r="V530" s="15" t="s">
        <v>37</v>
      </c>
      <c r="W530" s="15" t="s">
        <v>37</v>
      </c>
      <c r="X530" s="15" t="s">
        <v>37</v>
      </c>
      <c r="Y530" s="15" t="s">
        <v>37</v>
      </c>
      <c r="Z530" s="15" t="s">
        <v>37</v>
      </c>
      <c r="AA530" s="15" t="s">
        <v>37</v>
      </c>
      <c r="AB530" s="15" t="s">
        <v>37</v>
      </c>
      <c r="AC530" s="15" t="s">
        <v>37</v>
      </c>
      <c r="AD530" s="15" t="s">
        <v>37</v>
      </c>
      <c r="AE530" s="15" t="s">
        <v>37</v>
      </c>
      <c r="AF530" s="15" t="s">
        <v>37</v>
      </c>
      <c r="AG530" s="15" t="s">
        <v>37</v>
      </c>
      <c r="AH530" s="15" t="s">
        <v>37</v>
      </c>
      <c r="AI530" s="15" t="s">
        <v>37</v>
      </c>
      <c r="AJ530" s="15" t="s">
        <v>37</v>
      </c>
      <c r="AK530" s="15" t="s">
        <v>37</v>
      </c>
      <c r="AL530" s="15" t="s">
        <v>37</v>
      </c>
      <c r="AM530" s="15" t="s">
        <v>37</v>
      </c>
      <c r="AN530" s="15" t="s">
        <v>37</v>
      </c>
      <c r="AP530" s="16">
        <v>125197.15625850356</v>
      </c>
      <c r="AQ530" s="17">
        <v>6</v>
      </c>
      <c r="AR530" s="18" t="s">
        <v>37</v>
      </c>
      <c r="AS530" s="19">
        <v>1516525.2619328625</v>
      </c>
      <c r="AT530" s="19" t="s">
        <v>37</v>
      </c>
      <c r="AV530" s="16">
        <v>125197.15625850356</v>
      </c>
      <c r="AW530" s="17">
        <v>24</v>
      </c>
      <c r="AX530" s="18" t="s">
        <v>37</v>
      </c>
      <c r="AY530" s="19">
        <v>250431.95451922721</v>
      </c>
      <c r="AZ530" s="19" t="s">
        <v>37</v>
      </c>
    </row>
    <row r="531" spans="9:52" x14ac:dyDescent="0.15">
      <c r="I531" s="14">
        <v>45090</v>
      </c>
      <c r="J531" s="15" t="s">
        <v>37</v>
      </c>
      <c r="K531" s="15" t="s">
        <v>37</v>
      </c>
      <c r="L531" s="15">
        <v>29365.369976439855</v>
      </c>
      <c r="M531" s="15">
        <v>29909.642656037398</v>
      </c>
      <c r="N531" s="15" t="s">
        <v>37</v>
      </c>
      <c r="O531" s="15" t="s">
        <v>37</v>
      </c>
      <c r="P531" s="15">
        <v>32663.581476051091</v>
      </c>
      <c r="Q531" s="15">
        <v>33220.931461865512</v>
      </c>
      <c r="R531" s="15" t="s">
        <v>37</v>
      </c>
      <c r="S531" s="15" t="s">
        <v>37</v>
      </c>
      <c r="T531" s="15" t="s">
        <v>37</v>
      </c>
      <c r="U531" s="15" t="s">
        <v>37</v>
      </c>
      <c r="V531" s="15" t="s">
        <v>37</v>
      </c>
      <c r="W531" s="15" t="s">
        <v>37</v>
      </c>
      <c r="X531" s="15" t="s">
        <v>37</v>
      </c>
      <c r="Y531" s="15" t="s">
        <v>37</v>
      </c>
      <c r="Z531" s="15" t="s">
        <v>37</v>
      </c>
      <c r="AA531" s="15" t="s">
        <v>37</v>
      </c>
      <c r="AB531" s="15" t="s">
        <v>37</v>
      </c>
      <c r="AC531" s="15" t="s">
        <v>37</v>
      </c>
      <c r="AD531" s="15" t="s">
        <v>37</v>
      </c>
      <c r="AE531" s="15" t="s">
        <v>37</v>
      </c>
      <c r="AF531" s="15" t="s">
        <v>37</v>
      </c>
      <c r="AG531" s="15" t="s">
        <v>37</v>
      </c>
      <c r="AH531" s="15" t="s">
        <v>37</v>
      </c>
      <c r="AI531" s="15" t="s">
        <v>37</v>
      </c>
      <c r="AJ531" s="15" t="s">
        <v>37</v>
      </c>
      <c r="AK531" s="15" t="s">
        <v>37</v>
      </c>
      <c r="AL531" s="15" t="s">
        <v>37</v>
      </c>
      <c r="AM531" s="15" t="s">
        <v>37</v>
      </c>
      <c r="AN531" s="15" t="s">
        <v>37</v>
      </c>
      <c r="AP531" s="16">
        <v>125159.52557039386</v>
      </c>
      <c r="AQ531" s="17">
        <v>6</v>
      </c>
      <c r="AR531" s="18" t="s">
        <v>37</v>
      </c>
      <c r="AS531" s="19">
        <v>1641684.7875032562</v>
      </c>
      <c r="AT531" s="19" t="s">
        <v>37</v>
      </c>
      <c r="AV531" s="16">
        <v>125159.52557039386</v>
      </c>
      <c r="AW531" s="17">
        <v>24</v>
      </c>
      <c r="AX531" s="18" t="s">
        <v>37</v>
      </c>
      <c r="AY531" s="19">
        <v>375591.48008962104</v>
      </c>
      <c r="AZ531" s="19" t="s">
        <v>37</v>
      </c>
    </row>
    <row r="532" spans="9:52" x14ac:dyDescent="0.15">
      <c r="I532" s="14">
        <v>45091</v>
      </c>
      <c r="J532" s="15" t="s">
        <v>37</v>
      </c>
      <c r="K532" s="15" t="s">
        <v>37</v>
      </c>
      <c r="L532" s="15">
        <v>28875.288772362794</v>
      </c>
      <c r="M532" s="15">
        <v>29418.38408053208</v>
      </c>
      <c r="N532" s="15" t="s">
        <v>37</v>
      </c>
      <c r="O532" s="15" t="s">
        <v>37</v>
      </c>
      <c r="P532" s="15">
        <v>32166.394128694064</v>
      </c>
      <c r="Q532" s="15">
        <v>32722.549931404636</v>
      </c>
      <c r="R532" s="15" t="s">
        <v>37</v>
      </c>
      <c r="S532" s="15" t="s">
        <v>37</v>
      </c>
      <c r="T532" s="15" t="s">
        <v>37</v>
      </c>
      <c r="U532" s="15" t="s">
        <v>37</v>
      </c>
      <c r="V532" s="15" t="s">
        <v>37</v>
      </c>
      <c r="W532" s="15" t="s">
        <v>37</v>
      </c>
      <c r="X532" s="15" t="s">
        <v>37</v>
      </c>
      <c r="Y532" s="15" t="s">
        <v>37</v>
      </c>
      <c r="Z532" s="15" t="s">
        <v>37</v>
      </c>
      <c r="AA532" s="15" t="s">
        <v>37</v>
      </c>
      <c r="AB532" s="15" t="s">
        <v>37</v>
      </c>
      <c r="AC532" s="15" t="s">
        <v>37</v>
      </c>
      <c r="AD532" s="15" t="s">
        <v>37</v>
      </c>
      <c r="AE532" s="15" t="s">
        <v>37</v>
      </c>
      <c r="AF532" s="15" t="s">
        <v>37</v>
      </c>
      <c r="AG532" s="15" t="s">
        <v>37</v>
      </c>
      <c r="AH532" s="15" t="s">
        <v>37</v>
      </c>
      <c r="AI532" s="15" t="s">
        <v>37</v>
      </c>
      <c r="AJ532" s="15" t="s">
        <v>37</v>
      </c>
      <c r="AK532" s="15" t="s">
        <v>37</v>
      </c>
      <c r="AL532" s="15" t="s">
        <v>37</v>
      </c>
      <c r="AM532" s="15" t="s">
        <v>37</v>
      </c>
      <c r="AN532" s="15" t="s">
        <v>37</v>
      </c>
      <c r="AP532" s="16">
        <v>123182.61691299357</v>
      </c>
      <c r="AQ532" s="17">
        <v>6</v>
      </c>
      <c r="AR532" s="18" t="s">
        <v>37</v>
      </c>
      <c r="AS532" s="19">
        <v>1764867.4044162498</v>
      </c>
      <c r="AT532" s="19" t="s">
        <v>37</v>
      </c>
      <c r="AV532" s="16">
        <v>123182.61691299357</v>
      </c>
      <c r="AW532" s="17">
        <v>24</v>
      </c>
      <c r="AX532" s="18" t="s">
        <v>37</v>
      </c>
      <c r="AY532" s="19">
        <v>498774.09700261464</v>
      </c>
      <c r="AZ532" s="19" t="s">
        <v>37</v>
      </c>
    </row>
    <row r="533" spans="9:52" x14ac:dyDescent="0.15">
      <c r="I533" s="14">
        <v>45092</v>
      </c>
      <c r="J533" s="15" t="s">
        <v>37</v>
      </c>
      <c r="K533" s="15" t="s">
        <v>37</v>
      </c>
      <c r="L533" s="15">
        <v>28866.609685566073</v>
      </c>
      <c r="M533" s="15">
        <v>29409.541754802729</v>
      </c>
      <c r="N533" s="15" t="s">
        <v>37</v>
      </c>
      <c r="O533" s="15" t="s">
        <v>37</v>
      </c>
      <c r="P533" s="15">
        <v>32156.725829658812</v>
      </c>
      <c r="Q533" s="15">
        <v>32712.714467825255</v>
      </c>
      <c r="R533" s="15" t="s">
        <v>37</v>
      </c>
      <c r="S533" s="15" t="s">
        <v>37</v>
      </c>
      <c r="T533" s="15" t="s">
        <v>37</v>
      </c>
      <c r="U533" s="15" t="s">
        <v>37</v>
      </c>
      <c r="V533" s="15" t="s">
        <v>37</v>
      </c>
      <c r="W533" s="15" t="s">
        <v>37</v>
      </c>
      <c r="X533" s="15" t="s">
        <v>37</v>
      </c>
      <c r="Y533" s="15" t="s">
        <v>37</v>
      </c>
      <c r="Z533" s="15" t="s">
        <v>37</v>
      </c>
      <c r="AA533" s="15" t="s">
        <v>37</v>
      </c>
      <c r="AB533" s="15" t="s">
        <v>37</v>
      </c>
      <c r="AC533" s="15" t="s">
        <v>37</v>
      </c>
      <c r="AD533" s="15" t="s">
        <v>37</v>
      </c>
      <c r="AE533" s="15" t="s">
        <v>37</v>
      </c>
      <c r="AF533" s="15" t="s">
        <v>37</v>
      </c>
      <c r="AG533" s="15" t="s">
        <v>37</v>
      </c>
      <c r="AH533" s="15" t="s">
        <v>37</v>
      </c>
      <c r="AI533" s="15" t="s">
        <v>37</v>
      </c>
      <c r="AJ533" s="15" t="s">
        <v>37</v>
      </c>
      <c r="AK533" s="15" t="s">
        <v>37</v>
      </c>
      <c r="AL533" s="15" t="s">
        <v>37</v>
      </c>
      <c r="AM533" s="15" t="s">
        <v>37</v>
      </c>
      <c r="AN533" s="15" t="s">
        <v>37</v>
      </c>
      <c r="AP533" s="16">
        <v>123145.59173785287</v>
      </c>
      <c r="AQ533" s="17">
        <v>6</v>
      </c>
      <c r="AR533" s="18" t="s">
        <v>37</v>
      </c>
      <c r="AS533" s="19">
        <v>1888012.9961541027</v>
      </c>
      <c r="AT533" s="19" t="s">
        <v>37</v>
      </c>
      <c r="AV533" s="16">
        <v>123145.59173785287</v>
      </c>
      <c r="AW533" s="17">
        <v>24</v>
      </c>
      <c r="AX533" s="18" t="s">
        <v>37</v>
      </c>
      <c r="AY533" s="19">
        <v>621919.68874046754</v>
      </c>
      <c r="AZ533" s="19" t="s">
        <v>37</v>
      </c>
    </row>
    <row r="534" spans="9:52" x14ac:dyDescent="0.15">
      <c r="I534" s="14">
        <v>45093</v>
      </c>
      <c r="J534" s="15" t="s">
        <v>37</v>
      </c>
      <c r="K534" s="15" t="s">
        <v>37</v>
      </c>
      <c r="L534" s="15">
        <v>28857.933207454869</v>
      </c>
      <c r="M534" s="15">
        <v>29400.702086823858</v>
      </c>
      <c r="N534" s="15" t="s">
        <v>37</v>
      </c>
      <c r="O534" s="15" t="s">
        <v>37</v>
      </c>
      <c r="P534" s="15">
        <v>32147.060436638014</v>
      </c>
      <c r="Q534" s="15">
        <v>32702.881960505212</v>
      </c>
      <c r="R534" s="15" t="s">
        <v>37</v>
      </c>
      <c r="S534" s="15" t="s">
        <v>37</v>
      </c>
      <c r="T534" s="15" t="s">
        <v>37</v>
      </c>
      <c r="U534" s="15" t="s">
        <v>37</v>
      </c>
      <c r="V534" s="15" t="s">
        <v>37</v>
      </c>
      <c r="W534" s="15" t="s">
        <v>37</v>
      </c>
      <c r="X534" s="15" t="s">
        <v>37</v>
      </c>
      <c r="Y534" s="15" t="s">
        <v>37</v>
      </c>
      <c r="Z534" s="15" t="s">
        <v>37</v>
      </c>
      <c r="AA534" s="15" t="s">
        <v>37</v>
      </c>
      <c r="AB534" s="15" t="s">
        <v>37</v>
      </c>
      <c r="AC534" s="15" t="s">
        <v>37</v>
      </c>
      <c r="AD534" s="15" t="s">
        <v>37</v>
      </c>
      <c r="AE534" s="15" t="s">
        <v>37</v>
      </c>
      <c r="AF534" s="15" t="s">
        <v>37</v>
      </c>
      <c r="AG534" s="15" t="s">
        <v>37</v>
      </c>
      <c r="AH534" s="15" t="s">
        <v>37</v>
      </c>
      <c r="AI534" s="15" t="s">
        <v>37</v>
      </c>
      <c r="AJ534" s="15" t="s">
        <v>37</v>
      </c>
      <c r="AK534" s="15" t="s">
        <v>37</v>
      </c>
      <c r="AL534" s="15" t="s">
        <v>37</v>
      </c>
      <c r="AM534" s="15" t="s">
        <v>37</v>
      </c>
      <c r="AN534" s="15" t="s">
        <v>37</v>
      </c>
      <c r="AP534" s="16">
        <v>123108.57769142196</v>
      </c>
      <c r="AQ534" s="17">
        <v>6</v>
      </c>
      <c r="AR534" s="18" t="s">
        <v>37</v>
      </c>
      <c r="AS534" s="19">
        <v>2011121.5738455248</v>
      </c>
      <c r="AT534" s="19" t="s">
        <v>37</v>
      </c>
      <c r="AV534" s="16">
        <v>123108.57769142196</v>
      </c>
      <c r="AW534" s="17">
        <v>24</v>
      </c>
      <c r="AX534" s="18" t="s">
        <v>37</v>
      </c>
      <c r="AY534" s="19">
        <v>745028.2664318895</v>
      </c>
      <c r="AZ534" s="19" t="s">
        <v>37</v>
      </c>
    </row>
    <row r="535" spans="9:52" x14ac:dyDescent="0.15">
      <c r="I535" s="14">
        <v>45094</v>
      </c>
      <c r="J535" s="15" t="s">
        <v>37</v>
      </c>
      <c r="K535" s="15" t="s">
        <v>37</v>
      </c>
      <c r="L535" s="15">
        <v>28849.259337245086</v>
      </c>
      <c r="M535" s="15">
        <v>29391.865075796617</v>
      </c>
      <c r="N535" s="15" t="s">
        <v>37</v>
      </c>
      <c r="O535" s="15" t="s">
        <v>37</v>
      </c>
      <c r="P535" s="15">
        <v>32137.3979487582</v>
      </c>
      <c r="Q535" s="15">
        <v>32693.052408555945</v>
      </c>
      <c r="R535" s="15" t="s">
        <v>37</v>
      </c>
      <c r="S535" s="15" t="s">
        <v>37</v>
      </c>
      <c r="T535" s="15" t="s">
        <v>37</v>
      </c>
      <c r="U535" s="15" t="s">
        <v>37</v>
      </c>
      <c r="V535" s="15" t="s">
        <v>37</v>
      </c>
      <c r="W535" s="15" t="s">
        <v>37</v>
      </c>
      <c r="X535" s="15" t="s">
        <v>37</v>
      </c>
      <c r="Y535" s="15" t="s">
        <v>37</v>
      </c>
      <c r="Z535" s="15" t="s">
        <v>37</v>
      </c>
      <c r="AA535" s="15" t="s">
        <v>37</v>
      </c>
      <c r="AB535" s="15" t="s">
        <v>37</v>
      </c>
      <c r="AC535" s="15" t="s">
        <v>37</v>
      </c>
      <c r="AD535" s="15" t="s">
        <v>37</v>
      </c>
      <c r="AE535" s="15" t="s">
        <v>37</v>
      </c>
      <c r="AF535" s="15" t="s">
        <v>37</v>
      </c>
      <c r="AG535" s="15" t="s">
        <v>37</v>
      </c>
      <c r="AH535" s="15" t="s">
        <v>37</v>
      </c>
      <c r="AI535" s="15" t="s">
        <v>37</v>
      </c>
      <c r="AJ535" s="15" t="s">
        <v>37</v>
      </c>
      <c r="AK535" s="15" t="s">
        <v>37</v>
      </c>
      <c r="AL535" s="15" t="s">
        <v>37</v>
      </c>
      <c r="AM535" s="15" t="s">
        <v>37</v>
      </c>
      <c r="AN535" s="15" t="s">
        <v>37</v>
      </c>
      <c r="AP535" s="16">
        <v>123071.57477035584</v>
      </c>
      <c r="AQ535" s="17">
        <v>6</v>
      </c>
      <c r="AR535" s="18" t="s">
        <v>37</v>
      </c>
      <c r="AS535" s="19">
        <v>2134193.1486158809</v>
      </c>
      <c r="AT535" s="19" t="s">
        <v>37</v>
      </c>
      <c r="AV535" s="16">
        <v>123071.57477035584</v>
      </c>
      <c r="AW535" s="17">
        <v>24</v>
      </c>
      <c r="AX535" s="18">
        <v>24</v>
      </c>
      <c r="AY535" s="19">
        <v>868099.84120224533</v>
      </c>
      <c r="AZ535" s="19">
        <v>868099.84120224533</v>
      </c>
    </row>
    <row r="536" spans="9:52" x14ac:dyDescent="0.15">
      <c r="I536" s="14">
        <v>45095</v>
      </c>
      <c r="J536" s="15" t="s">
        <v>37</v>
      </c>
      <c r="K536" s="15" t="s">
        <v>37</v>
      </c>
      <c r="L536" s="15">
        <v>28840.588074152864</v>
      </c>
      <c r="M536" s="15">
        <v>29383.030720922405</v>
      </c>
      <c r="N536" s="15" t="s">
        <v>37</v>
      </c>
      <c r="O536" s="15" t="s">
        <v>37</v>
      </c>
      <c r="P536" s="15">
        <v>32127.738365146175</v>
      </c>
      <c r="Q536" s="15">
        <v>32683.225811089142</v>
      </c>
      <c r="R536" s="15" t="s">
        <v>37</v>
      </c>
      <c r="S536" s="15" t="s">
        <v>37</v>
      </c>
      <c r="T536" s="15" t="s">
        <v>37</v>
      </c>
      <c r="U536" s="15" t="s">
        <v>37</v>
      </c>
      <c r="V536" s="15" t="s">
        <v>37</v>
      </c>
      <c r="W536" s="15" t="s">
        <v>37</v>
      </c>
      <c r="X536" s="15" t="s">
        <v>37</v>
      </c>
      <c r="Y536" s="15" t="s">
        <v>37</v>
      </c>
      <c r="Z536" s="15" t="s">
        <v>37</v>
      </c>
      <c r="AA536" s="15" t="s">
        <v>37</v>
      </c>
      <c r="AB536" s="15" t="s">
        <v>37</v>
      </c>
      <c r="AC536" s="15" t="s">
        <v>37</v>
      </c>
      <c r="AD536" s="15" t="s">
        <v>37</v>
      </c>
      <c r="AE536" s="15" t="s">
        <v>37</v>
      </c>
      <c r="AF536" s="15" t="s">
        <v>37</v>
      </c>
      <c r="AG536" s="15" t="s">
        <v>37</v>
      </c>
      <c r="AH536" s="15" t="s">
        <v>37</v>
      </c>
      <c r="AI536" s="15" t="s">
        <v>37</v>
      </c>
      <c r="AJ536" s="15" t="s">
        <v>37</v>
      </c>
      <c r="AK536" s="15" t="s">
        <v>37</v>
      </c>
      <c r="AL536" s="15" t="s">
        <v>37</v>
      </c>
      <c r="AM536" s="15" t="s">
        <v>37</v>
      </c>
      <c r="AN536" s="15" t="s">
        <v>37</v>
      </c>
      <c r="AP536" s="16">
        <v>123034.58297131058</v>
      </c>
      <c r="AQ536" s="17">
        <v>6</v>
      </c>
      <c r="AR536" s="18" t="s">
        <v>37</v>
      </c>
      <c r="AS536" s="19">
        <v>2257227.7315871916</v>
      </c>
      <c r="AT536" s="19" t="s">
        <v>37</v>
      </c>
      <c r="AV536" s="16">
        <v>123034.58297131058</v>
      </c>
      <c r="AW536" s="17">
        <v>25</v>
      </c>
      <c r="AX536" s="18" t="s">
        <v>37</v>
      </c>
      <c r="AY536" s="19">
        <v>123034.58297131058</v>
      </c>
      <c r="AZ536" s="19" t="s">
        <v>37</v>
      </c>
    </row>
    <row r="537" spans="9:52" x14ac:dyDescent="0.15">
      <c r="I537" s="14">
        <v>45096</v>
      </c>
      <c r="J537" s="15" t="s">
        <v>37</v>
      </c>
      <c r="K537" s="15" t="s">
        <v>37</v>
      </c>
      <c r="L537" s="15">
        <v>28831.919417394576</v>
      </c>
      <c r="M537" s="15">
        <v>29374.199021402859</v>
      </c>
      <c r="N537" s="15" t="s">
        <v>37</v>
      </c>
      <c r="O537" s="15" t="s">
        <v>37</v>
      </c>
      <c r="P537" s="15">
        <v>32118.081684928991</v>
      </c>
      <c r="Q537" s="15">
        <v>32673.40216721678</v>
      </c>
      <c r="R537" s="15" t="s">
        <v>37</v>
      </c>
      <c r="S537" s="15" t="s">
        <v>37</v>
      </c>
      <c r="T537" s="15" t="s">
        <v>37</v>
      </c>
      <c r="U537" s="15" t="s">
        <v>37</v>
      </c>
      <c r="V537" s="15" t="s">
        <v>37</v>
      </c>
      <c r="W537" s="15" t="s">
        <v>37</v>
      </c>
      <c r="X537" s="15" t="s">
        <v>37</v>
      </c>
      <c r="Y537" s="15" t="s">
        <v>37</v>
      </c>
      <c r="Z537" s="15" t="s">
        <v>37</v>
      </c>
      <c r="AA537" s="15" t="s">
        <v>37</v>
      </c>
      <c r="AB537" s="15" t="s">
        <v>37</v>
      </c>
      <c r="AC537" s="15" t="s">
        <v>37</v>
      </c>
      <c r="AD537" s="15" t="s">
        <v>37</v>
      </c>
      <c r="AE537" s="15" t="s">
        <v>37</v>
      </c>
      <c r="AF537" s="15" t="s">
        <v>37</v>
      </c>
      <c r="AG537" s="15" t="s">
        <v>37</v>
      </c>
      <c r="AH537" s="15" t="s">
        <v>37</v>
      </c>
      <c r="AI537" s="15" t="s">
        <v>37</v>
      </c>
      <c r="AJ537" s="15" t="s">
        <v>37</v>
      </c>
      <c r="AK537" s="15" t="s">
        <v>37</v>
      </c>
      <c r="AL537" s="15" t="s">
        <v>37</v>
      </c>
      <c r="AM537" s="15" t="s">
        <v>37</v>
      </c>
      <c r="AN537" s="15" t="s">
        <v>37</v>
      </c>
      <c r="AP537" s="16">
        <v>122997.60229094321</v>
      </c>
      <c r="AQ537" s="17">
        <v>6</v>
      </c>
      <c r="AR537" s="18" t="s">
        <v>37</v>
      </c>
      <c r="AS537" s="19">
        <v>2380225.3338781348</v>
      </c>
      <c r="AT537" s="19" t="s">
        <v>37</v>
      </c>
      <c r="AV537" s="16">
        <v>122997.60229094321</v>
      </c>
      <c r="AW537" s="17">
        <v>25</v>
      </c>
      <c r="AX537" s="18" t="s">
        <v>37</v>
      </c>
      <c r="AY537" s="19">
        <v>246032.1852622538</v>
      </c>
      <c r="AZ537" s="19" t="s">
        <v>37</v>
      </c>
    </row>
    <row r="538" spans="9:52" x14ac:dyDescent="0.15">
      <c r="I538" s="14">
        <v>45097</v>
      </c>
      <c r="J538" s="15" t="s">
        <v>37</v>
      </c>
      <c r="K538" s="15" t="s">
        <v>37</v>
      </c>
      <c r="L538" s="15">
        <v>28823.253366186833</v>
      </c>
      <c r="M538" s="15">
        <v>29365.369976439855</v>
      </c>
      <c r="N538" s="15" t="s">
        <v>37</v>
      </c>
      <c r="O538" s="15" t="s">
        <v>37</v>
      </c>
      <c r="P538" s="15">
        <v>32108.427907233978</v>
      </c>
      <c r="Q538" s="15">
        <v>32663.581476051091</v>
      </c>
      <c r="R538" s="15" t="s">
        <v>37</v>
      </c>
      <c r="S538" s="15" t="s">
        <v>37</v>
      </c>
      <c r="T538" s="15" t="s">
        <v>37</v>
      </c>
      <c r="U538" s="15" t="s">
        <v>37</v>
      </c>
      <c r="V538" s="15" t="s">
        <v>37</v>
      </c>
      <c r="W538" s="15" t="s">
        <v>37</v>
      </c>
      <c r="X538" s="15" t="s">
        <v>37</v>
      </c>
      <c r="Y538" s="15" t="s">
        <v>37</v>
      </c>
      <c r="Z538" s="15" t="s">
        <v>37</v>
      </c>
      <c r="AA538" s="15" t="s">
        <v>37</v>
      </c>
      <c r="AB538" s="15" t="s">
        <v>37</v>
      </c>
      <c r="AC538" s="15" t="s">
        <v>37</v>
      </c>
      <c r="AD538" s="15" t="s">
        <v>37</v>
      </c>
      <c r="AE538" s="15" t="s">
        <v>37</v>
      </c>
      <c r="AF538" s="15" t="s">
        <v>37</v>
      </c>
      <c r="AG538" s="15" t="s">
        <v>37</v>
      </c>
      <c r="AH538" s="15" t="s">
        <v>37</v>
      </c>
      <c r="AI538" s="15" t="s">
        <v>37</v>
      </c>
      <c r="AJ538" s="15" t="s">
        <v>37</v>
      </c>
      <c r="AK538" s="15" t="s">
        <v>37</v>
      </c>
      <c r="AL538" s="15" t="s">
        <v>37</v>
      </c>
      <c r="AM538" s="15" t="s">
        <v>37</v>
      </c>
      <c r="AN538" s="15" t="s">
        <v>37</v>
      </c>
      <c r="AP538" s="16">
        <v>122960.63272591177</v>
      </c>
      <c r="AQ538" s="17">
        <v>6</v>
      </c>
      <c r="AR538" s="18" t="s">
        <v>37</v>
      </c>
      <c r="AS538" s="19">
        <v>2503185.9666040465</v>
      </c>
      <c r="AT538" s="19" t="s">
        <v>37</v>
      </c>
      <c r="AV538" s="16">
        <v>122960.63272591177</v>
      </c>
      <c r="AW538" s="17">
        <v>25</v>
      </c>
      <c r="AX538" s="18" t="s">
        <v>37</v>
      </c>
      <c r="AY538" s="19">
        <v>368992.81798816554</v>
      </c>
      <c r="AZ538" s="19" t="s">
        <v>37</v>
      </c>
    </row>
    <row r="539" spans="9:52" x14ac:dyDescent="0.15">
      <c r="I539" s="14">
        <v>45098</v>
      </c>
      <c r="J539" s="15" t="s">
        <v>37</v>
      </c>
      <c r="K539" s="15" t="s">
        <v>37</v>
      </c>
      <c r="L539" s="15">
        <v>28334.346754417373</v>
      </c>
      <c r="M539" s="15">
        <v>28875.288772362794</v>
      </c>
      <c r="N539" s="15" t="s">
        <v>37</v>
      </c>
      <c r="O539" s="15" t="s">
        <v>37</v>
      </c>
      <c r="P539" s="15">
        <v>31612.431924655557</v>
      </c>
      <c r="Q539" s="15">
        <v>32166.394128694064</v>
      </c>
      <c r="R539" s="15" t="s">
        <v>37</v>
      </c>
      <c r="S539" s="15" t="s">
        <v>37</v>
      </c>
      <c r="T539" s="15" t="s">
        <v>37</v>
      </c>
      <c r="U539" s="15" t="s">
        <v>37</v>
      </c>
      <c r="V539" s="15" t="s">
        <v>37</v>
      </c>
      <c r="W539" s="15" t="s">
        <v>37</v>
      </c>
      <c r="X539" s="15" t="s">
        <v>37</v>
      </c>
      <c r="Y539" s="15" t="s">
        <v>37</v>
      </c>
      <c r="Z539" s="15" t="s">
        <v>37</v>
      </c>
      <c r="AA539" s="15" t="s">
        <v>37</v>
      </c>
      <c r="AB539" s="15" t="s">
        <v>37</v>
      </c>
      <c r="AC539" s="15" t="s">
        <v>37</v>
      </c>
      <c r="AD539" s="15" t="s">
        <v>37</v>
      </c>
      <c r="AE539" s="15" t="s">
        <v>37</v>
      </c>
      <c r="AF539" s="15" t="s">
        <v>37</v>
      </c>
      <c r="AG539" s="15" t="s">
        <v>37</v>
      </c>
      <c r="AH539" s="15" t="s">
        <v>37</v>
      </c>
      <c r="AI539" s="15" t="s">
        <v>37</v>
      </c>
      <c r="AJ539" s="15" t="s">
        <v>37</v>
      </c>
      <c r="AK539" s="15" t="s">
        <v>37</v>
      </c>
      <c r="AL539" s="15" t="s">
        <v>37</v>
      </c>
      <c r="AM539" s="15" t="s">
        <v>37</v>
      </c>
      <c r="AN539" s="15" t="s">
        <v>37</v>
      </c>
      <c r="AP539" s="16">
        <v>120988.46158012979</v>
      </c>
      <c r="AQ539" s="17">
        <v>6</v>
      </c>
      <c r="AR539" s="18" t="s">
        <v>37</v>
      </c>
      <c r="AS539" s="19">
        <v>2624174.4281841763</v>
      </c>
      <c r="AT539" s="19" t="s">
        <v>37</v>
      </c>
      <c r="AV539" s="16">
        <v>120988.46158012979</v>
      </c>
      <c r="AW539" s="17">
        <v>25</v>
      </c>
      <c r="AX539" s="18" t="s">
        <v>37</v>
      </c>
      <c r="AY539" s="19">
        <v>489981.27956829534</v>
      </c>
      <c r="AZ539" s="19" t="s">
        <v>37</v>
      </c>
    </row>
    <row r="540" spans="9:52" x14ac:dyDescent="0.15">
      <c r="I540" s="14">
        <v>45099</v>
      </c>
      <c r="J540" s="15" t="s">
        <v>37</v>
      </c>
      <c r="K540" s="15" t="s">
        <v>37</v>
      </c>
      <c r="L540" s="15">
        <v>28325.830259335758</v>
      </c>
      <c r="M540" s="15">
        <v>28866.609685566073</v>
      </c>
      <c r="N540" s="15" t="s">
        <v>37</v>
      </c>
      <c r="O540" s="15" t="s">
        <v>37</v>
      </c>
      <c r="P540" s="15">
        <v>31602.930130831344</v>
      </c>
      <c r="Q540" s="15">
        <v>32156.725829658812</v>
      </c>
      <c r="R540" s="15" t="s">
        <v>37</v>
      </c>
      <c r="S540" s="15" t="s">
        <v>37</v>
      </c>
      <c r="T540" s="15" t="s">
        <v>37</v>
      </c>
      <c r="U540" s="15" t="s">
        <v>37</v>
      </c>
      <c r="V540" s="15" t="s">
        <v>37</v>
      </c>
      <c r="W540" s="15" t="s">
        <v>37</v>
      </c>
      <c r="X540" s="15" t="s">
        <v>37</v>
      </c>
      <c r="Y540" s="15" t="s">
        <v>37</v>
      </c>
      <c r="Z540" s="15" t="s">
        <v>37</v>
      </c>
      <c r="AA540" s="15" t="s">
        <v>37</v>
      </c>
      <c r="AB540" s="15" t="s">
        <v>37</v>
      </c>
      <c r="AC540" s="15" t="s">
        <v>37</v>
      </c>
      <c r="AD540" s="15" t="s">
        <v>37</v>
      </c>
      <c r="AE540" s="15" t="s">
        <v>37</v>
      </c>
      <c r="AF540" s="15" t="s">
        <v>37</v>
      </c>
      <c r="AG540" s="15" t="s">
        <v>37</v>
      </c>
      <c r="AH540" s="15" t="s">
        <v>37</v>
      </c>
      <c r="AI540" s="15" t="s">
        <v>37</v>
      </c>
      <c r="AJ540" s="15" t="s">
        <v>37</v>
      </c>
      <c r="AK540" s="15" t="s">
        <v>37</v>
      </c>
      <c r="AL540" s="15" t="s">
        <v>37</v>
      </c>
      <c r="AM540" s="15" t="s">
        <v>37</v>
      </c>
      <c r="AN540" s="15" t="s">
        <v>37</v>
      </c>
      <c r="AP540" s="16">
        <v>120952.09590539198</v>
      </c>
      <c r="AQ540" s="17">
        <v>6</v>
      </c>
      <c r="AR540" s="18" t="s">
        <v>37</v>
      </c>
      <c r="AS540" s="19">
        <v>2745126.5240895683</v>
      </c>
      <c r="AT540" s="19" t="s">
        <v>37</v>
      </c>
      <c r="AV540" s="16">
        <v>120952.09590539198</v>
      </c>
      <c r="AW540" s="17">
        <v>25</v>
      </c>
      <c r="AX540" s="18" t="s">
        <v>37</v>
      </c>
      <c r="AY540" s="19">
        <v>610933.37547368731</v>
      </c>
      <c r="AZ540" s="19" t="s">
        <v>37</v>
      </c>
    </row>
    <row r="541" spans="9:52" x14ac:dyDescent="0.15">
      <c r="I541" s="14">
        <v>45100</v>
      </c>
      <c r="J541" s="15" t="s">
        <v>37</v>
      </c>
      <c r="K541" s="15" t="s">
        <v>37</v>
      </c>
      <c r="L541" s="15">
        <v>28317.316324069237</v>
      </c>
      <c r="M541" s="15">
        <v>28857.933207454869</v>
      </c>
      <c r="N541" s="15" t="s">
        <v>37</v>
      </c>
      <c r="O541" s="15" t="s">
        <v>37</v>
      </c>
      <c r="P541" s="15">
        <v>31593.43119297488</v>
      </c>
      <c r="Q541" s="15">
        <v>32147.060436638014</v>
      </c>
      <c r="R541" s="15" t="s">
        <v>37</v>
      </c>
      <c r="S541" s="15" t="s">
        <v>37</v>
      </c>
      <c r="T541" s="15" t="s">
        <v>37</v>
      </c>
      <c r="U541" s="15" t="s">
        <v>37</v>
      </c>
      <c r="V541" s="15" t="s">
        <v>37</v>
      </c>
      <c r="W541" s="15" t="s">
        <v>37</v>
      </c>
      <c r="X541" s="15" t="s">
        <v>37</v>
      </c>
      <c r="Y541" s="15" t="s">
        <v>37</v>
      </c>
      <c r="Z541" s="15" t="s">
        <v>37</v>
      </c>
      <c r="AA541" s="15" t="s">
        <v>37</v>
      </c>
      <c r="AB541" s="15" t="s">
        <v>37</v>
      </c>
      <c r="AC541" s="15" t="s">
        <v>37</v>
      </c>
      <c r="AD541" s="15" t="s">
        <v>37</v>
      </c>
      <c r="AE541" s="15" t="s">
        <v>37</v>
      </c>
      <c r="AF541" s="15" t="s">
        <v>37</v>
      </c>
      <c r="AG541" s="15" t="s">
        <v>37</v>
      </c>
      <c r="AH541" s="15" t="s">
        <v>37</v>
      </c>
      <c r="AI541" s="15" t="s">
        <v>37</v>
      </c>
      <c r="AJ541" s="15" t="s">
        <v>37</v>
      </c>
      <c r="AK541" s="15" t="s">
        <v>37</v>
      </c>
      <c r="AL541" s="15" t="s">
        <v>37</v>
      </c>
      <c r="AM541" s="15" t="s">
        <v>37</v>
      </c>
      <c r="AN541" s="15" t="s">
        <v>37</v>
      </c>
      <c r="AP541" s="16">
        <v>120915.741161137</v>
      </c>
      <c r="AQ541" s="17">
        <v>6</v>
      </c>
      <c r="AR541" s="18" t="s">
        <v>37</v>
      </c>
      <c r="AS541" s="19">
        <v>2866042.2652507052</v>
      </c>
      <c r="AT541" s="19" t="s">
        <v>37</v>
      </c>
      <c r="AV541" s="16">
        <v>120915.741161137</v>
      </c>
      <c r="AW541" s="17">
        <v>25</v>
      </c>
      <c r="AX541" s="18" t="s">
        <v>37</v>
      </c>
      <c r="AY541" s="19">
        <v>731849.11663482431</v>
      </c>
      <c r="AZ541" s="19" t="s">
        <v>37</v>
      </c>
    </row>
    <row r="542" spans="9:52" x14ac:dyDescent="0.15">
      <c r="I542" s="14">
        <v>45101</v>
      </c>
      <c r="J542" s="15" t="s">
        <v>37</v>
      </c>
      <c r="K542" s="15" t="s">
        <v>37</v>
      </c>
      <c r="L542" s="15">
        <v>28308.804947848406</v>
      </c>
      <c r="M542" s="15">
        <v>28849.259337245086</v>
      </c>
      <c r="N542" s="15" t="s">
        <v>37</v>
      </c>
      <c r="O542" s="15" t="s">
        <v>37</v>
      </c>
      <c r="P542" s="15">
        <v>31583.935110227736</v>
      </c>
      <c r="Q542" s="15">
        <v>32137.3979487582</v>
      </c>
      <c r="R542" s="15" t="s">
        <v>37</v>
      </c>
      <c r="S542" s="15" t="s">
        <v>37</v>
      </c>
      <c r="T542" s="15" t="s">
        <v>37</v>
      </c>
      <c r="U542" s="15" t="s">
        <v>37</v>
      </c>
      <c r="V542" s="15" t="s">
        <v>37</v>
      </c>
      <c r="W542" s="15" t="s">
        <v>37</v>
      </c>
      <c r="X542" s="15" t="s">
        <v>37</v>
      </c>
      <c r="Y542" s="15" t="s">
        <v>37</v>
      </c>
      <c r="Z542" s="15" t="s">
        <v>37</v>
      </c>
      <c r="AA542" s="15" t="s">
        <v>37</v>
      </c>
      <c r="AB542" s="15" t="s">
        <v>37</v>
      </c>
      <c r="AC542" s="15" t="s">
        <v>37</v>
      </c>
      <c r="AD542" s="15" t="s">
        <v>37</v>
      </c>
      <c r="AE542" s="15" t="s">
        <v>37</v>
      </c>
      <c r="AF542" s="15" t="s">
        <v>37</v>
      </c>
      <c r="AG542" s="15" t="s">
        <v>37</v>
      </c>
      <c r="AH542" s="15" t="s">
        <v>37</v>
      </c>
      <c r="AI542" s="15" t="s">
        <v>37</v>
      </c>
      <c r="AJ542" s="15" t="s">
        <v>37</v>
      </c>
      <c r="AK542" s="15" t="s">
        <v>37</v>
      </c>
      <c r="AL542" s="15" t="s">
        <v>37</v>
      </c>
      <c r="AM542" s="15" t="s">
        <v>37</v>
      </c>
      <c r="AN542" s="15" t="s">
        <v>37</v>
      </c>
      <c r="AP542" s="16">
        <v>120879.39734407944</v>
      </c>
      <c r="AQ542" s="17">
        <v>6</v>
      </c>
      <c r="AR542" s="18" t="s">
        <v>37</v>
      </c>
      <c r="AS542" s="19">
        <v>2986921.6625947845</v>
      </c>
      <c r="AT542" s="19" t="s">
        <v>37</v>
      </c>
      <c r="AV542" s="16">
        <v>120879.39734407944</v>
      </c>
      <c r="AW542" s="17">
        <v>25</v>
      </c>
      <c r="AX542" s="18">
        <v>25</v>
      </c>
      <c r="AY542" s="19">
        <v>852728.51397890376</v>
      </c>
      <c r="AZ542" s="19">
        <v>852728.51397890376</v>
      </c>
    </row>
    <row r="543" spans="9:52" x14ac:dyDescent="0.15">
      <c r="I543" s="14">
        <v>45102</v>
      </c>
      <c r="J543" s="15" t="s">
        <v>37</v>
      </c>
      <c r="K543" s="15" t="s">
        <v>37</v>
      </c>
      <c r="L543" s="15">
        <v>28300.29612990408</v>
      </c>
      <c r="M543" s="15">
        <v>28840.588074152864</v>
      </c>
      <c r="N543" s="15" t="s">
        <v>37</v>
      </c>
      <c r="O543" s="15" t="s">
        <v>37</v>
      </c>
      <c r="P543" s="15">
        <v>31574.441881731749</v>
      </c>
      <c r="Q543" s="15">
        <v>32127.738365146175</v>
      </c>
      <c r="R543" s="15" t="s">
        <v>37</v>
      </c>
      <c r="S543" s="15" t="s">
        <v>37</v>
      </c>
      <c r="T543" s="15" t="s">
        <v>37</v>
      </c>
      <c r="U543" s="15" t="s">
        <v>37</v>
      </c>
      <c r="V543" s="15" t="s">
        <v>37</v>
      </c>
      <c r="W543" s="15" t="s">
        <v>37</v>
      </c>
      <c r="X543" s="15" t="s">
        <v>37</v>
      </c>
      <c r="Y543" s="15" t="s">
        <v>37</v>
      </c>
      <c r="Z543" s="15" t="s">
        <v>37</v>
      </c>
      <c r="AA543" s="15" t="s">
        <v>37</v>
      </c>
      <c r="AB543" s="15" t="s">
        <v>37</v>
      </c>
      <c r="AC543" s="15" t="s">
        <v>37</v>
      </c>
      <c r="AD543" s="15" t="s">
        <v>37</v>
      </c>
      <c r="AE543" s="15" t="s">
        <v>37</v>
      </c>
      <c r="AF543" s="15" t="s">
        <v>37</v>
      </c>
      <c r="AG543" s="15" t="s">
        <v>37</v>
      </c>
      <c r="AH543" s="15" t="s">
        <v>37</v>
      </c>
      <c r="AI543" s="15" t="s">
        <v>37</v>
      </c>
      <c r="AJ543" s="15" t="s">
        <v>37</v>
      </c>
      <c r="AK543" s="15" t="s">
        <v>37</v>
      </c>
      <c r="AL543" s="15" t="s">
        <v>37</v>
      </c>
      <c r="AM543" s="15" t="s">
        <v>37</v>
      </c>
      <c r="AN543" s="15" t="s">
        <v>37</v>
      </c>
      <c r="AP543" s="16">
        <v>120843.06445093486</v>
      </c>
      <c r="AQ543" s="17">
        <v>6</v>
      </c>
      <c r="AR543" s="18" t="s">
        <v>37</v>
      </c>
      <c r="AS543" s="19">
        <v>3107764.7270457195</v>
      </c>
      <c r="AT543" s="19" t="s">
        <v>37</v>
      </c>
      <c r="AV543" s="16">
        <v>120843.06445093486</v>
      </c>
      <c r="AW543" s="17">
        <v>26</v>
      </c>
      <c r="AX543" s="18" t="s">
        <v>37</v>
      </c>
      <c r="AY543" s="19">
        <v>120843.06445093486</v>
      </c>
      <c r="AZ543" s="19" t="s">
        <v>37</v>
      </c>
    </row>
    <row r="544" spans="9:52" x14ac:dyDescent="0.15">
      <c r="I544" s="14">
        <v>45103</v>
      </c>
      <c r="J544" s="15" t="s">
        <v>37</v>
      </c>
      <c r="K544" s="15" t="s">
        <v>37</v>
      </c>
      <c r="L544" s="15">
        <v>28291.78986946732</v>
      </c>
      <c r="M544" s="15">
        <v>28831.919417394576</v>
      </c>
      <c r="N544" s="15" t="s">
        <v>37</v>
      </c>
      <c r="O544" s="15" t="s">
        <v>37</v>
      </c>
      <c r="P544" s="15">
        <v>31564.951506629011</v>
      </c>
      <c r="Q544" s="15">
        <v>32118.081684928991</v>
      </c>
      <c r="R544" s="15" t="s">
        <v>37</v>
      </c>
      <c r="S544" s="15" t="s">
        <v>37</v>
      </c>
      <c r="T544" s="15" t="s">
        <v>37</v>
      </c>
      <c r="U544" s="15" t="s">
        <v>37</v>
      </c>
      <c r="V544" s="15" t="s">
        <v>37</v>
      </c>
      <c r="W544" s="15" t="s">
        <v>37</v>
      </c>
      <c r="X544" s="15" t="s">
        <v>37</v>
      </c>
      <c r="Y544" s="15" t="s">
        <v>37</v>
      </c>
      <c r="Z544" s="15" t="s">
        <v>37</v>
      </c>
      <c r="AA544" s="15" t="s">
        <v>37</v>
      </c>
      <c r="AB544" s="15" t="s">
        <v>37</v>
      </c>
      <c r="AC544" s="15" t="s">
        <v>37</v>
      </c>
      <c r="AD544" s="15" t="s">
        <v>37</v>
      </c>
      <c r="AE544" s="15" t="s">
        <v>37</v>
      </c>
      <c r="AF544" s="15" t="s">
        <v>37</v>
      </c>
      <c r="AG544" s="15" t="s">
        <v>37</v>
      </c>
      <c r="AH544" s="15" t="s">
        <v>37</v>
      </c>
      <c r="AI544" s="15" t="s">
        <v>37</v>
      </c>
      <c r="AJ544" s="15" t="s">
        <v>37</v>
      </c>
      <c r="AK544" s="15" t="s">
        <v>37</v>
      </c>
      <c r="AL544" s="15" t="s">
        <v>37</v>
      </c>
      <c r="AM544" s="15" t="s">
        <v>37</v>
      </c>
      <c r="AN544" s="15" t="s">
        <v>37</v>
      </c>
      <c r="AP544" s="16">
        <v>120806.74247841991</v>
      </c>
      <c r="AQ544" s="17">
        <v>6</v>
      </c>
      <c r="AR544" s="18" t="s">
        <v>37</v>
      </c>
      <c r="AS544" s="19">
        <v>3228571.4695241395</v>
      </c>
      <c r="AT544" s="19" t="s">
        <v>37</v>
      </c>
      <c r="AV544" s="16">
        <v>120806.74247841991</v>
      </c>
      <c r="AW544" s="17">
        <v>26</v>
      </c>
      <c r="AX544" s="18" t="s">
        <v>37</v>
      </c>
      <c r="AY544" s="19">
        <v>241649.80692935479</v>
      </c>
      <c r="AZ544" s="19" t="s">
        <v>37</v>
      </c>
    </row>
    <row r="545" spans="9:52" x14ac:dyDescent="0.15">
      <c r="I545" s="14">
        <v>45104</v>
      </c>
      <c r="J545" s="15" t="s">
        <v>37</v>
      </c>
      <c r="K545" s="15" t="s">
        <v>37</v>
      </c>
      <c r="L545" s="15">
        <v>28283.286165769416</v>
      </c>
      <c r="M545" s="15">
        <v>28823.253366186833</v>
      </c>
      <c r="N545" s="15" t="s">
        <v>37</v>
      </c>
      <c r="O545" s="15" t="s">
        <v>37</v>
      </c>
      <c r="P545" s="15">
        <v>31555.463984061877</v>
      </c>
      <c r="Q545" s="15">
        <v>32108.427907233978</v>
      </c>
      <c r="R545" s="15" t="s">
        <v>37</v>
      </c>
      <c r="S545" s="15" t="s">
        <v>37</v>
      </c>
      <c r="T545" s="15" t="s">
        <v>37</v>
      </c>
      <c r="U545" s="15" t="s">
        <v>37</v>
      </c>
      <c r="V545" s="15" t="s">
        <v>37</v>
      </c>
      <c r="W545" s="15" t="s">
        <v>37</v>
      </c>
      <c r="X545" s="15" t="s">
        <v>37</v>
      </c>
      <c r="Y545" s="15" t="s">
        <v>37</v>
      </c>
      <c r="Z545" s="15" t="s">
        <v>37</v>
      </c>
      <c r="AA545" s="15" t="s">
        <v>37</v>
      </c>
      <c r="AB545" s="15" t="s">
        <v>37</v>
      </c>
      <c r="AC545" s="15" t="s">
        <v>37</v>
      </c>
      <c r="AD545" s="15" t="s">
        <v>37</v>
      </c>
      <c r="AE545" s="15" t="s">
        <v>37</v>
      </c>
      <c r="AF545" s="15" t="s">
        <v>37</v>
      </c>
      <c r="AG545" s="15" t="s">
        <v>37</v>
      </c>
      <c r="AH545" s="15" t="s">
        <v>37</v>
      </c>
      <c r="AI545" s="15" t="s">
        <v>37</v>
      </c>
      <c r="AJ545" s="15" t="s">
        <v>37</v>
      </c>
      <c r="AK545" s="15" t="s">
        <v>37</v>
      </c>
      <c r="AL545" s="15" t="s">
        <v>37</v>
      </c>
      <c r="AM545" s="15" t="s">
        <v>37</v>
      </c>
      <c r="AN545" s="15" t="s">
        <v>37</v>
      </c>
      <c r="AP545" s="16">
        <v>120770.4314232521</v>
      </c>
      <c r="AQ545" s="17">
        <v>6</v>
      </c>
      <c r="AR545" s="18" t="s">
        <v>37</v>
      </c>
      <c r="AS545" s="19">
        <v>3349341.9009473915</v>
      </c>
      <c r="AT545" s="19" t="s">
        <v>37</v>
      </c>
      <c r="AV545" s="16">
        <v>120770.4314232521</v>
      </c>
      <c r="AW545" s="17">
        <v>26</v>
      </c>
      <c r="AX545" s="18" t="s">
        <v>37</v>
      </c>
      <c r="AY545" s="19">
        <v>362420.23835260689</v>
      </c>
      <c r="AZ545" s="19" t="s">
        <v>37</v>
      </c>
    </row>
    <row r="546" spans="9:52" x14ac:dyDescent="0.15">
      <c r="I546" s="14">
        <v>45105</v>
      </c>
      <c r="J546" s="15" t="s">
        <v>37</v>
      </c>
      <c r="K546" s="15" t="s">
        <v>37</v>
      </c>
      <c r="L546" s="15">
        <v>27795.551373668284</v>
      </c>
      <c r="M546" s="15">
        <v>28334.346754417373</v>
      </c>
      <c r="N546" s="15" t="s">
        <v>37</v>
      </c>
      <c r="O546" s="15" t="s">
        <v>37</v>
      </c>
      <c r="P546" s="15">
        <v>31060.656554508754</v>
      </c>
      <c r="Q546" s="15">
        <v>31612.431924655557</v>
      </c>
      <c r="R546" s="15" t="s">
        <v>37</v>
      </c>
      <c r="S546" s="15" t="s">
        <v>37</v>
      </c>
      <c r="T546" s="15" t="s">
        <v>37</v>
      </c>
      <c r="U546" s="15" t="s">
        <v>37</v>
      </c>
      <c r="V546" s="15" t="s">
        <v>37</v>
      </c>
      <c r="W546" s="15" t="s">
        <v>37</v>
      </c>
      <c r="X546" s="15" t="s">
        <v>37</v>
      </c>
      <c r="Y546" s="15" t="s">
        <v>37</v>
      </c>
      <c r="Z546" s="15" t="s">
        <v>37</v>
      </c>
      <c r="AA546" s="15" t="s">
        <v>37</v>
      </c>
      <c r="AB546" s="15" t="s">
        <v>37</v>
      </c>
      <c r="AC546" s="15" t="s">
        <v>37</v>
      </c>
      <c r="AD546" s="15" t="s">
        <v>37</v>
      </c>
      <c r="AE546" s="15" t="s">
        <v>37</v>
      </c>
      <c r="AF546" s="15" t="s">
        <v>37</v>
      </c>
      <c r="AG546" s="15" t="s">
        <v>37</v>
      </c>
      <c r="AH546" s="15" t="s">
        <v>37</v>
      </c>
      <c r="AI546" s="15" t="s">
        <v>37</v>
      </c>
      <c r="AJ546" s="15" t="s">
        <v>37</v>
      </c>
      <c r="AK546" s="15" t="s">
        <v>37</v>
      </c>
      <c r="AL546" s="15" t="s">
        <v>37</v>
      </c>
      <c r="AM546" s="15" t="s">
        <v>37</v>
      </c>
      <c r="AN546" s="15" t="s">
        <v>37</v>
      </c>
      <c r="AP546" s="16">
        <v>118802.98660724996</v>
      </c>
      <c r="AQ546" s="17">
        <v>6</v>
      </c>
      <c r="AR546" s="18" t="s">
        <v>37</v>
      </c>
      <c r="AS546" s="19">
        <v>3468144.8875546413</v>
      </c>
      <c r="AT546" s="19" t="s">
        <v>37</v>
      </c>
      <c r="AV546" s="16">
        <v>118802.98660724996</v>
      </c>
      <c r="AW546" s="17">
        <v>26</v>
      </c>
      <c r="AX546" s="18" t="s">
        <v>37</v>
      </c>
      <c r="AY546" s="19">
        <v>481223.22495985683</v>
      </c>
      <c r="AZ546" s="19" t="s">
        <v>37</v>
      </c>
    </row>
    <row r="547" spans="9:52" x14ac:dyDescent="0.15">
      <c r="I547" s="14">
        <v>45106</v>
      </c>
      <c r="J547" s="15" t="s">
        <v>37</v>
      </c>
      <c r="K547" s="15" t="s">
        <v>37</v>
      </c>
      <c r="L547" s="15">
        <v>27787.196825083967</v>
      </c>
      <c r="M547" s="15">
        <v>28325.830259335758</v>
      </c>
      <c r="N547" s="15" t="s">
        <v>37</v>
      </c>
      <c r="O547" s="15" t="s">
        <v>37</v>
      </c>
      <c r="P547" s="15">
        <v>31051.320608595797</v>
      </c>
      <c r="Q547" s="15">
        <v>31602.930130831344</v>
      </c>
      <c r="R547" s="15" t="s">
        <v>37</v>
      </c>
      <c r="S547" s="15" t="s">
        <v>37</v>
      </c>
      <c r="T547" s="15" t="s">
        <v>37</v>
      </c>
      <c r="U547" s="15" t="s">
        <v>37</v>
      </c>
      <c r="V547" s="15" t="s">
        <v>37</v>
      </c>
      <c r="W547" s="15" t="s">
        <v>37</v>
      </c>
      <c r="X547" s="15" t="s">
        <v>37</v>
      </c>
      <c r="Y547" s="15" t="s">
        <v>37</v>
      </c>
      <c r="Z547" s="15" t="s">
        <v>37</v>
      </c>
      <c r="AA547" s="15" t="s">
        <v>37</v>
      </c>
      <c r="AB547" s="15" t="s">
        <v>37</v>
      </c>
      <c r="AC547" s="15" t="s">
        <v>37</v>
      </c>
      <c r="AD547" s="15" t="s">
        <v>37</v>
      </c>
      <c r="AE547" s="15" t="s">
        <v>37</v>
      </c>
      <c r="AF547" s="15" t="s">
        <v>37</v>
      </c>
      <c r="AG547" s="15" t="s">
        <v>37</v>
      </c>
      <c r="AH547" s="15" t="s">
        <v>37</v>
      </c>
      <c r="AI547" s="15" t="s">
        <v>37</v>
      </c>
      <c r="AJ547" s="15" t="s">
        <v>37</v>
      </c>
      <c r="AK547" s="15" t="s">
        <v>37</v>
      </c>
      <c r="AL547" s="15" t="s">
        <v>37</v>
      </c>
      <c r="AM547" s="15" t="s">
        <v>37</v>
      </c>
      <c r="AN547" s="15" t="s">
        <v>37</v>
      </c>
      <c r="AP547" s="16">
        <v>118767.27782384686</v>
      </c>
      <c r="AQ547" s="17">
        <v>6</v>
      </c>
      <c r="AR547" s="18" t="s">
        <v>37</v>
      </c>
      <c r="AS547" s="19">
        <v>3586912.1653784881</v>
      </c>
      <c r="AT547" s="19" t="s">
        <v>37</v>
      </c>
      <c r="AV547" s="16">
        <v>118767.27782384686</v>
      </c>
      <c r="AW547" s="17">
        <v>26</v>
      </c>
      <c r="AX547" s="18" t="s">
        <v>37</v>
      </c>
      <c r="AY547" s="19">
        <v>599990.50278370373</v>
      </c>
      <c r="AZ547" s="19" t="s">
        <v>37</v>
      </c>
    </row>
    <row r="548" spans="9:52" x14ac:dyDescent="0.15">
      <c r="I548" s="14">
        <v>45107</v>
      </c>
      <c r="J548" s="15" t="s">
        <v>37</v>
      </c>
      <c r="K548" s="15" t="s">
        <v>37</v>
      </c>
      <c r="L548" s="15">
        <v>27778.844787638256</v>
      </c>
      <c r="M548" s="15">
        <v>28317.316324069237</v>
      </c>
      <c r="N548" s="15" t="s">
        <v>37</v>
      </c>
      <c r="O548" s="15" t="s">
        <v>37</v>
      </c>
      <c r="P548" s="15">
        <v>31041.987468801442</v>
      </c>
      <c r="Q548" s="15">
        <v>31593.43119297488</v>
      </c>
      <c r="R548" s="15" t="s">
        <v>37</v>
      </c>
      <c r="S548" s="15" t="s">
        <v>37</v>
      </c>
      <c r="T548" s="15" t="s">
        <v>37</v>
      </c>
      <c r="U548" s="15" t="s">
        <v>37</v>
      </c>
      <c r="V548" s="15" t="s">
        <v>37</v>
      </c>
      <c r="W548" s="15" t="s">
        <v>37</v>
      </c>
      <c r="X548" s="15" t="s">
        <v>37</v>
      </c>
      <c r="Y548" s="15" t="s">
        <v>37</v>
      </c>
      <c r="Z548" s="15" t="s">
        <v>37</v>
      </c>
      <c r="AA548" s="15" t="s">
        <v>37</v>
      </c>
      <c r="AB548" s="15" t="s">
        <v>37</v>
      </c>
      <c r="AC548" s="15" t="s">
        <v>37</v>
      </c>
      <c r="AD548" s="15" t="s">
        <v>37</v>
      </c>
      <c r="AE548" s="15" t="s">
        <v>37</v>
      </c>
      <c r="AF548" s="15" t="s">
        <v>37</v>
      </c>
      <c r="AG548" s="15" t="s">
        <v>37</v>
      </c>
      <c r="AH548" s="15" t="s">
        <v>37</v>
      </c>
      <c r="AI548" s="15" t="s">
        <v>37</v>
      </c>
      <c r="AJ548" s="15" t="s">
        <v>37</v>
      </c>
      <c r="AK548" s="15" t="s">
        <v>37</v>
      </c>
      <c r="AL548" s="15" t="s">
        <v>37</v>
      </c>
      <c r="AM548" s="15" t="s">
        <v>37</v>
      </c>
      <c r="AN548" s="15" t="s">
        <v>37</v>
      </c>
      <c r="AP548" s="16">
        <v>118731.57977348381</v>
      </c>
      <c r="AQ548" s="17">
        <v>6</v>
      </c>
      <c r="AR548" s="18">
        <v>6</v>
      </c>
      <c r="AS548" s="19">
        <v>3705643.7451519719</v>
      </c>
      <c r="AT548" s="19">
        <v>3705643.7451519719</v>
      </c>
      <c r="AV548" s="16">
        <v>118731.57977348381</v>
      </c>
      <c r="AW548" s="17">
        <v>26</v>
      </c>
      <c r="AX548" s="18" t="s">
        <v>37</v>
      </c>
      <c r="AY548" s="19">
        <v>718722.08255718753</v>
      </c>
      <c r="AZ548" s="19" t="s">
        <v>37</v>
      </c>
    </row>
    <row r="549" spans="9:52" x14ac:dyDescent="0.15">
      <c r="I549" s="14">
        <v>45108</v>
      </c>
      <c r="J549" s="15" t="s">
        <v>37</v>
      </c>
      <c r="K549" s="15" t="s">
        <v>37</v>
      </c>
      <c r="L549" s="15">
        <v>27770.495260576368</v>
      </c>
      <c r="M549" s="15">
        <v>28308.804947848406</v>
      </c>
      <c r="N549" s="15" t="s">
        <v>37</v>
      </c>
      <c r="O549" s="15" t="s">
        <v>37</v>
      </c>
      <c r="P549" s="15">
        <v>31032.65713428225</v>
      </c>
      <c r="Q549" s="15">
        <v>31583.935110227736</v>
      </c>
      <c r="R549" s="15" t="s">
        <v>37</v>
      </c>
      <c r="S549" s="15" t="s">
        <v>37</v>
      </c>
      <c r="T549" s="15" t="s">
        <v>37</v>
      </c>
      <c r="U549" s="15" t="s">
        <v>37</v>
      </c>
      <c r="V549" s="15" t="s">
        <v>37</v>
      </c>
      <c r="W549" s="15" t="s">
        <v>37</v>
      </c>
      <c r="X549" s="15" t="s">
        <v>37</v>
      </c>
      <c r="Y549" s="15" t="s">
        <v>37</v>
      </c>
      <c r="Z549" s="15" t="s">
        <v>37</v>
      </c>
      <c r="AA549" s="15" t="s">
        <v>37</v>
      </c>
      <c r="AB549" s="15" t="s">
        <v>37</v>
      </c>
      <c r="AC549" s="15" t="s">
        <v>37</v>
      </c>
      <c r="AD549" s="15" t="s">
        <v>37</v>
      </c>
      <c r="AE549" s="15" t="s">
        <v>37</v>
      </c>
      <c r="AF549" s="15" t="s">
        <v>37</v>
      </c>
      <c r="AG549" s="15" t="s">
        <v>37</v>
      </c>
      <c r="AH549" s="15" t="s">
        <v>37</v>
      </c>
      <c r="AI549" s="15" t="s">
        <v>37</v>
      </c>
      <c r="AJ549" s="15" t="s">
        <v>37</v>
      </c>
      <c r="AK549" s="15" t="s">
        <v>37</v>
      </c>
      <c r="AL549" s="15" t="s">
        <v>37</v>
      </c>
      <c r="AM549" s="15" t="s">
        <v>37</v>
      </c>
      <c r="AN549" s="15" t="s">
        <v>37</v>
      </c>
      <c r="AP549" s="16">
        <v>118695.89245293476</v>
      </c>
      <c r="AQ549" s="17">
        <v>7</v>
      </c>
      <c r="AR549" s="18" t="s">
        <v>37</v>
      </c>
      <c r="AS549" s="19">
        <v>118695.89245293476</v>
      </c>
      <c r="AT549" s="19" t="s">
        <v>37</v>
      </c>
      <c r="AV549" s="16">
        <v>118695.89245293476</v>
      </c>
      <c r="AW549" s="17">
        <v>26</v>
      </c>
      <c r="AX549" s="18">
        <v>26</v>
      </c>
      <c r="AY549" s="19">
        <v>837417.97501012229</v>
      </c>
      <c r="AZ549" s="19">
        <v>837417.97501012229</v>
      </c>
    </row>
    <row r="550" spans="9:52" x14ac:dyDescent="0.15">
      <c r="I550" s="14">
        <v>45109</v>
      </c>
      <c r="J550" s="15" t="s">
        <v>37</v>
      </c>
      <c r="K550" s="15" t="s">
        <v>37</v>
      </c>
      <c r="L550" s="15">
        <v>27762.148243143762</v>
      </c>
      <c r="M550" s="15">
        <v>28300.29612990408</v>
      </c>
      <c r="N550" s="15" t="s">
        <v>37</v>
      </c>
      <c r="O550" s="15" t="s">
        <v>37</v>
      </c>
      <c r="P550" s="15">
        <v>31023.329604195031</v>
      </c>
      <c r="Q550" s="15">
        <v>31574.441881731749</v>
      </c>
      <c r="R550" s="15" t="s">
        <v>37</v>
      </c>
      <c r="S550" s="15" t="s">
        <v>37</v>
      </c>
      <c r="T550" s="15" t="s">
        <v>37</v>
      </c>
      <c r="U550" s="15" t="s">
        <v>37</v>
      </c>
      <c r="V550" s="15" t="s">
        <v>37</v>
      </c>
      <c r="W550" s="15" t="s">
        <v>37</v>
      </c>
      <c r="X550" s="15" t="s">
        <v>37</v>
      </c>
      <c r="Y550" s="15" t="s">
        <v>37</v>
      </c>
      <c r="Z550" s="15" t="s">
        <v>37</v>
      </c>
      <c r="AA550" s="15" t="s">
        <v>37</v>
      </c>
      <c r="AB550" s="15" t="s">
        <v>37</v>
      </c>
      <c r="AC550" s="15" t="s">
        <v>37</v>
      </c>
      <c r="AD550" s="15" t="s">
        <v>37</v>
      </c>
      <c r="AE550" s="15" t="s">
        <v>37</v>
      </c>
      <c r="AF550" s="15" t="s">
        <v>37</v>
      </c>
      <c r="AG550" s="15" t="s">
        <v>37</v>
      </c>
      <c r="AH550" s="15" t="s">
        <v>37</v>
      </c>
      <c r="AI550" s="15" t="s">
        <v>37</v>
      </c>
      <c r="AJ550" s="15" t="s">
        <v>37</v>
      </c>
      <c r="AK550" s="15" t="s">
        <v>37</v>
      </c>
      <c r="AL550" s="15" t="s">
        <v>37</v>
      </c>
      <c r="AM550" s="15" t="s">
        <v>37</v>
      </c>
      <c r="AN550" s="15" t="s">
        <v>37</v>
      </c>
      <c r="AP550" s="16">
        <v>118660.21585897463</v>
      </c>
      <c r="AQ550" s="17">
        <v>7</v>
      </c>
      <c r="AR550" s="18" t="s">
        <v>37</v>
      </c>
      <c r="AS550" s="19">
        <v>237356.10831190937</v>
      </c>
      <c r="AT550" s="19" t="s">
        <v>37</v>
      </c>
      <c r="AV550" s="16">
        <v>118660.21585897463</v>
      </c>
      <c r="AW550" s="17">
        <v>27</v>
      </c>
      <c r="AX550" s="18" t="s">
        <v>37</v>
      </c>
      <c r="AY550" s="19">
        <v>118660.21585897463</v>
      </c>
      <c r="AZ550" s="19" t="s">
        <v>37</v>
      </c>
    </row>
    <row r="551" spans="9:52" x14ac:dyDescent="0.15">
      <c r="I551" s="14">
        <v>45110</v>
      </c>
      <c r="J551" s="15" t="s">
        <v>37</v>
      </c>
      <c r="K551" s="15" t="s">
        <v>37</v>
      </c>
      <c r="L551" s="15">
        <v>27753.803734586108</v>
      </c>
      <c r="M551" s="15">
        <v>28291.78986946732</v>
      </c>
      <c r="N551" s="15" t="s">
        <v>37</v>
      </c>
      <c r="O551" s="15" t="s">
        <v>37</v>
      </c>
      <c r="P551" s="15">
        <v>31014.004877696858</v>
      </c>
      <c r="Q551" s="15">
        <v>31564.951506629011</v>
      </c>
      <c r="R551" s="15" t="s">
        <v>37</v>
      </c>
      <c r="S551" s="15" t="s">
        <v>37</v>
      </c>
      <c r="T551" s="15" t="s">
        <v>37</v>
      </c>
      <c r="U551" s="15" t="s">
        <v>37</v>
      </c>
      <c r="V551" s="15" t="s">
        <v>37</v>
      </c>
      <c r="W551" s="15" t="s">
        <v>37</v>
      </c>
      <c r="X551" s="15" t="s">
        <v>37</v>
      </c>
      <c r="Y551" s="15" t="s">
        <v>37</v>
      </c>
      <c r="Z551" s="15" t="s">
        <v>37</v>
      </c>
      <c r="AA551" s="15" t="s">
        <v>37</v>
      </c>
      <c r="AB551" s="15" t="s">
        <v>37</v>
      </c>
      <c r="AC551" s="15" t="s">
        <v>37</v>
      </c>
      <c r="AD551" s="15" t="s">
        <v>37</v>
      </c>
      <c r="AE551" s="15" t="s">
        <v>37</v>
      </c>
      <c r="AF551" s="15" t="s">
        <v>37</v>
      </c>
      <c r="AG551" s="15" t="s">
        <v>37</v>
      </c>
      <c r="AH551" s="15" t="s">
        <v>37</v>
      </c>
      <c r="AI551" s="15" t="s">
        <v>37</v>
      </c>
      <c r="AJ551" s="15" t="s">
        <v>37</v>
      </c>
      <c r="AK551" s="15" t="s">
        <v>37</v>
      </c>
      <c r="AL551" s="15" t="s">
        <v>37</v>
      </c>
      <c r="AM551" s="15" t="s">
        <v>37</v>
      </c>
      <c r="AN551" s="15" t="s">
        <v>37</v>
      </c>
      <c r="AP551" s="16">
        <v>118624.54998837929</v>
      </c>
      <c r="AQ551" s="17">
        <v>7</v>
      </c>
      <c r="AR551" s="18" t="s">
        <v>37</v>
      </c>
      <c r="AS551" s="19">
        <v>355980.65830028866</v>
      </c>
      <c r="AT551" s="19" t="s">
        <v>37</v>
      </c>
      <c r="AV551" s="16">
        <v>118624.54998837929</v>
      </c>
      <c r="AW551" s="17">
        <v>27</v>
      </c>
      <c r="AX551" s="18" t="s">
        <v>37</v>
      </c>
      <c r="AY551" s="19">
        <v>237284.7658473539</v>
      </c>
      <c r="AZ551" s="19" t="s">
        <v>37</v>
      </c>
    </row>
    <row r="552" spans="9:52" x14ac:dyDescent="0.15">
      <c r="I552" s="14">
        <v>45111</v>
      </c>
      <c r="J552" s="15" t="s">
        <v>37</v>
      </c>
      <c r="K552" s="15" t="s">
        <v>37</v>
      </c>
      <c r="L552" s="15">
        <v>27745.461734149314</v>
      </c>
      <c r="M552" s="15">
        <v>28283.286165769416</v>
      </c>
      <c r="N552" s="15" t="s">
        <v>37</v>
      </c>
      <c r="O552" s="15" t="s">
        <v>37</v>
      </c>
      <c r="P552" s="15">
        <v>31004.682953945045</v>
      </c>
      <c r="Q552" s="15">
        <v>31555.463984061877</v>
      </c>
      <c r="R552" s="15" t="s">
        <v>37</v>
      </c>
      <c r="S552" s="15" t="s">
        <v>37</v>
      </c>
      <c r="T552" s="15" t="s">
        <v>37</v>
      </c>
      <c r="U552" s="15" t="s">
        <v>37</v>
      </c>
      <c r="V552" s="15" t="s">
        <v>37</v>
      </c>
      <c r="W552" s="15" t="s">
        <v>37</v>
      </c>
      <c r="X552" s="15" t="s">
        <v>37</v>
      </c>
      <c r="Y552" s="15" t="s">
        <v>37</v>
      </c>
      <c r="Z552" s="15" t="s">
        <v>37</v>
      </c>
      <c r="AA552" s="15" t="s">
        <v>37</v>
      </c>
      <c r="AB552" s="15" t="s">
        <v>37</v>
      </c>
      <c r="AC552" s="15" t="s">
        <v>37</v>
      </c>
      <c r="AD552" s="15" t="s">
        <v>37</v>
      </c>
      <c r="AE552" s="15" t="s">
        <v>37</v>
      </c>
      <c r="AF552" s="15" t="s">
        <v>37</v>
      </c>
      <c r="AG552" s="15" t="s">
        <v>37</v>
      </c>
      <c r="AH552" s="15" t="s">
        <v>37</v>
      </c>
      <c r="AI552" s="15" t="s">
        <v>37</v>
      </c>
      <c r="AJ552" s="15" t="s">
        <v>37</v>
      </c>
      <c r="AK552" s="15" t="s">
        <v>37</v>
      </c>
      <c r="AL552" s="15" t="s">
        <v>37</v>
      </c>
      <c r="AM552" s="15" t="s">
        <v>37</v>
      </c>
      <c r="AN552" s="15" t="s">
        <v>37</v>
      </c>
      <c r="AP552" s="16">
        <v>118588.89483792565</v>
      </c>
      <c r="AQ552" s="17">
        <v>7</v>
      </c>
      <c r="AR552" s="18" t="s">
        <v>37</v>
      </c>
      <c r="AS552" s="19">
        <v>474569.55313821428</v>
      </c>
      <c r="AT552" s="19" t="s">
        <v>37</v>
      </c>
      <c r="AV552" s="16">
        <v>118588.89483792565</v>
      </c>
      <c r="AW552" s="17">
        <v>27</v>
      </c>
      <c r="AX552" s="18" t="s">
        <v>37</v>
      </c>
      <c r="AY552" s="19">
        <v>355873.66068527952</v>
      </c>
      <c r="AZ552" s="19" t="s">
        <v>37</v>
      </c>
    </row>
    <row r="553" spans="9:52" x14ac:dyDescent="0.15">
      <c r="I553" s="14">
        <v>45112</v>
      </c>
      <c r="J553" s="15" t="s">
        <v>37</v>
      </c>
      <c r="K553" s="15" t="s">
        <v>37</v>
      </c>
      <c r="L553" s="15">
        <v>27258.895995543648</v>
      </c>
      <c r="M553" s="15">
        <v>27795.551373668284</v>
      </c>
      <c r="N553" s="15" t="s">
        <v>37</v>
      </c>
      <c r="O553" s="15" t="s">
        <v>37</v>
      </c>
      <c r="P553" s="15">
        <v>30511.061272220657</v>
      </c>
      <c r="Q553" s="15">
        <v>31060.656554508754</v>
      </c>
      <c r="R553" s="15" t="s">
        <v>37</v>
      </c>
      <c r="S553" s="15" t="s">
        <v>37</v>
      </c>
      <c r="T553" s="15" t="s">
        <v>37</v>
      </c>
      <c r="U553" s="15" t="s">
        <v>37</v>
      </c>
      <c r="V553" s="15" t="s">
        <v>37</v>
      </c>
      <c r="W553" s="15" t="s">
        <v>37</v>
      </c>
      <c r="X553" s="15" t="s">
        <v>37</v>
      </c>
      <c r="Y553" s="15" t="s">
        <v>37</v>
      </c>
      <c r="Z553" s="15" t="s">
        <v>37</v>
      </c>
      <c r="AA553" s="15" t="s">
        <v>37</v>
      </c>
      <c r="AB553" s="15" t="s">
        <v>37</v>
      </c>
      <c r="AC553" s="15" t="s">
        <v>37</v>
      </c>
      <c r="AD553" s="15" t="s">
        <v>37</v>
      </c>
      <c r="AE553" s="15" t="s">
        <v>37</v>
      </c>
      <c r="AF553" s="15" t="s">
        <v>37</v>
      </c>
      <c r="AG553" s="15" t="s">
        <v>37</v>
      </c>
      <c r="AH553" s="15" t="s">
        <v>37</v>
      </c>
      <c r="AI553" s="15" t="s">
        <v>37</v>
      </c>
      <c r="AJ553" s="15" t="s">
        <v>37</v>
      </c>
      <c r="AK553" s="15" t="s">
        <v>37</v>
      </c>
      <c r="AL553" s="15" t="s">
        <v>37</v>
      </c>
      <c r="AM553" s="15" t="s">
        <v>37</v>
      </c>
      <c r="AN553" s="15" t="s">
        <v>37</v>
      </c>
      <c r="AP553" s="16">
        <v>116626.16519594134</v>
      </c>
      <c r="AQ553" s="17">
        <v>7</v>
      </c>
      <c r="AR553" s="18" t="s">
        <v>37</v>
      </c>
      <c r="AS553" s="19">
        <v>591195.71833415562</v>
      </c>
      <c r="AT553" s="19" t="s">
        <v>37</v>
      </c>
      <c r="AV553" s="16">
        <v>116626.16519594134</v>
      </c>
      <c r="AW553" s="17">
        <v>27</v>
      </c>
      <c r="AX553" s="18" t="s">
        <v>37</v>
      </c>
      <c r="AY553" s="19">
        <v>472499.82588122087</v>
      </c>
      <c r="AZ553" s="19" t="s">
        <v>37</v>
      </c>
    </row>
    <row r="554" spans="9:52" x14ac:dyDescent="0.15">
      <c r="I554" s="14">
        <v>45113</v>
      </c>
      <c r="J554" s="15" t="s">
        <v>37</v>
      </c>
      <c r="K554" s="15" t="s">
        <v>37</v>
      </c>
      <c r="L554" s="15">
        <v>27250.702750232984</v>
      </c>
      <c r="M554" s="15">
        <v>27787.196825083967</v>
      </c>
      <c r="N554" s="15" t="s">
        <v>37</v>
      </c>
      <c r="O554" s="15" t="s">
        <v>37</v>
      </c>
      <c r="P554" s="15">
        <v>30501.890518946835</v>
      </c>
      <c r="Q554" s="15">
        <v>31051.320608595797</v>
      </c>
      <c r="R554" s="15" t="s">
        <v>37</v>
      </c>
      <c r="S554" s="15" t="s">
        <v>37</v>
      </c>
      <c r="T554" s="15" t="s">
        <v>37</v>
      </c>
      <c r="U554" s="15" t="s">
        <v>37</v>
      </c>
      <c r="V554" s="15" t="s">
        <v>37</v>
      </c>
      <c r="W554" s="15" t="s">
        <v>37</v>
      </c>
      <c r="X554" s="15" t="s">
        <v>37</v>
      </c>
      <c r="Y554" s="15" t="s">
        <v>37</v>
      </c>
      <c r="Z554" s="15" t="s">
        <v>37</v>
      </c>
      <c r="AA554" s="15" t="s">
        <v>37</v>
      </c>
      <c r="AB554" s="15" t="s">
        <v>37</v>
      </c>
      <c r="AC554" s="15" t="s">
        <v>37</v>
      </c>
      <c r="AD554" s="15" t="s">
        <v>37</v>
      </c>
      <c r="AE554" s="15" t="s">
        <v>37</v>
      </c>
      <c r="AF554" s="15" t="s">
        <v>37</v>
      </c>
      <c r="AG554" s="15" t="s">
        <v>37</v>
      </c>
      <c r="AH554" s="15" t="s">
        <v>37</v>
      </c>
      <c r="AI554" s="15" t="s">
        <v>37</v>
      </c>
      <c r="AJ554" s="15" t="s">
        <v>37</v>
      </c>
      <c r="AK554" s="15" t="s">
        <v>37</v>
      </c>
      <c r="AL554" s="15" t="s">
        <v>37</v>
      </c>
      <c r="AM554" s="15" t="s">
        <v>37</v>
      </c>
      <c r="AN554" s="15" t="s">
        <v>37</v>
      </c>
      <c r="AP554" s="16">
        <v>116591.11070285959</v>
      </c>
      <c r="AQ554" s="17">
        <v>7</v>
      </c>
      <c r="AR554" s="18" t="s">
        <v>37</v>
      </c>
      <c r="AS554" s="19">
        <v>707786.82903701521</v>
      </c>
      <c r="AT554" s="19" t="s">
        <v>37</v>
      </c>
      <c r="AV554" s="16">
        <v>116591.11070285959</v>
      </c>
      <c r="AW554" s="17">
        <v>27</v>
      </c>
      <c r="AX554" s="18" t="s">
        <v>37</v>
      </c>
      <c r="AY554" s="19">
        <v>589090.93658408045</v>
      </c>
      <c r="AZ554" s="19" t="s">
        <v>37</v>
      </c>
    </row>
    <row r="555" spans="9:52" x14ac:dyDescent="0.15">
      <c r="I555" s="14">
        <v>45114</v>
      </c>
      <c r="J555" s="15" t="s">
        <v>37</v>
      </c>
      <c r="K555" s="15" t="s">
        <v>37</v>
      </c>
      <c r="L555" s="15">
        <v>27242.511967577771</v>
      </c>
      <c r="M555" s="15">
        <v>27778.844787638256</v>
      </c>
      <c r="N555" s="15" t="s">
        <v>37</v>
      </c>
      <c r="O555" s="15" t="s">
        <v>37</v>
      </c>
      <c r="P555" s="15">
        <v>30492.722522139429</v>
      </c>
      <c r="Q555" s="15">
        <v>31041.987468801442</v>
      </c>
      <c r="R555" s="15" t="s">
        <v>37</v>
      </c>
      <c r="S555" s="15" t="s">
        <v>37</v>
      </c>
      <c r="T555" s="15" t="s">
        <v>37</v>
      </c>
      <c r="U555" s="15" t="s">
        <v>37</v>
      </c>
      <c r="V555" s="15" t="s">
        <v>37</v>
      </c>
      <c r="W555" s="15" t="s">
        <v>37</v>
      </c>
      <c r="X555" s="15" t="s">
        <v>37</v>
      </c>
      <c r="Y555" s="15" t="s">
        <v>37</v>
      </c>
      <c r="Z555" s="15" t="s">
        <v>37</v>
      </c>
      <c r="AA555" s="15" t="s">
        <v>37</v>
      </c>
      <c r="AB555" s="15" t="s">
        <v>37</v>
      </c>
      <c r="AC555" s="15" t="s">
        <v>37</v>
      </c>
      <c r="AD555" s="15" t="s">
        <v>37</v>
      </c>
      <c r="AE555" s="15" t="s">
        <v>37</v>
      </c>
      <c r="AF555" s="15" t="s">
        <v>37</v>
      </c>
      <c r="AG555" s="15" t="s">
        <v>37</v>
      </c>
      <c r="AH555" s="15" t="s">
        <v>37</v>
      </c>
      <c r="AI555" s="15" t="s">
        <v>37</v>
      </c>
      <c r="AJ555" s="15" t="s">
        <v>37</v>
      </c>
      <c r="AK555" s="15" t="s">
        <v>37</v>
      </c>
      <c r="AL555" s="15" t="s">
        <v>37</v>
      </c>
      <c r="AM555" s="15" t="s">
        <v>37</v>
      </c>
      <c r="AN555" s="15" t="s">
        <v>37</v>
      </c>
      <c r="AP555" s="16">
        <v>116556.0667461569</v>
      </c>
      <c r="AQ555" s="17">
        <v>7</v>
      </c>
      <c r="AR555" s="18" t="s">
        <v>37</v>
      </c>
      <c r="AS555" s="19">
        <v>824342.89578317211</v>
      </c>
      <c r="AT555" s="19" t="s">
        <v>37</v>
      </c>
      <c r="AV555" s="16">
        <v>116556.0667461569</v>
      </c>
      <c r="AW555" s="17">
        <v>27</v>
      </c>
      <c r="AX555" s="18" t="s">
        <v>37</v>
      </c>
      <c r="AY555" s="19">
        <v>705647.00333023735</v>
      </c>
      <c r="AZ555" s="19" t="s">
        <v>37</v>
      </c>
    </row>
    <row r="556" spans="9:52" x14ac:dyDescent="0.15">
      <c r="I556" s="14">
        <v>45115</v>
      </c>
      <c r="J556" s="15" t="s">
        <v>37</v>
      </c>
      <c r="K556" s="15" t="s">
        <v>37</v>
      </c>
      <c r="L556" s="15">
        <v>27234.323646837802</v>
      </c>
      <c r="M556" s="15">
        <v>27770.495260576368</v>
      </c>
      <c r="N556" s="15" t="s">
        <v>37</v>
      </c>
      <c r="O556" s="15" t="s">
        <v>37</v>
      </c>
      <c r="P556" s="15">
        <v>30483.557280969919</v>
      </c>
      <c r="Q556" s="15">
        <v>31032.65713428225</v>
      </c>
      <c r="R556" s="15" t="s">
        <v>37</v>
      </c>
      <c r="S556" s="15" t="s">
        <v>37</v>
      </c>
      <c r="T556" s="15" t="s">
        <v>37</v>
      </c>
      <c r="U556" s="15" t="s">
        <v>37</v>
      </c>
      <c r="V556" s="15" t="s">
        <v>37</v>
      </c>
      <c r="W556" s="15" t="s">
        <v>37</v>
      </c>
      <c r="X556" s="15" t="s">
        <v>37</v>
      </c>
      <c r="Y556" s="15" t="s">
        <v>37</v>
      </c>
      <c r="Z556" s="15" t="s">
        <v>37</v>
      </c>
      <c r="AA556" s="15" t="s">
        <v>37</v>
      </c>
      <c r="AB556" s="15" t="s">
        <v>37</v>
      </c>
      <c r="AC556" s="15" t="s">
        <v>37</v>
      </c>
      <c r="AD556" s="15" t="s">
        <v>37</v>
      </c>
      <c r="AE556" s="15" t="s">
        <v>37</v>
      </c>
      <c r="AF556" s="15" t="s">
        <v>37</v>
      </c>
      <c r="AG556" s="15" t="s">
        <v>37</v>
      </c>
      <c r="AH556" s="15" t="s">
        <v>37</v>
      </c>
      <c r="AI556" s="15" t="s">
        <v>37</v>
      </c>
      <c r="AJ556" s="15" t="s">
        <v>37</v>
      </c>
      <c r="AK556" s="15" t="s">
        <v>37</v>
      </c>
      <c r="AL556" s="15" t="s">
        <v>37</v>
      </c>
      <c r="AM556" s="15" t="s">
        <v>37</v>
      </c>
      <c r="AN556" s="15" t="s">
        <v>37</v>
      </c>
      <c r="AP556" s="16">
        <v>116521.03332266634</v>
      </c>
      <c r="AQ556" s="17">
        <v>7</v>
      </c>
      <c r="AR556" s="18" t="s">
        <v>37</v>
      </c>
      <c r="AS556" s="19">
        <v>940863.92910583841</v>
      </c>
      <c r="AT556" s="19" t="s">
        <v>37</v>
      </c>
      <c r="AV556" s="16">
        <v>116521.03332266634</v>
      </c>
      <c r="AW556" s="17">
        <v>27</v>
      </c>
      <c r="AX556" s="18">
        <v>27</v>
      </c>
      <c r="AY556" s="19">
        <v>822168.03665290365</v>
      </c>
      <c r="AZ556" s="19">
        <v>822168.03665290365</v>
      </c>
    </row>
    <row r="557" spans="9:52" x14ac:dyDescent="0.15">
      <c r="I557" s="14">
        <v>45116</v>
      </c>
      <c r="J557" s="15" t="s">
        <v>37</v>
      </c>
      <c r="K557" s="15" t="s">
        <v>37</v>
      </c>
      <c r="L557" s="15">
        <v>27226.137787273095</v>
      </c>
      <c r="M557" s="15">
        <v>27762.148243143762</v>
      </c>
      <c r="N557" s="15" t="s">
        <v>37</v>
      </c>
      <c r="O557" s="15" t="s">
        <v>37</v>
      </c>
      <c r="P557" s="15">
        <v>30474.394794610042</v>
      </c>
      <c r="Q557" s="15">
        <v>31023.329604195031</v>
      </c>
      <c r="R557" s="15" t="s">
        <v>37</v>
      </c>
      <c r="S557" s="15" t="s">
        <v>37</v>
      </c>
      <c r="T557" s="15" t="s">
        <v>37</v>
      </c>
      <c r="U557" s="15" t="s">
        <v>37</v>
      </c>
      <c r="V557" s="15" t="s">
        <v>37</v>
      </c>
      <c r="W557" s="15" t="s">
        <v>37</v>
      </c>
      <c r="X557" s="15" t="s">
        <v>37</v>
      </c>
      <c r="Y557" s="15" t="s">
        <v>37</v>
      </c>
      <c r="Z557" s="15" t="s">
        <v>37</v>
      </c>
      <c r="AA557" s="15" t="s">
        <v>37</v>
      </c>
      <c r="AB557" s="15" t="s">
        <v>37</v>
      </c>
      <c r="AC557" s="15" t="s">
        <v>37</v>
      </c>
      <c r="AD557" s="15" t="s">
        <v>37</v>
      </c>
      <c r="AE557" s="15" t="s">
        <v>37</v>
      </c>
      <c r="AF557" s="15" t="s">
        <v>37</v>
      </c>
      <c r="AG557" s="15" t="s">
        <v>37</v>
      </c>
      <c r="AH557" s="15" t="s">
        <v>37</v>
      </c>
      <c r="AI557" s="15" t="s">
        <v>37</v>
      </c>
      <c r="AJ557" s="15" t="s">
        <v>37</v>
      </c>
      <c r="AK557" s="15" t="s">
        <v>37</v>
      </c>
      <c r="AL557" s="15" t="s">
        <v>37</v>
      </c>
      <c r="AM557" s="15" t="s">
        <v>37</v>
      </c>
      <c r="AN557" s="15" t="s">
        <v>37</v>
      </c>
      <c r="AP557" s="16">
        <v>116486.01042922193</v>
      </c>
      <c r="AQ557" s="17">
        <v>7</v>
      </c>
      <c r="AR557" s="18" t="s">
        <v>37</v>
      </c>
      <c r="AS557" s="19">
        <v>1057349.9395350604</v>
      </c>
      <c r="AT557" s="19" t="s">
        <v>37</v>
      </c>
      <c r="AV557" s="16">
        <v>116486.01042922193</v>
      </c>
      <c r="AW557" s="17">
        <v>28</v>
      </c>
      <c r="AX557" s="18" t="s">
        <v>37</v>
      </c>
      <c r="AY557" s="19">
        <v>116486.01042922193</v>
      </c>
      <c r="AZ557" s="19" t="s">
        <v>37</v>
      </c>
    </row>
    <row r="558" spans="9:52" x14ac:dyDescent="0.15">
      <c r="I558" s="14">
        <v>45117</v>
      </c>
      <c r="J558" s="15" t="s">
        <v>37</v>
      </c>
      <c r="K558" s="15" t="s">
        <v>37</v>
      </c>
      <c r="L558" s="15">
        <v>27217.954388143895</v>
      </c>
      <c r="M558" s="15">
        <v>27753.803734586108</v>
      </c>
      <c r="N558" s="15" t="s">
        <v>37</v>
      </c>
      <c r="O558" s="15" t="s">
        <v>37</v>
      </c>
      <c r="P558" s="15">
        <v>30465.235062231772</v>
      </c>
      <c r="Q558" s="15">
        <v>31014.004877696858</v>
      </c>
      <c r="R558" s="15" t="s">
        <v>37</v>
      </c>
      <c r="S558" s="15" t="s">
        <v>37</v>
      </c>
      <c r="T558" s="15" t="s">
        <v>37</v>
      </c>
      <c r="U558" s="15" t="s">
        <v>37</v>
      </c>
      <c r="V558" s="15" t="s">
        <v>37</v>
      </c>
      <c r="W558" s="15" t="s">
        <v>37</v>
      </c>
      <c r="X558" s="15" t="s">
        <v>37</v>
      </c>
      <c r="Y558" s="15" t="s">
        <v>37</v>
      </c>
      <c r="Z558" s="15" t="s">
        <v>37</v>
      </c>
      <c r="AA558" s="15" t="s">
        <v>37</v>
      </c>
      <c r="AB558" s="15" t="s">
        <v>37</v>
      </c>
      <c r="AC558" s="15" t="s">
        <v>37</v>
      </c>
      <c r="AD558" s="15" t="s">
        <v>37</v>
      </c>
      <c r="AE558" s="15" t="s">
        <v>37</v>
      </c>
      <c r="AF558" s="15" t="s">
        <v>37</v>
      </c>
      <c r="AG558" s="15" t="s">
        <v>37</v>
      </c>
      <c r="AH558" s="15" t="s">
        <v>37</v>
      </c>
      <c r="AI558" s="15" t="s">
        <v>37</v>
      </c>
      <c r="AJ558" s="15" t="s">
        <v>37</v>
      </c>
      <c r="AK558" s="15" t="s">
        <v>37</v>
      </c>
      <c r="AL558" s="15" t="s">
        <v>37</v>
      </c>
      <c r="AM558" s="15" t="s">
        <v>37</v>
      </c>
      <c r="AN558" s="15" t="s">
        <v>37</v>
      </c>
      <c r="AP558" s="16">
        <v>116450.99806265863</v>
      </c>
      <c r="AQ558" s="17">
        <v>7</v>
      </c>
      <c r="AR558" s="18" t="s">
        <v>37</v>
      </c>
      <c r="AS558" s="19">
        <v>1173800.937597719</v>
      </c>
      <c r="AT558" s="19" t="s">
        <v>37</v>
      </c>
      <c r="AV558" s="16">
        <v>116450.99806265863</v>
      </c>
      <c r="AW558" s="17">
        <v>28</v>
      </c>
      <c r="AX558" s="18" t="s">
        <v>37</v>
      </c>
      <c r="AY558" s="19">
        <v>232937.00849188055</v>
      </c>
      <c r="AZ558" s="19" t="s">
        <v>37</v>
      </c>
    </row>
    <row r="559" spans="9:52" x14ac:dyDescent="0.15">
      <c r="I559" s="14">
        <v>45118</v>
      </c>
      <c r="J559" s="15" t="s">
        <v>37</v>
      </c>
      <c r="K559" s="15" t="s">
        <v>37</v>
      </c>
      <c r="L559" s="15">
        <v>27209.773448710654</v>
      </c>
      <c r="M559" s="15">
        <v>27745.461734149314</v>
      </c>
      <c r="N559" s="15" t="s">
        <v>37</v>
      </c>
      <c r="O559" s="15" t="s">
        <v>37</v>
      </c>
      <c r="P559" s="15">
        <v>30456.078083007353</v>
      </c>
      <c r="Q559" s="15">
        <v>31004.682953945045</v>
      </c>
      <c r="R559" s="15" t="s">
        <v>37</v>
      </c>
      <c r="S559" s="15" t="s">
        <v>37</v>
      </c>
      <c r="T559" s="15" t="s">
        <v>37</v>
      </c>
      <c r="U559" s="15" t="s">
        <v>37</v>
      </c>
      <c r="V559" s="15" t="s">
        <v>37</v>
      </c>
      <c r="W559" s="15" t="s">
        <v>37</v>
      </c>
      <c r="X559" s="15" t="s">
        <v>37</v>
      </c>
      <c r="Y559" s="15" t="s">
        <v>37</v>
      </c>
      <c r="Z559" s="15" t="s">
        <v>37</v>
      </c>
      <c r="AA559" s="15" t="s">
        <v>37</v>
      </c>
      <c r="AB559" s="15" t="s">
        <v>37</v>
      </c>
      <c r="AC559" s="15" t="s">
        <v>37</v>
      </c>
      <c r="AD559" s="15" t="s">
        <v>37</v>
      </c>
      <c r="AE559" s="15" t="s">
        <v>37</v>
      </c>
      <c r="AF559" s="15" t="s">
        <v>37</v>
      </c>
      <c r="AG559" s="15" t="s">
        <v>37</v>
      </c>
      <c r="AH559" s="15" t="s">
        <v>37</v>
      </c>
      <c r="AI559" s="15" t="s">
        <v>37</v>
      </c>
      <c r="AJ559" s="15" t="s">
        <v>37</v>
      </c>
      <c r="AK559" s="15" t="s">
        <v>37</v>
      </c>
      <c r="AL559" s="15" t="s">
        <v>37</v>
      </c>
      <c r="AM559" s="15" t="s">
        <v>37</v>
      </c>
      <c r="AN559" s="15" t="s">
        <v>37</v>
      </c>
      <c r="AP559" s="16">
        <v>116415.99621981235</v>
      </c>
      <c r="AQ559" s="17">
        <v>7</v>
      </c>
      <c r="AR559" s="18" t="s">
        <v>37</v>
      </c>
      <c r="AS559" s="19">
        <v>1290216.9338175314</v>
      </c>
      <c r="AT559" s="19" t="s">
        <v>37</v>
      </c>
      <c r="AV559" s="16">
        <v>116415.99621981235</v>
      </c>
      <c r="AW559" s="17">
        <v>28</v>
      </c>
      <c r="AX559" s="18" t="s">
        <v>37</v>
      </c>
      <c r="AY559" s="19">
        <v>349353.00471169292</v>
      </c>
      <c r="AZ559" s="19" t="s">
        <v>37</v>
      </c>
    </row>
    <row r="560" spans="9:52" x14ac:dyDescent="0.15">
      <c r="I560" s="14">
        <v>45119</v>
      </c>
      <c r="J560" s="15" t="s">
        <v>37</v>
      </c>
      <c r="K560" s="15" t="s">
        <v>37</v>
      </c>
      <c r="L560" s="15">
        <v>26724.374003879089</v>
      </c>
      <c r="M560" s="15">
        <v>27258.895995543648</v>
      </c>
      <c r="N560" s="15" t="s">
        <v>37</v>
      </c>
      <c r="O560" s="15" t="s">
        <v>37</v>
      </c>
      <c r="P560" s="15">
        <v>29963.639350456731</v>
      </c>
      <c r="Q560" s="15">
        <v>30511.061272220657</v>
      </c>
      <c r="R560" s="15" t="s">
        <v>37</v>
      </c>
      <c r="S560" s="15" t="s">
        <v>37</v>
      </c>
      <c r="T560" s="15" t="s">
        <v>37</v>
      </c>
      <c r="U560" s="15" t="s">
        <v>37</v>
      </c>
      <c r="V560" s="15" t="s">
        <v>37</v>
      </c>
      <c r="W560" s="15" t="s">
        <v>37</v>
      </c>
      <c r="X560" s="15" t="s">
        <v>37</v>
      </c>
      <c r="Y560" s="15" t="s">
        <v>37</v>
      </c>
      <c r="Z560" s="15" t="s">
        <v>37</v>
      </c>
      <c r="AA560" s="15" t="s">
        <v>37</v>
      </c>
      <c r="AB560" s="15" t="s">
        <v>37</v>
      </c>
      <c r="AC560" s="15" t="s">
        <v>37</v>
      </c>
      <c r="AD560" s="15" t="s">
        <v>37</v>
      </c>
      <c r="AE560" s="15" t="s">
        <v>37</v>
      </c>
      <c r="AF560" s="15" t="s">
        <v>37</v>
      </c>
      <c r="AG560" s="15" t="s">
        <v>37</v>
      </c>
      <c r="AH560" s="15" t="s">
        <v>37</v>
      </c>
      <c r="AI560" s="15" t="s">
        <v>37</v>
      </c>
      <c r="AJ560" s="15" t="s">
        <v>37</v>
      </c>
      <c r="AK560" s="15" t="s">
        <v>37</v>
      </c>
      <c r="AL560" s="15" t="s">
        <v>37</v>
      </c>
      <c r="AM560" s="15" t="s">
        <v>37</v>
      </c>
      <c r="AN560" s="15" t="s">
        <v>37</v>
      </c>
      <c r="AP560" s="16">
        <v>114457.97062210013</v>
      </c>
      <c r="AQ560" s="17">
        <v>7</v>
      </c>
      <c r="AR560" s="18" t="s">
        <v>37</v>
      </c>
      <c r="AS560" s="19">
        <v>1404674.9044396316</v>
      </c>
      <c r="AT560" s="19" t="s">
        <v>37</v>
      </c>
      <c r="AV560" s="16">
        <v>114457.97062210013</v>
      </c>
      <c r="AW560" s="17">
        <v>28</v>
      </c>
      <c r="AX560" s="18" t="s">
        <v>37</v>
      </c>
      <c r="AY560" s="19">
        <v>463810.97533379303</v>
      </c>
      <c r="AZ560" s="19" t="s">
        <v>37</v>
      </c>
    </row>
    <row r="561" spans="9:52" x14ac:dyDescent="0.15">
      <c r="I561" s="14">
        <v>45120</v>
      </c>
      <c r="J561" s="15" t="s">
        <v>37</v>
      </c>
      <c r="K561" s="15" t="s">
        <v>37</v>
      </c>
      <c r="L561" s="15">
        <v>26716.341420607067</v>
      </c>
      <c r="M561" s="15">
        <v>27250.702750232984</v>
      </c>
      <c r="N561" s="15" t="s">
        <v>37</v>
      </c>
      <c r="O561" s="15" t="s">
        <v>37</v>
      </c>
      <c r="P561" s="15">
        <v>29954.633136571963</v>
      </c>
      <c r="Q561" s="15">
        <v>30501.890518946835</v>
      </c>
      <c r="R561" s="15" t="s">
        <v>37</v>
      </c>
      <c r="S561" s="15" t="s">
        <v>37</v>
      </c>
      <c r="T561" s="15" t="s">
        <v>37</v>
      </c>
      <c r="U561" s="15" t="s">
        <v>37</v>
      </c>
      <c r="V561" s="15" t="s">
        <v>37</v>
      </c>
      <c r="W561" s="15" t="s">
        <v>37</v>
      </c>
      <c r="X561" s="15" t="s">
        <v>37</v>
      </c>
      <c r="Y561" s="15" t="s">
        <v>37</v>
      </c>
      <c r="Z561" s="15" t="s">
        <v>37</v>
      </c>
      <c r="AA561" s="15" t="s">
        <v>37</v>
      </c>
      <c r="AB561" s="15" t="s">
        <v>37</v>
      </c>
      <c r="AC561" s="15" t="s">
        <v>37</v>
      </c>
      <c r="AD561" s="15" t="s">
        <v>37</v>
      </c>
      <c r="AE561" s="15" t="s">
        <v>37</v>
      </c>
      <c r="AF561" s="15" t="s">
        <v>37</v>
      </c>
      <c r="AG561" s="15" t="s">
        <v>37</v>
      </c>
      <c r="AH561" s="15" t="s">
        <v>37</v>
      </c>
      <c r="AI561" s="15" t="s">
        <v>37</v>
      </c>
      <c r="AJ561" s="15" t="s">
        <v>37</v>
      </c>
      <c r="AK561" s="15" t="s">
        <v>37</v>
      </c>
      <c r="AL561" s="15" t="s">
        <v>37</v>
      </c>
      <c r="AM561" s="15" t="s">
        <v>37</v>
      </c>
      <c r="AN561" s="15" t="s">
        <v>37</v>
      </c>
      <c r="AP561" s="16">
        <v>114423.56782635885</v>
      </c>
      <c r="AQ561" s="17">
        <v>7</v>
      </c>
      <c r="AR561" s="18" t="s">
        <v>37</v>
      </c>
      <c r="AS561" s="19">
        <v>1519098.4722659905</v>
      </c>
      <c r="AT561" s="19" t="s">
        <v>37</v>
      </c>
      <c r="AV561" s="16">
        <v>114423.56782635885</v>
      </c>
      <c r="AW561" s="17">
        <v>28</v>
      </c>
      <c r="AX561" s="18" t="s">
        <v>37</v>
      </c>
      <c r="AY561" s="19">
        <v>578234.54316015192</v>
      </c>
      <c r="AZ561" s="19" t="s">
        <v>37</v>
      </c>
    </row>
    <row r="562" spans="9:52" x14ac:dyDescent="0.15">
      <c r="I562" s="14">
        <v>45121</v>
      </c>
      <c r="J562" s="15" t="s">
        <v>37</v>
      </c>
      <c r="K562" s="15" t="s">
        <v>37</v>
      </c>
      <c r="L562" s="15">
        <v>26708.311251700074</v>
      </c>
      <c r="M562" s="15">
        <v>27242.511967577771</v>
      </c>
      <c r="N562" s="15" t="s">
        <v>37</v>
      </c>
      <c r="O562" s="15" t="s">
        <v>37</v>
      </c>
      <c r="P562" s="15">
        <v>29945.629629697771</v>
      </c>
      <c r="Q562" s="15">
        <v>30492.722522139429</v>
      </c>
      <c r="R562" s="15" t="s">
        <v>37</v>
      </c>
      <c r="S562" s="15" t="s">
        <v>37</v>
      </c>
      <c r="T562" s="15" t="s">
        <v>37</v>
      </c>
      <c r="U562" s="15" t="s">
        <v>37</v>
      </c>
      <c r="V562" s="15" t="s">
        <v>37</v>
      </c>
      <c r="W562" s="15" t="s">
        <v>37</v>
      </c>
      <c r="X562" s="15" t="s">
        <v>37</v>
      </c>
      <c r="Y562" s="15" t="s">
        <v>37</v>
      </c>
      <c r="Z562" s="15" t="s">
        <v>37</v>
      </c>
      <c r="AA562" s="15" t="s">
        <v>37</v>
      </c>
      <c r="AB562" s="15" t="s">
        <v>37</v>
      </c>
      <c r="AC562" s="15" t="s">
        <v>37</v>
      </c>
      <c r="AD562" s="15" t="s">
        <v>37</v>
      </c>
      <c r="AE562" s="15" t="s">
        <v>37</v>
      </c>
      <c r="AF562" s="15" t="s">
        <v>37</v>
      </c>
      <c r="AG562" s="15" t="s">
        <v>37</v>
      </c>
      <c r="AH562" s="15" t="s">
        <v>37</v>
      </c>
      <c r="AI562" s="15" t="s">
        <v>37</v>
      </c>
      <c r="AJ562" s="15" t="s">
        <v>37</v>
      </c>
      <c r="AK562" s="15" t="s">
        <v>37</v>
      </c>
      <c r="AL562" s="15" t="s">
        <v>37</v>
      </c>
      <c r="AM562" s="15" t="s">
        <v>37</v>
      </c>
      <c r="AN562" s="15" t="s">
        <v>37</v>
      </c>
      <c r="AP562" s="16">
        <v>114389.17537111505</v>
      </c>
      <c r="AQ562" s="17">
        <v>7</v>
      </c>
      <c r="AR562" s="18" t="s">
        <v>37</v>
      </c>
      <c r="AS562" s="19">
        <v>1633487.6476371055</v>
      </c>
      <c r="AT562" s="19" t="s">
        <v>37</v>
      </c>
      <c r="AV562" s="16">
        <v>114389.17537111505</v>
      </c>
      <c r="AW562" s="17">
        <v>28</v>
      </c>
      <c r="AX562" s="18" t="s">
        <v>37</v>
      </c>
      <c r="AY562" s="19">
        <v>692623.71853126702</v>
      </c>
      <c r="AZ562" s="19" t="s">
        <v>37</v>
      </c>
    </row>
    <row r="563" spans="9:52" x14ac:dyDescent="0.15">
      <c r="I563" s="14">
        <v>45122</v>
      </c>
      <c r="J563" s="15" t="s">
        <v>37</v>
      </c>
      <c r="K563" s="15" t="s">
        <v>37</v>
      </c>
      <c r="L563" s="15">
        <v>26700.283496432417</v>
      </c>
      <c r="M563" s="15">
        <v>27234.323646837802</v>
      </c>
      <c r="N563" s="15" t="s">
        <v>37</v>
      </c>
      <c r="O563" s="15" t="s">
        <v>37</v>
      </c>
      <c r="P563" s="15">
        <v>29936.628829020501</v>
      </c>
      <c r="Q563" s="15">
        <v>30483.557280969919</v>
      </c>
      <c r="R563" s="15" t="s">
        <v>37</v>
      </c>
      <c r="S563" s="15" t="s">
        <v>37</v>
      </c>
      <c r="T563" s="15" t="s">
        <v>37</v>
      </c>
      <c r="U563" s="15" t="s">
        <v>37</v>
      </c>
      <c r="V563" s="15" t="s">
        <v>37</v>
      </c>
      <c r="W563" s="15" t="s">
        <v>37</v>
      </c>
      <c r="X563" s="15" t="s">
        <v>37</v>
      </c>
      <c r="Y563" s="15" t="s">
        <v>37</v>
      </c>
      <c r="Z563" s="15" t="s">
        <v>37</v>
      </c>
      <c r="AA563" s="15" t="s">
        <v>37</v>
      </c>
      <c r="AB563" s="15" t="s">
        <v>37</v>
      </c>
      <c r="AC563" s="15" t="s">
        <v>37</v>
      </c>
      <c r="AD563" s="15" t="s">
        <v>37</v>
      </c>
      <c r="AE563" s="15" t="s">
        <v>37</v>
      </c>
      <c r="AF563" s="15" t="s">
        <v>37</v>
      </c>
      <c r="AG563" s="15" t="s">
        <v>37</v>
      </c>
      <c r="AH563" s="15" t="s">
        <v>37</v>
      </c>
      <c r="AI563" s="15" t="s">
        <v>37</v>
      </c>
      <c r="AJ563" s="15" t="s">
        <v>37</v>
      </c>
      <c r="AK563" s="15" t="s">
        <v>37</v>
      </c>
      <c r="AL563" s="15" t="s">
        <v>37</v>
      </c>
      <c r="AM563" s="15" t="s">
        <v>37</v>
      </c>
      <c r="AN563" s="15" t="s">
        <v>37</v>
      </c>
      <c r="AP563" s="16">
        <v>114354.79325326064</v>
      </c>
      <c r="AQ563" s="17">
        <v>7</v>
      </c>
      <c r="AR563" s="18" t="s">
        <v>37</v>
      </c>
      <c r="AS563" s="19">
        <v>1747842.4408903662</v>
      </c>
      <c r="AT563" s="19" t="s">
        <v>37</v>
      </c>
      <c r="AV563" s="16">
        <v>114354.79325326064</v>
      </c>
      <c r="AW563" s="17">
        <v>28</v>
      </c>
      <c r="AX563" s="18">
        <v>28</v>
      </c>
      <c r="AY563" s="19">
        <v>806978.51178452768</v>
      </c>
      <c r="AZ563" s="19">
        <v>806978.51178452768</v>
      </c>
    </row>
    <row r="564" spans="9:52" x14ac:dyDescent="0.15">
      <c r="I564" s="14">
        <v>45123</v>
      </c>
      <c r="J564" s="15" t="s">
        <v>37</v>
      </c>
      <c r="K564" s="15" t="s">
        <v>37</v>
      </c>
      <c r="L564" s="15">
        <v>26692.258154078634</v>
      </c>
      <c r="M564" s="15">
        <v>27226.137787273095</v>
      </c>
      <c r="N564" s="15" t="s">
        <v>37</v>
      </c>
      <c r="O564" s="15" t="s">
        <v>37</v>
      </c>
      <c r="P564" s="15">
        <v>29927.63073372675</v>
      </c>
      <c r="Q564" s="15">
        <v>30474.394794610042</v>
      </c>
      <c r="R564" s="15" t="s">
        <v>37</v>
      </c>
      <c r="S564" s="15" t="s">
        <v>37</v>
      </c>
      <c r="T564" s="15" t="s">
        <v>37</v>
      </c>
      <c r="U564" s="15" t="s">
        <v>37</v>
      </c>
      <c r="V564" s="15" t="s">
        <v>37</v>
      </c>
      <c r="W564" s="15" t="s">
        <v>37</v>
      </c>
      <c r="X564" s="15" t="s">
        <v>37</v>
      </c>
      <c r="Y564" s="15" t="s">
        <v>37</v>
      </c>
      <c r="Z564" s="15" t="s">
        <v>37</v>
      </c>
      <c r="AA564" s="15" t="s">
        <v>37</v>
      </c>
      <c r="AB564" s="15" t="s">
        <v>37</v>
      </c>
      <c r="AC564" s="15" t="s">
        <v>37</v>
      </c>
      <c r="AD564" s="15" t="s">
        <v>37</v>
      </c>
      <c r="AE564" s="15" t="s">
        <v>37</v>
      </c>
      <c r="AF564" s="15" t="s">
        <v>37</v>
      </c>
      <c r="AG564" s="15" t="s">
        <v>37</v>
      </c>
      <c r="AH564" s="15" t="s">
        <v>37</v>
      </c>
      <c r="AI564" s="15" t="s">
        <v>37</v>
      </c>
      <c r="AJ564" s="15" t="s">
        <v>37</v>
      </c>
      <c r="AK564" s="15" t="s">
        <v>37</v>
      </c>
      <c r="AL564" s="15" t="s">
        <v>37</v>
      </c>
      <c r="AM564" s="15" t="s">
        <v>37</v>
      </c>
      <c r="AN564" s="15" t="s">
        <v>37</v>
      </c>
      <c r="AP564" s="16">
        <v>114320.42146968852</v>
      </c>
      <c r="AQ564" s="17">
        <v>7</v>
      </c>
      <c r="AR564" s="18" t="s">
        <v>37</v>
      </c>
      <c r="AS564" s="19">
        <v>1862162.8623600546</v>
      </c>
      <c r="AT564" s="19" t="s">
        <v>37</v>
      </c>
      <c r="AV564" s="16">
        <v>114320.42146968852</v>
      </c>
      <c r="AW564" s="17">
        <v>29</v>
      </c>
      <c r="AX564" s="18" t="s">
        <v>37</v>
      </c>
      <c r="AY564" s="19">
        <v>114320.42146968852</v>
      </c>
      <c r="AZ564" s="19" t="s">
        <v>37</v>
      </c>
    </row>
    <row r="565" spans="9:52" x14ac:dyDescent="0.15">
      <c r="I565" s="14">
        <v>45124</v>
      </c>
      <c r="J565" s="15" t="s">
        <v>37</v>
      </c>
      <c r="K565" s="15" t="s">
        <v>37</v>
      </c>
      <c r="L565" s="15">
        <v>26684.235223913463</v>
      </c>
      <c r="M565" s="15">
        <v>27217.954388143895</v>
      </c>
      <c r="N565" s="15" t="s">
        <v>37</v>
      </c>
      <c r="O565" s="15" t="s">
        <v>37</v>
      </c>
      <c r="P565" s="15">
        <v>29918.635343003352</v>
      </c>
      <c r="Q565" s="15">
        <v>30465.235062231772</v>
      </c>
      <c r="R565" s="15" t="s">
        <v>37</v>
      </c>
      <c r="S565" s="15" t="s">
        <v>37</v>
      </c>
      <c r="T565" s="15" t="s">
        <v>37</v>
      </c>
      <c r="U565" s="15" t="s">
        <v>37</v>
      </c>
      <c r="V565" s="15" t="s">
        <v>37</v>
      </c>
      <c r="W565" s="15" t="s">
        <v>37</v>
      </c>
      <c r="X565" s="15" t="s">
        <v>37</v>
      </c>
      <c r="Y565" s="15" t="s">
        <v>37</v>
      </c>
      <c r="Z565" s="15" t="s">
        <v>37</v>
      </c>
      <c r="AA565" s="15" t="s">
        <v>37</v>
      </c>
      <c r="AB565" s="15" t="s">
        <v>37</v>
      </c>
      <c r="AC565" s="15" t="s">
        <v>37</v>
      </c>
      <c r="AD565" s="15" t="s">
        <v>37</v>
      </c>
      <c r="AE565" s="15" t="s">
        <v>37</v>
      </c>
      <c r="AF565" s="15" t="s">
        <v>37</v>
      </c>
      <c r="AG565" s="15" t="s">
        <v>37</v>
      </c>
      <c r="AH565" s="15" t="s">
        <v>37</v>
      </c>
      <c r="AI565" s="15" t="s">
        <v>37</v>
      </c>
      <c r="AJ565" s="15" t="s">
        <v>37</v>
      </c>
      <c r="AK565" s="15" t="s">
        <v>37</v>
      </c>
      <c r="AL565" s="15" t="s">
        <v>37</v>
      </c>
      <c r="AM565" s="15" t="s">
        <v>37</v>
      </c>
      <c r="AN565" s="15" t="s">
        <v>37</v>
      </c>
      <c r="AP565" s="16">
        <v>114286.06001729249</v>
      </c>
      <c r="AQ565" s="17">
        <v>7</v>
      </c>
      <c r="AR565" s="18" t="s">
        <v>37</v>
      </c>
      <c r="AS565" s="19">
        <v>1976448.922377347</v>
      </c>
      <c r="AT565" s="19" t="s">
        <v>37</v>
      </c>
      <c r="AV565" s="16">
        <v>114286.06001729249</v>
      </c>
      <c r="AW565" s="17">
        <v>29</v>
      </c>
      <c r="AX565" s="18" t="s">
        <v>37</v>
      </c>
      <c r="AY565" s="19">
        <v>228606.48148698101</v>
      </c>
      <c r="AZ565" s="19" t="s">
        <v>37</v>
      </c>
    </row>
    <row r="566" spans="9:52" x14ac:dyDescent="0.15">
      <c r="I566" s="14">
        <v>45125</v>
      </c>
      <c r="J566" s="15" t="s">
        <v>37</v>
      </c>
      <c r="K566" s="15" t="s">
        <v>37</v>
      </c>
      <c r="L566" s="15">
        <v>26676.214705211874</v>
      </c>
      <c r="M566" s="15">
        <v>27209.773448710654</v>
      </c>
      <c r="N566" s="15" t="s">
        <v>37</v>
      </c>
      <c r="O566" s="15" t="s">
        <v>37</v>
      </c>
      <c r="P566" s="15">
        <v>29909.642656037398</v>
      </c>
      <c r="Q566" s="15">
        <v>30456.078083007353</v>
      </c>
      <c r="R566" s="15" t="s">
        <v>37</v>
      </c>
      <c r="S566" s="15" t="s">
        <v>37</v>
      </c>
      <c r="T566" s="15" t="s">
        <v>37</v>
      </c>
      <c r="U566" s="15" t="s">
        <v>37</v>
      </c>
      <c r="V566" s="15" t="s">
        <v>37</v>
      </c>
      <c r="W566" s="15" t="s">
        <v>37</v>
      </c>
      <c r="X566" s="15" t="s">
        <v>37</v>
      </c>
      <c r="Y566" s="15" t="s">
        <v>37</v>
      </c>
      <c r="Z566" s="15" t="s">
        <v>37</v>
      </c>
      <c r="AA566" s="15" t="s">
        <v>37</v>
      </c>
      <c r="AB566" s="15" t="s">
        <v>37</v>
      </c>
      <c r="AC566" s="15" t="s">
        <v>37</v>
      </c>
      <c r="AD566" s="15" t="s">
        <v>37</v>
      </c>
      <c r="AE566" s="15" t="s">
        <v>37</v>
      </c>
      <c r="AF566" s="15" t="s">
        <v>37</v>
      </c>
      <c r="AG566" s="15" t="s">
        <v>37</v>
      </c>
      <c r="AH566" s="15" t="s">
        <v>37</v>
      </c>
      <c r="AI566" s="15" t="s">
        <v>37</v>
      </c>
      <c r="AJ566" s="15" t="s">
        <v>37</v>
      </c>
      <c r="AK566" s="15" t="s">
        <v>37</v>
      </c>
      <c r="AL566" s="15" t="s">
        <v>37</v>
      </c>
      <c r="AM566" s="15" t="s">
        <v>37</v>
      </c>
      <c r="AN566" s="15" t="s">
        <v>37</v>
      </c>
      <c r="AP566" s="16">
        <v>114251.70889296728</v>
      </c>
      <c r="AQ566" s="17">
        <v>7</v>
      </c>
      <c r="AR566" s="18" t="s">
        <v>37</v>
      </c>
      <c r="AS566" s="19">
        <v>2090700.6312703143</v>
      </c>
      <c r="AT566" s="19" t="s">
        <v>37</v>
      </c>
      <c r="AV566" s="16">
        <v>114251.70889296728</v>
      </c>
      <c r="AW566" s="17">
        <v>29</v>
      </c>
      <c r="AX566" s="18" t="s">
        <v>37</v>
      </c>
      <c r="AY566" s="19">
        <v>342858.1903799483</v>
      </c>
      <c r="AZ566" s="19" t="s">
        <v>37</v>
      </c>
    </row>
    <row r="567" spans="9:52" x14ac:dyDescent="0.15">
      <c r="I567" s="14">
        <v>45126</v>
      </c>
      <c r="J567" s="15" t="s">
        <v>37</v>
      </c>
      <c r="K567" s="15" t="s">
        <v>37</v>
      </c>
      <c r="L567" s="15">
        <v>26191.978800869605</v>
      </c>
      <c r="M567" s="15">
        <v>26724.374003879089</v>
      </c>
      <c r="N567" s="15" t="s">
        <v>37</v>
      </c>
      <c r="O567" s="15" t="s">
        <v>37</v>
      </c>
      <c r="P567" s="15">
        <v>29418.38408053208</v>
      </c>
      <c r="Q567" s="15">
        <v>29963.639350456731</v>
      </c>
      <c r="R567" s="15" t="s">
        <v>37</v>
      </c>
      <c r="S567" s="15" t="s">
        <v>37</v>
      </c>
      <c r="T567" s="15" t="s">
        <v>37</v>
      </c>
      <c r="U567" s="15" t="s">
        <v>37</v>
      </c>
      <c r="V567" s="15" t="s">
        <v>37</v>
      </c>
      <c r="W567" s="15" t="s">
        <v>37</v>
      </c>
      <c r="X567" s="15" t="s">
        <v>37</v>
      </c>
      <c r="Y567" s="15" t="s">
        <v>37</v>
      </c>
      <c r="Z567" s="15" t="s">
        <v>37</v>
      </c>
      <c r="AA567" s="15" t="s">
        <v>37</v>
      </c>
      <c r="AB567" s="15" t="s">
        <v>37</v>
      </c>
      <c r="AC567" s="15" t="s">
        <v>37</v>
      </c>
      <c r="AD567" s="15" t="s">
        <v>37</v>
      </c>
      <c r="AE567" s="15" t="s">
        <v>37</v>
      </c>
      <c r="AF567" s="15" t="s">
        <v>37</v>
      </c>
      <c r="AG567" s="15" t="s">
        <v>37</v>
      </c>
      <c r="AH567" s="15" t="s">
        <v>37</v>
      </c>
      <c r="AI567" s="15" t="s">
        <v>37</v>
      </c>
      <c r="AJ567" s="15" t="s">
        <v>37</v>
      </c>
      <c r="AK567" s="15" t="s">
        <v>37</v>
      </c>
      <c r="AL567" s="15" t="s">
        <v>37</v>
      </c>
      <c r="AM567" s="15" t="s">
        <v>37</v>
      </c>
      <c r="AN567" s="15" t="s">
        <v>37</v>
      </c>
      <c r="AP567" s="16">
        <v>112298.37623573749</v>
      </c>
      <c r="AQ567" s="17">
        <v>7</v>
      </c>
      <c r="AR567" s="18" t="s">
        <v>37</v>
      </c>
      <c r="AS567" s="19">
        <v>2202999.007506052</v>
      </c>
      <c r="AT567" s="19" t="s">
        <v>37</v>
      </c>
      <c r="AV567" s="16">
        <v>112298.37623573749</v>
      </c>
      <c r="AW567" s="17">
        <v>29</v>
      </c>
      <c r="AX567" s="18" t="s">
        <v>37</v>
      </c>
      <c r="AY567" s="19">
        <v>455156.56661568582</v>
      </c>
      <c r="AZ567" s="19" t="s">
        <v>37</v>
      </c>
    </row>
    <row r="568" spans="9:52" x14ac:dyDescent="0.15">
      <c r="I568" s="14">
        <v>45127</v>
      </c>
      <c r="J568" s="15" t="s">
        <v>37</v>
      </c>
      <c r="K568" s="15" t="s">
        <v>37</v>
      </c>
      <c r="L568" s="15">
        <v>26184.106240384317</v>
      </c>
      <c r="M568" s="15">
        <v>26716.341420607067</v>
      </c>
      <c r="N568" s="15" t="s">
        <v>37</v>
      </c>
      <c r="O568" s="15" t="s">
        <v>37</v>
      </c>
      <c r="P568" s="15">
        <v>29409.541754802729</v>
      </c>
      <c r="Q568" s="15">
        <v>29954.633136571963</v>
      </c>
      <c r="R568" s="15" t="s">
        <v>37</v>
      </c>
      <c r="S568" s="15" t="s">
        <v>37</v>
      </c>
      <c r="T568" s="15" t="s">
        <v>37</v>
      </c>
      <c r="U568" s="15" t="s">
        <v>37</v>
      </c>
      <c r="V568" s="15" t="s">
        <v>37</v>
      </c>
      <c r="W568" s="15" t="s">
        <v>37</v>
      </c>
      <c r="X568" s="15" t="s">
        <v>37</v>
      </c>
      <c r="Y568" s="15" t="s">
        <v>37</v>
      </c>
      <c r="Z568" s="15" t="s">
        <v>37</v>
      </c>
      <c r="AA568" s="15" t="s">
        <v>37</v>
      </c>
      <c r="AB568" s="15" t="s">
        <v>37</v>
      </c>
      <c r="AC568" s="15" t="s">
        <v>37</v>
      </c>
      <c r="AD568" s="15" t="s">
        <v>37</v>
      </c>
      <c r="AE568" s="15" t="s">
        <v>37</v>
      </c>
      <c r="AF568" s="15" t="s">
        <v>37</v>
      </c>
      <c r="AG568" s="15" t="s">
        <v>37</v>
      </c>
      <c r="AH568" s="15" t="s">
        <v>37</v>
      </c>
      <c r="AI568" s="15" t="s">
        <v>37</v>
      </c>
      <c r="AJ568" s="15" t="s">
        <v>37</v>
      </c>
      <c r="AK568" s="15" t="s">
        <v>37</v>
      </c>
      <c r="AL568" s="15" t="s">
        <v>37</v>
      </c>
      <c r="AM568" s="15" t="s">
        <v>37</v>
      </c>
      <c r="AN568" s="15" t="s">
        <v>37</v>
      </c>
      <c r="AP568" s="16">
        <v>112264.62255236608</v>
      </c>
      <c r="AQ568" s="17">
        <v>7</v>
      </c>
      <c r="AR568" s="18" t="s">
        <v>37</v>
      </c>
      <c r="AS568" s="19">
        <v>2315263.630058418</v>
      </c>
      <c r="AT568" s="19" t="s">
        <v>37</v>
      </c>
      <c r="AV568" s="16">
        <v>112264.62255236608</v>
      </c>
      <c r="AW568" s="17">
        <v>29</v>
      </c>
      <c r="AX568" s="18" t="s">
        <v>37</v>
      </c>
      <c r="AY568" s="19">
        <v>567421.18916805193</v>
      </c>
      <c r="AZ568" s="19" t="s">
        <v>37</v>
      </c>
    </row>
    <row r="569" spans="9:52" x14ac:dyDescent="0.15">
      <c r="I569" s="14">
        <v>45128</v>
      </c>
      <c r="J569" s="15" t="s">
        <v>37</v>
      </c>
      <c r="K569" s="15" t="s">
        <v>37</v>
      </c>
      <c r="L569" s="15">
        <v>26176.236046165777</v>
      </c>
      <c r="M569" s="15">
        <v>26708.311251700074</v>
      </c>
      <c r="N569" s="15" t="s">
        <v>37</v>
      </c>
      <c r="O569" s="15" t="s">
        <v>37</v>
      </c>
      <c r="P569" s="15">
        <v>29400.702086823858</v>
      </c>
      <c r="Q569" s="15">
        <v>29945.629629697771</v>
      </c>
      <c r="R569" s="15" t="s">
        <v>37</v>
      </c>
      <c r="S569" s="15" t="s">
        <v>37</v>
      </c>
      <c r="T569" s="15" t="s">
        <v>37</v>
      </c>
      <c r="U569" s="15" t="s">
        <v>37</v>
      </c>
      <c r="V569" s="15" t="s">
        <v>37</v>
      </c>
      <c r="W569" s="15" t="s">
        <v>37</v>
      </c>
      <c r="X569" s="15" t="s">
        <v>37</v>
      </c>
      <c r="Y569" s="15" t="s">
        <v>37</v>
      </c>
      <c r="Z569" s="15" t="s">
        <v>37</v>
      </c>
      <c r="AA569" s="15" t="s">
        <v>37</v>
      </c>
      <c r="AB569" s="15" t="s">
        <v>37</v>
      </c>
      <c r="AC569" s="15" t="s">
        <v>37</v>
      </c>
      <c r="AD569" s="15" t="s">
        <v>37</v>
      </c>
      <c r="AE569" s="15" t="s">
        <v>37</v>
      </c>
      <c r="AF569" s="15" t="s">
        <v>37</v>
      </c>
      <c r="AG569" s="15" t="s">
        <v>37</v>
      </c>
      <c r="AH569" s="15" t="s">
        <v>37</v>
      </c>
      <c r="AI569" s="15" t="s">
        <v>37</v>
      </c>
      <c r="AJ569" s="15" t="s">
        <v>37</v>
      </c>
      <c r="AK569" s="15" t="s">
        <v>37</v>
      </c>
      <c r="AL569" s="15" t="s">
        <v>37</v>
      </c>
      <c r="AM569" s="15" t="s">
        <v>37</v>
      </c>
      <c r="AN569" s="15" t="s">
        <v>37</v>
      </c>
      <c r="AP569" s="16">
        <v>112230.87901438748</v>
      </c>
      <c r="AQ569" s="17">
        <v>7</v>
      </c>
      <c r="AR569" s="18" t="s">
        <v>37</v>
      </c>
      <c r="AS569" s="19">
        <v>2427494.5090728053</v>
      </c>
      <c r="AT569" s="19" t="s">
        <v>37</v>
      </c>
      <c r="AV569" s="16">
        <v>112230.87901438748</v>
      </c>
      <c r="AW569" s="17">
        <v>29</v>
      </c>
      <c r="AX569" s="18" t="s">
        <v>37</v>
      </c>
      <c r="AY569" s="19">
        <v>679652.06818243943</v>
      </c>
      <c r="AZ569" s="19" t="s">
        <v>37</v>
      </c>
    </row>
    <row r="570" spans="9:52" x14ac:dyDescent="0.15">
      <c r="I570" s="14">
        <v>45129</v>
      </c>
      <c r="J570" s="15" t="s">
        <v>37</v>
      </c>
      <c r="K570" s="15" t="s">
        <v>37</v>
      </c>
      <c r="L570" s="15">
        <v>26168.368217502761</v>
      </c>
      <c r="M570" s="15">
        <v>26700.283496432417</v>
      </c>
      <c r="N570" s="15" t="s">
        <v>37</v>
      </c>
      <c r="O570" s="15" t="s">
        <v>37</v>
      </c>
      <c r="P570" s="15">
        <v>29391.865075796617</v>
      </c>
      <c r="Q570" s="15">
        <v>29936.628829020501</v>
      </c>
      <c r="R570" s="15" t="s">
        <v>37</v>
      </c>
      <c r="S570" s="15" t="s">
        <v>37</v>
      </c>
      <c r="T570" s="15" t="s">
        <v>37</v>
      </c>
      <c r="U570" s="15" t="s">
        <v>37</v>
      </c>
      <c r="V570" s="15" t="s">
        <v>37</v>
      </c>
      <c r="W570" s="15" t="s">
        <v>37</v>
      </c>
      <c r="X570" s="15" t="s">
        <v>37</v>
      </c>
      <c r="Y570" s="15" t="s">
        <v>37</v>
      </c>
      <c r="Z570" s="15" t="s">
        <v>37</v>
      </c>
      <c r="AA570" s="15" t="s">
        <v>37</v>
      </c>
      <c r="AB570" s="15" t="s">
        <v>37</v>
      </c>
      <c r="AC570" s="15" t="s">
        <v>37</v>
      </c>
      <c r="AD570" s="15" t="s">
        <v>37</v>
      </c>
      <c r="AE570" s="15" t="s">
        <v>37</v>
      </c>
      <c r="AF570" s="15" t="s">
        <v>37</v>
      </c>
      <c r="AG570" s="15" t="s">
        <v>37</v>
      </c>
      <c r="AH570" s="15" t="s">
        <v>37</v>
      </c>
      <c r="AI570" s="15" t="s">
        <v>37</v>
      </c>
      <c r="AJ570" s="15" t="s">
        <v>37</v>
      </c>
      <c r="AK570" s="15" t="s">
        <v>37</v>
      </c>
      <c r="AL570" s="15" t="s">
        <v>37</v>
      </c>
      <c r="AM570" s="15" t="s">
        <v>37</v>
      </c>
      <c r="AN570" s="15" t="s">
        <v>37</v>
      </c>
      <c r="AP570" s="16">
        <v>112197.1456187523</v>
      </c>
      <c r="AQ570" s="17">
        <v>7</v>
      </c>
      <c r="AR570" s="18" t="s">
        <v>37</v>
      </c>
      <c r="AS570" s="19">
        <v>2539691.6546915574</v>
      </c>
      <c r="AT570" s="19" t="s">
        <v>37</v>
      </c>
      <c r="AV570" s="16">
        <v>112197.1456187523</v>
      </c>
      <c r="AW570" s="17">
        <v>29</v>
      </c>
      <c r="AX570" s="18">
        <v>29</v>
      </c>
      <c r="AY570" s="19">
        <v>791849.21380119177</v>
      </c>
      <c r="AZ570" s="19">
        <v>791849.21380119177</v>
      </c>
    </row>
    <row r="571" spans="9:52" x14ac:dyDescent="0.15">
      <c r="I571" s="14">
        <v>45130</v>
      </c>
      <c r="J571" s="15" t="s">
        <v>37</v>
      </c>
      <c r="K571" s="15" t="s">
        <v>37</v>
      </c>
      <c r="L571" s="15">
        <v>26160.502753684239</v>
      </c>
      <c r="M571" s="15">
        <v>26692.258154078634</v>
      </c>
      <c r="N571" s="15" t="s">
        <v>37</v>
      </c>
      <c r="O571" s="15" t="s">
        <v>37</v>
      </c>
      <c r="P571" s="15">
        <v>29383.030720922405</v>
      </c>
      <c r="Q571" s="15">
        <v>29927.63073372675</v>
      </c>
      <c r="R571" s="15" t="s">
        <v>37</v>
      </c>
      <c r="S571" s="15" t="s">
        <v>37</v>
      </c>
      <c r="T571" s="15" t="s">
        <v>37</v>
      </c>
      <c r="U571" s="15" t="s">
        <v>37</v>
      </c>
      <c r="V571" s="15" t="s">
        <v>37</v>
      </c>
      <c r="W571" s="15" t="s">
        <v>37</v>
      </c>
      <c r="X571" s="15" t="s">
        <v>37</v>
      </c>
      <c r="Y571" s="15" t="s">
        <v>37</v>
      </c>
      <c r="Z571" s="15" t="s">
        <v>37</v>
      </c>
      <c r="AA571" s="15" t="s">
        <v>37</v>
      </c>
      <c r="AB571" s="15" t="s">
        <v>37</v>
      </c>
      <c r="AC571" s="15" t="s">
        <v>37</v>
      </c>
      <c r="AD571" s="15" t="s">
        <v>37</v>
      </c>
      <c r="AE571" s="15" t="s">
        <v>37</v>
      </c>
      <c r="AF571" s="15" t="s">
        <v>37</v>
      </c>
      <c r="AG571" s="15" t="s">
        <v>37</v>
      </c>
      <c r="AH571" s="15" t="s">
        <v>37</v>
      </c>
      <c r="AI571" s="15" t="s">
        <v>37</v>
      </c>
      <c r="AJ571" s="15" t="s">
        <v>37</v>
      </c>
      <c r="AK571" s="15" t="s">
        <v>37</v>
      </c>
      <c r="AL571" s="15" t="s">
        <v>37</v>
      </c>
      <c r="AM571" s="15" t="s">
        <v>37</v>
      </c>
      <c r="AN571" s="15" t="s">
        <v>37</v>
      </c>
      <c r="AP571" s="16">
        <v>112163.42236241203</v>
      </c>
      <c r="AQ571" s="17">
        <v>7</v>
      </c>
      <c r="AR571" s="18" t="s">
        <v>37</v>
      </c>
      <c r="AS571" s="19">
        <v>2651855.0770539693</v>
      </c>
      <c r="AT571" s="19" t="s">
        <v>37</v>
      </c>
      <c r="AV571" s="16">
        <v>112163.42236241203</v>
      </c>
      <c r="AW571" s="17">
        <v>30</v>
      </c>
      <c r="AX571" s="18" t="s">
        <v>37</v>
      </c>
      <c r="AY571" s="19">
        <v>112163.42236241203</v>
      </c>
      <c r="AZ571" s="19" t="s">
        <v>37</v>
      </c>
    </row>
    <row r="572" spans="9:52" x14ac:dyDescent="0.15">
      <c r="I572" s="14">
        <v>45131</v>
      </c>
      <c r="J572" s="15" t="s">
        <v>37</v>
      </c>
      <c r="K572" s="15" t="s">
        <v>37</v>
      </c>
      <c r="L572" s="15">
        <v>26152.63965399942</v>
      </c>
      <c r="M572" s="15">
        <v>26684.235223913463</v>
      </c>
      <c r="N572" s="15" t="s">
        <v>37</v>
      </c>
      <c r="O572" s="15" t="s">
        <v>37</v>
      </c>
      <c r="P572" s="15">
        <v>29374.199021402859</v>
      </c>
      <c r="Q572" s="15">
        <v>29918.635343003352</v>
      </c>
      <c r="R572" s="15" t="s">
        <v>37</v>
      </c>
      <c r="S572" s="15" t="s">
        <v>37</v>
      </c>
      <c r="T572" s="15" t="s">
        <v>37</v>
      </c>
      <c r="U572" s="15" t="s">
        <v>37</v>
      </c>
      <c r="V572" s="15" t="s">
        <v>37</v>
      </c>
      <c r="W572" s="15" t="s">
        <v>37</v>
      </c>
      <c r="X572" s="15" t="s">
        <v>37</v>
      </c>
      <c r="Y572" s="15" t="s">
        <v>37</v>
      </c>
      <c r="Z572" s="15" t="s">
        <v>37</v>
      </c>
      <c r="AA572" s="15" t="s">
        <v>37</v>
      </c>
      <c r="AB572" s="15" t="s">
        <v>37</v>
      </c>
      <c r="AC572" s="15" t="s">
        <v>37</v>
      </c>
      <c r="AD572" s="15" t="s">
        <v>37</v>
      </c>
      <c r="AE572" s="15" t="s">
        <v>37</v>
      </c>
      <c r="AF572" s="15" t="s">
        <v>37</v>
      </c>
      <c r="AG572" s="15" t="s">
        <v>37</v>
      </c>
      <c r="AH572" s="15" t="s">
        <v>37</v>
      </c>
      <c r="AI572" s="15" t="s">
        <v>37</v>
      </c>
      <c r="AJ572" s="15" t="s">
        <v>37</v>
      </c>
      <c r="AK572" s="15" t="s">
        <v>37</v>
      </c>
      <c r="AL572" s="15" t="s">
        <v>37</v>
      </c>
      <c r="AM572" s="15" t="s">
        <v>37</v>
      </c>
      <c r="AN572" s="15" t="s">
        <v>37</v>
      </c>
      <c r="AP572" s="16">
        <v>112129.70924231909</v>
      </c>
      <c r="AQ572" s="17">
        <v>7</v>
      </c>
      <c r="AR572" s="18" t="s">
        <v>37</v>
      </c>
      <c r="AS572" s="19">
        <v>2763984.7862962885</v>
      </c>
      <c r="AT572" s="19" t="s">
        <v>37</v>
      </c>
      <c r="AV572" s="16">
        <v>112129.70924231909</v>
      </c>
      <c r="AW572" s="17">
        <v>30</v>
      </c>
      <c r="AX572" s="18" t="s">
        <v>37</v>
      </c>
      <c r="AY572" s="19">
        <v>224293.13160473114</v>
      </c>
      <c r="AZ572" s="19" t="s">
        <v>37</v>
      </c>
    </row>
    <row r="573" spans="9:52" x14ac:dyDescent="0.15">
      <c r="I573" s="14">
        <v>45132</v>
      </c>
      <c r="J573" s="15" t="s">
        <v>37</v>
      </c>
      <c r="K573" s="15" t="s">
        <v>37</v>
      </c>
      <c r="L573" s="15">
        <v>26144.778917737702</v>
      </c>
      <c r="M573" s="15">
        <v>26676.214705211874</v>
      </c>
      <c r="N573" s="15" t="s">
        <v>37</v>
      </c>
      <c r="O573" s="15" t="s">
        <v>37</v>
      </c>
      <c r="P573" s="15">
        <v>29365.369976439855</v>
      </c>
      <c r="Q573" s="15">
        <v>29909.642656037398</v>
      </c>
      <c r="R573" s="15" t="s">
        <v>37</v>
      </c>
      <c r="S573" s="15" t="s">
        <v>37</v>
      </c>
      <c r="T573" s="15" t="s">
        <v>37</v>
      </c>
      <c r="U573" s="15" t="s">
        <v>37</v>
      </c>
      <c r="V573" s="15" t="s">
        <v>37</v>
      </c>
      <c r="W573" s="15" t="s">
        <v>37</v>
      </c>
      <c r="X573" s="15" t="s">
        <v>37</v>
      </c>
      <c r="Y573" s="15" t="s">
        <v>37</v>
      </c>
      <c r="Z573" s="15" t="s">
        <v>37</v>
      </c>
      <c r="AA573" s="15" t="s">
        <v>37</v>
      </c>
      <c r="AB573" s="15" t="s">
        <v>37</v>
      </c>
      <c r="AC573" s="15" t="s">
        <v>37</v>
      </c>
      <c r="AD573" s="15" t="s">
        <v>37</v>
      </c>
      <c r="AE573" s="15" t="s">
        <v>37</v>
      </c>
      <c r="AF573" s="15" t="s">
        <v>37</v>
      </c>
      <c r="AG573" s="15" t="s">
        <v>37</v>
      </c>
      <c r="AH573" s="15" t="s">
        <v>37</v>
      </c>
      <c r="AI573" s="15" t="s">
        <v>37</v>
      </c>
      <c r="AJ573" s="15" t="s">
        <v>37</v>
      </c>
      <c r="AK573" s="15" t="s">
        <v>37</v>
      </c>
      <c r="AL573" s="15" t="s">
        <v>37</v>
      </c>
      <c r="AM573" s="15" t="s">
        <v>37</v>
      </c>
      <c r="AN573" s="15" t="s">
        <v>37</v>
      </c>
      <c r="AP573" s="16">
        <v>112096.00625542684</v>
      </c>
      <c r="AQ573" s="17">
        <v>7</v>
      </c>
      <c r="AR573" s="18" t="s">
        <v>37</v>
      </c>
      <c r="AS573" s="19">
        <v>2876080.7925517154</v>
      </c>
      <c r="AT573" s="19" t="s">
        <v>37</v>
      </c>
      <c r="AV573" s="16">
        <v>112096.00625542684</v>
      </c>
      <c r="AW573" s="17">
        <v>30</v>
      </c>
      <c r="AX573" s="18" t="s">
        <v>37</v>
      </c>
      <c r="AY573" s="19">
        <v>336389.13786015799</v>
      </c>
      <c r="AZ573" s="19" t="s">
        <v>37</v>
      </c>
    </row>
    <row r="574" spans="9:52" x14ac:dyDescent="0.15">
      <c r="I574" s="14">
        <v>45133</v>
      </c>
      <c r="J574" s="15" t="s">
        <v>37</v>
      </c>
      <c r="K574" s="15" t="s">
        <v>37</v>
      </c>
      <c r="L574" s="15">
        <v>25661.703807021648</v>
      </c>
      <c r="M574" s="15">
        <v>26191.978800869605</v>
      </c>
      <c r="N574" s="15" t="s">
        <v>37</v>
      </c>
      <c r="O574" s="15" t="s">
        <v>37</v>
      </c>
      <c r="P574" s="15">
        <v>28875.288772362794</v>
      </c>
      <c r="Q574" s="15">
        <v>29418.38408053208</v>
      </c>
      <c r="R574" s="15" t="s">
        <v>37</v>
      </c>
      <c r="S574" s="15" t="s">
        <v>37</v>
      </c>
      <c r="T574" s="15" t="s">
        <v>37</v>
      </c>
      <c r="U574" s="15" t="s">
        <v>37</v>
      </c>
      <c r="V574" s="15" t="s">
        <v>37</v>
      </c>
      <c r="W574" s="15" t="s">
        <v>37</v>
      </c>
      <c r="X574" s="15" t="s">
        <v>37</v>
      </c>
      <c r="Y574" s="15" t="s">
        <v>37</v>
      </c>
      <c r="Z574" s="15" t="s">
        <v>37</v>
      </c>
      <c r="AA574" s="15" t="s">
        <v>37</v>
      </c>
      <c r="AB574" s="15" t="s">
        <v>37</v>
      </c>
      <c r="AC574" s="15" t="s">
        <v>37</v>
      </c>
      <c r="AD574" s="15" t="s">
        <v>37</v>
      </c>
      <c r="AE574" s="15" t="s">
        <v>37</v>
      </c>
      <c r="AF574" s="15" t="s">
        <v>37</v>
      </c>
      <c r="AG574" s="15" t="s">
        <v>37</v>
      </c>
      <c r="AH574" s="15" t="s">
        <v>37</v>
      </c>
      <c r="AI574" s="15" t="s">
        <v>37</v>
      </c>
      <c r="AJ574" s="15" t="s">
        <v>37</v>
      </c>
      <c r="AK574" s="15" t="s">
        <v>37</v>
      </c>
      <c r="AL574" s="15" t="s">
        <v>37</v>
      </c>
      <c r="AM574" s="15" t="s">
        <v>37</v>
      </c>
      <c r="AN574" s="15" t="s">
        <v>37</v>
      </c>
      <c r="AP574" s="16">
        <v>110147.35546078613</v>
      </c>
      <c r="AQ574" s="17">
        <v>7</v>
      </c>
      <c r="AR574" s="18" t="s">
        <v>37</v>
      </c>
      <c r="AS574" s="19">
        <v>2986228.1480125017</v>
      </c>
      <c r="AT574" s="19" t="s">
        <v>37</v>
      </c>
      <c r="AV574" s="16">
        <v>110147.35546078613</v>
      </c>
      <c r="AW574" s="17">
        <v>30</v>
      </c>
      <c r="AX574" s="18" t="s">
        <v>37</v>
      </c>
      <c r="AY574" s="19">
        <v>446536.49332094414</v>
      </c>
      <c r="AZ574" s="19" t="s">
        <v>37</v>
      </c>
    </row>
    <row r="575" spans="9:52" x14ac:dyDescent="0.15">
      <c r="I575" s="14">
        <v>45134</v>
      </c>
      <c r="J575" s="15" t="s">
        <v>37</v>
      </c>
      <c r="K575" s="15" t="s">
        <v>37</v>
      </c>
      <c r="L575" s="15">
        <v>25653.990632048793</v>
      </c>
      <c r="M575" s="15">
        <v>26184.106240384317</v>
      </c>
      <c r="N575" s="15" t="s">
        <v>37</v>
      </c>
      <c r="O575" s="15" t="s">
        <v>37</v>
      </c>
      <c r="P575" s="15">
        <v>28866.609685566073</v>
      </c>
      <c r="Q575" s="15">
        <v>29409.541754802729</v>
      </c>
      <c r="R575" s="15" t="s">
        <v>37</v>
      </c>
      <c r="S575" s="15" t="s">
        <v>37</v>
      </c>
      <c r="T575" s="15" t="s">
        <v>37</v>
      </c>
      <c r="U575" s="15" t="s">
        <v>37</v>
      </c>
      <c r="V575" s="15" t="s">
        <v>37</v>
      </c>
      <c r="W575" s="15" t="s">
        <v>37</v>
      </c>
      <c r="X575" s="15" t="s">
        <v>37</v>
      </c>
      <c r="Y575" s="15" t="s">
        <v>37</v>
      </c>
      <c r="Z575" s="15" t="s">
        <v>37</v>
      </c>
      <c r="AA575" s="15" t="s">
        <v>37</v>
      </c>
      <c r="AB575" s="15" t="s">
        <v>37</v>
      </c>
      <c r="AC575" s="15" t="s">
        <v>37</v>
      </c>
      <c r="AD575" s="15" t="s">
        <v>37</v>
      </c>
      <c r="AE575" s="15" t="s">
        <v>37</v>
      </c>
      <c r="AF575" s="15" t="s">
        <v>37</v>
      </c>
      <c r="AG575" s="15" t="s">
        <v>37</v>
      </c>
      <c r="AH575" s="15" t="s">
        <v>37</v>
      </c>
      <c r="AI575" s="15" t="s">
        <v>37</v>
      </c>
      <c r="AJ575" s="15" t="s">
        <v>37</v>
      </c>
      <c r="AK575" s="15" t="s">
        <v>37</v>
      </c>
      <c r="AL575" s="15" t="s">
        <v>37</v>
      </c>
      <c r="AM575" s="15" t="s">
        <v>37</v>
      </c>
      <c r="AN575" s="15" t="s">
        <v>37</v>
      </c>
      <c r="AP575" s="16">
        <v>110114.24831280192</v>
      </c>
      <c r="AQ575" s="17">
        <v>7</v>
      </c>
      <c r="AR575" s="18" t="s">
        <v>37</v>
      </c>
      <c r="AS575" s="19">
        <v>3096342.3963253037</v>
      </c>
      <c r="AT575" s="19" t="s">
        <v>37</v>
      </c>
      <c r="AV575" s="16">
        <v>110114.24831280192</v>
      </c>
      <c r="AW575" s="17">
        <v>30</v>
      </c>
      <c r="AX575" s="18" t="s">
        <v>37</v>
      </c>
      <c r="AY575" s="19">
        <v>556650.74163374607</v>
      </c>
      <c r="AZ575" s="19" t="s">
        <v>37</v>
      </c>
    </row>
    <row r="576" spans="9:52" x14ac:dyDescent="0.15">
      <c r="I576" s="14">
        <v>45135</v>
      </c>
      <c r="J576" s="15" t="s">
        <v>37</v>
      </c>
      <c r="K576" s="15" t="s">
        <v>37</v>
      </c>
      <c r="L576" s="15">
        <v>25646.27977543596</v>
      </c>
      <c r="M576" s="15">
        <v>26176.236046165777</v>
      </c>
      <c r="N576" s="15" t="s">
        <v>37</v>
      </c>
      <c r="O576" s="15" t="s">
        <v>37</v>
      </c>
      <c r="P576" s="15">
        <v>28857.933207454869</v>
      </c>
      <c r="Q576" s="15">
        <v>29400.702086823858</v>
      </c>
      <c r="R576" s="15" t="s">
        <v>37</v>
      </c>
      <c r="S576" s="15" t="s">
        <v>37</v>
      </c>
      <c r="T576" s="15" t="s">
        <v>37</v>
      </c>
      <c r="U576" s="15" t="s">
        <v>37</v>
      </c>
      <c r="V576" s="15" t="s">
        <v>37</v>
      </c>
      <c r="W576" s="15" t="s">
        <v>37</v>
      </c>
      <c r="X576" s="15" t="s">
        <v>37</v>
      </c>
      <c r="Y576" s="15" t="s">
        <v>37</v>
      </c>
      <c r="Z576" s="15" t="s">
        <v>37</v>
      </c>
      <c r="AA576" s="15" t="s">
        <v>37</v>
      </c>
      <c r="AB576" s="15" t="s">
        <v>37</v>
      </c>
      <c r="AC576" s="15" t="s">
        <v>37</v>
      </c>
      <c r="AD576" s="15" t="s">
        <v>37</v>
      </c>
      <c r="AE576" s="15" t="s">
        <v>37</v>
      </c>
      <c r="AF576" s="15" t="s">
        <v>37</v>
      </c>
      <c r="AG576" s="15" t="s">
        <v>37</v>
      </c>
      <c r="AH576" s="15" t="s">
        <v>37</v>
      </c>
      <c r="AI576" s="15" t="s">
        <v>37</v>
      </c>
      <c r="AJ576" s="15" t="s">
        <v>37</v>
      </c>
      <c r="AK576" s="15" t="s">
        <v>37</v>
      </c>
      <c r="AL576" s="15" t="s">
        <v>37</v>
      </c>
      <c r="AM576" s="15" t="s">
        <v>37</v>
      </c>
      <c r="AN576" s="15" t="s">
        <v>37</v>
      </c>
      <c r="AP576" s="16">
        <v>110081.15111588046</v>
      </c>
      <c r="AQ576" s="17">
        <v>7</v>
      </c>
      <c r="AR576" s="18" t="s">
        <v>37</v>
      </c>
      <c r="AS576" s="19">
        <v>3206423.5474411841</v>
      </c>
      <c r="AT576" s="19" t="s">
        <v>37</v>
      </c>
      <c r="AV576" s="16">
        <v>110081.15111588046</v>
      </c>
      <c r="AW576" s="17">
        <v>30</v>
      </c>
      <c r="AX576" s="18" t="s">
        <v>37</v>
      </c>
      <c r="AY576" s="19">
        <v>666731.89274962654</v>
      </c>
      <c r="AZ576" s="19" t="s">
        <v>37</v>
      </c>
    </row>
    <row r="577" spans="9:52" x14ac:dyDescent="0.15">
      <c r="I577" s="14">
        <v>45136</v>
      </c>
      <c r="J577" s="15" t="s">
        <v>37</v>
      </c>
      <c r="K577" s="15" t="s">
        <v>37</v>
      </c>
      <c r="L577" s="15">
        <v>25638.571236486318</v>
      </c>
      <c r="M577" s="15">
        <v>26168.368217502761</v>
      </c>
      <c r="N577" s="15" t="s">
        <v>37</v>
      </c>
      <c r="O577" s="15" t="s">
        <v>37</v>
      </c>
      <c r="P577" s="15">
        <v>28849.259337245086</v>
      </c>
      <c r="Q577" s="15">
        <v>29391.865075796617</v>
      </c>
      <c r="R577" s="15" t="s">
        <v>37</v>
      </c>
      <c r="S577" s="15" t="s">
        <v>37</v>
      </c>
      <c r="T577" s="15" t="s">
        <v>37</v>
      </c>
      <c r="U577" s="15" t="s">
        <v>37</v>
      </c>
      <c r="V577" s="15" t="s">
        <v>37</v>
      </c>
      <c r="W577" s="15" t="s">
        <v>37</v>
      </c>
      <c r="X577" s="15" t="s">
        <v>37</v>
      </c>
      <c r="Y577" s="15" t="s">
        <v>37</v>
      </c>
      <c r="Z577" s="15" t="s">
        <v>37</v>
      </c>
      <c r="AA577" s="15" t="s">
        <v>37</v>
      </c>
      <c r="AB577" s="15" t="s">
        <v>37</v>
      </c>
      <c r="AC577" s="15" t="s">
        <v>37</v>
      </c>
      <c r="AD577" s="15" t="s">
        <v>37</v>
      </c>
      <c r="AE577" s="15" t="s">
        <v>37</v>
      </c>
      <c r="AF577" s="15" t="s">
        <v>37</v>
      </c>
      <c r="AG577" s="15" t="s">
        <v>37</v>
      </c>
      <c r="AH577" s="15" t="s">
        <v>37</v>
      </c>
      <c r="AI577" s="15" t="s">
        <v>37</v>
      </c>
      <c r="AJ577" s="15" t="s">
        <v>37</v>
      </c>
      <c r="AK577" s="15" t="s">
        <v>37</v>
      </c>
      <c r="AL577" s="15" t="s">
        <v>37</v>
      </c>
      <c r="AM577" s="15" t="s">
        <v>37</v>
      </c>
      <c r="AN577" s="15" t="s">
        <v>37</v>
      </c>
      <c r="AP577" s="16">
        <v>110048.06386703078</v>
      </c>
      <c r="AQ577" s="17">
        <v>7</v>
      </c>
      <c r="AR577" s="18" t="s">
        <v>37</v>
      </c>
      <c r="AS577" s="19">
        <v>3316471.6113082147</v>
      </c>
      <c r="AT577" s="19" t="s">
        <v>37</v>
      </c>
      <c r="AV577" s="16">
        <v>110048.06386703078</v>
      </c>
      <c r="AW577" s="17">
        <v>30</v>
      </c>
      <c r="AX577" s="18">
        <v>30</v>
      </c>
      <c r="AY577" s="19">
        <v>776779.95661665732</v>
      </c>
      <c r="AZ577" s="19">
        <v>776779.95661665732</v>
      </c>
    </row>
    <row r="578" spans="9:52" x14ac:dyDescent="0.15">
      <c r="I578" s="14">
        <v>45137</v>
      </c>
      <c r="J578" s="15" t="s">
        <v>37</v>
      </c>
      <c r="K578" s="15" t="s">
        <v>37</v>
      </c>
      <c r="L578" s="15">
        <v>25630.865014503233</v>
      </c>
      <c r="M578" s="15">
        <v>26160.502753684239</v>
      </c>
      <c r="N578" s="15" t="s">
        <v>37</v>
      </c>
      <c r="O578" s="15" t="s">
        <v>37</v>
      </c>
      <c r="P578" s="15">
        <v>28840.588074152864</v>
      </c>
      <c r="Q578" s="15">
        <v>29383.030720922405</v>
      </c>
      <c r="R578" s="15" t="s">
        <v>37</v>
      </c>
      <c r="S578" s="15" t="s">
        <v>37</v>
      </c>
      <c r="T578" s="15" t="s">
        <v>37</v>
      </c>
      <c r="U578" s="15" t="s">
        <v>37</v>
      </c>
      <c r="V578" s="15" t="s">
        <v>37</v>
      </c>
      <c r="W578" s="15" t="s">
        <v>37</v>
      </c>
      <c r="X578" s="15" t="s">
        <v>37</v>
      </c>
      <c r="Y578" s="15" t="s">
        <v>37</v>
      </c>
      <c r="Z578" s="15" t="s">
        <v>37</v>
      </c>
      <c r="AA578" s="15" t="s">
        <v>37</v>
      </c>
      <c r="AB578" s="15" t="s">
        <v>37</v>
      </c>
      <c r="AC578" s="15" t="s">
        <v>37</v>
      </c>
      <c r="AD578" s="15" t="s">
        <v>37</v>
      </c>
      <c r="AE578" s="15" t="s">
        <v>37</v>
      </c>
      <c r="AF578" s="15" t="s">
        <v>37</v>
      </c>
      <c r="AG578" s="15" t="s">
        <v>37</v>
      </c>
      <c r="AH578" s="15" t="s">
        <v>37</v>
      </c>
      <c r="AI578" s="15" t="s">
        <v>37</v>
      </c>
      <c r="AJ578" s="15" t="s">
        <v>37</v>
      </c>
      <c r="AK578" s="15" t="s">
        <v>37</v>
      </c>
      <c r="AL578" s="15" t="s">
        <v>37</v>
      </c>
      <c r="AM578" s="15" t="s">
        <v>37</v>
      </c>
      <c r="AN578" s="15" t="s">
        <v>37</v>
      </c>
      <c r="AP578" s="16">
        <v>110014.98656326273</v>
      </c>
      <c r="AQ578" s="17">
        <v>7</v>
      </c>
      <c r="AR578" s="18" t="s">
        <v>37</v>
      </c>
      <c r="AS578" s="19">
        <v>3426486.5978714773</v>
      </c>
      <c r="AT578" s="19" t="s">
        <v>37</v>
      </c>
      <c r="AV578" s="16">
        <v>110014.98656326273</v>
      </c>
      <c r="AW578" s="17">
        <v>31</v>
      </c>
      <c r="AX578" s="18" t="s">
        <v>37</v>
      </c>
      <c r="AY578" s="19">
        <v>110014.98656326273</v>
      </c>
      <c r="AZ578" s="19" t="s">
        <v>37</v>
      </c>
    </row>
    <row r="579" spans="9:52" x14ac:dyDescent="0.15">
      <c r="I579" s="14">
        <v>45138</v>
      </c>
      <c r="J579" s="15" t="s">
        <v>37</v>
      </c>
      <c r="K579" s="15" t="s">
        <v>37</v>
      </c>
      <c r="L579" s="15">
        <v>25623.161108790304</v>
      </c>
      <c r="M579" s="15">
        <v>26152.63965399942</v>
      </c>
      <c r="N579" s="15" t="s">
        <v>37</v>
      </c>
      <c r="O579" s="15" t="s">
        <v>37</v>
      </c>
      <c r="P579" s="15">
        <v>28831.919417394576</v>
      </c>
      <c r="Q579" s="15">
        <v>29374.199021402859</v>
      </c>
      <c r="R579" s="15" t="s">
        <v>37</v>
      </c>
      <c r="S579" s="15" t="s">
        <v>37</v>
      </c>
      <c r="T579" s="15" t="s">
        <v>37</v>
      </c>
      <c r="U579" s="15" t="s">
        <v>37</v>
      </c>
      <c r="V579" s="15" t="s">
        <v>37</v>
      </c>
      <c r="W579" s="15" t="s">
        <v>37</v>
      </c>
      <c r="X579" s="15" t="s">
        <v>37</v>
      </c>
      <c r="Y579" s="15" t="s">
        <v>37</v>
      </c>
      <c r="Z579" s="15" t="s">
        <v>37</v>
      </c>
      <c r="AA579" s="15" t="s">
        <v>37</v>
      </c>
      <c r="AB579" s="15" t="s">
        <v>37</v>
      </c>
      <c r="AC579" s="15" t="s">
        <v>37</v>
      </c>
      <c r="AD579" s="15" t="s">
        <v>37</v>
      </c>
      <c r="AE579" s="15" t="s">
        <v>37</v>
      </c>
      <c r="AF579" s="15" t="s">
        <v>37</v>
      </c>
      <c r="AG579" s="15" t="s">
        <v>37</v>
      </c>
      <c r="AH579" s="15" t="s">
        <v>37</v>
      </c>
      <c r="AI579" s="15" t="s">
        <v>37</v>
      </c>
      <c r="AJ579" s="15" t="s">
        <v>37</v>
      </c>
      <c r="AK579" s="15" t="s">
        <v>37</v>
      </c>
      <c r="AL579" s="15" t="s">
        <v>37</v>
      </c>
      <c r="AM579" s="15" t="s">
        <v>37</v>
      </c>
      <c r="AN579" s="15" t="s">
        <v>37</v>
      </c>
      <c r="AP579" s="16">
        <v>109981.91920158717</v>
      </c>
      <c r="AQ579" s="17">
        <v>7</v>
      </c>
      <c r="AR579" s="18">
        <v>7</v>
      </c>
      <c r="AS579" s="19">
        <v>3536468.5170730646</v>
      </c>
      <c r="AT579" s="19">
        <v>3536468.5170730646</v>
      </c>
      <c r="AV579" s="16">
        <v>109981.91920158717</v>
      </c>
      <c r="AW579" s="17">
        <v>31</v>
      </c>
      <c r="AX579" s="18" t="s">
        <v>37</v>
      </c>
      <c r="AY579" s="19">
        <v>219996.90576484991</v>
      </c>
      <c r="AZ579" s="19" t="s">
        <v>37</v>
      </c>
    </row>
    <row r="580" spans="9:52" x14ac:dyDescent="0.15">
      <c r="I580" s="14">
        <v>45139</v>
      </c>
      <c r="J580" s="15" t="s">
        <v>37</v>
      </c>
      <c r="K580" s="15" t="s">
        <v>37</v>
      </c>
      <c r="L580" s="15">
        <v>25615.459518651322</v>
      </c>
      <c r="M580" s="15">
        <v>26144.778917737702</v>
      </c>
      <c r="N580" s="15" t="s">
        <v>37</v>
      </c>
      <c r="O580" s="15" t="s">
        <v>37</v>
      </c>
      <c r="P580" s="15">
        <v>28823.253366186833</v>
      </c>
      <c r="Q580" s="15">
        <v>29365.369976439855</v>
      </c>
      <c r="R580" s="15" t="s">
        <v>37</v>
      </c>
      <c r="S580" s="15" t="s">
        <v>37</v>
      </c>
      <c r="T580" s="15" t="s">
        <v>37</v>
      </c>
      <c r="U580" s="15" t="s">
        <v>37</v>
      </c>
      <c r="V580" s="15" t="s">
        <v>37</v>
      </c>
      <c r="W580" s="15" t="s">
        <v>37</v>
      </c>
      <c r="X580" s="15" t="s">
        <v>37</v>
      </c>
      <c r="Y580" s="15" t="s">
        <v>37</v>
      </c>
      <c r="Z580" s="15" t="s">
        <v>37</v>
      </c>
      <c r="AA580" s="15" t="s">
        <v>37</v>
      </c>
      <c r="AB580" s="15" t="s">
        <v>37</v>
      </c>
      <c r="AC580" s="15" t="s">
        <v>37</v>
      </c>
      <c r="AD580" s="15" t="s">
        <v>37</v>
      </c>
      <c r="AE580" s="15" t="s">
        <v>37</v>
      </c>
      <c r="AF580" s="15" t="s">
        <v>37</v>
      </c>
      <c r="AG580" s="15" t="s">
        <v>37</v>
      </c>
      <c r="AH580" s="15" t="s">
        <v>37</v>
      </c>
      <c r="AI580" s="15" t="s">
        <v>37</v>
      </c>
      <c r="AJ580" s="15" t="s">
        <v>37</v>
      </c>
      <c r="AK580" s="15" t="s">
        <v>37</v>
      </c>
      <c r="AL580" s="15" t="s">
        <v>37</v>
      </c>
      <c r="AM580" s="15" t="s">
        <v>37</v>
      </c>
      <c r="AN580" s="15" t="s">
        <v>37</v>
      </c>
      <c r="AP580" s="16">
        <v>109948.86177901572</v>
      </c>
      <c r="AQ580" s="17">
        <v>8</v>
      </c>
      <c r="AR580" s="18" t="s">
        <v>37</v>
      </c>
      <c r="AS580" s="19">
        <v>109948.86177901572</v>
      </c>
      <c r="AT580" s="19" t="s">
        <v>37</v>
      </c>
      <c r="AV580" s="16">
        <v>109948.86177901572</v>
      </c>
      <c r="AW580" s="17">
        <v>31</v>
      </c>
      <c r="AX580" s="18" t="s">
        <v>37</v>
      </c>
      <c r="AY580" s="19">
        <v>329945.7675438656</v>
      </c>
      <c r="AZ580" s="19" t="s">
        <v>37</v>
      </c>
    </row>
    <row r="581" spans="9:52" x14ac:dyDescent="0.15">
      <c r="I581" s="14">
        <v>45140</v>
      </c>
      <c r="J581" s="15" t="s">
        <v>37</v>
      </c>
      <c r="K581" s="15" t="s">
        <v>37</v>
      </c>
      <c r="L581" s="15">
        <v>25133.54246110528</v>
      </c>
      <c r="M581" s="15">
        <v>25661.703807021648</v>
      </c>
      <c r="N581" s="15" t="s">
        <v>37</v>
      </c>
      <c r="O581" s="15" t="s">
        <v>37</v>
      </c>
      <c r="P581" s="15">
        <v>28334.346754417373</v>
      </c>
      <c r="Q581" s="15">
        <v>28875.288772362794</v>
      </c>
      <c r="R581" s="15" t="s">
        <v>37</v>
      </c>
      <c r="S581" s="15" t="s">
        <v>37</v>
      </c>
      <c r="T581" s="15" t="s">
        <v>37</v>
      </c>
      <c r="U581" s="15" t="s">
        <v>37</v>
      </c>
      <c r="V581" s="15" t="s">
        <v>37</v>
      </c>
      <c r="W581" s="15" t="s">
        <v>37</v>
      </c>
      <c r="X581" s="15" t="s">
        <v>37</v>
      </c>
      <c r="Y581" s="15" t="s">
        <v>37</v>
      </c>
      <c r="Z581" s="15" t="s">
        <v>37</v>
      </c>
      <c r="AA581" s="15" t="s">
        <v>37</v>
      </c>
      <c r="AB581" s="15" t="s">
        <v>37</v>
      </c>
      <c r="AC581" s="15" t="s">
        <v>37</v>
      </c>
      <c r="AD581" s="15" t="s">
        <v>37</v>
      </c>
      <c r="AE581" s="15" t="s">
        <v>37</v>
      </c>
      <c r="AF581" s="15" t="s">
        <v>37</v>
      </c>
      <c r="AG581" s="15" t="s">
        <v>37</v>
      </c>
      <c r="AH581" s="15" t="s">
        <v>37</v>
      </c>
      <c r="AI581" s="15" t="s">
        <v>37</v>
      </c>
      <c r="AJ581" s="15" t="s">
        <v>37</v>
      </c>
      <c r="AK581" s="15" t="s">
        <v>37</v>
      </c>
      <c r="AL581" s="15" t="s">
        <v>37</v>
      </c>
      <c r="AM581" s="15" t="s">
        <v>37</v>
      </c>
      <c r="AN581" s="15" t="s">
        <v>37</v>
      </c>
      <c r="AP581" s="16">
        <v>108004.88179490709</v>
      </c>
      <c r="AQ581" s="17">
        <v>8</v>
      </c>
      <c r="AR581" s="18" t="s">
        <v>37</v>
      </c>
      <c r="AS581" s="19">
        <v>217953.74357392281</v>
      </c>
      <c r="AT581" s="19" t="s">
        <v>37</v>
      </c>
      <c r="AV581" s="16">
        <v>108004.88179490709</v>
      </c>
      <c r="AW581" s="17">
        <v>31</v>
      </c>
      <c r="AX581" s="18" t="s">
        <v>37</v>
      </c>
      <c r="AY581" s="19">
        <v>437950.6493387727</v>
      </c>
      <c r="AZ581" s="19" t="s">
        <v>37</v>
      </c>
    </row>
    <row r="582" spans="9:52" x14ac:dyDescent="0.15">
      <c r="I582" s="14">
        <v>45141</v>
      </c>
      <c r="J582" s="15" t="s">
        <v>37</v>
      </c>
      <c r="K582" s="15" t="s">
        <v>37</v>
      </c>
      <c r="L582" s="15">
        <v>25125.988036342686</v>
      </c>
      <c r="M582" s="15">
        <v>25653.990632048793</v>
      </c>
      <c r="N582" s="15" t="s">
        <v>37</v>
      </c>
      <c r="O582" s="15" t="s">
        <v>37</v>
      </c>
      <c r="P582" s="15">
        <v>28325.830259335758</v>
      </c>
      <c r="Q582" s="15">
        <v>28866.609685566073</v>
      </c>
      <c r="R582" s="15" t="s">
        <v>37</v>
      </c>
      <c r="S582" s="15" t="s">
        <v>37</v>
      </c>
      <c r="T582" s="15" t="s">
        <v>37</v>
      </c>
      <c r="U582" s="15" t="s">
        <v>37</v>
      </c>
      <c r="V582" s="15" t="s">
        <v>37</v>
      </c>
      <c r="W582" s="15" t="s">
        <v>37</v>
      </c>
      <c r="X582" s="15" t="s">
        <v>37</v>
      </c>
      <c r="Y582" s="15" t="s">
        <v>37</v>
      </c>
      <c r="Z582" s="15" t="s">
        <v>37</v>
      </c>
      <c r="AA582" s="15" t="s">
        <v>37</v>
      </c>
      <c r="AB582" s="15" t="s">
        <v>37</v>
      </c>
      <c r="AC582" s="15" t="s">
        <v>37</v>
      </c>
      <c r="AD582" s="15" t="s">
        <v>37</v>
      </c>
      <c r="AE582" s="15" t="s">
        <v>37</v>
      </c>
      <c r="AF582" s="15" t="s">
        <v>37</v>
      </c>
      <c r="AG582" s="15" t="s">
        <v>37</v>
      </c>
      <c r="AH582" s="15" t="s">
        <v>37</v>
      </c>
      <c r="AI582" s="15" t="s">
        <v>37</v>
      </c>
      <c r="AJ582" s="15" t="s">
        <v>37</v>
      </c>
      <c r="AK582" s="15" t="s">
        <v>37</v>
      </c>
      <c r="AL582" s="15" t="s">
        <v>37</v>
      </c>
      <c r="AM582" s="15" t="s">
        <v>37</v>
      </c>
      <c r="AN582" s="15" t="s">
        <v>37</v>
      </c>
      <c r="AP582" s="16">
        <v>107972.41861329331</v>
      </c>
      <c r="AQ582" s="17">
        <v>8</v>
      </c>
      <c r="AR582" s="18" t="s">
        <v>37</v>
      </c>
      <c r="AS582" s="19">
        <v>325926.1621872161</v>
      </c>
      <c r="AT582" s="19" t="s">
        <v>37</v>
      </c>
      <c r="AV582" s="16">
        <v>107972.41861329331</v>
      </c>
      <c r="AW582" s="17">
        <v>31</v>
      </c>
      <c r="AX582" s="18" t="s">
        <v>37</v>
      </c>
      <c r="AY582" s="19">
        <v>545923.06795206596</v>
      </c>
      <c r="AZ582" s="19" t="s">
        <v>37</v>
      </c>
    </row>
    <row r="583" spans="9:52" x14ac:dyDescent="0.15">
      <c r="I583" s="14">
        <v>45142</v>
      </c>
      <c r="J583" s="15" t="s">
        <v>37</v>
      </c>
      <c r="K583" s="15" t="s">
        <v>37</v>
      </c>
      <c r="L583" s="15">
        <v>25118.435882224334</v>
      </c>
      <c r="M583" s="15">
        <v>25646.27977543596</v>
      </c>
      <c r="N583" s="15" t="s">
        <v>37</v>
      </c>
      <c r="O583" s="15" t="s">
        <v>37</v>
      </c>
      <c r="P583" s="15">
        <v>28317.316324069237</v>
      </c>
      <c r="Q583" s="15">
        <v>28857.933207454869</v>
      </c>
      <c r="R583" s="15" t="s">
        <v>37</v>
      </c>
      <c r="S583" s="15" t="s">
        <v>37</v>
      </c>
      <c r="T583" s="15" t="s">
        <v>37</v>
      </c>
      <c r="U583" s="15" t="s">
        <v>37</v>
      </c>
      <c r="V583" s="15" t="s">
        <v>37</v>
      </c>
      <c r="W583" s="15" t="s">
        <v>37</v>
      </c>
      <c r="X583" s="15" t="s">
        <v>37</v>
      </c>
      <c r="Y583" s="15" t="s">
        <v>37</v>
      </c>
      <c r="Z583" s="15" t="s">
        <v>37</v>
      </c>
      <c r="AA583" s="15" t="s">
        <v>37</v>
      </c>
      <c r="AB583" s="15" t="s">
        <v>37</v>
      </c>
      <c r="AC583" s="15" t="s">
        <v>37</v>
      </c>
      <c r="AD583" s="15" t="s">
        <v>37</v>
      </c>
      <c r="AE583" s="15" t="s">
        <v>37</v>
      </c>
      <c r="AF583" s="15" t="s">
        <v>37</v>
      </c>
      <c r="AG583" s="15" t="s">
        <v>37</v>
      </c>
      <c r="AH583" s="15" t="s">
        <v>37</v>
      </c>
      <c r="AI583" s="15" t="s">
        <v>37</v>
      </c>
      <c r="AJ583" s="15" t="s">
        <v>37</v>
      </c>
      <c r="AK583" s="15" t="s">
        <v>37</v>
      </c>
      <c r="AL583" s="15" t="s">
        <v>37</v>
      </c>
      <c r="AM583" s="15" t="s">
        <v>37</v>
      </c>
      <c r="AN583" s="15" t="s">
        <v>37</v>
      </c>
      <c r="AP583" s="16">
        <v>107939.9651891844</v>
      </c>
      <c r="AQ583" s="17">
        <v>8</v>
      </c>
      <c r="AR583" s="18" t="s">
        <v>37</v>
      </c>
      <c r="AS583" s="19">
        <v>433866.12737640052</v>
      </c>
      <c r="AT583" s="19" t="s">
        <v>37</v>
      </c>
      <c r="AV583" s="16">
        <v>107939.9651891844</v>
      </c>
      <c r="AW583" s="17">
        <v>31</v>
      </c>
      <c r="AX583" s="18" t="s">
        <v>37</v>
      </c>
      <c r="AY583" s="19">
        <v>653863.03314125037</v>
      </c>
      <c r="AZ583" s="19" t="s">
        <v>37</v>
      </c>
    </row>
    <row r="584" spans="9:52" x14ac:dyDescent="0.15">
      <c r="I584" s="14">
        <v>45143</v>
      </c>
      <c r="J584" s="15" t="s">
        <v>37</v>
      </c>
      <c r="K584" s="15" t="s">
        <v>37</v>
      </c>
      <c r="L584" s="15">
        <v>25110.885998067733</v>
      </c>
      <c r="M584" s="15">
        <v>25638.571236486318</v>
      </c>
      <c r="N584" s="15" t="s">
        <v>37</v>
      </c>
      <c r="O584" s="15" t="s">
        <v>37</v>
      </c>
      <c r="P584" s="15">
        <v>28308.804947848406</v>
      </c>
      <c r="Q584" s="15">
        <v>28849.259337245086</v>
      </c>
      <c r="R584" s="15" t="s">
        <v>37</v>
      </c>
      <c r="S584" s="15" t="s">
        <v>37</v>
      </c>
      <c r="T584" s="15" t="s">
        <v>37</v>
      </c>
      <c r="U584" s="15" t="s">
        <v>37</v>
      </c>
      <c r="V584" s="15" t="s">
        <v>37</v>
      </c>
      <c r="W584" s="15" t="s">
        <v>37</v>
      </c>
      <c r="X584" s="15" t="s">
        <v>37</v>
      </c>
      <c r="Y584" s="15" t="s">
        <v>37</v>
      </c>
      <c r="Z584" s="15" t="s">
        <v>37</v>
      </c>
      <c r="AA584" s="15" t="s">
        <v>37</v>
      </c>
      <c r="AB584" s="15" t="s">
        <v>37</v>
      </c>
      <c r="AC584" s="15" t="s">
        <v>37</v>
      </c>
      <c r="AD584" s="15" t="s">
        <v>37</v>
      </c>
      <c r="AE584" s="15" t="s">
        <v>37</v>
      </c>
      <c r="AF584" s="15" t="s">
        <v>37</v>
      </c>
      <c r="AG584" s="15" t="s">
        <v>37</v>
      </c>
      <c r="AH584" s="15" t="s">
        <v>37</v>
      </c>
      <c r="AI584" s="15" t="s">
        <v>37</v>
      </c>
      <c r="AJ584" s="15" t="s">
        <v>37</v>
      </c>
      <c r="AK584" s="15" t="s">
        <v>37</v>
      </c>
      <c r="AL584" s="15" t="s">
        <v>37</v>
      </c>
      <c r="AM584" s="15" t="s">
        <v>37</v>
      </c>
      <c r="AN584" s="15" t="s">
        <v>37</v>
      </c>
      <c r="AP584" s="16">
        <v>107907.52151964753</v>
      </c>
      <c r="AQ584" s="17">
        <v>8</v>
      </c>
      <c r="AR584" s="18" t="s">
        <v>37</v>
      </c>
      <c r="AS584" s="19">
        <v>541773.64889604808</v>
      </c>
      <c r="AT584" s="19" t="s">
        <v>37</v>
      </c>
      <c r="AV584" s="16">
        <v>107907.52151964753</v>
      </c>
      <c r="AW584" s="17">
        <v>31</v>
      </c>
      <c r="AX584" s="18">
        <v>31</v>
      </c>
      <c r="AY584" s="19">
        <v>761770.55466089793</v>
      </c>
      <c r="AZ584" s="19">
        <v>761770.55466089793</v>
      </c>
    </row>
    <row r="585" spans="9:52" x14ac:dyDescent="0.15">
      <c r="I585" s="14">
        <v>45144</v>
      </c>
      <c r="J585" s="15" t="s">
        <v>37</v>
      </c>
      <c r="K585" s="15" t="s">
        <v>37</v>
      </c>
      <c r="L585" s="15">
        <v>25103.338383190599</v>
      </c>
      <c r="M585" s="15">
        <v>25630.865014503233</v>
      </c>
      <c r="N585" s="15" t="s">
        <v>37</v>
      </c>
      <c r="O585" s="15" t="s">
        <v>37</v>
      </c>
      <c r="P585" s="15">
        <v>28300.29612990408</v>
      </c>
      <c r="Q585" s="15">
        <v>28840.588074152864</v>
      </c>
      <c r="R585" s="15" t="s">
        <v>37</v>
      </c>
      <c r="S585" s="15" t="s">
        <v>37</v>
      </c>
      <c r="T585" s="15" t="s">
        <v>37</v>
      </c>
      <c r="U585" s="15" t="s">
        <v>37</v>
      </c>
      <c r="V585" s="15" t="s">
        <v>37</v>
      </c>
      <c r="W585" s="15" t="s">
        <v>37</v>
      </c>
      <c r="X585" s="15" t="s">
        <v>37</v>
      </c>
      <c r="Y585" s="15" t="s">
        <v>37</v>
      </c>
      <c r="Z585" s="15" t="s">
        <v>37</v>
      </c>
      <c r="AA585" s="15" t="s">
        <v>37</v>
      </c>
      <c r="AB585" s="15" t="s">
        <v>37</v>
      </c>
      <c r="AC585" s="15" t="s">
        <v>37</v>
      </c>
      <c r="AD585" s="15" t="s">
        <v>37</v>
      </c>
      <c r="AE585" s="15" t="s">
        <v>37</v>
      </c>
      <c r="AF585" s="15" t="s">
        <v>37</v>
      </c>
      <c r="AG585" s="15" t="s">
        <v>37</v>
      </c>
      <c r="AH585" s="15" t="s">
        <v>37</v>
      </c>
      <c r="AI585" s="15" t="s">
        <v>37</v>
      </c>
      <c r="AJ585" s="15" t="s">
        <v>37</v>
      </c>
      <c r="AK585" s="15" t="s">
        <v>37</v>
      </c>
      <c r="AL585" s="15" t="s">
        <v>37</v>
      </c>
      <c r="AM585" s="15" t="s">
        <v>37</v>
      </c>
      <c r="AN585" s="15" t="s">
        <v>37</v>
      </c>
      <c r="AP585" s="16">
        <v>107875.08760175078</v>
      </c>
      <c r="AQ585" s="17">
        <v>8</v>
      </c>
      <c r="AR585" s="18" t="s">
        <v>37</v>
      </c>
      <c r="AS585" s="19">
        <v>649648.73649779882</v>
      </c>
      <c r="AT585" s="19" t="s">
        <v>37</v>
      </c>
      <c r="AV585" s="16">
        <v>107875.08760175078</v>
      </c>
      <c r="AW585" s="17">
        <v>32</v>
      </c>
      <c r="AX585" s="18" t="s">
        <v>37</v>
      </c>
      <c r="AY585" s="19">
        <v>107875.08760175078</v>
      </c>
      <c r="AZ585" s="19" t="s">
        <v>37</v>
      </c>
    </row>
    <row r="586" spans="9:52" x14ac:dyDescent="0.15">
      <c r="I586" s="14">
        <v>45145</v>
      </c>
      <c r="J586" s="15" t="s">
        <v>37</v>
      </c>
      <c r="K586" s="15" t="s">
        <v>37</v>
      </c>
      <c r="L586" s="15">
        <v>25095.793036910851</v>
      </c>
      <c r="M586" s="15">
        <v>25623.161108790304</v>
      </c>
      <c r="N586" s="15" t="s">
        <v>37</v>
      </c>
      <c r="O586" s="15" t="s">
        <v>37</v>
      </c>
      <c r="P586" s="15">
        <v>28291.78986946732</v>
      </c>
      <c r="Q586" s="15">
        <v>28831.919417394576</v>
      </c>
      <c r="R586" s="15" t="s">
        <v>37</v>
      </c>
      <c r="S586" s="15" t="s">
        <v>37</v>
      </c>
      <c r="T586" s="15" t="s">
        <v>37</v>
      </c>
      <c r="U586" s="15" t="s">
        <v>37</v>
      </c>
      <c r="V586" s="15" t="s">
        <v>37</v>
      </c>
      <c r="W586" s="15" t="s">
        <v>37</v>
      </c>
      <c r="X586" s="15" t="s">
        <v>37</v>
      </c>
      <c r="Y586" s="15" t="s">
        <v>37</v>
      </c>
      <c r="Z586" s="15" t="s">
        <v>37</v>
      </c>
      <c r="AA586" s="15" t="s">
        <v>37</v>
      </c>
      <c r="AB586" s="15" t="s">
        <v>37</v>
      </c>
      <c r="AC586" s="15" t="s">
        <v>37</v>
      </c>
      <c r="AD586" s="15" t="s">
        <v>37</v>
      </c>
      <c r="AE586" s="15" t="s">
        <v>37</v>
      </c>
      <c r="AF586" s="15" t="s">
        <v>37</v>
      </c>
      <c r="AG586" s="15" t="s">
        <v>37</v>
      </c>
      <c r="AH586" s="15" t="s">
        <v>37</v>
      </c>
      <c r="AI586" s="15" t="s">
        <v>37</v>
      </c>
      <c r="AJ586" s="15" t="s">
        <v>37</v>
      </c>
      <c r="AK586" s="15" t="s">
        <v>37</v>
      </c>
      <c r="AL586" s="15" t="s">
        <v>37</v>
      </c>
      <c r="AM586" s="15" t="s">
        <v>37</v>
      </c>
      <c r="AN586" s="15" t="s">
        <v>37</v>
      </c>
      <c r="AP586" s="16">
        <v>107842.66343256304</v>
      </c>
      <c r="AQ586" s="17">
        <v>8</v>
      </c>
      <c r="AR586" s="18" t="s">
        <v>37</v>
      </c>
      <c r="AS586" s="19">
        <v>757491.39993036189</v>
      </c>
      <c r="AT586" s="19" t="s">
        <v>37</v>
      </c>
      <c r="AV586" s="16">
        <v>107842.66343256304</v>
      </c>
      <c r="AW586" s="17">
        <v>32</v>
      </c>
      <c r="AX586" s="18" t="s">
        <v>37</v>
      </c>
      <c r="AY586" s="19">
        <v>215717.75103431381</v>
      </c>
      <c r="AZ586" s="19" t="s">
        <v>37</v>
      </c>
    </row>
    <row r="587" spans="9:52" x14ac:dyDescent="0.15">
      <c r="I587" s="14">
        <v>45146</v>
      </c>
      <c r="J587" s="15" t="s">
        <v>37</v>
      </c>
      <c r="K587" s="15" t="s">
        <v>37</v>
      </c>
      <c r="L587" s="15">
        <v>25088.249958546614</v>
      </c>
      <c r="M587" s="15">
        <v>25615.459518651322</v>
      </c>
      <c r="N587" s="15" t="s">
        <v>37</v>
      </c>
      <c r="O587" s="15" t="s">
        <v>37</v>
      </c>
      <c r="P587" s="15">
        <v>28283.286165769416</v>
      </c>
      <c r="Q587" s="15">
        <v>28823.253366186833</v>
      </c>
      <c r="R587" s="15" t="s">
        <v>37</v>
      </c>
      <c r="S587" s="15" t="s">
        <v>37</v>
      </c>
      <c r="T587" s="15" t="s">
        <v>37</v>
      </c>
      <c r="U587" s="15" t="s">
        <v>37</v>
      </c>
      <c r="V587" s="15" t="s">
        <v>37</v>
      </c>
      <c r="W587" s="15" t="s">
        <v>37</v>
      </c>
      <c r="X587" s="15" t="s">
        <v>37</v>
      </c>
      <c r="Y587" s="15" t="s">
        <v>37</v>
      </c>
      <c r="Z587" s="15" t="s">
        <v>37</v>
      </c>
      <c r="AA587" s="15" t="s">
        <v>37</v>
      </c>
      <c r="AB587" s="15" t="s">
        <v>37</v>
      </c>
      <c r="AC587" s="15" t="s">
        <v>37</v>
      </c>
      <c r="AD587" s="15" t="s">
        <v>37</v>
      </c>
      <c r="AE587" s="15" t="s">
        <v>37</v>
      </c>
      <c r="AF587" s="15" t="s">
        <v>37</v>
      </c>
      <c r="AG587" s="15" t="s">
        <v>37</v>
      </c>
      <c r="AH587" s="15" t="s">
        <v>37</v>
      </c>
      <c r="AI587" s="15" t="s">
        <v>37</v>
      </c>
      <c r="AJ587" s="15" t="s">
        <v>37</v>
      </c>
      <c r="AK587" s="15" t="s">
        <v>37</v>
      </c>
      <c r="AL587" s="15" t="s">
        <v>37</v>
      </c>
      <c r="AM587" s="15" t="s">
        <v>37</v>
      </c>
      <c r="AN587" s="15" t="s">
        <v>37</v>
      </c>
      <c r="AP587" s="16">
        <v>107810.24900915418</v>
      </c>
      <c r="AQ587" s="17">
        <v>8</v>
      </c>
      <c r="AR587" s="18" t="s">
        <v>37</v>
      </c>
      <c r="AS587" s="19">
        <v>865301.64893951605</v>
      </c>
      <c r="AT587" s="19" t="s">
        <v>37</v>
      </c>
      <c r="AV587" s="16">
        <v>107810.24900915418</v>
      </c>
      <c r="AW587" s="17">
        <v>32</v>
      </c>
      <c r="AX587" s="18" t="s">
        <v>37</v>
      </c>
      <c r="AY587" s="19">
        <v>323528.00004346797</v>
      </c>
      <c r="AZ587" s="19" t="s">
        <v>37</v>
      </c>
    </row>
    <row r="588" spans="9:52" x14ac:dyDescent="0.15">
      <c r="I588" s="14">
        <v>45147</v>
      </c>
      <c r="J588" s="15" t="s">
        <v>37</v>
      </c>
      <c r="K588" s="15" t="s">
        <v>37</v>
      </c>
      <c r="L588" s="15">
        <v>24607.488220106468</v>
      </c>
      <c r="M588" s="15">
        <v>25133.54246110528</v>
      </c>
      <c r="N588" s="15" t="s">
        <v>37</v>
      </c>
      <c r="O588" s="15" t="s">
        <v>37</v>
      </c>
      <c r="P588" s="15">
        <v>27795.551373668284</v>
      </c>
      <c r="Q588" s="15">
        <v>28334.346754417373</v>
      </c>
      <c r="R588" s="15" t="s">
        <v>37</v>
      </c>
      <c r="S588" s="15" t="s">
        <v>37</v>
      </c>
      <c r="T588" s="15" t="s">
        <v>37</v>
      </c>
      <c r="U588" s="15" t="s">
        <v>37</v>
      </c>
      <c r="V588" s="15" t="s">
        <v>37</v>
      </c>
      <c r="W588" s="15" t="s">
        <v>37</v>
      </c>
      <c r="X588" s="15" t="s">
        <v>37</v>
      </c>
      <c r="Y588" s="15" t="s">
        <v>37</v>
      </c>
      <c r="Z588" s="15" t="s">
        <v>37</v>
      </c>
      <c r="AA588" s="15" t="s">
        <v>37</v>
      </c>
      <c r="AB588" s="15" t="s">
        <v>37</v>
      </c>
      <c r="AC588" s="15" t="s">
        <v>37</v>
      </c>
      <c r="AD588" s="15" t="s">
        <v>37</v>
      </c>
      <c r="AE588" s="15" t="s">
        <v>37</v>
      </c>
      <c r="AF588" s="15" t="s">
        <v>37</v>
      </c>
      <c r="AG588" s="15" t="s">
        <v>37</v>
      </c>
      <c r="AH588" s="15" t="s">
        <v>37</v>
      </c>
      <c r="AI588" s="15" t="s">
        <v>37</v>
      </c>
      <c r="AJ588" s="15" t="s">
        <v>37</v>
      </c>
      <c r="AK588" s="15" t="s">
        <v>37</v>
      </c>
      <c r="AL588" s="15" t="s">
        <v>37</v>
      </c>
      <c r="AM588" s="15" t="s">
        <v>37</v>
      </c>
      <c r="AN588" s="15" t="s">
        <v>37</v>
      </c>
      <c r="AP588" s="16">
        <v>105870.92880929742</v>
      </c>
      <c r="AQ588" s="17">
        <v>8</v>
      </c>
      <c r="AR588" s="18" t="s">
        <v>37</v>
      </c>
      <c r="AS588" s="19">
        <v>971172.57774881343</v>
      </c>
      <c r="AT588" s="19" t="s">
        <v>37</v>
      </c>
      <c r="AV588" s="16">
        <v>105870.92880929742</v>
      </c>
      <c r="AW588" s="17">
        <v>32</v>
      </c>
      <c r="AX588" s="18" t="s">
        <v>37</v>
      </c>
      <c r="AY588" s="19">
        <v>429398.92885276536</v>
      </c>
      <c r="AZ588" s="19" t="s">
        <v>37</v>
      </c>
    </row>
    <row r="589" spans="9:52" x14ac:dyDescent="0.15">
      <c r="I589" s="14">
        <v>45148</v>
      </c>
      <c r="J589" s="15" t="s">
        <v>37</v>
      </c>
      <c r="K589" s="15" t="s">
        <v>37</v>
      </c>
      <c r="L589" s="15">
        <v>24600.091912218599</v>
      </c>
      <c r="M589" s="15">
        <v>25125.988036342686</v>
      </c>
      <c r="N589" s="15" t="s">
        <v>37</v>
      </c>
      <c r="O589" s="15" t="s">
        <v>37</v>
      </c>
      <c r="P589" s="15">
        <v>27787.196825083967</v>
      </c>
      <c r="Q589" s="15">
        <v>28325.830259335758</v>
      </c>
      <c r="R589" s="15" t="s">
        <v>37</v>
      </c>
      <c r="S589" s="15" t="s">
        <v>37</v>
      </c>
      <c r="T589" s="15" t="s">
        <v>37</v>
      </c>
      <c r="U589" s="15" t="s">
        <v>37</v>
      </c>
      <c r="V589" s="15" t="s">
        <v>37</v>
      </c>
      <c r="W589" s="15" t="s">
        <v>37</v>
      </c>
      <c r="X589" s="15" t="s">
        <v>37</v>
      </c>
      <c r="Y589" s="15" t="s">
        <v>37</v>
      </c>
      <c r="Z589" s="15" t="s">
        <v>37</v>
      </c>
      <c r="AA589" s="15" t="s">
        <v>37</v>
      </c>
      <c r="AB589" s="15" t="s">
        <v>37</v>
      </c>
      <c r="AC589" s="15" t="s">
        <v>37</v>
      </c>
      <c r="AD589" s="15" t="s">
        <v>37</v>
      </c>
      <c r="AE589" s="15" t="s">
        <v>37</v>
      </c>
      <c r="AF589" s="15" t="s">
        <v>37</v>
      </c>
      <c r="AG589" s="15" t="s">
        <v>37</v>
      </c>
      <c r="AH589" s="15" t="s">
        <v>37</v>
      </c>
      <c r="AI589" s="15" t="s">
        <v>37</v>
      </c>
      <c r="AJ589" s="15" t="s">
        <v>37</v>
      </c>
      <c r="AK589" s="15" t="s">
        <v>37</v>
      </c>
      <c r="AL589" s="15" t="s">
        <v>37</v>
      </c>
      <c r="AM589" s="15" t="s">
        <v>37</v>
      </c>
      <c r="AN589" s="15" t="s">
        <v>37</v>
      </c>
      <c r="AP589" s="16">
        <v>105839.107032981</v>
      </c>
      <c r="AQ589" s="17">
        <v>8</v>
      </c>
      <c r="AR589" s="18" t="s">
        <v>37</v>
      </c>
      <c r="AS589" s="19">
        <v>1077011.6847817944</v>
      </c>
      <c r="AT589" s="19" t="s">
        <v>37</v>
      </c>
      <c r="AV589" s="16">
        <v>105839.107032981</v>
      </c>
      <c r="AW589" s="17">
        <v>32</v>
      </c>
      <c r="AX589" s="18" t="s">
        <v>37</v>
      </c>
      <c r="AY589" s="19">
        <v>535238.03588574636</v>
      </c>
      <c r="AZ589" s="19" t="s">
        <v>37</v>
      </c>
    </row>
    <row r="590" spans="9:52" x14ac:dyDescent="0.15">
      <c r="I590" s="14">
        <v>45149</v>
      </c>
      <c r="J590" s="15" t="s">
        <v>37</v>
      </c>
      <c r="K590" s="15" t="s">
        <v>37</v>
      </c>
      <c r="L590" s="15">
        <v>24592.697827449556</v>
      </c>
      <c r="M590" s="15">
        <v>25118.435882224334</v>
      </c>
      <c r="N590" s="15" t="s">
        <v>37</v>
      </c>
      <c r="O590" s="15" t="s">
        <v>37</v>
      </c>
      <c r="P590" s="15">
        <v>27778.844787638256</v>
      </c>
      <c r="Q590" s="15">
        <v>28317.316324069237</v>
      </c>
      <c r="R590" s="15" t="s">
        <v>37</v>
      </c>
      <c r="S590" s="15" t="s">
        <v>37</v>
      </c>
      <c r="T590" s="15" t="s">
        <v>37</v>
      </c>
      <c r="U590" s="15" t="s">
        <v>37</v>
      </c>
      <c r="V590" s="15" t="s">
        <v>37</v>
      </c>
      <c r="W590" s="15" t="s">
        <v>37</v>
      </c>
      <c r="X590" s="15" t="s">
        <v>37</v>
      </c>
      <c r="Y590" s="15" t="s">
        <v>37</v>
      </c>
      <c r="Z590" s="15" t="s">
        <v>37</v>
      </c>
      <c r="AA590" s="15" t="s">
        <v>37</v>
      </c>
      <c r="AB590" s="15" t="s">
        <v>37</v>
      </c>
      <c r="AC590" s="15" t="s">
        <v>37</v>
      </c>
      <c r="AD590" s="15" t="s">
        <v>37</v>
      </c>
      <c r="AE590" s="15" t="s">
        <v>37</v>
      </c>
      <c r="AF590" s="15" t="s">
        <v>37</v>
      </c>
      <c r="AG590" s="15" t="s">
        <v>37</v>
      </c>
      <c r="AH590" s="15" t="s">
        <v>37</v>
      </c>
      <c r="AI590" s="15" t="s">
        <v>37</v>
      </c>
      <c r="AJ590" s="15" t="s">
        <v>37</v>
      </c>
      <c r="AK590" s="15" t="s">
        <v>37</v>
      </c>
      <c r="AL590" s="15" t="s">
        <v>37</v>
      </c>
      <c r="AM590" s="15" t="s">
        <v>37</v>
      </c>
      <c r="AN590" s="15" t="s">
        <v>37</v>
      </c>
      <c r="AP590" s="16">
        <v>105807.29482138138</v>
      </c>
      <c r="AQ590" s="17">
        <v>8</v>
      </c>
      <c r="AR590" s="18" t="s">
        <v>37</v>
      </c>
      <c r="AS590" s="19">
        <v>1182818.9796031758</v>
      </c>
      <c r="AT590" s="19" t="s">
        <v>37</v>
      </c>
      <c r="AV590" s="16">
        <v>105807.29482138138</v>
      </c>
      <c r="AW590" s="17">
        <v>32</v>
      </c>
      <c r="AX590" s="18" t="s">
        <v>37</v>
      </c>
      <c r="AY590" s="19">
        <v>641045.33070712769</v>
      </c>
      <c r="AZ590" s="19" t="s">
        <v>37</v>
      </c>
    </row>
    <row r="591" spans="9:52" x14ac:dyDescent="0.15">
      <c r="I591" s="14">
        <v>45150</v>
      </c>
      <c r="J591" s="15" t="s">
        <v>37</v>
      </c>
      <c r="K591" s="15" t="s">
        <v>37</v>
      </c>
      <c r="L591" s="15">
        <v>24585.305965131134</v>
      </c>
      <c r="M591" s="15">
        <v>25110.885998067733</v>
      </c>
      <c r="N591" s="15" t="s">
        <v>37</v>
      </c>
      <c r="O591" s="15" t="s">
        <v>37</v>
      </c>
      <c r="P591" s="15">
        <v>27770.495260576368</v>
      </c>
      <c r="Q591" s="15">
        <v>28308.804947848406</v>
      </c>
      <c r="R591" s="15" t="s">
        <v>37</v>
      </c>
      <c r="S591" s="15" t="s">
        <v>37</v>
      </c>
      <c r="T591" s="15" t="s">
        <v>37</v>
      </c>
      <c r="U591" s="15" t="s">
        <v>37</v>
      </c>
      <c r="V591" s="15" t="s">
        <v>37</v>
      </c>
      <c r="W591" s="15" t="s">
        <v>37</v>
      </c>
      <c r="X591" s="15" t="s">
        <v>37</v>
      </c>
      <c r="Y591" s="15" t="s">
        <v>37</v>
      </c>
      <c r="Z591" s="15" t="s">
        <v>37</v>
      </c>
      <c r="AA591" s="15" t="s">
        <v>37</v>
      </c>
      <c r="AB591" s="15" t="s">
        <v>37</v>
      </c>
      <c r="AC591" s="15" t="s">
        <v>37</v>
      </c>
      <c r="AD591" s="15" t="s">
        <v>37</v>
      </c>
      <c r="AE591" s="15" t="s">
        <v>37</v>
      </c>
      <c r="AF591" s="15" t="s">
        <v>37</v>
      </c>
      <c r="AG591" s="15" t="s">
        <v>37</v>
      </c>
      <c r="AH591" s="15" t="s">
        <v>37</v>
      </c>
      <c r="AI591" s="15" t="s">
        <v>37</v>
      </c>
      <c r="AJ591" s="15" t="s">
        <v>37</v>
      </c>
      <c r="AK591" s="15" t="s">
        <v>37</v>
      </c>
      <c r="AL591" s="15" t="s">
        <v>37</v>
      </c>
      <c r="AM591" s="15" t="s">
        <v>37</v>
      </c>
      <c r="AN591" s="15" t="s">
        <v>37</v>
      </c>
      <c r="AP591" s="16">
        <v>105775.49217162364</v>
      </c>
      <c r="AQ591" s="17">
        <v>8</v>
      </c>
      <c r="AR591" s="18" t="s">
        <v>37</v>
      </c>
      <c r="AS591" s="19">
        <v>1288594.4717747995</v>
      </c>
      <c r="AT591" s="19" t="s">
        <v>37</v>
      </c>
      <c r="AV591" s="16">
        <v>105775.49217162364</v>
      </c>
      <c r="AW591" s="17">
        <v>32</v>
      </c>
      <c r="AX591" s="18">
        <v>32</v>
      </c>
      <c r="AY591" s="19">
        <v>746820.82287875132</v>
      </c>
      <c r="AZ591" s="19">
        <v>746820.82287875132</v>
      </c>
    </row>
    <row r="592" spans="9:52" x14ac:dyDescent="0.15">
      <c r="I592" s="14">
        <v>45151</v>
      </c>
      <c r="J592" s="15" t="s">
        <v>37</v>
      </c>
      <c r="K592" s="15" t="s">
        <v>37</v>
      </c>
      <c r="L592" s="15">
        <v>24577.916324595328</v>
      </c>
      <c r="M592" s="15">
        <v>25103.338383190599</v>
      </c>
      <c r="N592" s="15" t="s">
        <v>37</v>
      </c>
      <c r="O592" s="15" t="s">
        <v>37</v>
      </c>
      <c r="P592" s="15">
        <v>27762.148243143762</v>
      </c>
      <c r="Q592" s="15">
        <v>28300.29612990408</v>
      </c>
      <c r="R592" s="15" t="s">
        <v>37</v>
      </c>
      <c r="S592" s="15" t="s">
        <v>37</v>
      </c>
      <c r="T592" s="15" t="s">
        <v>37</v>
      </c>
      <c r="U592" s="15" t="s">
        <v>37</v>
      </c>
      <c r="V592" s="15" t="s">
        <v>37</v>
      </c>
      <c r="W592" s="15" t="s">
        <v>37</v>
      </c>
      <c r="X592" s="15" t="s">
        <v>37</v>
      </c>
      <c r="Y592" s="15" t="s">
        <v>37</v>
      </c>
      <c r="Z592" s="15" t="s">
        <v>37</v>
      </c>
      <c r="AA592" s="15" t="s">
        <v>37</v>
      </c>
      <c r="AB592" s="15" t="s">
        <v>37</v>
      </c>
      <c r="AC592" s="15" t="s">
        <v>37</v>
      </c>
      <c r="AD592" s="15" t="s">
        <v>37</v>
      </c>
      <c r="AE592" s="15" t="s">
        <v>37</v>
      </c>
      <c r="AF592" s="15" t="s">
        <v>37</v>
      </c>
      <c r="AG592" s="15" t="s">
        <v>37</v>
      </c>
      <c r="AH592" s="15" t="s">
        <v>37</v>
      </c>
      <c r="AI592" s="15" t="s">
        <v>37</v>
      </c>
      <c r="AJ592" s="15" t="s">
        <v>37</v>
      </c>
      <c r="AK592" s="15" t="s">
        <v>37</v>
      </c>
      <c r="AL592" s="15" t="s">
        <v>37</v>
      </c>
      <c r="AM592" s="15" t="s">
        <v>37</v>
      </c>
      <c r="AN592" s="15" t="s">
        <v>37</v>
      </c>
      <c r="AP592" s="16">
        <v>105743.69908083376</v>
      </c>
      <c r="AQ592" s="17">
        <v>8</v>
      </c>
      <c r="AR592" s="18" t="s">
        <v>37</v>
      </c>
      <c r="AS592" s="19">
        <v>1394338.1708556332</v>
      </c>
      <c r="AT592" s="19" t="s">
        <v>37</v>
      </c>
      <c r="AV592" s="16">
        <v>105743.69908083376</v>
      </c>
      <c r="AW592" s="17">
        <v>33</v>
      </c>
      <c r="AX592" s="18" t="s">
        <v>37</v>
      </c>
      <c r="AY592" s="19">
        <v>105743.69908083376</v>
      </c>
      <c r="AZ592" s="19" t="s">
        <v>37</v>
      </c>
    </row>
    <row r="593" spans="9:52" x14ac:dyDescent="0.15">
      <c r="I593" s="14">
        <v>45152</v>
      </c>
      <c r="J593" s="15" t="s">
        <v>37</v>
      </c>
      <c r="K593" s="15" t="s">
        <v>37</v>
      </c>
      <c r="L593" s="15">
        <v>24570.528905174335</v>
      </c>
      <c r="M593" s="15">
        <v>25095.793036910851</v>
      </c>
      <c r="N593" s="15" t="s">
        <v>37</v>
      </c>
      <c r="O593" s="15" t="s">
        <v>37</v>
      </c>
      <c r="P593" s="15">
        <v>27753.803734586108</v>
      </c>
      <c r="Q593" s="15">
        <v>28291.78986946732</v>
      </c>
      <c r="R593" s="15" t="s">
        <v>37</v>
      </c>
      <c r="S593" s="15" t="s">
        <v>37</v>
      </c>
      <c r="T593" s="15" t="s">
        <v>37</v>
      </c>
      <c r="U593" s="15" t="s">
        <v>37</v>
      </c>
      <c r="V593" s="15" t="s">
        <v>37</v>
      </c>
      <c r="W593" s="15" t="s">
        <v>37</v>
      </c>
      <c r="X593" s="15" t="s">
        <v>37</v>
      </c>
      <c r="Y593" s="15" t="s">
        <v>37</v>
      </c>
      <c r="Z593" s="15" t="s">
        <v>37</v>
      </c>
      <c r="AA593" s="15" t="s">
        <v>37</v>
      </c>
      <c r="AB593" s="15" t="s">
        <v>37</v>
      </c>
      <c r="AC593" s="15" t="s">
        <v>37</v>
      </c>
      <c r="AD593" s="15" t="s">
        <v>37</v>
      </c>
      <c r="AE593" s="15" t="s">
        <v>37</v>
      </c>
      <c r="AF593" s="15" t="s">
        <v>37</v>
      </c>
      <c r="AG593" s="15" t="s">
        <v>37</v>
      </c>
      <c r="AH593" s="15" t="s">
        <v>37</v>
      </c>
      <c r="AI593" s="15" t="s">
        <v>37</v>
      </c>
      <c r="AJ593" s="15" t="s">
        <v>37</v>
      </c>
      <c r="AK593" s="15" t="s">
        <v>37</v>
      </c>
      <c r="AL593" s="15" t="s">
        <v>37</v>
      </c>
      <c r="AM593" s="15" t="s">
        <v>37</v>
      </c>
      <c r="AN593" s="15" t="s">
        <v>37</v>
      </c>
      <c r="AP593" s="16">
        <v>105711.91554613861</v>
      </c>
      <c r="AQ593" s="17">
        <v>8</v>
      </c>
      <c r="AR593" s="18" t="s">
        <v>37</v>
      </c>
      <c r="AS593" s="19">
        <v>1500050.0864017718</v>
      </c>
      <c r="AT593" s="19" t="s">
        <v>37</v>
      </c>
      <c r="AV593" s="16">
        <v>105711.91554613861</v>
      </c>
      <c r="AW593" s="17">
        <v>33</v>
      </c>
      <c r="AX593" s="18" t="s">
        <v>37</v>
      </c>
      <c r="AY593" s="19">
        <v>211455.61462697235</v>
      </c>
      <c r="AZ593" s="19" t="s">
        <v>37</v>
      </c>
    </row>
    <row r="594" spans="9:52" x14ac:dyDescent="0.15">
      <c r="I594" s="14">
        <v>45153</v>
      </c>
      <c r="J594" s="15" t="s">
        <v>37</v>
      </c>
      <c r="K594" s="15" t="s">
        <v>37</v>
      </c>
      <c r="L594" s="15">
        <v>24563.143706200553</v>
      </c>
      <c r="M594" s="15">
        <v>25088.249958546614</v>
      </c>
      <c r="N594" s="15" t="s">
        <v>37</v>
      </c>
      <c r="O594" s="15" t="s">
        <v>37</v>
      </c>
      <c r="P594" s="15">
        <v>27745.461734149314</v>
      </c>
      <c r="Q594" s="15">
        <v>28283.286165769416</v>
      </c>
      <c r="R594" s="15" t="s">
        <v>37</v>
      </c>
      <c r="S594" s="15" t="s">
        <v>37</v>
      </c>
      <c r="T594" s="15" t="s">
        <v>37</v>
      </c>
      <c r="U594" s="15" t="s">
        <v>37</v>
      </c>
      <c r="V594" s="15" t="s">
        <v>37</v>
      </c>
      <c r="W594" s="15" t="s">
        <v>37</v>
      </c>
      <c r="X594" s="15" t="s">
        <v>37</v>
      </c>
      <c r="Y594" s="15" t="s">
        <v>37</v>
      </c>
      <c r="Z594" s="15" t="s">
        <v>37</v>
      </c>
      <c r="AA594" s="15" t="s">
        <v>37</v>
      </c>
      <c r="AB594" s="15" t="s">
        <v>37</v>
      </c>
      <c r="AC594" s="15" t="s">
        <v>37</v>
      </c>
      <c r="AD594" s="15" t="s">
        <v>37</v>
      </c>
      <c r="AE594" s="15" t="s">
        <v>37</v>
      </c>
      <c r="AF594" s="15" t="s">
        <v>37</v>
      </c>
      <c r="AG594" s="15" t="s">
        <v>37</v>
      </c>
      <c r="AH594" s="15" t="s">
        <v>37</v>
      </c>
      <c r="AI594" s="15" t="s">
        <v>37</v>
      </c>
      <c r="AJ594" s="15" t="s">
        <v>37</v>
      </c>
      <c r="AK594" s="15" t="s">
        <v>37</v>
      </c>
      <c r="AL594" s="15" t="s">
        <v>37</v>
      </c>
      <c r="AM594" s="15" t="s">
        <v>37</v>
      </c>
      <c r="AN594" s="15" t="s">
        <v>37</v>
      </c>
      <c r="AP594" s="16">
        <v>105680.1415646659</v>
      </c>
      <c r="AQ594" s="17">
        <v>8</v>
      </c>
      <c r="AR594" s="18" t="s">
        <v>37</v>
      </c>
      <c r="AS594" s="19">
        <v>1605730.2279664376</v>
      </c>
      <c r="AT594" s="19" t="s">
        <v>37</v>
      </c>
      <c r="AV594" s="16">
        <v>105680.1415646659</v>
      </c>
      <c r="AW594" s="17">
        <v>33</v>
      </c>
      <c r="AX594" s="18" t="s">
        <v>37</v>
      </c>
      <c r="AY594" s="19">
        <v>317135.75619163824</v>
      </c>
      <c r="AZ594" s="19" t="s">
        <v>37</v>
      </c>
    </row>
    <row r="595" spans="9:52" x14ac:dyDescent="0.15">
      <c r="I595" s="14">
        <v>45154</v>
      </c>
      <c r="J595" s="15" t="s">
        <v>37</v>
      </c>
      <c r="K595" s="15" t="s">
        <v>37</v>
      </c>
      <c r="L595" s="15">
        <v>24083.534559179527</v>
      </c>
      <c r="M595" s="15">
        <v>24607.488220106468</v>
      </c>
      <c r="N595" s="15" t="s">
        <v>37</v>
      </c>
      <c r="O595" s="15" t="s">
        <v>37</v>
      </c>
      <c r="P595" s="15">
        <v>27258.895995543648</v>
      </c>
      <c r="Q595" s="15">
        <v>27795.551373668284</v>
      </c>
      <c r="R595" s="15" t="s">
        <v>37</v>
      </c>
      <c r="S595" s="15" t="s">
        <v>37</v>
      </c>
      <c r="T595" s="15" t="s">
        <v>37</v>
      </c>
      <c r="U595" s="15" t="s">
        <v>37</v>
      </c>
      <c r="V595" s="15" t="s">
        <v>37</v>
      </c>
      <c r="W595" s="15" t="s">
        <v>37</v>
      </c>
      <c r="X595" s="15" t="s">
        <v>37</v>
      </c>
      <c r="Y595" s="15" t="s">
        <v>37</v>
      </c>
      <c r="Z595" s="15" t="s">
        <v>37</v>
      </c>
      <c r="AA595" s="15" t="s">
        <v>37</v>
      </c>
      <c r="AB595" s="15" t="s">
        <v>37</v>
      </c>
      <c r="AC595" s="15" t="s">
        <v>37</v>
      </c>
      <c r="AD595" s="15" t="s">
        <v>37</v>
      </c>
      <c r="AE595" s="15" t="s">
        <v>37</v>
      </c>
      <c r="AF595" s="15" t="s">
        <v>37</v>
      </c>
      <c r="AG595" s="15" t="s">
        <v>37</v>
      </c>
      <c r="AH595" s="15" t="s">
        <v>37</v>
      </c>
      <c r="AI595" s="15" t="s">
        <v>37</v>
      </c>
      <c r="AJ595" s="15" t="s">
        <v>37</v>
      </c>
      <c r="AK595" s="15" t="s">
        <v>37</v>
      </c>
      <c r="AL595" s="15" t="s">
        <v>37</v>
      </c>
      <c r="AM595" s="15" t="s">
        <v>37</v>
      </c>
      <c r="AN595" s="15" t="s">
        <v>37</v>
      </c>
      <c r="AP595" s="16">
        <v>103745.47014849793</v>
      </c>
      <c r="AQ595" s="17">
        <v>8</v>
      </c>
      <c r="AR595" s="18" t="s">
        <v>37</v>
      </c>
      <c r="AS595" s="19">
        <v>1709475.6981149355</v>
      </c>
      <c r="AT595" s="19" t="s">
        <v>37</v>
      </c>
      <c r="AV595" s="16">
        <v>103745.47014849793</v>
      </c>
      <c r="AW595" s="17">
        <v>33</v>
      </c>
      <c r="AX595" s="18" t="s">
        <v>37</v>
      </c>
      <c r="AY595" s="19">
        <v>420881.22634013614</v>
      </c>
      <c r="AZ595" s="19" t="s">
        <v>37</v>
      </c>
    </row>
    <row r="596" spans="9:52" x14ac:dyDescent="0.15">
      <c r="I596" s="14">
        <v>45155</v>
      </c>
      <c r="J596" s="15" t="s">
        <v>37</v>
      </c>
      <c r="K596" s="15" t="s">
        <v>37</v>
      </c>
      <c r="L596" s="15">
        <v>24076.295736792024</v>
      </c>
      <c r="M596" s="15">
        <v>24600.091912218599</v>
      </c>
      <c r="N596" s="15" t="s">
        <v>37</v>
      </c>
      <c r="O596" s="15" t="s">
        <v>37</v>
      </c>
      <c r="P596" s="15">
        <v>27250.702750232984</v>
      </c>
      <c r="Q596" s="15">
        <v>27787.196825083967</v>
      </c>
      <c r="R596" s="15" t="s">
        <v>37</v>
      </c>
      <c r="S596" s="15" t="s">
        <v>37</v>
      </c>
      <c r="T596" s="15" t="s">
        <v>37</v>
      </c>
      <c r="U596" s="15" t="s">
        <v>37</v>
      </c>
      <c r="V596" s="15" t="s">
        <v>37</v>
      </c>
      <c r="W596" s="15" t="s">
        <v>37</v>
      </c>
      <c r="X596" s="15" t="s">
        <v>37</v>
      </c>
      <c r="Y596" s="15" t="s">
        <v>37</v>
      </c>
      <c r="Z596" s="15" t="s">
        <v>37</v>
      </c>
      <c r="AA596" s="15" t="s">
        <v>37</v>
      </c>
      <c r="AB596" s="15" t="s">
        <v>37</v>
      </c>
      <c r="AC596" s="15" t="s">
        <v>37</v>
      </c>
      <c r="AD596" s="15" t="s">
        <v>37</v>
      </c>
      <c r="AE596" s="15" t="s">
        <v>37</v>
      </c>
      <c r="AF596" s="15" t="s">
        <v>37</v>
      </c>
      <c r="AG596" s="15" t="s">
        <v>37</v>
      </c>
      <c r="AH596" s="15" t="s">
        <v>37</v>
      </c>
      <c r="AI596" s="15" t="s">
        <v>37</v>
      </c>
      <c r="AJ596" s="15" t="s">
        <v>37</v>
      </c>
      <c r="AK596" s="15" t="s">
        <v>37</v>
      </c>
      <c r="AL596" s="15" t="s">
        <v>37</v>
      </c>
      <c r="AM596" s="15" t="s">
        <v>37</v>
      </c>
      <c r="AN596" s="15" t="s">
        <v>37</v>
      </c>
      <c r="AP596" s="16">
        <v>103714.28722432758</v>
      </c>
      <c r="AQ596" s="17">
        <v>8</v>
      </c>
      <c r="AR596" s="18" t="s">
        <v>37</v>
      </c>
      <c r="AS596" s="19">
        <v>1813189.9853392632</v>
      </c>
      <c r="AT596" s="19" t="s">
        <v>37</v>
      </c>
      <c r="AV596" s="16">
        <v>103714.28722432758</v>
      </c>
      <c r="AW596" s="17">
        <v>33</v>
      </c>
      <c r="AX596" s="18" t="s">
        <v>37</v>
      </c>
      <c r="AY596" s="19">
        <v>524595.5135644637</v>
      </c>
      <c r="AZ596" s="19" t="s">
        <v>37</v>
      </c>
    </row>
    <row r="597" spans="9:52" x14ac:dyDescent="0.15">
      <c r="I597" s="14">
        <v>45156</v>
      </c>
      <c r="J597" s="15" t="s">
        <v>37</v>
      </c>
      <c r="K597" s="15" t="s">
        <v>37</v>
      </c>
      <c r="L597" s="15">
        <v>24069.059090187711</v>
      </c>
      <c r="M597" s="15">
        <v>24592.697827449556</v>
      </c>
      <c r="N597" s="15" t="s">
        <v>37</v>
      </c>
      <c r="O597" s="15" t="s">
        <v>37</v>
      </c>
      <c r="P597" s="15">
        <v>27242.511967577771</v>
      </c>
      <c r="Q597" s="15">
        <v>27778.844787638256</v>
      </c>
      <c r="R597" s="15" t="s">
        <v>37</v>
      </c>
      <c r="S597" s="15" t="s">
        <v>37</v>
      </c>
      <c r="T597" s="15" t="s">
        <v>37</v>
      </c>
      <c r="U597" s="15" t="s">
        <v>37</v>
      </c>
      <c r="V597" s="15" t="s">
        <v>37</v>
      </c>
      <c r="W597" s="15" t="s">
        <v>37</v>
      </c>
      <c r="X597" s="15" t="s">
        <v>37</v>
      </c>
      <c r="Y597" s="15" t="s">
        <v>37</v>
      </c>
      <c r="Z597" s="15" t="s">
        <v>37</v>
      </c>
      <c r="AA597" s="15" t="s">
        <v>37</v>
      </c>
      <c r="AB597" s="15" t="s">
        <v>37</v>
      </c>
      <c r="AC597" s="15" t="s">
        <v>37</v>
      </c>
      <c r="AD597" s="15" t="s">
        <v>37</v>
      </c>
      <c r="AE597" s="15" t="s">
        <v>37</v>
      </c>
      <c r="AF597" s="15" t="s">
        <v>37</v>
      </c>
      <c r="AG597" s="15" t="s">
        <v>37</v>
      </c>
      <c r="AH597" s="15" t="s">
        <v>37</v>
      </c>
      <c r="AI597" s="15" t="s">
        <v>37</v>
      </c>
      <c r="AJ597" s="15" t="s">
        <v>37</v>
      </c>
      <c r="AK597" s="15" t="s">
        <v>37</v>
      </c>
      <c r="AL597" s="15" t="s">
        <v>37</v>
      </c>
      <c r="AM597" s="15" t="s">
        <v>37</v>
      </c>
      <c r="AN597" s="15" t="s">
        <v>37</v>
      </c>
      <c r="AP597" s="16">
        <v>103683.11367285329</v>
      </c>
      <c r="AQ597" s="17">
        <v>8</v>
      </c>
      <c r="AR597" s="18" t="s">
        <v>37</v>
      </c>
      <c r="AS597" s="19">
        <v>1916873.0990121164</v>
      </c>
      <c r="AT597" s="19" t="s">
        <v>37</v>
      </c>
      <c r="AV597" s="16">
        <v>103683.11367285329</v>
      </c>
      <c r="AW597" s="17">
        <v>33</v>
      </c>
      <c r="AX597" s="18" t="s">
        <v>37</v>
      </c>
      <c r="AY597" s="19">
        <v>628278.62723731704</v>
      </c>
      <c r="AZ597" s="19" t="s">
        <v>37</v>
      </c>
    </row>
    <row r="598" spans="9:52" x14ac:dyDescent="0.15">
      <c r="I598" s="14">
        <v>45157</v>
      </c>
      <c r="J598" s="15" t="s">
        <v>37</v>
      </c>
      <c r="K598" s="15" t="s">
        <v>37</v>
      </c>
      <c r="L598" s="15">
        <v>24061.824618712602</v>
      </c>
      <c r="M598" s="15">
        <v>24585.305965131134</v>
      </c>
      <c r="N598" s="15" t="s">
        <v>37</v>
      </c>
      <c r="O598" s="15" t="s">
        <v>37</v>
      </c>
      <c r="P598" s="15">
        <v>27234.323646837802</v>
      </c>
      <c r="Q598" s="15">
        <v>27770.495260576368</v>
      </c>
      <c r="R598" s="15" t="s">
        <v>37</v>
      </c>
      <c r="S598" s="15" t="s">
        <v>37</v>
      </c>
      <c r="T598" s="15" t="s">
        <v>37</v>
      </c>
      <c r="U598" s="15" t="s">
        <v>37</v>
      </c>
      <c r="V598" s="15" t="s">
        <v>37</v>
      </c>
      <c r="W598" s="15" t="s">
        <v>37</v>
      </c>
      <c r="X598" s="15" t="s">
        <v>37</v>
      </c>
      <c r="Y598" s="15" t="s">
        <v>37</v>
      </c>
      <c r="Z598" s="15" t="s">
        <v>37</v>
      </c>
      <c r="AA598" s="15" t="s">
        <v>37</v>
      </c>
      <c r="AB598" s="15" t="s">
        <v>37</v>
      </c>
      <c r="AC598" s="15" t="s">
        <v>37</v>
      </c>
      <c r="AD598" s="15" t="s">
        <v>37</v>
      </c>
      <c r="AE598" s="15" t="s">
        <v>37</v>
      </c>
      <c r="AF598" s="15" t="s">
        <v>37</v>
      </c>
      <c r="AG598" s="15" t="s">
        <v>37</v>
      </c>
      <c r="AH598" s="15" t="s">
        <v>37</v>
      </c>
      <c r="AI598" s="15" t="s">
        <v>37</v>
      </c>
      <c r="AJ598" s="15" t="s">
        <v>37</v>
      </c>
      <c r="AK598" s="15" t="s">
        <v>37</v>
      </c>
      <c r="AL598" s="15" t="s">
        <v>37</v>
      </c>
      <c r="AM598" s="15" t="s">
        <v>37</v>
      </c>
      <c r="AN598" s="15" t="s">
        <v>37</v>
      </c>
      <c r="AP598" s="16">
        <v>103651.94949125791</v>
      </c>
      <c r="AQ598" s="17">
        <v>8</v>
      </c>
      <c r="AR598" s="18" t="s">
        <v>37</v>
      </c>
      <c r="AS598" s="19">
        <v>2020525.0485033744</v>
      </c>
      <c r="AT598" s="19" t="s">
        <v>37</v>
      </c>
      <c r="AV598" s="16">
        <v>103651.94949125791</v>
      </c>
      <c r="AW598" s="17">
        <v>33</v>
      </c>
      <c r="AX598" s="18">
        <v>33</v>
      </c>
      <c r="AY598" s="19">
        <v>731930.57672857493</v>
      </c>
      <c r="AZ598" s="19">
        <v>731930.57672857493</v>
      </c>
    </row>
    <row r="599" spans="9:52" x14ac:dyDescent="0.15">
      <c r="I599" s="14">
        <v>45158</v>
      </c>
      <c r="J599" s="15" t="s">
        <v>37</v>
      </c>
      <c r="K599" s="15" t="s">
        <v>37</v>
      </c>
      <c r="L599" s="15">
        <v>24054.59232171292</v>
      </c>
      <c r="M599" s="15">
        <v>24577.916324595328</v>
      </c>
      <c r="N599" s="15" t="s">
        <v>37</v>
      </c>
      <c r="O599" s="15" t="s">
        <v>37</v>
      </c>
      <c r="P599" s="15">
        <v>27226.137787273095</v>
      </c>
      <c r="Q599" s="15">
        <v>27762.148243143762</v>
      </c>
      <c r="R599" s="15" t="s">
        <v>37</v>
      </c>
      <c r="S599" s="15" t="s">
        <v>37</v>
      </c>
      <c r="T599" s="15" t="s">
        <v>37</v>
      </c>
      <c r="U599" s="15" t="s">
        <v>37</v>
      </c>
      <c r="V599" s="15" t="s">
        <v>37</v>
      </c>
      <c r="W599" s="15" t="s">
        <v>37</v>
      </c>
      <c r="X599" s="15" t="s">
        <v>37</v>
      </c>
      <c r="Y599" s="15" t="s">
        <v>37</v>
      </c>
      <c r="Z599" s="15" t="s">
        <v>37</v>
      </c>
      <c r="AA599" s="15" t="s">
        <v>37</v>
      </c>
      <c r="AB599" s="15" t="s">
        <v>37</v>
      </c>
      <c r="AC599" s="15" t="s">
        <v>37</v>
      </c>
      <c r="AD599" s="15" t="s">
        <v>37</v>
      </c>
      <c r="AE599" s="15" t="s">
        <v>37</v>
      </c>
      <c r="AF599" s="15" t="s">
        <v>37</v>
      </c>
      <c r="AG599" s="15" t="s">
        <v>37</v>
      </c>
      <c r="AH599" s="15" t="s">
        <v>37</v>
      </c>
      <c r="AI599" s="15" t="s">
        <v>37</v>
      </c>
      <c r="AJ599" s="15" t="s">
        <v>37</v>
      </c>
      <c r="AK599" s="15" t="s">
        <v>37</v>
      </c>
      <c r="AL599" s="15" t="s">
        <v>37</v>
      </c>
      <c r="AM599" s="15" t="s">
        <v>37</v>
      </c>
      <c r="AN599" s="15" t="s">
        <v>37</v>
      </c>
      <c r="AP599" s="16">
        <v>103620.7946767251</v>
      </c>
      <c r="AQ599" s="17">
        <v>8</v>
      </c>
      <c r="AR599" s="18" t="s">
        <v>37</v>
      </c>
      <c r="AS599" s="19">
        <v>2124145.8431800995</v>
      </c>
      <c r="AT599" s="19" t="s">
        <v>37</v>
      </c>
      <c r="AV599" s="16">
        <v>103620.7946767251</v>
      </c>
      <c r="AW599" s="17">
        <v>34</v>
      </c>
      <c r="AX599" s="18" t="s">
        <v>37</v>
      </c>
      <c r="AY599" s="19">
        <v>103620.7946767251</v>
      </c>
      <c r="AZ599" s="19" t="s">
        <v>37</v>
      </c>
    </row>
    <row r="600" spans="9:52" x14ac:dyDescent="0.15">
      <c r="I600" s="14">
        <v>45159</v>
      </c>
      <c r="J600" s="15" t="s">
        <v>37</v>
      </c>
      <c r="K600" s="15" t="s">
        <v>37</v>
      </c>
      <c r="L600" s="15">
        <v>24047.362198535076</v>
      </c>
      <c r="M600" s="15">
        <v>24570.528905174335</v>
      </c>
      <c r="N600" s="15" t="s">
        <v>37</v>
      </c>
      <c r="O600" s="15" t="s">
        <v>37</v>
      </c>
      <c r="P600" s="15">
        <v>27217.954388143895</v>
      </c>
      <c r="Q600" s="15">
        <v>27753.803734586108</v>
      </c>
      <c r="R600" s="15" t="s">
        <v>37</v>
      </c>
      <c r="S600" s="15" t="s">
        <v>37</v>
      </c>
      <c r="T600" s="15" t="s">
        <v>37</v>
      </c>
      <c r="U600" s="15" t="s">
        <v>37</v>
      </c>
      <c r="V600" s="15" t="s">
        <v>37</v>
      </c>
      <c r="W600" s="15" t="s">
        <v>37</v>
      </c>
      <c r="X600" s="15" t="s">
        <v>37</v>
      </c>
      <c r="Y600" s="15" t="s">
        <v>37</v>
      </c>
      <c r="Z600" s="15" t="s">
        <v>37</v>
      </c>
      <c r="AA600" s="15" t="s">
        <v>37</v>
      </c>
      <c r="AB600" s="15" t="s">
        <v>37</v>
      </c>
      <c r="AC600" s="15" t="s">
        <v>37</v>
      </c>
      <c r="AD600" s="15" t="s">
        <v>37</v>
      </c>
      <c r="AE600" s="15" t="s">
        <v>37</v>
      </c>
      <c r="AF600" s="15" t="s">
        <v>37</v>
      </c>
      <c r="AG600" s="15" t="s">
        <v>37</v>
      </c>
      <c r="AH600" s="15" t="s">
        <v>37</v>
      </c>
      <c r="AI600" s="15" t="s">
        <v>37</v>
      </c>
      <c r="AJ600" s="15" t="s">
        <v>37</v>
      </c>
      <c r="AK600" s="15" t="s">
        <v>37</v>
      </c>
      <c r="AL600" s="15" t="s">
        <v>37</v>
      </c>
      <c r="AM600" s="15" t="s">
        <v>37</v>
      </c>
      <c r="AN600" s="15" t="s">
        <v>37</v>
      </c>
      <c r="AP600" s="16">
        <v>103589.64922643942</v>
      </c>
      <c r="AQ600" s="17">
        <v>8</v>
      </c>
      <c r="AR600" s="18" t="s">
        <v>37</v>
      </c>
      <c r="AS600" s="19">
        <v>2227735.4924065387</v>
      </c>
      <c r="AT600" s="19" t="s">
        <v>37</v>
      </c>
      <c r="AV600" s="16">
        <v>103589.64922643942</v>
      </c>
      <c r="AW600" s="17">
        <v>34</v>
      </c>
      <c r="AX600" s="18" t="s">
        <v>37</v>
      </c>
      <c r="AY600" s="19">
        <v>207210.44390316453</v>
      </c>
      <c r="AZ600" s="19" t="s">
        <v>37</v>
      </c>
    </row>
    <row r="601" spans="9:52" x14ac:dyDescent="0.15">
      <c r="I601" s="14">
        <v>45160</v>
      </c>
      <c r="J601" s="15" t="s">
        <v>37</v>
      </c>
      <c r="K601" s="15" t="s">
        <v>37</v>
      </c>
      <c r="L601" s="15">
        <v>24040.134248525686</v>
      </c>
      <c r="M601" s="15">
        <v>24563.143706200553</v>
      </c>
      <c r="N601" s="15" t="s">
        <v>37</v>
      </c>
      <c r="O601" s="15" t="s">
        <v>37</v>
      </c>
      <c r="P601" s="15">
        <v>27209.773448710654</v>
      </c>
      <c r="Q601" s="15">
        <v>27745.461734149314</v>
      </c>
      <c r="R601" s="15" t="s">
        <v>37</v>
      </c>
      <c r="S601" s="15" t="s">
        <v>37</v>
      </c>
      <c r="T601" s="15" t="s">
        <v>37</v>
      </c>
      <c r="U601" s="15" t="s">
        <v>37</v>
      </c>
      <c r="V601" s="15" t="s">
        <v>37</v>
      </c>
      <c r="W601" s="15" t="s">
        <v>37</v>
      </c>
      <c r="X601" s="15" t="s">
        <v>37</v>
      </c>
      <c r="Y601" s="15" t="s">
        <v>37</v>
      </c>
      <c r="Z601" s="15" t="s">
        <v>37</v>
      </c>
      <c r="AA601" s="15" t="s">
        <v>37</v>
      </c>
      <c r="AB601" s="15" t="s">
        <v>37</v>
      </c>
      <c r="AC601" s="15" t="s">
        <v>37</v>
      </c>
      <c r="AD601" s="15" t="s">
        <v>37</v>
      </c>
      <c r="AE601" s="15" t="s">
        <v>37</v>
      </c>
      <c r="AF601" s="15" t="s">
        <v>37</v>
      </c>
      <c r="AG601" s="15" t="s">
        <v>37</v>
      </c>
      <c r="AH601" s="15" t="s">
        <v>37</v>
      </c>
      <c r="AI601" s="15" t="s">
        <v>37</v>
      </c>
      <c r="AJ601" s="15" t="s">
        <v>37</v>
      </c>
      <c r="AK601" s="15" t="s">
        <v>37</v>
      </c>
      <c r="AL601" s="15" t="s">
        <v>37</v>
      </c>
      <c r="AM601" s="15" t="s">
        <v>37</v>
      </c>
      <c r="AN601" s="15" t="s">
        <v>37</v>
      </c>
      <c r="AP601" s="16">
        <v>103558.51313758621</v>
      </c>
      <c r="AQ601" s="17">
        <v>8</v>
      </c>
      <c r="AR601" s="18" t="s">
        <v>37</v>
      </c>
      <c r="AS601" s="19">
        <v>2331294.0055441251</v>
      </c>
      <c r="AT601" s="19" t="s">
        <v>37</v>
      </c>
      <c r="AV601" s="16">
        <v>103558.51313758621</v>
      </c>
      <c r="AW601" s="17">
        <v>34</v>
      </c>
      <c r="AX601" s="18" t="s">
        <v>37</v>
      </c>
      <c r="AY601" s="19">
        <v>310768.95704075077</v>
      </c>
      <c r="AZ601" s="19" t="s">
        <v>37</v>
      </c>
    </row>
    <row r="602" spans="9:52" x14ac:dyDescent="0.15">
      <c r="I602" s="14">
        <v>45161</v>
      </c>
      <c r="J602" s="15" t="s">
        <v>37</v>
      </c>
      <c r="K602" s="15" t="s">
        <v>37</v>
      </c>
      <c r="L602" s="15">
        <v>23090.441472167578</v>
      </c>
      <c r="M602" s="15">
        <v>24083.534559179527</v>
      </c>
      <c r="N602" s="15" t="s">
        <v>37</v>
      </c>
      <c r="O602" s="15" t="s">
        <v>37</v>
      </c>
      <c r="P602" s="15">
        <v>26724.374003879089</v>
      </c>
      <c r="Q602" s="15">
        <v>27258.895995543648</v>
      </c>
      <c r="R602" s="15" t="s">
        <v>37</v>
      </c>
      <c r="S602" s="15" t="s">
        <v>37</v>
      </c>
      <c r="T602" s="15" t="s">
        <v>37</v>
      </c>
      <c r="U602" s="15" t="s">
        <v>37</v>
      </c>
      <c r="V602" s="15" t="s">
        <v>37</v>
      </c>
      <c r="W602" s="15" t="s">
        <v>37</v>
      </c>
      <c r="X602" s="15" t="s">
        <v>37</v>
      </c>
      <c r="Y602" s="15" t="s">
        <v>37</v>
      </c>
      <c r="Z602" s="15" t="s">
        <v>37</v>
      </c>
      <c r="AA602" s="15" t="s">
        <v>37</v>
      </c>
      <c r="AB602" s="15" t="s">
        <v>37</v>
      </c>
      <c r="AC602" s="15" t="s">
        <v>37</v>
      </c>
      <c r="AD602" s="15" t="s">
        <v>37</v>
      </c>
      <c r="AE602" s="15" t="s">
        <v>37</v>
      </c>
      <c r="AF602" s="15" t="s">
        <v>37</v>
      </c>
      <c r="AG602" s="15" t="s">
        <v>37</v>
      </c>
      <c r="AH602" s="15" t="s">
        <v>37</v>
      </c>
      <c r="AI602" s="15" t="s">
        <v>37</v>
      </c>
      <c r="AJ602" s="15" t="s">
        <v>37</v>
      </c>
      <c r="AK602" s="15" t="s">
        <v>37</v>
      </c>
      <c r="AL602" s="15" t="s">
        <v>37</v>
      </c>
      <c r="AM602" s="15" t="s">
        <v>37</v>
      </c>
      <c r="AN602" s="15" t="s">
        <v>37</v>
      </c>
      <c r="AP602" s="16">
        <v>101157.24603076983</v>
      </c>
      <c r="AQ602" s="17">
        <v>8</v>
      </c>
      <c r="AR602" s="18" t="s">
        <v>37</v>
      </c>
      <c r="AS602" s="19">
        <v>2432451.2515748949</v>
      </c>
      <c r="AT602" s="19" t="s">
        <v>37</v>
      </c>
      <c r="AV602" s="16">
        <v>101157.24603076983</v>
      </c>
      <c r="AW602" s="17">
        <v>34</v>
      </c>
      <c r="AX602" s="18" t="s">
        <v>37</v>
      </c>
      <c r="AY602" s="19">
        <v>411926.20307152061</v>
      </c>
      <c r="AZ602" s="19" t="s">
        <v>37</v>
      </c>
    </row>
    <row r="603" spans="9:52" x14ac:dyDescent="0.15">
      <c r="I603" s="14">
        <v>45162</v>
      </c>
      <c r="J603" s="15" t="s">
        <v>37</v>
      </c>
      <c r="K603" s="15" t="s">
        <v>37</v>
      </c>
      <c r="L603" s="15">
        <v>23083.501145187944</v>
      </c>
      <c r="M603" s="15">
        <v>24076.295736792024</v>
      </c>
      <c r="N603" s="15" t="s">
        <v>37</v>
      </c>
      <c r="O603" s="15" t="s">
        <v>37</v>
      </c>
      <c r="P603" s="15">
        <v>26716.341420607067</v>
      </c>
      <c r="Q603" s="15">
        <v>27250.702750232984</v>
      </c>
      <c r="R603" s="15" t="s">
        <v>37</v>
      </c>
      <c r="S603" s="15" t="s">
        <v>37</v>
      </c>
      <c r="T603" s="15" t="s">
        <v>37</v>
      </c>
      <c r="U603" s="15" t="s">
        <v>37</v>
      </c>
      <c r="V603" s="15" t="s">
        <v>37</v>
      </c>
      <c r="W603" s="15" t="s">
        <v>37</v>
      </c>
      <c r="X603" s="15" t="s">
        <v>37</v>
      </c>
      <c r="Y603" s="15" t="s">
        <v>37</v>
      </c>
      <c r="Z603" s="15" t="s">
        <v>37</v>
      </c>
      <c r="AA603" s="15" t="s">
        <v>37</v>
      </c>
      <c r="AB603" s="15" t="s">
        <v>37</v>
      </c>
      <c r="AC603" s="15" t="s">
        <v>37</v>
      </c>
      <c r="AD603" s="15" t="s">
        <v>37</v>
      </c>
      <c r="AE603" s="15" t="s">
        <v>37</v>
      </c>
      <c r="AF603" s="15" t="s">
        <v>37</v>
      </c>
      <c r="AG603" s="15" t="s">
        <v>37</v>
      </c>
      <c r="AH603" s="15" t="s">
        <v>37</v>
      </c>
      <c r="AI603" s="15" t="s">
        <v>37</v>
      </c>
      <c r="AJ603" s="15" t="s">
        <v>37</v>
      </c>
      <c r="AK603" s="15" t="s">
        <v>37</v>
      </c>
      <c r="AL603" s="15" t="s">
        <v>37</v>
      </c>
      <c r="AM603" s="15" t="s">
        <v>37</v>
      </c>
      <c r="AN603" s="15" t="s">
        <v>37</v>
      </c>
      <c r="AP603" s="16">
        <v>101126.84105282002</v>
      </c>
      <c r="AQ603" s="17">
        <v>8</v>
      </c>
      <c r="AR603" s="18" t="s">
        <v>37</v>
      </c>
      <c r="AS603" s="19">
        <v>2533578.0926277149</v>
      </c>
      <c r="AT603" s="19" t="s">
        <v>37</v>
      </c>
      <c r="AV603" s="16">
        <v>101126.84105282002</v>
      </c>
      <c r="AW603" s="17">
        <v>34</v>
      </c>
      <c r="AX603" s="18" t="s">
        <v>37</v>
      </c>
      <c r="AY603" s="19">
        <v>513053.04412434064</v>
      </c>
      <c r="AZ603" s="19" t="s">
        <v>37</v>
      </c>
    </row>
    <row r="604" spans="9:52" x14ac:dyDescent="0.15">
      <c r="I604" s="14">
        <v>45163</v>
      </c>
      <c r="J604" s="15" t="s">
        <v>37</v>
      </c>
      <c r="K604" s="15" t="s">
        <v>37</v>
      </c>
      <c r="L604" s="15">
        <v>23076.562904272305</v>
      </c>
      <c r="M604" s="15">
        <v>24069.059090187711</v>
      </c>
      <c r="N604" s="15" t="s">
        <v>37</v>
      </c>
      <c r="O604" s="15" t="s">
        <v>37</v>
      </c>
      <c r="P604" s="15">
        <v>26708.311251700074</v>
      </c>
      <c r="Q604" s="15">
        <v>27242.511967577771</v>
      </c>
      <c r="R604" s="15" t="s">
        <v>37</v>
      </c>
      <c r="S604" s="15" t="s">
        <v>37</v>
      </c>
      <c r="T604" s="15" t="s">
        <v>37</v>
      </c>
      <c r="U604" s="15" t="s">
        <v>37</v>
      </c>
      <c r="V604" s="15" t="s">
        <v>37</v>
      </c>
      <c r="W604" s="15" t="s">
        <v>37</v>
      </c>
      <c r="X604" s="15" t="s">
        <v>37</v>
      </c>
      <c r="Y604" s="15" t="s">
        <v>37</v>
      </c>
      <c r="Z604" s="15" t="s">
        <v>37</v>
      </c>
      <c r="AA604" s="15" t="s">
        <v>37</v>
      </c>
      <c r="AB604" s="15" t="s">
        <v>37</v>
      </c>
      <c r="AC604" s="15" t="s">
        <v>37</v>
      </c>
      <c r="AD604" s="15" t="s">
        <v>37</v>
      </c>
      <c r="AE604" s="15" t="s">
        <v>37</v>
      </c>
      <c r="AF604" s="15" t="s">
        <v>37</v>
      </c>
      <c r="AG604" s="15" t="s">
        <v>37</v>
      </c>
      <c r="AH604" s="15" t="s">
        <v>37</v>
      </c>
      <c r="AI604" s="15" t="s">
        <v>37</v>
      </c>
      <c r="AJ604" s="15" t="s">
        <v>37</v>
      </c>
      <c r="AK604" s="15" t="s">
        <v>37</v>
      </c>
      <c r="AL604" s="15" t="s">
        <v>37</v>
      </c>
      <c r="AM604" s="15" t="s">
        <v>37</v>
      </c>
      <c r="AN604" s="15" t="s">
        <v>37</v>
      </c>
      <c r="AP604" s="16">
        <v>101096.44521373785</v>
      </c>
      <c r="AQ604" s="17">
        <v>8</v>
      </c>
      <c r="AR604" s="18" t="s">
        <v>37</v>
      </c>
      <c r="AS604" s="19">
        <v>2634674.5378414528</v>
      </c>
      <c r="AT604" s="19" t="s">
        <v>37</v>
      </c>
      <c r="AV604" s="16">
        <v>101096.44521373785</v>
      </c>
      <c r="AW604" s="17">
        <v>34</v>
      </c>
      <c r="AX604" s="18" t="s">
        <v>37</v>
      </c>
      <c r="AY604" s="19">
        <v>614149.48933807854</v>
      </c>
      <c r="AZ604" s="19" t="s">
        <v>37</v>
      </c>
    </row>
    <row r="605" spans="9:52" x14ac:dyDescent="0.15">
      <c r="I605" s="14">
        <v>45164</v>
      </c>
      <c r="J605" s="15" t="s">
        <v>37</v>
      </c>
      <c r="K605" s="15" t="s">
        <v>37</v>
      </c>
      <c r="L605" s="15">
        <v>23069.626748793646</v>
      </c>
      <c r="M605" s="15">
        <v>24061.824618712602</v>
      </c>
      <c r="N605" s="15" t="s">
        <v>37</v>
      </c>
      <c r="O605" s="15" t="s">
        <v>37</v>
      </c>
      <c r="P605" s="15">
        <v>26700.283496432417</v>
      </c>
      <c r="Q605" s="15">
        <v>27234.323646837802</v>
      </c>
      <c r="R605" s="15" t="s">
        <v>37</v>
      </c>
      <c r="S605" s="15" t="s">
        <v>37</v>
      </c>
      <c r="T605" s="15" t="s">
        <v>37</v>
      </c>
      <c r="U605" s="15" t="s">
        <v>37</v>
      </c>
      <c r="V605" s="15" t="s">
        <v>37</v>
      </c>
      <c r="W605" s="15" t="s">
        <v>37</v>
      </c>
      <c r="X605" s="15" t="s">
        <v>37</v>
      </c>
      <c r="Y605" s="15" t="s">
        <v>37</v>
      </c>
      <c r="Z605" s="15" t="s">
        <v>37</v>
      </c>
      <c r="AA605" s="15" t="s">
        <v>37</v>
      </c>
      <c r="AB605" s="15" t="s">
        <v>37</v>
      </c>
      <c r="AC605" s="15" t="s">
        <v>37</v>
      </c>
      <c r="AD605" s="15" t="s">
        <v>37</v>
      </c>
      <c r="AE605" s="15" t="s">
        <v>37</v>
      </c>
      <c r="AF605" s="15" t="s">
        <v>37</v>
      </c>
      <c r="AG605" s="15" t="s">
        <v>37</v>
      </c>
      <c r="AH605" s="15" t="s">
        <v>37</v>
      </c>
      <c r="AI605" s="15" t="s">
        <v>37</v>
      </c>
      <c r="AJ605" s="15" t="s">
        <v>37</v>
      </c>
      <c r="AK605" s="15" t="s">
        <v>37</v>
      </c>
      <c r="AL605" s="15" t="s">
        <v>37</v>
      </c>
      <c r="AM605" s="15" t="s">
        <v>37</v>
      </c>
      <c r="AN605" s="15" t="s">
        <v>37</v>
      </c>
      <c r="AP605" s="16">
        <v>101066.05851077646</v>
      </c>
      <c r="AQ605" s="17">
        <v>8</v>
      </c>
      <c r="AR605" s="18" t="s">
        <v>37</v>
      </c>
      <c r="AS605" s="19">
        <v>2735740.5963522294</v>
      </c>
      <c r="AT605" s="19" t="s">
        <v>37</v>
      </c>
      <c r="AV605" s="16">
        <v>101066.05851077646</v>
      </c>
      <c r="AW605" s="17">
        <v>34</v>
      </c>
      <c r="AX605" s="18">
        <v>34</v>
      </c>
      <c r="AY605" s="19">
        <v>715215.54784885503</v>
      </c>
      <c r="AZ605" s="19">
        <v>715215.54784885503</v>
      </c>
    </row>
    <row r="606" spans="9:52" x14ac:dyDescent="0.15">
      <c r="I606" s="14">
        <v>45165</v>
      </c>
      <c r="J606" s="15" t="s">
        <v>37</v>
      </c>
      <c r="K606" s="15" t="s">
        <v>37</v>
      </c>
      <c r="L606" s="15">
        <v>23062.692678125153</v>
      </c>
      <c r="M606" s="15">
        <v>24054.59232171292</v>
      </c>
      <c r="N606" s="15" t="s">
        <v>37</v>
      </c>
      <c r="O606" s="15" t="s">
        <v>37</v>
      </c>
      <c r="P606" s="15">
        <v>26692.258154078634</v>
      </c>
      <c r="Q606" s="15">
        <v>27226.137787273095</v>
      </c>
      <c r="R606" s="15" t="s">
        <v>37</v>
      </c>
      <c r="S606" s="15" t="s">
        <v>37</v>
      </c>
      <c r="T606" s="15" t="s">
        <v>37</v>
      </c>
      <c r="U606" s="15" t="s">
        <v>37</v>
      </c>
      <c r="V606" s="15" t="s">
        <v>37</v>
      </c>
      <c r="W606" s="15" t="s">
        <v>37</v>
      </c>
      <c r="X606" s="15" t="s">
        <v>37</v>
      </c>
      <c r="Y606" s="15" t="s">
        <v>37</v>
      </c>
      <c r="Z606" s="15" t="s">
        <v>37</v>
      </c>
      <c r="AA606" s="15" t="s">
        <v>37</v>
      </c>
      <c r="AB606" s="15" t="s">
        <v>37</v>
      </c>
      <c r="AC606" s="15" t="s">
        <v>37</v>
      </c>
      <c r="AD606" s="15" t="s">
        <v>37</v>
      </c>
      <c r="AE606" s="15" t="s">
        <v>37</v>
      </c>
      <c r="AF606" s="15" t="s">
        <v>37</v>
      </c>
      <c r="AG606" s="15" t="s">
        <v>37</v>
      </c>
      <c r="AH606" s="15" t="s">
        <v>37</v>
      </c>
      <c r="AI606" s="15" t="s">
        <v>37</v>
      </c>
      <c r="AJ606" s="15" t="s">
        <v>37</v>
      </c>
      <c r="AK606" s="15" t="s">
        <v>37</v>
      </c>
      <c r="AL606" s="15" t="s">
        <v>37</v>
      </c>
      <c r="AM606" s="15" t="s">
        <v>37</v>
      </c>
      <c r="AN606" s="15" t="s">
        <v>37</v>
      </c>
      <c r="AP606" s="16">
        <v>101035.6809411898</v>
      </c>
      <c r="AQ606" s="17">
        <v>8</v>
      </c>
      <c r="AR606" s="18" t="s">
        <v>37</v>
      </c>
      <c r="AS606" s="19">
        <v>2836776.277293419</v>
      </c>
      <c r="AT606" s="19" t="s">
        <v>37</v>
      </c>
      <c r="AV606" s="16">
        <v>101035.6809411898</v>
      </c>
      <c r="AW606" s="17">
        <v>35</v>
      </c>
      <c r="AX606" s="18" t="s">
        <v>37</v>
      </c>
      <c r="AY606" s="19">
        <v>101035.6809411898</v>
      </c>
      <c r="AZ606" s="19" t="s">
        <v>37</v>
      </c>
    </row>
    <row r="607" spans="9:52" x14ac:dyDescent="0.15">
      <c r="I607" s="14">
        <v>45166</v>
      </c>
      <c r="J607" s="15" t="s">
        <v>37</v>
      </c>
      <c r="K607" s="15" t="s">
        <v>37</v>
      </c>
      <c r="L607" s="15">
        <v>23055.760691640186</v>
      </c>
      <c r="M607" s="15">
        <v>24047.362198535076</v>
      </c>
      <c r="N607" s="15" t="s">
        <v>37</v>
      </c>
      <c r="O607" s="15" t="s">
        <v>37</v>
      </c>
      <c r="P607" s="15">
        <v>26684.235223913463</v>
      </c>
      <c r="Q607" s="15">
        <v>27217.954388143895</v>
      </c>
      <c r="R607" s="15" t="s">
        <v>37</v>
      </c>
      <c r="S607" s="15" t="s">
        <v>37</v>
      </c>
      <c r="T607" s="15" t="s">
        <v>37</v>
      </c>
      <c r="U607" s="15" t="s">
        <v>37</v>
      </c>
      <c r="V607" s="15" t="s">
        <v>37</v>
      </c>
      <c r="W607" s="15" t="s">
        <v>37</v>
      </c>
      <c r="X607" s="15" t="s">
        <v>37</v>
      </c>
      <c r="Y607" s="15" t="s">
        <v>37</v>
      </c>
      <c r="Z607" s="15" t="s">
        <v>37</v>
      </c>
      <c r="AA607" s="15" t="s">
        <v>37</v>
      </c>
      <c r="AB607" s="15" t="s">
        <v>37</v>
      </c>
      <c r="AC607" s="15" t="s">
        <v>37</v>
      </c>
      <c r="AD607" s="15" t="s">
        <v>37</v>
      </c>
      <c r="AE607" s="15" t="s">
        <v>37</v>
      </c>
      <c r="AF607" s="15" t="s">
        <v>37</v>
      </c>
      <c r="AG607" s="15" t="s">
        <v>37</v>
      </c>
      <c r="AH607" s="15" t="s">
        <v>37</v>
      </c>
      <c r="AI607" s="15" t="s">
        <v>37</v>
      </c>
      <c r="AJ607" s="15" t="s">
        <v>37</v>
      </c>
      <c r="AK607" s="15" t="s">
        <v>37</v>
      </c>
      <c r="AL607" s="15" t="s">
        <v>37</v>
      </c>
      <c r="AM607" s="15" t="s">
        <v>37</v>
      </c>
      <c r="AN607" s="15" t="s">
        <v>37</v>
      </c>
      <c r="AP607" s="16">
        <v>101005.31250223261</v>
      </c>
      <c r="AQ607" s="17">
        <v>8</v>
      </c>
      <c r="AR607" s="18" t="s">
        <v>37</v>
      </c>
      <c r="AS607" s="19">
        <v>2937781.5897956518</v>
      </c>
      <c r="AT607" s="19" t="s">
        <v>37</v>
      </c>
      <c r="AV607" s="16">
        <v>101005.31250223261</v>
      </c>
      <c r="AW607" s="17">
        <v>35</v>
      </c>
      <c r="AX607" s="18" t="s">
        <v>37</v>
      </c>
      <c r="AY607" s="19">
        <v>202040.99344342243</v>
      </c>
      <c r="AZ607" s="19" t="s">
        <v>37</v>
      </c>
    </row>
    <row r="608" spans="9:52" x14ac:dyDescent="0.15">
      <c r="I608" s="14">
        <v>45167</v>
      </c>
      <c r="J608" s="15" t="s">
        <v>37</v>
      </c>
      <c r="K608" s="15" t="s">
        <v>37</v>
      </c>
      <c r="L608" s="15">
        <v>23048.830788712297</v>
      </c>
      <c r="M608" s="15">
        <v>24040.134248525686</v>
      </c>
      <c r="N608" s="15" t="s">
        <v>37</v>
      </c>
      <c r="O608" s="15" t="s">
        <v>37</v>
      </c>
      <c r="P608" s="15">
        <v>26676.214705211874</v>
      </c>
      <c r="Q608" s="15">
        <v>27209.773448710654</v>
      </c>
      <c r="R608" s="15" t="s">
        <v>37</v>
      </c>
      <c r="S608" s="15" t="s">
        <v>37</v>
      </c>
      <c r="T608" s="15" t="s">
        <v>37</v>
      </c>
      <c r="U608" s="15" t="s">
        <v>37</v>
      </c>
      <c r="V608" s="15" t="s">
        <v>37</v>
      </c>
      <c r="W608" s="15" t="s">
        <v>37</v>
      </c>
      <c r="X608" s="15" t="s">
        <v>37</v>
      </c>
      <c r="Y608" s="15" t="s">
        <v>37</v>
      </c>
      <c r="Z608" s="15" t="s">
        <v>37</v>
      </c>
      <c r="AA608" s="15" t="s">
        <v>37</v>
      </c>
      <c r="AB608" s="15" t="s">
        <v>37</v>
      </c>
      <c r="AC608" s="15" t="s">
        <v>37</v>
      </c>
      <c r="AD608" s="15" t="s">
        <v>37</v>
      </c>
      <c r="AE608" s="15" t="s">
        <v>37</v>
      </c>
      <c r="AF608" s="15" t="s">
        <v>37</v>
      </c>
      <c r="AG608" s="15" t="s">
        <v>37</v>
      </c>
      <c r="AH608" s="15" t="s">
        <v>37</v>
      </c>
      <c r="AI608" s="15" t="s">
        <v>37</v>
      </c>
      <c r="AJ608" s="15" t="s">
        <v>37</v>
      </c>
      <c r="AK608" s="15" t="s">
        <v>37</v>
      </c>
      <c r="AL608" s="15" t="s">
        <v>37</v>
      </c>
      <c r="AM608" s="15" t="s">
        <v>37</v>
      </c>
      <c r="AN608" s="15" t="s">
        <v>37</v>
      </c>
      <c r="AP608" s="16">
        <v>100974.95319116052</v>
      </c>
      <c r="AQ608" s="17">
        <v>8</v>
      </c>
      <c r="AR608" s="18" t="s">
        <v>37</v>
      </c>
      <c r="AS608" s="19">
        <v>3038756.5429868125</v>
      </c>
      <c r="AT608" s="19" t="s">
        <v>37</v>
      </c>
      <c r="AV608" s="16">
        <v>100974.95319116052</v>
      </c>
      <c r="AW608" s="17">
        <v>35</v>
      </c>
      <c r="AX608" s="18" t="s">
        <v>37</v>
      </c>
      <c r="AY608" s="19">
        <v>303015.94663458294</v>
      </c>
      <c r="AZ608" s="19" t="s">
        <v>37</v>
      </c>
    </row>
    <row r="609" spans="9:52" x14ac:dyDescent="0.15">
      <c r="I609" s="14">
        <v>45168</v>
      </c>
      <c r="J609" s="15" t="s">
        <v>37</v>
      </c>
      <c r="K609" s="15" t="s">
        <v>37</v>
      </c>
      <c r="L609" s="15">
        <v>22571.660050986349</v>
      </c>
      <c r="M609" s="15">
        <v>23090.441472167578</v>
      </c>
      <c r="N609" s="15" t="s">
        <v>37</v>
      </c>
      <c r="O609" s="15" t="s">
        <v>37</v>
      </c>
      <c r="P609" s="15">
        <v>26191.978800869605</v>
      </c>
      <c r="Q609" s="15">
        <v>26724.374003879089</v>
      </c>
      <c r="R609" s="15" t="s">
        <v>37</v>
      </c>
      <c r="S609" s="15" t="s">
        <v>37</v>
      </c>
      <c r="T609" s="15" t="s">
        <v>37</v>
      </c>
      <c r="U609" s="15" t="s">
        <v>37</v>
      </c>
      <c r="V609" s="15" t="s">
        <v>37</v>
      </c>
      <c r="W609" s="15" t="s">
        <v>37</v>
      </c>
      <c r="X609" s="15" t="s">
        <v>37</v>
      </c>
      <c r="Y609" s="15" t="s">
        <v>37</v>
      </c>
      <c r="Z609" s="15" t="s">
        <v>37</v>
      </c>
      <c r="AA609" s="15" t="s">
        <v>37</v>
      </c>
      <c r="AB609" s="15" t="s">
        <v>37</v>
      </c>
      <c r="AC609" s="15" t="s">
        <v>37</v>
      </c>
      <c r="AD609" s="15" t="s">
        <v>37</v>
      </c>
      <c r="AE609" s="15" t="s">
        <v>37</v>
      </c>
      <c r="AF609" s="15" t="s">
        <v>37</v>
      </c>
      <c r="AG609" s="15" t="s">
        <v>37</v>
      </c>
      <c r="AH609" s="15" t="s">
        <v>37</v>
      </c>
      <c r="AI609" s="15" t="s">
        <v>37</v>
      </c>
      <c r="AJ609" s="15" t="s">
        <v>37</v>
      </c>
      <c r="AK609" s="15" t="s">
        <v>37</v>
      </c>
      <c r="AL609" s="15" t="s">
        <v>37</v>
      </c>
      <c r="AM609" s="15" t="s">
        <v>37</v>
      </c>
      <c r="AN609" s="15" t="s">
        <v>37</v>
      </c>
      <c r="AP609" s="16">
        <v>98578.454327902611</v>
      </c>
      <c r="AQ609" s="17">
        <v>8</v>
      </c>
      <c r="AR609" s="18" t="s">
        <v>37</v>
      </c>
      <c r="AS609" s="19">
        <v>3137334.9973147153</v>
      </c>
      <c r="AT609" s="19" t="s">
        <v>37</v>
      </c>
      <c r="AV609" s="16">
        <v>98578.454327902611</v>
      </c>
      <c r="AW609" s="17">
        <v>35</v>
      </c>
      <c r="AX609" s="18" t="s">
        <v>37</v>
      </c>
      <c r="AY609" s="19">
        <v>401594.40096248558</v>
      </c>
      <c r="AZ609" s="19" t="s">
        <v>37</v>
      </c>
    </row>
    <row r="610" spans="9:52" x14ac:dyDescent="0.15">
      <c r="I610" s="14">
        <v>45169</v>
      </c>
      <c r="J610" s="15" t="s">
        <v>37</v>
      </c>
      <c r="K610" s="15" t="s">
        <v>37</v>
      </c>
      <c r="L610" s="15">
        <v>22564.875654879597</v>
      </c>
      <c r="M610" s="15">
        <v>23083.501145187944</v>
      </c>
      <c r="N610" s="15" t="s">
        <v>37</v>
      </c>
      <c r="O610" s="15" t="s">
        <v>37</v>
      </c>
      <c r="P610" s="15">
        <v>26184.106240384317</v>
      </c>
      <c r="Q610" s="15">
        <v>26716.341420607067</v>
      </c>
      <c r="R610" s="15" t="s">
        <v>37</v>
      </c>
      <c r="S610" s="15" t="s">
        <v>37</v>
      </c>
      <c r="T610" s="15" t="s">
        <v>37</v>
      </c>
      <c r="U610" s="15" t="s">
        <v>37</v>
      </c>
      <c r="V610" s="15" t="s">
        <v>37</v>
      </c>
      <c r="W610" s="15" t="s">
        <v>37</v>
      </c>
      <c r="X610" s="15" t="s">
        <v>37</v>
      </c>
      <c r="Y610" s="15" t="s">
        <v>37</v>
      </c>
      <c r="Z610" s="15" t="s">
        <v>37</v>
      </c>
      <c r="AA610" s="15" t="s">
        <v>37</v>
      </c>
      <c r="AB610" s="15" t="s">
        <v>37</v>
      </c>
      <c r="AC610" s="15" t="s">
        <v>37</v>
      </c>
      <c r="AD610" s="15" t="s">
        <v>37</v>
      </c>
      <c r="AE610" s="15" t="s">
        <v>37</v>
      </c>
      <c r="AF610" s="15" t="s">
        <v>37</v>
      </c>
      <c r="AG610" s="15" t="s">
        <v>37</v>
      </c>
      <c r="AH610" s="15" t="s">
        <v>37</v>
      </c>
      <c r="AI610" s="15" t="s">
        <v>37</v>
      </c>
      <c r="AJ610" s="15" t="s">
        <v>37</v>
      </c>
      <c r="AK610" s="15" t="s">
        <v>37</v>
      </c>
      <c r="AL610" s="15" t="s">
        <v>37</v>
      </c>
      <c r="AM610" s="15" t="s">
        <v>37</v>
      </c>
      <c r="AN610" s="15" t="s">
        <v>37</v>
      </c>
      <c r="AP610" s="16">
        <v>98548.824461058917</v>
      </c>
      <c r="AQ610" s="17">
        <v>8</v>
      </c>
      <c r="AR610" s="18">
        <v>8</v>
      </c>
      <c r="AS610" s="19">
        <v>3235883.821775774</v>
      </c>
      <c r="AT610" s="19">
        <v>3235883.821775774</v>
      </c>
      <c r="AV610" s="16">
        <v>98548.824461058917</v>
      </c>
      <c r="AW610" s="17">
        <v>35</v>
      </c>
      <c r="AX610" s="18" t="s">
        <v>37</v>
      </c>
      <c r="AY610" s="19">
        <v>500143.22542354453</v>
      </c>
      <c r="AZ610" s="19" t="s">
        <v>37</v>
      </c>
    </row>
    <row r="611" spans="9:52" x14ac:dyDescent="0.15">
      <c r="I611" s="14">
        <v>45170</v>
      </c>
      <c r="J611" s="15" t="s">
        <v>37</v>
      </c>
      <c r="K611" s="15" t="s">
        <v>37</v>
      </c>
      <c r="L611" s="15">
        <v>22558.093297968473</v>
      </c>
      <c r="M611" s="15">
        <v>23076.562904272305</v>
      </c>
      <c r="N611" s="15" t="s">
        <v>37</v>
      </c>
      <c r="O611" s="15" t="s">
        <v>37</v>
      </c>
      <c r="P611" s="15">
        <v>26176.236046165777</v>
      </c>
      <c r="Q611" s="15">
        <v>26708.311251700074</v>
      </c>
      <c r="R611" s="15" t="s">
        <v>37</v>
      </c>
      <c r="S611" s="15" t="s">
        <v>37</v>
      </c>
      <c r="T611" s="15" t="s">
        <v>37</v>
      </c>
      <c r="U611" s="15" t="s">
        <v>37</v>
      </c>
      <c r="V611" s="15" t="s">
        <v>37</v>
      </c>
      <c r="W611" s="15" t="s">
        <v>37</v>
      </c>
      <c r="X611" s="15" t="s">
        <v>37</v>
      </c>
      <c r="Y611" s="15" t="s">
        <v>37</v>
      </c>
      <c r="Z611" s="15" t="s">
        <v>37</v>
      </c>
      <c r="AA611" s="15" t="s">
        <v>37</v>
      </c>
      <c r="AB611" s="15" t="s">
        <v>37</v>
      </c>
      <c r="AC611" s="15" t="s">
        <v>37</v>
      </c>
      <c r="AD611" s="15" t="s">
        <v>37</v>
      </c>
      <c r="AE611" s="15" t="s">
        <v>37</v>
      </c>
      <c r="AF611" s="15" t="s">
        <v>37</v>
      </c>
      <c r="AG611" s="15" t="s">
        <v>37</v>
      </c>
      <c r="AH611" s="15" t="s">
        <v>37</v>
      </c>
      <c r="AI611" s="15" t="s">
        <v>37</v>
      </c>
      <c r="AJ611" s="15" t="s">
        <v>37</v>
      </c>
      <c r="AK611" s="15" t="s">
        <v>37</v>
      </c>
      <c r="AL611" s="15" t="s">
        <v>37</v>
      </c>
      <c r="AM611" s="15" t="s">
        <v>37</v>
      </c>
      <c r="AN611" s="15" t="s">
        <v>37</v>
      </c>
      <c r="AP611" s="16">
        <v>98519.203500106625</v>
      </c>
      <c r="AQ611" s="17">
        <v>9</v>
      </c>
      <c r="AR611" s="18" t="s">
        <v>37</v>
      </c>
      <c r="AS611" s="19">
        <v>98519.203500106625</v>
      </c>
      <c r="AT611" s="19" t="s">
        <v>37</v>
      </c>
      <c r="AV611" s="16">
        <v>98519.203500106625</v>
      </c>
      <c r="AW611" s="17">
        <v>35</v>
      </c>
      <c r="AX611" s="18" t="s">
        <v>37</v>
      </c>
      <c r="AY611" s="19">
        <v>598662.42892365111</v>
      </c>
      <c r="AZ611" s="19" t="s">
        <v>37</v>
      </c>
    </row>
    <row r="612" spans="9:52" x14ac:dyDescent="0.15">
      <c r="I612" s="14">
        <v>45171</v>
      </c>
      <c r="J612" s="15" t="s">
        <v>37</v>
      </c>
      <c r="K612" s="15" t="s">
        <v>37</v>
      </c>
      <c r="L612" s="15">
        <v>22551.312979640057</v>
      </c>
      <c r="M612" s="15">
        <v>23069.626748793646</v>
      </c>
      <c r="N612" s="15" t="s">
        <v>37</v>
      </c>
      <c r="O612" s="15" t="s">
        <v>37</v>
      </c>
      <c r="P612" s="15">
        <v>26168.368217502761</v>
      </c>
      <c r="Q612" s="15">
        <v>26700.283496432417</v>
      </c>
      <c r="R612" s="15" t="s">
        <v>37</v>
      </c>
      <c r="S612" s="15" t="s">
        <v>37</v>
      </c>
      <c r="T612" s="15" t="s">
        <v>37</v>
      </c>
      <c r="U612" s="15" t="s">
        <v>37</v>
      </c>
      <c r="V612" s="15" t="s">
        <v>37</v>
      </c>
      <c r="W612" s="15" t="s">
        <v>37</v>
      </c>
      <c r="X612" s="15" t="s">
        <v>37</v>
      </c>
      <c r="Y612" s="15" t="s">
        <v>37</v>
      </c>
      <c r="Z612" s="15" t="s">
        <v>37</v>
      </c>
      <c r="AA612" s="15" t="s">
        <v>37</v>
      </c>
      <c r="AB612" s="15" t="s">
        <v>37</v>
      </c>
      <c r="AC612" s="15" t="s">
        <v>37</v>
      </c>
      <c r="AD612" s="15" t="s">
        <v>37</v>
      </c>
      <c r="AE612" s="15" t="s">
        <v>37</v>
      </c>
      <c r="AF612" s="15" t="s">
        <v>37</v>
      </c>
      <c r="AG612" s="15" t="s">
        <v>37</v>
      </c>
      <c r="AH612" s="15" t="s">
        <v>37</v>
      </c>
      <c r="AI612" s="15" t="s">
        <v>37</v>
      </c>
      <c r="AJ612" s="15" t="s">
        <v>37</v>
      </c>
      <c r="AK612" s="15" t="s">
        <v>37</v>
      </c>
      <c r="AL612" s="15" t="s">
        <v>37</v>
      </c>
      <c r="AM612" s="15" t="s">
        <v>37</v>
      </c>
      <c r="AN612" s="15" t="s">
        <v>37</v>
      </c>
      <c r="AP612" s="16">
        <v>98489.591442368881</v>
      </c>
      <c r="AQ612" s="17">
        <v>9</v>
      </c>
      <c r="AR612" s="18" t="s">
        <v>37</v>
      </c>
      <c r="AS612" s="19">
        <v>197008.79494247551</v>
      </c>
      <c r="AT612" s="19" t="s">
        <v>37</v>
      </c>
      <c r="AV612" s="16">
        <v>98489.591442368881</v>
      </c>
      <c r="AW612" s="17">
        <v>35</v>
      </c>
      <c r="AX612" s="18">
        <v>35</v>
      </c>
      <c r="AY612" s="19">
        <v>697152.02036602003</v>
      </c>
      <c r="AZ612" s="19">
        <v>697152.02036602003</v>
      </c>
    </row>
    <row r="613" spans="9:52" x14ac:dyDescent="0.15">
      <c r="I613" s="14">
        <v>45172</v>
      </c>
      <c r="J613" s="15" t="s">
        <v>37</v>
      </c>
      <c r="K613" s="15" t="s">
        <v>37</v>
      </c>
      <c r="L613" s="15">
        <v>22544.534699281605</v>
      </c>
      <c r="M613" s="15">
        <v>23062.692678125153</v>
      </c>
      <c r="N613" s="15" t="s">
        <v>37</v>
      </c>
      <c r="O613" s="15" t="s">
        <v>37</v>
      </c>
      <c r="P613" s="15">
        <v>26160.502753684239</v>
      </c>
      <c r="Q613" s="15">
        <v>26692.258154078634</v>
      </c>
      <c r="R613" s="15" t="s">
        <v>37</v>
      </c>
      <c r="S613" s="15" t="s">
        <v>37</v>
      </c>
      <c r="T613" s="15" t="s">
        <v>37</v>
      </c>
      <c r="U613" s="15" t="s">
        <v>37</v>
      </c>
      <c r="V613" s="15" t="s">
        <v>37</v>
      </c>
      <c r="W613" s="15" t="s">
        <v>37</v>
      </c>
      <c r="X613" s="15" t="s">
        <v>37</v>
      </c>
      <c r="Y613" s="15" t="s">
        <v>37</v>
      </c>
      <c r="Z613" s="15" t="s">
        <v>37</v>
      </c>
      <c r="AA613" s="15" t="s">
        <v>37</v>
      </c>
      <c r="AB613" s="15" t="s">
        <v>37</v>
      </c>
      <c r="AC613" s="15" t="s">
        <v>37</v>
      </c>
      <c r="AD613" s="15" t="s">
        <v>37</v>
      </c>
      <c r="AE613" s="15" t="s">
        <v>37</v>
      </c>
      <c r="AF613" s="15" t="s">
        <v>37</v>
      </c>
      <c r="AG613" s="15" t="s">
        <v>37</v>
      </c>
      <c r="AH613" s="15" t="s">
        <v>37</v>
      </c>
      <c r="AI613" s="15" t="s">
        <v>37</v>
      </c>
      <c r="AJ613" s="15" t="s">
        <v>37</v>
      </c>
      <c r="AK613" s="15" t="s">
        <v>37</v>
      </c>
      <c r="AL613" s="15" t="s">
        <v>37</v>
      </c>
      <c r="AM613" s="15" t="s">
        <v>37</v>
      </c>
      <c r="AN613" s="15" t="s">
        <v>37</v>
      </c>
      <c r="AP613" s="16">
        <v>98459.988285169631</v>
      </c>
      <c r="AQ613" s="17">
        <v>9</v>
      </c>
      <c r="AR613" s="18" t="s">
        <v>37</v>
      </c>
      <c r="AS613" s="19">
        <v>295468.78322764515</v>
      </c>
      <c r="AT613" s="19" t="s">
        <v>37</v>
      </c>
      <c r="AV613" s="16">
        <v>98459.988285169631</v>
      </c>
      <c r="AW613" s="17">
        <v>36</v>
      </c>
      <c r="AX613" s="18" t="s">
        <v>37</v>
      </c>
      <c r="AY613" s="19">
        <v>98459.988285169631</v>
      </c>
      <c r="AZ613" s="19" t="s">
        <v>37</v>
      </c>
    </row>
    <row r="614" spans="9:52" x14ac:dyDescent="0.15">
      <c r="I614" s="14">
        <v>45173</v>
      </c>
      <c r="J614" s="15" t="s">
        <v>37</v>
      </c>
      <c r="K614" s="15" t="s">
        <v>37</v>
      </c>
      <c r="L614" s="15">
        <v>22537.758456280564</v>
      </c>
      <c r="M614" s="15">
        <v>23055.760691640186</v>
      </c>
      <c r="N614" s="15" t="s">
        <v>37</v>
      </c>
      <c r="O614" s="15" t="s">
        <v>37</v>
      </c>
      <c r="P614" s="15">
        <v>26152.63965399942</v>
      </c>
      <c r="Q614" s="15">
        <v>26684.235223913463</v>
      </c>
      <c r="R614" s="15" t="s">
        <v>37</v>
      </c>
      <c r="S614" s="15" t="s">
        <v>37</v>
      </c>
      <c r="T614" s="15" t="s">
        <v>37</v>
      </c>
      <c r="U614" s="15" t="s">
        <v>37</v>
      </c>
      <c r="V614" s="15" t="s">
        <v>37</v>
      </c>
      <c r="W614" s="15" t="s">
        <v>37</v>
      </c>
      <c r="X614" s="15" t="s">
        <v>37</v>
      </c>
      <c r="Y614" s="15" t="s">
        <v>37</v>
      </c>
      <c r="Z614" s="15" t="s">
        <v>37</v>
      </c>
      <c r="AA614" s="15" t="s">
        <v>37</v>
      </c>
      <c r="AB614" s="15" t="s">
        <v>37</v>
      </c>
      <c r="AC614" s="15" t="s">
        <v>37</v>
      </c>
      <c r="AD614" s="15" t="s">
        <v>37</v>
      </c>
      <c r="AE614" s="15" t="s">
        <v>37</v>
      </c>
      <c r="AF614" s="15" t="s">
        <v>37</v>
      </c>
      <c r="AG614" s="15" t="s">
        <v>37</v>
      </c>
      <c r="AH614" s="15" t="s">
        <v>37</v>
      </c>
      <c r="AI614" s="15" t="s">
        <v>37</v>
      </c>
      <c r="AJ614" s="15" t="s">
        <v>37</v>
      </c>
      <c r="AK614" s="15" t="s">
        <v>37</v>
      </c>
      <c r="AL614" s="15" t="s">
        <v>37</v>
      </c>
      <c r="AM614" s="15" t="s">
        <v>37</v>
      </c>
      <c r="AN614" s="15" t="s">
        <v>37</v>
      </c>
      <c r="AP614" s="16">
        <v>98430.394025833637</v>
      </c>
      <c r="AQ614" s="17">
        <v>9</v>
      </c>
      <c r="AR614" s="18" t="s">
        <v>37</v>
      </c>
      <c r="AS614" s="19">
        <v>393899.17725347879</v>
      </c>
      <c r="AT614" s="19" t="s">
        <v>37</v>
      </c>
      <c r="AV614" s="16">
        <v>98430.394025833637</v>
      </c>
      <c r="AW614" s="17">
        <v>36</v>
      </c>
      <c r="AX614" s="18" t="s">
        <v>37</v>
      </c>
      <c r="AY614" s="19">
        <v>196890.38231100328</v>
      </c>
      <c r="AZ614" s="19" t="s">
        <v>37</v>
      </c>
    </row>
    <row r="615" spans="9:52" x14ac:dyDescent="0.15">
      <c r="I615" s="14">
        <v>45174</v>
      </c>
      <c r="J615" s="15" t="s">
        <v>37</v>
      </c>
      <c r="K615" s="15" t="s">
        <v>37</v>
      </c>
      <c r="L615" s="15">
        <v>22530.984250024565</v>
      </c>
      <c r="M615" s="15">
        <v>23048.830788712297</v>
      </c>
      <c r="N615" s="15" t="s">
        <v>37</v>
      </c>
      <c r="O615" s="15" t="s">
        <v>37</v>
      </c>
      <c r="P615" s="15">
        <v>26144.778917737702</v>
      </c>
      <c r="Q615" s="15">
        <v>26676.214705211874</v>
      </c>
      <c r="R615" s="15" t="s">
        <v>37</v>
      </c>
      <c r="S615" s="15" t="s">
        <v>37</v>
      </c>
      <c r="T615" s="15" t="s">
        <v>37</v>
      </c>
      <c r="U615" s="15" t="s">
        <v>37</v>
      </c>
      <c r="V615" s="15" t="s">
        <v>37</v>
      </c>
      <c r="W615" s="15" t="s">
        <v>37</v>
      </c>
      <c r="X615" s="15" t="s">
        <v>37</v>
      </c>
      <c r="Y615" s="15" t="s">
        <v>37</v>
      </c>
      <c r="Z615" s="15" t="s">
        <v>37</v>
      </c>
      <c r="AA615" s="15" t="s">
        <v>37</v>
      </c>
      <c r="AB615" s="15" t="s">
        <v>37</v>
      </c>
      <c r="AC615" s="15" t="s">
        <v>37</v>
      </c>
      <c r="AD615" s="15" t="s">
        <v>37</v>
      </c>
      <c r="AE615" s="15" t="s">
        <v>37</v>
      </c>
      <c r="AF615" s="15" t="s">
        <v>37</v>
      </c>
      <c r="AG615" s="15" t="s">
        <v>37</v>
      </c>
      <c r="AH615" s="15" t="s">
        <v>37</v>
      </c>
      <c r="AI615" s="15" t="s">
        <v>37</v>
      </c>
      <c r="AJ615" s="15" t="s">
        <v>37</v>
      </c>
      <c r="AK615" s="15" t="s">
        <v>37</v>
      </c>
      <c r="AL615" s="15" t="s">
        <v>37</v>
      </c>
      <c r="AM615" s="15" t="s">
        <v>37</v>
      </c>
      <c r="AN615" s="15" t="s">
        <v>37</v>
      </c>
      <c r="AP615" s="16">
        <v>98400.808661686431</v>
      </c>
      <c r="AQ615" s="17">
        <v>9</v>
      </c>
      <c r="AR615" s="18" t="s">
        <v>37</v>
      </c>
      <c r="AS615" s="19">
        <v>492299.98591516522</v>
      </c>
      <c r="AT615" s="19" t="s">
        <v>37</v>
      </c>
      <c r="AV615" s="16">
        <v>98400.808661686431</v>
      </c>
      <c r="AW615" s="17">
        <v>36</v>
      </c>
      <c r="AX615" s="18" t="s">
        <v>37</v>
      </c>
      <c r="AY615" s="19">
        <v>295291.19097268971</v>
      </c>
      <c r="AZ615" s="19" t="s">
        <v>37</v>
      </c>
    </row>
    <row r="616" spans="9:52" x14ac:dyDescent="0.15">
      <c r="I616" s="14">
        <v>45175</v>
      </c>
      <c r="J616" s="15" t="s">
        <v>37</v>
      </c>
      <c r="K616" s="15" t="s">
        <v>37</v>
      </c>
      <c r="L616" s="15">
        <v>22054.957661570137</v>
      </c>
      <c r="M616" s="15">
        <v>22571.660050986349</v>
      </c>
      <c r="N616" s="15" t="s">
        <v>37</v>
      </c>
      <c r="O616" s="15" t="s">
        <v>37</v>
      </c>
      <c r="P616" s="15">
        <v>25661.703807021648</v>
      </c>
      <c r="Q616" s="15">
        <v>26191.978800869605</v>
      </c>
      <c r="R616" s="15" t="s">
        <v>37</v>
      </c>
      <c r="S616" s="15" t="s">
        <v>37</v>
      </c>
      <c r="T616" s="15" t="s">
        <v>37</v>
      </c>
      <c r="U616" s="15" t="s">
        <v>37</v>
      </c>
      <c r="V616" s="15" t="s">
        <v>37</v>
      </c>
      <c r="W616" s="15" t="s">
        <v>37</v>
      </c>
      <c r="X616" s="15" t="s">
        <v>37</v>
      </c>
      <c r="Y616" s="15" t="s">
        <v>37</v>
      </c>
      <c r="Z616" s="15" t="s">
        <v>37</v>
      </c>
      <c r="AA616" s="15" t="s">
        <v>37</v>
      </c>
      <c r="AB616" s="15" t="s">
        <v>37</v>
      </c>
      <c r="AC616" s="15" t="s">
        <v>37</v>
      </c>
      <c r="AD616" s="15" t="s">
        <v>37</v>
      </c>
      <c r="AE616" s="15" t="s">
        <v>37</v>
      </c>
      <c r="AF616" s="15" t="s">
        <v>37</v>
      </c>
      <c r="AG616" s="15" t="s">
        <v>37</v>
      </c>
      <c r="AH616" s="15" t="s">
        <v>37</v>
      </c>
      <c r="AI616" s="15" t="s">
        <v>37</v>
      </c>
      <c r="AJ616" s="15" t="s">
        <v>37</v>
      </c>
      <c r="AK616" s="15" t="s">
        <v>37</v>
      </c>
      <c r="AL616" s="15" t="s">
        <v>37</v>
      </c>
      <c r="AM616" s="15" t="s">
        <v>37</v>
      </c>
      <c r="AN616" s="15" t="s">
        <v>37</v>
      </c>
      <c r="AP616" s="16">
        <v>96480.300320447743</v>
      </c>
      <c r="AQ616" s="17">
        <v>9</v>
      </c>
      <c r="AR616" s="18" t="s">
        <v>37</v>
      </c>
      <c r="AS616" s="19">
        <v>588780.28623561293</v>
      </c>
      <c r="AT616" s="19" t="s">
        <v>37</v>
      </c>
      <c r="AV616" s="16">
        <v>96480.300320447743</v>
      </c>
      <c r="AW616" s="17">
        <v>36</v>
      </c>
      <c r="AX616" s="18" t="s">
        <v>37</v>
      </c>
      <c r="AY616" s="19">
        <v>391771.49129313743</v>
      </c>
      <c r="AZ616" s="19" t="s">
        <v>37</v>
      </c>
    </row>
    <row r="617" spans="9:52" x14ac:dyDescent="0.15">
      <c r="I617" s="14">
        <v>45176</v>
      </c>
      <c r="J617" s="15" t="s">
        <v>37</v>
      </c>
      <c r="K617" s="15" t="s">
        <v>37</v>
      </c>
      <c r="L617" s="15">
        <v>22048.328571438713</v>
      </c>
      <c r="M617" s="15">
        <v>22564.875654879597</v>
      </c>
      <c r="N617" s="15" t="s">
        <v>37</v>
      </c>
      <c r="O617" s="15" t="s">
        <v>37</v>
      </c>
      <c r="P617" s="15">
        <v>25653.990632048793</v>
      </c>
      <c r="Q617" s="15">
        <v>26184.106240384317</v>
      </c>
      <c r="R617" s="15" t="s">
        <v>37</v>
      </c>
      <c r="S617" s="15" t="s">
        <v>37</v>
      </c>
      <c r="T617" s="15" t="s">
        <v>37</v>
      </c>
      <c r="U617" s="15" t="s">
        <v>37</v>
      </c>
      <c r="V617" s="15" t="s">
        <v>37</v>
      </c>
      <c r="W617" s="15" t="s">
        <v>37</v>
      </c>
      <c r="X617" s="15" t="s">
        <v>37</v>
      </c>
      <c r="Y617" s="15" t="s">
        <v>37</v>
      </c>
      <c r="Z617" s="15" t="s">
        <v>37</v>
      </c>
      <c r="AA617" s="15" t="s">
        <v>37</v>
      </c>
      <c r="AB617" s="15" t="s">
        <v>37</v>
      </c>
      <c r="AC617" s="15" t="s">
        <v>37</v>
      </c>
      <c r="AD617" s="15" t="s">
        <v>37</v>
      </c>
      <c r="AE617" s="15" t="s">
        <v>37</v>
      </c>
      <c r="AF617" s="15" t="s">
        <v>37</v>
      </c>
      <c r="AG617" s="15" t="s">
        <v>37</v>
      </c>
      <c r="AH617" s="15" t="s">
        <v>37</v>
      </c>
      <c r="AI617" s="15" t="s">
        <v>37</v>
      </c>
      <c r="AJ617" s="15" t="s">
        <v>37</v>
      </c>
      <c r="AK617" s="15" t="s">
        <v>37</v>
      </c>
      <c r="AL617" s="15" t="s">
        <v>37</v>
      </c>
      <c r="AM617" s="15" t="s">
        <v>37</v>
      </c>
      <c r="AN617" s="15" t="s">
        <v>37</v>
      </c>
      <c r="AP617" s="16">
        <v>96451.301098751428</v>
      </c>
      <c r="AQ617" s="17">
        <v>9</v>
      </c>
      <c r="AR617" s="18" t="s">
        <v>37</v>
      </c>
      <c r="AS617" s="19">
        <v>685231.58733436442</v>
      </c>
      <c r="AT617" s="19" t="s">
        <v>37</v>
      </c>
      <c r="AV617" s="16">
        <v>96451.301098751428</v>
      </c>
      <c r="AW617" s="17">
        <v>36</v>
      </c>
      <c r="AX617" s="18" t="s">
        <v>37</v>
      </c>
      <c r="AY617" s="19">
        <v>488222.79239188886</v>
      </c>
      <c r="AZ617" s="19" t="s">
        <v>37</v>
      </c>
    </row>
    <row r="618" spans="9:52" x14ac:dyDescent="0.15">
      <c r="I618" s="14">
        <v>45177</v>
      </c>
      <c r="J618" s="15" t="s">
        <v>37</v>
      </c>
      <c r="K618" s="15" t="s">
        <v>37</v>
      </c>
      <c r="L618" s="15">
        <v>22041.701473822384</v>
      </c>
      <c r="M618" s="15">
        <v>22558.093297968473</v>
      </c>
      <c r="N618" s="15" t="s">
        <v>37</v>
      </c>
      <c r="O618" s="15" t="s">
        <v>37</v>
      </c>
      <c r="P618" s="15">
        <v>25646.27977543596</v>
      </c>
      <c r="Q618" s="15">
        <v>26176.236046165777</v>
      </c>
      <c r="R618" s="15" t="s">
        <v>37</v>
      </c>
      <c r="S618" s="15" t="s">
        <v>37</v>
      </c>
      <c r="T618" s="15" t="s">
        <v>37</v>
      </c>
      <c r="U618" s="15" t="s">
        <v>37</v>
      </c>
      <c r="V618" s="15" t="s">
        <v>37</v>
      </c>
      <c r="W618" s="15" t="s">
        <v>37</v>
      </c>
      <c r="X618" s="15" t="s">
        <v>37</v>
      </c>
      <c r="Y618" s="15" t="s">
        <v>37</v>
      </c>
      <c r="Z618" s="15" t="s">
        <v>37</v>
      </c>
      <c r="AA618" s="15" t="s">
        <v>37</v>
      </c>
      <c r="AB618" s="15" t="s">
        <v>37</v>
      </c>
      <c r="AC618" s="15" t="s">
        <v>37</v>
      </c>
      <c r="AD618" s="15" t="s">
        <v>37</v>
      </c>
      <c r="AE618" s="15" t="s">
        <v>37</v>
      </c>
      <c r="AF618" s="15" t="s">
        <v>37</v>
      </c>
      <c r="AG618" s="15" t="s">
        <v>37</v>
      </c>
      <c r="AH618" s="15" t="s">
        <v>37</v>
      </c>
      <c r="AI618" s="15" t="s">
        <v>37</v>
      </c>
      <c r="AJ618" s="15" t="s">
        <v>37</v>
      </c>
      <c r="AK618" s="15" t="s">
        <v>37</v>
      </c>
      <c r="AL618" s="15" t="s">
        <v>37</v>
      </c>
      <c r="AM618" s="15" t="s">
        <v>37</v>
      </c>
      <c r="AN618" s="15" t="s">
        <v>37</v>
      </c>
      <c r="AP618" s="16">
        <v>96422.310593392598</v>
      </c>
      <c r="AQ618" s="17">
        <v>9</v>
      </c>
      <c r="AR618" s="18" t="s">
        <v>37</v>
      </c>
      <c r="AS618" s="19">
        <v>781653.897927757</v>
      </c>
      <c r="AT618" s="19" t="s">
        <v>37</v>
      </c>
      <c r="AV618" s="16">
        <v>96422.310593392598</v>
      </c>
      <c r="AW618" s="17">
        <v>36</v>
      </c>
      <c r="AX618" s="18" t="s">
        <v>37</v>
      </c>
      <c r="AY618" s="19">
        <v>584645.1029852815</v>
      </c>
      <c r="AZ618" s="19" t="s">
        <v>37</v>
      </c>
    </row>
    <row r="619" spans="9:52" x14ac:dyDescent="0.15">
      <c r="I619" s="14">
        <v>45178</v>
      </c>
      <c r="J619" s="15" t="s">
        <v>37</v>
      </c>
      <c r="K619" s="15" t="s">
        <v>37</v>
      </c>
      <c r="L619" s="15">
        <v>22035.076368122252</v>
      </c>
      <c r="M619" s="15">
        <v>22551.312979640057</v>
      </c>
      <c r="N619" s="15" t="s">
        <v>37</v>
      </c>
      <c r="O619" s="15" t="s">
        <v>37</v>
      </c>
      <c r="P619" s="15">
        <v>25638.571236486318</v>
      </c>
      <c r="Q619" s="15">
        <v>26168.368217502761</v>
      </c>
      <c r="R619" s="15" t="s">
        <v>37</v>
      </c>
      <c r="S619" s="15" t="s">
        <v>37</v>
      </c>
      <c r="T619" s="15" t="s">
        <v>37</v>
      </c>
      <c r="U619" s="15" t="s">
        <v>37</v>
      </c>
      <c r="V619" s="15" t="s">
        <v>37</v>
      </c>
      <c r="W619" s="15" t="s">
        <v>37</v>
      </c>
      <c r="X619" s="15" t="s">
        <v>37</v>
      </c>
      <c r="Y619" s="15" t="s">
        <v>37</v>
      </c>
      <c r="Z619" s="15" t="s">
        <v>37</v>
      </c>
      <c r="AA619" s="15" t="s">
        <v>37</v>
      </c>
      <c r="AB619" s="15" t="s">
        <v>37</v>
      </c>
      <c r="AC619" s="15" t="s">
        <v>37</v>
      </c>
      <c r="AD619" s="15" t="s">
        <v>37</v>
      </c>
      <c r="AE619" s="15" t="s">
        <v>37</v>
      </c>
      <c r="AF619" s="15" t="s">
        <v>37</v>
      </c>
      <c r="AG619" s="15" t="s">
        <v>37</v>
      </c>
      <c r="AH619" s="15" t="s">
        <v>37</v>
      </c>
      <c r="AI619" s="15" t="s">
        <v>37</v>
      </c>
      <c r="AJ619" s="15" t="s">
        <v>37</v>
      </c>
      <c r="AK619" s="15" t="s">
        <v>37</v>
      </c>
      <c r="AL619" s="15" t="s">
        <v>37</v>
      </c>
      <c r="AM619" s="15" t="s">
        <v>37</v>
      </c>
      <c r="AN619" s="15" t="s">
        <v>37</v>
      </c>
      <c r="AP619" s="16">
        <v>96393.328801751384</v>
      </c>
      <c r="AQ619" s="17">
        <v>9</v>
      </c>
      <c r="AR619" s="18" t="s">
        <v>37</v>
      </c>
      <c r="AS619" s="19">
        <v>878047.22672950837</v>
      </c>
      <c r="AT619" s="19" t="s">
        <v>37</v>
      </c>
      <c r="AV619" s="16">
        <v>96393.328801751384</v>
      </c>
      <c r="AW619" s="17">
        <v>36</v>
      </c>
      <c r="AX619" s="18">
        <v>36</v>
      </c>
      <c r="AY619" s="19">
        <v>681038.43178703287</v>
      </c>
      <c r="AZ619" s="19">
        <v>681038.43178703287</v>
      </c>
    </row>
    <row r="620" spans="9:52" x14ac:dyDescent="0.15">
      <c r="I620" s="14">
        <v>45179</v>
      </c>
      <c r="J620" s="15" t="s">
        <v>37</v>
      </c>
      <c r="K620" s="15" t="s">
        <v>37</v>
      </c>
      <c r="L620" s="15">
        <v>22028.453253739604</v>
      </c>
      <c r="M620" s="15">
        <v>22544.534699281605</v>
      </c>
      <c r="N620" s="15" t="s">
        <v>37</v>
      </c>
      <c r="O620" s="15" t="s">
        <v>37</v>
      </c>
      <c r="P620" s="15">
        <v>25630.865014503233</v>
      </c>
      <c r="Q620" s="15">
        <v>26160.502753684239</v>
      </c>
      <c r="R620" s="15" t="s">
        <v>37</v>
      </c>
      <c r="S620" s="15" t="s">
        <v>37</v>
      </c>
      <c r="T620" s="15" t="s">
        <v>37</v>
      </c>
      <c r="U620" s="15" t="s">
        <v>37</v>
      </c>
      <c r="V620" s="15" t="s">
        <v>37</v>
      </c>
      <c r="W620" s="15" t="s">
        <v>37</v>
      </c>
      <c r="X620" s="15" t="s">
        <v>37</v>
      </c>
      <c r="Y620" s="15" t="s">
        <v>37</v>
      </c>
      <c r="Z620" s="15" t="s">
        <v>37</v>
      </c>
      <c r="AA620" s="15" t="s">
        <v>37</v>
      </c>
      <c r="AB620" s="15" t="s">
        <v>37</v>
      </c>
      <c r="AC620" s="15" t="s">
        <v>37</v>
      </c>
      <c r="AD620" s="15" t="s">
        <v>37</v>
      </c>
      <c r="AE620" s="15" t="s">
        <v>37</v>
      </c>
      <c r="AF620" s="15" t="s">
        <v>37</v>
      </c>
      <c r="AG620" s="15" t="s">
        <v>37</v>
      </c>
      <c r="AH620" s="15" t="s">
        <v>37</v>
      </c>
      <c r="AI620" s="15" t="s">
        <v>37</v>
      </c>
      <c r="AJ620" s="15" t="s">
        <v>37</v>
      </c>
      <c r="AK620" s="15" t="s">
        <v>37</v>
      </c>
      <c r="AL620" s="15" t="s">
        <v>37</v>
      </c>
      <c r="AM620" s="15" t="s">
        <v>37</v>
      </c>
      <c r="AN620" s="15" t="s">
        <v>37</v>
      </c>
      <c r="AP620" s="16">
        <v>96364.355721208674</v>
      </c>
      <c r="AQ620" s="17">
        <v>9</v>
      </c>
      <c r="AR620" s="18" t="s">
        <v>37</v>
      </c>
      <c r="AS620" s="19">
        <v>974411.58245071699</v>
      </c>
      <c r="AT620" s="19" t="s">
        <v>37</v>
      </c>
      <c r="AV620" s="16">
        <v>96364.355721208674</v>
      </c>
      <c r="AW620" s="17">
        <v>37</v>
      </c>
      <c r="AX620" s="18" t="s">
        <v>37</v>
      </c>
      <c r="AY620" s="19">
        <v>96364.355721208674</v>
      </c>
      <c r="AZ620" s="19" t="s">
        <v>37</v>
      </c>
    </row>
    <row r="621" spans="9:52" x14ac:dyDescent="0.15">
      <c r="I621" s="14">
        <v>45180</v>
      </c>
      <c r="J621" s="15" t="s">
        <v>37</v>
      </c>
      <c r="K621" s="15" t="s">
        <v>37</v>
      </c>
      <c r="L621" s="15">
        <v>22021.832130075905</v>
      </c>
      <c r="M621" s="15">
        <v>22537.758456280564</v>
      </c>
      <c r="N621" s="15" t="s">
        <v>37</v>
      </c>
      <c r="O621" s="15" t="s">
        <v>37</v>
      </c>
      <c r="P621" s="15">
        <v>25623.161108790304</v>
      </c>
      <c r="Q621" s="15">
        <v>26152.63965399942</v>
      </c>
      <c r="R621" s="15" t="s">
        <v>37</v>
      </c>
      <c r="S621" s="15" t="s">
        <v>37</v>
      </c>
      <c r="T621" s="15" t="s">
        <v>37</v>
      </c>
      <c r="U621" s="15" t="s">
        <v>37</v>
      </c>
      <c r="V621" s="15" t="s">
        <v>37</v>
      </c>
      <c r="W621" s="15" t="s">
        <v>37</v>
      </c>
      <c r="X621" s="15" t="s">
        <v>37</v>
      </c>
      <c r="Y621" s="15" t="s">
        <v>37</v>
      </c>
      <c r="Z621" s="15" t="s">
        <v>37</v>
      </c>
      <c r="AA621" s="15" t="s">
        <v>37</v>
      </c>
      <c r="AB621" s="15" t="s">
        <v>37</v>
      </c>
      <c r="AC621" s="15" t="s">
        <v>37</v>
      </c>
      <c r="AD621" s="15" t="s">
        <v>37</v>
      </c>
      <c r="AE621" s="15" t="s">
        <v>37</v>
      </c>
      <c r="AF621" s="15" t="s">
        <v>37</v>
      </c>
      <c r="AG621" s="15" t="s">
        <v>37</v>
      </c>
      <c r="AH621" s="15" t="s">
        <v>37</v>
      </c>
      <c r="AI621" s="15" t="s">
        <v>37</v>
      </c>
      <c r="AJ621" s="15" t="s">
        <v>37</v>
      </c>
      <c r="AK621" s="15" t="s">
        <v>37</v>
      </c>
      <c r="AL621" s="15" t="s">
        <v>37</v>
      </c>
      <c r="AM621" s="15" t="s">
        <v>37</v>
      </c>
      <c r="AN621" s="15" t="s">
        <v>37</v>
      </c>
      <c r="AP621" s="16">
        <v>96335.391349146186</v>
      </c>
      <c r="AQ621" s="17">
        <v>9</v>
      </c>
      <c r="AR621" s="18" t="s">
        <v>37</v>
      </c>
      <c r="AS621" s="19">
        <v>1070746.9737998631</v>
      </c>
      <c r="AT621" s="19" t="s">
        <v>37</v>
      </c>
      <c r="AV621" s="16">
        <v>96335.391349146186</v>
      </c>
      <c r="AW621" s="17">
        <v>37</v>
      </c>
      <c r="AX621" s="18" t="s">
        <v>37</v>
      </c>
      <c r="AY621" s="19">
        <v>192699.74707035488</v>
      </c>
      <c r="AZ621" s="19" t="s">
        <v>37</v>
      </c>
    </row>
    <row r="622" spans="9:52" x14ac:dyDescent="0.15">
      <c r="I622" s="14">
        <v>45181</v>
      </c>
      <c r="J622" s="15" t="s">
        <v>37</v>
      </c>
      <c r="K622" s="15" t="s">
        <v>37</v>
      </c>
      <c r="L622" s="15">
        <v>22015.212996532809</v>
      </c>
      <c r="M622" s="15">
        <v>22530.984250024565</v>
      </c>
      <c r="N622" s="15" t="s">
        <v>37</v>
      </c>
      <c r="O622" s="15" t="s">
        <v>37</v>
      </c>
      <c r="P622" s="15">
        <v>25615.459518651322</v>
      </c>
      <c r="Q622" s="15">
        <v>26144.778917737702</v>
      </c>
      <c r="R622" s="15" t="s">
        <v>37</v>
      </c>
      <c r="S622" s="15" t="s">
        <v>37</v>
      </c>
      <c r="T622" s="15" t="s">
        <v>37</v>
      </c>
      <c r="U622" s="15" t="s">
        <v>37</v>
      </c>
      <c r="V622" s="15" t="s">
        <v>37</v>
      </c>
      <c r="W622" s="15" t="s">
        <v>37</v>
      </c>
      <c r="X622" s="15" t="s">
        <v>37</v>
      </c>
      <c r="Y622" s="15" t="s">
        <v>37</v>
      </c>
      <c r="Z622" s="15" t="s">
        <v>37</v>
      </c>
      <c r="AA622" s="15" t="s">
        <v>37</v>
      </c>
      <c r="AB622" s="15" t="s">
        <v>37</v>
      </c>
      <c r="AC622" s="15" t="s">
        <v>37</v>
      </c>
      <c r="AD622" s="15" t="s">
        <v>37</v>
      </c>
      <c r="AE622" s="15" t="s">
        <v>37</v>
      </c>
      <c r="AF622" s="15" t="s">
        <v>37</v>
      </c>
      <c r="AG622" s="15" t="s">
        <v>37</v>
      </c>
      <c r="AH622" s="15" t="s">
        <v>37</v>
      </c>
      <c r="AI622" s="15" t="s">
        <v>37</v>
      </c>
      <c r="AJ622" s="15" t="s">
        <v>37</v>
      </c>
      <c r="AK622" s="15" t="s">
        <v>37</v>
      </c>
      <c r="AL622" s="15" t="s">
        <v>37</v>
      </c>
      <c r="AM622" s="15" t="s">
        <v>37</v>
      </c>
      <c r="AN622" s="15" t="s">
        <v>37</v>
      </c>
      <c r="AP622" s="16">
        <v>96306.435682946394</v>
      </c>
      <c r="AQ622" s="17">
        <v>9</v>
      </c>
      <c r="AR622" s="18" t="s">
        <v>37</v>
      </c>
      <c r="AS622" s="19">
        <v>1167053.4094828095</v>
      </c>
      <c r="AT622" s="19" t="s">
        <v>37</v>
      </c>
      <c r="AV622" s="16">
        <v>96306.435682946394</v>
      </c>
      <c r="AW622" s="17">
        <v>37</v>
      </c>
      <c r="AX622" s="18" t="s">
        <v>37</v>
      </c>
      <c r="AY622" s="19">
        <v>289006.18275330128</v>
      </c>
      <c r="AZ622" s="19" t="s">
        <v>37</v>
      </c>
    </row>
    <row r="623" spans="9:52" x14ac:dyDescent="0.15">
      <c r="I623" s="14">
        <v>45182</v>
      </c>
      <c r="J623" s="15" t="s">
        <v>37</v>
      </c>
      <c r="K623" s="15" t="s">
        <v>37</v>
      </c>
      <c r="L623" s="15">
        <v>21540.327855650175</v>
      </c>
      <c r="M623" s="15">
        <v>22054.957661570137</v>
      </c>
      <c r="N623" s="15" t="s">
        <v>37</v>
      </c>
      <c r="O623" s="15" t="s">
        <v>37</v>
      </c>
      <c r="P623" s="15">
        <v>25133.54246110528</v>
      </c>
      <c r="Q623" s="15">
        <v>25661.703807021648</v>
      </c>
      <c r="R623" s="15" t="s">
        <v>37</v>
      </c>
      <c r="S623" s="15" t="s">
        <v>37</v>
      </c>
      <c r="T623" s="15" t="s">
        <v>37</v>
      </c>
      <c r="U623" s="15" t="s">
        <v>37</v>
      </c>
      <c r="V623" s="15" t="s">
        <v>37</v>
      </c>
      <c r="W623" s="15" t="s">
        <v>37</v>
      </c>
      <c r="X623" s="15" t="s">
        <v>37</v>
      </c>
      <c r="Y623" s="15" t="s">
        <v>37</v>
      </c>
      <c r="Z623" s="15" t="s">
        <v>37</v>
      </c>
      <c r="AA623" s="15" t="s">
        <v>37</v>
      </c>
      <c r="AB623" s="15" t="s">
        <v>37</v>
      </c>
      <c r="AC623" s="15" t="s">
        <v>37</v>
      </c>
      <c r="AD623" s="15" t="s">
        <v>37</v>
      </c>
      <c r="AE623" s="15" t="s">
        <v>37</v>
      </c>
      <c r="AF623" s="15" t="s">
        <v>37</v>
      </c>
      <c r="AG623" s="15" t="s">
        <v>37</v>
      </c>
      <c r="AH623" s="15" t="s">
        <v>37</v>
      </c>
      <c r="AI623" s="15" t="s">
        <v>37</v>
      </c>
      <c r="AJ623" s="15" t="s">
        <v>37</v>
      </c>
      <c r="AK623" s="15" t="s">
        <v>37</v>
      </c>
      <c r="AL623" s="15" t="s">
        <v>37</v>
      </c>
      <c r="AM623" s="15" t="s">
        <v>37</v>
      </c>
      <c r="AN623" s="15" t="s">
        <v>37</v>
      </c>
      <c r="AP623" s="16">
        <v>94390.531785347252</v>
      </c>
      <c r="AQ623" s="17">
        <v>9</v>
      </c>
      <c r="AR623" s="18" t="s">
        <v>37</v>
      </c>
      <c r="AS623" s="19">
        <v>1261443.9412681567</v>
      </c>
      <c r="AT623" s="19" t="s">
        <v>37</v>
      </c>
      <c r="AV623" s="16">
        <v>94390.531785347252</v>
      </c>
      <c r="AW623" s="17">
        <v>37</v>
      </c>
      <c r="AX623" s="18" t="s">
        <v>37</v>
      </c>
      <c r="AY623" s="19">
        <v>383396.71453864855</v>
      </c>
      <c r="AZ623" s="19" t="s">
        <v>37</v>
      </c>
    </row>
    <row r="624" spans="9:52" x14ac:dyDescent="0.15">
      <c r="I624" s="14">
        <v>45183</v>
      </c>
      <c r="J624" s="15" t="s">
        <v>37</v>
      </c>
      <c r="K624" s="15" t="s">
        <v>37</v>
      </c>
      <c r="L624" s="15">
        <v>21533.853448534705</v>
      </c>
      <c r="M624" s="15">
        <v>22048.328571438713</v>
      </c>
      <c r="N624" s="15" t="s">
        <v>37</v>
      </c>
      <c r="O624" s="15" t="s">
        <v>37</v>
      </c>
      <c r="P624" s="15">
        <v>25125.988036342686</v>
      </c>
      <c r="Q624" s="15">
        <v>25653.990632048793</v>
      </c>
      <c r="R624" s="15" t="s">
        <v>37</v>
      </c>
      <c r="S624" s="15" t="s">
        <v>37</v>
      </c>
      <c r="T624" s="15" t="s">
        <v>37</v>
      </c>
      <c r="U624" s="15" t="s">
        <v>37</v>
      </c>
      <c r="V624" s="15" t="s">
        <v>37</v>
      </c>
      <c r="W624" s="15" t="s">
        <v>37</v>
      </c>
      <c r="X624" s="15" t="s">
        <v>37</v>
      </c>
      <c r="Y624" s="15" t="s">
        <v>37</v>
      </c>
      <c r="Z624" s="15" t="s">
        <v>37</v>
      </c>
      <c r="AA624" s="15" t="s">
        <v>37</v>
      </c>
      <c r="AB624" s="15" t="s">
        <v>37</v>
      </c>
      <c r="AC624" s="15" t="s">
        <v>37</v>
      </c>
      <c r="AD624" s="15" t="s">
        <v>37</v>
      </c>
      <c r="AE624" s="15" t="s">
        <v>37</v>
      </c>
      <c r="AF624" s="15" t="s">
        <v>37</v>
      </c>
      <c r="AG624" s="15" t="s">
        <v>37</v>
      </c>
      <c r="AH624" s="15" t="s">
        <v>37</v>
      </c>
      <c r="AI624" s="15" t="s">
        <v>37</v>
      </c>
      <c r="AJ624" s="15" t="s">
        <v>37</v>
      </c>
      <c r="AK624" s="15" t="s">
        <v>37</v>
      </c>
      <c r="AL624" s="15" t="s">
        <v>37</v>
      </c>
      <c r="AM624" s="15" t="s">
        <v>37</v>
      </c>
      <c r="AN624" s="15" t="s">
        <v>37</v>
      </c>
      <c r="AP624" s="16">
        <v>94362.160688364893</v>
      </c>
      <c r="AQ624" s="17">
        <v>9</v>
      </c>
      <c r="AR624" s="18" t="s">
        <v>37</v>
      </c>
      <c r="AS624" s="19">
        <v>1355806.1019565216</v>
      </c>
      <c r="AT624" s="19" t="s">
        <v>37</v>
      </c>
      <c r="AV624" s="16">
        <v>94362.160688364893</v>
      </c>
      <c r="AW624" s="17">
        <v>37</v>
      </c>
      <c r="AX624" s="18" t="s">
        <v>37</v>
      </c>
      <c r="AY624" s="19">
        <v>477758.87522701343</v>
      </c>
      <c r="AZ624" s="19" t="s">
        <v>37</v>
      </c>
    </row>
    <row r="625" spans="9:52" x14ac:dyDescent="0.15">
      <c r="I625" s="14">
        <v>45184</v>
      </c>
      <c r="J625" s="15" t="s">
        <v>37</v>
      </c>
      <c r="K625" s="15" t="s">
        <v>37</v>
      </c>
      <c r="L625" s="15">
        <v>21527.380987441029</v>
      </c>
      <c r="M625" s="15">
        <v>22041.701473822384</v>
      </c>
      <c r="N625" s="15" t="s">
        <v>37</v>
      </c>
      <c r="O625" s="15" t="s">
        <v>37</v>
      </c>
      <c r="P625" s="15">
        <v>25118.435882224334</v>
      </c>
      <c r="Q625" s="15">
        <v>25646.27977543596</v>
      </c>
      <c r="R625" s="15" t="s">
        <v>37</v>
      </c>
      <c r="S625" s="15" t="s">
        <v>37</v>
      </c>
      <c r="T625" s="15" t="s">
        <v>37</v>
      </c>
      <c r="U625" s="15" t="s">
        <v>37</v>
      </c>
      <c r="V625" s="15" t="s">
        <v>37</v>
      </c>
      <c r="W625" s="15" t="s">
        <v>37</v>
      </c>
      <c r="X625" s="15" t="s">
        <v>37</v>
      </c>
      <c r="Y625" s="15" t="s">
        <v>37</v>
      </c>
      <c r="Z625" s="15" t="s">
        <v>37</v>
      </c>
      <c r="AA625" s="15" t="s">
        <v>37</v>
      </c>
      <c r="AB625" s="15" t="s">
        <v>37</v>
      </c>
      <c r="AC625" s="15" t="s">
        <v>37</v>
      </c>
      <c r="AD625" s="15" t="s">
        <v>37</v>
      </c>
      <c r="AE625" s="15" t="s">
        <v>37</v>
      </c>
      <c r="AF625" s="15" t="s">
        <v>37</v>
      </c>
      <c r="AG625" s="15" t="s">
        <v>37</v>
      </c>
      <c r="AH625" s="15" t="s">
        <v>37</v>
      </c>
      <c r="AI625" s="15" t="s">
        <v>37</v>
      </c>
      <c r="AJ625" s="15" t="s">
        <v>37</v>
      </c>
      <c r="AK625" s="15" t="s">
        <v>37</v>
      </c>
      <c r="AL625" s="15" t="s">
        <v>37</v>
      </c>
      <c r="AM625" s="15" t="s">
        <v>37</v>
      </c>
      <c r="AN625" s="15" t="s">
        <v>37</v>
      </c>
      <c r="AP625" s="16">
        <v>94333.798118923718</v>
      </c>
      <c r="AQ625" s="17">
        <v>9</v>
      </c>
      <c r="AR625" s="18" t="s">
        <v>37</v>
      </c>
      <c r="AS625" s="19">
        <v>1450139.9000754454</v>
      </c>
      <c r="AT625" s="19" t="s">
        <v>37</v>
      </c>
      <c r="AV625" s="16">
        <v>94333.798118923718</v>
      </c>
      <c r="AW625" s="17">
        <v>37</v>
      </c>
      <c r="AX625" s="18" t="s">
        <v>37</v>
      </c>
      <c r="AY625" s="19">
        <v>572092.67334593716</v>
      </c>
      <c r="AZ625" s="19" t="s">
        <v>37</v>
      </c>
    </row>
    <row r="626" spans="9:52" x14ac:dyDescent="0.15">
      <c r="I626" s="14">
        <v>45185</v>
      </c>
      <c r="J626" s="15" t="s">
        <v>37</v>
      </c>
      <c r="K626" s="15" t="s">
        <v>37</v>
      </c>
      <c r="L626" s="15">
        <v>21520.910471784235</v>
      </c>
      <c r="M626" s="15">
        <v>22035.076368122252</v>
      </c>
      <c r="N626" s="15" t="s">
        <v>37</v>
      </c>
      <c r="O626" s="15" t="s">
        <v>37</v>
      </c>
      <c r="P626" s="15">
        <v>25110.885998067733</v>
      </c>
      <c r="Q626" s="15">
        <v>25638.571236486318</v>
      </c>
      <c r="R626" s="15" t="s">
        <v>37</v>
      </c>
      <c r="S626" s="15" t="s">
        <v>37</v>
      </c>
      <c r="T626" s="15" t="s">
        <v>37</v>
      </c>
      <c r="U626" s="15" t="s">
        <v>37</v>
      </c>
      <c r="V626" s="15" t="s">
        <v>37</v>
      </c>
      <c r="W626" s="15" t="s">
        <v>37</v>
      </c>
      <c r="X626" s="15" t="s">
        <v>37</v>
      </c>
      <c r="Y626" s="15" t="s">
        <v>37</v>
      </c>
      <c r="Z626" s="15" t="s">
        <v>37</v>
      </c>
      <c r="AA626" s="15" t="s">
        <v>37</v>
      </c>
      <c r="AB626" s="15" t="s">
        <v>37</v>
      </c>
      <c r="AC626" s="15" t="s">
        <v>37</v>
      </c>
      <c r="AD626" s="15" t="s">
        <v>37</v>
      </c>
      <c r="AE626" s="15" t="s">
        <v>37</v>
      </c>
      <c r="AF626" s="15" t="s">
        <v>37</v>
      </c>
      <c r="AG626" s="15" t="s">
        <v>37</v>
      </c>
      <c r="AH626" s="15" t="s">
        <v>37</v>
      </c>
      <c r="AI626" s="15" t="s">
        <v>37</v>
      </c>
      <c r="AJ626" s="15" t="s">
        <v>37</v>
      </c>
      <c r="AK626" s="15" t="s">
        <v>37</v>
      </c>
      <c r="AL626" s="15" t="s">
        <v>37</v>
      </c>
      <c r="AM626" s="15" t="s">
        <v>37</v>
      </c>
      <c r="AN626" s="15" t="s">
        <v>37</v>
      </c>
      <c r="AP626" s="16">
        <v>94305.444074460538</v>
      </c>
      <c r="AQ626" s="17">
        <v>9</v>
      </c>
      <c r="AR626" s="18" t="s">
        <v>37</v>
      </c>
      <c r="AS626" s="19">
        <v>1544445.344149906</v>
      </c>
      <c r="AT626" s="19" t="s">
        <v>37</v>
      </c>
      <c r="AV626" s="16">
        <v>94305.444074460538</v>
      </c>
      <c r="AW626" s="17">
        <v>37</v>
      </c>
      <c r="AX626" s="18">
        <v>37</v>
      </c>
      <c r="AY626" s="19">
        <v>666398.1174203977</v>
      </c>
      <c r="AZ626" s="19">
        <v>666398.1174203977</v>
      </c>
    </row>
    <row r="627" spans="9:52" x14ac:dyDescent="0.15">
      <c r="I627" s="14">
        <v>45186</v>
      </c>
      <c r="J627" s="15" t="s">
        <v>37</v>
      </c>
      <c r="K627" s="15" t="s">
        <v>37</v>
      </c>
      <c r="L627" s="15">
        <v>21514.441900979575</v>
      </c>
      <c r="M627" s="15">
        <v>22028.453253739604</v>
      </c>
      <c r="N627" s="15" t="s">
        <v>37</v>
      </c>
      <c r="O627" s="15" t="s">
        <v>37</v>
      </c>
      <c r="P627" s="15">
        <v>25103.338383190599</v>
      </c>
      <c r="Q627" s="15">
        <v>25630.865014503233</v>
      </c>
      <c r="R627" s="15" t="s">
        <v>37</v>
      </c>
      <c r="S627" s="15" t="s">
        <v>37</v>
      </c>
      <c r="T627" s="15" t="s">
        <v>37</v>
      </c>
      <c r="U627" s="15" t="s">
        <v>37</v>
      </c>
      <c r="V627" s="15" t="s">
        <v>37</v>
      </c>
      <c r="W627" s="15" t="s">
        <v>37</v>
      </c>
      <c r="X627" s="15" t="s">
        <v>37</v>
      </c>
      <c r="Y627" s="15" t="s">
        <v>37</v>
      </c>
      <c r="Z627" s="15" t="s">
        <v>37</v>
      </c>
      <c r="AA627" s="15" t="s">
        <v>37</v>
      </c>
      <c r="AB627" s="15" t="s">
        <v>37</v>
      </c>
      <c r="AC627" s="15" t="s">
        <v>37</v>
      </c>
      <c r="AD627" s="15" t="s">
        <v>37</v>
      </c>
      <c r="AE627" s="15" t="s">
        <v>37</v>
      </c>
      <c r="AF627" s="15" t="s">
        <v>37</v>
      </c>
      <c r="AG627" s="15" t="s">
        <v>37</v>
      </c>
      <c r="AH627" s="15" t="s">
        <v>37</v>
      </c>
      <c r="AI627" s="15" t="s">
        <v>37</v>
      </c>
      <c r="AJ627" s="15" t="s">
        <v>37</v>
      </c>
      <c r="AK627" s="15" t="s">
        <v>37</v>
      </c>
      <c r="AL627" s="15" t="s">
        <v>37</v>
      </c>
      <c r="AM627" s="15" t="s">
        <v>37</v>
      </c>
      <c r="AN627" s="15" t="s">
        <v>37</v>
      </c>
      <c r="AP627" s="16">
        <v>94277.098552413008</v>
      </c>
      <c r="AQ627" s="17">
        <v>9</v>
      </c>
      <c r="AR627" s="18" t="s">
        <v>37</v>
      </c>
      <c r="AS627" s="19">
        <v>1638722.442702319</v>
      </c>
      <c r="AT627" s="19" t="s">
        <v>37</v>
      </c>
      <c r="AV627" s="16">
        <v>94277.098552413008</v>
      </c>
      <c r="AW627" s="17">
        <v>38</v>
      </c>
      <c r="AX627" s="18" t="s">
        <v>37</v>
      </c>
      <c r="AY627" s="19">
        <v>94277.098552413008</v>
      </c>
      <c r="AZ627" s="19" t="s">
        <v>37</v>
      </c>
    </row>
    <row r="628" spans="9:52" x14ac:dyDescent="0.15">
      <c r="I628" s="14">
        <v>45187</v>
      </c>
      <c r="J628" s="15" t="s">
        <v>37</v>
      </c>
      <c r="K628" s="15" t="s">
        <v>37</v>
      </c>
      <c r="L628" s="15">
        <v>21507.97527444248</v>
      </c>
      <c r="M628" s="15">
        <v>22021.832130075905</v>
      </c>
      <c r="N628" s="15" t="s">
        <v>37</v>
      </c>
      <c r="O628" s="15" t="s">
        <v>37</v>
      </c>
      <c r="P628" s="15">
        <v>25095.793036910851</v>
      </c>
      <c r="Q628" s="15">
        <v>25623.161108790304</v>
      </c>
      <c r="R628" s="15" t="s">
        <v>37</v>
      </c>
      <c r="S628" s="15" t="s">
        <v>37</v>
      </c>
      <c r="T628" s="15" t="s">
        <v>37</v>
      </c>
      <c r="U628" s="15" t="s">
        <v>37</v>
      </c>
      <c r="V628" s="15" t="s">
        <v>37</v>
      </c>
      <c r="W628" s="15" t="s">
        <v>37</v>
      </c>
      <c r="X628" s="15" t="s">
        <v>37</v>
      </c>
      <c r="Y628" s="15" t="s">
        <v>37</v>
      </c>
      <c r="Z628" s="15" t="s">
        <v>37</v>
      </c>
      <c r="AA628" s="15" t="s">
        <v>37</v>
      </c>
      <c r="AB628" s="15" t="s">
        <v>37</v>
      </c>
      <c r="AC628" s="15" t="s">
        <v>37</v>
      </c>
      <c r="AD628" s="15" t="s">
        <v>37</v>
      </c>
      <c r="AE628" s="15" t="s">
        <v>37</v>
      </c>
      <c r="AF628" s="15" t="s">
        <v>37</v>
      </c>
      <c r="AG628" s="15" t="s">
        <v>37</v>
      </c>
      <c r="AH628" s="15" t="s">
        <v>37</v>
      </c>
      <c r="AI628" s="15" t="s">
        <v>37</v>
      </c>
      <c r="AJ628" s="15" t="s">
        <v>37</v>
      </c>
      <c r="AK628" s="15" t="s">
        <v>37</v>
      </c>
      <c r="AL628" s="15" t="s">
        <v>37</v>
      </c>
      <c r="AM628" s="15" t="s">
        <v>37</v>
      </c>
      <c r="AN628" s="15" t="s">
        <v>37</v>
      </c>
      <c r="AP628" s="16">
        <v>94248.76155021954</v>
      </c>
      <c r="AQ628" s="17">
        <v>9</v>
      </c>
      <c r="AR628" s="18" t="s">
        <v>37</v>
      </c>
      <c r="AS628" s="19">
        <v>1732971.2042525385</v>
      </c>
      <c r="AT628" s="19" t="s">
        <v>37</v>
      </c>
      <c r="AV628" s="16">
        <v>94248.76155021954</v>
      </c>
      <c r="AW628" s="17">
        <v>38</v>
      </c>
      <c r="AX628" s="18" t="s">
        <v>37</v>
      </c>
      <c r="AY628" s="19">
        <v>188525.86010263255</v>
      </c>
      <c r="AZ628" s="19" t="s">
        <v>37</v>
      </c>
    </row>
    <row r="629" spans="9:52" x14ac:dyDescent="0.15">
      <c r="I629" s="14">
        <v>45188</v>
      </c>
      <c r="J629" s="15" t="s">
        <v>37</v>
      </c>
      <c r="K629" s="15" t="s">
        <v>37</v>
      </c>
      <c r="L629" s="15">
        <v>21501.510591588562</v>
      </c>
      <c r="M629" s="15">
        <v>22015.212996532809</v>
      </c>
      <c r="N629" s="15" t="s">
        <v>37</v>
      </c>
      <c r="O629" s="15" t="s">
        <v>37</v>
      </c>
      <c r="P629" s="15">
        <v>25088.249958546614</v>
      </c>
      <c r="Q629" s="15">
        <v>25615.459518651322</v>
      </c>
      <c r="R629" s="15" t="s">
        <v>37</v>
      </c>
      <c r="S629" s="15" t="s">
        <v>37</v>
      </c>
      <c r="T629" s="15" t="s">
        <v>37</v>
      </c>
      <c r="U629" s="15" t="s">
        <v>37</v>
      </c>
      <c r="V629" s="15" t="s">
        <v>37</v>
      </c>
      <c r="W629" s="15" t="s">
        <v>37</v>
      </c>
      <c r="X629" s="15" t="s">
        <v>37</v>
      </c>
      <c r="Y629" s="15" t="s">
        <v>37</v>
      </c>
      <c r="Z629" s="15" t="s">
        <v>37</v>
      </c>
      <c r="AA629" s="15" t="s">
        <v>37</v>
      </c>
      <c r="AB629" s="15" t="s">
        <v>37</v>
      </c>
      <c r="AC629" s="15" t="s">
        <v>37</v>
      </c>
      <c r="AD629" s="15" t="s">
        <v>37</v>
      </c>
      <c r="AE629" s="15" t="s">
        <v>37</v>
      </c>
      <c r="AF629" s="15" t="s">
        <v>37</v>
      </c>
      <c r="AG629" s="15" t="s">
        <v>37</v>
      </c>
      <c r="AH629" s="15" t="s">
        <v>37</v>
      </c>
      <c r="AI629" s="15" t="s">
        <v>37</v>
      </c>
      <c r="AJ629" s="15" t="s">
        <v>37</v>
      </c>
      <c r="AK629" s="15" t="s">
        <v>37</v>
      </c>
      <c r="AL629" s="15" t="s">
        <v>37</v>
      </c>
      <c r="AM629" s="15" t="s">
        <v>37</v>
      </c>
      <c r="AN629" s="15" t="s">
        <v>37</v>
      </c>
      <c r="AP629" s="16">
        <v>94220.433065319303</v>
      </c>
      <c r="AQ629" s="17">
        <v>9</v>
      </c>
      <c r="AR629" s="18" t="s">
        <v>37</v>
      </c>
      <c r="AS629" s="19">
        <v>1827191.6373178577</v>
      </c>
      <c r="AT629" s="19" t="s">
        <v>37</v>
      </c>
      <c r="AV629" s="16">
        <v>94220.433065319303</v>
      </c>
      <c r="AW629" s="17">
        <v>38</v>
      </c>
      <c r="AX629" s="18" t="s">
        <v>37</v>
      </c>
      <c r="AY629" s="19">
        <v>282746.29316795187</v>
      </c>
      <c r="AZ629" s="19" t="s">
        <v>37</v>
      </c>
    </row>
    <row r="630" spans="9:52" x14ac:dyDescent="0.15">
      <c r="I630" s="14">
        <v>45189</v>
      </c>
      <c r="J630" s="15" t="s">
        <v>37</v>
      </c>
      <c r="K630" s="15" t="s">
        <v>37</v>
      </c>
      <c r="L630" s="15">
        <v>21027.764202880699</v>
      </c>
      <c r="M630" s="15" t="s">
        <v>37</v>
      </c>
      <c r="N630" s="15" t="s">
        <v>37</v>
      </c>
      <c r="O630" s="15" t="s">
        <v>37</v>
      </c>
      <c r="P630" s="15">
        <v>24607.488220106468</v>
      </c>
      <c r="Q630" s="15">
        <v>25133.54246110528</v>
      </c>
      <c r="R630" s="15" t="s">
        <v>37</v>
      </c>
      <c r="S630" s="15" t="s">
        <v>37</v>
      </c>
      <c r="T630" s="15" t="s">
        <v>37</v>
      </c>
      <c r="U630" s="15" t="s">
        <v>37</v>
      </c>
      <c r="V630" s="15" t="s">
        <v>37</v>
      </c>
      <c r="W630" s="15" t="s">
        <v>37</v>
      </c>
      <c r="X630" s="15" t="s">
        <v>37</v>
      </c>
      <c r="Y630" s="15" t="s">
        <v>37</v>
      </c>
      <c r="Z630" s="15" t="s">
        <v>37</v>
      </c>
      <c r="AA630" s="15" t="s">
        <v>37</v>
      </c>
      <c r="AB630" s="15" t="s">
        <v>37</v>
      </c>
      <c r="AC630" s="15" t="s">
        <v>37</v>
      </c>
      <c r="AD630" s="15" t="s">
        <v>37</v>
      </c>
      <c r="AE630" s="15" t="s">
        <v>37</v>
      </c>
      <c r="AF630" s="15" t="s">
        <v>37</v>
      </c>
      <c r="AG630" s="15" t="s">
        <v>37</v>
      </c>
      <c r="AH630" s="15" t="s">
        <v>37</v>
      </c>
      <c r="AI630" s="15" t="s">
        <v>37</v>
      </c>
      <c r="AJ630" s="15" t="s">
        <v>37</v>
      </c>
      <c r="AK630" s="15" t="s">
        <v>37</v>
      </c>
      <c r="AL630" s="15" t="s">
        <v>37</v>
      </c>
      <c r="AM630" s="15" t="s">
        <v>37</v>
      </c>
      <c r="AN630" s="15" t="s">
        <v>37</v>
      </c>
      <c r="AP630" s="16">
        <v>70768.794884092436</v>
      </c>
      <c r="AQ630" s="17">
        <v>9</v>
      </c>
      <c r="AR630" s="18" t="s">
        <v>37</v>
      </c>
      <c r="AS630" s="19">
        <v>1897960.4322019501</v>
      </c>
      <c r="AT630" s="19" t="s">
        <v>37</v>
      </c>
      <c r="AV630" s="16">
        <v>70768.794884092436</v>
      </c>
      <c r="AW630" s="17">
        <v>38</v>
      </c>
      <c r="AX630" s="18" t="s">
        <v>37</v>
      </c>
      <c r="AY630" s="19">
        <v>353515.08805204427</v>
      </c>
      <c r="AZ630" s="19" t="s">
        <v>37</v>
      </c>
    </row>
    <row r="631" spans="9:52" x14ac:dyDescent="0.15">
      <c r="I631" s="14">
        <v>45190</v>
      </c>
      <c r="J631" s="15" t="s">
        <v>37</v>
      </c>
      <c r="K631" s="15" t="s">
        <v>37</v>
      </c>
      <c r="L631" s="15">
        <v>21021.443857754573</v>
      </c>
      <c r="M631" s="15" t="s">
        <v>37</v>
      </c>
      <c r="N631" s="15" t="s">
        <v>37</v>
      </c>
      <c r="O631" s="15" t="s">
        <v>37</v>
      </c>
      <c r="P631" s="15">
        <v>24600.091912218599</v>
      </c>
      <c r="Q631" s="15">
        <v>25125.988036342686</v>
      </c>
      <c r="R631" s="15" t="s">
        <v>37</v>
      </c>
      <c r="S631" s="15" t="s">
        <v>37</v>
      </c>
      <c r="T631" s="15" t="s">
        <v>37</v>
      </c>
      <c r="U631" s="15" t="s">
        <v>37</v>
      </c>
      <c r="V631" s="15" t="s">
        <v>37</v>
      </c>
      <c r="W631" s="15" t="s">
        <v>37</v>
      </c>
      <c r="X631" s="15" t="s">
        <v>37</v>
      </c>
      <c r="Y631" s="15" t="s">
        <v>37</v>
      </c>
      <c r="Z631" s="15" t="s">
        <v>37</v>
      </c>
      <c r="AA631" s="15" t="s">
        <v>37</v>
      </c>
      <c r="AB631" s="15" t="s">
        <v>37</v>
      </c>
      <c r="AC631" s="15" t="s">
        <v>37</v>
      </c>
      <c r="AD631" s="15" t="s">
        <v>37</v>
      </c>
      <c r="AE631" s="15" t="s">
        <v>37</v>
      </c>
      <c r="AF631" s="15" t="s">
        <v>37</v>
      </c>
      <c r="AG631" s="15" t="s">
        <v>37</v>
      </c>
      <c r="AH631" s="15" t="s">
        <v>37</v>
      </c>
      <c r="AI631" s="15" t="s">
        <v>37</v>
      </c>
      <c r="AJ631" s="15" t="s">
        <v>37</v>
      </c>
      <c r="AK631" s="15" t="s">
        <v>37</v>
      </c>
      <c r="AL631" s="15" t="s">
        <v>37</v>
      </c>
      <c r="AM631" s="15" t="s">
        <v>37</v>
      </c>
      <c r="AN631" s="15" t="s">
        <v>37</v>
      </c>
      <c r="AP631" s="16">
        <v>70747.523806315847</v>
      </c>
      <c r="AQ631" s="17">
        <v>9</v>
      </c>
      <c r="AR631" s="18" t="s">
        <v>37</v>
      </c>
      <c r="AS631" s="19">
        <v>1968707.956008266</v>
      </c>
      <c r="AT631" s="19" t="s">
        <v>37</v>
      </c>
      <c r="AV631" s="16">
        <v>70747.523806315847</v>
      </c>
      <c r="AW631" s="17">
        <v>38</v>
      </c>
      <c r="AX631" s="18" t="s">
        <v>37</v>
      </c>
      <c r="AY631" s="19">
        <v>424262.61185836012</v>
      </c>
      <c r="AZ631" s="19" t="s">
        <v>37</v>
      </c>
    </row>
    <row r="632" spans="9:52" x14ac:dyDescent="0.15">
      <c r="I632" s="14">
        <v>45191</v>
      </c>
      <c r="J632" s="15" t="s">
        <v>37</v>
      </c>
      <c r="K632" s="15" t="s">
        <v>37</v>
      </c>
      <c r="L632" s="15">
        <v>21015.125412343612</v>
      </c>
      <c r="M632" s="15" t="s">
        <v>37</v>
      </c>
      <c r="N632" s="15" t="s">
        <v>37</v>
      </c>
      <c r="O632" s="15" t="s">
        <v>37</v>
      </c>
      <c r="P632" s="15">
        <v>24592.697827449556</v>
      </c>
      <c r="Q632" s="15">
        <v>25118.435882224334</v>
      </c>
      <c r="R632" s="15" t="s">
        <v>37</v>
      </c>
      <c r="S632" s="15" t="s">
        <v>37</v>
      </c>
      <c r="T632" s="15" t="s">
        <v>37</v>
      </c>
      <c r="U632" s="15" t="s">
        <v>37</v>
      </c>
      <c r="V632" s="15" t="s">
        <v>37</v>
      </c>
      <c r="W632" s="15" t="s">
        <v>37</v>
      </c>
      <c r="X632" s="15" t="s">
        <v>37</v>
      </c>
      <c r="Y632" s="15" t="s">
        <v>37</v>
      </c>
      <c r="Z632" s="15" t="s">
        <v>37</v>
      </c>
      <c r="AA632" s="15" t="s">
        <v>37</v>
      </c>
      <c r="AB632" s="15" t="s">
        <v>37</v>
      </c>
      <c r="AC632" s="15" t="s">
        <v>37</v>
      </c>
      <c r="AD632" s="15" t="s">
        <v>37</v>
      </c>
      <c r="AE632" s="15" t="s">
        <v>37</v>
      </c>
      <c r="AF632" s="15" t="s">
        <v>37</v>
      </c>
      <c r="AG632" s="15" t="s">
        <v>37</v>
      </c>
      <c r="AH632" s="15" t="s">
        <v>37</v>
      </c>
      <c r="AI632" s="15" t="s">
        <v>37</v>
      </c>
      <c r="AJ632" s="15" t="s">
        <v>37</v>
      </c>
      <c r="AK632" s="15" t="s">
        <v>37</v>
      </c>
      <c r="AL632" s="15" t="s">
        <v>37</v>
      </c>
      <c r="AM632" s="15" t="s">
        <v>37</v>
      </c>
      <c r="AN632" s="15" t="s">
        <v>37</v>
      </c>
      <c r="AP632" s="16">
        <v>70726.259122017509</v>
      </c>
      <c r="AQ632" s="17">
        <v>9</v>
      </c>
      <c r="AR632" s="18" t="s">
        <v>37</v>
      </c>
      <c r="AS632" s="19">
        <v>2039434.2151302835</v>
      </c>
      <c r="AT632" s="19" t="s">
        <v>37</v>
      </c>
      <c r="AV632" s="16">
        <v>70726.259122017509</v>
      </c>
      <c r="AW632" s="17">
        <v>38</v>
      </c>
      <c r="AX632" s="18" t="s">
        <v>37</v>
      </c>
      <c r="AY632" s="19">
        <v>494988.87098037766</v>
      </c>
      <c r="AZ632" s="19" t="s">
        <v>37</v>
      </c>
    </row>
    <row r="633" spans="9:52" x14ac:dyDescent="0.15">
      <c r="I633" s="14">
        <v>45192</v>
      </c>
      <c r="J633" s="15" t="s">
        <v>37</v>
      </c>
      <c r="K633" s="15" t="s">
        <v>37</v>
      </c>
      <c r="L633" s="15">
        <v>21008.808866076819</v>
      </c>
      <c r="M633" s="15" t="s">
        <v>37</v>
      </c>
      <c r="N633" s="15" t="s">
        <v>37</v>
      </c>
      <c r="O633" s="15" t="s">
        <v>37</v>
      </c>
      <c r="P633" s="15">
        <v>24585.305965131134</v>
      </c>
      <c r="Q633" s="15">
        <v>25110.885998067733</v>
      </c>
      <c r="R633" s="15" t="s">
        <v>37</v>
      </c>
      <c r="S633" s="15" t="s">
        <v>37</v>
      </c>
      <c r="T633" s="15" t="s">
        <v>37</v>
      </c>
      <c r="U633" s="15" t="s">
        <v>37</v>
      </c>
      <c r="V633" s="15" t="s">
        <v>37</v>
      </c>
      <c r="W633" s="15" t="s">
        <v>37</v>
      </c>
      <c r="X633" s="15" t="s">
        <v>37</v>
      </c>
      <c r="Y633" s="15" t="s">
        <v>37</v>
      </c>
      <c r="Z633" s="15" t="s">
        <v>37</v>
      </c>
      <c r="AA633" s="15" t="s">
        <v>37</v>
      </c>
      <c r="AB633" s="15" t="s">
        <v>37</v>
      </c>
      <c r="AC633" s="15" t="s">
        <v>37</v>
      </c>
      <c r="AD633" s="15" t="s">
        <v>37</v>
      </c>
      <c r="AE633" s="15" t="s">
        <v>37</v>
      </c>
      <c r="AF633" s="15" t="s">
        <v>37</v>
      </c>
      <c r="AG633" s="15" t="s">
        <v>37</v>
      </c>
      <c r="AH633" s="15" t="s">
        <v>37</v>
      </c>
      <c r="AI633" s="15" t="s">
        <v>37</v>
      </c>
      <c r="AJ633" s="15" t="s">
        <v>37</v>
      </c>
      <c r="AK633" s="15" t="s">
        <v>37</v>
      </c>
      <c r="AL633" s="15" t="s">
        <v>37</v>
      </c>
      <c r="AM633" s="15" t="s">
        <v>37</v>
      </c>
      <c r="AN633" s="15" t="s">
        <v>37</v>
      </c>
      <c r="AP633" s="16">
        <v>70705.000829275683</v>
      </c>
      <c r="AQ633" s="17">
        <v>9</v>
      </c>
      <c r="AR633" s="18" t="s">
        <v>37</v>
      </c>
      <c r="AS633" s="19">
        <v>2110139.2159595592</v>
      </c>
      <c r="AT633" s="19" t="s">
        <v>37</v>
      </c>
      <c r="AV633" s="16">
        <v>70705.000829275683</v>
      </c>
      <c r="AW633" s="17">
        <v>38</v>
      </c>
      <c r="AX633" s="18">
        <v>38</v>
      </c>
      <c r="AY633" s="19">
        <v>565693.87180965336</v>
      </c>
      <c r="AZ633" s="19">
        <v>565693.87180965336</v>
      </c>
    </row>
    <row r="634" spans="9:52" x14ac:dyDescent="0.15">
      <c r="I634" s="14">
        <v>45193</v>
      </c>
      <c r="J634" s="15" t="s">
        <v>37</v>
      </c>
      <c r="K634" s="15" t="s">
        <v>37</v>
      </c>
      <c r="L634" s="15">
        <v>21002.494218383359</v>
      </c>
      <c r="M634" s="15" t="s">
        <v>37</v>
      </c>
      <c r="N634" s="15" t="s">
        <v>37</v>
      </c>
      <c r="O634" s="15" t="s">
        <v>37</v>
      </c>
      <c r="P634" s="15">
        <v>24577.916324595328</v>
      </c>
      <c r="Q634" s="15">
        <v>25103.338383190599</v>
      </c>
      <c r="R634" s="15" t="s">
        <v>37</v>
      </c>
      <c r="S634" s="15" t="s">
        <v>37</v>
      </c>
      <c r="T634" s="15" t="s">
        <v>37</v>
      </c>
      <c r="U634" s="15" t="s">
        <v>37</v>
      </c>
      <c r="V634" s="15" t="s">
        <v>37</v>
      </c>
      <c r="W634" s="15" t="s">
        <v>37</v>
      </c>
      <c r="X634" s="15" t="s">
        <v>37</v>
      </c>
      <c r="Y634" s="15" t="s">
        <v>37</v>
      </c>
      <c r="Z634" s="15" t="s">
        <v>37</v>
      </c>
      <c r="AA634" s="15" t="s">
        <v>37</v>
      </c>
      <c r="AB634" s="15" t="s">
        <v>37</v>
      </c>
      <c r="AC634" s="15" t="s">
        <v>37</v>
      </c>
      <c r="AD634" s="15" t="s">
        <v>37</v>
      </c>
      <c r="AE634" s="15" t="s">
        <v>37</v>
      </c>
      <c r="AF634" s="15" t="s">
        <v>37</v>
      </c>
      <c r="AG634" s="15" t="s">
        <v>37</v>
      </c>
      <c r="AH634" s="15" t="s">
        <v>37</v>
      </c>
      <c r="AI634" s="15" t="s">
        <v>37</v>
      </c>
      <c r="AJ634" s="15" t="s">
        <v>37</v>
      </c>
      <c r="AK634" s="15" t="s">
        <v>37</v>
      </c>
      <c r="AL634" s="15" t="s">
        <v>37</v>
      </c>
      <c r="AM634" s="15" t="s">
        <v>37</v>
      </c>
      <c r="AN634" s="15" t="s">
        <v>37</v>
      </c>
      <c r="AP634" s="16">
        <v>70683.748926169283</v>
      </c>
      <c r="AQ634" s="17">
        <v>9</v>
      </c>
      <c r="AR634" s="18" t="s">
        <v>37</v>
      </c>
      <c r="AS634" s="19">
        <v>2180822.9648857284</v>
      </c>
      <c r="AT634" s="19" t="s">
        <v>37</v>
      </c>
      <c r="AV634" s="16">
        <v>70683.748926169283</v>
      </c>
      <c r="AW634" s="17">
        <v>39</v>
      </c>
      <c r="AX634" s="18" t="s">
        <v>37</v>
      </c>
      <c r="AY634" s="19">
        <v>70683.748926169283</v>
      </c>
      <c r="AZ634" s="19" t="s">
        <v>37</v>
      </c>
    </row>
    <row r="635" spans="9:52" x14ac:dyDescent="0.15">
      <c r="I635" s="14">
        <v>45194</v>
      </c>
      <c r="J635" s="15" t="s">
        <v>37</v>
      </c>
      <c r="K635" s="15" t="s">
        <v>37</v>
      </c>
      <c r="L635" s="15">
        <v>20996.181468692575</v>
      </c>
      <c r="M635" s="15" t="s">
        <v>37</v>
      </c>
      <c r="N635" s="15" t="s">
        <v>37</v>
      </c>
      <c r="O635" s="15" t="s">
        <v>37</v>
      </c>
      <c r="P635" s="15">
        <v>24570.528905174335</v>
      </c>
      <c r="Q635" s="15">
        <v>25095.793036910851</v>
      </c>
      <c r="R635" s="15" t="s">
        <v>37</v>
      </c>
      <c r="S635" s="15" t="s">
        <v>37</v>
      </c>
      <c r="T635" s="15" t="s">
        <v>37</v>
      </c>
      <c r="U635" s="15" t="s">
        <v>37</v>
      </c>
      <c r="V635" s="15" t="s">
        <v>37</v>
      </c>
      <c r="W635" s="15" t="s">
        <v>37</v>
      </c>
      <c r="X635" s="15" t="s">
        <v>37</v>
      </c>
      <c r="Y635" s="15" t="s">
        <v>37</v>
      </c>
      <c r="Z635" s="15" t="s">
        <v>37</v>
      </c>
      <c r="AA635" s="15" t="s">
        <v>37</v>
      </c>
      <c r="AB635" s="15" t="s">
        <v>37</v>
      </c>
      <c r="AC635" s="15" t="s">
        <v>37</v>
      </c>
      <c r="AD635" s="15" t="s">
        <v>37</v>
      </c>
      <c r="AE635" s="15" t="s">
        <v>37</v>
      </c>
      <c r="AF635" s="15" t="s">
        <v>37</v>
      </c>
      <c r="AG635" s="15" t="s">
        <v>37</v>
      </c>
      <c r="AH635" s="15" t="s">
        <v>37</v>
      </c>
      <c r="AI635" s="15" t="s">
        <v>37</v>
      </c>
      <c r="AJ635" s="15" t="s">
        <v>37</v>
      </c>
      <c r="AK635" s="15" t="s">
        <v>37</v>
      </c>
      <c r="AL635" s="15" t="s">
        <v>37</v>
      </c>
      <c r="AM635" s="15" t="s">
        <v>37</v>
      </c>
      <c r="AN635" s="15" t="s">
        <v>37</v>
      </c>
      <c r="AP635" s="16">
        <v>70662.503410777761</v>
      </c>
      <c r="AQ635" s="17">
        <v>9</v>
      </c>
      <c r="AR635" s="18" t="s">
        <v>37</v>
      </c>
      <c r="AS635" s="19">
        <v>2251485.468296506</v>
      </c>
      <c r="AT635" s="19" t="s">
        <v>37</v>
      </c>
      <c r="AV635" s="16">
        <v>70662.503410777761</v>
      </c>
      <c r="AW635" s="17">
        <v>39</v>
      </c>
      <c r="AX635" s="18" t="s">
        <v>37</v>
      </c>
      <c r="AY635" s="19">
        <v>141346.25233694704</v>
      </c>
      <c r="AZ635" s="19" t="s">
        <v>37</v>
      </c>
    </row>
    <row r="636" spans="9:52" x14ac:dyDescent="0.15">
      <c r="I636" s="14">
        <v>45195</v>
      </c>
      <c r="J636" s="15" t="s">
        <v>37</v>
      </c>
      <c r="K636" s="15" t="s">
        <v>37</v>
      </c>
      <c r="L636" s="15">
        <v>20989.870616433986</v>
      </c>
      <c r="M636" s="15" t="s">
        <v>37</v>
      </c>
      <c r="N636" s="15" t="s">
        <v>37</v>
      </c>
      <c r="O636" s="15" t="s">
        <v>37</v>
      </c>
      <c r="P636" s="15">
        <v>24563.143706200553</v>
      </c>
      <c r="Q636" s="15">
        <v>25088.249958546614</v>
      </c>
      <c r="R636" s="15" t="s">
        <v>37</v>
      </c>
      <c r="S636" s="15" t="s">
        <v>37</v>
      </c>
      <c r="T636" s="15" t="s">
        <v>37</v>
      </c>
      <c r="U636" s="15" t="s">
        <v>37</v>
      </c>
      <c r="V636" s="15" t="s">
        <v>37</v>
      </c>
      <c r="W636" s="15" t="s">
        <v>37</v>
      </c>
      <c r="X636" s="15" t="s">
        <v>37</v>
      </c>
      <c r="Y636" s="15" t="s">
        <v>37</v>
      </c>
      <c r="Z636" s="15" t="s">
        <v>37</v>
      </c>
      <c r="AA636" s="15" t="s">
        <v>37</v>
      </c>
      <c r="AB636" s="15" t="s">
        <v>37</v>
      </c>
      <c r="AC636" s="15" t="s">
        <v>37</v>
      </c>
      <c r="AD636" s="15" t="s">
        <v>37</v>
      </c>
      <c r="AE636" s="15" t="s">
        <v>37</v>
      </c>
      <c r="AF636" s="15" t="s">
        <v>37</v>
      </c>
      <c r="AG636" s="15" t="s">
        <v>37</v>
      </c>
      <c r="AH636" s="15" t="s">
        <v>37</v>
      </c>
      <c r="AI636" s="15" t="s">
        <v>37</v>
      </c>
      <c r="AJ636" s="15" t="s">
        <v>37</v>
      </c>
      <c r="AK636" s="15" t="s">
        <v>37</v>
      </c>
      <c r="AL636" s="15" t="s">
        <v>37</v>
      </c>
      <c r="AM636" s="15" t="s">
        <v>37</v>
      </c>
      <c r="AN636" s="15" t="s">
        <v>37</v>
      </c>
      <c r="AP636" s="16">
        <v>70641.264281181153</v>
      </c>
      <c r="AQ636" s="17">
        <v>9</v>
      </c>
      <c r="AR636" s="18" t="s">
        <v>37</v>
      </c>
      <c r="AS636" s="19">
        <v>2322126.7325776871</v>
      </c>
      <c r="AT636" s="19" t="s">
        <v>37</v>
      </c>
      <c r="AV636" s="16">
        <v>70641.264281181153</v>
      </c>
      <c r="AW636" s="17">
        <v>39</v>
      </c>
      <c r="AX636" s="18" t="s">
        <v>37</v>
      </c>
      <c r="AY636" s="19">
        <v>211987.5166181282</v>
      </c>
      <c r="AZ636" s="19" t="s">
        <v>37</v>
      </c>
    </row>
    <row r="637" spans="9:52" x14ac:dyDescent="0.15">
      <c r="I637" s="14">
        <v>45196</v>
      </c>
      <c r="J637" s="15" t="s">
        <v>37</v>
      </c>
      <c r="K637" s="15" t="s">
        <v>37</v>
      </c>
      <c r="L637" s="15" t="s">
        <v>37</v>
      </c>
      <c r="M637" s="15" t="s">
        <v>37</v>
      </c>
      <c r="N637" s="15" t="s">
        <v>37</v>
      </c>
      <c r="O637" s="15" t="s">
        <v>37</v>
      </c>
      <c r="P637" s="15">
        <v>24083.534559179527</v>
      </c>
      <c r="Q637" s="15">
        <v>24607.488220106468</v>
      </c>
      <c r="R637" s="15" t="s">
        <v>37</v>
      </c>
      <c r="S637" s="15" t="s">
        <v>37</v>
      </c>
      <c r="T637" s="15" t="s">
        <v>37</v>
      </c>
      <c r="U637" s="15" t="s">
        <v>37</v>
      </c>
      <c r="V637" s="15" t="s">
        <v>37</v>
      </c>
      <c r="W637" s="15" t="s">
        <v>37</v>
      </c>
      <c r="X637" s="15" t="s">
        <v>37</v>
      </c>
      <c r="Y637" s="15" t="s">
        <v>37</v>
      </c>
      <c r="Z637" s="15" t="s">
        <v>37</v>
      </c>
      <c r="AA637" s="15" t="s">
        <v>37</v>
      </c>
      <c r="AB637" s="15" t="s">
        <v>37</v>
      </c>
      <c r="AC637" s="15" t="s">
        <v>37</v>
      </c>
      <c r="AD637" s="15" t="s">
        <v>37</v>
      </c>
      <c r="AE637" s="15" t="s">
        <v>37</v>
      </c>
      <c r="AF637" s="15" t="s">
        <v>37</v>
      </c>
      <c r="AG637" s="15" t="s">
        <v>37</v>
      </c>
      <c r="AH637" s="15" t="s">
        <v>37</v>
      </c>
      <c r="AI637" s="15" t="s">
        <v>37</v>
      </c>
      <c r="AJ637" s="15" t="s">
        <v>37</v>
      </c>
      <c r="AK637" s="15" t="s">
        <v>37</v>
      </c>
      <c r="AL637" s="15" t="s">
        <v>37</v>
      </c>
      <c r="AM637" s="15" t="s">
        <v>37</v>
      </c>
      <c r="AN637" s="15" t="s">
        <v>37</v>
      </c>
      <c r="AP637" s="16">
        <v>48691.022779285995</v>
      </c>
      <c r="AQ637" s="17">
        <v>9</v>
      </c>
      <c r="AR637" s="18" t="s">
        <v>37</v>
      </c>
      <c r="AS637" s="19">
        <v>2370817.755356973</v>
      </c>
      <c r="AT637" s="19" t="s">
        <v>37</v>
      </c>
      <c r="AV637" s="16">
        <v>48691.022779285995</v>
      </c>
      <c r="AW637" s="17">
        <v>39</v>
      </c>
      <c r="AX637" s="18" t="s">
        <v>37</v>
      </c>
      <c r="AY637" s="19">
        <v>260678.53939741419</v>
      </c>
      <c r="AZ637" s="19" t="s">
        <v>37</v>
      </c>
    </row>
    <row r="638" spans="9:52" x14ac:dyDescent="0.15">
      <c r="I638" s="14">
        <v>45197</v>
      </c>
      <c r="J638" s="15" t="s">
        <v>37</v>
      </c>
      <c r="K638" s="15" t="s">
        <v>37</v>
      </c>
      <c r="L638" s="15" t="s">
        <v>37</v>
      </c>
      <c r="M638" s="15" t="s">
        <v>37</v>
      </c>
      <c r="N638" s="15" t="s">
        <v>37</v>
      </c>
      <c r="O638" s="15" t="s">
        <v>37</v>
      </c>
      <c r="P638" s="15">
        <v>24076.295736792024</v>
      </c>
      <c r="Q638" s="15">
        <v>24600.091912218599</v>
      </c>
      <c r="R638" s="15" t="s">
        <v>37</v>
      </c>
      <c r="S638" s="15" t="s">
        <v>37</v>
      </c>
      <c r="T638" s="15" t="s">
        <v>37</v>
      </c>
      <c r="U638" s="15" t="s">
        <v>37</v>
      </c>
      <c r="V638" s="15" t="s">
        <v>37</v>
      </c>
      <c r="W638" s="15" t="s">
        <v>37</v>
      </c>
      <c r="X638" s="15" t="s">
        <v>37</v>
      </c>
      <c r="Y638" s="15" t="s">
        <v>37</v>
      </c>
      <c r="Z638" s="15" t="s">
        <v>37</v>
      </c>
      <c r="AA638" s="15" t="s">
        <v>37</v>
      </c>
      <c r="AB638" s="15" t="s">
        <v>37</v>
      </c>
      <c r="AC638" s="15" t="s">
        <v>37</v>
      </c>
      <c r="AD638" s="15" t="s">
        <v>37</v>
      </c>
      <c r="AE638" s="15" t="s">
        <v>37</v>
      </c>
      <c r="AF638" s="15" t="s">
        <v>37</v>
      </c>
      <c r="AG638" s="15" t="s">
        <v>37</v>
      </c>
      <c r="AH638" s="15" t="s">
        <v>37</v>
      </c>
      <c r="AI638" s="15" t="s">
        <v>37</v>
      </c>
      <c r="AJ638" s="15" t="s">
        <v>37</v>
      </c>
      <c r="AK638" s="15" t="s">
        <v>37</v>
      </c>
      <c r="AL638" s="15" t="s">
        <v>37</v>
      </c>
      <c r="AM638" s="15" t="s">
        <v>37</v>
      </c>
      <c r="AN638" s="15" t="s">
        <v>37</v>
      </c>
      <c r="AP638" s="16">
        <v>48676.387649010619</v>
      </c>
      <c r="AQ638" s="17">
        <v>9</v>
      </c>
      <c r="AR638" s="18" t="s">
        <v>37</v>
      </c>
      <c r="AS638" s="19">
        <v>2419494.1430059834</v>
      </c>
      <c r="AT638" s="19" t="s">
        <v>37</v>
      </c>
      <c r="AV638" s="16">
        <v>48676.387649010619</v>
      </c>
      <c r="AW638" s="17">
        <v>39</v>
      </c>
      <c r="AX638" s="18" t="s">
        <v>37</v>
      </c>
      <c r="AY638" s="19">
        <v>309354.92704642483</v>
      </c>
      <c r="AZ638" s="19" t="s">
        <v>37</v>
      </c>
    </row>
    <row r="639" spans="9:52" x14ac:dyDescent="0.15">
      <c r="I639" s="14">
        <v>45198</v>
      </c>
      <c r="J639" s="15" t="s">
        <v>37</v>
      </c>
      <c r="K639" s="15" t="s">
        <v>37</v>
      </c>
      <c r="L639" s="15" t="s">
        <v>37</v>
      </c>
      <c r="M639" s="15" t="s">
        <v>37</v>
      </c>
      <c r="N639" s="15" t="s">
        <v>37</v>
      </c>
      <c r="O639" s="15" t="s">
        <v>37</v>
      </c>
      <c r="P639" s="15">
        <v>24069.059090187711</v>
      </c>
      <c r="Q639" s="15">
        <v>24592.697827449556</v>
      </c>
      <c r="R639" s="15" t="s">
        <v>37</v>
      </c>
      <c r="S639" s="15" t="s">
        <v>37</v>
      </c>
      <c r="T639" s="15" t="s">
        <v>37</v>
      </c>
      <c r="U639" s="15" t="s">
        <v>37</v>
      </c>
      <c r="V639" s="15" t="s">
        <v>37</v>
      </c>
      <c r="W639" s="15" t="s">
        <v>37</v>
      </c>
      <c r="X639" s="15" t="s">
        <v>37</v>
      </c>
      <c r="Y639" s="15" t="s">
        <v>37</v>
      </c>
      <c r="Z639" s="15" t="s">
        <v>37</v>
      </c>
      <c r="AA639" s="15" t="s">
        <v>37</v>
      </c>
      <c r="AB639" s="15" t="s">
        <v>37</v>
      </c>
      <c r="AC639" s="15" t="s">
        <v>37</v>
      </c>
      <c r="AD639" s="15" t="s">
        <v>37</v>
      </c>
      <c r="AE639" s="15" t="s">
        <v>37</v>
      </c>
      <c r="AF639" s="15" t="s">
        <v>37</v>
      </c>
      <c r="AG639" s="15" t="s">
        <v>37</v>
      </c>
      <c r="AH639" s="15" t="s">
        <v>37</v>
      </c>
      <c r="AI639" s="15" t="s">
        <v>37</v>
      </c>
      <c r="AJ639" s="15" t="s">
        <v>37</v>
      </c>
      <c r="AK639" s="15" t="s">
        <v>37</v>
      </c>
      <c r="AL639" s="15" t="s">
        <v>37</v>
      </c>
      <c r="AM639" s="15" t="s">
        <v>37</v>
      </c>
      <c r="AN639" s="15" t="s">
        <v>37</v>
      </c>
      <c r="AP639" s="16">
        <v>48661.756917637264</v>
      </c>
      <c r="AQ639" s="17">
        <v>9</v>
      </c>
      <c r="AR639" s="18" t="s">
        <v>37</v>
      </c>
      <c r="AS639" s="19">
        <v>2468155.8999236207</v>
      </c>
      <c r="AT639" s="19" t="s">
        <v>37</v>
      </c>
      <c r="AV639" s="16">
        <v>48661.756917637264</v>
      </c>
      <c r="AW639" s="17">
        <v>39</v>
      </c>
      <c r="AX639" s="18" t="s">
        <v>37</v>
      </c>
      <c r="AY639" s="19">
        <v>358016.68396406207</v>
      </c>
      <c r="AZ639" s="19" t="s">
        <v>37</v>
      </c>
    </row>
    <row r="640" spans="9:52" x14ac:dyDescent="0.15">
      <c r="I640" s="14">
        <v>45199</v>
      </c>
      <c r="J640" s="15" t="s">
        <v>37</v>
      </c>
      <c r="K640" s="15" t="s">
        <v>37</v>
      </c>
      <c r="L640" s="15" t="s">
        <v>37</v>
      </c>
      <c r="M640" s="15" t="s">
        <v>37</v>
      </c>
      <c r="N640" s="15" t="s">
        <v>37</v>
      </c>
      <c r="O640" s="15" t="s">
        <v>37</v>
      </c>
      <c r="P640" s="15">
        <v>24061.824618712602</v>
      </c>
      <c r="Q640" s="15">
        <v>24585.305965131134</v>
      </c>
      <c r="R640" s="15" t="s">
        <v>37</v>
      </c>
      <c r="S640" s="15" t="s">
        <v>37</v>
      </c>
      <c r="T640" s="15" t="s">
        <v>37</v>
      </c>
      <c r="U640" s="15" t="s">
        <v>37</v>
      </c>
      <c r="V640" s="15" t="s">
        <v>37</v>
      </c>
      <c r="W640" s="15" t="s">
        <v>37</v>
      </c>
      <c r="X640" s="15" t="s">
        <v>37</v>
      </c>
      <c r="Y640" s="15" t="s">
        <v>37</v>
      </c>
      <c r="Z640" s="15" t="s">
        <v>37</v>
      </c>
      <c r="AA640" s="15" t="s">
        <v>37</v>
      </c>
      <c r="AB640" s="15" t="s">
        <v>37</v>
      </c>
      <c r="AC640" s="15" t="s">
        <v>37</v>
      </c>
      <c r="AD640" s="15" t="s">
        <v>37</v>
      </c>
      <c r="AE640" s="15" t="s">
        <v>37</v>
      </c>
      <c r="AF640" s="15" t="s">
        <v>37</v>
      </c>
      <c r="AG640" s="15" t="s">
        <v>37</v>
      </c>
      <c r="AH640" s="15" t="s">
        <v>37</v>
      </c>
      <c r="AI640" s="15" t="s">
        <v>37</v>
      </c>
      <c r="AJ640" s="15" t="s">
        <v>37</v>
      </c>
      <c r="AK640" s="15" t="s">
        <v>37</v>
      </c>
      <c r="AL640" s="15" t="s">
        <v>37</v>
      </c>
      <c r="AM640" s="15" t="s">
        <v>37</v>
      </c>
      <c r="AN640" s="15" t="s">
        <v>37</v>
      </c>
      <c r="AP640" s="16">
        <v>48647.13058384374</v>
      </c>
      <c r="AQ640" s="17">
        <v>9</v>
      </c>
      <c r="AR640" s="18">
        <v>9</v>
      </c>
      <c r="AS640" s="19">
        <v>2516803.0305074644</v>
      </c>
      <c r="AT640" s="19">
        <v>2516803.0305074644</v>
      </c>
      <c r="AV640" s="16">
        <v>48647.13058384374</v>
      </c>
      <c r="AW640" s="17">
        <v>39</v>
      </c>
      <c r="AX640" s="18">
        <v>39</v>
      </c>
      <c r="AY640" s="19">
        <v>406663.81454790581</v>
      </c>
      <c r="AZ640" s="19">
        <v>406663.81454790581</v>
      </c>
    </row>
    <row r="641" spans="9:52" x14ac:dyDescent="0.15">
      <c r="I641" s="14">
        <v>45200</v>
      </c>
      <c r="J641" s="15" t="s">
        <v>37</v>
      </c>
      <c r="K641" s="15" t="s">
        <v>37</v>
      </c>
      <c r="L641" s="15" t="s">
        <v>37</v>
      </c>
      <c r="M641" s="15" t="s">
        <v>37</v>
      </c>
      <c r="N641" s="15" t="s">
        <v>37</v>
      </c>
      <c r="O641" s="15" t="s">
        <v>37</v>
      </c>
      <c r="P641" s="15">
        <v>24054.59232171292</v>
      </c>
      <c r="Q641" s="15">
        <v>24577.916324595328</v>
      </c>
      <c r="R641" s="15" t="s">
        <v>37</v>
      </c>
      <c r="S641" s="15" t="s">
        <v>37</v>
      </c>
      <c r="T641" s="15" t="s">
        <v>37</v>
      </c>
      <c r="U641" s="15" t="s">
        <v>37</v>
      </c>
      <c r="V641" s="15" t="s">
        <v>37</v>
      </c>
      <c r="W641" s="15" t="s">
        <v>37</v>
      </c>
      <c r="X641" s="15" t="s">
        <v>37</v>
      </c>
      <c r="Y641" s="15" t="s">
        <v>37</v>
      </c>
      <c r="Z641" s="15" t="s">
        <v>37</v>
      </c>
      <c r="AA641" s="15" t="s">
        <v>37</v>
      </c>
      <c r="AB641" s="15" t="s">
        <v>37</v>
      </c>
      <c r="AC641" s="15" t="s">
        <v>37</v>
      </c>
      <c r="AD641" s="15" t="s">
        <v>37</v>
      </c>
      <c r="AE641" s="15" t="s">
        <v>37</v>
      </c>
      <c r="AF641" s="15" t="s">
        <v>37</v>
      </c>
      <c r="AG641" s="15" t="s">
        <v>37</v>
      </c>
      <c r="AH641" s="15" t="s">
        <v>37</v>
      </c>
      <c r="AI641" s="15" t="s">
        <v>37</v>
      </c>
      <c r="AJ641" s="15" t="s">
        <v>37</v>
      </c>
      <c r="AK641" s="15" t="s">
        <v>37</v>
      </c>
      <c r="AL641" s="15" t="s">
        <v>37</v>
      </c>
      <c r="AM641" s="15" t="s">
        <v>37</v>
      </c>
      <c r="AN641" s="15" t="s">
        <v>37</v>
      </c>
      <c r="AP641" s="16">
        <v>48632.508646308248</v>
      </c>
      <c r="AQ641" s="17">
        <v>10</v>
      </c>
      <c r="AR641" s="18" t="s">
        <v>37</v>
      </c>
      <c r="AS641" s="19">
        <v>48632.508646308248</v>
      </c>
      <c r="AT641" s="19" t="s">
        <v>37</v>
      </c>
      <c r="AV641" s="16">
        <v>48632.508646308248</v>
      </c>
      <c r="AW641" s="17">
        <v>40</v>
      </c>
      <c r="AX641" s="18" t="s">
        <v>37</v>
      </c>
      <c r="AY641" s="19">
        <v>48632.508646308248</v>
      </c>
      <c r="AZ641" s="19" t="s">
        <v>37</v>
      </c>
    </row>
    <row r="642" spans="9:52" x14ac:dyDescent="0.15">
      <c r="I642" s="14">
        <v>45201</v>
      </c>
      <c r="J642" s="15" t="s">
        <v>37</v>
      </c>
      <c r="K642" s="15" t="s">
        <v>37</v>
      </c>
      <c r="L642" s="15" t="s">
        <v>37</v>
      </c>
      <c r="M642" s="15" t="s">
        <v>37</v>
      </c>
      <c r="N642" s="15" t="s">
        <v>37</v>
      </c>
      <c r="O642" s="15" t="s">
        <v>37</v>
      </c>
      <c r="P642" s="15">
        <v>24047.362198535076</v>
      </c>
      <c r="Q642" s="15">
        <v>24570.528905174335</v>
      </c>
      <c r="R642" s="15" t="s">
        <v>37</v>
      </c>
      <c r="S642" s="15" t="s">
        <v>37</v>
      </c>
      <c r="T642" s="15" t="s">
        <v>37</v>
      </c>
      <c r="U642" s="15" t="s">
        <v>37</v>
      </c>
      <c r="V642" s="15" t="s">
        <v>37</v>
      </c>
      <c r="W642" s="15" t="s">
        <v>37</v>
      </c>
      <c r="X642" s="15" t="s">
        <v>37</v>
      </c>
      <c r="Y642" s="15" t="s">
        <v>37</v>
      </c>
      <c r="Z642" s="15" t="s">
        <v>37</v>
      </c>
      <c r="AA642" s="15" t="s">
        <v>37</v>
      </c>
      <c r="AB642" s="15" t="s">
        <v>37</v>
      </c>
      <c r="AC642" s="15" t="s">
        <v>37</v>
      </c>
      <c r="AD642" s="15" t="s">
        <v>37</v>
      </c>
      <c r="AE642" s="15" t="s">
        <v>37</v>
      </c>
      <c r="AF642" s="15" t="s">
        <v>37</v>
      </c>
      <c r="AG642" s="15" t="s">
        <v>37</v>
      </c>
      <c r="AH642" s="15" t="s">
        <v>37</v>
      </c>
      <c r="AI642" s="15" t="s">
        <v>37</v>
      </c>
      <c r="AJ642" s="15" t="s">
        <v>37</v>
      </c>
      <c r="AK642" s="15" t="s">
        <v>37</v>
      </c>
      <c r="AL642" s="15" t="s">
        <v>37</v>
      </c>
      <c r="AM642" s="15" t="s">
        <v>37</v>
      </c>
      <c r="AN642" s="15" t="s">
        <v>37</v>
      </c>
      <c r="AP642" s="16">
        <v>48617.891103709408</v>
      </c>
      <c r="AQ642" s="17">
        <v>10</v>
      </c>
      <c r="AR642" s="18" t="s">
        <v>37</v>
      </c>
      <c r="AS642" s="19">
        <v>97250.399750017648</v>
      </c>
      <c r="AT642" s="19" t="s">
        <v>37</v>
      </c>
      <c r="AV642" s="16">
        <v>48617.891103709408</v>
      </c>
      <c r="AW642" s="17">
        <v>40</v>
      </c>
      <c r="AX642" s="18" t="s">
        <v>37</v>
      </c>
      <c r="AY642" s="19">
        <v>97250.399750017648</v>
      </c>
      <c r="AZ642" s="19" t="s">
        <v>37</v>
      </c>
    </row>
    <row r="643" spans="9:52" x14ac:dyDescent="0.15">
      <c r="I643" s="14">
        <v>45202</v>
      </c>
      <c r="J643" s="15" t="s">
        <v>37</v>
      </c>
      <c r="K643" s="15" t="s">
        <v>37</v>
      </c>
      <c r="L643" s="15" t="s">
        <v>37</v>
      </c>
      <c r="M643" s="15" t="s">
        <v>37</v>
      </c>
      <c r="N643" s="15" t="s">
        <v>37</v>
      </c>
      <c r="O643" s="15" t="s">
        <v>37</v>
      </c>
      <c r="P643" s="15">
        <v>24040.134248525686</v>
      </c>
      <c r="Q643" s="15">
        <v>24563.143706200553</v>
      </c>
      <c r="R643" s="15" t="s">
        <v>37</v>
      </c>
      <c r="S643" s="15" t="s">
        <v>37</v>
      </c>
      <c r="T643" s="15" t="s">
        <v>37</v>
      </c>
      <c r="U643" s="15" t="s">
        <v>37</v>
      </c>
      <c r="V643" s="15" t="s">
        <v>37</v>
      </c>
      <c r="W643" s="15" t="s">
        <v>37</v>
      </c>
      <c r="X643" s="15" t="s">
        <v>37</v>
      </c>
      <c r="Y643" s="15" t="s">
        <v>37</v>
      </c>
      <c r="Z643" s="15" t="s">
        <v>37</v>
      </c>
      <c r="AA643" s="15" t="s">
        <v>37</v>
      </c>
      <c r="AB643" s="15" t="s">
        <v>37</v>
      </c>
      <c r="AC643" s="15" t="s">
        <v>37</v>
      </c>
      <c r="AD643" s="15" t="s">
        <v>37</v>
      </c>
      <c r="AE643" s="15" t="s">
        <v>37</v>
      </c>
      <c r="AF643" s="15" t="s">
        <v>37</v>
      </c>
      <c r="AG643" s="15" t="s">
        <v>37</v>
      </c>
      <c r="AH643" s="15" t="s">
        <v>37</v>
      </c>
      <c r="AI643" s="15" t="s">
        <v>37</v>
      </c>
      <c r="AJ643" s="15" t="s">
        <v>37</v>
      </c>
      <c r="AK643" s="15" t="s">
        <v>37</v>
      </c>
      <c r="AL643" s="15" t="s">
        <v>37</v>
      </c>
      <c r="AM643" s="15" t="s">
        <v>37</v>
      </c>
      <c r="AN643" s="15" t="s">
        <v>37</v>
      </c>
      <c r="AP643" s="16">
        <v>48603.27795472624</v>
      </c>
      <c r="AQ643" s="17">
        <v>10</v>
      </c>
      <c r="AR643" s="18" t="s">
        <v>37</v>
      </c>
      <c r="AS643" s="19">
        <v>145853.6777047439</v>
      </c>
      <c r="AT643" s="19" t="s">
        <v>37</v>
      </c>
      <c r="AV643" s="16">
        <v>48603.27795472624</v>
      </c>
      <c r="AW643" s="17">
        <v>40</v>
      </c>
      <c r="AX643" s="18" t="s">
        <v>37</v>
      </c>
      <c r="AY643" s="19">
        <v>145853.6777047439</v>
      </c>
      <c r="AZ643" s="19" t="s">
        <v>37</v>
      </c>
    </row>
    <row r="644" spans="9:52" x14ac:dyDescent="0.15">
      <c r="I644" s="14">
        <v>45203</v>
      </c>
      <c r="J644" s="15" t="s">
        <v>37</v>
      </c>
      <c r="K644" s="15" t="s">
        <v>37</v>
      </c>
      <c r="L644" s="15" t="s">
        <v>37</v>
      </c>
      <c r="M644" s="15" t="s">
        <v>37</v>
      </c>
      <c r="N644" s="15" t="s">
        <v>37</v>
      </c>
      <c r="O644" s="15" t="s">
        <v>37</v>
      </c>
      <c r="P644" s="15">
        <v>23090.441472167578</v>
      </c>
      <c r="Q644" s="15">
        <v>24083.534559179527</v>
      </c>
      <c r="R644" s="15" t="s">
        <v>37</v>
      </c>
      <c r="S644" s="15" t="s">
        <v>37</v>
      </c>
      <c r="T644" s="15" t="s">
        <v>37</v>
      </c>
      <c r="U644" s="15" t="s">
        <v>37</v>
      </c>
      <c r="V644" s="15" t="s">
        <v>37</v>
      </c>
      <c r="W644" s="15" t="s">
        <v>37</v>
      </c>
      <c r="X644" s="15" t="s">
        <v>37</v>
      </c>
      <c r="Y644" s="15" t="s">
        <v>37</v>
      </c>
      <c r="Z644" s="15" t="s">
        <v>37</v>
      </c>
      <c r="AA644" s="15" t="s">
        <v>37</v>
      </c>
      <c r="AB644" s="15" t="s">
        <v>37</v>
      </c>
      <c r="AC644" s="15" t="s">
        <v>37</v>
      </c>
      <c r="AD644" s="15" t="s">
        <v>37</v>
      </c>
      <c r="AE644" s="15" t="s">
        <v>37</v>
      </c>
      <c r="AF644" s="15" t="s">
        <v>37</v>
      </c>
      <c r="AG644" s="15" t="s">
        <v>37</v>
      </c>
      <c r="AH644" s="15" t="s">
        <v>37</v>
      </c>
      <c r="AI644" s="15" t="s">
        <v>37</v>
      </c>
      <c r="AJ644" s="15" t="s">
        <v>37</v>
      </c>
      <c r="AK644" s="15" t="s">
        <v>37</v>
      </c>
      <c r="AL644" s="15" t="s">
        <v>37</v>
      </c>
      <c r="AM644" s="15" t="s">
        <v>37</v>
      </c>
      <c r="AN644" s="15" t="s">
        <v>37</v>
      </c>
      <c r="AP644" s="16">
        <v>47173.976031347105</v>
      </c>
      <c r="AQ644" s="17">
        <v>10</v>
      </c>
      <c r="AR644" s="18" t="s">
        <v>37</v>
      </c>
      <c r="AS644" s="19">
        <v>193027.65373609099</v>
      </c>
      <c r="AT644" s="19" t="s">
        <v>37</v>
      </c>
      <c r="AV644" s="16">
        <v>47173.976031347105</v>
      </c>
      <c r="AW644" s="17">
        <v>40</v>
      </c>
      <c r="AX644" s="18" t="s">
        <v>37</v>
      </c>
      <c r="AY644" s="19">
        <v>193027.65373609099</v>
      </c>
      <c r="AZ644" s="19" t="s">
        <v>37</v>
      </c>
    </row>
    <row r="645" spans="9:52" x14ac:dyDescent="0.15">
      <c r="I645" s="14">
        <v>45204</v>
      </c>
      <c r="J645" s="15" t="s">
        <v>37</v>
      </c>
      <c r="K645" s="15" t="s">
        <v>37</v>
      </c>
      <c r="L645" s="15" t="s">
        <v>37</v>
      </c>
      <c r="M645" s="15" t="s">
        <v>37</v>
      </c>
      <c r="N645" s="15" t="s">
        <v>37</v>
      </c>
      <c r="O645" s="15" t="s">
        <v>37</v>
      </c>
      <c r="P645" s="15">
        <v>23083.501145187944</v>
      </c>
      <c r="Q645" s="15">
        <v>24076.295736792024</v>
      </c>
      <c r="R645" s="15" t="s">
        <v>37</v>
      </c>
      <c r="S645" s="15" t="s">
        <v>37</v>
      </c>
      <c r="T645" s="15" t="s">
        <v>37</v>
      </c>
      <c r="U645" s="15" t="s">
        <v>37</v>
      </c>
      <c r="V645" s="15" t="s">
        <v>37</v>
      </c>
      <c r="W645" s="15" t="s">
        <v>37</v>
      </c>
      <c r="X645" s="15" t="s">
        <v>37</v>
      </c>
      <c r="Y645" s="15" t="s">
        <v>37</v>
      </c>
      <c r="Z645" s="15" t="s">
        <v>37</v>
      </c>
      <c r="AA645" s="15" t="s">
        <v>37</v>
      </c>
      <c r="AB645" s="15" t="s">
        <v>37</v>
      </c>
      <c r="AC645" s="15" t="s">
        <v>37</v>
      </c>
      <c r="AD645" s="15" t="s">
        <v>37</v>
      </c>
      <c r="AE645" s="15" t="s">
        <v>37</v>
      </c>
      <c r="AF645" s="15" t="s">
        <v>37</v>
      </c>
      <c r="AG645" s="15" t="s">
        <v>37</v>
      </c>
      <c r="AH645" s="15" t="s">
        <v>37</v>
      </c>
      <c r="AI645" s="15" t="s">
        <v>37</v>
      </c>
      <c r="AJ645" s="15" t="s">
        <v>37</v>
      </c>
      <c r="AK645" s="15" t="s">
        <v>37</v>
      </c>
      <c r="AL645" s="15" t="s">
        <v>37</v>
      </c>
      <c r="AM645" s="15" t="s">
        <v>37</v>
      </c>
      <c r="AN645" s="15" t="s">
        <v>37</v>
      </c>
      <c r="AP645" s="16">
        <v>47159.796881979972</v>
      </c>
      <c r="AQ645" s="17">
        <v>10</v>
      </c>
      <c r="AR645" s="18" t="s">
        <v>37</v>
      </c>
      <c r="AS645" s="19">
        <v>240187.45061807096</v>
      </c>
      <c r="AT645" s="19" t="s">
        <v>37</v>
      </c>
      <c r="AV645" s="16">
        <v>47159.796881979972</v>
      </c>
      <c r="AW645" s="17">
        <v>40</v>
      </c>
      <c r="AX645" s="18" t="s">
        <v>37</v>
      </c>
      <c r="AY645" s="19">
        <v>240187.45061807096</v>
      </c>
      <c r="AZ645" s="19" t="s">
        <v>37</v>
      </c>
    </row>
    <row r="646" spans="9:52" x14ac:dyDescent="0.15">
      <c r="I646" s="14">
        <v>45205</v>
      </c>
      <c r="J646" s="15" t="s">
        <v>37</v>
      </c>
      <c r="K646" s="15" t="s">
        <v>37</v>
      </c>
      <c r="L646" s="15" t="s">
        <v>37</v>
      </c>
      <c r="M646" s="15" t="s">
        <v>37</v>
      </c>
      <c r="N646" s="15" t="s">
        <v>37</v>
      </c>
      <c r="O646" s="15" t="s">
        <v>37</v>
      </c>
      <c r="P646" s="15">
        <v>23076.562904272305</v>
      </c>
      <c r="Q646" s="15">
        <v>24069.059090187711</v>
      </c>
      <c r="R646" s="15" t="s">
        <v>37</v>
      </c>
      <c r="S646" s="15" t="s">
        <v>37</v>
      </c>
      <c r="T646" s="15" t="s">
        <v>37</v>
      </c>
      <c r="U646" s="15" t="s">
        <v>37</v>
      </c>
      <c r="V646" s="15" t="s">
        <v>37</v>
      </c>
      <c r="W646" s="15" t="s">
        <v>37</v>
      </c>
      <c r="X646" s="15" t="s">
        <v>37</v>
      </c>
      <c r="Y646" s="15" t="s">
        <v>37</v>
      </c>
      <c r="Z646" s="15" t="s">
        <v>37</v>
      </c>
      <c r="AA646" s="15" t="s">
        <v>37</v>
      </c>
      <c r="AB646" s="15" t="s">
        <v>37</v>
      </c>
      <c r="AC646" s="15" t="s">
        <v>37</v>
      </c>
      <c r="AD646" s="15" t="s">
        <v>37</v>
      </c>
      <c r="AE646" s="15" t="s">
        <v>37</v>
      </c>
      <c r="AF646" s="15" t="s">
        <v>37</v>
      </c>
      <c r="AG646" s="15" t="s">
        <v>37</v>
      </c>
      <c r="AH646" s="15" t="s">
        <v>37</v>
      </c>
      <c r="AI646" s="15" t="s">
        <v>37</v>
      </c>
      <c r="AJ646" s="15" t="s">
        <v>37</v>
      </c>
      <c r="AK646" s="15" t="s">
        <v>37</v>
      </c>
      <c r="AL646" s="15" t="s">
        <v>37</v>
      </c>
      <c r="AM646" s="15" t="s">
        <v>37</v>
      </c>
      <c r="AN646" s="15" t="s">
        <v>37</v>
      </c>
      <c r="AP646" s="16">
        <v>47145.621994460016</v>
      </c>
      <c r="AQ646" s="17">
        <v>10</v>
      </c>
      <c r="AR646" s="18" t="s">
        <v>37</v>
      </c>
      <c r="AS646" s="19">
        <v>287333.07261253096</v>
      </c>
      <c r="AT646" s="19" t="s">
        <v>37</v>
      </c>
      <c r="AV646" s="16">
        <v>47145.621994460016</v>
      </c>
      <c r="AW646" s="17">
        <v>40</v>
      </c>
      <c r="AX646" s="18" t="s">
        <v>37</v>
      </c>
      <c r="AY646" s="19">
        <v>287333.07261253096</v>
      </c>
      <c r="AZ646" s="19" t="s">
        <v>37</v>
      </c>
    </row>
    <row r="647" spans="9:52" x14ac:dyDescent="0.15">
      <c r="I647" s="14">
        <v>45206</v>
      </c>
      <c r="J647" s="15" t="s">
        <v>37</v>
      </c>
      <c r="K647" s="15" t="s">
        <v>37</v>
      </c>
      <c r="L647" s="15" t="s">
        <v>37</v>
      </c>
      <c r="M647" s="15" t="s">
        <v>37</v>
      </c>
      <c r="N647" s="15" t="s">
        <v>37</v>
      </c>
      <c r="O647" s="15" t="s">
        <v>37</v>
      </c>
      <c r="P647" s="15">
        <v>23069.626748793646</v>
      </c>
      <c r="Q647" s="15">
        <v>24061.824618712602</v>
      </c>
      <c r="R647" s="15" t="s">
        <v>37</v>
      </c>
      <c r="S647" s="15" t="s">
        <v>37</v>
      </c>
      <c r="T647" s="15" t="s">
        <v>37</v>
      </c>
      <c r="U647" s="15" t="s">
        <v>37</v>
      </c>
      <c r="V647" s="15" t="s">
        <v>37</v>
      </c>
      <c r="W647" s="15" t="s">
        <v>37</v>
      </c>
      <c r="X647" s="15" t="s">
        <v>37</v>
      </c>
      <c r="Y647" s="15" t="s">
        <v>37</v>
      </c>
      <c r="Z647" s="15" t="s">
        <v>37</v>
      </c>
      <c r="AA647" s="15" t="s">
        <v>37</v>
      </c>
      <c r="AB647" s="15" t="s">
        <v>37</v>
      </c>
      <c r="AC647" s="15" t="s">
        <v>37</v>
      </c>
      <c r="AD647" s="15" t="s">
        <v>37</v>
      </c>
      <c r="AE647" s="15" t="s">
        <v>37</v>
      </c>
      <c r="AF647" s="15" t="s">
        <v>37</v>
      </c>
      <c r="AG647" s="15" t="s">
        <v>37</v>
      </c>
      <c r="AH647" s="15" t="s">
        <v>37</v>
      </c>
      <c r="AI647" s="15" t="s">
        <v>37</v>
      </c>
      <c r="AJ647" s="15" t="s">
        <v>37</v>
      </c>
      <c r="AK647" s="15" t="s">
        <v>37</v>
      </c>
      <c r="AL647" s="15" t="s">
        <v>37</v>
      </c>
      <c r="AM647" s="15" t="s">
        <v>37</v>
      </c>
      <c r="AN647" s="15" t="s">
        <v>37</v>
      </c>
      <c r="AP647" s="16">
        <v>47131.451367506248</v>
      </c>
      <c r="AQ647" s="17">
        <v>10</v>
      </c>
      <c r="AR647" s="18" t="s">
        <v>37</v>
      </c>
      <c r="AS647" s="19">
        <v>334464.52398003719</v>
      </c>
      <c r="AT647" s="19" t="s">
        <v>37</v>
      </c>
      <c r="AV647" s="16">
        <v>47131.451367506248</v>
      </c>
      <c r="AW647" s="17">
        <v>40</v>
      </c>
      <c r="AX647" s="18">
        <v>40</v>
      </c>
      <c r="AY647" s="19">
        <v>334464.52398003719</v>
      </c>
      <c r="AZ647" s="19">
        <v>334464.52398003719</v>
      </c>
    </row>
    <row r="648" spans="9:52" x14ac:dyDescent="0.15">
      <c r="I648" s="14">
        <v>45207</v>
      </c>
      <c r="J648" s="15" t="s">
        <v>37</v>
      </c>
      <c r="K648" s="15" t="s">
        <v>37</v>
      </c>
      <c r="L648" s="15" t="s">
        <v>37</v>
      </c>
      <c r="M648" s="15" t="s">
        <v>37</v>
      </c>
      <c r="N648" s="15" t="s">
        <v>37</v>
      </c>
      <c r="O648" s="15" t="s">
        <v>37</v>
      </c>
      <c r="P648" s="15">
        <v>23062.692678125153</v>
      </c>
      <c r="Q648" s="15">
        <v>24054.59232171292</v>
      </c>
      <c r="R648" s="15" t="s">
        <v>37</v>
      </c>
      <c r="S648" s="15" t="s">
        <v>37</v>
      </c>
      <c r="T648" s="15" t="s">
        <v>37</v>
      </c>
      <c r="U648" s="15" t="s">
        <v>37</v>
      </c>
      <c r="V648" s="15" t="s">
        <v>37</v>
      </c>
      <c r="W648" s="15" t="s">
        <v>37</v>
      </c>
      <c r="X648" s="15" t="s">
        <v>37</v>
      </c>
      <c r="Y648" s="15" t="s">
        <v>37</v>
      </c>
      <c r="Z648" s="15" t="s">
        <v>37</v>
      </c>
      <c r="AA648" s="15" t="s">
        <v>37</v>
      </c>
      <c r="AB648" s="15" t="s">
        <v>37</v>
      </c>
      <c r="AC648" s="15" t="s">
        <v>37</v>
      </c>
      <c r="AD648" s="15" t="s">
        <v>37</v>
      </c>
      <c r="AE648" s="15" t="s">
        <v>37</v>
      </c>
      <c r="AF648" s="15" t="s">
        <v>37</v>
      </c>
      <c r="AG648" s="15" t="s">
        <v>37</v>
      </c>
      <c r="AH648" s="15" t="s">
        <v>37</v>
      </c>
      <c r="AI648" s="15" t="s">
        <v>37</v>
      </c>
      <c r="AJ648" s="15" t="s">
        <v>37</v>
      </c>
      <c r="AK648" s="15" t="s">
        <v>37</v>
      </c>
      <c r="AL648" s="15" t="s">
        <v>37</v>
      </c>
      <c r="AM648" s="15" t="s">
        <v>37</v>
      </c>
      <c r="AN648" s="15" t="s">
        <v>37</v>
      </c>
      <c r="AP648" s="16">
        <v>47117.28499983807</v>
      </c>
      <c r="AQ648" s="17">
        <v>10</v>
      </c>
      <c r="AR648" s="18" t="s">
        <v>37</v>
      </c>
      <c r="AS648" s="19">
        <v>381581.80897987529</v>
      </c>
      <c r="AT648" s="19" t="s">
        <v>37</v>
      </c>
      <c r="AV648" s="16">
        <v>47117.28499983807</v>
      </c>
      <c r="AW648" s="17">
        <v>41</v>
      </c>
      <c r="AX648" s="18" t="s">
        <v>37</v>
      </c>
      <c r="AY648" s="19">
        <v>47117.28499983807</v>
      </c>
      <c r="AZ648" s="19" t="s">
        <v>37</v>
      </c>
    </row>
    <row r="649" spans="9:52" x14ac:dyDescent="0.15">
      <c r="I649" s="14">
        <v>45208</v>
      </c>
      <c r="J649" s="15" t="s">
        <v>37</v>
      </c>
      <c r="K649" s="15" t="s">
        <v>37</v>
      </c>
      <c r="L649" s="15" t="s">
        <v>37</v>
      </c>
      <c r="M649" s="15" t="s">
        <v>37</v>
      </c>
      <c r="N649" s="15" t="s">
        <v>37</v>
      </c>
      <c r="O649" s="15" t="s">
        <v>37</v>
      </c>
      <c r="P649" s="15">
        <v>23055.760691640186</v>
      </c>
      <c r="Q649" s="15">
        <v>24047.362198535076</v>
      </c>
      <c r="R649" s="15" t="s">
        <v>37</v>
      </c>
      <c r="S649" s="15" t="s">
        <v>37</v>
      </c>
      <c r="T649" s="15" t="s">
        <v>37</v>
      </c>
      <c r="U649" s="15" t="s">
        <v>37</v>
      </c>
      <c r="V649" s="15" t="s">
        <v>37</v>
      </c>
      <c r="W649" s="15" t="s">
        <v>37</v>
      </c>
      <c r="X649" s="15" t="s">
        <v>37</v>
      </c>
      <c r="Y649" s="15" t="s">
        <v>37</v>
      </c>
      <c r="Z649" s="15" t="s">
        <v>37</v>
      </c>
      <c r="AA649" s="15" t="s">
        <v>37</v>
      </c>
      <c r="AB649" s="15" t="s">
        <v>37</v>
      </c>
      <c r="AC649" s="15" t="s">
        <v>37</v>
      </c>
      <c r="AD649" s="15" t="s">
        <v>37</v>
      </c>
      <c r="AE649" s="15" t="s">
        <v>37</v>
      </c>
      <c r="AF649" s="15" t="s">
        <v>37</v>
      </c>
      <c r="AG649" s="15" t="s">
        <v>37</v>
      </c>
      <c r="AH649" s="15" t="s">
        <v>37</v>
      </c>
      <c r="AI649" s="15" t="s">
        <v>37</v>
      </c>
      <c r="AJ649" s="15" t="s">
        <v>37</v>
      </c>
      <c r="AK649" s="15" t="s">
        <v>37</v>
      </c>
      <c r="AL649" s="15" t="s">
        <v>37</v>
      </c>
      <c r="AM649" s="15" t="s">
        <v>37</v>
      </c>
      <c r="AN649" s="15" t="s">
        <v>37</v>
      </c>
      <c r="AP649" s="16">
        <v>47103.122890175262</v>
      </c>
      <c r="AQ649" s="17">
        <v>10</v>
      </c>
      <c r="AR649" s="18" t="s">
        <v>37</v>
      </c>
      <c r="AS649" s="19">
        <v>428684.93187005055</v>
      </c>
      <c r="AT649" s="19" t="s">
        <v>37</v>
      </c>
      <c r="AV649" s="16">
        <v>47103.122890175262</v>
      </c>
      <c r="AW649" s="17">
        <v>41</v>
      </c>
      <c r="AX649" s="18" t="s">
        <v>37</v>
      </c>
      <c r="AY649" s="19">
        <v>94220.407890013332</v>
      </c>
      <c r="AZ649" s="19" t="s">
        <v>37</v>
      </c>
    </row>
    <row r="650" spans="9:52" x14ac:dyDescent="0.15">
      <c r="I650" s="14">
        <v>45209</v>
      </c>
      <c r="J650" s="15" t="s">
        <v>37</v>
      </c>
      <c r="K650" s="15" t="s">
        <v>37</v>
      </c>
      <c r="L650" s="15" t="s">
        <v>37</v>
      </c>
      <c r="M650" s="15" t="s">
        <v>37</v>
      </c>
      <c r="N650" s="15" t="s">
        <v>37</v>
      </c>
      <c r="O650" s="15" t="s">
        <v>37</v>
      </c>
      <c r="P650" s="15">
        <v>23048.830788712297</v>
      </c>
      <c r="Q650" s="15">
        <v>24040.134248525686</v>
      </c>
      <c r="R650" s="15" t="s">
        <v>37</v>
      </c>
      <c r="S650" s="15" t="s">
        <v>37</v>
      </c>
      <c r="T650" s="15" t="s">
        <v>37</v>
      </c>
      <c r="U650" s="15" t="s">
        <v>37</v>
      </c>
      <c r="V650" s="15" t="s">
        <v>37</v>
      </c>
      <c r="W650" s="15" t="s">
        <v>37</v>
      </c>
      <c r="X650" s="15" t="s">
        <v>37</v>
      </c>
      <c r="Y650" s="15" t="s">
        <v>37</v>
      </c>
      <c r="Z650" s="15" t="s">
        <v>37</v>
      </c>
      <c r="AA650" s="15" t="s">
        <v>37</v>
      </c>
      <c r="AB650" s="15" t="s">
        <v>37</v>
      </c>
      <c r="AC650" s="15" t="s">
        <v>37</v>
      </c>
      <c r="AD650" s="15" t="s">
        <v>37</v>
      </c>
      <c r="AE650" s="15" t="s">
        <v>37</v>
      </c>
      <c r="AF650" s="15" t="s">
        <v>37</v>
      </c>
      <c r="AG650" s="15" t="s">
        <v>37</v>
      </c>
      <c r="AH650" s="15" t="s">
        <v>37</v>
      </c>
      <c r="AI650" s="15" t="s">
        <v>37</v>
      </c>
      <c r="AJ650" s="15" t="s">
        <v>37</v>
      </c>
      <c r="AK650" s="15" t="s">
        <v>37</v>
      </c>
      <c r="AL650" s="15" t="s">
        <v>37</v>
      </c>
      <c r="AM650" s="15" t="s">
        <v>37</v>
      </c>
      <c r="AN650" s="15" t="s">
        <v>37</v>
      </c>
      <c r="AP650" s="16">
        <v>47088.965037237984</v>
      </c>
      <c r="AQ650" s="17">
        <v>10</v>
      </c>
      <c r="AR650" s="18" t="s">
        <v>37</v>
      </c>
      <c r="AS650" s="19">
        <v>475773.89690728852</v>
      </c>
      <c r="AT650" s="19" t="s">
        <v>37</v>
      </c>
      <c r="AV650" s="16">
        <v>47088.965037237984</v>
      </c>
      <c r="AW650" s="17">
        <v>41</v>
      </c>
      <c r="AX650" s="18" t="s">
        <v>37</v>
      </c>
      <c r="AY650" s="19">
        <v>141309.37292725133</v>
      </c>
      <c r="AZ650" s="19" t="s">
        <v>37</v>
      </c>
    </row>
    <row r="651" spans="9:52" x14ac:dyDescent="0.15">
      <c r="I651" s="14">
        <v>45210</v>
      </c>
      <c r="J651" s="15" t="s">
        <v>37</v>
      </c>
      <c r="K651" s="15" t="s">
        <v>37</v>
      </c>
      <c r="L651" s="15" t="s">
        <v>37</v>
      </c>
      <c r="M651" s="15" t="s">
        <v>37</v>
      </c>
      <c r="N651" s="15" t="s">
        <v>37</v>
      </c>
      <c r="O651" s="15" t="s">
        <v>37</v>
      </c>
      <c r="P651" s="15" t="s">
        <v>37</v>
      </c>
      <c r="Q651" s="15">
        <v>23090.441472167578</v>
      </c>
      <c r="R651" s="15" t="s">
        <v>37</v>
      </c>
      <c r="S651" s="15" t="s">
        <v>37</v>
      </c>
      <c r="T651" s="15" t="s">
        <v>37</v>
      </c>
      <c r="U651" s="15" t="s">
        <v>37</v>
      </c>
      <c r="V651" s="15" t="s">
        <v>37</v>
      </c>
      <c r="W651" s="15" t="s">
        <v>37</v>
      </c>
      <c r="X651" s="15" t="s">
        <v>37</v>
      </c>
      <c r="Y651" s="15" t="s">
        <v>37</v>
      </c>
      <c r="Z651" s="15" t="s">
        <v>37</v>
      </c>
      <c r="AA651" s="15" t="s">
        <v>37</v>
      </c>
      <c r="AB651" s="15" t="s">
        <v>37</v>
      </c>
      <c r="AC651" s="15" t="s">
        <v>37</v>
      </c>
      <c r="AD651" s="15" t="s">
        <v>37</v>
      </c>
      <c r="AE651" s="15" t="s">
        <v>37</v>
      </c>
      <c r="AF651" s="15" t="s">
        <v>37</v>
      </c>
      <c r="AG651" s="15" t="s">
        <v>37</v>
      </c>
      <c r="AH651" s="15" t="s">
        <v>37</v>
      </c>
      <c r="AI651" s="15" t="s">
        <v>37</v>
      </c>
      <c r="AJ651" s="15" t="s">
        <v>37</v>
      </c>
      <c r="AK651" s="15" t="s">
        <v>37</v>
      </c>
      <c r="AL651" s="15" t="s">
        <v>37</v>
      </c>
      <c r="AM651" s="15" t="s">
        <v>37</v>
      </c>
      <c r="AN651" s="15" t="s">
        <v>37</v>
      </c>
      <c r="AP651" s="16">
        <v>23090.441472167578</v>
      </c>
      <c r="AQ651" s="17">
        <v>10</v>
      </c>
      <c r="AR651" s="18" t="s">
        <v>37</v>
      </c>
      <c r="AS651" s="19">
        <v>498864.33837945608</v>
      </c>
      <c r="AT651" s="19" t="s">
        <v>37</v>
      </c>
      <c r="AV651" s="16">
        <v>23090.441472167578</v>
      </c>
      <c r="AW651" s="17">
        <v>41</v>
      </c>
      <c r="AX651" s="18" t="s">
        <v>37</v>
      </c>
      <c r="AY651" s="19">
        <v>164399.81439941892</v>
      </c>
      <c r="AZ651" s="19" t="s">
        <v>37</v>
      </c>
    </row>
    <row r="652" spans="9:52" x14ac:dyDescent="0.15">
      <c r="I652" s="14">
        <v>45211</v>
      </c>
      <c r="J652" s="15" t="s">
        <v>37</v>
      </c>
      <c r="K652" s="15" t="s">
        <v>37</v>
      </c>
      <c r="L652" s="15" t="s">
        <v>37</v>
      </c>
      <c r="M652" s="15" t="s">
        <v>37</v>
      </c>
      <c r="N652" s="15" t="s">
        <v>37</v>
      </c>
      <c r="O652" s="15" t="s">
        <v>37</v>
      </c>
      <c r="P652" s="15" t="s">
        <v>37</v>
      </c>
      <c r="Q652" s="15">
        <v>23083.501145187944</v>
      </c>
      <c r="R652" s="15" t="s">
        <v>37</v>
      </c>
      <c r="S652" s="15" t="s">
        <v>37</v>
      </c>
      <c r="T652" s="15" t="s">
        <v>37</v>
      </c>
      <c r="U652" s="15" t="s">
        <v>37</v>
      </c>
      <c r="V652" s="15" t="s">
        <v>37</v>
      </c>
      <c r="W652" s="15" t="s">
        <v>37</v>
      </c>
      <c r="X652" s="15" t="s">
        <v>37</v>
      </c>
      <c r="Y652" s="15" t="s">
        <v>37</v>
      </c>
      <c r="Z652" s="15" t="s">
        <v>37</v>
      </c>
      <c r="AA652" s="15" t="s">
        <v>37</v>
      </c>
      <c r="AB652" s="15" t="s">
        <v>37</v>
      </c>
      <c r="AC652" s="15" t="s">
        <v>37</v>
      </c>
      <c r="AD652" s="15" t="s">
        <v>37</v>
      </c>
      <c r="AE652" s="15" t="s">
        <v>37</v>
      </c>
      <c r="AF652" s="15" t="s">
        <v>37</v>
      </c>
      <c r="AG652" s="15" t="s">
        <v>37</v>
      </c>
      <c r="AH652" s="15" t="s">
        <v>37</v>
      </c>
      <c r="AI652" s="15" t="s">
        <v>37</v>
      </c>
      <c r="AJ652" s="15" t="s">
        <v>37</v>
      </c>
      <c r="AK652" s="15" t="s">
        <v>37</v>
      </c>
      <c r="AL652" s="15" t="s">
        <v>37</v>
      </c>
      <c r="AM652" s="15" t="s">
        <v>37</v>
      </c>
      <c r="AN652" s="15" t="s">
        <v>37</v>
      </c>
      <c r="AP652" s="16">
        <v>23083.501145187944</v>
      </c>
      <c r="AQ652" s="17">
        <v>10</v>
      </c>
      <c r="AR652" s="18" t="s">
        <v>37</v>
      </c>
      <c r="AS652" s="19">
        <v>521947.83952464402</v>
      </c>
      <c r="AT652" s="19" t="s">
        <v>37</v>
      </c>
      <c r="AV652" s="16">
        <v>23083.501145187944</v>
      </c>
      <c r="AW652" s="17">
        <v>41</v>
      </c>
      <c r="AX652" s="18" t="s">
        <v>37</v>
      </c>
      <c r="AY652" s="19">
        <v>187483.31554460686</v>
      </c>
      <c r="AZ652" s="19" t="s">
        <v>37</v>
      </c>
    </row>
    <row r="653" spans="9:52" x14ac:dyDescent="0.15">
      <c r="I653" s="14">
        <v>45212</v>
      </c>
      <c r="J653" s="15" t="s">
        <v>37</v>
      </c>
      <c r="K653" s="15" t="s">
        <v>37</v>
      </c>
      <c r="L653" s="15" t="s">
        <v>37</v>
      </c>
      <c r="M653" s="15" t="s">
        <v>37</v>
      </c>
      <c r="N653" s="15" t="s">
        <v>37</v>
      </c>
      <c r="O653" s="15" t="s">
        <v>37</v>
      </c>
      <c r="P653" s="15" t="s">
        <v>37</v>
      </c>
      <c r="Q653" s="15">
        <v>23076.562904272305</v>
      </c>
      <c r="R653" s="15" t="s">
        <v>37</v>
      </c>
      <c r="S653" s="15" t="s">
        <v>37</v>
      </c>
      <c r="T653" s="15" t="s">
        <v>37</v>
      </c>
      <c r="U653" s="15" t="s">
        <v>37</v>
      </c>
      <c r="V653" s="15" t="s">
        <v>37</v>
      </c>
      <c r="W653" s="15" t="s">
        <v>37</v>
      </c>
      <c r="X653" s="15" t="s">
        <v>37</v>
      </c>
      <c r="Y653" s="15" t="s">
        <v>37</v>
      </c>
      <c r="Z653" s="15" t="s">
        <v>37</v>
      </c>
      <c r="AA653" s="15" t="s">
        <v>37</v>
      </c>
      <c r="AB653" s="15" t="s">
        <v>37</v>
      </c>
      <c r="AC653" s="15" t="s">
        <v>37</v>
      </c>
      <c r="AD653" s="15" t="s">
        <v>37</v>
      </c>
      <c r="AE653" s="15" t="s">
        <v>37</v>
      </c>
      <c r="AF653" s="15" t="s">
        <v>37</v>
      </c>
      <c r="AG653" s="15" t="s">
        <v>37</v>
      </c>
      <c r="AH653" s="15" t="s">
        <v>37</v>
      </c>
      <c r="AI653" s="15" t="s">
        <v>37</v>
      </c>
      <c r="AJ653" s="15" t="s">
        <v>37</v>
      </c>
      <c r="AK653" s="15" t="s">
        <v>37</v>
      </c>
      <c r="AL653" s="15" t="s">
        <v>37</v>
      </c>
      <c r="AM653" s="15" t="s">
        <v>37</v>
      </c>
      <c r="AN653" s="15" t="s">
        <v>37</v>
      </c>
      <c r="AP653" s="16">
        <v>23076.562904272305</v>
      </c>
      <c r="AQ653" s="17">
        <v>10</v>
      </c>
      <c r="AR653" s="18" t="s">
        <v>37</v>
      </c>
      <c r="AS653" s="19">
        <v>545024.40242891631</v>
      </c>
      <c r="AT653" s="19" t="s">
        <v>37</v>
      </c>
      <c r="AV653" s="16">
        <v>23076.562904272305</v>
      </c>
      <c r="AW653" s="17">
        <v>41</v>
      </c>
      <c r="AX653" s="18" t="s">
        <v>37</v>
      </c>
      <c r="AY653" s="19">
        <v>210559.87844887917</v>
      </c>
      <c r="AZ653" s="19" t="s">
        <v>37</v>
      </c>
    </row>
    <row r="654" spans="9:52" x14ac:dyDescent="0.15">
      <c r="I654" s="14">
        <v>45213</v>
      </c>
      <c r="J654" s="15" t="s">
        <v>37</v>
      </c>
      <c r="K654" s="15" t="s">
        <v>37</v>
      </c>
      <c r="L654" s="15" t="s">
        <v>37</v>
      </c>
      <c r="M654" s="15" t="s">
        <v>37</v>
      </c>
      <c r="N654" s="15" t="s">
        <v>37</v>
      </c>
      <c r="O654" s="15" t="s">
        <v>37</v>
      </c>
      <c r="P654" s="15" t="s">
        <v>37</v>
      </c>
      <c r="Q654" s="15">
        <v>23069.626748793646</v>
      </c>
      <c r="R654" s="15" t="s">
        <v>37</v>
      </c>
      <c r="S654" s="15" t="s">
        <v>37</v>
      </c>
      <c r="T654" s="15" t="s">
        <v>37</v>
      </c>
      <c r="U654" s="15" t="s">
        <v>37</v>
      </c>
      <c r="V654" s="15" t="s">
        <v>37</v>
      </c>
      <c r="W654" s="15" t="s">
        <v>37</v>
      </c>
      <c r="X654" s="15" t="s">
        <v>37</v>
      </c>
      <c r="Y654" s="15" t="s">
        <v>37</v>
      </c>
      <c r="Z654" s="15" t="s">
        <v>37</v>
      </c>
      <c r="AA654" s="15" t="s">
        <v>37</v>
      </c>
      <c r="AB654" s="15" t="s">
        <v>37</v>
      </c>
      <c r="AC654" s="15" t="s">
        <v>37</v>
      </c>
      <c r="AD654" s="15" t="s">
        <v>37</v>
      </c>
      <c r="AE654" s="15" t="s">
        <v>37</v>
      </c>
      <c r="AF654" s="15" t="s">
        <v>37</v>
      </c>
      <c r="AG654" s="15" t="s">
        <v>37</v>
      </c>
      <c r="AH654" s="15" t="s">
        <v>37</v>
      </c>
      <c r="AI654" s="15" t="s">
        <v>37</v>
      </c>
      <c r="AJ654" s="15" t="s">
        <v>37</v>
      </c>
      <c r="AK654" s="15" t="s">
        <v>37</v>
      </c>
      <c r="AL654" s="15" t="s">
        <v>37</v>
      </c>
      <c r="AM654" s="15" t="s">
        <v>37</v>
      </c>
      <c r="AN654" s="15" t="s">
        <v>37</v>
      </c>
      <c r="AP654" s="16">
        <v>23069.626748793646</v>
      </c>
      <c r="AQ654" s="17">
        <v>10</v>
      </c>
      <c r="AR654" s="18" t="s">
        <v>37</v>
      </c>
      <c r="AS654" s="19">
        <v>568094.02917770995</v>
      </c>
      <c r="AT654" s="19" t="s">
        <v>37</v>
      </c>
      <c r="AV654" s="16">
        <v>23069.626748793646</v>
      </c>
      <c r="AW654" s="17">
        <v>41</v>
      </c>
      <c r="AX654" s="18">
        <v>41</v>
      </c>
      <c r="AY654" s="19">
        <v>233629.50519767281</v>
      </c>
      <c r="AZ654" s="19">
        <v>233629.50519767281</v>
      </c>
    </row>
    <row r="655" spans="9:52" x14ac:dyDescent="0.15">
      <c r="I655" s="14">
        <v>45214</v>
      </c>
      <c r="J655" s="15" t="s">
        <v>37</v>
      </c>
      <c r="K655" s="15" t="s">
        <v>37</v>
      </c>
      <c r="L655" s="15" t="s">
        <v>37</v>
      </c>
      <c r="M655" s="15" t="s">
        <v>37</v>
      </c>
      <c r="N655" s="15" t="s">
        <v>37</v>
      </c>
      <c r="O655" s="15" t="s">
        <v>37</v>
      </c>
      <c r="P655" s="15" t="s">
        <v>37</v>
      </c>
      <c r="Q655" s="15">
        <v>23062.692678125153</v>
      </c>
      <c r="R655" s="15" t="s">
        <v>37</v>
      </c>
      <c r="S655" s="15" t="s">
        <v>37</v>
      </c>
      <c r="T655" s="15" t="s">
        <v>37</v>
      </c>
      <c r="U655" s="15" t="s">
        <v>37</v>
      </c>
      <c r="V655" s="15" t="s">
        <v>37</v>
      </c>
      <c r="W655" s="15" t="s">
        <v>37</v>
      </c>
      <c r="X655" s="15" t="s">
        <v>37</v>
      </c>
      <c r="Y655" s="15" t="s">
        <v>37</v>
      </c>
      <c r="Z655" s="15" t="s">
        <v>37</v>
      </c>
      <c r="AA655" s="15" t="s">
        <v>37</v>
      </c>
      <c r="AB655" s="15" t="s">
        <v>37</v>
      </c>
      <c r="AC655" s="15" t="s">
        <v>37</v>
      </c>
      <c r="AD655" s="15" t="s">
        <v>37</v>
      </c>
      <c r="AE655" s="15" t="s">
        <v>37</v>
      </c>
      <c r="AF655" s="15" t="s">
        <v>37</v>
      </c>
      <c r="AG655" s="15" t="s">
        <v>37</v>
      </c>
      <c r="AH655" s="15" t="s">
        <v>37</v>
      </c>
      <c r="AI655" s="15" t="s">
        <v>37</v>
      </c>
      <c r="AJ655" s="15" t="s">
        <v>37</v>
      </c>
      <c r="AK655" s="15" t="s">
        <v>37</v>
      </c>
      <c r="AL655" s="15" t="s">
        <v>37</v>
      </c>
      <c r="AM655" s="15" t="s">
        <v>37</v>
      </c>
      <c r="AN655" s="15" t="s">
        <v>37</v>
      </c>
      <c r="AP655" s="16">
        <v>23062.692678125153</v>
      </c>
      <c r="AQ655" s="17">
        <v>10</v>
      </c>
      <c r="AR655" s="18" t="s">
        <v>37</v>
      </c>
      <c r="AS655" s="19">
        <v>591156.72185583506</v>
      </c>
      <c r="AT655" s="19" t="s">
        <v>37</v>
      </c>
      <c r="AV655" s="16">
        <v>23062.692678125153</v>
      </c>
      <c r="AW655" s="17">
        <v>42</v>
      </c>
      <c r="AX655" s="18" t="s">
        <v>37</v>
      </c>
      <c r="AY655" s="19">
        <v>23062.692678125153</v>
      </c>
      <c r="AZ655" s="19" t="s">
        <v>37</v>
      </c>
    </row>
    <row r="656" spans="9:52" x14ac:dyDescent="0.15">
      <c r="I656" s="14">
        <v>45215</v>
      </c>
      <c r="J656" s="15" t="s">
        <v>37</v>
      </c>
      <c r="K656" s="15" t="s">
        <v>37</v>
      </c>
      <c r="L656" s="15" t="s">
        <v>37</v>
      </c>
      <c r="M656" s="15" t="s">
        <v>37</v>
      </c>
      <c r="N656" s="15" t="s">
        <v>37</v>
      </c>
      <c r="O656" s="15" t="s">
        <v>37</v>
      </c>
      <c r="P656" s="15" t="s">
        <v>37</v>
      </c>
      <c r="Q656" s="15">
        <v>23055.760691640186</v>
      </c>
      <c r="R656" s="15" t="s">
        <v>37</v>
      </c>
      <c r="S656" s="15" t="s">
        <v>37</v>
      </c>
      <c r="T656" s="15" t="s">
        <v>37</v>
      </c>
      <c r="U656" s="15" t="s">
        <v>37</v>
      </c>
      <c r="V656" s="15" t="s">
        <v>37</v>
      </c>
      <c r="W656" s="15" t="s">
        <v>37</v>
      </c>
      <c r="X656" s="15" t="s">
        <v>37</v>
      </c>
      <c r="Y656" s="15" t="s">
        <v>37</v>
      </c>
      <c r="Z656" s="15" t="s">
        <v>37</v>
      </c>
      <c r="AA656" s="15" t="s">
        <v>37</v>
      </c>
      <c r="AB656" s="15" t="s">
        <v>37</v>
      </c>
      <c r="AC656" s="15" t="s">
        <v>37</v>
      </c>
      <c r="AD656" s="15" t="s">
        <v>37</v>
      </c>
      <c r="AE656" s="15" t="s">
        <v>37</v>
      </c>
      <c r="AF656" s="15" t="s">
        <v>37</v>
      </c>
      <c r="AG656" s="15" t="s">
        <v>37</v>
      </c>
      <c r="AH656" s="15" t="s">
        <v>37</v>
      </c>
      <c r="AI656" s="15" t="s">
        <v>37</v>
      </c>
      <c r="AJ656" s="15" t="s">
        <v>37</v>
      </c>
      <c r="AK656" s="15" t="s">
        <v>37</v>
      </c>
      <c r="AL656" s="15" t="s">
        <v>37</v>
      </c>
      <c r="AM656" s="15" t="s">
        <v>37</v>
      </c>
      <c r="AN656" s="15" t="s">
        <v>37</v>
      </c>
      <c r="AP656" s="16">
        <v>23055.760691640186</v>
      </c>
      <c r="AQ656" s="17">
        <v>10</v>
      </c>
      <c r="AR656" s="18" t="s">
        <v>37</v>
      </c>
      <c r="AS656" s="19">
        <v>614212.48254747526</v>
      </c>
      <c r="AT656" s="19" t="s">
        <v>37</v>
      </c>
      <c r="AV656" s="16">
        <v>23055.760691640186</v>
      </c>
      <c r="AW656" s="17">
        <v>42</v>
      </c>
      <c r="AX656" s="18" t="s">
        <v>37</v>
      </c>
      <c r="AY656" s="19">
        <v>46118.453369765339</v>
      </c>
      <c r="AZ656" s="19" t="s">
        <v>37</v>
      </c>
    </row>
    <row r="657" spans="9:52" x14ac:dyDescent="0.15">
      <c r="I657" s="14">
        <v>45216</v>
      </c>
      <c r="J657" s="15" t="s">
        <v>37</v>
      </c>
      <c r="K657" s="15" t="s">
        <v>37</v>
      </c>
      <c r="L657" s="15" t="s">
        <v>37</v>
      </c>
      <c r="M657" s="15" t="s">
        <v>37</v>
      </c>
      <c r="N657" s="15" t="s">
        <v>37</v>
      </c>
      <c r="O657" s="15" t="s">
        <v>37</v>
      </c>
      <c r="P657" s="15" t="s">
        <v>37</v>
      </c>
      <c r="Q657" s="15">
        <v>23048.830788712297</v>
      </c>
      <c r="R657" s="15" t="s">
        <v>37</v>
      </c>
      <c r="S657" s="15" t="s">
        <v>37</v>
      </c>
      <c r="T657" s="15" t="s">
        <v>37</v>
      </c>
      <c r="U657" s="15" t="s">
        <v>37</v>
      </c>
      <c r="V657" s="15" t="s">
        <v>37</v>
      </c>
      <c r="W657" s="15" t="s">
        <v>37</v>
      </c>
      <c r="X657" s="15" t="s">
        <v>37</v>
      </c>
      <c r="Y657" s="15" t="s">
        <v>37</v>
      </c>
      <c r="Z657" s="15" t="s">
        <v>37</v>
      </c>
      <c r="AA657" s="15" t="s">
        <v>37</v>
      </c>
      <c r="AB657" s="15" t="s">
        <v>37</v>
      </c>
      <c r="AC657" s="15" t="s">
        <v>37</v>
      </c>
      <c r="AD657" s="15" t="s">
        <v>37</v>
      </c>
      <c r="AE657" s="15" t="s">
        <v>37</v>
      </c>
      <c r="AF657" s="15" t="s">
        <v>37</v>
      </c>
      <c r="AG657" s="15" t="s">
        <v>37</v>
      </c>
      <c r="AH657" s="15" t="s">
        <v>37</v>
      </c>
      <c r="AI657" s="15" t="s">
        <v>37</v>
      </c>
      <c r="AJ657" s="15" t="s">
        <v>37</v>
      </c>
      <c r="AK657" s="15" t="s">
        <v>37</v>
      </c>
      <c r="AL657" s="15" t="s">
        <v>37</v>
      </c>
      <c r="AM657" s="15" t="s">
        <v>37</v>
      </c>
      <c r="AN657" s="15" t="s">
        <v>37</v>
      </c>
      <c r="AP657" s="16">
        <v>23048.830788712297</v>
      </c>
      <c r="AQ657" s="17">
        <v>10</v>
      </c>
      <c r="AR657" s="18" t="s">
        <v>37</v>
      </c>
      <c r="AS657" s="19">
        <v>637261.31333618751</v>
      </c>
      <c r="AT657" s="19" t="s">
        <v>37</v>
      </c>
      <c r="AV657" s="16">
        <v>23048.830788712297</v>
      </c>
      <c r="AW657" s="17">
        <v>42</v>
      </c>
      <c r="AX657" s="18" t="s">
        <v>37</v>
      </c>
      <c r="AY657" s="19">
        <v>69167.284158477632</v>
      </c>
      <c r="AZ657" s="19" t="s">
        <v>37</v>
      </c>
    </row>
    <row r="658" spans="9:52" x14ac:dyDescent="0.15">
      <c r="I658" s="14">
        <v>45217</v>
      </c>
      <c r="J658" s="15" t="s">
        <v>37</v>
      </c>
      <c r="K658" s="15" t="s">
        <v>37</v>
      </c>
      <c r="L658" s="15" t="s">
        <v>37</v>
      </c>
      <c r="M658" s="15" t="s">
        <v>37</v>
      </c>
      <c r="N658" s="15" t="s">
        <v>37</v>
      </c>
      <c r="O658" s="15" t="s">
        <v>37</v>
      </c>
      <c r="P658" s="15" t="s">
        <v>37</v>
      </c>
      <c r="Q658" s="15" t="s">
        <v>37</v>
      </c>
      <c r="R658" s="15" t="s">
        <v>37</v>
      </c>
      <c r="S658" s="15" t="s">
        <v>37</v>
      </c>
      <c r="T658" s="15" t="s">
        <v>37</v>
      </c>
      <c r="U658" s="15" t="s">
        <v>37</v>
      </c>
      <c r="V658" s="15" t="s">
        <v>37</v>
      </c>
      <c r="W658" s="15" t="s">
        <v>37</v>
      </c>
      <c r="X658" s="15" t="s">
        <v>37</v>
      </c>
      <c r="Y658" s="15" t="s">
        <v>37</v>
      </c>
      <c r="Z658" s="15" t="s">
        <v>37</v>
      </c>
      <c r="AA658" s="15" t="s">
        <v>37</v>
      </c>
      <c r="AB658" s="15" t="s">
        <v>37</v>
      </c>
      <c r="AC658" s="15" t="s">
        <v>37</v>
      </c>
      <c r="AD658" s="15" t="s">
        <v>37</v>
      </c>
      <c r="AE658" s="15" t="s">
        <v>37</v>
      </c>
      <c r="AF658" s="15" t="s">
        <v>37</v>
      </c>
      <c r="AG658" s="15" t="s">
        <v>37</v>
      </c>
      <c r="AH658" s="15" t="s">
        <v>37</v>
      </c>
      <c r="AI658" s="15" t="s">
        <v>37</v>
      </c>
      <c r="AJ658" s="15" t="s">
        <v>37</v>
      </c>
      <c r="AK658" s="15" t="s">
        <v>37</v>
      </c>
      <c r="AL658" s="15" t="s">
        <v>37</v>
      </c>
      <c r="AM658" s="15" t="s">
        <v>37</v>
      </c>
      <c r="AN658" s="15" t="s">
        <v>37</v>
      </c>
      <c r="AP658" s="16">
        <v>0</v>
      </c>
      <c r="AQ658" s="17">
        <v>10</v>
      </c>
      <c r="AR658" s="18" t="s">
        <v>37</v>
      </c>
      <c r="AS658" s="19">
        <v>637261.31333618751</v>
      </c>
      <c r="AT658" s="19" t="s">
        <v>37</v>
      </c>
      <c r="AV658" s="16">
        <v>0</v>
      </c>
      <c r="AW658" s="17">
        <v>42</v>
      </c>
      <c r="AX658" s="18" t="s">
        <v>37</v>
      </c>
      <c r="AY658" s="19">
        <v>69167.284158477632</v>
      </c>
      <c r="AZ658" s="19" t="s">
        <v>37</v>
      </c>
    </row>
    <row r="659" spans="9:52" x14ac:dyDescent="0.15">
      <c r="I659" s="14">
        <v>45218</v>
      </c>
      <c r="J659" s="15" t="s">
        <v>37</v>
      </c>
      <c r="K659" s="15" t="s">
        <v>37</v>
      </c>
      <c r="L659" s="15" t="s">
        <v>37</v>
      </c>
      <c r="M659" s="15" t="s">
        <v>37</v>
      </c>
      <c r="N659" s="15" t="s">
        <v>37</v>
      </c>
      <c r="O659" s="15" t="s">
        <v>37</v>
      </c>
      <c r="P659" s="15" t="s">
        <v>37</v>
      </c>
      <c r="Q659" s="15" t="s">
        <v>37</v>
      </c>
      <c r="R659" s="15" t="s">
        <v>37</v>
      </c>
      <c r="S659" s="15" t="s">
        <v>37</v>
      </c>
      <c r="T659" s="15" t="s">
        <v>37</v>
      </c>
      <c r="U659" s="15" t="s">
        <v>37</v>
      </c>
      <c r="V659" s="15" t="s">
        <v>37</v>
      </c>
      <c r="W659" s="15" t="s">
        <v>37</v>
      </c>
      <c r="X659" s="15" t="s">
        <v>37</v>
      </c>
      <c r="Y659" s="15" t="s">
        <v>37</v>
      </c>
      <c r="Z659" s="15" t="s">
        <v>37</v>
      </c>
      <c r="AA659" s="15" t="s">
        <v>37</v>
      </c>
      <c r="AB659" s="15" t="s">
        <v>37</v>
      </c>
      <c r="AC659" s="15" t="s">
        <v>37</v>
      </c>
      <c r="AD659" s="15" t="s">
        <v>37</v>
      </c>
      <c r="AE659" s="15" t="s">
        <v>37</v>
      </c>
      <c r="AF659" s="15" t="s">
        <v>37</v>
      </c>
      <c r="AG659" s="15" t="s">
        <v>37</v>
      </c>
      <c r="AH659" s="15" t="s">
        <v>37</v>
      </c>
      <c r="AI659" s="15" t="s">
        <v>37</v>
      </c>
      <c r="AJ659" s="15" t="s">
        <v>37</v>
      </c>
      <c r="AK659" s="15" t="s">
        <v>37</v>
      </c>
      <c r="AL659" s="15" t="s">
        <v>37</v>
      </c>
      <c r="AM659" s="15" t="s">
        <v>37</v>
      </c>
      <c r="AN659" s="15" t="s">
        <v>37</v>
      </c>
      <c r="AP659" s="16">
        <v>0</v>
      </c>
      <c r="AQ659" s="17">
        <v>10</v>
      </c>
      <c r="AR659" s="18" t="s">
        <v>37</v>
      </c>
      <c r="AS659" s="19">
        <v>637261.31333618751</v>
      </c>
      <c r="AT659" s="19" t="s">
        <v>37</v>
      </c>
      <c r="AV659" s="16">
        <v>0</v>
      </c>
      <c r="AW659" s="17">
        <v>42</v>
      </c>
      <c r="AX659" s="18" t="s">
        <v>37</v>
      </c>
      <c r="AY659" s="19">
        <v>69167.284158477632</v>
      </c>
      <c r="AZ659" s="19" t="s">
        <v>37</v>
      </c>
    </row>
    <row r="660" spans="9:52" x14ac:dyDescent="0.15">
      <c r="I660" s="14">
        <v>45219</v>
      </c>
      <c r="J660" s="15" t="s">
        <v>37</v>
      </c>
      <c r="K660" s="15" t="s">
        <v>37</v>
      </c>
      <c r="L660" s="15" t="s">
        <v>37</v>
      </c>
      <c r="M660" s="15" t="s">
        <v>37</v>
      </c>
      <c r="N660" s="15" t="s">
        <v>37</v>
      </c>
      <c r="O660" s="15" t="s">
        <v>37</v>
      </c>
      <c r="P660" s="15" t="s">
        <v>37</v>
      </c>
      <c r="Q660" s="15" t="s">
        <v>37</v>
      </c>
      <c r="R660" s="15" t="s">
        <v>37</v>
      </c>
      <c r="S660" s="15" t="s">
        <v>37</v>
      </c>
      <c r="T660" s="15" t="s">
        <v>37</v>
      </c>
      <c r="U660" s="15" t="s">
        <v>37</v>
      </c>
      <c r="V660" s="15" t="s">
        <v>37</v>
      </c>
      <c r="W660" s="15" t="s">
        <v>37</v>
      </c>
      <c r="X660" s="15" t="s">
        <v>37</v>
      </c>
      <c r="Y660" s="15" t="s">
        <v>37</v>
      </c>
      <c r="Z660" s="15" t="s">
        <v>37</v>
      </c>
      <c r="AA660" s="15" t="s">
        <v>37</v>
      </c>
      <c r="AB660" s="15" t="s">
        <v>37</v>
      </c>
      <c r="AC660" s="15" t="s">
        <v>37</v>
      </c>
      <c r="AD660" s="15" t="s">
        <v>37</v>
      </c>
      <c r="AE660" s="15" t="s">
        <v>37</v>
      </c>
      <c r="AF660" s="15" t="s">
        <v>37</v>
      </c>
      <c r="AG660" s="15" t="s">
        <v>37</v>
      </c>
      <c r="AH660" s="15" t="s">
        <v>37</v>
      </c>
      <c r="AI660" s="15" t="s">
        <v>37</v>
      </c>
      <c r="AJ660" s="15" t="s">
        <v>37</v>
      </c>
      <c r="AK660" s="15" t="s">
        <v>37</v>
      </c>
      <c r="AL660" s="15" t="s">
        <v>37</v>
      </c>
      <c r="AM660" s="15" t="s">
        <v>37</v>
      </c>
      <c r="AN660" s="15" t="s">
        <v>37</v>
      </c>
      <c r="AP660" s="16">
        <v>0</v>
      </c>
      <c r="AQ660" s="17">
        <v>10</v>
      </c>
      <c r="AR660" s="18" t="s">
        <v>37</v>
      </c>
      <c r="AS660" s="19">
        <v>637261.31333618751</v>
      </c>
      <c r="AT660" s="19" t="s">
        <v>37</v>
      </c>
      <c r="AV660" s="16">
        <v>0</v>
      </c>
      <c r="AW660" s="17">
        <v>42</v>
      </c>
      <c r="AX660" s="18" t="s">
        <v>37</v>
      </c>
      <c r="AY660" s="19">
        <v>69167.284158477632</v>
      </c>
      <c r="AZ660" s="19" t="s">
        <v>37</v>
      </c>
    </row>
    <row r="661" spans="9:52" x14ac:dyDescent="0.15">
      <c r="I661" s="14">
        <v>45220</v>
      </c>
      <c r="J661" s="15" t="s">
        <v>37</v>
      </c>
      <c r="K661" s="15" t="s">
        <v>37</v>
      </c>
      <c r="L661" s="15" t="s">
        <v>37</v>
      </c>
      <c r="M661" s="15" t="s">
        <v>37</v>
      </c>
      <c r="N661" s="15" t="s">
        <v>37</v>
      </c>
      <c r="O661" s="15" t="s">
        <v>37</v>
      </c>
      <c r="P661" s="15" t="s">
        <v>37</v>
      </c>
      <c r="Q661" s="15" t="s">
        <v>37</v>
      </c>
      <c r="R661" s="15" t="s">
        <v>37</v>
      </c>
      <c r="S661" s="15" t="s">
        <v>37</v>
      </c>
      <c r="T661" s="15" t="s">
        <v>37</v>
      </c>
      <c r="U661" s="15" t="s">
        <v>37</v>
      </c>
      <c r="V661" s="15" t="s">
        <v>37</v>
      </c>
      <c r="W661" s="15" t="s">
        <v>37</v>
      </c>
      <c r="X661" s="15" t="s">
        <v>37</v>
      </c>
      <c r="Y661" s="15" t="s">
        <v>37</v>
      </c>
      <c r="Z661" s="15" t="s">
        <v>37</v>
      </c>
      <c r="AA661" s="15" t="s">
        <v>37</v>
      </c>
      <c r="AB661" s="15" t="s">
        <v>37</v>
      </c>
      <c r="AC661" s="15" t="s">
        <v>37</v>
      </c>
      <c r="AD661" s="15" t="s">
        <v>37</v>
      </c>
      <c r="AE661" s="15" t="s">
        <v>37</v>
      </c>
      <c r="AF661" s="15" t="s">
        <v>37</v>
      </c>
      <c r="AG661" s="15" t="s">
        <v>37</v>
      </c>
      <c r="AH661" s="15" t="s">
        <v>37</v>
      </c>
      <c r="AI661" s="15" t="s">
        <v>37</v>
      </c>
      <c r="AJ661" s="15" t="s">
        <v>37</v>
      </c>
      <c r="AK661" s="15" t="s">
        <v>37</v>
      </c>
      <c r="AL661" s="15" t="s">
        <v>37</v>
      </c>
      <c r="AM661" s="15" t="s">
        <v>37</v>
      </c>
      <c r="AN661" s="15" t="s">
        <v>37</v>
      </c>
      <c r="AP661" s="16">
        <v>0</v>
      </c>
      <c r="AQ661" s="17">
        <v>10</v>
      </c>
      <c r="AR661" s="18" t="s">
        <v>37</v>
      </c>
      <c r="AS661" s="19">
        <v>637261.31333618751</v>
      </c>
      <c r="AT661" s="19" t="s">
        <v>37</v>
      </c>
      <c r="AV661" s="16">
        <v>0</v>
      </c>
      <c r="AW661" s="17">
        <v>42</v>
      </c>
      <c r="AX661" s="18">
        <v>42</v>
      </c>
      <c r="AY661" s="19">
        <v>69167.284158477632</v>
      </c>
      <c r="AZ661" s="19">
        <v>69167.284158477632</v>
      </c>
    </row>
    <row r="662" spans="9:52" x14ac:dyDescent="0.15">
      <c r="I662" s="14">
        <v>45221</v>
      </c>
      <c r="J662" s="15" t="s">
        <v>37</v>
      </c>
      <c r="K662" s="15" t="s">
        <v>37</v>
      </c>
      <c r="L662" s="15" t="s">
        <v>37</v>
      </c>
      <c r="M662" s="15" t="s">
        <v>37</v>
      </c>
      <c r="N662" s="15" t="s">
        <v>37</v>
      </c>
      <c r="O662" s="15" t="s">
        <v>37</v>
      </c>
      <c r="P662" s="15" t="s">
        <v>37</v>
      </c>
      <c r="Q662" s="15" t="s">
        <v>37</v>
      </c>
      <c r="R662" s="15" t="s">
        <v>37</v>
      </c>
      <c r="S662" s="15" t="s">
        <v>37</v>
      </c>
      <c r="T662" s="15" t="s">
        <v>37</v>
      </c>
      <c r="U662" s="15" t="s">
        <v>37</v>
      </c>
      <c r="V662" s="15" t="s">
        <v>37</v>
      </c>
      <c r="W662" s="15" t="s">
        <v>37</v>
      </c>
      <c r="X662" s="15" t="s">
        <v>37</v>
      </c>
      <c r="Y662" s="15" t="s">
        <v>37</v>
      </c>
      <c r="Z662" s="15" t="s">
        <v>37</v>
      </c>
      <c r="AA662" s="15" t="s">
        <v>37</v>
      </c>
      <c r="AB662" s="15" t="s">
        <v>37</v>
      </c>
      <c r="AC662" s="15" t="s">
        <v>37</v>
      </c>
      <c r="AD662" s="15" t="s">
        <v>37</v>
      </c>
      <c r="AE662" s="15" t="s">
        <v>37</v>
      </c>
      <c r="AF662" s="15" t="s">
        <v>37</v>
      </c>
      <c r="AG662" s="15" t="s">
        <v>37</v>
      </c>
      <c r="AH662" s="15" t="s">
        <v>37</v>
      </c>
      <c r="AI662" s="15" t="s">
        <v>37</v>
      </c>
      <c r="AJ662" s="15" t="s">
        <v>37</v>
      </c>
      <c r="AK662" s="15" t="s">
        <v>37</v>
      </c>
      <c r="AL662" s="15" t="s">
        <v>37</v>
      </c>
      <c r="AM662" s="15" t="s">
        <v>37</v>
      </c>
      <c r="AN662" s="15" t="s">
        <v>37</v>
      </c>
      <c r="AP662" s="16">
        <v>0</v>
      </c>
      <c r="AQ662" s="17">
        <v>10</v>
      </c>
      <c r="AR662" s="18" t="s">
        <v>37</v>
      </c>
      <c r="AS662" s="19">
        <v>637261.31333618751</v>
      </c>
      <c r="AT662" s="19" t="s">
        <v>37</v>
      </c>
      <c r="AV662" s="16">
        <v>0</v>
      </c>
      <c r="AW662" s="17">
        <v>43</v>
      </c>
      <c r="AX662" s="18" t="s">
        <v>37</v>
      </c>
      <c r="AY662" s="19">
        <v>0</v>
      </c>
      <c r="AZ662" s="19" t="s">
        <v>37</v>
      </c>
    </row>
    <row r="663" spans="9:52" x14ac:dyDescent="0.15">
      <c r="I663" s="14">
        <v>45222</v>
      </c>
      <c r="J663" s="15" t="s">
        <v>37</v>
      </c>
      <c r="K663" s="15" t="s">
        <v>37</v>
      </c>
      <c r="L663" s="15" t="s">
        <v>37</v>
      </c>
      <c r="M663" s="15" t="s">
        <v>37</v>
      </c>
      <c r="N663" s="15" t="s">
        <v>37</v>
      </c>
      <c r="O663" s="15" t="s">
        <v>37</v>
      </c>
      <c r="P663" s="15" t="s">
        <v>37</v>
      </c>
      <c r="Q663" s="15" t="s">
        <v>37</v>
      </c>
      <c r="R663" s="15" t="s">
        <v>37</v>
      </c>
      <c r="S663" s="15" t="s">
        <v>37</v>
      </c>
      <c r="T663" s="15" t="s">
        <v>37</v>
      </c>
      <c r="U663" s="15" t="s">
        <v>37</v>
      </c>
      <c r="V663" s="15" t="s">
        <v>37</v>
      </c>
      <c r="W663" s="15" t="s">
        <v>37</v>
      </c>
      <c r="X663" s="15" t="s">
        <v>37</v>
      </c>
      <c r="Y663" s="15" t="s">
        <v>37</v>
      </c>
      <c r="Z663" s="15" t="s">
        <v>37</v>
      </c>
      <c r="AA663" s="15" t="s">
        <v>37</v>
      </c>
      <c r="AB663" s="15" t="s">
        <v>37</v>
      </c>
      <c r="AC663" s="15" t="s">
        <v>37</v>
      </c>
      <c r="AD663" s="15" t="s">
        <v>37</v>
      </c>
      <c r="AE663" s="15" t="s">
        <v>37</v>
      </c>
      <c r="AF663" s="15" t="s">
        <v>37</v>
      </c>
      <c r="AG663" s="15" t="s">
        <v>37</v>
      </c>
      <c r="AH663" s="15" t="s">
        <v>37</v>
      </c>
      <c r="AI663" s="15" t="s">
        <v>37</v>
      </c>
      <c r="AJ663" s="15" t="s">
        <v>37</v>
      </c>
      <c r="AK663" s="15" t="s">
        <v>37</v>
      </c>
      <c r="AL663" s="15" t="s">
        <v>37</v>
      </c>
      <c r="AM663" s="15" t="s">
        <v>37</v>
      </c>
      <c r="AN663" s="15" t="s">
        <v>37</v>
      </c>
      <c r="AP663" s="16">
        <v>0</v>
      </c>
      <c r="AQ663" s="17">
        <v>10</v>
      </c>
      <c r="AR663" s="18" t="s">
        <v>37</v>
      </c>
      <c r="AS663" s="19">
        <v>637261.31333618751</v>
      </c>
      <c r="AT663" s="19" t="s">
        <v>37</v>
      </c>
      <c r="AV663" s="16">
        <v>0</v>
      </c>
      <c r="AW663" s="17">
        <v>43</v>
      </c>
      <c r="AX663" s="18" t="s">
        <v>37</v>
      </c>
      <c r="AY663" s="19">
        <v>0</v>
      </c>
      <c r="AZ663" s="19" t="s">
        <v>37</v>
      </c>
    </row>
    <row r="664" spans="9:52" x14ac:dyDescent="0.15">
      <c r="I664" s="14">
        <v>45223</v>
      </c>
      <c r="J664" s="15" t="s">
        <v>37</v>
      </c>
      <c r="K664" s="15" t="s">
        <v>37</v>
      </c>
      <c r="L664" s="15" t="s">
        <v>37</v>
      </c>
      <c r="M664" s="15" t="s">
        <v>37</v>
      </c>
      <c r="N664" s="15" t="s">
        <v>37</v>
      </c>
      <c r="O664" s="15" t="s">
        <v>37</v>
      </c>
      <c r="P664" s="15" t="s">
        <v>37</v>
      </c>
      <c r="Q664" s="15" t="s">
        <v>37</v>
      </c>
      <c r="R664" s="15" t="s">
        <v>37</v>
      </c>
      <c r="S664" s="15" t="s">
        <v>37</v>
      </c>
      <c r="T664" s="15" t="s">
        <v>37</v>
      </c>
      <c r="U664" s="15" t="s">
        <v>37</v>
      </c>
      <c r="V664" s="15" t="s">
        <v>37</v>
      </c>
      <c r="W664" s="15" t="s">
        <v>37</v>
      </c>
      <c r="X664" s="15" t="s">
        <v>37</v>
      </c>
      <c r="Y664" s="15" t="s">
        <v>37</v>
      </c>
      <c r="Z664" s="15" t="s">
        <v>37</v>
      </c>
      <c r="AA664" s="15" t="s">
        <v>37</v>
      </c>
      <c r="AB664" s="15" t="s">
        <v>37</v>
      </c>
      <c r="AC664" s="15" t="s">
        <v>37</v>
      </c>
      <c r="AD664" s="15" t="s">
        <v>37</v>
      </c>
      <c r="AE664" s="15" t="s">
        <v>37</v>
      </c>
      <c r="AF664" s="15" t="s">
        <v>37</v>
      </c>
      <c r="AG664" s="15" t="s">
        <v>37</v>
      </c>
      <c r="AH664" s="15" t="s">
        <v>37</v>
      </c>
      <c r="AI664" s="15" t="s">
        <v>37</v>
      </c>
      <c r="AJ664" s="15" t="s">
        <v>37</v>
      </c>
      <c r="AK664" s="15" t="s">
        <v>37</v>
      </c>
      <c r="AL664" s="15" t="s">
        <v>37</v>
      </c>
      <c r="AM664" s="15" t="s">
        <v>37</v>
      </c>
      <c r="AN664" s="15" t="s">
        <v>37</v>
      </c>
      <c r="AP664" s="16">
        <v>0</v>
      </c>
      <c r="AQ664" s="17">
        <v>10</v>
      </c>
      <c r="AR664" s="18" t="s">
        <v>37</v>
      </c>
      <c r="AS664" s="19">
        <v>637261.31333618751</v>
      </c>
      <c r="AT664" s="19" t="s">
        <v>37</v>
      </c>
      <c r="AV664" s="16">
        <v>0</v>
      </c>
      <c r="AW664" s="17">
        <v>43</v>
      </c>
      <c r="AX664" s="18" t="s">
        <v>37</v>
      </c>
      <c r="AY664" s="19">
        <v>0</v>
      </c>
      <c r="AZ664" s="19" t="s">
        <v>37</v>
      </c>
    </row>
    <row r="665" spans="9:52" x14ac:dyDescent="0.15">
      <c r="I665" s="14">
        <v>45224</v>
      </c>
      <c r="J665" s="15" t="s">
        <v>37</v>
      </c>
      <c r="K665" s="15" t="s">
        <v>37</v>
      </c>
      <c r="L665" s="15" t="s">
        <v>37</v>
      </c>
      <c r="M665" s="15" t="s">
        <v>37</v>
      </c>
      <c r="N665" s="15" t="s">
        <v>37</v>
      </c>
      <c r="O665" s="15" t="s">
        <v>37</v>
      </c>
      <c r="P665" s="15" t="s">
        <v>37</v>
      </c>
      <c r="Q665" s="15" t="s">
        <v>37</v>
      </c>
      <c r="R665" s="15" t="s">
        <v>37</v>
      </c>
      <c r="S665" s="15" t="s">
        <v>37</v>
      </c>
      <c r="T665" s="15" t="s">
        <v>37</v>
      </c>
      <c r="U665" s="15" t="s">
        <v>37</v>
      </c>
      <c r="V665" s="15" t="s">
        <v>37</v>
      </c>
      <c r="W665" s="15" t="s">
        <v>37</v>
      </c>
      <c r="X665" s="15" t="s">
        <v>37</v>
      </c>
      <c r="Y665" s="15" t="s">
        <v>37</v>
      </c>
      <c r="Z665" s="15" t="s">
        <v>37</v>
      </c>
      <c r="AA665" s="15" t="s">
        <v>37</v>
      </c>
      <c r="AB665" s="15" t="s">
        <v>37</v>
      </c>
      <c r="AC665" s="15" t="s">
        <v>37</v>
      </c>
      <c r="AD665" s="15" t="s">
        <v>37</v>
      </c>
      <c r="AE665" s="15" t="s">
        <v>37</v>
      </c>
      <c r="AF665" s="15" t="s">
        <v>37</v>
      </c>
      <c r="AG665" s="15" t="s">
        <v>37</v>
      </c>
      <c r="AH665" s="15" t="s">
        <v>37</v>
      </c>
      <c r="AI665" s="15" t="s">
        <v>37</v>
      </c>
      <c r="AJ665" s="15" t="s">
        <v>37</v>
      </c>
      <c r="AK665" s="15" t="s">
        <v>37</v>
      </c>
      <c r="AL665" s="15" t="s">
        <v>37</v>
      </c>
      <c r="AM665" s="15" t="s">
        <v>37</v>
      </c>
      <c r="AN665" s="15" t="s">
        <v>37</v>
      </c>
      <c r="AP665" s="16">
        <v>0</v>
      </c>
      <c r="AQ665" s="17">
        <v>10</v>
      </c>
      <c r="AR665" s="18" t="s">
        <v>37</v>
      </c>
      <c r="AS665" s="19">
        <v>637261.31333618751</v>
      </c>
      <c r="AT665" s="19" t="s">
        <v>37</v>
      </c>
      <c r="AV665" s="16">
        <v>0</v>
      </c>
      <c r="AW665" s="17">
        <v>43</v>
      </c>
      <c r="AX665" s="18" t="s">
        <v>37</v>
      </c>
      <c r="AY665" s="19">
        <v>0</v>
      </c>
      <c r="AZ665" s="19" t="s">
        <v>37</v>
      </c>
    </row>
    <row r="666" spans="9:52" x14ac:dyDescent="0.15">
      <c r="I666" s="14">
        <v>45225</v>
      </c>
      <c r="J666" s="15" t="s">
        <v>37</v>
      </c>
      <c r="K666" s="15" t="s">
        <v>37</v>
      </c>
      <c r="L666" s="15" t="s">
        <v>37</v>
      </c>
      <c r="M666" s="15" t="s">
        <v>37</v>
      </c>
      <c r="N666" s="15" t="s">
        <v>37</v>
      </c>
      <c r="O666" s="15" t="s">
        <v>37</v>
      </c>
      <c r="P666" s="15" t="s">
        <v>37</v>
      </c>
      <c r="Q666" s="15" t="s">
        <v>37</v>
      </c>
      <c r="R666" s="15" t="s">
        <v>37</v>
      </c>
      <c r="S666" s="15" t="s">
        <v>37</v>
      </c>
      <c r="T666" s="15" t="s">
        <v>37</v>
      </c>
      <c r="U666" s="15" t="s">
        <v>37</v>
      </c>
      <c r="V666" s="15" t="s">
        <v>37</v>
      </c>
      <c r="W666" s="15" t="s">
        <v>37</v>
      </c>
      <c r="X666" s="15" t="s">
        <v>37</v>
      </c>
      <c r="Y666" s="15" t="s">
        <v>37</v>
      </c>
      <c r="Z666" s="15" t="s">
        <v>37</v>
      </c>
      <c r="AA666" s="15" t="s">
        <v>37</v>
      </c>
      <c r="AB666" s="15" t="s">
        <v>37</v>
      </c>
      <c r="AC666" s="15" t="s">
        <v>37</v>
      </c>
      <c r="AD666" s="15" t="s">
        <v>37</v>
      </c>
      <c r="AE666" s="15" t="s">
        <v>37</v>
      </c>
      <c r="AF666" s="15" t="s">
        <v>37</v>
      </c>
      <c r="AG666" s="15" t="s">
        <v>37</v>
      </c>
      <c r="AH666" s="15" t="s">
        <v>37</v>
      </c>
      <c r="AI666" s="15" t="s">
        <v>37</v>
      </c>
      <c r="AJ666" s="15" t="s">
        <v>37</v>
      </c>
      <c r="AK666" s="15" t="s">
        <v>37</v>
      </c>
      <c r="AL666" s="15" t="s">
        <v>37</v>
      </c>
      <c r="AM666" s="15" t="s">
        <v>37</v>
      </c>
      <c r="AN666" s="15" t="s">
        <v>37</v>
      </c>
      <c r="AP666" s="16">
        <v>0</v>
      </c>
      <c r="AQ666" s="17">
        <v>10</v>
      </c>
      <c r="AR666" s="18" t="s">
        <v>37</v>
      </c>
      <c r="AS666" s="19">
        <v>637261.31333618751</v>
      </c>
      <c r="AT666" s="19" t="s">
        <v>37</v>
      </c>
      <c r="AV666" s="16">
        <v>0</v>
      </c>
      <c r="AW666" s="17">
        <v>43</v>
      </c>
      <c r="AX666" s="18" t="s">
        <v>37</v>
      </c>
      <c r="AY666" s="19">
        <v>0</v>
      </c>
      <c r="AZ666" s="19" t="s">
        <v>37</v>
      </c>
    </row>
    <row r="667" spans="9:52" x14ac:dyDescent="0.15">
      <c r="I667" s="14">
        <v>45226</v>
      </c>
      <c r="J667" s="15" t="s">
        <v>37</v>
      </c>
      <c r="K667" s="15" t="s">
        <v>37</v>
      </c>
      <c r="L667" s="15" t="s">
        <v>37</v>
      </c>
      <c r="M667" s="15" t="s">
        <v>37</v>
      </c>
      <c r="N667" s="15" t="s">
        <v>37</v>
      </c>
      <c r="O667" s="15" t="s">
        <v>37</v>
      </c>
      <c r="P667" s="15" t="s">
        <v>37</v>
      </c>
      <c r="Q667" s="15" t="s">
        <v>37</v>
      </c>
      <c r="R667" s="15" t="s">
        <v>37</v>
      </c>
      <c r="S667" s="15" t="s">
        <v>37</v>
      </c>
      <c r="T667" s="15" t="s">
        <v>37</v>
      </c>
      <c r="U667" s="15" t="s">
        <v>37</v>
      </c>
      <c r="V667" s="15" t="s">
        <v>37</v>
      </c>
      <c r="W667" s="15" t="s">
        <v>37</v>
      </c>
      <c r="X667" s="15" t="s">
        <v>37</v>
      </c>
      <c r="Y667" s="15" t="s">
        <v>37</v>
      </c>
      <c r="Z667" s="15" t="s">
        <v>37</v>
      </c>
      <c r="AA667" s="15" t="s">
        <v>37</v>
      </c>
      <c r="AB667" s="15" t="s">
        <v>37</v>
      </c>
      <c r="AC667" s="15" t="s">
        <v>37</v>
      </c>
      <c r="AD667" s="15" t="s">
        <v>37</v>
      </c>
      <c r="AE667" s="15" t="s">
        <v>37</v>
      </c>
      <c r="AF667" s="15" t="s">
        <v>37</v>
      </c>
      <c r="AG667" s="15" t="s">
        <v>37</v>
      </c>
      <c r="AH667" s="15" t="s">
        <v>37</v>
      </c>
      <c r="AI667" s="15" t="s">
        <v>37</v>
      </c>
      <c r="AJ667" s="15" t="s">
        <v>37</v>
      </c>
      <c r="AK667" s="15" t="s">
        <v>37</v>
      </c>
      <c r="AL667" s="15" t="s">
        <v>37</v>
      </c>
      <c r="AM667" s="15" t="s">
        <v>37</v>
      </c>
      <c r="AN667" s="15" t="s">
        <v>37</v>
      </c>
      <c r="AP667" s="16">
        <v>0</v>
      </c>
      <c r="AQ667" s="17">
        <v>10</v>
      </c>
      <c r="AR667" s="18" t="s">
        <v>37</v>
      </c>
      <c r="AS667" s="19">
        <v>637261.31333618751</v>
      </c>
      <c r="AT667" s="19" t="s">
        <v>37</v>
      </c>
      <c r="AV667" s="16">
        <v>0</v>
      </c>
      <c r="AW667" s="17">
        <v>43</v>
      </c>
      <c r="AX667" s="18" t="s">
        <v>37</v>
      </c>
      <c r="AY667" s="19">
        <v>0</v>
      </c>
      <c r="AZ667" s="19" t="s">
        <v>37</v>
      </c>
    </row>
    <row r="668" spans="9:52" x14ac:dyDescent="0.15">
      <c r="I668" s="14">
        <v>45227</v>
      </c>
      <c r="J668" s="15" t="s">
        <v>37</v>
      </c>
      <c r="K668" s="15" t="s">
        <v>37</v>
      </c>
      <c r="L668" s="15" t="s">
        <v>37</v>
      </c>
      <c r="M668" s="15" t="s">
        <v>37</v>
      </c>
      <c r="N668" s="15" t="s">
        <v>37</v>
      </c>
      <c r="O668" s="15" t="s">
        <v>37</v>
      </c>
      <c r="P668" s="15" t="s">
        <v>37</v>
      </c>
      <c r="Q668" s="15" t="s">
        <v>37</v>
      </c>
      <c r="R668" s="15" t="s">
        <v>37</v>
      </c>
      <c r="S668" s="15" t="s">
        <v>37</v>
      </c>
      <c r="T668" s="15" t="s">
        <v>37</v>
      </c>
      <c r="U668" s="15" t="s">
        <v>37</v>
      </c>
      <c r="V668" s="15" t="s">
        <v>37</v>
      </c>
      <c r="W668" s="15" t="s">
        <v>37</v>
      </c>
      <c r="X668" s="15" t="s">
        <v>37</v>
      </c>
      <c r="Y668" s="15" t="s">
        <v>37</v>
      </c>
      <c r="Z668" s="15" t="s">
        <v>37</v>
      </c>
      <c r="AA668" s="15" t="s">
        <v>37</v>
      </c>
      <c r="AB668" s="15" t="s">
        <v>37</v>
      </c>
      <c r="AC668" s="15" t="s">
        <v>37</v>
      </c>
      <c r="AD668" s="15" t="s">
        <v>37</v>
      </c>
      <c r="AE668" s="15" t="s">
        <v>37</v>
      </c>
      <c r="AF668" s="15" t="s">
        <v>37</v>
      </c>
      <c r="AG668" s="15" t="s">
        <v>37</v>
      </c>
      <c r="AH668" s="15" t="s">
        <v>37</v>
      </c>
      <c r="AI668" s="15" t="s">
        <v>37</v>
      </c>
      <c r="AJ668" s="15" t="s">
        <v>37</v>
      </c>
      <c r="AK668" s="15" t="s">
        <v>37</v>
      </c>
      <c r="AL668" s="15" t="s">
        <v>37</v>
      </c>
      <c r="AM668" s="15" t="s">
        <v>37</v>
      </c>
      <c r="AN668" s="15" t="s">
        <v>37</v>
      </c>
      <c r="AP668" s="16">
        <v>0</v>
      </c>
      <c r="AQ668" s="17">
        <v>10</v>
      </c>
      <c r="AR668" s="18" t="s">
        <v>37</v>
      </c>
      <c r="AS668" s="19">
        <v>637261.31333618751</v>
      </c>
      <c r="AT668" s="19" t="s">
        <v>37</v>
      </c>
      <c r="AV668" s="16">
        <v>0</v>
      </c>
      <c r="AW668" s="17">
        <v>43</v>
      </c>
      <c r="AX668" s="18">
        <v>43</v>
      </c>
      <c r="AY668" s="19">
        <v>0</v>
      </c>
      <c r="AZ668" s="19">
        <v>0</v>
      </c>
    </row>
    <row r="669" spans="9:52" x14ac:dyDescent="0.15">
      <c r="I669" s="14">
        <v>45228</v>
      </c>
      <c r="J669" s="15" t="s">
        <v>37</v>
      </c>
      <c r="K669" s="15" t="s">
        <v>37</v>
      </c>
      <c r="L669" s="15" t="s">
        <v>37</v>
      </c>
      <c r="M669" s="15" t="s">
        <v>37</v>
      </c>
      <c r="N669" s="15" t="s">
        <v>37</v>
      </c>
      <c r="O669" s="15" t="s">
        <v>37</v>
      </c>
      <c r="P669" s="15" t="s">
        <v>37</v>
      </c>
      <c r="Q669" s="15" t="s">
        <v>37</v>
      </c>
      <c r="R669" s="15" t="s">
        <v>37</v>
      </c>
      <c r="S669" s="15" t="s">
        <v>37</v>
      </c>
      <c r="T669" s="15" t="s">
        <v>37</v>
      </c>
      <c r="U669" s="15" t="s">
        <v>37</v>
      </c>
      <c r="V669" s="15" t="s">
        <v>37</v>
      </c>
      <c r="W669" s="15" t="s">
        <v>37</v>
      </c>
      <c r="X669" s="15" t="s">
        <v>37</v>
      </c>
      <c r="Y669" s="15" t="s">
        <v>37</v>
      </c>
      <c r="Z669" s="15" t="s">
        <v>37</v>
      </c>
      <c r="AA669" s="15" t="s">
        <v>37</v>
      </c>
      <c r="AB669" s="15" t="s">
        <v>37</v>
      </c>
      <c r="AC669" s="15" t="s">
        <v>37</v>
      </c>
      <c r="AD669" s="15" t="s">
        <v>37</v>
      </c>
      <c r="AE669" s="15" t="s">
        <v>37</v>
      </c>
      <c r="AF669" s="15" t="s">
        <v>37</v>
      </c>
      <c r="AG669" s="15" t="s">
        <v>37</v>
      </c>
      <c r="AH669" s="15" t="s">
        <v>37</v>
      </c>
      <c r="AI669" s="15" t="s">
        <v>37</v>
      </c>
      <c r="AJ669" s="15" t="s">
        <v>37</v>
      </c>
      <c r="AK669" s="15" t="s">
        <v>37</v>
      </c>
      <c r="AL669" s="15" t="s">
        <v>37</v>
      </c>
      <c r="AM669" s="15" t="s">
        <v>37</v>
      </c>
      <c r="AN669" s="15" t="s">
        <v>37</v>
      </c>
      <c r="AP669" s="16">
        <v>0</v>
      </c>
      <c r="AQ669" s="17">
        <v>10</v>
      </c>
      <c r="AR669" s="18" t="s">
        <v>37</v>
      </c>
      <c r="AS669" s="19">
        <v>637261.31333618751</v>
      </c>
      <c r="AT669" s="19" t="s">
        <v>37</v>
      </c>
      <c r="AV669" s="16">
        <v>0</v>
      </c>
      <c r="AW669" s="17">
        <v>44</v>
      </c>
      <c r="AX669" s="18" t="s">
        <v>37</v>
      </c>
      <c r="AY669" s="19">
        <v>0</v>
      </c>
      <c r="AZ669" s="19" t="s">
        <v>37</v>
      </c>
    </row>
    <row r="670" spans="9:52" x14ac:dyDescent="0.15">
      <c r="I670" s="14">
        <v>45229</v>
      </c>
      <c r="J670" s="15" t="s">
        <v>37</v>
      </c>
      <c r="K670" s="15" t="s">
        <v>37</v>
      </c>
      <c r="L670" s="15" t="s">
        <v>37</v>
      </c>
      <c r="M670" s="15" t="s">
        <v>37</v>
      </c>
      <c r="N670" s="15" t="s">
        <v>37</v>
      </c>
      <c r="O670" s="15" t="s">
        <v>37</v>
      </c>
      <c r="P670" s="15" t="s">
        <v>37</v>
      </c>
      <c r="Q670" s="15" t="s">
        <v>37</v>
      </c>
      <c r="R670" s="15" t="s">
        <v>37</v>
      </c>
      <c r="S670" s="15" t="s">
        <v>37</v>
      </c>
      <c r="T670" s="15" t="s">
        <v>37</v>
      </c>
      <c r="U670" s="15" t="s">
        <v>37</v>
      </c>
      <c r="V670" s="15" t="s">
        <v>37</v>
      </c>
      <c r="W670" s="15" t="s">
        <v>37</v>
      </c>
      <c r="X670" s="15" t="s">
        <v>37</v>
      </c>
      <c r="Y670" s="15" t="s">
        <v>37</v>
      </c>
      <c r="Z670" s="15" t="s">
        <v>37</v>
      </c>
      <c r="AA670" s="15" t="s">
        <v>37</v>
      </c>
      <c r="AB670" s="15" t="s">
        <v>37</v>
      </c>
      <c r="AC670" s="15" t="s">
        <v>37</v>
      </c>
      <c r="AD670" s="15" t="s">
        <v>37</v>
      </c>
      <c r="AE670" s="15" t="s">
        <v>37</v>
      </c>
      <c r="AF670" s="15" t="s">
        <v>37</v>
      </c>
      <c r="AG670" s="15" t="s">
        <v>37</v>
      </c>
      <c r="AH670" s="15" t="s">
        <v>37</v>
      </c>
      <c r="AI670" s="15" t="s">
        <v>37</v>
      </c>
      <c r="AJ670" s="15" t="s">
        <v>37</v>
      </c>
      <c r="AK670" s="15" t="s">
        <v>37</v>
      </c>
      <c r="AL670" s="15" t="s">
        <v>37</v>
      </c>
      <c r="AM670" s="15" t="s">
        <v>37</v>
      </c>
      <c r="AN670" s="15" t="s">
        <v>37</v>
      </c>
      <c r="AP670" s="16">
        <v>0</v>
      </c>
      <c r="AQ670" s="17">
        <v>10</v>
      </c>
      <c r="AR670" s="18" t="s">
        <v>37</v>
      </c>
      <c r="AS670" s="19">
        <v>637261.31333618751</v>
      </c>
      <c r="AT670" s="19" t="s">
        <v>37</v>
      </c>
      <c r="AV670" s="16">
        <v>0</v>
      </c>
      <c r="AW670" s="17">
        <v>44</v>
      </c>
      <c r="AX670" s="18" t="s">
        <v>37</v>
      </c>
      <c r="AY670" s="19">
        <v>0</v>
      </c>
      <c r="AZ670" s="19" t="s">
        <v>37</v>
      </c>
    </row>
    <row r="671" spans="9:52" x14ac:dyDescent="0.15">
      <c r="I671" s="14">
        <v>45230</v>
      </c>
      <c r="J671" s="15" t="s">
        <v>37</v>
      </c>
      <c r="K671" s="15" t="s">
        <v>37</v>
      </c>
      <c r="L671" s="15" t="s">
        <v>37</v>
      </c>
      <c r="M671" s="15" t="s">
        <v>37</v>
      </c>
      <c r="N671" s="15" t="s">
        <v>37</v>
      </c>
      <c r="O671" s="15" t="s">
        <v>37</v>
      </c>
      <c r="P671" s="15" t="s">
        <v>37</v>
      </c>
      <c r="Q671" s="15" t="s">
        <v>37</v>
      </c>
      <c r="R671" s="15" t="s">
        <v>37</v>
      </c>
      <c r="S671" s="15" t="s">
        <v>37</v>
      </c>
      <c r="T671" s="15" t="s">
        <v>37</v>
      </c>
      <c r="U671" s="15" t="s">
        <v>37</v>
      </c>
      <c r="V671" s="15" t="s">
        <v>37</v>
      </c>
      <c r="W671" s="15" t="s">
        <v>37</v>
      </c>
      <c r="X671" s="15" t="s">
        <v>37</v>
      </c>
      <c r="Y671" s="15" t="s">
        <v>37</v>
      </c>
      <c r="Z671" s="15" t="s">
        <v>37</v>
      </c>
      <c r="AA671" s="15" t="s">
        <v>37</v>
      </c>
      <c r="AB671" s="15" t="s">
        <v>37</v>
      </c>
      <c r="AC671" s="15" t="s">
        <v>37</v>
      </c>
      <c r="AD671" s="15" t="s">
        <v>37</v>
      </c>
      <c r="AE671" s="15" t="s">
        <v>37</v>
      </c>
      <c r="AF671" s="15" t="s">
        <v>37</v>
      </c>
      <c r="AG671" s="15" t="s">
        <v>37</v>
      </c>
      <c r="AH671" s="15" t="s">
        <v>37</v>
      </c>
      <c r="AI671" s="15" t="s">
        <v>37</v>
      </c>
      <c r="AJ671" s="15" t="s">
        <v>37</v>
      </c>
      <c r="AK671" s="15" t="s">
        <v>37</v>
      </c>
      <c r="AL671" s="15" t="s">
        <v>37</v>
      </c>
      <c r="AM671" s="15" t="s">
        <v>37</v>
      </c>
      <c r="AN671" s="15" t="s">
        <v>37</v>
      </c>
      <c r="AP671" s="16">
        <v>0</v>
      </c>
      <c r="AQ671" s="17">
        <v>10</v>
      </c>
      <c r="AR671" s="18">
        <v>10</v>
      </c>
      <c r="AS671" s="19">
        <v>637261.31333618751</v>
      </c>
      <c r="AT671" s="19">
        <v>637261.31333618751</v>
      </c>
      <c r="AV671" s="16">
        <v>0</v>
      </c>
      <c r="AW671" s="17">
        <v>44</v>
      </c>
      <c r="AX671" s="18" t="s">
        <v>37</v>
      </c>
      <c r="AY671" s="19">
        <v>0</v>
      </c>
      <c r="AZ671" s="19" t="s">
        <v>37</v>
      </c>
    </row>
    <row r="672" spans="9:52" x14ac:dyDescent="0.15">
      <c r="I672" s="14">
        <v>45231</v>
      </c>
      <c r="J672" s="15" t="s">
        <v>37</v>
      </c>
      <c r="K672" s="15" t="s">
        <v>37</v>
      </c>
      <c r="L672" s="15" t="s">
        <v>37</v>
      </c>
      <c r="M672" s="15" t="s">
        <v>37</v>
      </c>
      <c r="N672" s="15" t="s">
        <v>37</v>
      </c>
      <c r="O672" s="15" t="s">
        <v>37</v>
      </c>
      <c r="P672" s="15" t="s">
        <v>37</v>
      </c>
      <c r="Q672" s="15" t="s">
        <v>37</v>
      </c>
      <c r="R672" s="15" t="s">
        <v>37</v>
      </c>
      <c r="S672" s="15" t="s">
        <v>37</v>
      </c>
      <c r="T672" s="15" t="s">
        <v>37</v>
      </c>
      <c r="U672" s="15" t="s">
        <v>37</v>
      </c>
      <c r="V672" s="15" t="s">
        <v>37</v>
      </c>
      <c r="W672" s="15" t="s">
        <v>37</v>
      </c>
      <c r="X672" s="15" t="s">
        <v>37</v>
      </c>
      <c r="Y672" s="15" t="s">
        <v>37</v>
      </c>
      <c r="Z672" s="15" t="s">
        <v>37</v>
      </c>
      <c r="AA672" s="15" t="s">
        <v>37</v>
      </c>
      <c r="AB672" s="15" t="s">
        <v>37</v>
      </c>
      <c r="AC672" s="15" t="s">
        <v>37</v>
      </c>
      <c r="AD672" s="15" t="s">
        <v>37</v>
      </c>
      <c r="AE672" s="15" t="s">
        <v>37</v>
      </c>
      <c r="AF672" s="15" t="s">
        <v>37</v>
      </c>
      <c r="AG672" s="15" t="s">
        <v>37</v>
      </c>
      <c r="AH672" s="15" t="s">
        <v>37</v>
      </c>
      <c r="AI672" s="15" t="s">
        <v>37</v>
      </c>
      <c r="AJ672" s="15" t="s">
        <v>37</v>
      </c>
      <c r="AK672" s="15" t="s">
        <v>37</v>
      </c>
      <c r="AL672" s="15" t="s">
        <v>37</v>
      </c>
      <c r="AM672" s="15" t="s">
        <v>37</v>
      </c>
      <c r="AN672" s="15" t="s">
        <v>37</v>
      </c>
      <c r="AP672" s="16">
        <v>0</v>
      </c>
      <c r="AQ672" s="17">
        <v>11</v>
      </c>
      <c r="AR672" s="18" t="s">
        <v>37</v>
      </c>
      <c r="AS672" s="19">
        <v>0</v>
      </c>
      <c r="AT672" s="19" t="s">
        <v>37</v>
      </c>
      <c r="AV672" s="16">
        <v>0</v>
      </c>
      <c r="AW672" s="17">
        <v>44</v>
      </c>
      <c r="AX672" s="18" t="s">
        <v>37</v>
      </c>
      <c r="AY672" s="19">
        <v>0</v>
      </c>
      <c r="AZ672" s="19" t="s">
        <v>37</v>
      </c>
    </row>
    <row r="673" spans="9:52" x14ac:dyDescent="0.15">
      <c r="I673" s="14">
        <v>45232</v>
      </c>
      <c r="J673" s="15" t="s">
        <v>37</v>
      </c>
      <c r="K673" s="15" t="s">
        <v>37</v>
      </c>
      <c r="L673" s="15" t="s">
        <v>37</v>
      </c>
      <c r="M673" s="15" t="s">
        <v>37</v>
      </c>
      <c r="N673" s="15" t="s">
        <v>37</v>
      </c>
      <c r="O673" s="15" t="s">
        <v>37</v>
      </c>
      <c r="P673" s="15" t="s">
        <v>37</v>
      </c>
      <c r="Q673" s="15" t="s">
        <v>37</v>
      </c>
      <c r="R673" s="15" t="s">
        <v>37</v>
      </c>
      <c r="S673" s="15" t="s">
        <v>37</v>
      </c>
      <c r="T673" s="15" t="s">
        <v>37</v>
      </c>
      <c r="U673" s="15" t="s">
        <v>37</v>
      </c>
      <c r="V673" s="15" t="s">
        <v>37</v>
      </c>
      <c r="W673" s="15" t="s">
        <v>37</v>
      </c>
      <c r="X673" s="15" t="s">
        <v>37</v>
      </c>
      <c r="Y673" s="15" t="s">
        <v>37</v>
      </c>
      <c r="Z673" s="15" t="s">
        <v>37</v>
      </c>
      <c r="AA673" s="15" t="s">
        <v>37</v>
      </c>
      <c r="AB673" s="15" t="s">
        <v>37</v>
      </c>
      <c r="AC673" s="15" t="s">
        <v>37</v>
      </c>
      <c r="AD673" s="15" t="s">
        <v>37</v>
      </c>
      <c r="AE673" s="15" t="s">
        <v>37</v>
      </c>
      <c r="AF673" s="15" t="s">
        <v>37</v>
      </c>
      <c r="AG673" s="15" t="s">
        <v>37</v>
      </c>
      <c r="AH673" s="15" t="s">
        <v>37</v>
      </c>
      <c r="AI673" s="15" t="s">
        <v>37</v>
      </c>
      <c r="AJ673" s="15" t="s">
        <v>37</v>
      </c>
      <c r="AK673" s="15" t="s">
        <v>37</v>
      </c>
      <c r="AL673" s="15" t="s">
        <v>37</v>
      </c>
      <c r="AM673" s="15" t="s">
        <v>37</v>
      </c>
      <c r="AN673" s="15" t="s">
        <v>37</v>
      </c>
      <c r="AP673" s="16">
        <v>0</v>
      </c>
      <c r="AQ673" s="17">
        <v>11</v>
      </c>
      <c r="AR673" s="18" t="s">
        <v>37</v>
      </c>
      <c r="AS673" s="19">
        <v>0</v>
      </c>
      <c r="AT673" s="19" t="s">
        <v>37</v>
      </c>
      <c r="AV673" s="16">
        <v>0</v>
      </c>
      <c r="AW673" s="17">
        <v>44</v>
      </c>
      <c r="AX673" s="18" t="s">
        <v>37</v>
      </c>
      <c r="AY673" s="19">
        <v>0</v>
      </c>
      <c r="AZ673" s="19" t="s">
        <v>37</v>
      </c>
    </row>
    <row r="674" spans="9:52" x14ac:dyDescent="0.15">
      <c r="I674" s="14">
        <v>45233</v>
      </c>
      <c r="J674" s="15" t="s">
        <v>37</v>
      </c>
      <c r="K674" s="15" t="s">
        <v>37</v>
      </c>
      <c r="L674" s="15" t="s">
        <v>37</v>
      </c>
      <c r="M674" s="15" t="s">
        <v>37</v>
      </c>
      <c r="N674" s="15" t="s">
        <v>37</v>
      </c>
      <c r="O674" s="15" t="s">
        <v>37</v>
      </c>
      <c r="P674" s="15" t="s">
        <v>37</v>
      </c>
      <c r="Q674" s="15" t="s">
        <v>37</v>
      </c>
      <c r="R674" s="15" t="s">
        <v>37</v>
      </c>
      <c r="S674" s="15" t="s">
        <v>37</v>
      </c>
      <c r="T674" s="15" t="s">
        <v>37</v>
      </c>
      <c r="U674" s="15" t="s">
        <v>37</v>
      </c>
      <c r="V674" s="15" t="s">
        <v>37</v>
      </c>
      <c r="W674" s="15" t="s">
        <v>37</v>
      </c>
      <c r="X674" s="15" t="s">
        <v>37</v>
      </c>
      <c r="Y674" s="15" t="s">
        <v>37</v>
      </c>
      <c r="Z674" s="15" t="s">
        <v>37</v>
      </c>
      <c r="AA674" s="15" t="s">
        <v>37</v>
      </c>
      <c r="AB674" s="15" t="s">
        <v>37</v>
      </c>
      <c r="AC674" s="15" t="s">
        <v>37</v>
      </c>
      <c r="AD674" s="15" t="s">
        <v>37</v>
      </c>
      <c r="AE674" s="15" t="s">
        <v>37</v>
      </c>
      <c r="AF674" s="15" t="s">
        <v>37</v>
      </c>
      <c r="AG674" s="15" t="s">
        <v>37</v>
      </c>
      <c r="AH674" s="15" t="s">
        <v>37</v>
      </c>
      <c r="AI674" s="15" t="s">
        <v>37</v>
      </c>
      <c r="AJ674" s="15" t="s">
        <v>37</v>
      </c>
      <c r="AK674" s="15" t="s">
        <v>37</v>
      </c>
      <c r="AL674" s="15" t="s">
        <v>37</v>
      </c>
      <c r="AM674" s="15" t="s">
        <v>37</v>
      </c>
      <c r="AN674" s="15" t="s">
        <v>37</v>
      </c>
      <c r="AP674" s="16">
        <v>0</v>
      </c>
      <c r="AQ674" s="17">
        <v>11</v>
      </c>
      <c r="AR674" s="18" t="s">
        <v>37</v>
      </c>
      <c r="AS674" s="19">
        <v>0</v>
      </c>
      <c r="AT674" s="19" t="s">
        <v>37</v>
      </c>
      <c r="AV674" s="16">
        <v>0</v>
      </c>
      <c r="AW674" s="17">
        <v>44</v>
      </c>
      <c r="AX674" s="18" t="s">
        <v>37</v>
      </c>
      <c r="AY674" s="19">
        <v>0</v>
      </c>
      <c r="AZ674" s="19" t="s">
        <v>37</v>
      </c>
    </row>
    <row r="675" spans="9:52" x14ac:dyDescent="0.15">
      <c r="I675" s="14">
        <v>45234</v>
      </c>
      <c r="J675" s="15" t="s">
        <v>37</v>
      </c>
      <c r="K675" s="15" t="s">
        <v>37</v>
      </c>
      <c r="L675" s="15" t="s">
        <v>37</v>
      </c>
      <c r="M675" s="15" t="s">
        <v>37</v>
      </c>
      <c r="N675" s="15" t="s">
        <v>37</v>
      </c>
      <c r="O675" s="15" t="s">
        <v>37</v>
      </c>
      <c r="P675" s="15" t="s">
        <v>37</v>
      </c>
      <c r="Q675" s="15" t="s">
        <v>37</v>
      </c>
      <c r="R675" s="15" t="s">
        <v>37</v>
      </c>
      <c r="S675" s="15" t="s">
        <v>37</v>
      </c>
      <c r="T675" s="15" t="s">
        <v>37</v>
      </c>
      <c r="U675" s="15" t="s">
        <v>37</v>
      </c>
      <c r="V675" s="15" t="s">
        <v>37</v>
      </c>
      <c r="W675" s="15" t="s">
        <v>37</v>
      </c>
      <c r="X675" s="15" t="s">
        <v>37</v>
      </c>
      <c r="Y675" s="15" t="s">
        <v>37</v>
      </c>
      <c r="Z675" s="15" t="s">
        <v>37</v>
      </c>
      <c r="AA675" s="15" t="s">
        <v>37</v>
      </c>
      <c r="AB675" s="15" t="s">
        <v>37</v>
      </c>
      <c r="AC675" s="15" t="s">
        <v>37</v>
      </c>
      <c r="AD675" s="15" t="s">
        <v>37</v>
      </c>
      <c r="AE675" s="15" t="s">
        <v>37</v>
      </c>
      <c r="AF675" s="15" t="s">
        <v>37</v>
      </c>
      <c r="AG675" s="15" t="s">
        <v>37</v>
      </c>
      <c r="AH675" s="15" t="s">
        <v>37</v>
      </c>
      <c r="AI675" s="15" t="s">
        <v>37</v>
      </c>
      <c r="AJ675" s="15" t="s">
        <v>37</v>
      </c>
      <c r="AK675" s="15" t="s">
        <v>37</v>
      </c>
      <c r="AL675" s="15" t="s">
        <v>37</v>
      </c>
      <c r="AM675" s="15" t="s">
        <v>37</v>
      </c>
      <c r="AN675" s="15" t="s">
        <v>37</v>
      </c>
      <c r="AP675" s="16">
        <v>0</v>
      </c>
      <c r="AQ675" s="17">
        <v>11</v>
      </c>
      <c r="AR675" s="18" t="s">
        <v>37</v>
      </c>
      <c r="AS675" s="19">
        <v>0</v>
      </c>
      <c r="AT675" s="19" t="s">
        <v>37</v>
      </c>
      <c r="AV675" s="16">
        <v>0</v>
      </c>
      <c r="AW675" s="17">
        <v>44</v>
      </c>
      <c r="AX675" s="18">
        <v>44</v>
      </c>
      <c r="AY675" s="19">
        <v>0</v>
      </c>
      <c r="AZ675" s="19">
        <v>0</v>
      </c>
    </row>
    <row r="676" spans="9:52" x14ac:dyDescent="0.15">
      <c r="I676" s="14">
        <v>45235</v>
      </c>
      <c r="J676" s="15" t="s">
        <v>37</v>
      </c>
      <c r="K676" s="15" t="s">
        <v>37</v>
      </c>
      <c r="L676" s="15" t="s">
        <v>37</v>
      </c>
      <c r="M676" s="15" t="s">
        <v>37</v>
      </c>
      <c r="N676" s="15" t="s">
        <v>37</v>
      </c>
      <c r="O676" s="15" t="s">
        <v>37</v>
      </c>
      <c r="P676" s="15" t="s">
        <v>37</v>
      </c>
      <c r="Q676" s="15" t="s">
        <v>37</v>
      </c>
      <c r="R676" s="15" t="s">
        <v>37</v>
      </c>
      <c r="S676" s="15" t="s">
        <v>37</v>
      </c>
      <c r="T676" s="15" t="s">
        <v>37</v>
      </c>
      <c r="U676" s="15" t="s">
        <v>37</v>
      </c>
      <c r="V676" s="15" t="s">
        <v>37</v>
      </c>
      <c r="W676" s="15" t="s">
        <v>37</v>
      </c>
      <c r="X676" s="15" t="s">
        <v>37</v>
      </c>
      <c r="Y676" s="15" t="s">
        <v>37</v>
      </c>
      <c r="Z676" s="15" t="s">
        <v>37</v>
      </c>
      <c r="AA676" s="15" t="s">
        <v>37</v>
      </c>
      <c r="AB676" s="15" t="s">
        <v>37</v>
      </c>
      <c r="AC676" s="15" t="s">
        <v>37</v>
      </c>
      <c r="AD676" s="15" t="s">
        <v>37</v>
      </c>
      <c r="AE676" s="15" t="s">
        <v>37</v>
      </c>
      <c r="AF676" s="15" t="s">
        <v>37</v>
      </c>
      <c r="AG676" s="15" t="s">
        <v>37</v>
      </c>
      <c r="AH676" s="15" t="s">
        <v>37</v>
      </c>
      <c r="AI676" s="15" t="s">
        <v>37</v>
      </c>
      <c r="AJ676" s="15" t="s">
        <v>37</v>
      </c>
      <c r="AK676" s="15" t="s">
        <v>37</v>
      </c>
      <c r="AL676" s="15" t="s">
        <v>37</v>
      </c>
      <c r="AM676" s="15" t="s">
        <v>37</v>
      </c>
      <c r="AN676" s="15" t="s">
        <v>37</v>
      </c>
      <c r="AP676" s="16">
        <v>0</v>
      </c>
      <c r="AQ676" s="17">
        <v>11</v>
      </c>
      <c r="AR676" s="18" t="s">
        <v>37</v>
      </c>
      <c r="AS676" s="19">
        <v>0</v>
      </c>
      <c r="AT676" s="19" t="s">
        <v>37</v>
      </c>
      <c r="AV676" s="16">
        <v>0</v>
      </c>
      <c r="AW676" s="17">
        <v>45</v>
      </c>
      <c r="AX676" s="18" t="s">
        <v>37</v>
      </c>
      <c r="AY676" s="19">
        <v>0</v>
      </c>
      <c r="AZ676" s="19" t="s">
        <v>37</v>
      </c>
    </row>
    <row r="677" spans="9:52" x14ac:dyDescent="0.15">
      <c r="I677" s="14">
        <v>45236</v>
      </c>
      <c r="J677" s="15" t="s">
        <v>37</v>
      </c>
      <c r="K677" s="15" t="s">
        <v>37</v>
      </c>
      <c r="L677" s="15" t="s">
        <v>37</v>
      </c>
      <c r="M677" s="15" t="s">
        <v>37</v>
      </c>
      <c r="N677" s="15" t="s">
        <v>37</v>
      </c>
      <c r="O677" s="15" t="s">
        <v>37</v>
      </c>
      <c r="P677" s="15" t="s">
        <v>37</v>
      </c>
      <c r="Q677" s="15" t="s">
        <v>37</v>
      </c>
      <c r="R677" s="15" t="s">
        <v>37</v>
      </c>
      <c r="S677" s="15" t="s">
        <v>37</v>
      </c>
      <c r="T677" s="15" t="s">
        <v>37</v>
      </c>
      <c r="U677" s="15" t="s">
        <v>37</v>
      </c>
      <c r="V677" s="15" t="s">
        <v>37</v>
      </c>
      <c r="W677" s="15" t="s">
        <v>37</v>
      </c>
      <c r="X677" s="15" t="s">
        <v>37</v>
      </c>
      <c r="Y677" s="15" t="s">
        <v>37</v>
      </c>
      <c r="Z677" s="15" t="s">
        <v>37</v>
      </c>
      <c r="AA677" s="15" t="s">
        <v>37</v>
      </c>
      <c r="AB677" s="15" t="s">
        <v>37</v>
      </c>
      <c r="AC677" s="15" t="s">
        <v>37</v>
      </c>
      <c r="AD677" s="15" t="s">
        <v>37</v>
      </c>
      <c r="AE677" s="15" t="s">
        <v>37</v>
      </c>
      <c r="AF677" s="15" t="s">
        <v>37</v>
      </c>
      <c r="AG677" s="15" t="s">
        <v>37</v>
      </c>
      <c r="AH677" s="15" t="s">
        <v>37</v>
      </c>
      <c r="AI677" s="15" t="s">
        <v>37</v>
      </c>
      <c r="AJ677" s="15" t="s">
        <v>37</v>
      </c>
      <c r="AK677" s="15" t="s">
        <v>37</v>
      </c>
      <c r="AL677" s="15" t="s">
        <v>37</v>
      </c>
      <c r="AM677" s="15" t="s">
        <v>37</v>
      </c>
      <c r="AN677" s="15" t="s">
        <v>37</v>
      </c>
      <c r="AP677" s="16">
        <v>0</v>
      </c>
      <c r="AQ677" s="17">
        <v>11</v>
      </c>
      <c r="AR677" s="18" t="s">
        <v>37</v>
      </c>
      <c r="AS677" s="19">
        <v>0</v>
      </c>
      <c r="AT677" s="19" t="s">
        <v>37</v>
      </c>
      <c r="AV677" s="16">
        <v>0</v>
      </c>
      <c r="AW677" s="17">
        <v>45</v>
      </c>
      <c r="AX677" s="18" t="s">
        <v>37</v>
      </c>
      <c r="AY677" s="19">
        <v>0</v>
      </c>
      <c r="AZ677" s="19" t="s">
        <v>37</v>
      </c>
    </row>
    <row r="678" spans="9:52" x14ac:dyDescent="0.15">
      <c r="I678" s="14">
        <v>45237</v>
      </c>
      <c r="J678" s="15" t="s">
        <v>37</v>
      </c>
      <c r="K678" s="15" t="s">
        <v>37</v>
      </c>
      <c r="L678" s="15" t="s">
        <v>37</v>
      </c>
      <c r="M678" s="15" t="s">
        <v>37</v>
      </c>
      <c r="N678" s="15" t="s">
        <v>37</v>
      </c>
      <c r="O678" s="15" t="s">
        <v>37</v>
      </c>
      <c r="P678" s="15" t="s">
        <v>37</v>
      </c>
      <c r="Q678" s="15" t="s">
        <v>37</v>
      </c>
      <c r="R678" s="15" t="s">
        <v>37</v>
      </c>
      <c r="S678" s="15" t="s">
        <v>37</v>
      </c>
      <c r="T678" s="15" t="s">
        <v>37</v>
      </c>
      <c r="U678" s="15" t="s">
        <v>37</v>
      </c>
      <c r="V678" s="15" t="s">
        <v>37</v>
      </c>
      <c r="W678" s="15" t="s">
        <v>37</v>
      </c>
      <c r="X678" s="15" t="s">
        <v>37</v>
      </c>
      <c r="Y678" s="15" t="s">
        <v>37</v>
      </c>
      <c r="Z678" s="15" t="s">
        <v>37</v>
      </c>
      <c r="AA678" s="15" t="s">
        <v>37</v>
      </c>
      <c r="AB678" s="15" t="s">
        <v>37</v>
      </c>
      <c r="AC678" s="15" t="s">
        <v>37</v>
      </c>
      <c r="AD678" s="15" t="s">
        <v>37</v>
      </c>
      <c r="AE678" s="15" t="s">
        <v>37</v>
      </c>
      <c r="AF678" s="15" t="s">
        <v>37</v>
      </c>
      <c r="AG678" s="15" t="s">
        <v>37</v>
      </c>
      <c r="AH678" s="15" t="s">
        <v>37</v>
      </c>
      <c r="AI678" s="15" t="s">
        <v>37</v>
      </c>
      <c r="AJ678" s="15" t="s">
        <v>37</v>
      </c>
      <c r="AK678" s="15" t="s">
        <v>37</v>
      </c>
      <c r="AL678" s="15" t="s">
        <v>37</v>
      </c>
      <c r="AM678" s="15" t="s">
        <v>37</v>
      </c>
      <c r="AN678" s="15" t="s">
        <v>37</v>
      </c>
      <c r="AP678" s="16">
        <v>0</v>
      </c>
      <c r="AQ678" s="17">
        <v>11</v>
      </c>
      <c r="AR678" s="18" t="s">
        <v>37</v>
      </c>
      <c r="AS678" s="19">
        <v>0</v>
      </c>
      <c r="AT678" s="19" t="s">
        <v>37</v>
      </c>
      <c r="AV678" s="16">
        <v>0</v>
      </c>
      <c r="AW678" s="17">
        <v>45</v>
      </c>
      <c r="AX678" s="18" t="s">
        <v>37</v>
      </c>
      <c r="AY678" s="19">
        <v>0</v>
      </c>
      <c r="AZ678" s="19" t="s">
        <v>37</v>
      </c>
    </row>
    <row r="679" spans="9:52" x14ac:dyDescent="0.15">
      <c r="I679" s="14">
        <v>45238</v>
      </c>
      <c r="J679" s="15" t="s">
        <v>37</v>
      </c>
      <c r="K679" s="15" t="s">
        <v>37</v>
      </c>
      <c r="L679" s="15" t="s">
        <v>37</v>
      </c>
      <c r="M679" s="15" t="s">
        <v>37</v>
      </c>
      <c r="N679" s="15" t="s">
        <v>37</v>
      </c>
      <c r="O679" s="15" t="s">
        <v>37</v>
      </c>
      <c r="P679" s="15" t="s">
        <v>37</v>
      </c>
      <c r="Q679" s="15" t="s">
        <v>37</v>
      </c>
      <c r="R679" s="15" t="s">
        <v>37</v>
      </c>
      <c r="S679" s="15" t="s">
        <v>37</v>
      </c>
      <c r="T679" s="15" t="s">
        <v>37</v>
      </c>
      <c r="U679" s="15" t="s">
        <v>37</v>
      </c>
      <c r="V679" s="15" t="s">
        <v>37</v>
      </c>
      <c r="W679" s="15" t="s">
        <v>37</v>
      </c>
      <c r="X679" s="15" t="s">
        <v>37</v>
      </c>
      <c r="Y679" s="15" t="s">
        <v>37</v>
      </c>
      <c r="Z679" s="15" t="s">
        <v>37</v>
      </c>
      <c r="AA679" s="15" t="s">
        <v>37</v>
      </c>
      <c r="AB679" s="15" t="s">
        <v>37</v>
      </c>
      <c r="AC679" s="15" t="s">
        <v>37</v>
      </c>
      <c r="AD679" s="15" t="s">
        <v>37</v>
      </c>
      <c r="AE679" s="15" t="s">
        <v>37</v>
      </c>
      <c r="AF679" s="15" t="s">
        <v>37</v>
      </c>
      <c r="AG679" s="15" t="s">
        <v>37</v>
      </c>
      <c r="AH679" s="15" t="s">
        <v>37</v>
      </c>
      <c r="AI679" s="15" t="s">
        <v>37</v>
      </c>
      <c r="AJ679" s="15" t="s">
        <v>37</v>
      </c>
      <c r="AK679" s="15" t="s">
        <v>37</v>
      </c>
      <c r="AL679" s="15" t="s">
        <v>37</v>
      </c>
      <c r="AM679" s="15" t="s">
        <v>37</v>
      </c>
      <c r="AN679" s="15" t="s">
        <v>37</v>
      </c>
      <c r="AP679" s="16">
        <v>0</v>
      </c>
      <c r="AQ679" s="17">
        <v>11</v>
      </c>
      <c r="AR679" s="18" t="s">
        <v>37</v>
      </c>
      <c r="AS679" s="19">
        <v>0</v>
      </c>
      <c r="AT679" s="19" t="s">
        <v>37</v>
      </c>
      <c r="AV679" s="16">
        <v>0</v>
      </c>
      <c r="AW679" s="17">
        <v>45</v>
      </c>
      <c r="AX679" s="18" t="s">
        <v>37</v>
      </c>
      <c r="AY679" s="19">
        <v>0</v>
      </c>
      <c r="AZ679" s="19" t="s">
        <v>37</v>
      </c>
    </row>
    <row r="680" spans="9:52" x14ac:dyDescent="0.15">
      <c r="I680" s="14">
        <v>45239</v>
      </c>
      <c r="J680" s="15" t="s">
        <v>37</v>
      </c>
      <c r="K680" s="15" t="s">
        <v>37</v>
      </c>
      <c r="L680" s="15" t="s">
        <v>37</v>
      </c>
      <c r="M680" s="15" t="s">
        <v>37</v>
      </c>
      <c r="N680" s="15" t="s">
        <v>37</v>
      </c>
      <c r="O680" s="15" t="s">
        <v>37</v>
      </c>
      <c r="P680" s="15" t="s">
        <v>37</v>
      </c>
      <c r="Q680" s="15" t="s">
        <v>37</v>
      </c>
      <c r="R680" s="15" t="s">
        <v>37</v>
      </c>
      <c r="S680" s="15" t="s">
        <v>37</v>
      </c>
      <c r="T680" s="15" t="s">
        <v>37</v>
      </c>
      <c r="U680" s="15" t="s">
        <v>37</v>
      </c>
      <c r="V680" s="15" t="s">
        <v>37</v>
      </c>
      <c r="W680" s="15" t="s">
        <v>37</v>
      </c>
      <c r="X680" s="15" t="s">
        <v>37</v>
      </c>
      <c r="Y680" s="15" t="s">
        <v>37</v>
      </c>
      <c r="Z680" s="15" t="s">
        <v>37</v>
      </c>
      <c r="AA680" s="15" t="s">
        <v>37</v>
      </c>
      <c r="AB680" s="15" t="s">
        <v>37</v>
      </c>
      <c r="AC680" s="15" t="s">
        <v>37</v>
      </c>
      <c r="AD680" s="15" t="s">
        <v>37</v>
      </c>
      <c r="AE680" s="15" t="s">
        <v>37</v>
      </c>
      <c r="AF680" s="15" t="s">
        <v>37</v>
      </c>
      <c r="AG680" s="15" t="s">
        <v>37</v>
      </c>
      <c r="AH680" s="15" t="s">
        <v>37</v>
      </c>
      <c r="AI680" s="15" t="s">
        <v>37</v>
      </c>
      <c r="AJ680" s="15" t="s">
        <v>37</v>
      </c>
      <c r="AK680" s="15" t="s">
        <v>37</v>
      </c>
      <c r="AL680" s="15" t="s">
        <v>37</v>
      </c>
      <c r="AM680" s="15" t="s">
        <v>37</v>
      </c>
      <c r="AN680" s="15" t="s">
        <v>37</v>
      </c>
      <c r="AP680" s="16">
        <v>0</v>
      </c>
      <c r="AQ680" s="17">
        <v>11</v>
      </c>
      <c r="AR680" s="18" t="s">
        <v>37</v>
      </c>
      <c r="AS680" s="19">
        <v>0</v>
      </c>
      <c r="AT680" s="19" t="s">
        <v>37</v>
      </c>
      <c r="AV680" s="16">
        <v>0</v>
      </c>
      <c r="AW680" s="17">
        <v>45</v>
      </c>
      <c r="AX680" s="18" t="s">
        <v>37</v>
      </c>
      <c r="AY680" s="19">
        <v>0</v>
      </c>
      <c r="AZ680" s="19" t="s">
        <v>37</v>
      </c>
    </row>
    <row r="681" spans="9:52" x14ac:dyDescent="0.15">
      <c r="I681" s="14">
        <v>45240</v>
      </c>
      <c r="J681" s="15" t="s">
        <v>37</v>
      </c>
      <c r="K681" s="15" t="s">
        <v>37</v>
      </c>
      <c r="L681" s="15" t="s">
        <v>37</v>
      </c>
      <c r="M681" s="15" t="s">
        <v>37</v>
      </c>
      <c r="N681" s="15" t="s">
        <v>37</v>
      </c>
      <c r="O681" s="15" t="s">
        <v>37</v>
      </c>
      <c r="P681" s="15" t="s">
        <v>37</v>
      </c>
      <c r="Q681" s="15" t="s">
        <v>37</v>
      </c>
      <c r="R681" s="15" t="s">
        <v>37</v>
      </c>
      <c r="S681" s="15" t="s">
        <v>37</v>
      </c>
      <c r="T681" s="15" t="s">
        <v>37</v>
      </c>
      <c r="U681" s="15" t="s">
        <v>37</v>
      </c>
      <c r="V681" s="15" t="s">
        <v>37</v>
      </c>
      <c r="W681" s="15" t="s">
        <v>37</v>
      </c>
      <c r="X681" s="15" t="s">
        <v>37</v>
      </c>
      <c r="Y681" s="15" t="s">
        <v>37</v>
      </c>
      <c r="Z681" s="15" t="s">
        <v>37</v>
      </c>
      <c r="AA681" s="15" t="s">
        <v>37</v>
      </c>
      <c r="AB681" s="15" t="s">
        <v>37</v>
      </c>
      <c r="AC681" s="15" t="s">
        <v>37</v>
      </c>
      <c r="AD681" s="15" t="s">
        <v>37</v>
      </c>
      <c r="AE681" s="15" t="s">
        <v>37</v>
      </c>
      <c r="AF681" s="15" t="s">
        <v>37</v>
      </c>
      <c r="AG681" s="15" t="s">
        <v>37</v>
      </c>
      <c r="AH681" s="15" t="s">
        <v>37</v>
      </c>
      <c r="AI681" s="15" t="s">
        <v>37</v>
      </c>
      <c r="AJ681" s="15" t="s">
        <v>37</v>
      </c>
      <c r="AK681" s="15" t="s">
        <v>37</v>
      </c>
      <c r="AL681" s="15" t="s">
        <v>37</v>
      </c>
      <c r="AM681" s="15" t="s">
        <v>37</v>
      </c>
      <c r="AN681" s="15" t="s">
        <v>37</v>
      </c>
      <c r="AP681" s="16">
        <v>0</v>
      </c>
      <c r="AQ681" s="17">
        <v>11</v>
      </c>
      <c r="AR681" s="18" t="s">
        <v>37</v>
      </c>
      <c r="AS681" s="19">
        <v>0</v>
      </c>
      <c r="AT681" s="19" t="s">
        <v>37</v>
      </c>
      <c r="AV681" s="16">
        <v>0</v>
      </c>
      <c r="AW681" s="17">
        <v>45</v>
      </c>
      <c r="AX681" s="18" t="s">
        <v>37</v>
      </c>
      <c r="AY681" s="19">
        <v>0</v>
      </c>
      <c r="AZ681" s="19" t="s">
        <v>37</v>
      </c>
    </row>
    <row r="682" spans="9:52" x14ac:dyDescent="0.15">
      <c r="I682" s="14">
        <v>45241</v>
      </c>
      <c r="J682" s="15" t="s">
        <v>37</v>
      </c>
      <c r="K682" s="15" t="s">
        <v>37</v>
      </c>
      <c r="L682" s="15" t="s">
        <v>37</v>
      </c>
      <c r="M682" s="15" t="s">
        <v>37</v>
      </c>
      <c r="N682" s="15" t="s">
        <v>37</v>
      </c>
      <c r="O682" s="15" t="s">
        <v>37</v>
      </c>
      <c r="P682" s="15" t="s">
        <v>37</v>
      </c>
      <c r="Q682" s="15" t="s">
        <v>37</v>
      </c>
      <c r="R682" s="15" t="s">
        <v>37</v>
      </c>
      <c r="S682" s="15" t="s">
        <v>37</v>
      </c>
      <c r="T682" s="15" t="s">
        <v>37</v>
      </c>
      <c r="U682" s="15" t="s">
        <v>37</v>
      </c>
      <c r="V682" s="15" t="s">
        <v>37</v>
      </c>
      <c r="W682" s="15" t="s">
        <v>37</v>
      </c>
      <c r="X682" s="15" t="s">
        <v>37</v>
      </c>
      <c r="Y682" s="15" t="s">
        <v>37</v>
      </c>
      <c r="Z682" s="15" t="s">
        <v>37</v>
      </c>
      <c r="AA682" s="15" t="s">
        <v>37</v>
      </c>
      <c r="AB682" s="15" t="s">
        <v>37</v>
      </c>
      <c r="AC682" s="15" t="s">
        <v>37</v>
      </c>
      <c r="AD682" s="15" t="s">
        <v>37</v>
      </c>
      <c r="AE682" s="15" t="s">
        <v>37</v>
      </c>
      <c r="AF682" s="15" t="s">
        <v>37</v>
      </c>
      <c r="AG682" s="15" t="s">
        <v>37</v>
      </c>
      <c r="AH682" s="15" t="s">
        <v>37</v>
      </c>
      <c r="AI682" s="15" t="s">
        <v>37</v>
      </c>
      <c r="AJ682" s="15" t="s">
        <v>37</v>
      </c>
      <c r="AK682" s="15" t="s">
        <v>37</v>
      </c>
      <c r="AL682" s="15" t="s">
        <v>37</v>
      </c>
      <c r="AM682" s="15" t="s">
        <v>37</v>
      </c>
      <c r="AN682" s="15" t="s">
        <v>37</v>
      </c>
      <c r="AP682" s="16">
        <v>0</v>
      </c>
      <c r="AQ682" s="17">
        <v>11</v>
      </c>
      <c r="AR682" s="18" t="s">
        <v>37</v>
      </c>
      <c r="AS682" s="19">
        <v>0</v>
      </c>
      <c r="AT682" s="19" t="s">
        <v>37</v>
      </c>
      <c r="AV682" s="16">
        <v>0</v>
      </c>
      <c r="AW682" s="17">
        <v>45</v>
      </c>
      <c r="AX682" s="18">
        <v>45</v>
      </c>
      <c r="AY682" s="19">
        <v>0</v>
      </c>
      <c r="AZ682" s="19">
        <v>0</v>
      </c>
    </row>
    <row r="683" spans="9:52" x14ac:dyDescent="0.15">
      <c r="I683" s="14">
        <v>45242</v>
      </c>
      <c r="J683" s="15" t="s">
        <v>37</v>
      </c>
      <c r="K683" s="15" t="s">
        <v>37</v>
      </c>
      <c r="L683" s="15" t="s">
        <v>37</v>
      </c>
      <c r="M683" s="15" t="s">
        <v>37</v>
      </c>
      <c r="N683" s="15" t="s">
        <v>37</v>
      </c>
      <c r="O683" s="15" t="s">
        <v>37</v>
      </c>
      <c r="P683" s="15" t="s">
        <v>37</v>
      </c>
      <c r="Q683" s="15" t="s">
        <v>37</v>
      </c>
      <c r="R683" s="15" t="s">
        <v>37</v>
      </c>
      <c r="S683" s="15" t="s">
        <v>37</v>
      </c>
      <c r="T683" s="15" t="s">
        <v>37</v>
      </c>
      <c r="U683" s="15" t="s">
        <v>37</v>
      </c>
      <c r="V683" s="15" t="s">
        <v>37</v>
      </c>
      <c r="W683" s="15" t="s">
        <v>37</v>
      </c>
      <c r="X683" s="15" t="s">
        <v>37</v>
      </c>
      <c r="Y683" s="15" t="s">
        <v>37</v>
      </c>
      <c r="Z683" s="15" t="s">
        <v>37</v>
      </c>
      <c r="AA683" s="15" t="s">
        <v>37</v>
      </c>
      <c r="AB683" s="15" t="s">
        <v>37</v>
      </c>
      <c r="AC683" s="15" t="s">
        <v>37</v>
      </c>
      <c r="AD683" s="15" t="s">
        <v>37</v>
      </c>
      <c r="AE683" s="15" t="s">
        <v>37</v>
      </c>
      <c r="AF683" s="15" t="s">
        <v>37</v>
      </c>
      <c r="AG683" s="15" t="s">
        <v>37</v>
      </c>
      <c r="AH683" s="15" t="s">
        <v>37</v>
      </c>
      <c r="AI683" s="15" t="s">
        <v>37</v>
      </c>
      <c r="AJ683" s="15" t="s">
        <v>37</v>
      </c>
      <c r="AK683" s="15" t="s">
        <v>37</v>
      </c>
      <c r="AL683" s="15" t="s">
        <v>37</v>
      </c>
      <c r="AM683" s="15" t="s">
        <v>37</v>
      </c>
      <c r="AN683" s="15" t="s">
        <v>37</v>
      </c>
      <c r="AP683" s="16">
        <v>0</v>
      </c>
      <c r="AQ683" s="17">
        <v>11</v>
      </c>
      <c r="AR683" s="18" t="s">
        <v>37</v>
      </c>
      <c r="AS683" s="19">
        <v>0</v>
      </c>
      <c r="AT683" s="19" t="s">
        <v>37</v>
      </c>
      <c r="AV683" s="16">
        <v>0</v>
      </c>
      <c r="AW683" s="17">
        <v>46</v>
      </c>
      <c r="AX683" s="18" t="s">
        <v>37</v>
      </c>
      <c r="AY683" s="19">
        <v>0</v>
      </c>
      <c r="AZ683" s="19" t="s">
        <v>37</v>
      </c>
    </row>
    <row r="684" spans="9:52" x14ac:dyDescent="0.15">
      <c r="I684" s="14">
        <v>45243</v>
      </c>
      <c r="J684" s="15" t="s">
        <v>37</v>
      </c>
      <c r="K684" s="15" t="s">
        <v>37</v>
      </c>
      <c r="L684" s="15" t="s">
        <v>37</v>
      </c>
      <c r="M684" s="15" t="s">
        <v>37</v>
      </c>
      <c r="N684" s="15" t="s">
        <v>37</v>
      </c>
      <c r="O684" s="15" t="s">
        <v>37</v>
      </c>
      <c r="P684" s="15" t="s">
        <v>37</v>
      </c>
      <c r="Q684" s="15" t="s">
        <v>37</v>
      </c>
      <c r="R684" s="15" t="s">
        <v>37</v>
      </c>
      <c r="S684" s="15" t="s">
        <v>37</v>
      </c>
      <c r="T684" s="15" t="s">
        <v>37</v>
      </c>
      <c r="U684" s="15" t="s">
        <v>37</v>
      </c>
      <c r="V684" s="15" t="s">
        <v>37</v>
      </c>
      <c r="W684" s="15" t="s">
        <v>37</v>
      </c>
      <c r="X684" s="15" t="s">
        <v>37</v>
      </c>
      <c r="Y684" s="15" t="s">
        <v>37</v>
      </c>
      <c r="Z684" s="15" t="s">
        <v>37</v>
      </c>
      <c r="AA684" s="15" t="s">
        <v>37</v>
      </c>
      <c r="AB684" s="15" t="s">
        <v>37</v>
      </c>
      <c r="AC684" s="15" t="s">
        <v>37</v>
      </c>
      <c r="AD684" s="15" t="s">
        <v>37</v>
      </c>
      <c r="AE684" s="15" t="s">
        <v>37</v>
      </c>
      <c r="AF684" s="15" t="s">
        <v>37</v>
      </c>
      <c r="AG684" s="15" t="s">
        <v>37</v>
      </c>
      <c r="AH684" s="15" t="s">
        <v>37</v>
      </c>
      <c r="AI684" s="15" t="s">
        <v>37</v>
      </c>
      <c r="AJ684" s="15" t="s">
        <v>37</v>
      </c>
      <c r="AK684" s="15" t="s">
        <v>37</v>
      </c>
      <c r="AL684" s="15" t="s">
        <v>37</v>
      </c>
      <c r="AM684" s="15" t="s">
        <v>37</v>
      </c>
      <c r="AN684" s="15" t="s">
        <v>37</v>
      </c>
      <c r="AP684" s="16">
        <v>0</v>
      </c>
      <c r="AQ684" s="17">
        <v>11</v>
      </c>
      <c r="AR684" s="18" t="s">
        <v>37</v>
      </c>
      <c r="AS684" s="19">
        <v>0</v>
      </c>
      <c r="AT684" s="19" t="s">
        <v>37</v>
      </c>
      <c r="AV684" s="16">
        <v>0</v>
      </c>
      <c r="AW684" s="17">
        <v>46</v>
      </c>
      <c r="AX684" s="18" t="s">
        <v>37</v>
      </c>
      <c r="AY684" s="19">
        <v>0</v>
      </c>
      <c r="AZ684" s="19" t="s">
        <v>37</v>
      </c>
    </row>
    <row r="685" spans="9:52" x14ac:dyDescent="0.15">
      <c r="I685" s="14">
        <v>45244</v>
      </c>
      <c r="J685" s="15" t="s">
        <v>37</v>
      </c>
      <c r="K685" s="15" t="s">
        <v>37</v>
      </c>
      <c r="L685" s="15" t="s">
        <v>37</v>
      </c>
      <c r="M685" s="15" t="s">
        <v>37</v>
      </c>
      <c r="N685" s="15" t="s">
        <v>37</v>
      </c>
      <c r="O685" s="15" t="s">
        <v>37</v>
      </c>
      <c r="P685" s="15" t="s">
        <v>37</v>
      </c>
      <c r="Q685" s="15" t="s">
        <v>37</v>
      </c>
      <c r="R685" s="15" t="s">
        <v>37</v>
      </c>
      <c r="S685" s="15" t="s">
        <v>37</v>
      </c>
      <c r="T685" s="15" t="s">
        <v>37</v>
      </c>
      <c r="U685" s="15" t="s">
        <v>37</v>
      </c>
      <c r="V685" s="15" t="s">
        <v>37</v>
      </c>
      <c r="W685" s="15" t="s">
        <v>37</v>
      </c>
      <c r="X685" s="15" t="s">
        <v>37</v>
      </c>
      <c r="Y685" s="15" t="s">
        <v>37</v>
      </c>
      <c r="Z685" s="15" t="s">
        <v>37</v>
      </c>
      <c r="AA685" s="15" t="s">
        <v>37</v>
      </c>
      <c r="AB685" s="15" t="s">
        <v>37</v>
      </c>
      <c r="AC685" s="15" t="s">
        <v>37</v>
      </c>
      <c r="AD685" s="15" t="s">
        <v>37</v>
      </c>
      <c r="AE685" s="15" t="s">
        <v>37</v>
      </c>
      <c r="AF685" s="15" t="s">
        <v>37</v>
      </c>
      <c r="AG685" s="15" t="s">
        <v>37</v>
      </c>
      <c r="AH685" s="15" t="s">
        <v>37</v>
      </c>
      <c r="AI685" s="15" t="s">
        <v>37</v>
      </c>
      <c r="AJ685" s="15" t="s">
        <v>37</v>
      </c>
      <c r="AK685" s="15" t="s">
        <v>37</v>
      </c>
      <c r="AL685" s="15" t="s">
        <v>37</v>
      </c>
      <c r="AM685" s="15" t="s">
        <v>37</v>
      </c>
      <c r="AN685" s="15" t="s">
        <v>37</v>
      </c>
      <c r="AP685" s="16">
        <v>0</v>
      </c>
      <c r="AQ685" s="17">
        <v>11</v>
      </c>
      <c r="AR685" s="18" t="s">
        <v>37</v>
      </c>
      <c r="AS685" s="19">
        <v>0</v>
      </c>
      <c r="AT685" s="19" t="s">
        <v>37</v>
      </c>
      <c r="AV685" s="16">
        <v>0</v>
      </c>
      <c r="AW685" s="17">
        <v>46</v>
      </c>
      <c r="AX685" s="18" t="s">
        <v>37</v>
      </c>
      <c r="AY685" s="19">
        <v>0</v>
      </c>
      <c r="AZ685" s="19" t="s">
        <v>37</v>
      </c>
    </row>
    <row r="686" spans="9:52" x14ac:dyDescent="0.15">
      <c r="I686" s="14">
        <v>45245</v>
      </c>
      <c r="J686" s="15" t="s">
        <v>37</v>
      </c>
      <c r="K686" s="15" t="s">
        <v>37</v>
      </c>
      <c r="L686" s="15" t="s">
        <v>37</v>
      </c>
      <c r="M686" s="15" t="s">
        <v>37</v>
      </c>
      <c r="N686" s="15" t="s">
        <v>37</v>
      </c>
      <c r="O686" s="15" t="s">
        <v>37</v>
      </c>
      <c r="P686" s="15" t="s">
        <v>37</v>
      </c>
      <c r="Q686" s="15" t="s">
        <v>37</v>
      </c>
      <c r="R686" s="15" t="s">
        <v>37</v>
      </c>
      <c r="S686" s="15" t="s">
        <v>37</v>
      </c>
      <c r="T686" s="15" t="s">
        <v>37</v>
      </c>
      <c r="U686" s="15" t="s">
        <v>37</v>
      </c>
      <c r="V686" s="15" t="s">
        <v>37</v>
      </c>
      <c r="W686" s="15" t="s">
        <v>37</v>
      </c>
      <c r="X686" s="15" t="s">
        <v>37</v>
      </c>
      <c r="Y686" s="15" t="s">
        <v>37</v>
      </c>
      <c r="Z686" s="15" t="s">
        <v>37</v>
      </c>
      <c r="AA686" s="15" t="s">
        <v>37</v>
      </c>
      <c r="AB686" s="15" t="s">
        <v>37</v>
      </c>
      <c r="AC686" s="15" t="s">
        <v>37</v>
      </c>
      <c r="AD686" s="15" t="s">
        <v>37</v>
      </c>
      <c r="AE686" s="15" t="s">
        <v>37</v>
      </c>
      <c r="AF686" s="15" t="s">
        <v>37</v>
      </c>
      <c r="AG686" s="15" t="s">
        <v>37</v>
      </c>
      <c r="AH686" s="15" t="s">
        <v>37</v>
      </c>
      <c r="AI686" s="15" t="s">
        <v>37</v>
      </c>
      <c r="AJ686" s="15" t="s">
        <v>37</v>
      </c>
      <c r="AK686" s="15" t="s">
        <v>37</v>
      </c>
      <c r="AL686" s="15" t="s">
        <v>37</v>
      </c>
      <c r="AM686" s="15" t="s">
        <v>37</v>
      </c>
      <c r="AN686" s="15" t="s">
        <v>37</v>
      </c>
      <c r="AP686" s="16">
        <v>0</v>
      </c>
      <c r="AQ686" s="17">
        <v>11</v>
      </c>
      <c r="AR686" s="18" t="s">
        <v>37</v>
      </c>
      <c r="AS686" s="19">
        <v>0</v>
      </c>
      <c r="AT686" s="19" t="s">
        <v>37</v>
      </c>
      <c r="AV686" s="16">
        <v>0</v>
      </c>
      <c r="AW686" s="17">
        <v>46</v>
      </c>
      <c r="AX686" s="18" t="s">
        <v>37</v>
      </c>
      <c r="AY686" s="19">
        <v>0</v>
      </c>
      <c r="AZ686" s="19" t="s">
        <v>37</v>
      </c>
    </row>
    <row r="687" spans="9:52" x14ac:dyDescent="0.15">
      <c r="I687" s="14">
        <v>45246</v>
      </c>
      <c r="J687" s="15" t="s">
        <v>37</v>
      </c>
      <c r="K687" s="15" t="s">
        <v>37</v>
      </c>
      <c r="L687" s="15" t="s">
        <v>37</v>
      </c>
      <c r="M687" s="15" t="s">
        <v>37</v>
      </c>
      <c r="N687" s="15" t="s">
        <v>37</v>
      </c>
      <c r="O687" s="15" t="s">
        <v>37</v>
      </c>
      <c r="P687" s="15" t="s">
        <v>37</v>
      </c>
      <c r="Q687" s="15" t="s">
        <v>37</v>
      </c>
      <c r="R687" s="15" t="s">
        <v>37</v>
      </c>
      <c r="S687" s="15" t="s">
        <v>37</v>
      </c>
      <c r="T687" s="15" t="s">
        <v>37</v>
      </c>
      <c r="U687" s="15" t="s">
        <v>37</v>
      </c>
      <c r="V687" s="15" t="s">
        <v>37</v>
      </c>
      <c r="W687" s="15" t="s">
        <v>37</v>
      </c>
      <c r="X687" s="15" t="s">
        <v>37</v>
      </c>
      <c r="Y687" s="15" t="s">
        <v>37</v>
      </c>
      <c r="Z687" s="15" t="s">
        <v>37</v>
      </c>
      <c r="AA687" s="15" t="s">
        <v>37</v>
      </c>
      <c r="AB687" s="15" t="s">
        <v>37</v>
      </c>
      <c r="AC687" s="15" t="s">
        <v>37</v>
      </c>
      <c r="AD687" s="15" t="s">
        <v>37</v>
      </c>
      <c r="AE687" s="15" t="s">
        <v>37</v>
      </c>
      <c r="AF687" s="15" t="s">
        <v>37</v>
      </c>
      <c r="AG687" s="15" t="s">
        <v>37</v>
      </c>
      <c r="AH687" s="15" t="s">
        <v>37</v>
      </c>
      <c r="AI687" s="15" t="s">
        <v>37</v>
      </c>
      <c r="AJ687" s="15" t="s">
        <v>37</v>
      </c>
      <c r="AK687" s="15" t="s">
        <v>37</v>
      </c>
      <c r="AL687" s="15" t="s">
        <v>37</v>
      </c>
      <c r="AM687" s="15" t="s">
        <v>37</v>
      </c>
      <c r="AN687" s="15" t="s">
        <v>37</v>
      </c>
      <c r="AP687" s="16">
        <v>0</v>
      </c>
      <c r="AQ687" s="17">
        <v>11</v>
      </c>
      <c r="AR687" s="18" t="s">
        <v>37</v>
      </c>
      <c r="AS687" s="19">
        <v>0</v>
      </c>
      <c r="AT687" s="19" t="s">
        <v>37</v>
      </c>
      <c r="AV687" s="16">
        <v>0</v>
      </c>
      <c r="AW687" s="17">
        <v>46</v>
      </c>
      <c r="AX687" s="18" t="s">
        <v>37</v>
      </c>
      <c r="AY687" s="19">
        <v>0</v>
      </c>
      <c r="AZ687" s="19" t="s">
        <v>37</v>
      </c>
    </row>
    <row r="688" spans="9:52" x14ac:dyDescent="0.15">
      <c r="I688" s="14">
        <v>45247</v>
      </c>
      <c r="J688" s="15" t="s">
        <v>37</v>
      </c>
      <c r="K688" s="15" t="s">
        <v>37</v>
      </c>
      <c r="L688" s="15" t="s">
        <v>37</v>
      </c>
      <c r="M688" s="15" t="s">
        <v>37</v>
      </c>
      <c r="N688" s="15" t="s">
        <v>37</v>
      </c>
      <c r="O688" s="15" t="s">
        <v>37</v>
      </c>
      <c r="P688" s="15" t="s">
        <v>37</v>
      </c>
      <c r="Q688" s="15" t="s">
        <v>37</v>
      </c>
      <c r="R688" s="15" t="s">
        <v>37</v>
      </c>
      <c r="S688" s="15" t="s">
        <v>37</v>
      </c>
      <c r="T688" s="15" t="s">
        <v>37</v>
      </c>
      <c r="U688" s="15" t="s">
        <v>37</v>
      </c>
      <c r="V688" s="15" t="s">
        <v>37</v>
      </c>
      <c r="W688" s="15" t="s">
        <v>37</v>
      </c>
      <c r="X688" s="15" t="s">
        <v>37</v>
      </c>
      <c r="Y688" s="15" t="s">
        <v>37</v>
      </c>
      <c r="Z688" s="15" t="s">
        <v>37</v>
      </c>
      <c r="AA688" s="15" t="s">
        <v>37</v>
      </c>
      <c r="AB688" s="15" t="s">
        <v>37</v>
      </c>
      <c r="AC688" s="15" t="s">
        <v>37</v>
      </c>
      <c r="AD688" s="15" t="s">
        <v>37</v>
      </c>
      <c r="AE688" s="15" t="s">
        <v>37</v>
      </c>
      <c r="AF688" s="15" t="s">
        <v>37</v>
      </c>
      <c r="AG688" s="15" t="s">
        <v>37</v>
      </c>
      <c r="AH688" s="15" t="s">
        <v>37</v>
      </c>
      <c r="AI688" s="15" t="s">
        <v>37</v>
      </c>
      <c r="AJ688" s="15" t="s">
        <v>37</v>
      </c>
      <c r="AK688" s="15" t="s">
        <v>37</v>
      </c>
      <c r="AL688" s="15" t="s">
        <v>37</v>
      </c>
      <c r="AM688" s="15" t="s">
        <v>37</v>
      </c>
      <c r="AN688" s="15" t="s">
        <v>37</v>
      </c>
      <c r="AP688" s="16">
        <v>0</v>
      </c>
      <c r="AQ688" s="17">
        <v>11</v>
      </c>
      <c r="AR688" s="18" t="s">
        <v>37</v>
      </c>
      <c r="AS688" s="19">
        <v>0</v>
      </c>
      <c r="AT688" s="19" t="s">
        <v>37</v>
      </c>
      <c r="AV688" s="16">
        <v>0</v>
      </c>
      <c r="AW688" s="17">
        <v>46</v>
      </c>
      <c r="AX688" s="18" t="s">
        <v>37</v>
      </c>
      <c r="AY688" s="19">
        <v>0</v>
      </c>
      <c r="AZ688" s="19" t="s">
        <v>37</v>
      </c>
    </row>
    <row r="689" spans="9:52" x14ac:dyDescent="0.15">
      <c r="I689" s="14">
        <v>45248</v>
      </c>
      <c r="J689" s="15" t="s">
        <v>37</v>
      </c>
      <c r="K689" s="15" t="s">
        <v>37</v>
      </c>
      <c r="L689" s="15" t="s">
        <v>37</v>
      </c>
      <c r="M689" s="15" t="s">
        <v>37</v>
      </c>
      <c r="N689" s="15" t="s">
        <v>37</v>
      </c>
      <c r="O689" s="15" t="s">
        <v>37</v>
      </c>
      <c r="P689" s="15" t="s">
        <v>37</v>
      </c>
      <c r="Q689" s="15" t="s">
        <v>37</v>
      </c>
      <c r="R689" s="15" t="s">
        <v>37</v>
      </c>
      <c r="S689" s="15" t="s">
        <v>37</v>
      </c>
      <c r="T689" s="15" t="s">
        <v>37</v>
      </c>
      <c r="U689" s="15" t="s">
        <v>37</v>
      </c>
      <c r="V689" s="15" t="s">
        <v>37</v>
      </c>
      <c r="W689" s="15" t="s">
        <v>37</v>
      </c>
      <c r="X689" s="15" t="s">
        <v>37</v>
      </c>
      <c r="Y689" s="15" t="s">
        <v>37</v>
      </c>
      <c r="Z689" s="15" t="s">
        <v>37</v>
      </c>
      <c r="AA689" s="15" t="s">
        <v>37</v>
      </c>
      <c r="AB689" s="15" t="s">
        <v>37</v>
      </c>
      <c r="AC689" s="15" t="s">
        <v>37</v>
      </c>
      <c r="AD689" s="15" t="s">
        <v>37</v>
      </c>
      <c r="AE689" s="15" t="s">
        <v>37</v>
      </c>
      <c r="AF689" s="15" t="s">
        <v>37</v>
      </c>
      <c r="AG689" s="15" t="s">
        <v>37</v>
      </c>
      <c r="AH689" s="15" t="s">
        <v>37</v>
      </c>
      <c r="AI689" s="15" t="s">
        <v>37</v>
      </c>
      <c r="AJ689" s="15" t="s">
        <v>37</v>
      </c>
      <c r="AK689" s="15" t="s">
        <v>37</v>
      </c>
      <c r="AL689" s="15" t="s">
        <v>37</v>
      </c>
      <c r="AM689" s="15" t="s">
        <v>37</v>
      </c>
      <c r="AN689" s="15" t="s">
        <v>37</v>
      </c>
      <c r="AP689" s="16">
        <v>0</v>
      </c>
      <c r="AQ689" s="17">
        <v>11</v>
      </c>
      <c r="AR689" s="18" t="s">
        <v>37</v>
      </c>
      <c r="AS689" s="19">
        <v>0</v>
      </c>
      <c r="AT689" s="19" t="s">
        <v>37</v>
      </c>
      <c r="AV689" s="16">
        <v>0</v>
      </c>
      <c r="AW689" s="17">
        <v>46</v>
      </c>
      <c r="AX689" s="18">
        <v>46</v>
      </c>
      <c r="AY689" s="19">
        <v>0</v>
      </c>
      <c r="AZ689" s="19">
        <v>0</v>
      </c>
    </row>
    <row r="690" spans="9:52" x14ac:dyDescent="0.15">
      <c r="I690" s="14">
        <v>45249</v>
      </c>
      <c r="J690" s="15" t="s">
        <v>37</v>
      </c>
      <c r="K690" s="15" t="s">
        <v>37</v>
      </c>
      <c r="L690" s="15" t="s">
        <v>37</v>
      </c>
      <c r="M690" s="15" t="s">
        <v>37</v>
      </c>
      <c r="N690" s="15" t="s">
        <v>37</v>
      </c>
      <c r="O690" s="15" t="s">
        <v>37</v>
      </c>
      <c r="P690" s="15" t="s">
        <v>37</v>
      </c>
      <c r="Q690" s="15" t="s">
        <v>37</v>
      </c>
      <c r="R690" s="15" t="s">
        <v>37</v>
      </c>
      <c r="S690" s="15" t="s">
        <v>37</v>
      </c>
      <c r="T690" s="15" t="s">
        <v>37</v>
      </c>
      <c r="U690" s="15" t="s">
        <v>37</v>
      </c>
      <c r="V690" s="15" t="s">
        <v>37</v>
      </c>
      <c r="W690" s="15" t="s">
        <v>37</v>
      </c>
      <c r="X690" s="15" t="s">
        <v>37</v>
      </c>
      <c r="Y690" s="15" t="s">
        <v>37</v>
      </c>
      <c r="Z690" s="15" t="s">
        <v>37</v>
      </c>
      <c r="AA690" s="15" t="s">
        <v>37</v>
      </c>
      <c r="AB690" s="15" t="s">
        <v>37</v>
      </c>
      <c r="AC690" s="15" t="s">
        <v>37</v>
      </c>
      <c r="AD690" s="15" t="s">
        <v>37</v>
      </c>
      <c r="AE690" s="15" t="s">
        <v>37</v>
      </c>
      <c r="AF690" s="15" t="s">
        <v>37</v>
      </c>
      <c r="AG690" s="15" t="s">
        <v>37</v>
      </c>
      <c r="AH690" s="15" t="s">
        <v>37</v>
      </c>
      <c r="AI690" s="15" t="s">
        <v>37</v>
      </c>
      <c r="AJ690" s="15" t="s">
        <v>37</v>
      </c>
      <c r="AK690" s="15" t="s">
        <v>37</v>
      </c>
      <c r="AL690" s="15" t="s">
        <v>37</v>
      </c>
      <c r="AM690" s="15" t="s">
        <v>37</v>
      </c>
      <c r="AN690" s="15" t="s">
        <v>37</v>
      </c>
      <c r="AP690" s="16">
        <v>0</v>
      </c>
      <c r="AQ690" s="17">
        <v>11</v>
      </c>
      <c r="AR690" s="18" t="s">
        <v>37</v>
      </c>
      <c r="AS690" s="19">
        <v>0</v>
      </c>
      <c r="AT690" s="19" t="s">
        <v>37</v>
      </c>
      <c r="AV690" s="16">
        <v>0</v>
      </c>
      <c r="AW690" s="17">
        <v>47</v>
      </c>
      <c r="AX690" s="18" t="s">
        <v>37</v>
      </c>
      <c r="AY690" s="19">
        <v>0</v>
      </c>
      <c r="AZ690" s="19" t="s">
        <v>37</v>
      </c>
    </row>
    <row r="691" spans="9:52" x14ac:dyDescent="0.15">
      <c r="I691" s="14">
        <v>45250</v>
      </c>
      <c r="J691" s="15" t="s">
        <v>37</v>
      </c>
      <c r="K691" s="15" t="s">
        <v>37</v>
      </c>
      <c r="L691" s="15" t="s">
        <v>37</v>
      </c>
      <c r="M691" s="15" t="s">
        <v>37</v>
      </c>
      <c r="N691" s="15" t="s">
        <v>37</v>
      </c>
      <c r="O691" s="15" t="s">
        <v>37</v>
      </c>
      <c r="P691" s="15" t="s">
        <v>37</v>
      </c>
      <c r="Q691" s="15" t="s">
        <v>37</v>
      </c>
      <c r="R691" s="15" t="s">
        <v>37</v>
      </c>
      <c r="S691" s="15" t="s">
        <v>37</v>
      </c>
      <c r="T691" s="15" t="s">
        <v>37</v>
      </c>
      <c r="U691" s="15" t="s">
        <v>37</v>
      </c>
      <c r="V691" s="15" t="s">
        <v>37</v>
      </c>
      <c r="W691" s="15" t="s">
        <v>37</v>
      </c>
      <c r="X691" s="15" t="s">
        <v>37</v>
      </c>
      <c r="Y691" s="15" t="s">
        <v>37</v>
      </c>
      <c r="Z691" s="15" t="s">
        <v>37</v>
      </c>
      <c r="AA691" s="15" t="s">
        <v>37</v>
      </c>
      <c r="AB691" s="15" t="s">
        <v>37</v>
      </c>
      <c r="AC691" s="15" t="s">
        <v>37</v>
      </c>
      <c r="AD691" s="15" t="s">
        <v>37</v>
      </c>
      <c r="AE691" s="15" t="s">
        <v>37</v>
      </c>
      <c r="AF691" s="15" t="s">
        <v>37</v>
      </c>
      <c r="AG691" s="15" t="s">
        <v>37</v>
      </c>
      <c r="AH691" s="15" t="s">
        <v>37</v>
      </c>
      <c r="AI691" s="15" t="s">
        <v>37</v>
      </c>
      <c r="AJ691" s="15" t="s">
        <v>37</v>
      </c>
      <c r="AK691" s="15" t="s">
        <v>37</v>
      </c>
      <c r="AL691" s="15" t="s">
        <v>37</v>
      </c>
      <c r="AM691" s="15" t="s">
        <v>37</v>
      </c>
      <c r="AN691" s="15" t="s">
        <v>37</v>
      </c>
      <c r="AP691" s="16">
        <v>0</v>
      </c>
      <c r="AQ691" s="17">
        <v>11</v>
      </c>
      <c r="AR691" s="18" t="s">
        <v>37</v>
      </c>
      <c r="AS691" s="19">
        <v>0</v>
      </c>
      <c r="AT691" s="19" t="s">
        <v>37</v>
      </c>
      <c r="AV691" s="16">
        <v>0</v>
      </c>
      <c r="AW691" s="17">
        <v>47</v>
      </c>
      <c r="AX691" s="18" t="s">
        <v>37</v>
      </c>
      <c r="AY691" s="19">
        <v>0</v>
      </c>
      <c r="AZ691" s="19" t="s">
        <v>37</v>
      </c>
    </row>
    <row r="692" spans="9:52" x14ac:dyDescent="0.15">
      <c r="I692" s="14">
        <v>45251</v>
      </c>
      <c r="J692" s="15" t="s">
        <v>37</v>
      </c>
      <c r="K692" s="15" t="s">
        <v>37</v>
      </c>
      <c r="L692" s="15" t="s">
        <v>37</v>
      </c>
      <c r="M692" s="15" t="s">
        <v>37</v>
      </c>
      <c r="N692" s="15" t="s">
        <v>37</v>
      </c>
      <c r="O692" s="15" t="s">
        <v>37</v>
      </c>
      <c r="P692" s="15" t="s">
        <v>37</v>
      </c>
      <c r="Q692" s="15" t="s">
        <v>37</v>
      </c>
      <c r="R692" s="15" t="s">
        <v>37</v>
      </c>
      <c r="S692" s="15" t="s">
        <v>37</v>
      </c>
      <c r="T692" s="15" t="s">
        <v>37</v>
      </c>
      <c r="U692" s="15" t="s">
        <v>37</v>
      </c>
      <c r="V692" s="15" t="s">
        <v>37</v>
      </c>
      <c r="W692" s="15" t="s">
        <v>37</v>
      </c>
      <c r="X692" s="15" t="s">
        <v>37</v>
      </c>
      <c r="Y692" s="15" t="s">
        <v>37</v>
      </c>
      <c r="Z692" s="15" t="s">
        <v>37</v>
      </c>
      <c r="AA692" s="15" t="s">
        <v>37</v>
      </c>
      <c r="AB692" s="15" t="s">
        <v>37</v>
      </c>
      <c r="AC692" s="15" t="s">
        <v>37</v>
      </c>
      <c r="AD692" s="15" t="s">
        <v>37</v>
      </c>
      <c r="AE692" s="15" t="s">
        <v>37</v>
      </c>
      <c r="AF692" s="15" t="s">
        <v>37</v>
      </c>
      <c r="AG692" s="15" t="s">
        <v>37</v>
      </c>
      <c r="AH692" s="15" t="s">
        <v>37</v>
      </c>
      <c r="AI692" s="15" t="s">
        <v>37</v>
      </c>
      <c r="AJ692" s="15" t="s">
        <v>37</v>
      </c>
      <c r="AK692" s="15" t="s">
        <v>37</v>
      </c>
      <c r="AL692" s="15" t="s">
        <v>37</v>
      </c>
      <c r="AM692" s="15" t="s">
        <v>37</v>
      </c>
      <c r="AN692" s="15" t="s">
        <v>37</v>
      </c>
      <c r="AP692" s="16">
        <v>0</v>
      </c>
      <c r="AQ692" s="17">
        <v>11</v>
      </c>
      <c r="AR692" s="18" t="s">
        <v>37</v>
      </c>
      <c r="AS692" s="19">
        <v>0</v>
      </c>
      <c r="AT692" s="19" t="s">
        <v>37</v>
      </c>
      <c r="AV692" s="16">
        <v>0</v>
      </c>
      <c r="AW692" s="17">
        <v>47</v>
      </c>
      <c r="AX692" s="18" t="s">
        <v>37</v>
      </c>
      <c r="AY692" s="19">
        <v>0</v>
      </c>
      <c r="AZ692" s="19" t="s">
        <v>37</v>
      </c>
    </row>
    <row r="693" spans="9:52" x14ac:dyDescent="0.15">
      <c r="I693" s="14">
        <v>45252</v>
      </c>
      <c r="J693" s="15" t="s">
        <v>37</v>
      </c>
      <c r="K693" s="15" t="s">
        <v>37</v>
      </c>
      <c r="L693" s="15" t="s">
        <v>37</v>
      </c>
      <c r="M693" s="15" t="s">
        <v>37</v>
      </c>
      <c r="N693" s="15" t="s">
        <v>37</v>
      </c>
      <c r="O693" s="15" t="s">
        <v>37</v>
      </c>
      <c r="P693" s="15" t="s">
        <v>37</v>
      </c>
      <c r="Q693" s="15" t="s">
        <v>37</v>
      </c>
      <c r="R693" s="15" t="s">
        <v>37</v>
      </c>
      <c r="S693" s="15" t="s">
        <v>37</v>
      </c>
      <c r="T693" s="15" t="s">
        <v>37</v>
      </c>
      <c r="U693" s="15" t="s">
        <v>37</v>
      </c>
      <c r="V693" s="15" t="s">
        <v>37</v>
      </c>
      <c r="W693" s="15" t="s">
        <v>37</v>
      </c>
      <c r="X693" s="15" t="s">
        <v>37</v>
      </c>
      <c r="Y693" s="15" t="s">
        <v>37</v>
      </c>
      <c r="Z693" s="15" t="s">
        <v>37</v>
      </c>
      <c r="AA693" s="15" t="s">
        <v>37</v>
      </c>
      <c r="AB693" s="15" t="s">
        <v>37</v>
      </c>
      <c r="AC693" s="15" t="s">
        <v>37</v>
      </c>
      <c r="AD693" s="15" t="s">
        <v>37</v>
      </c>
      <c r="AE693" s="15" t="s">
        <v>37</v>
      </c>
      <c r="AF693" s="15" t="s">
        <v>37</v>
      </c>
      <c r="AG693" s="15" t="s">
        <v>37</v>
      </c>
      <c r="AH693" s="15" t="s">
        <v>37</v>
      </c>
      <c r="AI693" s="15" t="s">
        <v>37</v>
      </c>
      <c r="AJ693" s="15" t="s">
        <v>37</v>
      </c>
      <c r="AK693" s="15" t="s">
        <v>37</v>
      </c>
      <c r="AL693" s="15" t="s">
        <v>37</v>
      </c>
      <c r="AM693" s="15" t="s">
        <v>37</v>
      </c>
      <c r="AN693" s="15" t="s">
        <v>37</v>
      </c>
      <c r="AP693" s="16">
        <v>0</v>
      </c>
      <c r="AQ693" s="17">
        <v>11</v>
      </c>
      <c r="AR693" s="18" t="s">
        <v>37</v>
      </c>
      <c r="AS693" s="19">
        <v>0</v>
      </c>
      <c r="AT693" s="19" t="s">
        <v>37</v>
      </c>
      <c r="AV693" s="16">
        <v>0</v>
      </c>
      <c r="AW693" s="17">
        <v>47</v>
      </c>
      <c r="AX693" s="18" t="s">
        <v>37</v>
      </c>
      <c r="AY693" s="19">
        <v>0</v>
      </c>
      <c r="AZ693" s="19" t="s">
        <v>37</v>
      </c>
    </row>
    <row r="694" spans="9:52" x14ac:dyDescent="0.15">
      <c r="I694" s="14">
        <v>45253</v>
      </c>
      <c r="J694" s="15" t="s">
        <v>37</v>
      </c>
      <c r="K694" s="15" t="s">
        <v>37</v>
      </c>
      <c r="L694" s="15" t="s">
        <v>37</v>
      </c>
      <c r="M694" s="15" t="s">
        <v>37</v>
      </c>
      <c r="N694" s="15" t="s">
        <v>37</v>
      </c>
      <c r="O694" s="15" t="s">
        <v>37</v>
      </c>
      <c r="P694" s="15" t="s">
        <v>37</v>
      </c>
      <c r="Q694" s="15" t="s">
        <v>37</v>
      </c>
      <c r="R694" s="15" t="s">
        <v>37</v>
      </c>
      <c r="S694" s="15" t="s">
        <v>37</v>
      </c>
      <c r="T694" s="15" t="s">
        <v>37</v>
      </c>
      <c r="U694" s="15" t="s">
        <v>37</v>
      </c>
      <c r="V694" s="15" t="s">
        <v>37</v>
      </c>
      <c r="W694" s="15" t="s">
        <v>37</v>
      </c>
      <c r="X694" s="15" t="s">
        <v>37</v>
      </c>
      <c r="Y694" s="15" t="s">
        <v>37</v>
      </c>
      <c r="Z694" s="15" t="s">
        <v>37</v>
      </c>
      <c r="AA694" s="15" t="s">
        <v>37</v>
      </c>
      <c r="AB694" s="15" t="s">
        <v>37</v>
      </c>
      <c r="AC694" s="15" t="s">
        <v>37</v>
      </c>
      <c r="AD694" s="15" t="s">
        <v>37</v>
      </c>
      <c r="AE694" s="15" t="s">
        <v>37</v>
      </c>
      <c r="AF694" s="15" t="s">
        <v>37</v>
      </c>
      <c r="AG694" s="15" t="s">
        <v>37</v>
      </c>
      <c r="AH694" s="15" t="s">
        <v>37</v>
      </c>
      <c r="AI694" s="15" t="s">
        <v>37</v>
      </c>
      <c r="AJ694" s="15" t="s">
        <v>37</v>
      </c>
      <c r="AK694" s="15" t="s">
        <v>37</v>
      </c>
      <c r="AL694" s="15" t="s">
        <v>37</v>
      </c>
      <c r="AM694" s="15" t="s">
        <v>37</v>
      </c>
      <c r="AN694" s="15" t="s">
        <v>37</v>
      </c>
      <c r="AP694" s="16">
        <v>0</v>
      </c>
      <c r="AQ694" s="17">
        <v>11</v>
      </c>
      <c r="AR694" s="18" t="s">
        <v>37</v>
      </c>
      <c r="AS694" s="19">
        <v>0</v>
      </c>
      <c r="AT694" s="19" t="s">
        <v>37</v>
      </c>
      <c r="AV694" s="16">
        <v>0</v>
      </c>
      <c r="AW694" s="17">
        <v>47</v>
      </c>
      <c r="AX694" s="18" t="s">
        <v>37</v>
      </c>
      <c r="AY694" s="19">
        <v>0</v>
      </c>
      <c r="AZ694" s="19" t="s">
        <v>37</v>
      </c>
    </row>
    <row r="695" spans="9:52" x14ac:dyDescent="0.15">
      <c r="I695" s="14">
        <v>45254</v>
      </c>
      <c r="J695" s="15" t="s">
        <v>37</v>
      </c>
      <c r="K695" s="15" t="s">
        <v>37</v>
      </c>
      <c r="L695" s="15" t="s">
        <v>37</v>
      </c>
      <c r="M695" s="15" t="s">
        <v>37</v>
      </c>
      <c r="N695" s="15" t="s">
        <v>37</v>
      </c>
      <c r="O695" s="15" t="s">
        <v>37</v>
      </c>
      <c r="P695" s="15" t="s">
        <v>37</v>
      </c>
      <c r="Q695" s="15" t="s">
        <v>37</v>
      </c>
      <c r="R695" s="15" t="s">
        <v>37</v>
      </c>
      <c r="S695" s="15" t="s">
        <v>37</v>
      </c>
      <c r="T695" s="15" t="s">
        <v>37</v>
      </c>
      <c r="U695" s="15" t="s">
        <v>37</v>
      </c>
      <c r="V695" s="15" t="s">
        <v>37</v>
      </c>
      <c r="W695" s="15" t="s">
        <v>37</v>
      </c>
      <c r="X695" s="15" t="s">
        <v>37</v>
      </c>
      <c r="Y695" s="15" t="s">
        <v>37</v>
      </c>
      <c r="Z695" s="15" t="s">
        <v>37</v>
      </c>
      <c r="AA695" s="15" t="s">
        <v>37</v>
      </c>
      <c r="AB695" s="15" t="s">
        <v>37</v>
      </c>
      <c r="AC695" s="15" t="s">
        <v>37</v>
      </c>
      <c r="AD695" s="15" t="s">
        <v>37</v>
      </c>
      <c r="AE695" s="15" t="s">
        <v>37</v>
      </c>
      <c r="AF695" s="15" t="s">
        <v>37</v>
      </c>
      <c r="AG695" s="15" t="s">
        <v>37</v>
      </c>
      <c r="AH695" s="15" t="s">
        <v>37</v>
      </c>
      <c r="AI695" s="15" t="s">
        <v>37</v>
      </c>
      <c r="AJ695" s="15" t="s">
        <v>37</v>
      </c>
      <c r="AK695" s="15" t="s">
        <v>37</v>
      </c>
      <c r="AL695" s="15" t="s">
        <v>37</v>
      </c>
      <c r="AM695" s="15" t="s">
        <v>37</v>
      </c>
      <c r="AN695" s="15" t="s">
        <v>37</v>
      </c>
      <c r="AP695" s="16">
        <v>0</v>
      </c>
      <c r="AQ695" s="17">
        <v>11</v>
      </c>
      <c r="AR695" s="18" t="s">
        <v>37</v>
      </c>
      <c r="AS695" s="19">
        <v>0</v>
      </c>
      <c r="AT695" s="19" t="s">
        <v>37</v>
      </c>
      <c r="AV695" s="16">
        <v>0</v>
      </c>
      <c r="AW695" s="17">
        <v>47</v>
      </c>
      <c r="AX695" s="18" t="s">
        <v>37</v>
      </c>
      <c r="AY695" s="19">
        <v>0</v>
      </c>
      <c r="AZ695" s="19" t="s">
        <v>37</v>
      </c>
    </row>
    <row r="696" spans="9:52" x14ac:dyDescent="0.15">
      <c r="I696" s="14">
        <v>45255</v>
      </c>
      <c r="J696" s="15" t="s">
        <v>37</v>
      </c>
      <c r="K696" s="15" t="s">
        <v>37</v>
      </c>
      <c r="L696" s="15" t="s">
        <v>37</v>
      </c>
      <c r="M696" s="15" t="s">
        <v>37</v>
      </c>
      <c r="N696" s="15" t="s">
        <v>37</v>
      </c>
      <c r="O696" s="15" t="s">
        <v>37</v>
      </c>
      <c r="P696" s="15" t="s">
        <v>37</v>
      </c>
      <c r="Q696" s="15" t="s">
        <v>37</v>
      </c>
      <c r="R696" s="15" t="s">
        <v>37</v>
      </c>
      <c r="S696" s="15" t="s">
        <v>37</v>
      </c>
      <c r="T696" s="15" t="s">
        <v>37</v>
      </c>
      <c r="U696" s="15" t="s">
        <v>37</v>
      </c>
      <c r="V696" s="15" t="s">
        <v>37</v>
      </c>
      <c r="W696" s="15" t="s">
        <v>37</v>
      </c>
      <c r="X696" s="15" t="s">
        <v>37</v>
      </c>
      <c r="Y696" s="15" t="s">
        <v>37</v>
      </c>
      <c r="Z696" s="15" t="s">
        <v>37</v>
      </c>
      <c r="AA696" s="15" t="s">
        <v>37</v>
      </c>
      <c r="AB696" s="15" t="s">
        <v>37</v>
      </c>
      <c r="AC696" s="15" t="s">
        <v>37</v>
      </c>
      <c r="AD696" s="15" t="s">
        <v>37</v>
      </c>
      <c r="AE696" s="15" t="s">
        <v>37</v>
      </c>
      <c r="AF696" s="15" t="s">
        <v>37</v>
      </c>
      <c r="AG696" s="15" t="s">
        <v>37</v>
      </c>
      <c r="AH696" s="15" t="s">
        <v>37</v>
      </c>
      <c r="AI696" s="15" t="s">
        <v>37</v>
      </c>
      <c r="AJ696" s="15" t="s">
        <v>37</v>
      </c>
      <c r="AK696" s="15" t="s">
        <v>37</v>
      </c>
      <c r="AL696" s="15" t="s">
        <v>37</v>
      </c>
      <c r="AM696" s="15" t="s">
        <v>37</v>
      </c>
      <c r="AN696" s="15" t="s">
        <v>37</v>
      </c>
      <c r="AP696" s="16">
        <v>0</v>
      </c>
      <c r="AQ696" s="17">
        <v>11</v>
      </c>
      <c r="AR696" s="18" t="s">
        <v>37</v>
      </c>
      <c r="AS696" s="19">
        <v>0</v>
      </c>
      <c r="AT696" s="19" t="s">
        <v>37</v>
      </c>
      <c r="AV696" s="16">
        <v>0</v>
      </c>
      <c r="AW696" s="17">
        <v>47</v>
      </c>
      <c r="AX696" s="18">
        <v>47</v>
      </c>
      <c r="AY696" s="19">
        <v>0</v>
      </c>
      <c r="AZ696" s="19">
        <v>0</v>
      </c>
    </row>
    <row r="697" spans="9:52" x14ac:dyDescent="0.15">
      <c r="I697" s="14">
        <v>45256</v>
      </c>
      <c r="J697" s="15" t="s">
        <v>37</v>
      </c>
      <c r="K697" s="15" t="s">
        <v>37</v>
      </c>
      <c r="L697" s="15" t="s">
        <v>37</v>
      </c>
      <c r="M697" s="15" t="s">
        <v>37</v>
      </c>
      <c r="N697" s="15" t="s">
        <v>37</v>
      </c>
      <c r="O697" s="15" t="s">
        <v>37</v>
      </c>
      <c r="P697" s="15" t="s">
        <v>37</v>
      </c>
      <c r="Q697" s="15" t="s">
        <v>37</v>
      </c>
      <c r="R697" s="15" t="s">
        <v>37</v>
      </c>
      <c r="S697" s="15" t="s">
        <v>37</v>
      </c>
      <c r="T697" s="15" t="s">
        <v>37</v>
      </c>
      <c r="U697" s="15" t="s">
        <v>37</v>
      </c>
      <c r="V697" s="15" t="s">
        <v>37</v>
      </c>
      <c r="W697" s="15" t="s">
        <v>37</v>
      </c>
      <c r="X697" s="15" t="s">
        <v>37</v>
      </c>
      <c r="Y697" s="15" t="s">
        <v>37</v>
      </c>
      <c r="Z697" s="15" t="s">
        <v>37</v>
      </c>
      <c r="AA697" s="15" t="s">
        <v>37</v>
      </c>
      <c r="AB697" s="15" t="s">
        <v>37</v>
      </c>
      <c r="AC697" s="15" t="s">
        <v>37</v>
      </c>
      <c r="AD697" s="15" t="s">
        <v>37</v>
      </c>
      <c r="AE697" s="15" t="s">
        <v>37</v>
      </c>
      <c r="AF697" s="15" t="s">
        <v>37</v>
      </c>
      <c r="AG697" s="15" t="s">
        <v>37</v>
      </c>
      <c r="AH697" s="15" t="s">
        <v>37</v>
      </c>
      <c r="AI697" s="15" t="s">
        <v>37</v>
      </c>
      <c r="AJ697" s="15" t="s">
        <v>37</v>
      </c>
      <c r="AK697" s="15" t="s">
        <v>37</v>
      </c>
      <c r="AL697" s="15" t="s">
        <v>37</v>
      </c>
      <c r="AM697" s="15" t="s">
        <v>37</v>
      </c>
      <c r="AN697" s="15" t="s">
        <v>37</v>
      </c>
      <c r="AP697" s="16">
        <v>0</v>
      </c>
      <c r="AQ697" s="17">
        <v>11</v>
      </c>
      <c r="AR697" s="18" t="s">
        <v>37</v>
      </c>
      <c r="AS697" s="19">
        <v>0</v>
      </c>
      <c r="AT697" s="19" t="s">
        <v>37</v>
      </c>
      <c r="AV697" s="16">
        <v>0</v>
      </c>
      <c r="AW697" s="17">
        <v>48</v>
      </c>
      <c r="AX697" s="18" t="s">
        <v>37</v>
      </c>
      <c r="AY697" s="19">
        <v>0</v>
      </c>
      <c r="AZ697" s="19" t="s">
        <v>37</v>
      </c>
    </row>
    <row r="698" spans="9:52" x14ac:dyDescent="0.15">
      <c r="I698" s="14">
        <v>45257</v>
      </c>
      <c r="J698" s="15" t="s">
        <v>37</v>
      </c>
      <c r="K698" s="15" t="s">
        <v>37</v>
      </c>
      <c r="L698" s="15" t="s">
        <v>37</v>
      </c>
      <c r="M698" s="15" t="s">
        <v>37</v>
      </c>
      <c r="N698" s="15" t="s">
        <v>37</v>
      </c>
      <c r="O698" s="15" t="s">
        <v>37</v>
      </c>
      <c r="P698" s="15" t="s">
        <v>37</v>
      </c>
      <c r="Q698" s="15" t="s">
        <v>37</v>
      </c>
      <c r="R698" s="15" t="s">
        <v>37</v>
      </c>
      <c r="S698" s="15" t="s">
        <v>37</v>
      </c>
      <c r="T698" s="15" t="s">
        <v>37</v>
      </c>
      <c r="U698" s="15" t="s">
        <v>37</v>
      </c>
      <c r="V698" s="15" t="s">
        <v>37</v>
      </c>
      <c r="W698" s="15" t="s">
        <v>37</v>
      </c>
      <c r="X698" s="15" t="s">
        <v>37</v>
      </c>
      <c r="Y698" s="15" t="s">
        <v>37</v>
      </c>
      <c r="Z698" s="15" t="s">
        <v>37</v>
      </c>
      <c r="AA698" s="15" t="s">
        <v>37</v>
      </c>
      <c r="AB698" s="15" t="s">
        <v>37</v>
      </c>
      <c r="AC698" s="15" t="s">
        <v>37</v>
      </c>
      <c r="AD698" s="15" t="s">
        <v>37</v>
      </c>
      <c r="AE698" s="15" t="s">
        <v>37</v>
      </c>
      <c r="AF698" s="15" t="s">
        <v>37</v>
      </c>
      <c r="AG698" s="15" t="s">
        <v>37</v>
      </c>
      <c r="AH698" s="15" t="s">
        <v>37</v>
      </c>
      <c r="AI698" s="15" t="s">
        <v>37</v>
      </c>
      <c r="AJ698" s="15" t="s">
        <v>37</v>
      </c>
      <c r="AK698" s="15" t="s">
        <v>37</v>
      </c>
      <c r="AL698" s="15" t="s">
        <v>37</v>
      </c>
      <c r="AM698" s="15" t="s">
        <v>37</v>
      </c>
      <c r="AN698" s="15" t="s">
        <v>37</v>
      </c>
      <c r="AP698" s="16">
        <v>0</v>
      </c>
      <c r="AQ698" s="17">
        <v>11</v>
      </c>
      <c r="AR698" s="18" t="s">
        <v>37</v>
      </c>
      <c r="AS698" s="19">
        <v>0</v>
      </c>
      <c r="AT698" s="19" t="s">
        <v>37</v>
      </c>
      <c r="AV698" s="16">
        <v>0</v>
      </c>
      <c r="AW698" s="17">
        <v>48</v>
      </c>
      <c r="AX698" s="18" t="s">
        <v>37</v>
      </c>
      <c r="AY698" s="19">
        <v>0</v>
      </c>
      <c r="AZ698" s="19" t="s">
        <v>37</v>
      </c>
    </row>
    <row r="699" spans="9:52" x14ac:dyDescent="0.15">
      <c r="I699" s="14">
        <v>45258</v>
      </c>
      <c r="J699" s="15" t="s">
        <v>37</v>
      </c>
      <c r="K699" s="15" t="s">
        <v>37</v>
      </c>
      <c r="L699" s="15" t="s">
        <v>37</v>
      </c>
      <c r="M699" s="15" t="s">
        <v>37</v>
      </c>
      <c r="N699" s="15" t="s">
        <v>37</v>
      </c>
      <c r="O699" s="15" t="s">
        <v>37</v>
      </c>
      <c r="P699" s="15" t="s">
        <v>37</v>
      </c>
      <c r="Q699" s="15" t="s">
        <v>37</v>
      </c>
      <c r="R699" s="15" t="s">
        <v>37</v>
      </c>
      <c r="S699" s="15" t="s">
        <v>37</v>
      </c>
      <c r="T699" s="15" t="s">
        <v>37</v>
      </c>
      <c r="U699" s="15" t="s">
        <v>37</v>
      </c>
      <c r="V699" s="15" t="s">
        <v>37</v>
      </c>
      <c r="W699" s="15" t="s">
        <v>37</v>
      </c>
      <c r="X699" s="15" t="s">
        <v>37</v>
      </c>
      <c r="Y699" s="15" t="s">
        <v>37</v>
      </c>
      <c r="Z699" s="15" t="s">
        <v>37</v>
      </c>
      <c r="AA699" s="15" t="s">
        <v>37</v>
      </c>
      <c r="AB699" s="15" t="s">
        <v>37</v>
      </c>
      <c r="AC699" s="15" t="s">
        <v>37</v>
      </c>
      <c r="AD699" s="15" t="s">
        <v>37</v>
      </c>
      <c r="AE699" s="15" t="s">
        <v>37</v>
      </c>
      <c r="AF699" s="15" t="s">
        <v>37</v>
      </c>
      <c r="AG699" s="15" t="s">
        <v>37</v>
      </c>
      <c r="AH699" s="15" t="s">
        <v>37</v>
      </c>
      <c r="AI699" s="15" t="s">
        <v>37</v>
      </c>
      <c r="AJ699" s="15" t="s">
        <v>37</v>
      </c>
      <c r="AK699" s="15" t="s">
        <v>37</v>
      </c>
      <c r="AL699" s="15" t="s">
        <v>37</v>
      </c>
      <c r="AM699" s="15" t="s">
        <v>37</v>
      </c>
      <c r="AN699" s="15" t="s">
        <v>37</v>
      </c>
      <c r="AP699" s="16">
        <v>0</v>
      </c>
      <c r="AQ699" s="17">
        <v>11</v>
      </c>
      <c r="AR699" s="18" t="s">
        <v>37</v>
      </c>
      <c r="AS699" s="19">
        <v>0</v>
      </c>
      <c r="AT699" s="19" t="s">
        <v>37</v>
      </c>
      <c r="AV699" s="16">
        <v>0</v>
      </c>
      <c r="AW699" s="17">
        <v>48</v>
      </c>
      <c r="AX699" s="18" t="s">
        <v>37</v>
      </c>
      <c r="AY699" s="19">
        <v>0</v>
      </c>
      <c r="AZ699" s="19" t="s">
        <v>37</v>
      </c>
    </row>
    <row r="700" spans="9:52" x14ac:dyDescent="0.15">
      <c r="I700" s="14">
        <v>45259</v>
      </c>
      <c r="J700" s="15" t="s">
        <v>37</v>
      </c>
      <c r="K700" s="15" t="s">
        <v>37</v>
      </c>
      <c r="L700" s="15" t="s">
        <v>37</v>
      </c>
      <c r="M700" s="15" t="s">
        <v>37</v>
      </c>
      <c r="N700" s="15" t="s">
        <v>37</v>
      </c>
      <c r="O700" s="15" t="s">
        <v>37</v>
      </c>
      <c r="P700" s="15" t="s">
        <v>37</v>
      </c>
      <c r="Q700" s="15" t="s">
        <v>37</v>
      </c>
      <c r="R700" s="15" t="s">
        <v>37</v>
      </c>
      <c r="S700" s="15" t="s">
        <v>37</v>
      </c>
      <c r="T700" s="15" t="s">
        <v>37</v>
      </c>
      <c r="U700" s="15" t="s">
        <v>37</v>
      </c>
      <c r="V700" s="15" t="s">
        <v>37</v>
      </c>
      <c r="W700" s="15" t="s">
        <v>37</v>
      </c>
      <c r="X700" s="15" t="s">
        <v>37</v>
      </c>
      <c r="Y700" s="15" t="s">
        <v>37</v>
      </c>
      <c r="Z700" s="15" t="s">
        <v>37</v>
      </c>
      <c r="AA700" s="15" t="s">
        <v>37</v>
      </c>
      <c r="AB700" s="15" t="s">
        <v>37</v>
      </c>
      <c r="AC700" s="15" t="s">
        <v>37</v>
      </c>
      <c r="AD700" s="15" t="s">
        <v>37</v>
      </c>
      <c r="AE700" s="15" t="s">
        <v>37</v>
      </c>
      <c r="AF700" s="15" t="s">
        <v>37</v>
      </c>
      <c r="AG700" s="15" t="s">
        <v>37</v>
      </c>
      <c r="AH700" s="15" t="s">
        <v>37</v>
      </c>
      <c r="AI700" s="15" t="s">
        <v>37</v>
      </c>
      <c r="AJ700" s="15" t="s">
        <v>37</v>
      </c>
      <c r="AK700" s="15" t="s">
        <v>37</v>
      </c>
      <c r="AL700" s="15" t="s">
        <v>37</v>
      </c>
      <c r="AM700" s="15" t="s">
        <v>37</v>
      </c>
      <c r="AN700" s="15" t="s">
        <v>37</v>
      </c>
      <c r="AP700" s="16">
        <v>0</v>
      </c>
      <c r="AQ700" s="17">
        <v>11</v>
      </c>
      <c r="AR700" s="18" t="s">
        <v>37</v>
      </c>
      <c r="AS700" s="19">
        <v>0</v>
      </c>
      <c r="AT700" s="19" t="s">
        <v>37</v>
      </c>
      <c r="AV700" s="16">
        <v>0</v>
      </c>
      <c r="AW700" s="17">
        <v>48</v>
      </c>
      <c r="AX700" s="18" t="s">
        <v>37</v>
      </c>
      <c r="AY700" s="19">
        <v>0</v>
      </c>
      <c r="AZ700" s="19" t="s">
        <v>37</v>
      </c>
    </row>
    <row r="701" spans="9:52" x14ac:dyDescent="0.15">
      <c r="I701" s="14">
        <v>45260</v>
      </c>
      <c r="J701" s="15" t="s">
        <v>37</v>
      </c>
      <c r="K701" s="15" t="s">
        <v>37</v>
      </c>
      <c r="L701" s="15" t="s">
        <v>37</v>
      </c>
      <c r="M701" s="15" t="s">
        <v>37</v>
      </c>
      <c r="N701" s="15" t="s">
        <v>37</v>
      </c>
      <c r="O701" s="15" t="s">
        <v>37</v>
      </c>
      <c r="P701" s="15" t="s">
        <v>37</v>
      </c>
      <c r="Q701" s="15" t="s">
        <v>37</v>
      </c>
      <c r="R701" s="15" t="s">
        <v>37</v>
      </c>
      <c r="S701" s="15" t="s">
        <v>37</v>
      </c>
      <c r="T701" s="15" t="s">
        <v>37</v>
      </c>
      <c r="U701" s="15" t="s">
        <v>37</v>
      </c>
      <c r="V701" s="15" t="s">
        <v>37</v>
      </c>
      <c r="W701" s="15" t="s">
        <v>37</v>
      </c>
      <c r="X701" s="15" t="s">
        <v>37</v>
      </c>
      <c r="Y701" s="15" t="s">
        <v>37</v>
      </c>
      <c r="Z701" s="15" t="s">
        <v>37</v>
      </c>
      <c r="AA701" s="15" t="s">
        <v>37</v>
      </c>
      <c r="AB701" s="15" t="s">
        <v>37</v>
      </c>
      <c r="AC701" s="15" t="s">
        <v>37</v>
      </c>
      <c r="AD701" s="15" t="s">
        <v>37</v>
      </c>
      <c r="AE701" s="15" t="s">
        <v>37</v>
      </c>
      <c r="AF701" s="15" t="s">
        <v>37</v>
      </c>
      <c r="AG701" s="15" t="s">
        <v>37</v>
      </c>
      <c r="AH701" s="15" t="s">
        <v>37</v>
      </c>
      <c r="AI701" s="15" t="s">
        <v>37</v>
      </c>
      <c r="AJ701" s="15" t="s">
        <v>37</v>
      </c>
      <c r="AK701" s="15" t="s">
        <v>37</v>
      </c>
      <c r="AL701" s="15" t="s">
        <v>37</v>
      </c>
      <c r="AM701" s="15" t="s">
        <v>37</v>
      </c>
      <c r="AN701" s="15" t="s">
        <v>37</v>
      </c>
      <c r="AP701" s="16">
        <v>0</v>
      </c>
      <c r="AQ701" s="17">
        <v>11</v>
      </c>
      <c r="AR701" s="18">
        <v>11</v>
      </c>
      <c r="AS701" s="19">
        <v>0</v>
      </c>
      <c r="AT701" s="19">
        <v>0</v>
      </c>
      <c r="AV701" s="16">
        <v>0</v>
      </c>
      <c r="AW701" s="17">
        <v>48</v>
      </c>
      <c r="AX701" s="18" t="s">
        <v>37</v>
      </c>
      <c r="AY701" s="19">
        <v>0</v>
      </c>
      <c r="AZ701" s="19" t="s">
        <v>37</v>
      </c>
    </row>
    <row r="702" spans="9:52" x14ac:dyDescent="0.15">
      <c r="I702" s="14">
        <v>45261</v>
      </c>
      <c r="J702" s="15" t="s">
        <v>37</v>
      </c>
      <c r="K702" s="15" t="s">
        <v>37</v>
      </c>
      <c r="L702" s="15" t="s">
        <v>37</v>
      </c>
      <c r="M702" s="15" t="s">
        <v>37</v>
      </c>
      <c r="N702" s="15" t="s">
        <v>37</v>
      </c>
      <c r="O702" s="15" t="s">
        <v>37</v>
      </c>
      <c r="P702" s="15" t="s">
        <v>37</v>
      </c>
      <c r="Q702" s="15" t="s">
        <v>37</v>
      </c>
      <c r="R702" s="15" t="s">
        <v>37</v>
      </c>
      <c r="S702" s="15" t="s">
        <v>37</v>
      </c>
      <c r="T702" s="15" t="s">
        <v>37</v>
      </c>
      <c r="U702" s="15" t="s">
        <v>37</v>
      </c>
      <c r="V702" s="15" t="s">
        <v>37</v>
      </c>
      <c r="W702" s="15" t="s">
        <v>37</v>
      </c>
      <c r="X702" s="15" t="s">
        <v>37</v>
      </c>
      <c r="Y702" s="15" t="s">
        <v>37</v>
      </c>
      <c r="Z702" s="15" t="s">
        <v>37</v>
      </c>
      <c r="AA702" s="15" t="s">
        <v>37</v>
      </c>
      <c r="AB702" s="15" t="s">
        <v>37</v>
      </c>
      <c r="AC702" s="15" t="s">
        <v>37</v>
      </c>
      <c r="AD702" s="15" t="s">
        <v>37</v>
      </c>
      <c r="AE702" s="15" t="s">
        <v>37</v>
      </c>
      <c r="AF702" s="15" t="s">
        <v>37</v>
      </c>
      <c r="AG702" s="15" t="s">
        <v>37</v>
      </c>
      <c r="AH702" s="15" t="s">
        <v>37</v>
      </c>
      <c r="AI702" s="15" t="s">
        <v>37</v>
      </c>
      <c r="AJ702" s="15" t="s">
        <v>37</v>
      </c>
      <c r="AK702" s="15" t="s">
        <v>37</v>
      </c>
      <c r="AL702" s="15" t="s">
        <v>37</v>
      </c>
      <c r="AM702" s="15" t="s">
        <v>37</v>
      </c>
      <c r="AN702" s="15" t="s">
        <v>37</v>
      </c>
      <c r="AP702" s="16">
        <v>0</v>
      </c>
      <c r="AQ702" s="17">
        <v>12</v>
      </c>
      <c r="AR702" s="18" t="s">
        <v>37</v>
      </c>
      <c r="AS702" s="19">
        <v>0</v>
      </c>
      <c r="AT702" s="19" t="s">
        <v>37</v>
      </c>
      <c r="AV702" s="16">
        <v>0</v>
      </c>
      <c r="AW702" s="17">
        <v>48</v>
      </c>
      <c r="AX702" s="18" t="s">
        <v>37</v>
      </c>
      <c r="AY702" s="19">
        <v>0</v>
      </c>
      <c r="AZ702" s="19" t="s">
        <v>37</v>
      </c>
    </row>
    <row r="703" spans="9:52" x14ac:dyDescent="0.15">
      <c r="I703" s="14">
        <v>45262</v>
      </c>
      <c r="J703" s="15" t="s">
        <v>37</v>
      </c>
      <c r="K703" s="15" t="s">
        <v>37</v>
      </c>
      <c r="L703" s="15" t="s">
        <v>37</v>
      </c>
      <c r="M703" s="15" t="s">
        <v>37</v>
      </c>
      <c r="N703" s="15" t="s">
        <v>37</v>
      </c>
      <c r="O703" s="15" t="s">
        <v>37</v>
      </c>
      <c r="P703" s="15" t="s">
        <v>37</v>
      </c>
      <c r="Q703" s="15" t="s">
        <v>37</v>
      </c>
      <c r="R703" s="15" t="s">
        <v>37</v>
      </c>
      <c r="S703" s="15" t="s">
        <v>37</v>
      </c>
      <c r="T703" s="15" t="s">
        <v>37</v>
      </c>
      <c r="U703" s="15" t="s">
        <v>37</v>
      </c>
      <c r="V703" s="15" t="s">
        <v>37</v>
      </c>
      <c r="W703" s="15" t="s">
        <v>37</v>
      </c>
      <c r="X703" s="15" t="s">
        <v>37</v>
      </c>
      <c r="Y703" s="15" t="s">
        <v>37</v>
      </c>
      <c r="Z703" s="15" t="s">
        <v>37</v>
      </c>
      <c r="AA703" s="15" t="s">
        <v>37</v>
      </c>
      <c r="AB703" s="15" t="s">
        <v>37</v>
      </c>
      <c r="AC703" s="15" t="s">
        <v>37</v>
      </c>
      <c r="AD703" s="15" t="s">
        <v>37</v>
      </c>
      <c r="AE703" s="15" t="s">
        <v>37</v>
      </c>
      <c r="AF703" s="15" t="s">
        <v>37</v>
      </c>
      <c r="AG703" s="15" t="s">
        <v>37</v>
      </c>
      <c r="AH703" s="15" t="s">
        <v>37</v>
      </c>
      <c r="AI703" s="15" t="s">
        <v>37</v>
      </c>
      <c r="AJ703" s="15" t="s">
        <v>37</v>
      </c>
      <c r="AK703" s="15" t="s">
        <v>37</v>
      </c>
      <c r="AL703" s="15" t="s">
        <v>37</v>
      </c>
      <c r="AM703" s="15" t="s">
        <v>37</v>
      </c>
      <c r="AN703" s="15" t="s">
        <v>37</v>
      </c>
      <c r="AP703" s="16">
        <v>0</v>
      </c>
      <c r="AQ703" s="17">
        <v>12</v>
      </c>
      <c r="AR703" s="18" t="s">
        <v>37</v>
      </c>
      <c r="AS703" s="19">
        <v>0</v>
      </c>
      <c r="AT703" s="19" t="s">
        <v>37</v>
      </c>
      <c r="AV703" s="16">
        <v>0</v>
      </c>
      <c r="AW703" s="17">
        <v>48</v>
      </c>
      <c r="AX703" s="18">
        <v>48</v>
      </c>
      <c r="AY703" s="19">
        <v>0</v>
      </c>
      <c r="AZ703" s="19">
        <v>0</v>
      </c>
    </row>
    <row r="704" spans="9:52" x14ac:dyDescent="0.15">
      <c r="I704" s="14">
        <v>45263</v>
      </c>
      <c r="J704" s="15" t="s">
        <v>37</v>
      </c>
      <c r="K704" s="15" t="s">
        <v>37</v>
      </c>
      <c r="L704" s="15" t="s">
        <v>37</v>
      </c>
      <c r="M704" s="15" t="s">
        <v>37</v>
      </c>
      <c r="N704" s="15" t="s">
        <v>37</v>
      </c>
      <c r="O704" s="15" t="s">
        <v>37</v>
      </c>
      <c r="P704" s="15" t="s">
        <v>37</v>
      </c>
      <c r="Q704" s="15" t="s">
        <v>37</v>
      </c>
      <c r="R704" s="15" t="s">
        <v>37</v>
      </c>
      <c r="S704" s="15" t="s">
        <v>37</v>
      </c>
      <c r="T704" s="15" t="s">
        <v>37</v>
      </c>
      <c r="U704" s="15" t="s">
        <v>37</v>
      </c>
      <c r="V704" s="15" t="s">
        <v>37</v>
      </c>
      <c r="W704" s="15" t="s">
        <v>37</v>
      </c>
      <c r="X704" s="15" t="s">
        <v>37</v>
      </c>
      <c r="Y704" s="15" t="s">
        <v>37</v>
      </c>
      <c r="Z704" s="15" t="s">
        <v>37</v>
      </c>
      <c r="AA704" s="15" t="s">
        <v>37</v>
      </c>
      <c r="AB704" s="15" t="s">
        <v>37</v>
      </c>
      <c r="AC704" s="15" t="s">
        <v>37</v>
      </c>
      <c r="AD704" s="15" t="s">
        <v>37</v>
      </c>
      <c r="AE704" s="15" t="s">
        <v>37</v>
      </c>
      <c r="AF704" s="15" t="s">
        <v>37</v>
      </c>
      <c r="AG704" s="15" t="s">
        <v>37</v>
      </c>
      <c r="AH704" s="15" t="s">
        <v>37</v>
      </c>
      <c r="AI704" s="15" t="s">
        <v>37</v>
      </c>
      <c r="AJ704" s="15" t="s">
        <v>37</v>
      </c>
      <c r="AK704" s="15" t="s">
        <v>37</v>
      </c>
      <c r="AL704" s="15" t="s">
        <v>37</v>
      </c>
      <c r="AM704" s="15" t="s">
        <v>37</v>
      </c>
      <c r="AN704" s="15" t="s">
        <v>37</v>
      </c>
      <c r="AP704" s="16">
        <v>0</v>
      </c>
      <c r="AQ704" s="17">
        <v>12</v>
      </c>
      <c r="AR704" s="18" t="s">
        <v>37</v>
      </c>
      <c r="AS704" s="19">
        <v>0</v>
      </c>
      <c r="AT704" s="19" t="s">
        <v>37</v>
      </c>
      <c r="AV704" s="16">
        <v>0</v>
      </c>
      <c r="AW704" s="17">
        <v>49</v>
      </c>
      <c r="AX704" s="18" t="s">
        <v>37</v>
      </c>
      <c r="AY704" s="19">
        <v>0</v>
      </c>
      <c r="AZ704" s="19" t="s">
        <v>37</v>
      </c>
    </row>
    <row r="705" spans="9:52" x14ac:dyDescent="0.15">
      <c r="I705" s="14">
        <v>45264</v>
      </c>
      <c r="J705" s="15" t="s">
        <v>37</v>
      </c>
      <c r="K705" s="15" t="s">
        <v>37</v>
      </c>
      <c r="L705" s="15" t="s">
        <v>37</v>
      </c>
      <c r="M705" s="15" t="s">
        <v>37</v>
      </c>
      <c r="N705" s="15" t="s">
        <v>37</v>
      </c>
      <c r="O705" s="15" t="s">
        <v>37</v>
      </c>
      <c r="P705" s="15" t="s">
        <v>37</v>
      </c>
      <c r="Q705" s="15" t="s">
        <v>37</v>
      </c>
      <c r="R705" s="15" t="s">
        <v>37</v>
      </c>
      <c r="S705" s="15" t="s">
        <v>37</v>
      </c>
      <c r="T705" s="15" t="s">
        <v>37</v>
      </c>
      <c r="U705" s="15" t="s">
        <v>37</v>
      </c>
      <c r="V705" s="15" t="s">
        <v>37</v>
      </c>
      <c r="W705" s="15" t="s">
        <v>37</v>
      </c>
      <c r="X705" s="15" t="s">
        <v>37</v>
      </c>
      <c r="Y705" s="15" t="s">
        <v>37</v>
      </c>
      <c r="Z705" s="15" t="s">
        <v>37</v>
      </c>
      <c r="AA705" s="15" t="s">
        <v>37</v>
      </c>
      <c r="AB705" s="15" t="s">
        <v>37</v>
      </c>
      <c r="AC705" s="15" t="s">
        <v>37</v>
      </c>
      <c r="AD705" s="15" t="s">
        <v>37</v>
      </c>
      <c r="AE705" s="15" t="s">
        <v>37</v>
      </c>
      <c r="AF705" s="15" t="s">
        <v>37</v>
      </c>
      <c r="AG705" s="15" t="s">
        <v>37</v>
      </c>
      <c r="AH705" s="15" t="s">
        <v>37</v>
      </c>
      <c r="AI705" s="15" t="s">
        <v>37</v>
      </c>
      <c r="AJ705" s="15" t="s">
        <v>37</v>
      </c>
      <c r="AK705" s="15" t="s">
        <v>37</v>
      </c>
      <c r="AL705" s="15" t="s">
        <v>37</v>
      </c>
      <c r="AM705" s="15" t="s">
        <v>37</v>
      </c>
      <c r="AN705" s="15" t="s">
        <v>37</v>
      </c>
      <c r="AP705" s="16">
        <v>0</v>
      </c>
      <c r="AQ705" s="17">
        <v>12</v>
      </c>
      <c r="AR705" s="18" t="s">
        <v>37</v>
      </c>
      <c r="AS705" s="19">
        <v>0</v>
      </c>
      <c r="AT705" s="19" t="s">
        <v>37</v>
      </c>
      <c r="AV705" s="16">
        <v>0</v>
      </c>
      <c r="AW705" s="17">
        <v>49</v>
      </c>
      <c r="AX705" s="18" t="s">
        <v>37</v>
      </c>
      <c r="AY705" s="19">
        <v>0</v>
      </c>
      <c r="AZ705" s="19" t="s">
        <v>37</v>
      </c>
    </row>
    <row r="706" spans="9:52" x14ac:dyDescent="0.15">
      <c r="I706" s="14">
        <v>45265</v>
      </c>
      <c r="J706" s="15" t="s">
        <v>37</v>
      </c>
      <c r="K706" s="15" t="s">
        <v>37</v>
      </c>
      <c r="L706" s="15" t="s">
        <v>37</v>
      </c>
      <c r="M706" s="15" t="s">
        <v>37</v>
      </c>
      <c r="N706" s="15" t="s">
        <v>37</v>
      </c>
      <c r="O706" s="15" t="s">
        <v>37</v>
      </c>
      <c r="P706" s="15" t="s">
        <v>37</v>
      </c>
      <c r="Q706" s="15" t="s">
        <v>37</v>
      </c>
      <c r="R706" s="15" t="s">
        <v>37</v>
      </c>
      <c r="S706" s="15" t="s">
        <v>37</v>
      </c>
      <c r="T706" s="15" t="s">
        <v>37</v>
      </c>
      <c r="U706" s="15" t="s">
        <v>37</v>
      </c>
      <c r="V706" s="15" t="s">
        <v>37</v>
      </c>
      <c r="W706" s="15" t="s">
        <v>37</v>
      </c>
      <c r="X706" s="15" t="s">
        <v>37</v>
      </c>
      <c r="Y706" s="15" t="s">
        <v>37</v>
      </c>
      <c r="Z706" s="15" t="s">
        <v>37</v>
      </c>
      <c r="AA706" s="15" t="s">
        <v>37</v>
      </c>
      <c r="AB706" s="15" t="s">
        <v>37</v>
      </c>
      <c r="AC706" s="15" t="s">
        <v>37</v>
      </c>
      <c r="AD706" s="15" t="s">
        <v>37</v>
      </c>
      <c r="AE706" s="15" t="s">
        <v>37</v>
      </c>
      <c r="AF706" s="15" t="s">
        <v>37</v>
      </c>
      <c r="AG706" s="15" t="s">
        <v>37</v>
      </c>
      <c r="AH706" s="15" t="s">
        <v>37</v>
      </c>
      <c r="AI706" s="15" t="s">
        <v>37</v>
      </c>
      <c r="AJ706" s="15" t="s">
        <v>37</v>
      </c>
      <c r="AK706" s="15" t="s">
        <v>37</v>
      </c>
      <c r="AL706" s="15" t="s">
        <v>37</v>
      </c>
      <c r="AM706" s="15" t="s">
        <v>37</v>
      </c>
      <c r="AN706" s="15" t="s">
        <v>37</v>
      </c>
      <c r="AP706" s="16">
        <v>0</v>
      </c>
      <c r="AQ706" s="17">
        <v>12</v>
      </c>
      <c r="AR706" s="18" t="s">
        <v>37</v>
      </c>
      <c r="AS706" s="19">
        <v>0</v>
      </c>
      <c r="AT706" s="19" t="s">
        <v>37</v>
      </c>
      <c r="AV706" s="16">
        <v>0</v>
      </c>
      <c r="AW706" s="17">
        <v>49</v>
      </c>
      <c r="AX706" s="18" t="s">
        <v>37</v>
      </c>
      <c r="AY706" s="19">
        <v>0</v>
      </c>
      <c r="AZ706" s="19" t="s">
        <v>37</v>
      </c>
    </row>
    <row r="707" spans="9:52" x14ac:dyDescent="0.15">
      <c r="I707" s="14">
        <v>45266</v>
      </c>
      <c r="J707" s="15" t="s">
        <v>37</v>
      </c>
      <c r="K707" s="15" t="s">
        <v>37</v>
      </c>
      <c r="L707" s="15" t="s">
        <v>37</v>
      </c>
      <c r="M707" s="15" t="s">
        <v>37</v>
      </c>
      <c r="N707" s="15" t="s">
        <v>37</v>
      </c>
      <c r="O707" s="15" t="s">
        <v>37</v>
      </c>
      <c r="P707" s="15" t="s">
        <v>37</v>
      </c>
      <c r="Q707" s="15" t="s">
        <v>37</v>
      </c>
      <c r="R707" s="15" t="s">
        <v>37</v>
      </c>
      <c r="S707" s="15" t="s">
        <v>37</v>
      </c>
      <c r="T707" s="15" t="s">
        <v>37</v>
      </c>
      <c r="U707" s="15" t="s">
        <v>37</v>
      </c>
      <c r="V707" s="15" t="s">
        <v>37</v>
      </c>
      <c r="W707" s="15" t="s">
        <v>37</v>
      </c>
      <c r="X707" s="15" t="s">
        <v>37</v>
      </c>
      <c r="Y707" s="15" t="s">
        <v>37</v>
      </c>
      <c r="Z707" s="15" t="s">
        <v>37</v>
      </c>
      <c r="AA707" s="15" t="s">
        <v>37</v>
      </c>
      <c r="AB707" s="15" t="s">
        <v>37</v>
      </c>
      <c r="AC707" s="15" t="s">
        <v>37</v>
      </c>
      <c r="AD707" s="15" t="s">
        <v>37</v>
      </c>
      <c r="AE707" s="15" t="s">
        <v>37</v>
      </c>
      <c r="AF707" s="15" t="s">
        <v>37</v>
      </c>
      <c r="AG707" s="15" t="s">
        <v>37</v>
      </c>
      <c r="AH707" s="15" t="s">
        <v>37</v>
      </c>
      <c r="AI707" s="15" t="s">
        <v>37</v>
      </c>
      <c r="AJ707" s="15" t="s">
        <v>37</v>
      </c>
      <c r="AK707" s="15" t="s">
        <v>37</v>
      </c>
      <c r="AL707" s="15" t="s">
        <v>37</v>
      </c>
      <c r="AM707" s="15" t="s">
        <v>37</v>
      </c>
      <c r="AN707" s="15" t="s">
        <v>37</v>
      </c>
      <c r="AP707" s="16">
        <v>0</v>
      </c>
      <c r="AQ707" s="17">
        <v>12</v>
      </c>
      <c r="AR707" s="18" t="s">
        <v>37</v>
      </c>
      <c r="AS707" s="19">
        <v>0</v>
      </c>
      <c r="AT707" s="19" t="s">
        <v>37</v>
      </c>
      <c r="AV707" s="16">
        <v>0</v>
      </c>
      <c r="AW707" s="17">
        <v>49</v>
      </c>
      <c r="AX707" s="18" t="s">
        <v>37</v>
      </c>
      <c r="AY707" s="19">
        <v>0</v>
      </c>
      <c r="AZ707" s="19" t="s">
        <v>37</v>
      </c>
    </row>
    <row r="708" spans="9:52" x14ac:dyDescent="0.15">
      <c r="I708" s="14">
        <v>45267</v>
      </c>
      <c r="J708" s="15" t="s">
        <v>37</v>
      </c>
      <c r="K708" s="15" t="s">
        <v>37</v>
      </c>
      <c r="L708" s="15" t="s">
        <v>37</v>
      </c>
      <c r="M708" s="15" t="s">
        <v>37</v>
      </c>
      <c r="N708" s="15" t="s">
        <v>37</v>
      </c>
      <c r="O708" s="15" t="s">
        <v>37</v>
      </c>
      <c r="P708" s="15" t="s">
        <v>37</v>
      </c>
      <c r="Q708" s="15" t="s">
        <v>37</v>
      </c>
      <c r="R708" s="15" t="s">
        <v>37</v>
      </c>
      <c r="S708" s="15" t="s">
        <v>37</v>
      </c>
      <c r="T708" s="15" t="s">
        <v>37</v>
      </c>
      <c r="U708" s="15" t="s">
        <v>37</v>
      </c>
      <c r="V708" s="15" t="s">
        <v>37</v>
      </c>
      <c r="W708" s="15" t="s">
        <v>37</v>
      </c>
      <c r="X708" s="15" t="s">
        <v>37</v>
      </c>
      <c r="Y708" s="15" t="s">
        <v>37</v>
      </c>
      <c r="Z708" s="15" t="s">
        <v>37</v>
      </c>
      <c r="AA708" s="15" t="s">
        <v>37</v>
      </c>
      <c r="AB708" s="15" t="s">
        <v>37</v>
      </c>
      <c r="AC708" s="15" t="s">
        <v>37</v>
      </c>
      <c r="AD708" s="15" t="s">
        <v>37</v>
      </c>
      <c r="AE708" s="15" t="s">
        <v>37</v>
      </c>
      <c r="AF708" s="15" t="s">
        <v>37</v>
      </c>
      <c r="AG708" s="15" t="s">
        <v>37</v>
      </c>
      <c r="AH708" s="15" t="s">
        <v>37</v>
      </c>
      <c r="AI708" s="15" t="s">
        <v>37</v>
      </c>
      <c r="AJ708" s="15" t="s">
        <v>37</v>
      </c>
      <c r="AK708" s="15" t="s">
        <v>37</v>
      </c>
      <c r="AL708" s="15" t="s">
        <v>37</v>
      </c>
      <c r="AM708" s="15" t="s">
        <v>37</v>
      </c>
      <c r="AN708" s="15" t="s">
        <v>37</v>
      </c>
      <c r="AP708" s="16">
        <v>0</v>
      </c>
      <c r="AQ708" s="17">
        <v>12</v>
      </c>
      <c r="AR708" s="18" t="s">
        <v>37</v>
      </c>
      <c r="AS708" s="19">
        <v>0</v>
      </c>
      <c r="AT708" s="19" t="s">
        <v>37</v>
      </c>
      <c r="AV708" s="16">
        <v>0</v>
      </c>
      <c r="AW708" s="17">
        <v>49</v>
      </c>
      <c r="AX708" s="18" t="s">
        <v>37</v>
      </c>
      <c r="AY708" s="19">
        <v>0</v>
      </c>
      <c r="AZ708" s="19" t="s">
        <v>37</v>
      </c>
    </row>
    <row r="709" spans="9:52" x14ac:dyDescent="0.15">
      <c r="I709" s="14">
        <v>45268</v>
      </c>
      <c r="J709" s="15" t="s">
        <v>37</v>
      </c>
      <c r="K709" s="15" t="s">
        <v>37</v>
      </c>
      <c r="L709" s="15" t="s">
        <v>37</v>
      </c>
      <c r="M709" s="15" t="s">
        <v>37</v>
      </c>
      <c r="N709" s="15" t="s">
        <v>37</v>
      </c>
      <c r="O709" s="15" t="s">
        <v>37</v>
      </c>
      <c r="P709" s="15" t="s">
        <v>37</v>
      </c>
      <c r="Q709" s="15" t="s">
        <v>37</v>
      </c>
      <c r="R709" s="15" t="s">
        <v>37</v>
      </c>
      <c r="S709" s="15" t="s">
        <v>37</v>
      </c>
      <c r="T709" s="15" t="s">
        <v>37</v>
      </c>
      <c r="U709" s="15" t="s">
        <v>37</v>
      </c>
      <c r="V709" s="15" t="s">
        <v>37</v>
      </c>
      <c r="W709" s="15" t="s">
        <v>37</v>
      </c>
      <c r="X709" s="15" t="s">
        <v>37</v>
      </c>
      <c r="Y709" s="15" t="s">
        <v>37</v>
      </c>
      <c r="Z709" s="15" t="s">
        <v>37</v>
      </c>
      <c r="AA709" s="15" t="s">
        <v>37</v>
      </c>
      <c r="AB709" s="15" t="s">
        <v>37</v>
      </c>
      <c r="AC709" s="15" t="s">
        <v>37</v>
      </c>
      <c r="AD709" s="15" t="s">
        <v>37</v>
      </c>
      <c r="AE709" s="15" t="s">
        <v>37</v>
      </c>
      <c r="AF709" s="15" t="s">
        <v>37</v>
      </c>
      <c r="AG709" s="15" t="s">
        <v>37</v>
      </c>
      <c r="AH709" s="15" t="s">
        <v>37</v>
      </c>
      <c r="AI709" s="15" t="s">
        <v>37</v>
      </c>
      <c r="AJ709" s="15" t="s">
        <v>37</v>
      </c>
      <c r="AK709" s="15" t="s">
        <v>37</v>
      </c>
      <c r="AL709" s="15" t="s">
        <v>37</v>
      </c>
      <c r="AM709" s="15" t="s">
        <v>37</v>
      </c>
      <c r="AN709" s="15" t="s">
        <v>37</v>
      </c>
      <c r="AP709" s="16">
        <v>0</v>
      </c>
      <c r="AQ709" s="17">
        <v>12</v>
      </c>
      <c r="AR709" s="18" t="s">
        <v>37</v>
      </c>
      <c r="AS709" s="19">
        <v>0</v>
      </c>
      <c r="AT709" s="19" t="s">
        <v>37</v>
      </c>
      <c r="AV709" s="16">
        <v>0</v>
      </c>
      <c r="AW709" s="17">
        <v>49</v>
      </c>
      <c r="AX709" s="18" t="s">
        <v>37</v>
      </c>
      <c r="AY709" s="19">
        <v>0</v>
      </c>
      <c r="AZ709" s="19" t="s">
        <v>37</v>
      </c>
    </row>
    <row r="710" spans="9:52" x14ac:dyDescent="0.15">
      <c r="I710" s="14">
        <v>45269</v>
      </c>
      <c r="J710" s="15" t="s">
        <v>37</v>
      </c>
      <c r="K710" s="15" t="s">
        <v>37</v>
      </c>
      <c r="L710" s="15" t="s">
        <v>37</v>
      </c>
      <c r="M710" s="15" t="s">
        <v>37</v>
      </c>
      <c r="N710" s="15" t="s">
        <v>37</v>
      </c>
      <c r="O710" s="15" t="s">
        <v>37</v>
      </c>
      <c r="P710" s="15" t="s">
        <v>37</v>
      </c>
      <c r="Q710" s="15" t="s">
        <v>37</v>
      </c>
      <c r="R710" s="15" t="s">
        <v>37</v>
      </c>
      <c r="S710" s="15" t="s">
        <v>37</v>
      </c>
      <c r="T710" s="15" t="s">
        <v>37</v>
      </c>
      <c r="U710" s="15" t="s">
        <v>37</v>
      </c>
      <c r="V710" s="15" t="s">
        <v>37</v>
      </c>
      <c r="W710" s="15" t="s">
        <v>37</v>
      </c>
      <c r="X710" s="15" t="s">
        <v>37</v>
      </c>
      <c r="Y710" s="15" t="s">
        <v>37</v>
      </c>
      <c r="Z710" s="15" t="s">
        <v>37</v>
      </c>
      <c r="AA710" s="15" t="s">
        <v>37</v>
      </c>
      <c r="AB710" s="15" t="s">
        <v>37</v>
      </c>
      <c r="AC710" s="15" t="s">
        <v>37</v>
      </c>
      <c r="AD710" s="15" t="s">
        <v>37</v>
      </c>
      <c r="AE710" s="15" t="s">
        <v>37</v>
      </c>
      <c r="AF710" s="15" t="s">
        <v>37</v>
      </c>
      <c r="AG710" s="15" t="s">
        <v>37</v>
      </c>
      <c r="AH710" s="15" t="s">
        <v>37</v>
      </c>
      <c r="AI710" s="15" t="s">
        <v>37</v>
      </c>
      <c r="AJ710" s="15" t="s">
        <v>37</v>
      </c>
      <c r="AK710" s="15" t="s">
        <v>37</v>
      </c>
      <c r="AL710" s="15" t="s">
        <v>37</v>
      </c>
      <c r="AM710" s="15" t="s">
        <v>37</v>
      </c>
      <c r="AN710" s="15" t="s">
        <v>37</v>
      </c>
      <c r="AP710" s="16">
        <v>0</v>
      </c>
      <c r="AQ710" s="17">
        <v>12</v>
      </c>
      <c r="AR710" s="18" t="s">
        <v>37</v>
      </c>
      <c r="AS710" s="19">
        <v>0</v>
      </c>
      <c r="AT710" s="19" t="s">
        <v>37</v>
      </c>
      <c r="AV710" s="16">
        <v>0</v>
      </c>
      <c r="AW710" s="17">
        <v>49</v>
      </c>
      <c r="AX710" s="18">
        <v>49</v>
      </c>
      <c r="AY710" s="19">
        <v>0</v>
      </c>
      <c r="AZ710" s="19">
        <v>0</v>
      </c>
    </row>
    <row r="711" spans="9:52" x14ac:dyDescent="0.15">
      <c r="I711" s="14">
        <v>45270</v>
      </c>
      <c r="J711" s="15" t="s">
        <v>37</v>
      </c>
      <c r="K711" s="15" t="s">
        <v>37</v>
      </c>
      <c r="L711" s="15" t="s">
        <v>37</v>
      </c>
      <c r="M711" s="15" t="s">
        <v>37</v>
      </c>
      <c r="N711" s="15" t="s">
        <v>37</v>
      </c>
      <c r="O711" s="15" t="s">
        <v>37</v>
      </c>
      <c r="P711" s="15" t="s">
        <v>37</v>
      </c>
      <c r="Q711" s="15" t="s">
        <v>37</v>
      </c>
      <c r="R711" s="15" t="s">
        <v>37</v>
      </c>
      <c r="S711" s="15" t="s">
        <v>37</v>
      </c>
      <c r="T711" s="15" t="s">
        <v>37</v>
      </c>
      <c r="U711" s="15" t="s">
        <v>37</v>
      </c>
      <c r="V711" s="15" t="s">
        <v>37</v>
      </c>
      <c r="W711" s="15" t="s">
        <v>37</v>
      </c>
      <c r="X711" s="15" t="s">
        <v>37</v>
      </c>
      <c r="Y711" s="15" t="s">
        <v>37</v>
      </c>
      <c r="Z711" s="15" t="s">
        <v>37</v>
      </c>
      <c r="AA711" s="15" t="s">
        <v>37</v>
      </c>
      <c r="AB711" s="15" t="s">
        <v>37</v>
      </c>
      <c r="AC711" s="15" t="s">
        <v>37</v>
      </c>
      <c r="AD711" s="15" t="s">
        <v>37</v>
      </c>
      <c r="AE711" s="15" t="s">
        <v>37</v>
      </c>
      <c r="AF711" s="15" t="s">
        <v>37</v>
      </c>
      <c r="AG711" s="15" t="s">
        <v>37</v>
      </c>
      <c r="AH711" s="15" t="s">
        <v>37</v>
      </c>
      <c r="AI711" s="15" t="s">
        <v>37</v>
      </c>
      <c r="AJ711" s="15" t="s">
        <v>37</v>
      </c>
      <c r="AK711" s="15" t="s">
        <v>37</v>
      </c>
      <c r="AL711" s="15" t="s">
        <v>37</v>
      </c>
      <c r="AM711" s="15" t="s">
        <v>37</v>
      </c>
      <c r="AN711" s="15" t="s">
        <v>37</v>
      </c>
      <c r="AP711" s="16">
        <v>0</v>
      </c>
      <c r="AQ711" s="17">
        <v>12</v>
      </c>
      <c r="AR711" s="18" t="s">
        <v>37</v>
      </c>
      <c r="AS711" s="19">
        <v>0</v>
      </c>
      <c r="AT711" s="19" t="s">
        <v>37</v>
      </c>
      <c r="AV711" s="16">
        <v>0</v>
      </c>
      <c r="AW711" s="17">
        <v>50</v>
      </c>
      <c r="AX711" s="18" t="s">
        <v>37</v>
      </c>
      <c r="AY711" s="19">
        <v>0</v>
      </c>
      <c r="AZ711" s="19" t="s">
        <v>37</v>
      </c>
    </row>
    <row r="712" spans="9:52" x14ac:dyDescent="0.15">
      <c r="I712" s="14">
        <v>45271</v>
      </c>
      <c r="J712" s="15" t="s">
        <v>37</v>
      </c>
      <c r="K712" s="15" t="s">
        <v>37</v>
      </c>
      <c r="L712" s="15" t="s">
        <v>37</v>
      </c>
      <c r="M712" s="15" t="s">
        <v>37</v>
      </c>
      <c r="N712" s="15" t="s">
        <v>37</v>
      </c>
      <c r="O712" s="15" t="s">
        <v>37</v>
      </c>
      <c r="P712" s="15" t="s">
        <v>37</v>
      </c>
      <c r="Q712" s="15" t="s">
        <v>37</v>
      </c>
      <c r="R712" s="15" t="s">
        <v>37</v>
      </c>
      <c r="S712" s="15" t="s">
        <v>37</v>
      </c>
      <c r="T712" s="15" t="s">
        <v>37</v>
      </c>
      <c r="U712" s="15" t="s">
        <v>37</v>
      </c>
      <c r="V712" s="15" t="s">
        <v>37</v>
      </c>
      <c r="W712" s="15" t="s">
        <v>37</v>
      </c>
      <c r="X712" s="15" t="s">
        <v>37</v>
      </c>
      <c r="Y712" s="15" t="s">
        <v>37</v>
      </c>
      <c r="Z712" s="15" t="s">
        <v>37</v>
      </c>
      <c r="AA712" s="15" t="s">
        <v>37</v>
      </c>
      <c r="AB712" s="15" t="s">
        <v>37</v>
      </c>
      <c r="AC712" s="15" t="s">
        <v>37</v>
      </c>
      <c r="AD712" s="15" t="s">
        <v>37</v>
      </c>
      <c r="AE712" s="15" t="s">
        <v>37</v>
      </c>
      <c r="AF712" s="15" t="s">
        <v>37</v>
      </c>
      <c r="AG712" s="15" t="s">
        <v>37</v>
      </c>
      <c r="AH712" s="15" t="s">
        <v>37</v>
      </c>
      <c r="AI712" s="15" t="s">
        <v>37</v>
      </c>
      <c r="AJ712" s="15" t="s">
        <v>37</v>
      </c>
      <c r="AK712" s="15" t="s">
        <v>37</v>
      </c>
      <c r="AL712" s="15" t="s">
        <v>37</v>
      </c>
      <c r="AM712" s="15" t="s">
        <v>37</v>
      </c>
      <c r="AN712" s="15" t="s">
        <v>37</v>
      </c>
      <c r="AP712" s="16">
        <v>0</v>
      </c>
      <c r="AQ712" s="17">
        <v>12</v>
      </c>
      <c r="AR712" s="18" t="s">
        <v>37</v>
      </c>
      <c r="AS712" s="19">
        <v>0</v>
      </c>
      <c r="AT712" s="19" t="s">
        <v>37</v>
      </c>
      <c r="AV712" s="16">
        <v>0</v>
      </c>
      <c r="AW712" s="17">
        <v>50</v>
      </c>
      <c r="AX712" s="18" t="s">
        <v>37</v>
      </c>
      <c r="AY712" s="19">
        <v>0</v>
      </c>
      <c r="AZ712" s="19" t="s">
        <v>37</v>
      </c>
    </row>
    <row r="713" spans="9:52" x14ac:dyDescent="0.15">
      <c r="I713" s="14">
        <v>45272</v>
      </c>
      <c r="J713" s="15" t="s">
        <v>37</v>
      </c>
      <c r="K713" s="15" t="s">
        <v>37</v>
      </c>
      <c r="L713" s="15" t="s">
        <v>37</v>
      </c>
      <c r="M713" s="15" t="s">
        <v>37</v>
      </c>
      <c r="N713" s="15" t="s">
        <v>37</v>
      </c>
      <c r="O713" s="15" t="s">
        <v>37</v>
      </c>
      <c r="P713" s="15" t="s">
        <v>37</v>
      </c>
      <c r="Q713" s="15" t="s">
        <v>37</v>
      </c>
      <c r="R713" s="15" t="s">
        <v>37</v>
      </c>
      <c r="S713" s="15" t="s">
        <v>37</v>
      </c>
      <c r="T713" s="15" t="s">
        <v>37</v>
      </c>
      <c r="U713" s="15" t="s">
        <v>37</v>
      </c>
      <c r="V713" s="15" t="s">
        <v>37</v>
      </c>
      <c r="W713" s="15" t="s">
        <v>37</v>
      </c>
      <c r="X713" s="15" t="s">
        <v>37</v>
      </c>
      <c r="Y713" s="15" t="s">
        <v>37</v>
      </c>
      <c r="Z713" s="15" t="s">
        <v>37</v>
      </c>
      <c r="AA713" s="15" t="s">
        <v>37</v>
      </c>
      <c r="AB713" s="15" t="s">
        <v>37</v>
      </c>
      <c r="AC713" s="15" t="s">
        <v>37</v>
      </c>
      <c r="AD713" s="15" t="s">
        <v>37</v>
      </c>
      <c r="AE713" s="15" t="s">
        <v>37</v>
      </c>
      <c r="AF713" s="15" t="s">
        <v>37</v>
      </c>
      <c r="AG713" s="15" t="s">
        <v>37</v>
      </c>
      <c r="AH713" s="15" t="s">
        <v>37</v>
      </c>
      <c r="AI713" s="15" t="s">
        <v>37</v>
      </c>
      <c r="AJ713" s="15" t="s">
        <v>37</v>
      </c>
      <c r="AK713" s="15" t="s">
        <v>37</v>
      </c>
      <c r="AL713" s="15" t="s">
        <v>37</v>
      </c>
      <c r="AM713" s="15" t="s">
        <v>37</v>
      </c>
      <c r="AN713" s="15" t="s">
        <v>37</v>
      </c>
      <c r="AP713" s="16">
        <v>0</v>
      </c>
      <c r="AQ713" s="17">
        <v>12</v>
      </c>
      <c r="AR713" s="18" t="s">
        <v>37</v>
      </c>
      <c r="AS713" s="19">
        <v>0</v>
      </c>
      <c r="AT713" s="19" t="s">
        <v>37</v>
      </c>
      <c r="AV713" s="16">
        <v>0</v>
      </c>
      <c r="AW713" s="17">
        <v>50</v>
      </c>
      <c r="AX713" s="18" t="s">
        <v>37</v>
      </c>
      <c r="AY713" s="19">
        <v>0</v>
      </c>
      <c r="AZ713" s="19" t="s">
        <v>37</v>
      </c>
    </row>
    <row r="714" spans="9:52" x14ac:dyDescent="0.15">
      <c r="I714" s="14">
        <v>45273</v>
      </c>
      <c r="J714" s="15" t="s">
        <v>37</v>
      </c>
      <c r="K714" s="15" t="s">
        <v>37</v>
      </c>
      <c r="L714" s="15" t="s">
        <v>37</v>
      </c>
      <c r="M714" s="15" t="s">
        <v>37</v>
      </c>
      <c r="N714" s="15" t="s">
        <v>37</v>
      </c>
      <c r="O714" s="15" t="s">
        <v>37</v>
      </c>
      <c r="P714" s="15" t="s">
        <v>37</v>
      </c>
      <c r="Q714" s="15" t="s">
        <v>37</v>
      </c>
      <c r="R714" s="15" t="s">
        <v>37</v>
      </c>
      <c r="S714" s="15" t="s">
        <v>37</v>
      </c>
      <c r="T714" s="15" t="s">
        <v>37</v>
      </c>
      <c r="U714" s="15" t="s">
        <v>37</v>
      </c>
      <c r="V714" s="15" t="s">
        <v>37</v>
      </c>
      <c r="W714" s="15" t="s">
        <v>37</v>
      </c>
      <c r="X714" s="15" t="s">
        <v>37</v>
      </c>
      <c r="Y714" s="15" t="s">
        <v>37</v>
      </c>
      <c r="Z714" s="15" t="s">
        <v>37</v>
      </c>
      <c r="AA714" s="15" t="s">
        <v>37</v>
      </c>
      <c r="AB714" s="15" t="s">
        <v>37</v>
      </c>
      <c r="AC714" s="15" t="s">
        <v>37</v>
      </c>
      <c r="AD714" s="15" t="s">
        <v>37</v>
      </c>
      <c r="AE714" s="15" t="s">
        <v>37</v>
      </c>
      <c r="AF714" s="15" t="s">
        <v>37</v>
      </c>
      <c r="AG714" s="15" t="s">
        <v>37</v>
      </c>
      <c r="AH714" s="15" t="s">
        <v>37</v>
      </c>
      <c r="AI714" s="15" t="s">
        <v>37</v>
      </c>
      <c r="AJ714" s="15" t="s">
        <v>37</v>
      </c>
      <c r="AK714" s="15" t="s">
        <v>37</v>
      </c>
      <c r="AL714" s="15" t="s">
        <v>37</v>
      </c>
      <c r="AM714" s="15" t="s">
        <v>37</v>
      </c>
      <c r="AN714" s="15" t="s">
        <v>37</v>
      </c>
      <c r="AP714" s="16">
        <v>0</v>
      </c>
      <c r="AQ714" s="17">
        <v>12</v>
      </c>
      <c r="AR714" s="18" t="s">
        <v>37</v>
      </c>
      <c r="AS714" s="19">
        <v>0</v>
      </c>
      <c r="AT714" s="19" t="s">
        <v>37</v>
      </c>
      <c r="AV714" s="16">
        <v>0</v>
      </c>
      <c r="AW714" s="17">
        <v>50</v>
      </c>
      <c r="AX714" s="18" t="s">
        <v>37</v>
      </c>
      <c r="AY714" s="19">
        <v>0</v>
      </c>
      <c r="AZ714" s="19" t="s">
        <v>37</v>
      </c>
    </row>
    <row r="715" spans="9:52" x14ac:dyDescent="0.15">
      <c r="I715" s="14">
        <v>45274</v>
      </c>
      <c r="J715" s="15" t="s">
        <v>37</v>
      </c>
      <c r="K715" s="15" t="s">
        <v>37</v>
      </c>
      <c r="L715" s="15" t="s">
        <v>37</v>
      </c>
      <c r="M715" s="15" t="s">
        <v>37</v>
      </c>
      <c r="N715" s="15" t="s">
        <v>37</v>
      </c>
      <c r="O715" s="15" t="s">
        <v>37</v>
      </c>
      <c r="P715" s="15" t="s">
        <v>37</v>
      </c>
      <c r="Q715" s="15" t="s">
        <v>37</v>
      </c>
      <c r="R715" s="15" t="s">
        <v>37</v>
      </c>
      <c r="S715" s="15" t="s">
        <v>37</v>
      </c>
      <c r="T715" s="15" t="s">
        <v>37</v>
      </c>
      <c r="U715" s="15" t="s">
        <v>37</v>
      </c>
      <c r="V715" s="15" t="s">
        <v>37</v>
      </c>
      <c r="W715" s="15" t="s">
        <v>37</v>
      </c>
      <c r="X715" s="15" t="s">
        <v>37</v>
      </c>
      <c r="Y715" s="15" t="s">
        <v>37</v>
      </c>
      <c r="Z715" s="15" t="s">
        <v>37</v>
      </c>
      <c r="AA715" s="15" t="s">
        <v>37</v>
      </c>
      <c r="AB715" s="15" t="s">
        <v>37</v>
      </c>
      <c r="AC715" s="15" t="s">
        <v>37</v>
      </c>
      <c r="AD715" s="15" t="s">
        <v>37</v>
      </c>
      <c r="AE715" s="15" t="s">
        <v>37</v>
      </c>
      <c r="AF715" s="15" t="s">
        <v>37</v>
      </c>
      <c r="AG715" s="15" t="s">
        <v>37</v>
      </c>
      <c r="AH715" s="15" t="s">
        <v>37</v>
      </c>
      <c r="AI715" s="15" t="s">
        <v>37</v>
      </c>
      <c r="AJ715" s="15" t="s">
        <v>37</v>
      </c>
      <c r="AK715" s="15" t="s">
        <v>37</v>
      </c>
      <c r="AL715" s="15" t="s">
        <v>37</v>
      </c>
      <c r="AM715" s="15" t="s">
        <v>37</v>
      </c>
      <c r="AN715" s="15" t="s">
        <v>37</v>
      </c>
      <c r="AP715" s="16">
        <v>0</v>
      </c>
      <c r="AQ715" s="17">
        <v>12</v>
      </c>
      <c r="AR715" s="18" t="s">
        <v>37</v>
      </c>
      <c r="AS715" s="19">
        <v>0</v>
      </c>
      <c r="AT715" s="19" t="s">
        <v>37</v>
      </c>
      <c r="AV715" s="16">
        <v>0</v>
      </c>
      <c r="AW715" s="17">
        <v>50</v>
      </c>
      <c r="AX715" s="18" t="s">
        <v>37</v>
      </c>
      <c r="AY715" s="19">
        <v>0</v>
      </c>
      <c r="AZ715" s="19" t="s">
        <v>37</v>
      </c>
    </row>
    <row r="716" spans="9:52" x14ac:dyDescent="0.15">
      <c r="I716" s="14">
        <v>45275</v>
      </c>
      <c r="J716" s="15" t="s">
        <v>37</v>
      </c>
      <c r="K716" s="15" t="s">
        <v>37</v>
      </c>
      <c r="L716" s="15" t="s">
        <v>37</v>
      </c>
      <c r="M716" s="15" t="s">
        <v>37</v>
      </c>
      <c r="N716" s="15" t="s">
        <v>37</v>
      </c>
      <c r="O716" s="15" t="s">
        <v>37</v>
      </c>
      <c r="P716" s="15" t="s">
        <v>37</v>
      </c>
      <c r="Q716" s="15" t="s">
        <v>37</v>
      </c>
      <c r="R716" s="15" t="s">
        <v>37</v>
      </c>
      <c r="S716" s="15" t="s">
        <v>37</v>
      </c>
      <c r="T716" s="15" t="s">
        <v>37</v>
      </c>
      <c r="U716" s="15" t="s">
        <v>37</v>
      </c>
      <c r="V716" s="15" t="s">
        <v>37</v>
      </c>
      <c r="W716" s="15" t="s">
        <v>37</v>
      </c>
      <c r="X716" s="15" t="s">
        <v>37</v>
      </c>
      <c r="Y716" s="15" t="s">
        <v>37</v>
      </c>
      <c r="Z716" s="15" t="s">
        <v>37</v>
      </c>
      <c r="AA716" s="15" t="s">
        <v>37</v>
      </c>
      <c r="AB716" s="15" t="s">
        <v>37</v>
      </c>
      <c r="AC716" s="15" t="s">
        <v>37</v>
      </c>
      <c r="AD716" s="15" t="s">
        <v>37</v>
      </c>
      <c r="AE716" s="15" t="s">
        <v>37</v>
      </c>
      <c r="AF716" s="15" t="s">
        <v>37</v>
      </c>
      <c r="AG716" s="15" t="s">
        <v>37</v>
      </c>
      <c r="AH716" s="15" t="s">
        <v>37</v>
      </c>
      <c r="AI716" s="15" t="s">
        <v>37</v>
      </c>
      <c r="AJ716" s="15" t="s">
        <v>37</v>
      </c>
      <c r="AK716" s="15" t="s">
        <v>37</v>
      </c>
      <c r="AL716" s="15" t="s">
        <v>37</v>
      </c>
      <c r="AM716" s="15" t="s">
        <v>37</v>
      </c>
      <c r="AN716" s="15" t="s">
        <v>37</v>
      </c>
      <c r="AP716" s="16">
        <v>0</v>
      </c>
      <c r="AQ716" s="17">
        <v>12</v>
      </c>
      <c r="AR716" s="18" t="s">
        <v>37</v>
      </c>
      <c r="AS716" s="19">
        <v>0</v>
      </c>
      <c r="AT716" s="19" t="s">
        <v>37</v>
      </c>
      <c r="AV716" s="16">
        <v>0</v>
      </c>
      <c r="AW716" s="17">
        <v>50</v>
      </c>
      <c r="AX716" s="18" t="s">
        <v>37</v>
      </c>
      <c r="AY716" s="19">
        <v>0</v>
      </c>
      <c r="AZ716" s="19" t="s">
        <v>37</v>
      </c>
    </row>
    <row r="717" spans="9:52" x14ac:dyDescent="0.15">
      <c r="I717" s="14">
        <v>45276</v>
      </c>
      <c r="J717" s="15" t="s">
        <v>37</v>
      </c>
      <c r="K717" s="15" t="s">
        <v>37</v>
      </c>
      <c r="L717" s="15" t="s">
        <v>37</v>
      </c>
      <c r="M717" s="15" t="s">
        <v>37</v>
      </c>
      <c r="N717" s="15" t="s">
        <v>37</v>
      </c>
      <c r="O717" s="15" t="s">
        <v>37</v>
      </c>
      <c r="P717" s="15" t="s">
        <v>37</v>
      </c>
      <c r="Q717" s="15" t="s">
        <v>37</v>
      </c>
      <c r="R717" s="15" t="s">
        <v>37</v>
      </c>
      <c r="S717" s="15" t="s">
        <v>37</v>
      </c>
      <c r="T717" s="15" t="s">
        <v>37</v>
      </c>
      <c r="U717" s="15" t="s">
        <v>37</v>
      </c>
      <c r="V717" s="15" t="s">
        <v>37</v>
      </c>
      <c r="W717" s="15" t="s">
        <v>37</v>
      </c>
      <c r="X717" s="15" t="s">
        <v>37</v>
      </c>
      <c r="Y717" s="15" t="s">
        <v>37</v>
      </c>
      <c r="Z717" s="15" t="s">
        <v>37</v>
      </c>
      <c r="AA717" s="15" t="s">
        <v>37</v>
      </c>
      <c r="AB717" s="15" t="s">
        <v>37</v>
      </c>
      <c r="AC717" s="15" t="s">
        <v>37</v>
      </c>
      <c r="AD717" s="15" t="s">
        <v>37</v>
      </c>
      <c r="AE717" s="15" t="s">
        <v>37</v>
      </c>
      <c r="AF717" s="15" t="s">
        <v>37</v>
      </c>
      <c r="AG717" s="15" t="s">
        <v>37</v>
      </c>
      <c r="AH717" s="15" t="s">
        <v>37</v>
      </c>
      <c r="AI717" s="15" t="s">
        <v>37</v>
      </c>
      <c r="AJ717" s="15" t="s">
        <v>37</v>
      </c>
      <c r="AK717" s="15" t="s">
        <v>37</v>
      </c>
      <c r="AL717" s="15" t="s">
        <v>37</v>
      </c>
      <c r="AM717" s="15" t="s">
        <v>37</v>
      </c>
      <c r="AN717" s="15" t="s">
        <v>37</v>
      </c>
      <c r="AP717" s="16">
        <v>0</v>
      </c>
      <c r="AQ717" s="17">
        <v>12</v>
      </c>
      <c r="AR717" s="18" t="s">
        <v>37</v>
      </c>
      <c r="AS717" s="19">
        <v>0</v>
      </c>
      <c r="AT717" s="19" t="s">
        <v>37</v>
      </c>
      <c r="AV717" s="16">
        <v>0</v>
      </c>
      <c r="AW717" s="17">
        <v>50</v>
      </c>
      <c r="AX717" s="18">
        <v>50</v>
      </c>
      <c r="AY717" s="19">
        <v>0</v>
      </c>
      <c r="AZ717" s="19">
        <v>0</v>
      </c>
    </row>
    <row r="718" spans="9:52" x14ac:dyDescent="0.15">
      <c r="I718" s="14">
        <v>45277</v>
      </c>
      <c r="J718" s="15" t="s">
        <v>37</v>
      </c>
      <c r="K718" s="15" t="s">
        <v>37</v>
      </c>
      <c r="L718" s="15" t="s">
        <v>37</v>
      </c>
      <c r="M718" s="15" t="s">
        <v>37</v>
      </c>
      <c r="N718" s="15" t="s">
        <v>37</v>
      </c>
      <c r="O718" s="15" t="s">
        <v>37</v>
      </c>
      <c r="P718" s="15" t="s">
        <v>37</v>
      </c>
      <c r="Q718" s="15" t="s">
        <v>37</v>
      </c>
      <c r="R718" s="15" t="s">
        <v>37</v>
      </c>
      <c r="S718" s="15" t="s">
        <v>37</v>
      </c>
      <c r="T718" s="15" t="s">
        <v>37</v>
      </c>
      <c r="U718" s="15" t="s">
        <v>37</v>
      </c>
      <c r="V718" s="15" t="s">
        <v>37</v>
      </c>
      <c r="W718" s="15" t="s">
        <v>37</v>
      </c>
      <c r="X718" s="15" t="s">
        <v>37</v>
      </c>
      <c r="Y718" s="15" t="s">
        <v>37</v>
      </c>
      <c r="Z718" s="15" t="s">
        <v>37</v>
      </c>
      <c r="AA718" s="15" t="s">
        <v>37</v>
      </c>
      <c r="AB718" s="15" t="s">
        <v>37</v>
      </c>
      <c r="AC718" s="15" t="s">
        <v>37</v>
      </c>
      <c r="AD718" s="15" t="s">
        <v>37</v>
      </c>
      <c r="AE718" s="15" t="s">
        <v>37</v>
      </c>
      <c r="AF718" s="15" t="s">
        <v>37</v>
      </c>
      <c r="AG718" s="15" t="s">
        <v>37</v>
      </c>
      <c r="AH718" s="15" t="s">
        <v>37</v>
      </c>
      <c r="AI718" s="15" t="s">
        <v>37</v>
      </c>
      <c r="AJ718" s="15" t="s">
        <v>37</v>
      </c>
      <c r="AK718" s="15" t="s">
        <v>37</v>
      </c>
      <c r="AL718" s="15" t="s">
        <v>37</v>
      </c>
      <c r="AM718" s="15" t="s">
        <v>37</v>
      </c>
      <c r="AN718" s="15" t="s">
        <v>37</v>
      </c>
      <c r="AP718" s="16">
        <v>0</v>
      </c>
      <c r="AQ718" s="17">
        <v>12</v>
      </c>
      <c r="AR718" s="18" t="s">
        <v>37</v>
      </c>
      <c r="AS718" s="19">
        <v>0</v>
      </c>
      <c r="AT718" s="19" t="s">
        <v>37</v>
      </c>
      <c r="AV718" s="16">
        <v>0</v>
      </c>
      <c r="AW718" s="17">
        <v>51</v>
      </c>
      <c r="AX718" s="18" t="s">
        <v>37</v>
      </c>
      <c r="AY718" s="19">
        <v>0</v>
      </c>
      <c r="AZ718" s="19" t="s">
        <v>37</v>
      </c>
    </row>
    <row r="719" spans="9:52" x14ac:dyDescent="0.15">
      <c r="I719" s="14">
        <v>45278</v>
      </c>
      <c r="J719" s="15" t="s">
        <v>37</v>
      </c>
      <c r="K719" s="15" t="s">
        <v>37</v>
      </c>
      <c r="L719" s="15" t="s">
        <v>37</v>
      </c>
      <c r="M719" s="15" t="s">
        <v>37</v>
      </c>
      <c r="N719" s="15" t="s">
        <v>37</v>
      </c>
      <c r="O719" s="15" t="s">
        <v>37</v>
      </c>
      <c r="P719" s="15" t="s">
        <v>37</v>
      </c>
      <c r="Q719" s="15" t="s">
        <v>37</v>
      </c>
      <c r="R719" s="15" t="s">
        <v>37</v>
      </c>
      <c r="S719" s="15" t="s">
        <v>37</v>
      </c>
      <c r="T719" s="15" t="s">
        <v>37</v>
      </c>
      <c r="U719" s="15" t="s">
        <v>37</v>
      </c>
      <c r="V719" s="15" t="s">
        <v>37</v>
      </c>
      <c r="W719" s="15" t="s">
        <v>37</v>
      </c>
      <c r="X719" s="15" t="s">
        <v>37</v>
      </c>
      <c r="Y719" s="15" t="s">
        <v>37</v>
      </c>
      <c r="Z719" s="15" t="s">
        <v>37</v>
      </c>
      <c r="AA719" s="15" t="s">
        <v>37</v>
      </c>
      <c r="AB719" s="15" t="s">
        <v>37</v>
      </c>
      <c r="AC719" s="15" t="s">
        <v>37</v>
      </c>
      <c r="AD719" s="15" t="s">
        <v>37</v>
      </c>
      <c r="AE719" s="15" t="s">
        <v>37</v>
      </c>
      <c r="AF719" s="15" t="s">
        <v>37</v>
      </c>
      <c r="AG719" s="15" t="s">
        <v>37</v>
      </c>
      <c r="AH719" s="15" t="s">
        <v>37</v>
      </c>
      <c r="AI719" s="15" t="s">
        <v>37</v>
      </c>
      <c r="AJ719" s="15" t="s">
        <v>37</v>
      </c>
      <c r="AK719" s="15" t="s">
        <v>37</v>
      </c>
      <c r="AL719" s="15" t="s">
        <v>37</v>
      </c>
      <c r="AM719" s="15" t="s">
        <v>37</v>
      </c>
      <c r="AN719" s="15" t="s">
        <v>37</v>
      </c>
      <c r="AP719" s="16">
        <v>0</v>
      </c>
      <c r="AQ719" s="17">
        <v>12</v>
      </c>
      <c r="AR719" s="18" t="s">
        <v>37</v>
      </c>
      <c r="AS719" s="19">
        <v>0</v>
      </c>
      <c r="AT719" s="19" t="s">
        <v>37</v>
      </c>
      <c r="AV719" s="16">
        <v>0</v>
      </c>
      <c r="AW719" s="17">
        <v>51</v>
      </c>
      <c r="AX719" s="18" t="s">
        <v>37</v>
      </c>
      <c r="AY719" s="19">
        <v>0</v>
      </c>
      <c r="AZ719" s="19" t="s">
        <v>37</v>
      </c>
    </row>
    <row r="720" spans="9:52" x14ac:dyDescent="0.15">
      <c r="I720" s="14">
        <v>45279</v>
      </c>
      <c r="J720" s="15" t="s">
        <v>37</v>
      </c>
      <c r="K720" s="15" t="s">
        <v>37</v>
      </c>
      <c r="L720" s="15" t="s">
        <v>37</v>
      </c>
      <c r="M720" s="15" t="s">
        <v>37</v>
      </c>
      <c r="N720" s="15" t="s">
        <v>37</v>
      </c>
      <c r="O720" s="15" t="s">
        <v>37</v>
      </c>
      <c r="P720" s="15" t="s">
        <v>37</v>
      </c>
      <c r="Q720" s="15" t="s">
        <v>37</v>
      </c>
      <c r="R720" s="15" t="s">
        <v>37</v>
      </c>
      <c r="S720" s="15" t="s">
        <v>37</v>
      </c>
      <c r="T720" s="15" t="s">
        <v>37</v>
      </c>
      <c r="U720" s="15" t="s">
        <v>37</v>
      </c>
      <c r="V720" s="15" t="s">
        <v>37</v>
      </c>
      <c r="W720" s="15" t="s">
        <v>37</v>
      </c>
      <c r="X720" s="15" t="s">
        <v>37</v>
      </c>
      <c r="Y720" s="15" t="s">
        <v>37</v>
      </c>
      <c r="Z720" s="15" t="s">
        <v>37</v>
      </c>
      <c r="AA720" s="15" t="s">
        <v>37</v>
      </c>
      <c r="AB720" s="15" t="s">
        <v>37</v>
      </c>
      <c r="AC720" s="15" t="s">
        <v>37</v>
      </c>
      <c r="AD720" s="15" t="s">
        <v>37</v>
      </c>
      <c r="AE720" s="15" t="s">
        <v>37</v>
      </c>
      <c r="AF720" s="15" t="s">
        <v>37</v>
      </c>
      <c r="AG720" s="15" t="s">
        <v>37</v>
      </c>
      <c r="AH720" s="15" t="s">
        <v>37</v>
      </c>
      <c r="AI720" s="15" t="s">
        <v>37</v>
      </c>
      <c r="AJ720" s="15" t="s">
        <v>37</v>
      </c>
      <c r="AK720" s="15" t="s">
        <v>37</v>
      </c>
      <c r="AL720" s="15" t="s">
        <v>37</v>
      </c>
      <c r="AM720" s="15" t="s">
        <v>37</v>
      </c>
      <c r="AN720" s="15" t="s">
        <v>37</v>
      </c>
      <c r="AP720" s="16">
        <v>0</v>
      </c>
      <c r="AQ720" s="17">
        <v>12</v>
      </c>
      <c r="AR720" s="18" t="s">
        <v>37</v>
      </c>
      <c r="AS720" s="19">
        <v>0</v>
      </c>
      <c r="AT720" s="19" t="s">
        <v>37</v>
      </c>
      <c r="AV720" s="16">
        <v>0</v>
      </c>
      <c r="AW720" s="17">
        <v>51</v>
      </c>
      <c r="AX720" s="18" t="s">
        <v>37</v>
      </c>
      <c r="AY720" s="19">
        <v>0</v>
      </c>
      <c r="AZ720" s="19" t="s">
        <v>37</v>
      </c>
    </row>
    <row r="721" spans="9:52" x14ac:dyDescent="0.15">
      <c r="I721" s="14">
        <v>45280</v>
      </c>
      <c r="J721" s="15" t="s">
        <v>37</v>
      </c>
      <c r="K721" s="15" t="s">
        <v>37</v>
      </c>
      <c r="L721" s="15" t="s">
        <v>37</v>
      </c>
      <c r="M721" s="15" t="s">
        <v>37</v>
      </c>
      <c r="N721" s="15" t="s">
        <v>37</v>
      </c>
      <c r="O721" s="15" t="s">
        <v>37</v>
      </c>
      <c r="P721" s="15" t="s">
        <v>37</v>
      </c>
      <c r="Q721" s="15" t="s">
        <v>37</v>
      </c>
      <c r="R721" s="15" t="s">
        <v>37</v>
      </c>
      <c r="S721" s="15" t="s">
        <v>37</v>
      </c>
      <c r="T721" s="15" t="s">
        <v>37</v>
      </c>
      <c r="U721" s="15" t="s">
        <v>37</v>
      </c>
      <c r="V721" s="15" t="s">
        <v>37</v>
      </c>
      <c r="W721" s="15" t="s">
        <v>37</v>
      </c>
      <c r="X721" s="15" t="s">
        <v>37</v>
      </c>
      <c r="Y721" s="15" t="s">
        <v>37</v>
      </c>
      <c r="Z721" s="15" t="s">
        <v>37</v>
      </c>
      <c r="AA721" s="15" t="s">
        <v>37</v>
      </c>
      <c r="AB721" s="15" t="s">
        <v>37</v>
      </c>
      <c r="AC721" s="15" t="s">
        <v>37</v>
      </c>
      <c r="AD721" s="15" t="s">
        <v>37</v>
      </c>
      <c r="AE721" s="15" t="s">
        <v>37</v>
      </c>
      <c r="AF721" s="15" t="s">
        <v>37</v>
      </c>
      <c r="AG721" s="15" t="s">
        <v>37</v>
      </c>
      <c r="AH721" s="15" t="s">
        <v>37</v>
      </c>
      <c r="AI721" s="15" t="s">
        <v>37</v>
      </c>
      <c r="AJ721" s="15" t="s">
        <v>37</v>
      </c>
      <c r="AK721" s="15" t="s">
        <v>37</v>
      </c>
      <c r="AL721" s="15" t="s">
        <v>37</v>
      </c>
      <c r="AM721" s="15" t="s">
        <v>37</v>
      </c>
      <c r="AN721" s="15" t="s">
        <v>37</v>
      </c>
      <c r="AP721" s="16">
        <v>0</v>
      </c>
      <c r="AQ721" s="17">
        <v>12</v>
      </c>
      <c r="AR721" s="18" t="s">
        <v>37</v>
      </c>
      <c r="AS721" s="19">
        <v>0</v>
      </c>
      <c r="AT721" s="19" t="s">
        <v>37</v>
      </c>
      <c r="AV721" s="16">
        <v>0</v>
      </c>
      <c r="AW721" s="17">
        <v>51</v>
      </c>
      <c r="AX721" s="18" t="s">
        <v>37</v>
      </c>
      <c r="AY721" s="19">
        <v>0</v>
      </c>
      <c r="AZ721" s="19" t="s">
        <v>37</v>
      </c>
    </row>
    <row r="722" spans="9:52" x14ac:dyDescent="0.15">
      <c r="I722" s="14">
        <v>45281</v>
      </c>
      <c r="J722" s="15" t="s">
        <v>37</v>
      </c>
      <c r="K722" s="15" t="s">
        <v>37</v>
      </c>
      <c r="L722" s="15" t="s">
        <v>37</v>
      </c>
      <c r="M722" s="15" t="s">
        <v>37</v>
      </c>
      <c r="N722" s="15" t="s">
        <v>37</v>
      </c>
      <c r="O722" s="15" t="s">
        <v>37</v>
      </c>
      <c r="P722" s="15" t="s">
        <v>37</v>
      </c>
      <c r="Q722" s="15" t="s">
        <v>37</v>
      </c>
      <c r="R722" s="15" t="s">
        <v>37</v>
      </c>
      <c r="S722" s="15" t="s">
        <v>37</v>
      </c>
      <c r="T722" s="15" t="s">
        <v>37</v>
      </c>
      <c r="U722" s="15" t="s">
        <v>37</v>
      </c>
      <c r="V722" s="15" t="s">
        <v>37</v>
      </c>
      <c r="W722" s="15" t="s">
        <v>37</v>
      </c>
      <c r="X722" s="15" t="s">
        <v>37</v>
      </c>
      <c r="Y722" s="15" t="s">
        <v>37</v>
      </c>
      <c r="Z722" s="15" t="s">
        <v>37</v>
      </c>
      <c r="AA722" s="15" t="s">
        <v>37</v>
      </c>
      <c r="AB722" s="15" t="s">
        <v>37</v>
      </c>
      <c r="AC722" s="15" t="s">
        <v>37</v>
      </c>
      <c r="AD722" s="15" t="s">
        <v>37</v>
      </c>
      <c r="AE722" s="15" t="s">
        <v>37</v>
      </c>
      <c r="AF722" s="15" t="s">
        <v>37</v>
      </c>
      <c r="AG722" s="15" t="s">
        <v>37</v>
      </c>
      <c r="AH722" s="15" t="s">
        <v>37</v>
      </c>
      <c r="AI722" s="15" t="s">
        <v>37</v>
      </c>
      <c r="AJ722" s="15" t="s">
        <v>37</v>
      </c>
      <c r="AK722" s="15" t="s">
        <v>37</v>
      </c>
      <c r="AL722" s="15" t="s">
        <v>37</v>
      </c>
      <c r="AM722" s="15" t="s">
        <v>37</v>
      </c>
      <c r="AN722" s="15" t="s">
        <v>37</v>
      </c>
      <c r="AP722" s="16">
        <v>0</v>
      </c>
      <c r="AQ722" s="17">
        <v>12</v>
      </c>
      <c r="AR722" s="18" t="s">
        <v>37</v>
      </c>
      <c r="AS722" s="19">
        <v>0</v>
      </c>
      <c r="AT722" s="19" t="s">
        <v>37</v>
      </c>
      <c r="AV722" s="16">
        <v>0</v>
      </c>
      <c r="AW722" s="17">
        <v>51</v>
      </c>
      <c r="AX722" s="18" t="s">
        <v>37</v>
      </c>
      <c r="AY722" s="19">
        <v>0</v>
      </c>
      <c r="AZ722" s="19" t="s">
        <v>37</v>
      </c>
    </row>
    <row r="723" spans="9:52" x14ac:dyDescent="0.15">
      <c r="I723" s="14">
        <v>45282</v>
      </c>
      <c r="J723" s="15" t="s">
        <v>37</v>
      </c>
      <c r="K723" s="15" t="s">
        <v>37</v>
      </c>
      <c r="L723" s="15" t="s">
        <v>37</v>
      </c>
      <c r="M723" s="15" t="s">
        <v>37</v>
      </c>
      <c r="N723" s="15" t="s">
        <v>37</v>
      </c>
      <c r="O723" s="15" t="s">
        <v>37</v>
      </c>
      <c r="P723" s="15" t="s">
        <v>37</v>
      </c>
      <c r="Q723" s="15" t="s">
        <v>37</v>
      </c>
      <c r="R723" s="15" t="s">
        <v>37</v>
      </c>
      <c r="S723" s="15" t="s">
        <v>37</v>
      </c>
      <c r="T723" s="15" t="s">
        <v>37</v>
      </c>
      <c r="U723" s="15" t="s">
        <v>37</v>
      </c>
      <c r="V723" s="15" t="s">
        <v>37</v>
      </c>
      <c r="W723" s="15" t="s">
        <v>37</v>
      </c>
      <c r="X723" s="15" t="s">
        <v>37</v>
      </c>
      <c r="Y723" s="15" t="s">
        <v>37</v>
      </c>
      <c r="Z723" s="15" t="s">
        <v>37</v>
      </c>
      <c r="AA723" s="15" t="s">
        <v>37</v>
      </c>
      <c r="AB723" s="15" t="s">
        <v>37</v>
      </c>
      <c r="AC723" s="15" t="s">
        <v>37</v>
      </c>
      <c r="AD723" s="15" t="s">
        <v>37</v>
      </c>
      <c r="AE723" s="15" t="s">
        <v>37</v>
      </c>
      <c r="AF723" s="15" t="s">
        <v>37</v>
      </c>
      <c r="AG723" s="15" t="s">
        <v>37</v>
      </c>
      <c r="AH723" s="15" t="s">
        <v>37</v>
      </c>
      <c r="AI723" s="15" t="s">
        <v>37</v>
      </c>
      <c r="AJ723" s="15" t="s">
        <v>37</v>
      </c>
      <c r="AK723" s="15" t="s">
        <v>37</v>
      </c>
      <c r="AL723" s="15" t="s">
        <v>37</v>
      </c>
      <c r="AM723" s="15" t="s">
        <v>37</v>
      </c>
      <c r="AN723" s="15" t="s">
        <v>37</v>
      </c>
      <c r="AP723" s="16">
        <v>0</v>
      </c>
      <c r="AQ723" s="17">
        <v>12</v>
      </c>
      <c r="AR723" s="18" t="s">
        <v>37</v>
      </c>
      <c r="AS723" s="19">
        <v>0</v>
      </c>
      <c r="AT723" s="19" t="s">
        <v>37</v>
      </c>
      <c r="AV723" s="16">
        <v>0</v>
      </c>
      <c r="AW723" s="17">
        <v>51</v>
      </c>
      <c r="AX723" s="18" t="s">
        <v>37</v>
      </c>
      <c r="AY723" s="19">
        <v>0</v>
      </c>
      <c r="AZ723" s="19" t="s">
        <v>37</v>
      </c>
    </row>
    <row r="724" spans="9:52" x14ac:dyDescent="0.15">
      <c r="I724" s="14">
        <v>45283</v>
      </c>
      <c r="J724" s="15" t="s">
        <v>37</v>
      </c>
      <c r="K724" s="15" t="s">
        <v>37</v>
      </c>
      <c r="L724" s="15" t="s">
        <v>37</v>
      </c>
      <c r="M724" s="15" t="s">
        <v>37</v>
      </c>
      <c r="N724" s="15" t="s">
        <v>37</v>
      </c>
      <c r="O724" s="15" t="s">
        <v>37</v>
      </c>
      <c r="P724" s="15" t="s">
        <v>37</v>
      </c>
      <c r="Q724" s="15" t="s">
        <v>37</v>
      </c>
      <c r="R724" s="15" t="s">
        <v>37</v>
      </c>
      <c r="S724" s="15" t="s">
        <v>37</v>
      </c>
      <c r="T724" s="15" t="s">
        <v>37</v>
      </c>
      <c r="U724" s="15" t="s">
        <v>37</v>
      </c>
      <c r="V724" s="15" t="s">
        <v>37</v>
      </c>
      <c r="W724" s="15" t="s">
        <v>37</v>
      </c>
      <c r="X724" s="15" t="s">
        <v>37</v>
      </c>
      <c r="Y724" s="15" t="s">
        <v>37</v>
      </c>
      <c r="Z724" s="15" t="s">
        <v>37</v>
      </c>
      <c r="AA724" s="15" t="s">
        <v>37</v>
      </c>
      <c r="AB724" s="15" t="s">
        <v>37</v>
      </c>
      <c r="AC724" s="15" t="s">
        <v>37</v>
      </c>
      <c r="AD724" s="15" t="s">
        <v>37</v>
      </c>
      <c r="AE724" s="15" t="s">
        <v>37</v>
      </c>
      <c r="AF724" s="15" t="s">
        <v>37</v>
      </c>
      <c r="AG724" s="15" t="s">
        <v>37</v>
      </c>
      <c r="AH724" s="15" t="s">
        <v>37</v>
      </c>
      <c r="AI724" s="15" t="s">
        <v>37</v>
      </c>
      <c r="AJ724" s="15" t="s">
        <v>37</v>
      </c>
      <c r="AK724" s="15" t="s">
        <v>37</v>
      </c>
      <c r="AL724" s="15" t="s">
        <v>37</v>
      </c>
      <c r="AM724" s="15" t="s">
        <v>37</v>
      </c>
      <c r="AN724" s="15" t="s">
        <v>37</v>
      </c>
      <c r="AP724" s="16">
        <v>0</v>
      </c>
      <c r="AQ724" s="17">
        <v>12</v>
      </c>
      <c r="AR724" s="18" t="s">
        <v>37</v>
      </c>
      <c r="AS724" s="19">
        <v>0</v>
      </c>
      <c r="AT724" s="19" t="s">
        <v>37</v>
      </c>
      <c r="AV724" s="16">
        <v>0</v>
      </c>
      <c r="AW724" s="17">
        <v>51</v>
      </c>
      <c r="AX724" s="18">
        <v>51</v>
      </c>
      <c r="AY724" s="19">
        <v>0</v>
      </c>
      <c r="AZ724" s="19">
        <v>0</v>
      </c>
    </row>
    <row r="725" spans="9:52" x14ac:dyDescent="0.15">
      <c r="I725" s="14">
        <v>45284</v>
      </c>
      <c r="J725" s="15" t="s">
        <v>37</v>
      </c>
      <c r="K725" s="15" t="s">
        <v>37</v>
      </c>
      <c r="L725" s="15" t="s">
        <v>37</v>
      </c>
      <c r="M725" s="15" t="s">
        <v>37</v>
      </c>
      <c r="N725" s="15" t="s">
        <v>37</v>
      </c>
      <c r="O725" s="15" t="s">
        <v>37</v>
      </c>
      <c r="P725" s="15" t="s">
        <v>37</v>
      </c>
      <c r="Q725" s="15" t="s">
        <v>37</v>
      </c>
      <c r="R725" s="15" t="s">
        <v>37</v>
      </c>
      <c r="S725" s="15" t="s">
        <v>37</v>
      </c>
      <c r="T725" s="15" t="s">
        <v>37</v>
      </c>
      <c r="U725" s="15" t="s">
        <v>37</v>
      </c>
      <c r="V725" s="15" t="s">
        <v>37</v>
      </c>
      <c r="W725" s="15" t="s">
        <v>37</v>
      </c>
      <c r="X725" s="15" t="s">
        <v>37</v>
      </c>
      <c r="Y725" s="15" t="s">
        <v>37</v>
      </c>
      <c r="Z725" s="15" t="s">
        <v>37</v>
      </c>
      <c r="AA725" s="15" t="s">
        <v>37</v>
      </c>
      <c r="AB725" s="15" t="s">
        <v>37</v>
      </c>
      <c r="AC725" s="15" t="s">
        <v>37</v>
      </c>
      <c r="AD725" s="15" t="s">
        <v>37</v>
      </c>
      <c r="AE725" s="15" t="s">
        <v>37</v>
      </c>
      <c r="AF725" s="15" t="s">
        <v>37</v>
      </c>
      <c r="AG725" s="15" t="s">
        <v>37</v>
      </c>
      <c r="AH725" s="15" t="s">
        <v>37</v>
      </c>
      <c r="AI725" s="15" t="s">
        <v>37</v>
      </c>
      <c r="AJ725" s="15" t="s">
        <v>37</v>
      </c>
      <c r="AK725" s="15" t="s">
        <v>37</v>
      </c>
      <c r="AL725" s="15" t="s">
        <v>37</v>
      </c>
      <c r="AM725" s="15" t="s">
        <v>37</v>
      </c>
      <c r="AN725" s="15" t="s">
        <v>37</v>
      </c>
      <c r="AP725" s="16">
        <v>0</v>
      </c>
      <c r="AQ725" s="17">
        <v>12</v>
      </c>
      <c r="AR725" s="18" t="s">
        <v>37</v>
      </c>
      <c r="AS725" s="19">
        <v>0</v>
      </c>
      <c r="AT725" s="19" t="s">
        <v>37</v>
      </c>
      <c r="AV725" s="16">
        <v>0</v>
      </c>
      <c r="AW725" s="17">
        <v>52</v>
      </c>
      <c r="AX725" s="18" t="s">
        <v>37</v>
      </c>
      <c r="AY725" s="19">
        <v>0</v>
      </c>
      <c r="AZ725" s="19" t="s">
        <v>37</v>
      </c>
    </row>
    <row r="726" spans="9:52" x14ac:dyDescent="0.15">
      <c r="I726" s="14">
        <v>45285</v>
      </c>
      <c r="J726" s="15" t="s">
        <v>37</v>
      </c>
      <c r="K726" s="15" t="s">
        <v>37</v>
      </c>
      <c r="L726" s="15" t="s">
        <v>37</v>
      </c>
      <c r="M726" s="15" t="s">
        <v>37</v>
      </c>
      <c r="N726" s="15" t="s">
        <v>37</v>
      </c>
      <c r="O726" s="15" t="s">
        <v>37</v>
      </c>
      <c r="P726" s="15" t="s">
        <v>37</v>
      </c>
      <c r="Q726" s="15" t="s">
        <v>37</v>
      </c>
      <c r="R726" s="15" t="s">
        <v>37</v>
      </c>
      <c r="S726" s="15" t="s">
        <v>37</v>
      </c>
      <c r="T726" s="15" t="s">
        <v>37</v>
      </c>
      <c r="U726" s="15" t="s">
        <v>37</v>
      </c>
      <c r="V726" s="15" t="s">
        <v>37</v>
      </c>
      <c r="W726" s="15" t="s">
        <v>37</v>
      </c>
      <c r="X726" s="15" t="s">
        <v>37</v>
      </c>
      <c r="Y726" s="15" t="s">
        <v>37</v>
      </c>
      <c r="Z726" s="15" t="s">
        <v>37</v>
      </c>
      <c r="AA726" s="15" t="s">
        <v>37</v>
      </c>
      <c r="AB726" s="15" t="s">
        <v>37</v>
      </c>
      <c r="AC726" s="15" t="s">
        <v>37</v>
      </c>
      <c r="AD726" s="15" t="s">
        <v>37</v>
      </c>
      <c r="AE726" s="15" t="s">
        <v>37</v>
      </c>
      <c r="AF726" s="15" t="s">
        <v>37</v>
      </c>
      <c r="AG726" s="15" t="s">
        <v>37</v>
      </c>
      <c r="AH726" s="15" t="s">
        <v>37</v>
      </c>
      <c r="AI726" s="15" t="s">
        <v>37</v>
      </c>
      <c r="AJ726" s="15" t="s">
        <v>37</v>
      </c>
      <c r="AK726" s="15" t="s">
        <v>37</v>
      </c>
      <c r="AL726" s="15" t="s">
        <v>37</v>
      </c>
      <c r="AM726" s="15" t="s">
        <v>37</v>
      </c>
      <c r="AN726" s="15" t="s">
        <v>37</v>
      </c>
      <c r="AP726" s="16">
        <v>0</v>
      </c>
      <c r="AQ726" s="17">
        <v>12</v>
      </c>
      <c r="AR726" s="18" t="s">
        <v>37</v>
      </c>
      <c r="AS726" s="19">
        <v>0</v>
      </c>
      <c r="AT726" s="19" t="s">
        <v>37</v>
      </c>
      <c r="AV726" s="16">
        <v>0</v>
      </c>
      <c r="AW726" s="17">
        <v>52</v>
      </c>
      <c r="AX726" s="18" t="s">
        <v>37</v>
      </c>
      <c r="AY726" s="19">
        <v>0</v>
      </c>
      <c r="AZ726" s="19" t="s">
        <v>37</v>
      </c>
    </row>
    <row r="727" spans="9:52" x14ac:dyDescent="0.15">
      <c r="I727" s="14">
        <v>45286</v>
      </c>
      <c r="J727" s="15" t="s">
        <v>37</v>
      </c>
      <c r="K727" s="15" t="s">
        <v>37</v>
      </c>
      <c r="L727" s="15" t="s">
        <v>37</v>
      </c>
      <c r="M727" s="15" t="s">
        <v>37</v>
      </c>
      <c r="N727" s="15" t="s">
        <v>37</v>
      </c>
      <c r="O727" s="15" t="s">
        <v>37</v>
      </c>
      <c r="P727" s="15" t="s">
        <v>37</v>
      </c>
      <c r="Q727" s="15" t="s">
        <v>37</v>
      </c>
      <c r="R727" s="15" t="s">
        <v>37</v>
      </c>
      <c r="S727" s="15" t="s">
        <v>37</v>
      </c>
      <c r="T727" s="15" t="s">
        <v>37</v>
      </c>
      <c r="U727" s="15" t="s">
        <v>37</v>
      </c>
      <c r="V727" s="15" t="s">
        <v>37</v>
      </c>
      <c r="W727" s="15" t="s">
        <v>37</v>
      </c>
      <c r="X727" s="15" t="s">
        <v>37</v>
      </c>
      <c r="Y727" s="15" t="s">
        <v>37</v>
      </c>
      <c r="Z727" s="15" t="s">
        <v>37</v>
      </c>
      <c r="AA727" s="15" t="s">
        <v>37</v>
      </c>
      <c r="AB727" s="15" t="s">
        <v>37</v>
      </c>
      <c r="AC727" s="15" t="s">
        <v>37</v>
      </c>
      <c r="AD727" s="15" t="s">
        <v>37</v>
      </c>
      <c r="AE727" s="15" t="s">
        <v>37</v>
      </c>
      <c r="AF727" s="15" t="s">
        <v>37</v>
      </c>
      <c r="AG727" s="15" t="s">
        <v>37</v>
      </c>
      <c r="AH727" s="15" t="s">
        <v>37</v>
      </c>
      <c r="AI727" s="15" t="s">
        <v>37</v>
      </c>
      <c r="AJ727" s="15" t="s">
        <v>37</v>
      </c>
      <c r="AK727" s="15" t="s">
        <v>37</v>
      </c>
      <c r="AL727" s="15" t="s">
        <v>37</v>
      </c>
      <c r="AM727" s="15" t="s">
        <v>37</v>
      </c>
      <c r="AN727" s="15" t="s">
        <v>37</v>
      </c>
      <c r="AP727" s="16">
        <v>0</v>
      </c>
      <c r="AQ727" s="17">
        <v>12</v>
      </c>
      <c r="AR727" s="18" t="s">
        <v>37</v>
      </c>
      <c r="AS727" s="19">
        <v>0</v>
      </c>
      <c r="AT727" s="19" t="s">
        <v>37</v>
      </c>
      <c r="AV727" s="16">
        <v>0</v>
      </c>
      <c r="AW727" s="17">
        <v>52</v>
      </c>
      <c r="AX727" s="18" t="s">
        <v>37</v>
      </c>
      <c r="AY727" s="19">
        <v>0</v>
      </c>
      <c r="AZ727" s="19" t="s">
        <v>37</v>
      </c>
    </row>
    <row r="728" spans="9:52" x14ac:dyDescent="0.15">
      <c r="I728" s="14">
        <v>45287</v>
      </c>
      <c r="J728" s="15" t="s">
        <v>37</v>
      </c>
      <c r="K728" s="15" t="s">
        <v>37</v>
      </c>
      <c r="L728" s="15" t="s">
        <v>37</v>
      </c>
      <c r="M728" s="15" t="s">
        <v>37</v>
      </c>
      <c r="N728" s="15" t="s">
        <v>37</v>
      </c>
      <c r="O728" s="15" t="s">
        <v>37</v>
      </c>
      <c r="P728" s="15" t="s">
        <v>37</v>
      </c>
      <c r="Q728" s="15" t="s">
        <v>37</v>
      </c>
      <c r="R728" s="15" t="s">
        <v>37</v>
      </c>
      <c r="S728" s="15" t="s">
        <v>37</v>
      </c>
      <c r="T728" s="15" t="s">
        <v>37</v>
      </c>
      <c r="U728" s="15" t="s">
        <v>37</v>
      </c>
      <c r="V728" s="15" t="s">
        <v>37</v>
      </c>
      <c r="W728" s="15" t="s">
        <v>37</v>
      </c>
      <c r="X728" s="15" t="s">
        <v>37</v>
      </c>
      <c r="Y728" s="15" t="s">
        <v>37</v>
      </c>
      <c r="Z728" s="15" t="s">
        <v>37</v>
      </c>
      <c r="AA728" s="15" t="s">
        <v>37</v>
      </c>
      <c r="AB728" s="15" t="s">
        <v>37</v>
      </c>
      <c r="AC728" s="15" t="s">
        <v>37</v>
      </c>
      <c r="AD728" s="15" t="s">
        <v>37</v>
      </c>
      <c r="AE728" s="15" t="s">
        <v>37</v>
      </c>
      <c r="AF728" s="15" t="s">
        <v>37</v>
      </c>
      <c r="AG728" s="15" t="s">
        <v>37</v>
      </c>
      <c r="AH728" s="15" t="s">
        <v>37</v>
      </c>
      <c r="AI728" s="15" t="s">
        <v>37</v>
      </c>
      <c r="AJ728" s="15" t="s">
        <v>37</v>
      </c>
      <c r="AK728" s="15" t="s">
        <v>37</v>
      </c>
      <c r="AL728" s="15" t="s">
        <v>37</v>
      </c>
      <c r="AM728" s="15" t="s">
        <v>37</v>
      </c>
      <c r="AN728" s="15" t="s">
        <v>37</v>
      </c>
      <c r="AP728" s="16">
        <v>0</v>
      </c>
      <c r="AQ728" s="17">
        <v>12</v>
      </c>
      <c r="AR728" s="18" t="s">
        <v>37</v>
      </c>
      <c r="AS728" s="19">
        <v>0</v>
      </c>
      <c r="AT728" s="19" t="s">
        <v>37</v>
      </c>
      <c r="AV728" s="16">
        <v>0</v>
      </c>
      <c r="AW728" s="17">
        <v>52</v>
      </c>
      <c r="AX728" s="18" t="s">
        <v>37</v>
      </c>
      <c r="AY728" s="19">
        <v>0</v>
      </c>
      <c r="AZ728" s="19" t="s">
        <v>37</v>
      </c>
    </row>
    <row r="729" spans="9:52" x14ac:dyDescent="0.15">
      <c r="I729" s="14">
        <v>45288</v>
      </c>
      <c r="J729" s="15" t="s">
        <v>37</v>
      </c>
      <c r="K729" s="15" t="s">
        <v>37</v>
      </c>
      <c r="L729" s="15" t="s">
        <v>37</v>
      </c>
      <c r="M729" s="15" t="s">
        <v>37</v>
      </c>
      <c r="N729" s="15" t="s">
        <v>37</v>
      </c>
      <c r="O729" s="15" t="s">
        <v>37</v>
      </c>
      <c r="P729" s="15" t="s">
        <v>37</v>
      </c>
      <c r="Q729" s="15" t="s">
        <v>37</v>
      </c>
      <c r="R729" s="15" t="s">
        <v>37</v>
      </c>
      <c r="S729" s="15" t="s">
        <v>37</v>
      </c>
      <c r="T729" s="15" t="s">
        <v>37</v>
      </c>
      <c r="U729" s="15" t="s">
        <v>37</v>
      </c>
      <c r="V729" s="15" t="s">
        <v>37</v>
      </c>
      <c r="W729" s="15" t="s">
        <v>37</v>
      </c>
      <c r="X729" s="15" t="s">
        <v>37</v>
      </c>
      <c r="Y729" s="15" t="s">
        <v>37</v>
      </c>
      <c r="Z729" s="15" t="s">
        <v>37</v>
      </c>
      <c r="AA729" s="15" t="s">
        <v>37</v>
      </c>
      <c r="AB729" s="15" t="s">
        <v>37</v>
      </c>
      <c r="AC729" s="15" t="s">
        <v>37</v>
      </c>
      <c r="AD729" s="15" t="s">
        <v>37</v>
      </c>
      <c r="AE729" s="15" t="s">
        <v>37</v>
      </c>
      <c r="AF729" s="15" t="s">
        <v>37</v>
      </c>
      <c r="AG729" s="15" t="s">
        <v>37</v>
      </c>
      <c r="AH729" s="15" t="s">
        <v>37</v>
      </c>
      <c r="AI729" s="15" t="s">
        <v>37</v>
      </c>
      <c r="AJ729" s="15" t="s">
        <v>37</v>
      </c>
      <c r="AK729" s="15" t="s">
        <v>37</v>
      </c>
      <c r="AL729" s="15" t="s">
        <v>37</v>
      </c>
      <c r="AM729" s="15" t="s">
        <v>37</v>
      </c>
      <c r="AN729" s="15" t="s">
        <v>37</v>
      </c>
      <c r="AP729" s="16">
        <v>0</v>
      </c>
      <c r="AQ729" s="17">
        <v>12</v>
      </c>
      <c r="AR729" s="18" t="s">
        <v>37</v>
      </c>
      <c r="AS729" s="19">
        <v>0</v>
      </c>
      <c r="AT729" s="19" t="s">
        <v>37</v>
      </c>
      <c r="AV729" s="16">
        <v>0</v>
      </c>
      <c r="AW729" s="17">
        <v>52</v>
      </c>
      <c r="AX729" s="18" t="s">
        <v>37</v>
      </c>
      <c r="AY729" s="19">
        <v>0</v>
      </c>
      <c r="AZ729" s="19" t="s">
        <v>37</v>
      </c>
    </row>
    <row r="730" spans="9:52" x14ac:dyDescent="0.15">
      <c r="I730" s="14">
        <v>45289</v>
      </c>
      <c r="J730" s="15" t="s">
        <v>37</v>
      </c>
      <c r="K730" s="15" t="s">
        <v>37</v>
      </c>
      <c r="L730" s="15" t="s">
        <v>37</v>
      </c>
      <c r="M730" s="15" t="s">
        <v>37</v>
      </c>
      <c r="N730" s="15" t="s">
        <v>37</v>
      </c>
      <c r="O730" s="15" t="s">
        <v>37</v>
      </c>
      <c r="P730" s="15" t="s">
        <v>37</v>
      </c>
      <c r="Q730" s="15" t="s">
        <v>37</v>
      </c>
      <c r="R730" s="15" t="s">
        <v>37</v>
      </c>
      <c r="S730" s="15" t="s">
        <v>37</v>
      </c>
      <c r="T730" s="15" t="s">
        <v>37</v>
      </c>
      <c r="U730" s="15" t="s">
        <v>37</v>
      </c>
      <c r="V730" s="15" t="s">
        <v>37</v>
      </c>
      <c r="W730" s="15" t="s">
        <v>37</v>
      </c>
      <c r="X730" s="15" t="s">
        <v>37</v>
      </c>
      <c r="Y730" s="15" t="s">
        <v>37</v>
      </c>
      <c r="Z730" s="15" t="s">
        <v>37</v>
      </c>
      <c r="AA730" s="15" t="s">
        <v>37</v>
      </c>
      <c r="AB730" s="15" t="s">
        <v>37</v>
      </c>
      <c r="AC730" s="15" t="s">
        <v>37</v>
      </c>
      <c r="AD730" s="15" t="s">
        <v>37</v>
      </c>
      <c r="AE730" s="15" t="s">
        <v>37</v>
      </c>
      <c r="AF730" s="15" t="s">
        <v>37</v>
      </c>
      <c r="AG730" s="15" t="s">
        <v>37</v>
      </c>
      <c r="AH730" s="15" t="s">
        <v>37</v>
      </c>
      <c r="AI730" s="15" t="s">
        <v>37</v>
      </c>
      <c r="AJ730" s="15" t="s">
        <v>37</v>
      </c>
      <c r="AK730" s="15" t="s">
        <v>37</v>
      </c>
      <c r="AL730" s="15" t="s">
        <v>37</v>
      </c>
      <c r="AM730" s="15" t="s">
        <v>37</v>
      </c>
      <c r="AN730" s="15" t="s">
        <v>37</v>
      </c>
      <c r="AP730" s="16">
        <v>0</v>
      </c>
      <c r="AQ730" s="17">
        <v>12</v>
      </c>
      <c r="AR730" s="18" t="s">
        <v>37</v>
      </c>
      <c r="AS730" s="19">
        <v>0</v>
      </c>
      <c r="AT730" s="19" t="s">
        <v>37</v>
      </c>
      <c r="AV730" s="16">
        <v>0</v>
      </c>
      <c r="AW730" s="17">
        <v>52</v>
      </c>
      <c r="AX730" s="18" t="s">
        <v>37</v>
      </c>
      <c r="AY730" s="19">
        <v>0</v>
      </c>
      <c r="AZ730" s="19" t="s">
        <v>37</v>
      </c>
    </row>
    <row r="731" spans="9:52" x14ac:dyDescent="0.15">
      <c r="I731" s="14">
        <v>45290</v>
      </c>
      <c r="J731" s="15" t="s">
        <v>37</v>
      </c>
      <c r="K731" s="15" t="s">
        <v>37</v>
      </c>
      <c r="L731" s="15" t="s">
        <v>37</v>
      </c>
      <c r="M731" s="15" t="s">
        <v>37</v>
      </c>
      <c r="N731" s="15" t="s">
        <v>37</v>
      </c>
      <c r="O731" s="15" t="s">
        <v>37</v>
      </c>
      <c r="P731" s="15" t="s">
        <v>37</v>
      </c>
      <c r="Q731" s="15" t="s">
        <v>37</v>
      </c>
      <c r="R731" s="15" t="s">
        <v>37</v>
      </c>
      <c r="S731" s="15" t="s">
        <v>37</v>
      </c>
      <c r="T731" s="15" t="s">
        <v>37</v>
      </c>
      <c r="U731" s="15" t="s">
        <v>37</v>
      </c>
      <c r="V731" s="15" t="s">
        <v>37</v>
      </c>
      <c r="W731" s="15" t="s">
        <v>37</v>
      </c>
      <c r="X731" s="15" t="s">
        <v>37</v>
      </c>
      <c r="Y731" s="15" t="s">
        <v>37</v>
      </c>
      <c r="Z731" s="15" t="s">
        <v>37</v>
      </c>
      <c r="AA731" s="15" t="s">
        <v>37</v>
      </c>
      <c r="AB731" s="15" t="s">
        <v>37</v>
      </c>
      <c r="AC731" s="15" t="s">
        <v>37</v>
      </c>
      <c r="AD731" s="15" t="s">
        <v>37</v>
      </c>
      <c r="AE731" s="15" t="s">
        <v>37</v>
      </c>
      <c r="AF731" s="15" t="s">
        <v>37</v>
      </c>
      <c r="AG731" s="15" t="s">
        <v>37</v>
      </c>
      <c r="AH731" s="15" t="s">
        <v>37</v>
      </c>
      <c r="AI731" s="15" t="s">
        <v>37</v>
      </c>
      <c r="AJ731" s="15" t="s">
        <v>37</v>
      </c>
      <c r="AK731" s="15" t="s">
        <v>37</v>
      </c>
      <c r="AL731" s="15" t="s">
        <v>37</v>
      </c>
      <c r="AM731" s="15" t="s">
        <v>37</v>
      </c>
      <c r="AN731" s="15" t="s">
        <v>37</v>
      </c>
      <c r="AP731" s="16">
        <v>0</v>
      </c>
      <c r="AQ731" s="17">
        <v>12</v>
      </c>
      <c r="AR731" s="18" t="s">
        <v>37</v>
      </c>
      <c r="AS731" s="19">
        <v>0</v>
      </c>
      <c r="AT731" s="19" t="s">
        <v>37</v>
      </c>
      <c r="AV731" s="16">
        <v>0</v>
      </c>
      <c r="AW731" s="17">
        <v>52</v>
      </c>
      <c r="AX731" s="18">
        <v>52</v>
      </c>
      <c r="AY731" s="19">
        <v>0</v>
      </c>
      <c r="AZ731" s="19">
        <v>0</v>
      </c>
    </row>
    <row r="732" spans="9:52" x14ac:dyDescent="0.15">
      <c r="I732" s="14">
        <v>45291</v>
      </c>
      <c r="J732" s="15" t="s">
        <v>37</v>
      </c>
      <c r="K732" s="15" t="s">
        <v>37</v>
      </c>
      <c r="L732" s="15" t="s">
        <v>37</v>
      </c>
      <c r="M732" s="15" t="s">
        <v>37</v>
      </c>
      <c r="N732" s="15" t="s">
        <v>37</v>
      </c>
      <c r="O732" s="15" t="s">
        <v>37</v>
      </c>
      <c r="P732" s="15" t="s">
        <v>37</v>
      </c>
      <c r="Q732" s="15" t="s">
        <v>37</v>
      </c>
      <c r="R732" s="15" t="s">
        <v>37</v>
      </c>
      <c r="S732" s="15" t="s">
        <v>37</v>
      </c>
      <c r="T732" s="15" t="s">
        <v>37</v>
      </c>
      <c r="U732" s="15" t="s">
        <v>37</v>
      </c>
      <c r="V732" s="15" t="s">
        <v>37</v>
      </c>
      <c r="W732" s="15" t="s">
        <v>37</v>
      </c>
      <c r="X732" s="15" t="s">
        <v>37</v>
      </c>
      <c r="Y732" s="15" t="s">
        <v>37</v>
      </c>
      <c r="Z732" s="15" t="s">
        <v>37</v>
      </c>
      <c r="AA732" s="15" t="s">
        <v>37</v>
      </c>
      <c r="AB732" s="15" t="s">
        <v>37</v>
      </c>
      <c r="AC732" s="15" t="s">
        <v>37</v>
      </c>
      <c r="AD732" s="15" t="s">
        <v>37</v>
      </c>
      <c r="AE732" s="15" t="s">
        <v>37</v>
      </c>
      <c r="AF732" s="15" t="s">
        <v>37</v>
      </c>
      <c r="AG732" s="15" t="s">
        <v>37</v>
      </c>
      <c r="AH732" s="15" t="s">
        <v>37</v>
      </c>
      <c r="AI732" s="15" t="s">
        <v>37</v>
      </c>
      <c r="AJ732" s="15" t="s">
        <v>37</v>
      </c>
      <c r="AK732" s="15" t="s">
        <v>37</v>
      </c>
      <c r="AL732" s="15" t="s">
        <v>37</v>
      </c>
      <c r="AM732" s="15" t="s">
        <v>37</v>
      </c>
      <c r="AN732" s="15" t="s">
        <v>37</v>
      </c>
      <c r="AP732" s="16">
        <v>0</v>
      </c>
      <c r="AQ732" s="17">
        <v>12</v>
      </c>
      <c r="AR732" s="18">
        <v>12</v>
      </c>
      <c r="AS732" s="19">
        <v>0</v>
      </c>
      <c r="AT732" s="19">
        <v>0</v>
      </c>
      <c r="AV732" s="16">
        <v>0</v>
      </c>
      <c r="AW732" s="17">
        <v>53</v>
      </c>
      <c r="AX732" s="18">
        <v>53</v>
      </c>
      <c r="AY732" s="19">
        <v>0</v>
      </c>
      <c r="AZ732" s="19">
        <v>0</v>
      </c>
    </row>
    <row r="733" spans="9:52" x14ac:dyDescent="0.15">
      <c r="I733" s="14">
        <v>45292</v>
      </c>
      <c r="J733" s="15" t="s">
        <v>37</v>
      </c>
      <c r="K733" s="15" t="s">
        <v>37</v>
      </c>
      <c r="L733" s="15" t="s">
        <v>37</v>
      </c>
      <c r="M733" s="15" t="s">
        <v>37</v>
      </c>
      <c r="N733" s="15" t="s">
        <v>37</v>
      </c>
      <c r="O733" s="15" t="s">
        <v>37</v>
      </c>
      <c r="P733" s="15" t="s">
        <v>37</v>
      </c>
      <c r="Q733" s="15" t="s">
        <v>37</v>
      </c>
      <c r="R733" s="15" t="s">
        <v>37</v>
      </c>
      <c r="S733" s="15" t="s">
        <v>37</v>
      </c>
      <c r="T733" s="15" t="s">
        <v>37</v>
      </c>
      <c r="U733" s="15" t="s">
        <v>37</v>
      </c>
      <c r="V733" s="15" t="s">
        <v>37</v>
      </c>
      <c r="W733" s="15" t="s">
        <v>37</v>
      </c>
      <c r="X733" s="15" t="s">
        <v>37</v>
      </c>
      <c r="Y733" s="15" t="s">
        <v>37</v>
      </c>
      <c r="Z733" s="15" t="s">
        <v>37</v>
      </c>
      <c r="AA733" s="15" t="s">
        <v>37</v>
      </c>
      <c r="AB733" s="15" t="s">
        <v>37</v>
      </c>
      <c r="AC733" s="15" t="s">
        <v>37</v>
      </c>
      <c r="AD733" s="15" t="s">
        <v>37</v>
      </c>
      <c r="AE733" s="15" t="s">
        <v>37</v>
      </c>
      <c r="AF733" s="15" t="s">
        <v>37</v>
      </c>
      <c r="AG733" s="15" t="s">
        <v>37</v>
      </c>
      <c r="AH733" s="15" t="s">
        <v>37</v>
      </c>
      <c r="AI733" s="15" t="s">
        <v>37</v>
      </c>
      <c r="AJ733" s="15" t="s">
        <v>37</v>
      </c>
      <c r="AK733" s="15" t="s">
        <v>37</v>
      </c>
      <c r="AL733" s="15" t="s">
        <v>37</v>
      </c>
      <c r="AM733" s="15" t="s">
        <v>37</v>
      </c>
      <c r="AN733" s="15" t="s">
        <v>37</v>
      </c>
      <c r="AP733" s="16">
        <v>0</v>
      </c>
      <c r="AQ733" s="17">
        <v>1</v>
      </c>
      <c r="AR733" s="18" t="s">
        <v>37</v>
      </c>
      <c r="AS733" s="19">
        <v>0</v>
      </c>
      <c r="AT733" s="19" t="s">
        <v>37</v>
      </c>
      <c r="AV733" s="16">
        <v>0</v>
      </c>
      <c r="AW733" s="17">
        <v>1</v>
      </c>
      <c r="AX733" s="18" t="s">
        <v>37</v>
      </c>
      <c r="AY733" s="19">
        <v>0</v>
      </c>
      <c r="AZ733" s="19" t="s">
        <v>37</v>
      </c>
    </row>
    <row r="734" spans="9:52" x14ac:dyDescent="0.15">
      <c r="V734" s="12"/>
      <c r="AR734" s="12"/>
      <c r="AU734" s="12"/>
      <c r="AX734" s="12"/>
    </row>
    <row r="735" spans="9:52" x14ac:dyDescent="0.15">
      <c r="V735" s="12"/>
      <c r="AR735" s="12"/>
      <c r="AU735" s="12"/>
      <c r="AX735" s="12"/>
    </row>
    <row r="736" spans="9:52" x14ac:dyDescent="0.15">
      <c r="V736" s="12"/>
      <c r="AR736" s="12"/>
      <c r="AU736" s="12"/>
      <c r="AX736" s="12"/>
    </row>
    <row r="737" spans="22:50" x14ac:dyDescent="0.15">
      <c r="V737" s="12"/>
      <c r="AR737" s="12"/>
      <c r="AU737" s="12"/>
      <c r="AX737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BD947"/>
  <sheetViews>
    <sheetView showGridLines="0" zoomScale="70" zoomScaleNormal="70" zoomScalePageLayoutView="70" workbookViewId="0">
      <pane xSplit="9" ySplit="2" topLeftCell="J3" activePane="bottomRight" state="frozen"/>
      <selection activeCell="V2" sqref="V2"/>
      <selection pane="topRight" activeCell="V2" sqref="V2"/>
      <selection pane="bottomLeft" activeCell="V2" sqref="V2"/>
      <selection pane="bottomRight" activeCell="V2" sqref="V2"/>
    </sheetView>
  </sheetViews>
  <sheetFormatPr baseColWidth="10" defaultColWidth="8.83203125" defaultRowHeight="13" x14ac:dyDescent="0.15"/>
  <cols>
    <col min="1" max="1" width="4" style="12" bestFit="1" customWidth="1"/>
    <col min="2" max="2" width="8.6640625" style="20" bestFit="1" customWidth="1"/>
    <col min="3" max="3" width="15.6640625" style="12" customWidth="1"/>
    <col min="4" max="4" width="1.83203125" style="12" customWidth="1"/>
    <col min="5" max="5" width="8.5" style="12" customWidth="1"/>
    <col min="6" max="6" width="11.33203125" style="12" bestFit="1" customWidth="1"/>
    <col min="7" max="7" width="9.1640625" style="12" customWidth="1"/>
    <col min="8" max="8" width="1.83203125" style="4" customWidth="1"/>
    <col min="9" max="9" width="10.1640625" style="12" bestFit="1" customWidth="1"/>
    <col min="10" max="13" width="10.33203125" style="12" bestFit="1" customWidth="1"/>
    <col min="14" max="21" width="10.33203125" style="12" customWidth="1"/>
    <col min="22" max="22" width="10.33203125" style="15" customWidth="1"/>
    <col min="23" max="40" width="10.33203125" style="12" customWidth="1"/>
    <col min="41" max="41" width="2.83203125" style="12" customWidth="1"/>
    <col min="42" max="42" width="8.6640625" style="12" bestFit="1" customWidth="1"/>
    <col min="43" max="43" width="3.1640625" style="12" bestFit="1" customWidth="1"/>
    <col min="44" max="44" width="6" style="20" bestFit="1" customWidth="1"/>
    <col min="45" max="46" width="9.6640625" style="12" bestFit="1" customWidth="1"/>
    <col min="47" max="47" width="2.33203125" customWidth="1"/>
    <col min="48" max="48" width="7.6640625" style="12" bestFit="1" customWidth="1"/>
    <col min="49" max="49" width="3.1640625" style="12" bestFit="1" customWidth="1"/>
    <col min="50" max="50" width="4.6640625" style="20" bestFit="1" customWidth="1"/>
    <col min="51" max="52" width="10.1640625" style="12" bestFit="1" customWidth="1"/>
    <col min="53" max="53" width="12.33203125" style="12" bestFit="1" customWidth="1"/>
    <col min="54" max="16384" width="8.83203125" style="12"/>
  </cols>
  <sheetData>
    <row r="1" spans="1:52" s="1" customFormat="1" x14ac:dyDescent="0.15"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2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P1" s="3"/>
      <c r="AQ1" s="3"/>
      <c r="AR1" s="3"/>
      <c r="AS1" s="3"/>
      <c r="AT1" s="3"/>
      <c r="AV1" s="3"/>
      <c r="AW1" s="3"/>
      <c r="AX1" s="3">
        <v>53</v>
      </c>
      <c r="AY1" s="3"/>
      <c r="AZ1" s="3"/>
    </row>
    <row r="2" spans="1:52" s="4" customFormat="1" ht="23" customHeight="1" x14ac:dyDescent="0.15">
      <c r="B2" s="5" t="s">
        <v>31</v>
      </c>
      <c r="C2" s="5" t="s">
        <v>49</v>
      </c>
      <c r="E2" s="6"/>
      <c r="F2" s="7" t="s">
        <v>33</v>
      </c>
      <c r="G2" s="7" t="s">
        <v>33</v>
      </c>
      <c r="I2" s="8"/>
      <c r="J2" s="9" t="s">
        <v>132</v>
      </c>
      <c r="K2" s="10" t="s">
        <v>135</v>
      </c>
      <c r="L2" s="9" t="s">
        <v>136</v>
      </c>
      <c r="M2" s="9" t="s">
        <v>137</v>
      </c>
      <c r="N2" s="9" t="s">
        <v>133</v>
      </c>
      <c r="O2" s="9" t="s">
        <v>134</v>
      </c>
      <c r="P2" s="9" t="s">
        <v>138</v>
      </c>
      <c r="Q2" s="9" t="s">
        <v>139</v>
      </c>
      <c r="R2" s="9" t="s">
        <v>131</v>
      </c>
      <c r="S2" s="9" t="s">
        <v>34</v>
      </c>
      <c r="T2" s="9" t="s">
        <v>140</v>
      </c>
      <c r="U2" s="9" t="s">
        <v>34</v>
      </c>
      <c r="V2" s="9" t="s">
        <v>34</v>
      </c>
      <c r="W2" s="9" t="s">
        <v>34</v>
      </c>
      <c r="X2" s="9" t="s">
        <v>34</v>
      </c>
      <c r="Y2" s="9" t="s">
        <v>34</v>
      </c>
      <c r="Z2" s="9" t="s">
        <v>34</v>
      </c>
      <c r="AA2" s="9" t="s">
        <v>34</v>
      </c>
      <c r="AB2" s="9" t="s">
        <v>34</v>
      </c>
      <c r="AC2" s="9" t="s">
        <v>34</v>
      </c>
      <c r="AD2" s="9" t="s">
        <v>34</v>
      </c>
      <c r="AE2" s="9" t="s">
        <v>34</v>
      </c>
      <c r="AF2" s="9" t="s">
        <v>34</v>
      </c>
      <c r="AG2" s="9" t="s">
        <v>34</v>
      </c>
      <c r="AH2" s="9" t="s">
        <v>34</v>
      </c>
      <c r="AI2" s="9" t="s">
        <v>34</v>
      </c>
      <c r="AJ2" s="9" t="s">
        <v>34</v>
      </c>
      <c r="AK2" s="9" t="s">
        <v>34</v>
      </c>
      <c r="AL2" s="9" t="s">
        <v>34</v>
      </c>
      <c r="AM2" s="9" t="s">
        <v>34</v>
      </c>
      <c r="AN2" s="9" t="s">
        <v>34</v>
      </c>
      <c r="AP2" s="11"/>
      <c r="AQ2" s="11"/>
      <c r="AR2" s="3"/>
      <c r="AS2" s="11"/>
      <c r="AT2" s="11"/>
      <c r="AV2" s="11"/>
      <c r="AW2" s="11"/>
      <c r="AX2" s="3"/>
      <c r="AY2" s="11"/>
      <c r="AZ2" s="11"/>
    </row>
    <row r="3" spans="1:52" customFormat="1" x14ac:dyDescent="0.15">
      <c r="A3" s="12">
        <v>1</v>
      </c>
      <c r="B3" s="13" t="s">
        <v>36</v>
      </c>
      <c r="C3" s="6">
        <v>5397024.5891818088</v>
      </c>
      <c r="D3" s="12"/>
      <c r="E3" s="13">
        <v>1</v>
      </c>
      <c r="F3" s="6">
        <v>153636.62284779639</v>
      </c>
      <c r="G3" s="6">
        <v>426.76839679943441</v>
      </c>
      <c r="H3" s="4"/>
      <c r="I3" s="14">
        <v>44562</v>
      </c>
      <c r="J3" s="15">
        <v>39928.763160375143</v>
      </c>
      <c r="K3" s="15">
        <v>40508.772498897451</v>
      </c>
      <c r="L3" s="15">
        <v>0</v>
      </c>
      <c r="M3" s="15">
        <v>0</v>
      </c>
      <c r="N3" s="15">
        <v>22758.700979722369</v>
      </c>
      <c r="O3" s="15">
        <v>4743.7060893610642</v>
      </c>
      <c r="P3" s="15">
        <v>0</v>
      </c>
      <c r="Q3" s="15">
        <v>0</v>
      </c>
      <c r="R3" s="15">
        <v>45696.680119440352</v>
      </c>
      <c r="S3" s="15" t="s">
        <v>37</v>
      </c>
      <c r="T3" s="15">
        <v>0</v>
      </c>
      <c r="U3" s="15" t="s">
        <v>37</v>
      </c>
      <c r="V3" s="15" t="s">
        <v>37</v>
      </c>
      <c r="W3" s="15" t="s">
        <v>37</v>
      </c>
      <c r="X3" s="15" t="s">
        <v>37</v>
      </c>
      <c r="Y3" s="15" t="s">
        <v>37</v>
      </c>
      <c r="Z3" s="15" t="s">
        <v>37</v>
      </c>
      <c r="AA3" s="15" t="s">
        <v>37</v>
      </c>
      <c r="AB3" s="15" t="s">
        <v>37</v>
      </c>
      <c r="AC3" s="15" t="s">
        <v>37</v>
      </c>
      <c r="AD3" s="15" t="s">
        <v>37</v>
      </c>
      <c r="AE3" s="15" t="s">
        <v>37</v>
      </c>
      <c r="AF3" s="15" t="s">
        <v>37</v>
      </c>
      <c r="AG3" s="15" t="s">
        <v>37</v>
      </c>
      <c r="AH3" s="15" t="s">
        <v>37</v>
      </c>
      <c r="AI3" s="15" t="s">
        <v>37</v>
      </c>
      <c r="AJ3" s="15" t="s">
        <v>37</v>
      </c>
      <c r="AK3" s="15" t="s">
        <v>37</v>
      </c>
      <c r="AL3" s="15" t="s">
        <v>37</v>
      </c>
      <c r="AM3" s="15" t="s">
        <v>37</v>
      </c>
      <c r="AN3" s="15" t="s">
        <v>37</v>
      </c>
      <c r="AO3" s="12"/>
      <c r="AP3" s="16">
        <v>153636.62284779639</v>
      </c>
      <c r="AQ3" s="17">
        <v>1</v>
      </c>
      <c r="AR3" s="18" t="s">
        <v>37</v>
      </c>
      <c r="AS3" s="19">
        <v>153636.62284779639</v>
      </c>
      <c r="AT3" s="19" t="s">
        <v>37</v>
      </c>
      <c r="AV3" s="16">
        <v>153636.62284779639</v>
      </c>
      <c r="AW3" s="17">
        <v>1</v>
      </c>
      <c r="AX3" s="18">
        <v>1</v>
      </c>
      <c r="AY3" s="19">
        <v>153636.62284779639</v>
      </c>
      <c r="AZ3" s="19">
        <v>153636.62284779639</v>
      </c>
    </row>
    <row r="4" spans="1:52" customFormat="1" x14ac:dyDescent="0.15">
      <c r="A4" s="12">
        <v>2</v>
      </c>
      <c r="B4" s="13" t="s">
        <v>38</v>
      </c>
      <c r="C4" s="6">
        <v>4379396.8402309613</v>
      </c>
      <c r="D4" s="12"/>
      <c r="E4" s="13">
        <v>2</v>
      </c>
      <c r="F4" s="6">
        <v>1128840.681241693</v>
      </c>
      <c r="G4" s="6">
        <v>3135.6685590047027</v>
      </c>
      <c r="H4" s="4"/>
      <c r="I4" s="14">
        <v>44563</v>
      </c>
      <c r="J4" s="15">
        <v>39916.761714990942</v>
      </c>
      <c r="K4" s="15">
        <v>40496.596719277783</v>
      </c>
      <c r="L4" s="15">
        <v>0</v>
      </c>
      <c r="M4" s="15">
        <v>0</v>
      </c>
      <c r="N4" s="15">
        <v>22750.150210639986</v>
      </c>
      <c r="O4" s="15">
        <v>9272.2589705020218</v>
      </c>
      <c r="P4" s="15">
        <v>0</v>
      </c>
      <c r="Q4" s="15">
        <v>0</v>
      </c>
      <c r="R4" s="15">
        <v>45682.945003015877</v>
      </c>
      <c r="S4" s="15" t="s">
        <v>37</v>
      </c>
      <c r="T4" s="15">
        <v>0</v>
      </c>
      <c r="U4" s="15" t="s">
        <v>37</v>
      </c>
      <c r="V4" s="15" t="s">
        <v>37</v>
      </c>
      <c r="W4" s="15" t="s">
        <v>37</v>
      </c>
      <c r="X4" s="15" t="s">
        <v>37</v>
      </c>
      <c r="Y4" s="15" t="s">
        <v>37</v>
      </c>
      <c r="Z4" s="15" t="s">
        <v>37</v>
      </c>
      <c r="AA4" s="15" t="s">
        <v>37</v>
      </c>
      <c r="AB4" s="15" t="s">
        <v>37</v>
      </c>
      <c r="AC4" s="15" t="s">
        <v>37</v>
      </c>
      <c r="AD4" s="15" t="s">
        <v>37</v>
      </c>
      <c r="AE4" s="15" t="s">
        <v>37</v>
      </c>
      <c r="AF4" s="15" t="s">
        <v>37</v>
      </c>
      <c r="AG4" s="15" t="s">
        <v>37</v>
      </c>
      <c r="AH4" s="15" t="s">
        <v>37</v>
      </c>
      <c r="AI4" s="15" t="s">
        <v>37</v>
      </c>
      <c r="AJ4" s="15" t="s">
        <v>37</v>
      </c>
      <c r="AK4" s="15" t="s">
        <v>37</v>
      </c>
      <c r="AL4" s="15" t="s">
        <v>37</v>
      </c>
      <c r="AM4" s="15" t="s">
        <v>37</v>
      </c>
      <c r="AN4" s="15" t="s">
        <v>37</v>
      </c>
      <c r="AO4" s="12"/>
      <c r="AP4" s="16">
        <v>158118.71261842659</v>
      </c>
      <c r="AQ4" s="17">
        <v>1</v>
      </c>
      <c r="AR4" s="18" t="s">
        <v>37</v>
      </c>
      <c r="AS4" s="19">
        <v>311755.33546622295</v>
      </c>
      <c r="AT4" s="19" t="s">
        <v>37</v>
      </c>
      <c r="AV4" s="16">
        <v>158118.71261842659</v>
      </c>
      <c r="AW4" s="17">
        <v>2</v>
      </c>
      <c r="AX4" s="18" t="s">
        <v>37</v>
      </c>
      <c r="AY4" s="19">
        <v>158118.71261842659</v>
      </c>
      <c r="AZ4" s="19" t="s">
        <v>37</v>
      </c>
    </row>
    <row r="5" spans="1:52" customFormat="1" x14ac:dyDescent="0.15">
      <c r="A5" s="12">
        <v>3</v>
      </c>
      <c r="B5" s="13" t="s">
        <v>39</v>
      </c>
      <c r="C5" s="6">
        <v>4551861.3177809948</v>
      </c>
      <c r="D5" s="12"/>
      <c r="E5" s="13">
        <v>3</v>
      </c>
      <c r="F5" s="6">
        <v>1271975.3368957266</v>
      </c>
      <c r="G5" s="6">
        <v>3533.2648247103516</v>
      </c>
      <c r="H5" s="4"/>
      <c r="I5" s="14">
        <v>44564</v>
      </c>
      <c r="J5" s="15">
        <v>39904.763876898323</v>
      </c>
      <c r="K5" s="15">
        <v>39984.616888246514</v>
      </c>
      <c r="L5" s="15">
        <v>0</v>
      </c>
      <c r="M5" s="15">
        <v>0</v>
      </c>
      <c r="N5" s="15">
        <v>22741.602654203703</v>
      </c>
      <c r="O5" s="15">
        <v>9268.6359015397193</v>
      </c>
      <c r="P5" s="15">
        <v>0</v>
      </c>
      <c r="Q5" s="15">
        <v>0</v>
      </c>
      <c r="R5" s="15">
        <v>44807.530731673549</v>
      </c>
      <c r="S5" s="15" t="s">
        <v>37</v>
      </c>
      <c r="T5" s="15">
        <v>0</v>
      </c>
      <c r="U5" s="15" t="s">
        <v>37</v>
      </c>
      <c r="V5" s="15" t="s">
        <v>37</v>
      </c>
      <c r="W5" s="15" t="s">
        <v>37</v>
      </c>
      <c r="X5" s="15" t="s">
        <v>37</v>
      </c>
      <c r="Y5" s="15" t="s">
        <v>37</v>
      </c>
      <c r="Z5" s="15" t="s">
        <v>37</v>
      </c>
      <c r="AA5" s="15" t="s">
        <v>37</v>
      </c>
      <c r="AB5" s="15" t="s">
        <v>37</v>
      </c>
      <c r="AC5" s="15" t="s">
        <v>37</v>
      </c>
      <c r="AD5" s="15" t="s">
        <v>37</v>
      </c>
      <c r="AE5" s="15" t="s">
        <v>37</v>
      </c>
      <c r="AF5" s="15" t="s">
        <v>37</v>
      </c>
      <c r="AG5" s="15" t="s">
        <v>37</v>
      </c>
      <c r="AH5" s="15" t="s">
        <v>37</v>
      </c>
      <c r="AI5" s="15" t="s">
        <v>37</v>
      </c>
      <c r="AJ5" s="15" t="s">
        <v>37</v>
      </c>
      <c r="AK5" s="15" t="s">
        <v>37</v>
      </c>
      <c r="AL5" s="15" t="s">
        <v>37</v>
      </c>
      <c r="AM5" s="15" t="s">
        <v>37</v>
      </c>
      <c r="AN5" s="15" t="s">
        <v>37</v>
      </c>
      <c r="AO5" s="12"/>
      <c r="AP5" s="16">
        <v>156707.1500525618</v>
      </c>
      <c r="AQ5" s="17">
        <v>1</v>
      </c>
      <c r="AR5" s="18" t="s">
        <v>37</v>
      </c>
      <c r="AS5" s="19">
        <v>468462.48551878473</v>
      </c>
      <c r="AT5" s="19" t="s">
        <v>37</v>
      </c>
      <c r="AV5" s="16">
        <v>156707.1500525618</v>
      </c>
      <c r="AW5" s="17">
        <v>2</v>
      </c>
      <c r="AX5" s="18" t="s">
        <v>37</v>
      </c>
      <c r="AY5" s="19">
        <v>314825.86267098843</v>
      </c>
      <c r="AZ5" s="19" t="s">
        <v>37</v>
      </c>
    </row>
    <row r="6" spans="1:52" customFormat="1" x14ac:dyDescent="0.15">
      <c r="A6" s="12">
        <v>4</v>
      </c>
      <c r="B6" s="13" t="s">
        <v>40</v>
      </c>
      <c r="C6" s="6">
        <v>4106131.301283265</v>
      </c>
      <c r="D6" s="12"/>
      <c r="E6" s="13">
        <v>4</v>
      </c>
      <c r="F6" s="6">
        <v>1363917.9030169207</v>
      </c>
      <c r="G6" s="6">
        <v>3788.6608417136686</v>
      </c>
      <c r="H6" s="4"/>
      <c r="I6" s="14">
        <v>44565</v>
      </c>
      <c r="J6" s="15">
        <v>39394.110024450376</v>
      </c>
      <c r="K6" s="15">
        <v>39972.598654827525</v>
      </c>
      <c r="L6" s="15">
        <v>0</v>
      </c>
      <c r="M6" s="15">
        <v>0</v>
      </c>
      <c r="N6" s="15">
        <v>22733.058309206481</v>
      </c>
      <c r="O6" s="15">
        <v>9265.0142482657357</v>
      </c>
      <c r="P6" s="15">
        <v>0</v>
      </c>
      <c r="Q6" s="15">
        <v>0</v>
      </c>
      <c r="R6" s="15">
        <v>44794.062868150773</v>
      </c>
      <c r="S6" s="15" t="s">
        <v>37</v>
      </c>
      <c r="T6" s="15">
        <v>0</v>
      </c>
      <c r="U6" s="15" t="s">
        <v>37</v>
      </c>
      <c r="V6" s="15" t="s">
        <v>37</v>
      </c>
      <c r="W6" s="15" t="s">
        <v>37</v>
      </c>
      <c r="X6" s="15" t="s">
        <v>37</v>
      </c>
      <c r="Y6" s="15" t="s">
        <v>37</v>
      </c>
      <c r="Z6" s="15" t="s">
        <v>37</v>
      </c>
      <c r="AA6" s="15" t="s">
        <v>37</v>
      </c>
      <c r="AB6" s="15" t="s">
        <v>37</v>
      </c>
      <c r="AC6" s="15" t="s">
        <v>37</v>
      </c>
      <c r="AD6" s="15" t="s">
        <v>37</v>
      </c>
      <c r="AE6" s="15" t="s">
        <v>37</v>
      </c>
      <c r="AF6" s="15" t="s">
        <v>37</v>
      </c>
      <c r="AG6" s="15" t="s">
        <v>37</v>
      </c>
      <c r="AH6" s="15" t="s">
        <v>37</v>
      </c>
      <c r="AI6" s="15" t="s">
        <v>37</v>
      </c>
      <c r="AJ6" s="15" t="s">
        <v>37</v>
      </c>
      <c r="AK6" s="15" t="s">
        <v>37</v>
      </c>
      <c r="AL6" s="15" t="s">
        <v>37</v>
      </c>
      <c r="AM6" s="15" t="s">
        <v>37</v>
      </c>
      <c r="AN6" s="15" t="s">
        <v>37</v>
      </c>
      <c r="AO6" s="12"/>
      <c r="AP6" s="16">
        <v>156158.8441049009</v>
      </c>
      <c r="AQ6" s="17">
        <v>1</v>
      </c>
      <c r="AR6" s="18" t="s">
        <v>37</v>
      </c>
      <c r="AS6" s="19">
        <v>624621.32962368568</v>
      </c>
      <c r="AT6" s="19" t="s">
        <v>37</v>
      </c>
      <c r="AV6" s="16">
        <v>156158.8441049009</v>
      </c>
      <c r="AW6" s="17">
        <v>2</v>
      </c>
      <c r="AX6" s="18" t="s">
        <v>37</v>
      </c>
      <c r="AY6" s="19">
        <v>470984.70677588932</v>
      </c>
      <c r="AZ6" s="19" t="s">
        <v>37</v>
      </c>
    </row>
    <row r="7" spans="1:52" customFormat="1" x14ac:dyDescent="0.15">
      <c r="A7" s="12">
        <v>5</v>
      </c>
      <c r="B7" s="13" t="s">
        <v>41</v>
      </c>
      <c r="C7" s="6">
        <v>4650834.0411262391</v>
      </c>
      <c r="D7" s="12"/>
      <c r="E7" s="13">
        <v>5</v>
      </c>
      <c r="F7" s="6">
        <v>1156135.7876356724</v>
      </c>
      <c r="G7" s="6">
        <v>3211.4882989879789</v>
      </c>
      <c r="H7" s="4"/>
      <c r="I7" s="14">
        <v>44566</v>
      </c>
      <c r="J7" s="15">
        <v>39382.269280523025</v>
      </c>
      <c r="K7" s="15">
        <v>39960.584033746134</v>
      </c>
      <c r="L7" s="15">
        <v>0</v>
      </c>
      <c r="M7" s="15">
        <v>0</v>
      </c>
      <c r="N7" s="15">
        <v>22724.517174441738</v>
      </c>
      <c r="O7" s="15">
        <v>9261.3940101268981</v>
      </c>
      <c r="P7" s="15">
        <v>0</v>
      </c>
      <c r="Q7" s="15">
        <v>0</v>
      </c>
      <c r="R7" s="15">
        <v>44780.599052682977</v>
      </c>
      <c r="S7" s="15" t="s">
        <v>37</v>
      </c>
      <c r="T7" s="15">
        <v>0</v>
      </c>
      <c r="U7" s="15" t="s">
        <v>37</v>
      </c>
      <c r="V7" s="15" t="s">
        <v>37</v>
      </c>
      <c r="W7" s="15" t="s">
        <v>37</v>
      </c>
      <c r="X7" s="15" t="s">
        <v>37</v>
      </c>
      <c r="Y7" s="15" t="s">
        <v>37</v>
      </c>
      <c r="Z7" s="15" t="s">
        <v>37</v>
      </c>
      <c r="AA7" s="15" t="s">
        <v>37</v>
      </c>
      <c r="AB7" s="15" t="s">
        <v>37</v>
      </c>
      <c r="AC7" s="15" t="s">
        <v>37</v>
      </c>
      <c r="AD7" s="15" t="s">
        <v>37</v>
      </c>
      <c r="AE7" s="15" t="s">
        <v>37</v>
      </c>
      <c r="AF7" s="15" t="s">
        <v>37</v>
      </c>
      <c r="AG7" s="15" t="s">
        <v>37</v>
      </c>
      <c r="AH7" s="15" t="s">
        <v>37</v>
      </c>
      <c r="AI7" s="15" t="s">
        <v>37</v>
      </c>
      <c r="AJ7" s="15" t="s">
        <v>37</v>
      </c>
      <c r="AK7" s="15" t="s">
        <v>37</v>
      </c>
      <c r="AL7" s="15" t="s">
        <v>37</v>
      </c>
      <c r="AM7" s="15" t="s">
        <v>37</v>
      </c>
      <c r="AN7" s="15" t="s">
        <v>37</v>
      </c>
      <c r="AO7" s="12"/>
      <c r="AP7" s="16">
        <v>156109.36355152077</v>
      </c>
      <c r="AQ7" s="17">
        <v>1</v>
      </c>
      <c r="AR7" s="18" t="s">
        <v>37</v>
      </c>
      <c r="AS7" s="19">
        <v>780730.69317520643</v>
      </c>
      <c r="AT7" s="19" t="s">
        <v>37</v>
      </c>
      <c r="AV7" s="16">
        <v>156109.36355152077</v>
      </c>
      <c r="AW7" s="17">
        <v>2</v>
      </c>
      <c r="AX7" s="18" t="s">
        <v>37</v>
      </c>
      <c r="AY7" s="19">
        <v>627094.07032741013</v>
      </c>
      <c r="AZ7" s="19" t="s">
        <v>37</v>
      </c>
    </row>
    <row r="8" spans="1:52" customFormat="1" x14ac:dyDescent="0.15">
      <c r="A8" s="12">
        <v>6</v>
      </c>
      <c r="B8" s="13" t="s">
        <v>42</v>
      </c>
      <c r="C8" s="6">
        <v>5959727.215522809</v>
      </c>
      <c r="D8" s="12"/>
      <c r="E8" s="13">
        <v>6</v>
      </c>
      <c r="F8" s="6">
        <v>1122753.1809502554</v>
      </c>
      <c r="G8" s="6">
        <v>3118.7588359729316</v>
      </c>
      <c r="H8" s="4"/>
      <c r="I8" s="14">
        <v>44567</v>
      </c>
      <c r="J8" s="15">
        <v>39370.432095584991</v>
      </c>
      <c r="K8" s="15">
        <v>39948.573023916564</v>
      </c>
      <c r="L8" s="15">
        <v>0</v>
      </c>
      <c r="M8" s="15">
        <v>0</v>
      </c>
      <c r="N8" s="15">
        <v>33956.065866573845</v>
      </c>
      <c r="O8" s="15">
        <v>9257.7751865702539</v>
      </c>
      <c r="P8" s="15">
        <v>0</v>
      </c>
      <c r="Q8" s="15">
        <v>0</v>
      </c>
      <c r="R8" s="15">
        <v>44767.139284053424</v>
      </c>
      <c r="S8" s="15" t="s">
        <v>37</v>
      </c>
      <c r="T8" s="15">
        <v>0</v>
      </c>
      <c r="U8" s="15" t="s">
        <v>37</v>
      </c>
      <c r="V8" s="15" t="s">
        <v>37</v>
      </c>
      <c r="W8" s="15" t="s">
        <v>37</v>
      </c>
      <c r="X8" s="15" t="s">
        <v>37</v>
      </c>
      <c r="Y8" s="15" t="s">
        <v>37</v>
      </c>
      <c r="Z8" s="15" t="s">
        <v>37</v>
      </c>
      <c r="AA8" s="15" t="s">
        <v>37</v>
      </c>
      <c r="AB8" s="15" t="s">
        <v>37</v>
      </c>
      <c r="AC8" s="15" t="s">
        <v>37</v>
      </c>
      <c r="AD8" s="15" t="s">
        <v>37</v>
      </c>
      <c r="AE8" s="15" t="s">
        <v>37</v>
      </c>
      <c r="AF8" s="15" t="s">
        <v>37</v>
      </c>
      <c r="AG8" s="15" t="s">
        <v>37</v>
      </c>
      <c r="AH8" s="15" t="s">
        <v>37</v>
      </c>
      <c r="AI8" s="15" t="s">
        <v>37</v>
      </c>
      <c r="AJ8" s="15" t="s">
        <v>37</v>
      </c>
      <c r="AK8" s="15" t="s">
        <v>37</v>
      </c>
      <c r="AL8" s="15" t="s">
        <v>37</v>
      </c>
      <c r="AM8" s="15" t="s">
        <v>37</v>
      </c>
      <c r="AN8" s="15" t="s">
        <v>37</v>
      </c>
      <c r="AO8" s="12"/>
      <c r="AP8" s="16">
        <v>167299.9854566991</v>
      </c>
      <c r="AQ8" s="17">
        <v>1</v>
      </c>
      <c r="AR8" s="18" t="s">
        <v>37</v>
      </c>
      <c r="AS8" s="19">
        <v>948030.67863190547</v>
      </c>
      <c r="AT8" s="19" t="s">
        <v>37</v>
      </c>
      <c r="AV8" s="16">
        <v>167299.9854566991</v>
      </c>
      <c r="AW8" s="17">
        <v>2</v>
      </c>
      <c r="AX8" s="18" t="s">
        <v>37</v>
      </c>
      <c r="AY8" s="19">
        <v>794394.05578410928</v>
      </c>
      <c r="AZ8" s="19" t="s">
        <v>37</v>
      </c>
    </row>
    <row r="9" spans="1:52" customFormat="1" x14ac:dyDescent="0.15">
      <c r="A9" s="12">
        <v>7</v>
      </c>
      <c r="B9" s="13" t="s">
        <v>43</v>
      </c>
      <c r="C9" s="6">
        <v>5858924.53501915</v>
      </c>
      <c r="D9" s="12"/>
      <c r="E9" s="13">
        <v>7</v>
      </c>
      <c r="F9" s="6">
        <v>1107732.839913076</v>
      </c>
      <c r="G9" s="6">
        <v>3077.0356664252113</v>
      </c>
      <c r="H9" s="4"/>
      <c r="I9" s="14">
        <v>44568</v>
      </c>
      <c r="J9" s="15">
        <v>39358.598468566553</v>
      </c>
      <c r="K9" s="15">
        <v>39936.565624253373</v>
      </c>
      <c r="L9" s="15">
        <v>0</v>
      </c>
      <c r="M9" s="15">
        <v>0</v>
      </c>
      <c r="N9" s="15">
        <v>33945.85964334767</v>
      </c>
      <c r="O9" s="15">
        <v>9254.1577770430686</v>
      </c>
      <c r="P9" s="15">
        <v>0</v>
      </c>
      <c r="Q9" s="15">
        <v>0</v>
      </c>
      <c r="R9" s="15">
        <v>44753.683561045764</v>
      </c>
      <c r="S9" s="15" t="s">
        <v>37</v>
      </c>
      <c r="T9" s="15">
        <v>0</v>
      </c>
      <c r="U9" s="15" t="s">
        <v>37</v>
      </c>
      <c r="V9" s="15" t="s">
        <v>37</v>
      </c>
      <c r="W9" s="15" t="s">
        <v>37</v>
      </c>
      <c r="X9" s="15" t="s">
        <v>37</v>
      </c>
      <c r="Y9" s="15" t="s">
        <v>37</v>
      </c>
      <c r="Z9" s="15" t="s">
        <v>37</v>
      </c>
      <c r="AA9" s="15" t="s">
        <v>37</v>
      </c>
      <c r="AB9" s="15" t="s">
        <v>37</v>
      </c>
      <c r="AC9" s="15" t="s">
        <v>37</v>
      </c>
      <c r="AD9" s="15" t="s">
        <v>37</v>
      </c>
      <c r="AE9" s="15" t="s">
        <v>37</v>
      </c>
      <c r="AF9" s="15" t="s">
        <v>37</v>
      </c>
      <c r="AG9" s="15" t="s">
        <v>37</v>
      </c>
      <c r="AH9" s="15" t="s">
        <v>37</v>
      </c>
      <c r="AI9" s="15" t="s">
        <v>37</v>
      </c>
      <c r="AJ9" s="15" t="s">
        <v>37</v>
      </c>
      <c r="AK9" s="15" t="s">
        <v>37</v>
      </c>
      <c r="AL9" s="15" t="s">
        <v>37</v>
      </c>
      <c r="AM9" s="15" t="s">
        <v>37</v>
      </c>
      <c r="AN9" s="15" t="s">
        <v>37</v>
      </c>
      <c r="AO9" s="12"/>
      <c r="AP9" s="16">
        <v>167248.86507425644</v>
      </c>
      <c r="AQ9" s="17">
        <v>1</v>
      </c>
      <c r="AR9" s="18" t="s">
        <v>37</v>
      </c>
      <c r="AS9" s="19">
        <v>1115279.5437061619</v>
      </c>
      <c r="AT9" s="19" t="s">
        <v>37</v>
      </c>
      <c r="AV9" s="16">
        <v>167248.86507425644</v>
      </c>
      <c r="AW9" s="17">
        <v>2</v>
      </c>
      <c r="AX9" s="18" t="s">
        <v>37</v>
      </c>
      <c r="AY9" s="19">
        <v>961642.92085836572</v>
      </c>
      <c r="AZ9" s="19" t="s">
        <v>37</v>
      </c>
    </row>
    <row r="10" spans="1:52" customFormat="1" x14ac:dyDescent="0.15">
      <c r="A10" s="12">
        <v>8</v>
      </c>
      <c r="B10" s="13" t="s">
        <v>44</v>
      </c>
      <c r="C10" s="6">
        <v>4223257.2792157233</v>
      </c>
      <c r="D10" s="12"/>
      <c r="E10" s="13">
        <v>8</v>
      </c>
      <c r="F10" s="6">
        <v>1090862.5851130884</v>
      </c>
      <c r="G10" s="6">
        <v>3030.1738475363568</v>
      </c>
      <c r="H10" s="4"/>
      <c r="I10" s="14">
        <v>44569</v>
      </c>
      <c r="J10" s="15">
        <v>39346.768398398279</v>
      </c>
      <c r="K10" s="15">
        <v>39924.561833671454</v>
      </c>
      <c r="L10" s="15">
        <v>0</v>
      </c>
      <c r="M10" s="15">
        <v>0</v>
      </c>
      <c r="N10" s="15">
        <v>33935.656487820583</v>
      </c>
      <c r="O10" s="15">
        <v>9250.5417809928167</v>
      </c>
      <c r="P10" s="15">
        <v>0</v>
      </c>
      <c r="Q10" s="15">
        <v>0</v>
      </c>
      <c r="R10" s="15">
        <v>44740.231882443986</v>
      </c>
      <c r="S10" s="15" t="s">
        <v>37</v>
      </c>
      <c r="T10" s="15">
        <v>0</v>
      </c>
      <c r="U10" s="15" t="s">
        <v>37</v>
      </c>
      <c r="V10" s="15" t="s">
        <v>37</v>
      </c>
      <c r="W10" s="15" t="s">
        <v>37</v>
      </c>
      <c r="X10" s="15" t="s">
        <v>37</v>
      </c>
      <c r="Y10" s="15" t="s">
        <v>37</v>
      </c>
      <c r="Z10" s="15" t="s">
        <v>37</v>
      </c>
      <c r="AA10" s="15" t="s">
        <v>37</v>
      </c>
      <c r="AB10" s="15" t="s">
        <v>37</v>
      </c>
      <c r="AC10" s="15" t="s">
        <v>37</v>
      </c>
      <c r="AD10" s="15" t="s">
        <v>37</v>
      </c>
      <c r="AE10" s="15" t="s">
        <v>37</v>
      </c>
      <c r="AF10" s="15" t="s">
        <v>37</v>
      </c>
      <c r="AG10" s="15" t="s">
        <v>37</v>
      </c>
      <c r="AH10" s="15" t="s">
        <v>37</v>
      </c>
      <c r="AI10" s="15" t="s">
        <v>37</v>
      </c>
      <c r="AJ10" s="15" t="s">
        <v>37</v>
      </c>
      <c r="AK10" s="15" t="s">
        <v>37</v>
      </c>
      <c r="AL10" s="15" t="s">
        <v>37</v>
      </c>
      <c r="AM10" s="15" t="s">
        <v>37</v>
      </c>
      <c r="AN10" s="15" t="s">
        <v>37</v>
      </c>
      <c r="AO10" s="12"/>
      <c r="AP10" s="16">
        <v>167197.76038332714</v>
      </c>
      <c r="AQ10" s="17">
        <v>1</v>
      </c>
      <c r="AR10" s="18" t="s">
        <v>37</v>
      </c>
      <c r="AS10" s="19">
        <v>1282477.3040894889</v>
      </c>
      <c r="AT10" s="19" t="s">
        <v>37</v>
      </c>
      <c r="AV10" s="16">
        <v>167197.76038332714</v>
      </c>
      <c r="AW10" s="17">
        <v>2</v>
      </c>
      <c r="AX10" s="18">
        <v>2</v>
      </c>
      <c r="AY10" s="19">
        <v>1128840.681241693</v>
      </c>
      <c r="AZ10" s="19">
        <v>1128840.681241693</v>
      </c>
    </row>
    <row r="11" spans="1:52" customFormat="1" x14ac:dyDescent="0.15">
      <c r="A11" s="12">
        <v>9</v>
      </c>
      <c r="B11" s="13" t="s">
        <v>45</v>
      </c>
      <c r="C11" s="6">
        <v>3609095.1369701452</v>
      </c>
      <c r="D11" s="12"/>
      <c r="E11" s="13">
        <v>9</v>
      </c>
      <c r="F11" s="6">
        <v>1076028.9234826278</v>
      </c>
      <c r="G11" s="6">
        <v>2988.9692318961884</v>
      </c>
      <c r="H11" s="4"/>
      <c r="I11" s="14">
        <v>44570</v>
      </c>
      <c r="J11" s="15">
        <v>39334.941884011103</v>
      </c>
      <c r="K11" s="15">
        <v>39912.56165108602</v>
      </c>
      <c r="L11" s="15">
        <v>0</v>
      </c>
      <c r="M11" s="15">
        <v>0</v>
      </c>
      <c r="N11" s="15">
        <v>33925.456399070528</v>
      </c>
      <c r="O11" s="15">
        <v>22775.812160655842</v>
      </c>
      <c r="P11" s="15">
        <v>0</v>
      </c>
      <c r="Q11" s="15">
        <v>0</v>
      </c>
      <c r="R11" s="15">
        <v>44726.784247032454</v>
      </c>
      <c r="S11" s="15" t="s">
        <v>37</v>
      </c>
      <c r="T11" s="15">
        <v>0</v>
      </c>
      <c r="U11" s="15" t="s">
        <v>37</v>
      </c>
      <c r="V11" s="15" t="s">
        <v>37</v>
      </c>
      <c r="W11" s="15" t="s">
        <v>37</v>
      </c>
      <c r="X11" s="15" t="s">
        <v>37</v>
      </c>
      <c r="Y11" s="15" t="s">
        <v>37</v>
      </c>
      <c r="Z11" s="15" t="s">
        <v>37</v>
      </c>
      <c r="AA11" s="15" t="s">
        <v>37</v>
      </c>
      <c r="AB11" s="15" t="s">
        <v>37</v>
      </c>
      <c r="AC11" s="15" t="s">
        <v>37</v>
      </c>
      <c r="AD11" s="15" t="s">
        <v>37</v>
      </c>
      <c r="AE11" s="15" t="s">
        <v>37</v>
      </c>
      <c r="AF11" s="15" t="s">
        <v>37</v>
      </c>
      <c r="AG11" s="15" t="s">
        <v>37</v>
      </c>
      <c r="AH11" s="15" t="s">
        <v>37</v>
      </c>
      <c r="AI11" s="15" t="s">
        <v>37</v>
      </c>
      <c r="AJ11" s="15" t="s">
        <v>37</v>
      </c>
      <c r="AK11" s="15" t="s">
        <v>37</v>
      </c>
      <c r="AL11" s="15" t="s">
        <v>37</v>
      </c>
      <c r="AM11" s="15" t="s">
        <v>37</v>
      </c>
      <c r="AN11" s="15" t="s">
        <v>37</v>
      </c>
      <c r="AO11" s="12"/>
      <c r="AP11" s="16">
        <v>180675.55634185593</v>
      </c>
      <c r="AQ11" s="17">
        <v>1</v>
      </c>
      <c r="AR11" s="18" t="s">
        <v>37</v>
      </c>
      <c r="AS11" s="19">
        <v>1463152.8604313449</v>
      </c>
      <c r="AT11" s="19" t="s">
        <v>37</v>
      </c>
      <c r="AV11" s="16">
        <v>180675.55634185593</v>
      </c>
      <c r="AW11" s="17">
        <v>3</v>
      </c>
      <c r="AX11" s="18" t="s">
        <v>37</v>
      </c>
      <c r="AY11" s="19">
        <v>180675.55634185593</v>
      </c>
      <c r="AZ11" s="19" t="s">
        <v>37</v>
      </c>
    </row>
    <row r="12" spans="1:52" customFormat="1" x14ac:dyDescent="0.15">
      <c r="A12" s="12">
        <v>10</v>
      </c>
      <c r="B12" s="13" t="s">
        <v>46</v>
      </c>
      <c r="C12" s="6">
        <v>2514925.3238042779</v>
      </c>
      <c r="D12" s="12"/>
      <c r="E12" s="13">
        <v>10</v>
      </c>
      <c r="F12" s="6">
        <v>1059922.9623805911</v>
      </c>
      <c r="G12" s="6">
        <v>2944.2304510571976</v>
      </c>
      <c r="H12" s="4"/>
      <c r="I12" s="14">
        <v>44571</v>
      </c>
      <c r="J12" s="15">
        <v>39323.118924336253</v>
      </c>
      <c r="K12" s="15">
        <v>39401.808011969952</v>
      </c>
      <c r="L12" s="15">
        <v>0</v>
      </c>
      <c r="M12" s="15">
        <v>0</v>
      </c>
      <c r="N12" s="15">
        <v>33915.259376175723</v>
      </c>
      <c r="O12" s="15">
        <v>22767.254962658339</v>
      </c>
      <c r="P12" s="15">
        <v>0</v>
      </c>
      <c r="Q12" s="15">
        <v>0</v>
      </c>
      <c r="R12" s="15">
        <v>43853.468717949836</v>
      </c>
      <c r="S12" s="15" t="s">
        <v>37</v>
      </c>
      <c r="T12" s="15">
        <v>0</v>
      </c>
      <c r="U12" s="15" t="s">
        <v>37</v>
      </c>
      <c r="V12" s="15" t="s">
        <v>37</v>
      </c>
      <c r="W12" s="15" t="s">
        <v>37</v>
      </c>
      <c r="X12" s="15" t="s">
        <v>37</v>
      </c>
      <c r="Y12" s="15" t="s">
        <v>37</v>
      </c>
      <c r="Z12" s="15" t="s">
        <v>37</v>
      </c>
      <c r="AA12" s="15" t="s">
        <v>37</v>
      </c>
      <c r="AB12" s="15" t="s">
        <v>37</v>
      </c>
      <c r="AC12" s="15" t="s">
        <v>37</v>
      </c>
      <c r="AD12" s="15" t="s">
        <v>37</v>
      </c>
      <c r="AE12" s="15" t="s">
        <v>37</v>
      </c>
      <c r="AF12" s="15" t="s">
        <v>37</v>
      </c>
      <c r="AG12" s="15" t="s">
        <v>37</v>
      </c>
      <c r="AH12" s="15" t="s">
        <v>37</v>
      </c>
      <c r="AI12" s="15" t="s">
        <v>37</v>
      </c>
      <c r="AJ12" s="15" t="s">
        <v>37</v>
      </c>
      <c r="AK12" s="15" t="s">
        <v>37</v>
      </c>
      <c r="AL12" s="15" t="s">
        <v>37</v>
      </c>
      <c r="AM12" s="15" t="s">
        <v>37</v>
      </c>
      <c r="AN12" s="15" t="s">
        <v>37</v>
      </c>
      <c r="AO12" s="12"/>
      <c r="AP12" s="16">
        <v>179260.90999309011</v>
      </c>
      <c r="AQ12" s="17">
        <v>1</v>
      </c>
      <c r="AR12" s="18" t="s">
        <v>37</v>
      </c>
      <c r="AS12" s="19">
        <v>1642413.7704244351</v>
      </c>
      <c r="AT12" s="19" t="s">
        <v>37</v>
      </c>
      <c r="AV12" s="16">
        <v>179260.90999309011</v>
      </c>
      <c r="AW12" s="17">
        <v>3</v>
      </c>
      <c r="AX12" s="18" t="s">
        <v>37</v>
      </c>
      <c r="AY12" s="19">
        <v>359936.46633494605</v>
      </c>
      <c r="AZ12" s="19" t="s">
        <v>37</v>
      </c>
    </row>
    <row r="13" spans="1:52" customFormat="1" x14ac:dyDescent="0.15">
      <c r="A13" s="12">
        <v>11</v>
      </c>
      <c r="B13" s="13" t="s">
        <v>47</v>
      </c>
      <c r="C13" s="6">
        <v>2258934.8008057713</v>
      </c>
      <c r="D13" s="12"/>
      <c r="E13" s="13">
        <v>11</v>
      </c>
      <c r="F13" s="6">
        <v>1043879.9592809908</v>
      </c>
      <c r="G13" s="6">
        <v>2899.6665535583079</v>
      </c>
      <c r="H13" s="4"/>
      <c r="I13" s="14">
        <v>44572</v>
      </c>
      <c r="J13" s="15">
        <v>38813.688131997631</v>
      </c>
      <c r="K13" s="15">
        <v>39389.964954247502</v>
      </c>
      <c r="L13" s="15">
        <v>0</v>
      </c>
      <c r="M13" s="15">
        <v>0</v>
      </c>
      <c r="N13" s="15">
        <v>33905.065418214654</v>
      </c>
      <c r="O13" s="15">
        <v>22758.700979722369</v>
      </c>
      <c r="P13" s="15">
        <v>0</v>
      </c>
      <c r="Q13" s="15">
        <v>0</v>
      </c>
      <c r="R13" s="15">
        <v>43840.28761820947</v>
      </c>
      <c r="S13" s="15" t="s">
        <v>37</v>
      </c>
      <c r="T13" s="15">
        <v>0</v>
      </c>
      <c r="U13" s="15" t="s">
        <v>37</v>
      </c>
      <c r="V13" s="15" t="s">
        <v>37</v>
      </c>
      <c r="W13" s="15" t="s">
        <v>37</v>
      </c>
      <c r="X13" s="15" t="s">
        <v>37</v>
      </c>
      <c r="Y13" s="15" t="s">
        <v>37</v>
      </c>
      <c r="Z13" s="15" t="s">
        <v>37</v>
      </c>
      <c r="AA13" s="15" t="s">
        <v>37</v>
      </c>
      <c r="AB13" s="15" t="s">
        <v>37</v>
      </c>
      <c r="AC13" s="15" t="s">
        <v>37</v>
      </c>
      <c r="AD13" s="15" t="s">
        <v>37</v>
      </c>
      <c r="AE13" s="15" t="s">
        <v>37</v>
      </c>
      <c r="AF13" s="15" t="s">
        <v>37</v>
      </c>
      <c r="AG13" s="15" t="s">
        <v>37</v>
      </c>
      <c r="AH13" s="15" t="s">
        <v>37</v>
      </c>
      <c r="AI13" s="15" t="s">
        <v>37</v>
      </c>
      <c r="AJ13" s="15" t="s">
        <v>37</v>
      </c>
      <c r="AK13" s="15" t="s">
        <v>37</v>
      </c>
      <c r="AL13" s="15" t="s">
        <v>37</v>
      </c>
      <c r="AM13" s="15" t="s">
        <v>37</v>
      </c>
      <c r="AN13" s="15" t="s">
        <v>37</v>
      </c>
      <c r="AO13" s="12"/>
      <c r="AP13" s="16">
        <v>178707.70710239161</v>
      </c>
      <c r="AQ13" s="17">
        <v>1</v>
      </c>
      <c r="AR13" s="18" t="s">
        <v>37</v>
      </c>
      <c r="AS13" s="19">
        <v>1821121.4775268268</v>
      </c>
      <c r="AT13" s="19" t="s">
        <v>37</v>
      </c>
      <c r="AV13" s="16">
        <v>178707.70710239161</v>
      </c>
      <c r="AW13" s="17">
        <v>3</v>
      </c>
      <c r="AX13" s="18" t="s">
        <v>37</v>
      </c>
      <c r="AY13" s="19">
        <v>538644.17343733762</v>
      </c>
      <c r="AZ13" s="19" t="s">
        <v>37</v>
      </c>
    </row>
    <row r="14" spans="1:52" customFormat="1" x14ac:dyDescent="0.15">
      <c r="A14" s="12">
        <v>12</v>
      </c>
      <c r="B14" s="13" t="s">
        <v>48</v>
      </c>
      <c r="C14" s="6">
        <v>4227304.6305090729</v>
      </c>
      <c r="D14" s="12"/>
      <c r="E14" s="13">
        <v>12</v>
      </c>
      <c r="F14" s="6">
        <v>1027899.720664989</v>
      </c>
      <c r="G14" s="6">
        <v>2855.2770018471915</v>
      </c>
      <c r="H14" s="4"/>
      <c r="I14" s="14">
        <v>44573</v>
      </c>
      <c r="J14" s="15">
        <v>38802.021846307667</v>
      </c>
      <c r="K14" s="15">
        <v>39378.125456209818</v>
      </c>
      <c r="L14" s="15">
        <v>0</v>
      </c>
      <c r="M14" s="15">
        <v>0</v>
      </c>
      <c r="N14" s="15">
        <v>33894.874524266088</v>
      </c>
      <c r="O14" s="15">
        <v>22750.150210639986</v>
      </c>
      <c r="P14" s="15">
        <v>0</v>
      </c>
      <c r="Q14" s="15">
        <v>0</v>
      </c>
      <c r="R14" s="15">
        <v>43827.110480331081</v>
      </c>
      <c r="S14" s="15" t="s">
        <v>37</v>
      </c>
      <c r="T14" s="15">
        <v>0</v>
      </c>
      <c r="U14" s="15" t="s">
        <v>37</v>
      </c>
      <c r="V14" s="15" t="s">
        <v>37</v>
      </c>
      <c r="W14" s="15" t="s">
        <v>37</v>
      </c>
      <c r="X14" s="15" t="s">
        <v>37</v>
      </c>
      <c r="Y14" s="15" t="s">
        <v>37</v>
      </c>
      <c r="Z14" s="15" t="s">
        <v>37</v>
      </c>
      <c r="AA14" s="15" t="s">
        <v>37</v>
      </c>
      <c r="AB14" s="15" t="s">
        <v>37</v>
      </c>
      <c r="AC14" s="15" t="s">
        <v>37</v>
      </c>
      <c r="AD14" s="15" t="s">
        <v>37</v>
      </c>
      <c r="AE14" s="15" t="s">
        <v>37</v>
      </c>
      <c r="AF14" s="15" t="s">
        <v>37</v>
      </c>
      <c r="AG14" s="15" t="s">
        <v>37</v>
      </c>
      <c r="AH14" s="15" t="s">
        <v>37</v>
      </c>
      <c r="AI14" s="15" t="s">
        <v>37</v>
      </c>
      <c r="AJ14" s="15" t="s">
        <v>37</v>
      </c>
      <c r="AK14" s="15" t="s">
        <v>37</v>
      </c>
      <c r="AL14" s="15" t="s">
        <v>37</v>
      </c>
      <c r="AM14" s="15" t="s">
        <v>37</v>
      </c>
      <c r="AN14" s="15" t="s">
        <v>37</v>
      </c>
      <c r="AO14" s="12"/>
      <c r="AP14" s="16">
        <v>178652.28251775465</v>
      </c>
      <c r="AQ14" s="17">
        <v>1</v>
      </c>
      <c r="AR14" s="18" t="s">
        <v>37</v>
      </c>
      <c r="AS14" s="19">
        <v>1999773.7600445815</v>
      </c>
      <c r="AT14" s="19" t="s">
        <v>37</v>
      </c>
      <c r="AV14" s="16">
        <v>178652.28251775465</v>
      </c>
      <c r="AW14" s="17">
        <v>3</v>
      </c>
      <c r="AX14" s="18" t="s">
        <v>37</v>
      </c>
      <c r="AY14" s="19">
        <v>717296.45595509233</v>
      </c>
      <c r="AZ14" s="19" t="s">
        <v>37</v>
      </c>
    </row>
    <row r="15" spans="1:52" customFormat="1" x14ac:dyDescent="0.15">
      <c r="A15" s="12"/>
      <c r="B15" s="13">
        <v>2022</v>
      </c>
      <c r="C15" s="6">
        <v>51737417.011450216</v>
      </c>
      <c r="D15" s="12"/>
      <c r="E15" s="13">
        <v>13</v>
      </c>
      <c r="F15" s="6">
        <v>1011982.0535491398</v>
      </c>
      <c r="G15" s="6">
        <v>2811.0612598587218</v>
      </c>
      <c r="H15" s="4"/>
      <c r="I15" s="14">
        <v>44574</v>
      </c>
      <c r="J15" s="15">
        <v>38790.359067169862</v>
      </c>
      <c r="K15" s="15">
        <v>39366.289516786979</v>
      </c>
      <c r="L15" s="15">
        <v>0</v>
      </c>
      <c r="M15" s="15">
        <v>0</v>
      </c>
      <c r="N15" s="15">
        <v>40238.06544842328</v>
      </c>
      <c r="O15" s="15">
        <v>22741.602654203703</v>
      </c>
      <c r="P15" s="15">
        <v>0</v>
      </c>
      <c r="Q15" s="15">
        <v>0</v>
      </c>
      <c r="R15" s="15">
        <v>43813.93730312385</v>
      </c>
      <c r="S15" s="15" t="s">
        <v>37</v>
      </c>
      <c r="T15" s="15">
        <v>0</v>
      </c>
      <c r="U15" s="15" t="s">
        <v>37</v>
      </c>
      <c r="V15" s="15" t="s">
        <v>37</v>
      </c>
      <c r="W15" s="15" t="s">
        <v>37</v>
      </c>
      <c r="X15" s="15" t="s">
        <v>37</v>
      </c>
      <c r="Y15" s="15" t="s">
        <v>37</v>
      </c>
      <c r="Z15" s="15" t="s">
        <v>37</v>
      </c>
      <c r="AA15" s="15" t="s">
        <v>37</v>
      </c>
      <c r="AB15" s="15" t="s">
        <v>37</v>
      </c>
      <c r="AC15" s="15" t="s">
        <v>37</v>
      </c>
      <c r="AD15" s="15" t="s">
        <v>37</v>
      </c>
      <c r="AE15" s="15" t="s">
        <v>37</v>
      </c>
      <c r="AF15" s="15" t="s">
        <v>37</v>
      </c>
      <c r="AG15" s="15" t="s">
        <v>37</v>
      </c>
      <c r="AH15" s="15" t="s">
        <v>37</v>
      </c>
      <c r="AI15" s="15" t="s">
        <v>37</v>
      </c>
      <c r="AJ15" s="15" t="s">
        <v>37</v>
      </c>
      <c r="AK15" s="15" t="s">
        <v>37</v>
      </c>
      <c r="AL15" s="15" t="s">
        <v>37</v>
      </c>
      <c r="AM15" s="15" t="s">
        <v>37</v>
      </c>
      <c r="AN15" s="15" t="s">
        <v>37</v>
      </c>
      <c r="AO15" s="12"/>
      <c r="AP15" s="16">
        <v>184950.25398970768</v>
      </c>
      <c r="AQ15" s="17">
        <v>1</v>
      </c>
      <c r="AR15" s="18" t="s">
        <v>37</v>
      </c>
      <c r="AS15" s="19">
        <v>2184724.0140342889</v>
      </c>
      <c r="AT15" s="19" t="s">
        <v>37</v>
      </c>
      <c r="AV15" s="16">
        <v>184950.25398970768</v>
      </c>
      <c r="AW15" s="17">
        <v>3</v>
      </c>
      <c r="AX15" s="18" t="s">
        <v>37</v>
      </c>
      <c r="AY15" s="19">
        <v>902246.70994480001</v>
      </c>
      <c r="AZ15" s="19" t="s">
        <v>37</v>
      </c>
    </row>
    <row r="16" spans="1:52" customFormat="1" x14ac:dyDescent="0.15">
      <c r="A16" s="12"/>
      <c r="B16" s="20"/>
      <c r="C16" s="12"/>
      <c r="D16" s="12"/>
      <c r="E16" s="13">
        <v>14</v>
      </c>
      <c r="F16" s="6">
        <v>996126.7654839938</v>
      </c>
      <c r="G16" s="6">
        <v>2767.0187930110937</v>
      </c>
      <c r="H16" s="4"/>
      <c r="I16" s="14">
        <v>44575</v>
      </c>
      <c r="J16" s="15">
        <v>38778.69979353025</v>
      </c>
      <c r="K16" s="15">
        <v>39354.45713490936</v>
      </c>
      <c r="L16" s="15">
        <v>0</v>
      </c>
      <c r="M16" s="15">
        <v>0</v>
      </c>
      <c r="N16" s="15">
        <v>40225.971035608505</v>
      </c>
      <c r="O16" s="15">
        <v>22733.058309206481</v>
      </c>
      <c r="P16" s="15">
        <v>0</v>
      </c>
      <c r="Q16" s="15">
        <v>0</v>
      </c>
      <c r="R16" s="15">
        <v>43800.768085397322</v>
      </c>
      <c r="S16" s="15" t="s">
        <v>37</v>
      </c>
      <c r="T16" s="15">
        <v>0</v>
      </c>
      <c r="U16" s="15" t="s">
        <v>37</v>
      </c>
      <c r="V16" s="15" t="s">
        <v>37</v>
      </c>
      <c r="W16" s="15" t="s">
        <v>37</v>
      </c>
      <c r="X16" s="15" t="s">
        <v>37</v>
      </c>
      <c r="Y16" s="15" t="s">
        <v>37</v>
      </c>
      <c r="Z16" s="15" t="s">
        <v>37</v>
      </c>
      <c r="AA16" s="15" t="s">
        <v>37</v>
      </c>
      <c r="AB16" s="15" t="s">
        <v>37</v>
      </c>
      <c r="AC16" s="15" t="s">
        <v>37</v>
      </c>
      <c r="AD16" s="15" t="s">
        <v>37</v>
      </c>
      <c r="AE16" s="15" t="s">
        <v>37</v>
      </c>
      <c r="AF16" s="15" t="s">
        <v>37</v>
      </c>
      <c r="AG16" s="15" t="s">
        <v>37</v>
      </c>
      <c r="AH16" s="15" t="s">
        <v>37</v>
      </c>
      <c r="AI16" s="15" t="s">
        <v>37</v>
      </c>
      <c r="AJ16" s="15" t="s">
        <v>37</v>
      </c>
      <c r="AK16" s="15" t="s">
        <v>37</v>
      </c>
      <c r="AL16" s="15" t="s">
        <v>37</v>
      </c>
      <c r="AM16" s="15" t="s">
        <v>37</v>
      </c>
      <c r="AN16" s="15" t="s">
        <v>37</v>
      </c>
      <c r="AO16" s="12"/>
      <c r="AP16" s="16">
        <v>184892.95435865191</v>
      </c>
      <c r="AQ16" s="17">
        <v>1</v>
      </c>
      <c r="AR16" s="18" t="s">
        <v>37</v>
      </c>
      <c r="AS16" s="19">
        <v>2369616.9683929407</v>
      </c>
      <c r="AT16" s="19" t="s">
        <v>37</v>
      </c>
      <c r="AV16" s="16">
        <v>184892.95435865191</v>
      </c>
      <c r="AW16" s="17">
        <v>3</v>
      </c>
      <c r="AX16" s="18" t="s">
        <v>37</v>
      </c>
      <c r="AY16" s="19">
        <v>1087139.664303452</v>
      </c>
      <c r="AZ16" s="19" t="s">
        <v>37</v>
      </c>
    </row>
    <row r="17" spans="1:56" customFormat="1" x14ac:dyDescent="0.15">
      <c r="B17" s="20"/>
      <c r="C17" s="21"/>
      <c r="E17" s="13">
        <v>15</v>
      </c>
      <c r="F17" s="6">
        <v>980333.66455270606</v>
      </c>
      <c r="G17" s="6">
        <v>2723.1490682019612</v>
      </c>
      <c r="H17" s="4"/>
      <c r="I17" s="14">
        <v>44576</v>
      </c>
      <c r="J17" s="15">
        <v>38767.04402433517</v>
      </c>
      <c r="K17" s="15">
        <v>39342.628309507672</v>
      </c>
      <c r="L17" s="15">
        <v>0</v>
      </c>
      <c r="M17" s="15">
        <v>0</v>
      </c>
      <c r="N17" s="15">
        <v>40213.88025802865</v>
      </c>
      <c r="O17" s="15">
        <v>22724.517174441738</v>
      </c>
      <c r="P17" s="15">
        <v>0</v>
      </c>
      <c r="Q17" s="15">
        <v>0</v>
      </c>
      <c r="R17" s="15">
        <v>43787.602825961367</v>
      </c>
      <c r="S17" s="15" t="s">
        <v>37</v>
      </c>
      <c r="T17" s="15">
        <v>0</v>
      </c>
      <c r="U17" s="15" t="s">
        <v>37</v>
      </c>
      <c r="V17" s="15" t="s">
        <v>37</v>
      </c>
      <c r="W17" s="15" t="s">
        <v>37</v>
      </c>
      <c r="X17" s="15" t="s">
        <v>37</v>
      </c>
      <c r="Y17" s="15" t="s">
        <v>37</v>
      </c>
      <c r="Z17" s="15" t="s">
        <v>37</v>
      </c>
      <c r="AA17" s="15" t="s">
        <v>37</v>
      </c>
      <c r="AB17" s="15" t="s">
        <v>37</v>
      </c>
      <c r="AC17" s="15" t="s">
        <v>37</v>
      </c>
      <c r="AD17" s="15" t="s">
        <v>37</v>
      </c>
      <c r="AE17" s="15" t="s">
        <v>37</v>
      </c>
      <c r="AF17" s="15" t="s">
        <v>37</v>
      </c>
      <c r="AG17" s="15" t="s">
        <v>37</v>
      </c>
      <c r="AH17" s="15" t="s">
        <v>37</v>
      </c>
      <c r="AI17" s="15" t="s">
        <v>37</v>
      </c>
      <c r="AJ17" s="15" t="s">
        <v>37</v>
      </c>
      <c r="AK17" s="15" t="s">
        <v>37</v>
      </c>
      <c r="AL17" s="15" t="s">
        <v>37</v>
      </c>
      <c r="AM17" s="15" t="s">
        <v>37</v>
      </c>
      <c r="AN17" s="15" t="s">
        <v>37</v>
      </c>
      <c r="AO17" s="12"/>
      <c r="AP17" s="16">
        <v>184835.67259227461</v>
      </c>
      <c r="AQ17" s="17">
        <v>1</v>
      </c>
      <c r="AR17" s="18" t="s">
        <v>37</v>
      </c>
      <c r="AS17" s="19">
        <v>2554452.6409852151</v>
      </c>
      <c r="AT17" s="19" t="s">
        <v>37</v>
      </c>
      <c r="AV17" s="16">
        <v>184835.67259227461</v>
      </c>
      <c r="AW17" s="17">
        <v>3</v>
      </c>
      <c r="AX17" s="18">
        <v>3</v>
      </c>
      <c r="AY17" s="19">
        <v>1271975.3368957266</v>
      </c>
      <c r="AZ17" s="19">
        <v>1271975.3368957266</v>
      </c>
    </row>
    <row r="18" spans="1:56" customFormat="1" x14ac:dyDescent="0.15">
      <c r="A18" s="12"/>
      <c r="B18" s="30"/>
      <c r="C18" s="21"/>
      <c r="D18" s="12"/>
      <c r="E18" s="13">
        <v>16</v>
      </c>
      <c r="F18" s="6">
        <v>964037.96012080275</v>
      </c>
      <c r="G18" s="6">
        <v>2677.8832225577853</v>
      </c>
      <c r="H18" s="4"/>
      <c r="I18" s="14">
        <v>44577</v>
      </c>
      <c r="J18" s="15">
        <v>38755.391758531281</v>
      </c>
      <c r="K18" s="15">
        <v>39330.803039512924</v>
      </c>
      <c r="L18" s="15">
        <v>0</v>
      </c>
      <c r="M18" s="15">
        <v>0</v>
      </c>
      <c r="N18" s="15">
        <v>40201.793114591099</v>
      </c>
      <c r="O18" s="15">
        <v>33956.065866573845</v>
      </c>
      <c r="P18" s="15">
        <v>0</v>
      </c>
      <c r="Q18" s="15">
        <v>0</v>
      </c>
      <c r="R18" s="15">
        <v>43774.441523626243</v>
      </c>
      <c r="S18" s="15" t="s">
        <v>37</v>
      </c>
      <c r="T18" s="15">
        <v>0</v>
      </c>
      <c r="U18" s="15" t="s">
        <v>37</v>
      </c>
      <c r="V18" s="15" t="s">
        <v>37</v>
      </c>
      <c r="W18" s="15" t="s">
        <v>37</v>
      </c>
      <c r="X18" s="15" t="s">
        <v>37</v>
      </c>
      <c r="Y18" s="15" t="s">
        <v>37</v>
      </c>
      <c r="Z18" s="15" t="s">
        <v>37</v>
      </c>
      <c r="AA18" s="15" t="s">
        <v>37</v>
      </c>
      <c r="AB18" s="15" t="s">
        <v>37</v>
      </c>
      <c r="AC18" s="15" t="s">
        <v>37</v>
      </c>
      <c r="AD18" s="15" t="s">
        <v>37</v>
      </c>
      <c r="AE18" s="15" t="s">
        <v>37</v>
      </c>
      <c r="AF18" s="15" t="s">
        <v>37</v>
      </c>
      <c r="AG18" s="15" t="s">
        <v>37</v>
      </c>
      <c r="AH18" s="15" t="s">
        <v>37</v>
      </c>
      <c r="AI18" s="15" t="s">
        <v>37</v>
      </c>
      <c r="AJ18" s="15" t="s">
        <v>37</v>
      </c>
      <c r="AK18" s="15" t="s">
        <v>37</v>
      </c>
      <c r="AL18" s="15" t="s">
        <v>37</v>
      </c>
      <c r="AM18" s="15" t="s">
        <v>37</v>
      </c>
      <c r="AN18" s="15" t="s">
        <v>37</v>
      </c>
      <c r="AO18" s="12"/>
      <c r="AP18" s="16">
        <v>196018.49530283539</v>
      </c>
      <c r="AQ18" s="17">
        <v>1</v>
      </c>
      <c r="AR18" s="18" t="s">
        <v>37</v>
      </c>
      <c r="AS18" s="19">
        <v>2750471.1362880506</v>
      </c>
      <c r="AT18" s="19" t="s">
        <v>37</v>
      </c>
      <c r="AV18" s="16">
        <v>196018.49530283539</v>
      </c>
      <c r="AW18" s="17">
        <v>4</v>
      </c>
      <c r="AX18" s="18" t="s">
        <v>37</v>
      </c>
      <c r="AY18" s="19">
        <v>196018.49530283539</v>
      </c>
      <c r="AZ18" s="19" t="s">
        <v>37</v>
      </c>
    </row>
    <row r="19" spans="1:56" customFormat="1" x14ac:dyDescent="0.15">
      <c r="A19" s="21"/>
      <c r="B19" s="30"/>
      <c r="C19" s="21"/>
      <c r="D19" s="12"/>
      <c r="E19" s="13">
        <v>17</v>
      </c>
      <c r="F19" s="6">
        <v>947625.45298624854</v>
      </c>
      <c r="G19" s="6">
        <v>2632.2929249618014</v>
      </c>
      <c r="H19" s="4"/>
      <c r="I19" s="14">
        <v>44578</v>
      </c>
      <c r="J19" s="15">
        <v>38743.742995065579</v>
      </c>
      <c r="K19" s="15">
        <v>38821.272699503861</v>
      </c>
      <c r="L19" s="15">
        <v>0</v>
      </c>
      <c r="M19" s="15">
        <v>0</v>
      </c>
      <c r="N19" s="15">
        <v>40189.709604203512</v>
      </c>
      <c r="O19" s="15">
        <v>33945.85964334767</v>
      </c>
      <c r="P19" s="15">
        <v>0</v>
      </c>
      <c r="Q19" s="15">
        <v>0</v>
      </c>
      <c r="R19" s="15">
        <v>42045.155385939725</v>
      </c>
      <c r="S19" s="15" t="s">
        <v>37</v>
      </c>
      <c r="T19" s="15">
        <v>0</v>
      </c>
      <c r="U19" s="15" t="s">
        <v>37</v>
      </c>
      <c r="V19" s="15" t="s">
        <v>37</v>
      </c>
      <c r="W19" s="15" t="s">
        <v>37</v>
      </c>
      <c r="X19" s="15" t="s">
        <v>37</v>
      </c>
      <c r="Y19" s="15" t="s">
        <v>37</v>
      </c>
      <c r="Z19" s="15" t="s">
        <v>37</v>
      </c>
      <c r="AA19" s="15" t="s">
        <v>37</v>
      </c>
      <c r="AB19" s="15" t="s">
        <v>37</v>
      </c>
      <c r="AC19" s="15" t="s">
        <v>37</v>
      </c>
      <c r="AD19" s="15" t="s">
        <v>37</v>
      </c>
      <c r="AE19" s="15" t="s">
        <v>37</v>
      </c>
      <c r="AF19" s="15" t="s">
        <v>37</v>
      </c>
      <c r="AG19" s="15" t="s">
        <v>37</v>
      </c>
      <c r="AH19" s="15" t="s">
        <v>37</v>
      </c>
      <c r="AI19" s="15" t="s">
        <v>37</v>
      </c>
      <c r="AJ19" s="15" t="s">
        <v>37</v>
      </c>
      <c r="AK19" s="15" t="s">
        <v>37</v>
      </c>
      <c r="AL19" s="15" t="s">
        <v>37</v>
      </c>
      <c r="AM19" s="15" t="s">
        <v>37</v>
      </c>
      <c r="AN19" s="15" t="s">
        <v>37</v>
      </c>
      <c r="AO19" s="12"/>
      <c r="AP19" s="16">
        <v>193745.74032806035</v>
      </c>
      <c r="AQ19" s="17">
        <v>1</v>
      </c>
      <c r="AR19" s="18" t="s">
        <v>37</v>
      </c>
      <c r="AS19" s="19">
        <v>2944216.876616111</v>
      </c>
      <c r="AT19" s="19" t="s">
        <v>37</v>
      </c>
      <c r="AV19" s="16">
        <v>193745.74032806035</v>
      </c>
      <c r="AW19" s="17">
        <v>4</v>
      </c>
      <c r="AX19" s="18" t="s">
        <v>37</v>
      </c>
      <c r="AY19" s="19">
        <v>389764.23563089571</v>
      </c>
      <c r="AZ19" s="19" t="s">
        <v>37</v>
      </c>
      <c r="BD19" s="22"/>
    </row>
    <row r="20" spans="1:56" customFormat="1" x14ac:dyDescent="0.15">
      <c r="A20" s="12"/>
      <c r="B20" s="30"/>
      <c r="C20" s="21"/>
      <c r="D20" s="12"/>
      <c r="E20" s="13">
        <v>18</v>
      </c>
      <c r="F20" s="6">
        <v>930721.6483607121</v>
      </c>
      <c r="G20" s="6">
        <v>2585.3379121130893</v>
      </c>
      <c r="H20" s="4"/>
      <c r="I20" s="14">
        <v>44579</v>
      </c>
      <c r="J20" s="15">
        <v>38235.532377335534</v>
      </c>
      <c r="K20" s="15">
        <v>38809.604134109606</v>
      </c>
      <c r="L20" s="15">
        <v>0</v>
      </c>
      <c r="M20" s="15">
        <v>0</v>
      </c>
      <c r="N20" s="15">
        <v>40177.629725773913</v>
      </c>
      <c r="O20" s="15">
        <v>33935.656487820583</v>
      </c>
      <c r="P20" s="15">
        <v>0</v>
      </c>
      <c r="Q20" s="15">
        <v>0</v>
      </c>
      <c r="R20" s="15">
        <v>42032.51781352087</v>
      </c>
      <c r="S20" s="15" t="s">
        <v>37</v>
      </c>
      <c r="T20" s="15">
        <v>0</v>
      </c>
      <c r="U20" s="15" t="s">
        <v>37</v>
      </c>
      <c r="V20" s="15" t="s">
        <v>37</v>
      </c>
      <c r="W20" s="15" t="s">
        <v>37</v>
      </c>
      <c r="X20" s="15" t="s">
        <v>37</v>
      </c>
      <c r="Y20" s="15" t="s">
        <v>37</v>
      </c>
      <c r="Z20" s="15" t="s">
        <v>37</v>
      </c>
      <c r="AA20" s="15" t="s">
        <v>37</v>
      </c>
      <c r="AB20" s="15" t="s">
        <v>37</v>
      </c>
      <c r="AC20" s="15" t="s">
        <v>37</v>
      </c>
      <c r="AD20" s="15" t="s">
        <v>37</v>
      </c>
      <c r="AE20" s="15" t="s">
        <v>37</v>
      </c>
      <c r="AF20" s="15" t="s">
        <v>37</v>
      </c>
      <c r="AG20" s="15" t="s">
        <v>37</v>
      </c>
      <c r="AH20" s="15" t="s">
        <v>37</v>
      </c>
      <c r="AI20" s="15" t="s">
        <v>37</v>
      </c>
      <c r="AJ20" s="15" t="s">
        <v>37</v>
      </c>
      <c r="AK20" s="15" t="s">
        <v>37</v>
      </c>
      <c r="AL20" s="15" t="s">
        <v>37</v>
      </c>
      <c r="AM20" s="15" t="s">
        <v>37</v>
      </c>
      <c r="AN20" s="15" t="s">
        <v>37</v>
      </c>
      <c r="AO20" s="12"/>
      <c r="AP20" s="16">
        <v>193190.94053856051</v>
      </c>
      <c r="AQ20" s="17">
        <v>1</v>
      </c>
      <c r="AR20" s="18" t="s">
        <v>37</v>
      </c>
      <c r="AS20" s="19">
        <v>3137407.8171546715</v>
      </c>
      <c r="AT20" s="19" t="s">
        <v>37</v>
      </c>
      <c r="AV20" s="16">
        <v>193190.94053856051</v>
      </c>
      <c r="AW20" s="17">
        <v>4</v>
      </c>
      <c r="AX20" s="18" t="s">
        <v>37</v>
      </c>
      <c r="AY20" s="19">
        <v>582955.17616945622</v>
      </c>
      <c r="AZ20" s="19" t="s">
        <v>37</v>
      </c>
      <c r="BD20" s="22"/>
    </row>
    <row r="21" spans="1:56" customFormat="1" x14ac:dyDescent="0.15">
      <c r="A21" s="12"/>
      <c r="B21" s="30"/>
      <c r="C21" s="21"/>
      <c r="D21" s="12"/>
      <c r="E21" s="13">
        <v>19</v>
      </c>
      <c r="F21" s="6">
        <v>915216.31698886992</v>
      </c>
      <c r="G21" s="6">
        <v>2542.2675471913053</v>
      </c>
      <c r="H21" s="4"/>
      <c r="I21" s="14">
        <v>44580</v>
      </c>
      <c r="J21" s="15">
        <v>38224.039868746688</v>
      </c>
      <c r="K21" s="15">
        <v>38797.93907595273</v>
      </c>
      <c r="L21" s="15">
        <v>0</v>
      </c>
      <c r="M21" s="15">
        <v>0</v>
      </c>
      <c r="N21" s="15">
        <v>40165.553478210619</v>
      </c>
      <c r="O21" s="15">
        <v>33925.456399070528</v>
      </c>
      <c r="P21" s="15">
        <v>0</v>
      </c>
      <c r="Q21" s="15">
        <v>0</v>
      </c>
      <c r="R21" s="15">
        <v>42019.884039595207</v>
      </c>
      <c r="S21" s="15" t="s">
        <v>37</v>
      </c>
      <c r="T21" s="15">
        <v>0</v>
      </c>
      <c r="U21" s="15" t="s">
        <v>37</v>
      </c>
      <c r="V21" s="15" t="s">
        <v>37</v>
      </c>
      <c r="W21" s="15" t="s">
        <v>37</v>
      </c>
      <c r="X21" s="15" t="s">
        <v>37</v>
      </c>
      <c r="Y21" s="15" t="s">
        <v>37</v>
      </c>
      <c r="Z21" s="15" t="s">
        <v>37</v>
      </c>
      <c r="AA21" s="15" t="s">
        <v>37</v>
      </c>
      <c r="AB21" s="15" t="s">
        <v>37</v>
      </c>
      <c r="AC21" s="15" t="s">
        <v>37</v>
      </c>
      <c r="AD21" s="15" t="s">
        <v>37</v>
      </c>
      <c r="AE21" s="15" t="s">
        <v>37</v>
      </c>
      <c r="AF21" s="15" t="s">
        <v>37</v>
      </c>
      <c r="AG21" s="15" t="s">
        <v>37</v>
      </c>
      <c r="AH21" s="15" t="s">
        <v>37</v>
      </c>
      <c r="AI21" s="15" t="s">
        <v>37</v>
      </c>
      <c r="AJ21" s="15" t="s">
        <v>37</v>
      </c>
      <c r="AK21" s="15" t="s">
        <v>37</v>
      </c>
      <c r="AL21" s="15" t="s">
        <v>37</v>
      </c>
      <c r="AM21" s="15" t="s">
        <v>37</v>
      </c>
      <c r="AN21" s="15" t="s">
        <v>37</v>
      </c>
      <c r="AO21" s="12"/>
      <c r="AP21" s="16">
        <v>193132.87286157577</v>
      </c>
      <c r="AQ21" s="17">
        <v>1</v>
      </c>
      <c r="AR21" s="18" t="s">
        <v>37</v>
      </c>
      <c r="AS21" s="19">
        <v>3330540.6900162473</v>
      </c>
      <c r="AT21" s="19" t="s">
        <v>37</v>
      </c>
      <c r="AV21" s="16">
        <v>193132.87286157577</v>
      </c>
      <c r="AW21" s="17">
        <v>4</v>
      </c>
      <c r="AX21" s="18" t="s">
        <v>37</v>
      </c>
      <c r="AY21" s="19">
        <v>776088.04903103202</v>
      </c>
      <c r="AZ21" s="19" t="s">
        <v>37</v>
      </c>
      <c r="BD21" s="22"/>
    </row>
    <row r="22" spans="1:56" customFormat="1" x14ac:dyDescent="0.15">
      <c r="A22" s="12"/>
      <c r="B22" s="30"/>
      <c r="C22" s="21"/>
      <c r="D22" s="12"/>
      <c r="E22" s="13">
        <v>20</v>
      </c>
      <c r="F22" s="6">
        <v>966276.88227224781</v>
      </c>
      <c r="G22" s="6">
        <v>2684.1024507562438</v>
      </c>
      <c r="H22" s="4"/>
      <c r="I22" s="14">
        <v>44581</v>
      </c>
      <c r="J22" s="15">
        <v>38212.550814477567</v>
      </c>
      <c r="K22" s="15">
        <v>38786.277523979043</v>
      </c>
      <c r="L22" s="15">
        <v>0</v>
      </c>
      <c r="M22" s="15">
        <v>0</v>
      </c>
      <c r="N22" s="15">
        <v>43080.849640499895</v>
      </c>
      <c r="O22" s="15">
        <v>33915.259376175723</v>
      </c>
      <c r="P22" s="15">
        <v>0</v>
      </c>
      <c r="Q22" s="15">
        <v>0</v>
      </c>
      <c r="R22" s="15">
        <v>42007.254063021021</v>
      </c>
      <c r="S22" s="15" t="s">
        <v>37</v>
      </c>
      <c r="T22" s="15">
        <v>0</v>
      </c>
      <c r="U22" s="15" t="s">
        <v>37</v>
      </c>
      <c r="V22" s="15" t="s">
        <v>37</v>
      </c>
      <c r="W22" s="15" t="s">
        <v>37</v>
      </c>
      <c r="X22" s="15" t="s">
        <v>37</v>
      </c>
      <c r="Y22" s="15" t="s">
        <v>37</v>
      </c>
      <c r="Z22" s="15" t="s">
        <v>37</v>
      </c>
      <c r="AA22" s="15" t="s">
        <v>37</v>
      </c>
      <c r="AB22" s="15" t="s">
        <v>37</v>
      </c>
      <c r="AC22" s="15" t="s">
        <v>37</v>
      </c>
      <c r="AD22" s="15" t="s">
        <v>37</v>
      </c>
      <c r="AE22" s="15" t="s">
        <v>37</v>
      </c>
      <c r="AF22" s="15" t="s">
        <v>37</v>
      </c>
      <c r="AG22" s="15" t="s">
        <v>37</v>
      </c>
      <c r="AH22" s="15" t="s">
        <v>37</v>
      </c>
      <c r="AI22" s="15" t="s">
        <v>37</v>
      </c>
      <c r="AJ22" s="15" t="s">
        <v>37</v>
      </c>
      <c r="AK22" s="15" t="s">
        <v>37</v>
      </c>
      <c r="AL22" s="15" t="s">
        <v>37</v>
      </c>
      <c r="AM22" s="15" t="s">
        <v>37</v>
      </c>
      <c r="AN22" s="15" t="s">
        <v>37</v>
      </c>
      <c r="AO22" s="12"/>
      <c r="AP22" s="16">
        <v>196002.19141815323</v>
      </c>
      <c r="AQ22" s="17">
        <v>1</v>
      </c>
      <c r="AR22" s="18" t="s">
        <v>37</v>
      </c>
      <c r="AS22" s="19">
        <v>3526542.8814344006</v>
      </c>
      <c r="AT22" s="19" t="s">
        <v>37</v>
      </c>
      <c r="AV22" s="16">
        <v>196002.19141815323</v>
      </c>
      <c r="AW22" s="17">
        <v>4</v>
      </c>
      <c r="AX22" s="18" t="s">
        <v>37</v>
      </c>
      <c r="AY22" s="19">
        <v>972090.24044918525</v>
      </c>
      <c r="AZ22" s="19" t="s">
        <v>37</v>
      </c>
      <c r="BD22" s="22"/>
    </row>
    <row r="23" spans="1:56" customFormat="1" x14ac:dyDescent="0.15">
      <c r="A23" s="12"/>
      <c r="B23" s="30"/>
      <c r="C23" s="21"/>
      <c r="D23" s="12"/>
      <c r="E23" s="13">
        <v>21</v>
      </c>
      <c r="F23" s="6">
        <v>1013307.7914686388</v>
      </c>
      <c r="G23" s="6">
        <v>2814.7438651906632</v>
      </c>
      <c r="H23" s="4"/>
      <c r="I23" s="14">
        <v>44582</v>
      </c>
      <c r="J23" s="15">
        <v>38201.065213489899</v>
      </c>
      <c r="K23" s="15">
        <v>38774.619477134693</v>
      </c>
      <c r="L23" s="15">
        <v>0</v>
      </c>
      <c r="M23" s="15">
        <v>0</v>
      </c>
      <c r="N23" s="15">
        <v>43067.900767979379</v>
      </c>
      <c r="O23" s="15">
        <v>33905.065418214654</v>
      </c>
      <c r="P23" s="15">
        <v>0</v>
      </c>
      <c r="Q23" s="15">
        <v>0</v>
      </c>
      <c r="R23" s="15">
        <v>41994.627882656932</v>
      </c>
      <c r="S23" s="15" t="s">
        <v>37</v>
      </c>
      <c r="T23" s="15">
        <v>0</v>
      </c>
      <c r="U23" s="15" t="s">
        <v>37</v>
      </c>
      <c r="V23" s="15" t="s">
        <v>37</v>
      </c>
      <c r="W23" s="15" t="s">
        <v>37</v>
      </c>
      <c r="X23" s="15" t="s">
        <v>37</v>
      </c>
      <c r="Y23" s="15" t="s">
        <v>37</v>
      </c>
      <c r="Z23" s="15" t="s">
        <v>37</v>
      </c>
      <c r="AA23" s="15" t="s">
        <v>37</v>
      </c>
      <c r="AB23" s="15" t="s">
        <v>37</v>
      </c>
      <c r="AC23" s="15" t="s">
        <v>37</v>
      </c>
      <c r="AD23" s="15" t="s">
        <v>37</v>
      </c>
      <c r="AE23" s="15" t="s">
        <v>37</v>
      </c>
      <c r="AF23" s="15" t="s">
        <v>37</v>
      </c>
      <c r="AG23" s="15" t="s">
        <v>37</v>
      </c>
      <c r="AH23" s="15" t="s">
        <v>37</v>
      </c>
      <c r="AI23" s="15" t="s">
        <v>37</v>
      </c>
      <c r="AJ23" s="15" t="s">
        <v>37</v>
      </c>
      <c r="AK23" s="15" t="s">
        <v>37</v>
      </c>
      <c r="AL23" s="15" t="s">
        <v>37</v>
      </c>
      <c r="AM23" s="15" t="s">
        <v>37</v>
      </c>
      <c r="AN23" s="15" t="s">
        <v>37</v>
      </c>
      <c r="AO23" s="12"/>
      <c r="AP23" s="16">
        <v>195943.27875947556</v>
      </c>
      <c r="AQ23" s="17">
        <v>1</v>
      </c>
      <c r="AR23" s="18" t="s">
        <v>37</v>
      </c>
      <c r="AS23" s="19">
        <v>3722486.1601938764</v>
      </c>
      <c r="AT23" s="19" t="s">
        <v>37</v>
      </c>
      <c r="AV23" s="16">
        <v>195943.27875947556</v>
      </c>
      <c r="AW23" s="17">
        <v>4</v>
      </c>
      <c r="AX23" s="18" t="s">
        <v>37</v>
      </c>
      <c r="AY23" s="19">
        <v>1168033.5192086608</v>
      </c>
      <c r="AZ23" s="19" t="s">
        <v>37</v>
      </c>
      <c r="BD23" s="22"/>
    </row>
    <row r="24" spans="1:56" customFormat="1" x14ac:dyDescent="0.15">
      <c r="A24" s="12"/>
      <c r="B24" s="30"/>
      <c r="C24" s="21"/>
      <c r="D24" s="12"/>
      <c r="E24" s="13">
        <v>22</v>
      </c>
      <c r="F24" s="6">
        <v>1185657.1725972677</v>
      </c>
      <c r="G24" s="6">
        <v>3293.4921461035215</v>
      </c>
      <c r="H24" s="4"/>
      <c r="I24" s="14">
        <v>44583</v>
      </c>
      <c r="J24" s="15">
        <v>38189.583064745726</v>
      </c>
      <c r="K24" s="15">
        <v>38762.964934366129</v>
      </c>
      <c r="L24" s="15">
        <v>0</v>
      </c>
      <c r="M24" s="15">
        <v>0</v>
      </c>
      <c r="N24" s="15">
        <v>43054.955787519975</v>
      </c>
      <c r="O24" s="15">
        <v>33894.874524266088</v>
      </c>
      <c r="P24" s="15">
        <v>0</v>
      </c>
      <c r="Q24" s="15">
        <v>0</v>
      </c>
      <c r="R24" s="15">
        <v>41982.005497361926</v>
      </c>
      <c r="S24" s="15" t="s">
        <v>37</v>
      </c>
      <c r="T24" s="15">
        <v>0</v>
      </c>
      <c r="U24" s="15" t="s">
        <v>37</v>
      </c>
      <c r="V24" s="15" t="s">
        <v>37</v>
      </c>
      <c r="W24" s="15" t="s">
        <v>37</v>
      </c>
      <c r="X24" s="15" t="s">
        <v>37</v>
      </c>
      <c r="Y24" s="15" t="s">
        <v>37</v>
      </c>
      <c r="Z24" s="15" t="s">
        <v>37</v>
      </c>
      <c r="AA24" s="15" t="s">
        <v>37</v>
      </c>
      <c r="AB24" s="15" t="s">
        <v>37</v>
      </c>
      <c r="AC24" s="15" t="s">
        <v>37</v>
      </c>
      <c r="AD24" s="15" t="s">
        <v>37</v>
      </c>
      <c r="AE24" s="15" t="s">
        <v>37</v>
      </c>
      <c r="AF24" s="15" t="s">
        <v>37</v>
      </c>
      <c r="AG24" s="15" t="s">
        <v>37</v>
      </c>
      <c r="AH24" s="15" t="s">
        <v>37</v>
      </c>
      <c r="AI24" s="15" t="s">
        <v>37</v>
      </c>
      <c r="AJ24" s="15" t="s">
        <v>37</v>
      </c>
      <c r="AK24" s="15" t="s">
        <v>37</v>
      </c>
      <c r="AL24" s="15" t="s">
        <v>37</v>
      </c>
      <c r="AM24" s="15" t="s">
        <v>37</v>
      </c>
      <c r="AN24" s="15" t="s">
        <v>37</v>
      </c>
      <c r="AO24" s="12"/>
      <c r="AP24" s="16">
        <v>195884.38380825985</v>
      </c>
      <c r="AQ24" s="17">
        <v>1</v>
      </c>
      <c r="AR24" s="18" t="s">
        <v>37</v>
      </c>
      <c r="AS24" s="19">
        <v>3918370.5440021362</v>
      </c>
      <c r="AT24" s="19" t="s">
        <v>37</v>
      </c>
      <c r="AV24" s="16">
        <v>195884.38380825985</v>
      </c>
      <c r="AW24" s="17">
        <v>4</v>
      </c>
      <c r="AX24" s="18">
        <v>4</v>
      </c>
      <c r="AY24" s="19">
        <v>1363917.9030169207</v>
      </c>
      <c r="AZ24" s="19">
        <v>1363917.9030169207</v>
      </c>
      <c r="BD24" s="22"/>
    </row>
    <row r="25" spans="1:56" customFormat="1" x14ac:dyDescent="0.15">
      <c r="A25" s="12"/>
      <c r="B25" s="30"/>
      <c r="C25" s="21"/>
      <c r="D25" s="12"/>
      <c r="E25" s="13">
        <v>23</v>
      </c>
      <c r="F25" s="6">
        <v>1326737.3597926158</v>
      </c>
      <c r="G25" s="6">
        <v>3685.3815549794881</v>
      </c>
      <c r="H25" s="4"/>
      <c r="I25" s="14">
        <v>44584</v>
      </c>
      <c r="J25" s="15">
        <v>38178.104367207416</v>
      </c>
      <c r="K25" s="15">
        <v>38751.313894620143</v>
      </c>
      <c r="L25" s="15">
        <v>0</v>
      </c>
      <c r="M25" s="15">
        <v>0</v>
      </c>
      <c r="N25" s="15">
        <v>43042.014697951832</v>
      </c>
      <c r="O25" s="15">
        <v>40238.06544842328</v>
      </c>
      <c r="P25" s="15">
        <v>0</v>
      </c>
      <c r="Q25" s="15">
        <v>0</v>
      </c>
      <c r="R25" s="15">
        <v>41969.386905995285</v>
      </c>
      <c r="S25" s="15" t="s">
        <v>37</v>
      </c>
      <c r="T25" s="15">
        <v>0</v>
      </c>
      <c r="U25" s="15" t="s">
        <v>37</v>
      </c>
      <c r="V25" s="15" t="s">
        <v>37</v>
      </c>
      <c r="W25" s="15" t="s">
        <v>37</v>
      </c>
      <c r="X25" s="15" t="s">
        <v>37</v>
      </c>
      <c r="Y25" s="15" t="s">
        <v>37</v>
      </c>
      <c r="Z25" s="15" t="s">
        <v>37</v>
      </c>
      <c r="AA25" s="15" t="s">
        <v>37</v>
      </c>
      <c r="AB25" s="15" t="s">
        <v>37</v>
      </c>
      <c r="AC25" s="15" t="s">
        <v>37</v>
      </c>
      <c r="AD25" s="15" t="s">
        <v>37</v>
      </c>
      <c r="AE25" s="15" t="s">
        <v>37</v>
      </c>
      <c r="AF25" s="15" t="s">
        <v>37</v>
      </c>
      <c r="AG25" s="15" t="s">
        <v>37</v>
      </c>
      <c r="AH25" s="15" t="s">
        <v>37</v>
      </c>
      <c r="AI25" s="15" t="s">
        <v>37</v>
      </c>
      <c r="AJ25" s="15" t="s">
        <v>37</v>
      </c>
      <c r="AK25" s="15" t="s">
        <v>37</v>
      </c>
      <c r="AL25" s="15" t="s">
        <v>37</v>
      </c>
      <c r="AM25" s="15" t="s">
        <v>37</v>
      </c>
      <c r="AN25" s="15" t="s">
        <v>37</v>
      </c>
      <c r="AO25" s="12"/>
      <c r="AP25" s="16">
        <v>202178.88531419795</v>
      </c>
      <c r="AQ25" s="17">
        <v>1</v>
      </c>
      <c r="AR25" s="18" t="s">
        <v>37</v>
      </c>
      <c r="AS25" s="19">
        <v>4120549.429316334</v>
      </c>
      <c r="AT25" s="19" t="s">
        <v>37</v>
      </c>
      <c r="AV25" s="16">
        <v>202178.88531419795</v>
      </c>
      <c r="AW25" s="17">
        <v>5</v>
      </c>
      <c r="AX25" s="18" t="s">
        <v>37</v>
      </c>
      <c r="AY25" s="19">
        <v>202178.88531419795</v>
      </c>
      <c r="AZ25" s="19" t="s">
        <v>37</v>
      </c>
      <c r="BD25" s="22"/>
    </row>
    <row r="26" spans="1:56" customFormat="1" x14ac:dyDescent="0.15">
      <c r="A26" s="12"/>
      <c r="B26" s="30"/>
      <c r="C26" s="21"/>
      <c r="D26" s="12"/>
      <c r="E26" s="13">
        <v>24</v>
      </c>
      <c r="F26" s="6">
        <v>1398044.8788119555</v>
      </c>
      <c r="G26" s="6">
        <v>3883.4579966998763</v>
      </c>
      <c r="H26" s="4"/>
      <c r="I26" s="14">
        <v>44585</v>
      </c>
      <c r="J26" s="15">
        <v>38166.629119837606</v>
      </c>
      <c r="K26" s="15">
        <v>38243.003967653516</v>
      </c>
      <c r="L26" s="15">
        <v>0</v>
      </c>
      <c r="M26" s="15">
        <v>0</v>
      </c>
      <c r="N26" s="15">
        <v>43029.077498105478</v>
      </c>
      <c r="O26" s="15">
        <v>40225.971035608505</v>
      </c>
      <c r="P26" s="15">
        <v>0</v>
      </c>
      <c r="Q26" s="15">
        <v>0</v>
      </c>
      <c r="R26" s="15" t="s">
        <v>37</v>
      </c>
      <c r="S26" s="15" t="s">
        <v>37</v>
      </c>
      <c r="T26" s="15">
        <v>0</v>
      </c>
      <c r="U26" s="15" t="s">
        <v>37</v>
      </c>
      <c r="V26" s="15" t="s">
        <v>37</v>
      </c>
      <c r="W26" s="15" t="s">
        <v>37</v>
      </c>
      <c r="X26" s="15" t="s">
        <v>37</v>
      </c>
      <c r="Y26" s="15" t="s">
        <v>37</v>
      </c>
      <c r="Z26" s="15" t="s">
        <v>37</v>
      </c>
      <c r="AA26" s="15" t="s">
        <v>37</v>
      </c>
      <c r="AB26" s="15" t="s">
        <v>37</v>
      </c>
      <c r="AC26" s="15" t="s">
        <v>37</v>
      </c>
      <c r="AD26" s="15" t="s">
        <v>37</v>
      </c>
      <c r="AE26" s="15" t="s">
        <v>37</v>
      </c>
      <c r="AF26" s="15" t="s">
        <v>37</v>
      </c>
      <c r="AG26" s="15" t="s">
        <v>37</v>
      </c>
      <c r="AH26" s="15" t="s">
        <v>37</v>
      </c>
      <c r="AI26" s="15" t="s">
        <v>37</v>
      </c>
      <c r="AJ26" s="15" t="s">
        <v>37</v>
      </c>
      <c r="AK26" s="15" t="s">
        <v>37</v>
      </c>
      <c r="AL26" s="15" t="s">
        <v>37</v>
      </c>
      <c r="AM26" s="15" t="s">
        <v>37</v>
      </c>
      <c r="AN26" s="15" t="s">
        <v>37</v>
      </c>
      <c r="AO26" s="12"/>
      <c r="AP26" s="16">
        <v>159664.68162120509</v>
      </c>
      <c r="AQ26" s="17">
        <v>1</v>
      </c>
      <c r="AR26" s="18" t="s">
        <v>37</v>
      </c>
      <c r="AS26" s="19">
        <v>4280214.1109375395</v>
      </c>
      <c r="AT26" s="19" t="s">
        <v>37</v>
      </c>
      <c r="AV26" s="16">
        <v>159664.68162120509</v>
      </c>
      <c r="AW26" s="17">
        <v>5</v>
      </c>
      <c r="AX26" s="18" t="s">
        <v>37</v>
      </c>
      <c r="AY26" s="19">
        <v>361843.56693540304</v>
      </c>
      <c r="AZ26" s="19" t="s">
        <v>37</v>
      </c>
      <c r="BD26" s="22"/>
    </row>
    <row r="27" spans="1:56" customFormat="1" x14ac:dyDescent="0.15">
      <c r="A27" s="12"/>
      <c r="B27" s="30"/>
      <c r="C27" s="21"/>
      <c r="D27" s="12"/>
      <c r="E27" s="13">
        <v>25</v>
      </c>
      <c r="F27" s="6">
        <v>1420495.8821207634</v>
      </c>
      <c r="G27" s="6">
        <v>3945.8218947798982</v>
      </c>
      <c r="H27" s="4"/>
      <c r="I27" s="14">
        <v>44586</v>
      </c>
      <c r="J27" s="15">
        <v>37659.635797942174</v>
      </c>
      <c r="K27" s="15">
        <v>38231.509213318088</v>
      </c>
      <c r="L27" s="15">
        <v>0</v>
      </c>
      <c r="M27" s="15">
        <v>0</v>
      </c>
      <c r="N27" s="15">
        <v>43016.144186811769</v>
      </c>
      <c r="O27" s="15">
        <v>40213.88025802865</v>
      </c>
      <c r="P27" s="15">
        <v>0</v>
      </c>
      <c r="Q27" s="15">
        <v>0</v>
      </c>
      <c r="R27" s="15" t="s">
        <v>37</v>
      </c>
      <c r="S27" s="15" t="s">
        <v>37</v>
      </c>
      <c r="T27" s="15">
        <v>0</v>
      </c>
      <c r="U27" s="15" t="s">
        <v>37</v>
      </c>
      <c r="V27" s="15" t="s">
        <v>37</v>
      </c>
      <c r="W27" s="15" t="s">
        <v>37</v>
      </c>
      <c r="X27" s="15" t="s">
        <v>37</v>
      </c>
      <c r="Y27" s="15" t="s">
        <v>37</v>
      </c>
      <c r="Z27" s="15" t="s">
        <v>37</v>
      </c>
      <c r="AA27" s="15" t="s">
        <v>37</v>
      </c>
      <c r="AB27" s="15" t="s">
        <v>37</v>
      </c>
      <c r="AC27" s="15" t="s">
        <v>37</v>
      </c>
      <c r="AD27" s="15" t="s">
        <v>37</v>
      </c>
      <c r="AE27" s="15" t="s">
        <v>37</v>
      </c>
      <c r="AF27" s="15" t="s">
        <v>37</v>
      </c>
      <c r="AG27" s="15" t="s">
        <v>37</v>
      </c>
      <c r="AH27" s="15" t="s">
        <v>37</v>
      </c>
      <c r="AI27" s="15" t="s">
        <v>37</v>
      </c>
      <c r="AJ27" s="15" t="s">
        <v>37</v>
      </c>
      <c r="AK27" s="15" t="s">
        <v>37</v>
      </c>
      <c r="AL27" s="15" t="s">
        <v>37</v>
      </c>
      <c r="AM27" s="15" t="s">
        <v>37</v>
      </c>
      <c r="AN27" s="15" t="s">
        <v>37</v>
      </c>
      <c r="AO27" s="12"/>
      <c r="AP27" s="16">
        <v>159121.16945610067</v>
      </c>
      <c r="AQ27" s="17">
        <v>1</v>
      </c>
      <c r="AR27" s="18" t="s">
        <v>37</v>
      </c>
      <c r="AS27" s="19">
        <v>4439335.2803936405</v>
      </c>
      <c r="AT27" s="19" t="s">
        <v>37</v>
      </c>
      <c r="AV27" s="16">
        <v>159121.16945610067</v>
      </c>
      <c r="AW27" s="17">
        <v>5</v>
      </c>
      <c r="AX27" s="18" t="s">
        <v>37</v>
      </c>
      <c r="AY27" s="19">
        <v>520964.73639150371</v>
      </c>
      <c r="AZ27" s="19" t="s">
        <v>37</v>
      </c>
      <c r="BD27" s="22"/>
    </row>
    <row r="28" spans="1:56" customFormat="1" x14ac:dyDescent="0.15">
      <c r="A28" s="12"/>
      <c r="B28" s="30"/>
      <c r="C28" s="21"/>
      <c r="D28" s="12"/>
      <c r="E28" s="13">
        <v>26</v>
      </c>
      <c r="F28" s="6">
        <v>1400080.9548551308</v>
      </c>
      <c r="G28" s="6">
        <v>3889.1137634864745</v>
      </c>
      <c r="H28" s="4"/>
      <c r="I28" s="14">
        <v>44587</v>
      </c>
      <c r="J28" s="15">
        <v>37648.316387410901</v>
      </c>
      <c r="K28" s="15">
        <v>38220.017913977405</v>
      </c>
      <c r="L28" s="15">
        <v>0</v>
      </c>
      <c r="M28" s="15">
        <v>0</v>
      </c>
      <c r="N28" s="15">
        <v>43003.214762901895</v>
      </c>
      <c r="O28" s="15">
        <v>40201.793114591099</v>
      </c>
      <c r="P28" s="15">
        <v>0</v>
      </c>
      <c r="Q28" s="15">
        <v>0</v>
      </c>
      <c r="R28" s="15" t="s">
        <v>37</v>
      </c>
      <c r="S28" s="15" t="s">
        <v>37</v>
      </c>
      <c r="T28" s="15">
        <v>0</v>
      </c>
      <c r="U28" s="15" t="s">
        <v>37</v>
      </c>
      <c r="V28" s="15" t="s">
        <v>37</v>
      </c>
      <c r="W28" s="15" t="s">
        <v>37</v>
      </c>
      <c r="X28" s="15" t="s">
        <v>37</v>
      </c>
      <c r="Y28" s="15" t="s">
        <v>37</v>
      </c>
      <c r="Z28" s="15" t="s">
        <v>37</v>
      </c>
      <c r="AA28" s="15" t="s">
        <v>37</v>
      </c>
      <c r="AB28" s="15" t="s">
        <v>37</v>
      </c>
      <c r="AC28" s="15" t="s">
        <v>37</v>
      </c>
      <c r="AD28" s="15" t="s">
        <v>37</v>
      </c>
      <c r="AE28" s="15" t="s">
        <v>37</v>
      </c>
      <c r="AF28" s="15" t="s">
        <v>37</v>
      </c>
      <c r="AG28" s="15" t="s">
        <v>37</v>
      </c>
      <c r="AH28" s="15" t="s">
        <v>37</v>
      </c>
      <c r="AI28" s="15" t="s">
        <v>37</v>
      </c>
      <c r="AJ28" s="15" t="s">
        <v>37</v>
      </c>
      <c r="AK28" s="15" t="s">
        <v>37</v>
      </c>
      <c r="AL28" s="15" t="s">
        <v>37</v>
      </c>
      <c r="AM28" s="15" t="s">
        <v>37</v>
      </c>
      <c r="AN28" s="15" t="s">
        <v>37</v>
      </c>
      <c r="AO28" s="12"/>
      <c r="AP28" s="16">
        <v>159073.34217888128</v>
      </c>
      <c r="AQ28" s="17">
        <v>1</v>
      </c>
      <c r="AR28" s="18" t="s">
        <v>37</v>
      </c>
      <c r="AS28" s="19">
        <v>4598408.6225725217</v>
      </c>
      <c r="AT28" s="19" t="s">
        <v>37</v>
      </c>
      <c r="AV28" s="16">
        <v>159073.34217888128</v>
      </c>
      <c r="AW28" s="17">
        <v>5</v>
      </c>
      <c r="AX28" s="18" t="s">
        <v>37</v>
      </c>
      <c r="AY28" s="19">
        <v>680038.078570385</v>
      </c>
      <c r="AZ28" s="19" t="s">
        <v>37</v>
      </c>
      <c r="BD28" s="22"/>
    </row>
    <row r="29" spans="1:56" customFormat="1" x14ac:dyDescent="0.15">
      <c r="A29" s="12"/>
      <c r="B29" s="30"/>
      <c r="C29" s="21"/>
      <c r="D29" s="12"/>
      <c r="E29" s="13">
        <v>27</v>
      </c>
      <c r="F29" s="6">
        <v>1376903.9030372596</v>
      </c>
      <c r="G29" s="6">
        <v>3824.7330639923875</v>
      </c>
      <c r="H29" s="4"/>
      <c r="I29" s="14">
        <v>44588</v>
      </c>
      <c r="J29" s="15">
        <v>37637.000379171033</v>
      </c>
      <c r="K29" s="15">
        <v>38208.530068592976</v>
      </c>
      <c r="L29" s="15">
        <v>0</v>
      </c>
      <c r="M29" s="15">
        <v>0</v>
      </c>
      <c r="N29" s="15">
        <v>42711.706319012126</v>
      </c>
      <c r="O29" s="15">
        <v>40189.709604203512</v>
      </c>
      <c r="P29" s="15">
        <v>0</v>
      </c>
      <c r="Q29" s="15">
        <v>0</v>
      </c>
      <c r="R29" s="15" t="s">
        <v>37</v>
      </c>
      <c r="S29" s="15" t="s">
        <v>37</v>
      </c>
      <c r="T29" s="15">
        <v>0</v>
      </c>
      <c r="U29" s="15" t="s">
        <v>37</v>
      </c>
      <c r="V29" s="15" t="s">
        <v>37</v>
      </c>
      <c r="W29" s="15" t="s">
        <v>37</v>
      </c>
      <c r="X29" s="15" t="s">
        <v>37</v>
      </c>
      <c r="Y29" s="15" t="s">
        <v>37</v>
      </c>
      <c r="Z29" s="15" t="s">
        <v>37</v>
      </c>
      <c r="AA29" s="15" t="s">
        <v>37</v>
      </c>
      <c r="AB29" s="15" t="s">
        <v>37</v>
      </c>
      <c r="AC29" s="15" t="s">
        <v>37</v>
      </c>
      <c r="AD29" s="15" t="s">
        <v>37</v>
      </c>
      <c r="AE29" s="15" t="s">
        <v>37</v>
      </c>
      <c r="AF29" s="15" t="s">
        <v>37</v>
      </c>
      <c r="AG29" s="15" t="s">
        <v>37</v>
      </c>
      <c r="AH29" s="15" t="s">
        <v>37</v>
      </c>
      <c r="AI29" s="15" t="s">
        <v>37</v>
      </c>
      <c r="AJ29" s="15" t="s">
        <v>37</v>
      </c>
      <c r="AK29" s="15" t="s">
        <v>37</v>
      </c>
      <c r="AL29" s="15" t="s">
        <v>37</v>
      </c>
      <c r="AM29" s="15" t="s">
        <v>37</v>
      </c>
      <c r="AN29" s="15" t="s">
        <v>37</v>
      </c>
      <c r="AO29" s="12"/>
      <c r="AP29" s="16">
        <v>158746.94637097965</v>
      </c>
      <c r="AQ29" s="17">
        <v>1</v>
      </c>
      <c r="AR29" s="18" t="s">
        <v>37</v>
      </c>
      <c r="AS29" s="19">
        <v>4757155.5689435015</v>
      </c>
      <c r="AT29" s="19" t="s">
        <v>37</v>
      </c>
      <c r="AV29" s="16">
        <v>158746.94637097965</v>
      </c>
      <c r="AW29" s="17">
        <v>5</v>
      </c>
      <c r="AX29" s="18" t="s">
        <v>37</v>
      </c>
      <c r="AY29" s="19">
        <v>838785.02494136465</v>
      </c>
      <c r="AZ29" s="19" t="s">
        <v>37</v>
      </c>
      <c r="BD29" s="22"/>
    </row>
    <row r="30" spans="1:56" customFormat="1" x14ac:dyDescent="0.15">
      <c r="B30" s="30"/>
      <c r="C30" s="21"/>
      <c r="D30" s="12"/>
      <c r="E30" s="13">
        <v>28</v>
      </c>
      <c r="F30" s="6">
        <v>1356828.0428532625</v>
      </c>
      <c r="G30" s="6">
        <v>3768.966785703507</v>
      </c>
      <c r="H30" s="4"/>
      <c r="I30" s="14">
        <v>44589</v>
      </c>
      <c r="J30" s="15">
        <v>37625.687772199919</v>
      </c>
      <c r="K30" s="15">
        <v>38197.04567612664</v>
      </c>
      <c r="L30" s="15">
        <v>0</v>
      </c>
      <c r="M30" s="15">
        <v>0</v>
      </c>
      <c r="N30" s="15">
        <v>42698.868400427091</v>
      </c>
      <c r="O30" s="15">
        <v>40177.629725773913</v>
      </c>
      <c r="P30" s="15">
        <v>0</v>
      </c>
      <c r="Q30" s="15">
        <v>0</v>
      </c>
      <c r="R30" s="15" t="s">
        <v>37</v>
      </c>
      <c r="S30" s="15" t="s">
        <v>37</v>
      </c>
      <c r="T30" s="15">
        <v>0</v>
      </c>
      <c r="U30" s="15" t="s">
        <v>37</v>
      </c>
      <c r="V30" s="15" t="s">
        <v>37</v>
      </c>
      <c r="W30" s="15" t="s">
        <v>37</v>
      </c>
      <c r="X30" s="15" t="s">
        <v>37</v>
      </c>
      <c r="Y30" s="15" t="s">
        <v>37</v>
      </c>
      <c r="Z30" s="15" t="s">
        <v>37</v>
      </c>
      <c r="AA30" s="15" t="s">
        <v>37</v>
      </c>
      <c r="AB30" s="15" t="s">
        <v>37</v>
      </c>
      <c r="AC30" s="15" t="s">
        <v>37</v>
      </c>
      <c r="AD30" s="15" t="s">
        <v>37</v>
      </c>
      <c r="AE30" s="15" t="s">
        <v>37</v>
      </c>
      <c r="AF30" s="15" t="s">
        <v>37</v>
      </c>
      <c r="AG30" s="15" t="s">
        <v>37</v>
      </c>
      <c r="AH30" s="15" t="s">
        <v>37</v>
      </c>
      <c r="AI30" s="15" t="s">
        <v>37</v>
      </c>
      <c r="AJ30" s="15" t="s">
        <v>37</v>
      </c>
      <c r="AK30" s="15" t="s">
        <v>37</v>
      </c>
      <c r="AL30" s="15" t="s">
        <v>37</v>
      </c>
      <c r="AM30" s="15" t="s">
        <v>37</v>
      </c>
      <c r="AN30" s="15" t="s">
        <v>37</v>
      </c>
      <c r="AO30" s="12"/>
      <c r="AP30" s="16">
        <v>158699.23157452757</v>
      </c>
      <c r="AQ30" s="17">
        <v>1</v>
      </c>
      <c r="AR30" s="18" t="s">
        <v>37</v>
      </c>
      <c r="AS30" s="19">
        <v>4915854.8005180294</v>
      </c>
      <c r="AT30" s="19" t="s">
        <v>37</v>
      </c>
      <c r="AV30" s="16">
        <v>158699.23157452757</v>
      </c>
      <c r="AW30" s="17">
        <v>5</v>
      </c>
      <c r="AX30" s="18" t="s">
        <v>37</v>
      </c>
      <c r="AY30" s="19">
        <v>997484.25651589222</v>
      </c>
      <c r="AZ30" s="19" t="s">
        <v>37</v>
      </c>
      <c r="BD30" s="22"/>
    </row>
    <row r="31" spans="1:56" customFormat="1" x14ac:dyDescent="0.15">
      <c r="B31" s="20"/>
      <c r="C31" s="12"/>
      <c r="D31" s="12"/>
      <c r="E31" s="13">
        <v>29</v>
      </c>
      <c r="F31" s="6">
        <v>1333790.7033273058</v>
      </c>
      <c r="G31" s="6">
        <v>3704.974175909183</v>
      </c>
      <c r="H31" s="4"/>
      <c r="I31" s="14">
        <v>44590</v>
      </c>
      <c r="J31" s="15">
        <v>37614.37856547525</v>
      </c>
      <c r="K31" s="15">
        <v>38185.56473554056</v>
      </c>
      <c r="L31" s="15">
        <v>0</v>
      </c>
      <c r="M31" s="15">
        <v>0</v>
      </c>
      <c r="N31" s="15">
        <v>42686.034340553597</v>
      </c>
      <c r="O31" s="15">
        <v>40165.553478210619</v>
      </c>
      <c r="P31" s="15">
        <v>0</v>
      </c>
      <c r="Q31" s="15">
        <v>0</v>
      </c>
      <c r="R31" s="15" t="s">
        <v>37</v>
      </c>
      <c r="S31" s="15" t="s">
        <v>37</v>
      </c>
      <c r="T31" s="15">
        <v>0</v>
      </c>
      <c r="U31" s="15" t="s">
        <v>37</v>
      </c>
      <c r="V31" s="15" t="s">
        <v>37</v>
      </c>
      <c r="W31" s="15" t="s">
        <v>37</v>
      </c>
      <c r="X31" s="15" t="s">
        <v>37</v>
      </c>
      <c r="Y31" s="15" t="s">
        <v>37</v>
      </c>
      <c r="Z31" s="15" t="s">
        <v>37</v>
      </c>
      <c r="AA31" s="15" t="s">
        <v>37</v>
      </c>
      <c r="AB31" s="15" t="s">
        <v>37</v>
      </c>
      <c r="AC31" s="15" t="s">
        <v>37</v>
      </c>
      <c r="AD31" s="15" t="s">
        <v>37</v>
      </c>
      <c r="AE31" s="15" t="s">
        <v>37</v>
      </c>
      <c r="AF31" s="15" t="s">
        <v>37</v>
      </c>
      <c r="AG31" s="15" t="s">
        <v>37</v>
      </c>
      <c r="AH31" s="15" t="s">
        <v>37</v>
      </c>
      <c r="AI31" s="15" t="s">
        <v>37</v>
      </c>
      <c r="AJ31" s="15" t="s">
        <v>37</v>
      </c>
      <c r="AK31" s="15" t="s">
        <v>37</v>
      </c>
      <c r="AL31" s="15" t="s">
        <v>37</v>
      </c>
      <c r="AM31" s="15" t="s">
        <v>37</v>
      </c>
      <c r="AN31" s="15" t="s">
        <v>37</v>
      </c>
      <c r="AO31" s="12"/>
      <c r="AP31" s="16">
        <v>158651.53111978003</v>
      </c>
      <c r="AQ31" s="17">
        <v>1</v>
      </c>
      <c r="AR31" s="18" t="s">
        <v>37</v>
      </c>
      <c r="AS31" s="19">
        <v>5074506.3316378091</v>
      </c>
      <c r="AT31" s="19" t="s">
        <v>37</v>
      </c>
      <c r="AV31" s="16">
        <v>158651.53111978003</v>
      </c>
      <c r="AW31" s="17">
        <v>5</v>
      </c>
      <c r="AX31" s="18">
        <v>5</v>
      </c>
      <c r="AY31" s="19">
        <v>1156135.7876356724</v>
      </c>
      <c r="AZ31" s="19">
        <v>1156135.7876356724</v>
      </c>
      <c r="BD31" s="22"/>
    </row>
    <row r="32" spans="1:56" customFormat="1" x14ac:dyDescent="0.15">
      <c r="B32" s="20"/>
      <c r="C32" s="12"/>
      <c r="D32" s="12"/>
      <c r="E32" s="13">
        <v>30</v>
      </c>
      <c r="F32" s="6">
        <v>1310399.7285415307</v>
      </c>
      <c r="G32" s="6">
        <v>3639.9992459486962</v>
      </c>
      <c r="H32" s="4"/>
      <c r="I32" s="14">
        <v>44591</v>
      </c>
      <c r="J32" s="15">
        <v>37603.072757974995</v>
      </c>
      <c r="K32" s="15">
        <v>38174.087245797193</v>
      </c>
      <c r="L32" s="15">
        <v>0</v>
      </c>
      <c r="M32" s="15">
        <v>0</v>
      </c>
      <c r="N32" s="15">
        <v>42673.204138231806</v>
      </c>
      <c r="O32" s="15">
        <v>43080.849640499895</v>
      </c>
      <c r="P32" s="15">
        <v>0</v>
      </c>
      <c r="Q32" s="15">
        <v>0</v>
      </c>
      <c r="R32" s="15" t="s">
        <v>37</v>
      </c>
      <c r="S32" s="15" t="s">
        <v>37</v>
      </c>
      <c r="T32" s="15">
        <v>0</v>
      </c>
      <c r="U32" s="15" t="s">
        <v>37</v>
      </c>
      <c r="V32" s="15" t="s">
        <v>37</v>
      </c>
      <c r="W32" s="15" t="s">
        <v>37</v>
      </c>
      <c r="X32" s="15" t="s">
        <v>37</v>
      </c>
      <c r="Y32" s="15" t="s">
        <v>37</v>
      </c>
      <c r="Z32" s="15" t="s">
        <v>37</v>
      </c>
      <c r="AA32" s="15" t="s">
        <v>37</v>
      </c>
      <c r="AB32" s="15" t="s">
        <v>37</v>
      </c>
      <c r="AC32" s="15" t="s">
        <v>37</v>
      </c>
      <c r="AD32" s="15" t="s">
        <v>37</v>
      </c>
      <c r="AE32" s="15" t="s">
        <v>37</v>
      </c>
      <c r="AF32" s="15" t="s">
        <v>37</v>
      </c>
      <c r="AG32" s="15" t="s">
        <v>37</v>
      </c>
      <c r="AH32" s="15" t="s">
        <v>37</v>
      </c>
      <c r="AI32" s="15" t="s">
        <v>37</v>
      </c>
      <c r="AJ32" s="15" t="s">
        <v>37</v>
      </c>
      <c r="AK32" s="15" t="s">
        <v>37</v>
      </c>
      <c r="AL32" s="15" t="s">
        <v>37</v>
      </c>
      <c r="AM32" s="15" t="s">
        <v>37</v>
      </c>
      <c r="AN32" s="15" t="s">
        <v>37</v>
      </c>
      <c r="AO32" s="12"/>
      <c r="AP32" s="16">
        <v>161531.21378250388</v>
      </c>
      <c r="AQ32" s="17">
        <v>1</v>
      </c>
      <c r="AR32" s="18" t="s">
        <v>37</v>
      </c>
      <c r="AS32" s="19">
        <v>5236037.5454203133</v>
      </c>
      <c r="AT32" s="19" t="s">
        <v>37</v>
      </c>
      <c r="AV32" s="16">
        <v>161531.21378250388</v>
      </c>
      <c r="AW32" s="17">
        <v>6</v>
      </c>
      <c r="AX32" s="18" t="s">
        <v>37</v>
      </c>
      <c r="AY32" s="19">
        <v>161531.21378250388</v>
      </c>
      <c r="AZ32" s="19" t="s">
        <v>37</v>
      </c>
      <c r="BD32" s="22"/>
    </row>
    <row r="33" spans="2:56" customFormat="1" x14ac:dyDescent="0.15">
      <c r="B33" s="20"/>
      <c r="C33" s="12"/>
      <c r="D33" s="12"/>
      <c r="E33" s="13">
        <v>31</v>
      </c>
      <c r="F33" s="6">
        <v>1284664.1691696201</v>
      </c>
      <c r="G33" s="6">
        <v>3568.5115810267225</v>
      </c>
      <c r="H33" s="4"/>
      <c r="I33" s="14">
        <v>44592</v>
      </c>
      <c r="J33" s="15">
        <v>37591.770348677455</v>
      </c>
      <c r="K33" s="15">
        <v>37666.994852536467</v>
      </c>
      <c r="L33" s="15">
        <v>0</v>
      </c>
      <c r="M33" s="15">
        <v>0</v>
      </c>
      <c r="N33" s="15">
        <v>42660.377792302257</v>
      </c>
      <c r="O33" s="15">
        <v>43067.900767979379</v>
      </c>
      <c r="P33" s="15">
        <v>0</v>
      </c>
      <c r="Q33" s="15">
        <v>0</v>
      </c>
      <c r="R33" s="15" t="s">
        <v>37</v>
      </c>
      <c r="S33" s="15" t="s">
        <v>37</v>
      </c>
      <c r="T33" s="15">
        <v>0</v>
      </c>
      <c r="U33" s="15" t="s">
        <v>37</v>
      </c>
      <c r="V33" s="15" t="s">
        <v>37</v>
      </c>
      <c r="W33" s="15" t="s">
        <v>37</v>
      </c>
      <c r="X33" s="15" t="s">
        <v>37</v>
      </c>
      <c r="Y33" s="15" t="s">
        <v>37</v>
      </c>
      <c r="Z33" s="15" t="s">
        <v>37</v>
      </c>
      <c r="AA33" s="15" t="s">
        <v>37</v>
      </c>
      <c r="AB33" s="15" t="s">
        <v>37</v>
      </c>
      <c r="AC33" s="15" t="s">
        <v>37</v>
      </c>
      <c r="AD33" s="15" t="s">
        <v>37</v>
      </c>
      <c r="AE33" s="15" t="s">
        <v>37</v>
      </c>
      <c r="AF33" s="15" t="s">
        <v>37</v>
      </c>
      <c r="AG33" s="15" t="s">
        <v>37</v>
      </c>
      <c r="AH33" s="15" t="s">
        <v>37</v>
      </c>
      <c r="AI33" s="15" t="s">
        <v>37</v>
      </c>
      <c r="AJ33" s="15" t="s">
        <v>37</v>
      </c>
      <c r="AK33" s="15" t="s">
        <v>37</v>
      </c>
      <c r="AL33" s="15" t="s">
        <v>37</v>
      </c>
      <c r="AM33" s="15" t="s">
        <v>37</v>
      </c>
      <c r="AN33" s="15" t="s">
        <v>37</v>
      </c>
      <c r="AO33" s="12"/>
      <c r="AP33" s="16">
        <v>160987.04376149556</v>
      </c>
      <c r="AQ33" s="17">
        <v>1</v>
      </c>
      <c r="AR33" s="18">
        <v>1</v>
      </c>
      <c r="AS33" s="19">
        <v>5397024.5891818088</v>
      </c>
      <c r="AT33" s="19">
        <v>5397024.5891818088</v>
      </c>
      <c r="AV33" s="16">
        <v>160987.04376149556</v>
      </c>
      <c r="AW33" s="17">
        <v>6</v>
      </c>
      <c r="AX33" s="18" t="s">
        <v>37</v>
      </c>
      <c r="AY33" s="19">
        <v>322518.25754399947</v>
      </c>
      <c r="AZ33" s="19" t="s">
        <v>37</v>
      </c>
      <c r="BD33" s="22"/>
    </row>
    <row r="34" spans="2:56" customFormat="1" x14ac:dyDescent="0.15">
      <c r="B34" s="20"/>
      <c r="C34" s="12"/>
      <c r="D34" s="12"/>
      <c r="E34" s="13">
        <v>32</v>
      </c>
      <c r="F34" s="6">
        <v>1147239.7155694943</v>
      </c>
      <c r="G34" s="6">
        <v>3186.7769876930397</v>
      </c>
      <c r="H34" s="4"/>
      <c r="I34" s="14">
        <v>44593</v>
      </c>
      <c r="J34" s="15">
        <v>37085.991450553847</v>
      </c>
      <c r="K34" s="15">
        <v>37655.673230083645</v>
      </c>
      <c r="L34" s="15">
        <v>0</v>
      </c>
      <c r="M34" s="15">
        <v>0</v>
      </c>
      <c r="N34" s="15">
        <v>42647.555301605826</v>
      </c>
      <c r="O34" s="15">
        <v>43054.955787519975</v>
      </c>
      <c r="P34" s="15">
        <v>0</v>
      </c>
      <c r="Q34" s="15">
        <v>0</v>
      </c>
      <c r="R34" s="15" t="s">
        <v>37</v>
      </c>
      <c r="S34" s="15" t="s">
        <v>37</v>
      </c>
      <c r="T34" s="15">
        <v>0</v>
      </c>
      <c r="U34" s="15" t="s">
        <v>37</v>
      </c>
      <c r="V34" s="15" t="s">
        <v>37</v>
      </c>
      <c r="W34" s="15" t="s">
        <v>37</v>
      </c>
      <c r="X34" s="15" t="s">
        <v>37</v>
      </c>
      <c r="Y34" s="15" t="s">
        <v>37</v>
      </c>
      <c r="Z34" s="15" t="s">
        <v>37</v>
      </c>
      <c r="AA34" s="15" t="s">
        <v>37</v>
      </c>
      <c r="AB34" s="15" t="s">
        <v>37</v>
      </c>
      <c r="AC34" s="15" t="s">
        <v>37</v>
      </c>
      <c r="AD34" s="15" t="s">
        <v>37</v>
      </c>
      <c r="AE34" s="15" t="s">
        <v>37</v>
      </c>
      <c r="AF34" s="15" t="s">
        <v>37</v>
      </c>
      <c r="AG34" s="15" t="s">
        <v>37</v>
      </c>
      <c r="AH34" s="15" t="s">
        <v>37</v>
      </c>
      <c r="AI34" s="15" t="s">
        <v>37</v>
      </c>
      <c r="AJ34" s="15" t="s">
        <v>37</v>
      </c>
      <c r="AK34" s="15" t="s">
        <v>37</v>
      </c>
      <c r="AL34" s="15" t="s">
        <v>37</v>
      </c>
      <c r="AM34" s="15" t="s">
        <v>37</v>
      </c>
      <c r="AN34" s="15" t="s">
        <v>37</v>
      </c>
      <c r="AO34" s="12"/>
      <c r="AP34" s="16">
        <v>160444.1757697633</v>
      </c>
      <c r="AQ34" s="17">
        <v>2</v>
      </c>
      <c r="AR34" s="18" t="s">
        <v>37</v>
      </c>
      <c r="AS34" s="19">
        <v>160444.1757697633</v>
      </c>
      <c r="AT34" s="19" t="s">
        <v>37</v>
      </c>
      <c r="AV34" s="16">
        <v>160444.1757697633</v>
      </c>
      <c r="AW34" s="17">
        <v>6</v>
      </c>
      <c r="AX34" s="18" t="s">
        <v>37</v>
      </c>
      <c r="AY34" s="19">
        <v>482962.43331376277</v>
      </c>
      <c r="AZ34" s="19" t="s">
        <v>37</v>
      </c>
      <c r="BD34" s="22"/>
    </row>
    <row r="35" spans="2:56" customFormat="1" x14ac:dyDescent="0.15">
      <c r="B35" s="20"/>
      <c r="C35" s="12"/>
      <c r="D35" s="12"/>
      <c r="E35" s="13">
        <v>33</v>
      </c>
      <c r="F35" s="6">
        <v>949917.06348379026</v>
      </c>
      <c r="G35" s="6">
        <v>2638.6585096771951</v>
      </c>
      <c r="H35" s="4"/>
      <c r="I35" s="14">
        <v>44594</v>
      </c>
      <c r="J35" s="15">
        <v>37074.844461123568</v>
      </c>
      <c r="K35" s="15">
        <v>37644.35501058706</v>
      </c>
      <c r="L35" s="15">
        <v>0</v>
      </c>
      <c r="M35" s="15">
        <v>0</v>
      </c>
      <c r="N35" s="15">
        <v>42634.736664983742</v>
      </c>
      <c r="O35" s="15">
        <v>43042.014697951832</v>
      </c>
      <c r="P35" s="15">
        <v>0</v>
      </c>
      <c r="Q35" s="15">
        <v>0</v>
      </c>
      <c r="R35" s="15" t="s">
        <v>37</v>
      </c>
      <c r="S35" s="15" t="s">
        <v>37</v>
      </c>
      <c r="T35" s="15">
        <v>0</v>
      </c>
      <c r="U35" s="15" t="s">
        <v>37</v>
      </c>
      <c r="V35" s="15" t="s">
        <v>37</v>
      </c>
      <c r="W35" s="15" t="s">
        <v>37</v>
      </c>
      <c r="X35" s="15" t="s">
        <v>37</v>
      </c>
      <c r="Y35" s="15" t="s">
        <v>37</v>
      </c>
      <c r="Z35" s="15" t="s">
        <v>37</v>
      </c>
      <c r="AA35" s="15" t="s">
        <v>37</v>
      </c>
      <c r="AB35" s="15" t="s">
        <v>37</v>
      </c>
      <c r="AC35" s="15" t="s">
        <v>37</v>
      </c>
      <c r="AD35" s="15" t="s">
        <v>37</v>
      </c>
      <c r="AE35" s="15" t="s">
        <v>37</v>
      </c>
      <c r="AF35" s="15" t="s">
        <v>37</v>
      </c>
      <c r="AG35" s="15" t="s">
        <v>37</v>
      </c>
      <c r="AH35" s="15" t="s">
        <v>37</v>
      </c>
      <c r="AI35" s="15" t="s">
        <v>37</v>
      </c>
      <c r="AJ35" s="15" t="s">
        <v>37</v>
      </c>
      <c r="AK35" s="15" t="s">
        <v>37</v>
      </c>
      <c r="AL35" s="15" t="s">
        <v>37</v>
      </c>
      <c r="AM35" s="15" t="s">
        <v>37</v>
      </c>
      <c r="AN35" s="15" t="s">
        <v>37</v>
      </c>
      <c r="AO35" s="12"/>
      <c r="AP35" s="16">
        <v>160395.95083464618</v>
      </c>
      <c r="AQ35" s="17">
        <v>2</v>
      </c>
      <c r="AR35" s="18" t="s">
        <v>37</v>
      </c>
      <c r="AS35" s="19">
        <v>320840.12660440948</v>
      </c>
      <c r="AT35" s="19" t="s">
        <v>37</v>
      </c>
      <c r="AV35" s="16">
        <v>160395.95083464618</v>
      </c>
      <c r="AW35" s="17">
        <v>6</v>
      </c>
      <c r="AX35" s="18" t="s">
        <v>37</v>
      </c>
      <c r="AY35" s="19">
        <v>643358.38414840889</v>
      </c>
      <c r="AZ35" s="19" t="s">
        <v>37</v>
      </c>
      <c r="BD35" s="22"/>
    </row>
    <row r="36" spans="2:56" customFormat="1" x14ac:dyDescent="0.15">
      <c r="B36" s="20"/>
      <c r="C36" s="12"/>
      <c r="D36" s="12"/>
      <c r="E36" s="13">
        <v>34</v>
      </c>
      <c r="F36" s="6">
        <v>910843.73990961723</v>
      </c>
      <c r="G36" s="6">
        <v>2530.1214997489369</v>
      </c>
      <c r="H36" s="4"/>
      <c r="I36" s="14">
        <v>44595</v>
      </c>
      <c r="J36" s="15">
        <v>37063.700822159823</v>
      </c>
      <c r="K36" s="15">
        <v>37633.040193023873</v>
      </c>
      <c r="L36" s="15">
        <v>0</v>
      </c>
      <c r="M36" s="15">
        <v>0</v>
      </c>
      <c r="N36" s="15">
        <v>42120.487506203724</v>
      </c>
      <c r="O36" s="15">
        <v>43029.077498105478</v>
      </c>
      <c r="P36" s="15">
        <v>0</v>
      </c>
      <c r="Q36" s="15">
        <v>0</v>
      </c>
      <c r="R36" s="15" t="s">
        <v>37</v>
      </c>
      <c r="S36" s="15" t="s">
        <v>37</v>
      </c>
      <c r="T36" s="15">
        <v>0</v>
      </c>
      <c r="U36" s="15" t="s">
        <v>37</v>
      </c>
      <c r="V36" s="15" t="s">
        <v>37</v>
      </c>
      <c r="W36" s="15" t="s">
        <v>37</v>
      </c>
      <c r="X36" s="15" t="s">
        <v>37</v>
      </c>
      <c r="Y36" s="15" t="s">
        <v>37</v>
      </c>
      <c r="Z36" s="15" t="s">
        <v>37</v>
      </c>
      <c r="AA36" s="15" t="s">
        <v>37</v>
      </c>
      <c r="AB36" s="15" t="s">
        <v>37</v>
      </c>
      <c r="AC36" s="15" t="s">
        <v>37</v>
      </c>
      <c r="AD36" s="15" t="s">
        <v>37</v>
      </c>
      <c r="AE36" s="15" t="s">
        <v>37</v>
      </c>
      <c r="AF36" s="15" t="s">
        <v>37</v>
      </c>
      <c r="AG36" s="15" t="s">
        <v>37</v>
      </c>
      <c r="AH36" s="15" t="s">
        <v>37</v>
      </c>
      <c r="AI36" s="15" t="s">
        <v>37</v>
      </c>
      <c r="AJ36" s="15" t="s">
        <v>37</v>
      </c>
      <c r="AK36" s="15" t="s">
        <v>37</v>
      </c>
      <c r="AL36" s="15" t="s">
        <v>37</v>
      </c>
      <c r="AM36" s="15" t="s">
        <v>37</v>
      </c>
      <c r="AN36" s="15" t="s">
        <v>37</v>
      </c>
      <c r="AO36" s="12"/>
      <c r="AP36" s="16">
        <v>159846.30601949288</v>
      </c>
      <c r="AQ36" s="17">
        <v>2</v>
      </c>
      <c r="AR36" s="18" t="s">
        <v>37</v>
      </c>
      <c r="AS36" s="19">
        <v>480686.43262390234</v>
      </c>
      <c r="AT36" s="19" t="s">
        <v>37</v>
      </c>
      <c r="AV36" s="16">
        <v>159846.30601949288</v>
      </c>
      <c r="AW36" s="17">
        <v>6</v>
      </c>
      <c r="AX36" s="18" t="s">
        <v>37</v>
      </c>
      <c r="AY36" s="19">
        <v>803204.6901679018</v>
      </c>
      <c r="AZ36" s="19" t="s">
        <v>37</v>
      </c>
      <c r="BD36" s="22"/>
    </row>
    <row r="37" spans="2:56" customFormat="1" x14ac:dyDescent="0.15">
      <c r="B37" s="20"/>
      <c r="C37" s="12"/>
      <c r="D37" s="12"/>
      <c r="E37" s="13">
        <v>35</v>
      </c>
      <c r="F37" s="6">
        <v>893491.72989513166</v>
      </c>
      <c r="G37" s="6">
        <v>2481.9214719309211</v>
      </c>
      <c r="H37" s="4"/>
      <c r="I37" s="14">
        <v>44596</v>
      </c>
      <c r="J37" s="15">
        <v>37052.560532655552</v>
      </c>
      <c r="K37" s="15">
        <v>37621.728776371572</v>
      </c>
      <c r="L37" s="15">
        <v>0</v>
      </c>
      <c r="M37" s="15">
        <v>0</v>
      </c>
      <c r="N37" s="15">
        <v>42107.827291101865</v>
      </c>
      <c r="O37" s="15">
        <v>43016.144186811769</v>
      </c>
      <c r="P37" s="15">
        <v>0</v>
      </c>
      <c r="Q37" s="15">
        <v>0</v>
      </c>
      <c r="R37" s="15" t="s">
        <v>37</v>
      </c>
      <c r="S37" s="15" t="s">
        <v>37</v>
      </c>
      <c r="T37" s="15">
        <v>0</v>
      </c>
      <c r="U37" s="15" t="s">
        <v>37</v>
      </c>
      <c r="V37" s="15" t="s">
        <v>37</v>
      </c>
      <c r="W37" s="15" t="s">
        <v>37</v>
      </c>
      <c r="X37" s="15" t="s">
        <v>37</v>
      </c>
      <c r="Y37" s="15" t="s">
        <v>37</v>
      </c>
      <c r="Z37" s="15" t="s">
        <v>37</v>
      </c>
      <c r="AA37" s="15" t="s">
        <v>37</v>
      </c>
      <c r="AB37" s="15" t="s">
        <v>37</v>
      </c>
      <c r="AC37" s="15" t="s">
        <v>37</v>
      </c>
      <c r="AD37" s="15" t="s">
        <v>37</v>
      </c>
      <c r="AE37" s="15" t="s">
        <v>37</v>
      </c>
      <c r="AF37" s="15" t="s">
        <v>37</v>
      </c>
      <c r="AG37" s="15" t="s">
        <v>37</v>
      </c>
      <c r="AH37" s="15" t="s">
        <v>37</v>
      </c>
      <c r="AI37" s="15" t="s">
        <v>37</v>
      </c>
      <c r="AJ37" s="15" t="s">
        <v>37</v>
      </c>
      <c r="AK37" s="15" t="s">
        <v>37</v>
      </c>
      <c r="AL37" s="15" t="s">
        <v>37</v>
      </c>
      <c r="AM37" s="15" t="s">
        <v>37</v>
      </c>
      <c r="AN37" s="15" t="s">
        <v>37</v>
      </c>
      <c r="AO37" s="12"/>
      <c r="AP37" s="16">
        <v>159798.26078694075</v>
      </c>
      <c r="AQ37" s="17">
        <v>2</v>
      </c>
      <c r="AR37" s="18" t="s">
        <v>37</v>
      </c>
      <c r="AS37" s="19">
        <v>640484.69341084315</v>
      </c>
      <c r="AT37" s="19" t="s">
        <v>37</v>
      </c>
      <c r="AV37" s="16">
        <v>159798.26078694075</v>
      </c>
      <c r="AW37" s="17">
        <v>6</v>
      </c>
      <c r="AX37" s="18" t="s">
        <v>37</v>
      </c>
      <c r="AY37" s="19">
        <v>963002.95095484261</v>
      </c>
      <c r="AZ37" s="19" t="s">
        <v>37</v>
      </c>
      <c r="BD37" s="22"/>
    </row>
    <row r="38" spans="2:56" customFormat="1" x14ac:dyDescent="0.15">
      <c r="B38" s="20"/>
      <c r="C38" s="12"/>
      <c r="D38" s="12"/>
      <c r="E38" s="13">
        <v>36</v>
      </c>
      <c r="F38" s="6">
        <v>878195.80368729599</v>
      </c>
      <c r="G38" s="6">
        <v>2439.4327880202668</v>
      </c>
      <c r="H38" s="4"/>
      <c r="I38" s="14">
        <v>44597</v>
      </c>
      <c r="J38" s="15">
        <v>37041.423591604027</v>
      </c>
      <c r="K38" s="15">
        <v>37610.420759607929</v>
      </c>
      <c r="L38" s="15">
        <v>0</v>
      </c>
      <c r="M38" s="15">
        <v>0</v>
      </c>
      <c r="N38" s="15">
        <v>42095.170881298945</v>
      </c>
      <c r="O38" s="15">
        <v>43003.214762901895</v>
      </c>
      <c r="P38" s="15">
        <v>0</v>
      </c>
      <c r="Q38" s="15">
        <v>0</v>
      </c>
      <c r="R38" s="15" t="s">
        <v>37</v>
      </c>
      <c r="S38" s="15" t="s">
        <v>37</v>
      </c>
      <c r="T38" s="15">
        <v>0</v>
      </c>
      <c r="U38" s="15" t="s">
        <v>37</v>
      </c>
      <c r="V38" s="15" t="s">
        <v>37</v>
      </c>
      <c r="W38" s="15" t="s">
        <v>37</v>
      </c>
      <c r="X38" s="15" t="s">
        <v>37</v>
      </c>
      <c r="Y38" s="15" t="s">
        <v>37</v>
      </c>
      <c r="Z38" s="15" t="s">
        <v>37</v>
      </c>
      <c r="AA38" s="15" t="s">
        <v>37</v>
      </c>
      <c r="AB38" s="15" t="s">
        <v>37</v>
      </c>
      <c r="AC38" s="15" t="s">
        <v>37</v>
      </c>
      <c r="AD38" s="15" t="s">
        <v>37</v>
      </c>
      <c r="AE38" s="15" t="s">
        <v>37</v>
      </c>
      <c r="AF38" s="15" t="s">
        <v>37</v>
      </c>
      <c r="AG38" s="15" t="s">
        <v>37</v>
      </c>
      <c r="AH38" s="15" t="s">
        <v>37</v>
      </c>
      <c r="AI38" s="15" t="s">
        <v>37</v>
      </c>
      <c r="AJ38" s="15" t="s">
        <v>37</v>
      </c>
      <c r="AK38" s="15" t="s">
        <v>37</v>
      </c>
      <c r="AL38" s="15" t="s">
        <v>37</v>
      </c>
      <c r="AM38" s="15" t="s">
        <v>37</v>
      </c>
      <c r="AN38" s="15" t="s">
        <v>37</v>
      </c>
      <c r="AO38" s="12"/>
      <c r="AP38" s="16">
        <v>159750.22999541278</v>
      </c>
      <c r="AQ38" s="17">
        <v>2</v>
      </c>
      <c r="AR38" s="18" t="s">
        <v>37</v>
      </c>
      <c r="AS38" s="19">
        <v>800234.9234062559</v>
      </c>
      <c r="AT38" s="19" t="s">
        <v>37</v>
      </c>
      <c r="AV38" s="16">
        <v>159750.22999541278</v>
      </c>
      <c r="AW38" s="17">
        <v>6</v>
      </c>
      <c r="AX38" s="18">
        <v>6</v>
      </c>
      <c r="AY38" s="19">
        <v>1122753.1809502554</v>
      </c>
      <c r="AZ38" s="19">
        <v>1122753.1809502554</v>
      </c>
      <c r="BD38" s="22"/>
    </row>
    <row r="39" spans="2:56" customFormat="1" x14ac:dyDescent="0.15">
      <c r="B39" s="20"/>
      <c r="C39" s="12"/>
      <c r="D39" s="12"/>
      <c r="E39" s="13">
        <v>37</v>
      </c>
      <c r="F39" s="6">
        <v>860327.02328965755</v>
      </c>
      <c r="G39" s="6">
        <v>2389.7972869157156</v>
      </c>
      <c r="H39" s="4"/>
      <c r="I39" s="14">
        <v>44598</v>
      </c>
      <c r="J39" s="15">
        <v>37030.289997998785</v>
      </c>
      <c r="K39" s="15">
        <v>37599.116141711042</v>
      </c>
      <c r="L39" s="15">
        <v>0</v>
      </c>
      <c r="M39" s="15">
        <v>0</v>
      </c>
      <c r="N39" s="15">
        <v>42082.518275651186</v>
      </c>
      <c r="O39" s="15">
        <v>42711.706319012126</v>
      </c>
      <c r="P39" s="15">
        <v>0</v>
      </c>
      <c r="Q39" s="15">
        <v>0</v>
      </c>
      <c r="R39" s="15" t="s">
        <v>37</v>
      </c>
      <c r="S39" s="15" t="s">
        <v>37</v>
      </c>
      <c r="T39" s="15">
        <v>0</v>
      </c>
      <c r="U39" s="15" t="s">
        <v>37</v>
      </c>
      <c r="V39" s="15" t="s">
        <v>37</v>
      </c>
      <c r="W39" s="15" t="s">
        <v>37</v>
      </c>
      <c r="X39" s="15" t="s">
        <v>37</v>
      </c>
      <c r="Y39" s="15" t="s">
        <v>37</v>
      </c>
      <c r="Z39" s="15" t="s">
        <v>37</v>
      </c>
      <c r="AA39" s="15" t="s">
        <v>37</v>
      </c>
      <c r="AB39" s="15" t="s">
        <v>37</v>
      </c>
      <c r="AC39" s="15" t="s">
        <v>37</v>
      </c>
      <c r="AD39" s="15" t="s">
        <v>37</v>
      </c>
      <c r="AE39" s="15" t="s">
        <v>37</v>
      </c>
      <c r="AF39" s="15" t="s">
        <v>37</v>
      </c>
      <c r="AG39" s="15" t="s">
        <v>37</v>
      </c>
      <c r="AH39" s="15" t="s">
        <v>37</v>
      </c>
      <c r="AI39" s="15" t="s">
        <v>37</v>
      </c>
      <c r="AJ39" s="15" t="s">
        <v>37</v>
      </c>
      <c r="AK39" s="15" t="s">
        <v>37</v>
      </c>
      <c r="AL39" s="15" t="s">
        <v>37</v>
      </c>
      <c r="AM39" s="15" t="s">
        <v>37</v>
      </c>
      <c r="AN39" s="15" t="s">
        <v>37</v>
      </c>
      <c r="AO39" s="12"/>
      <c r="AP39" s="16">
        <v>159423.63073437315</v>
      </c>
      <c r="AQ39" s="17">
        <v>2</v>
      </c>
      <c r="AR39" s="18" t="s">
        <v>37</v>
      </c>
      <c r="AS39" s="19">
        <v>959658.55414062901</v>
      </c>
      <c r="AT39" s="19" t="s">
        <v>37</v>
      </c>
      <c r="AV39" s="16">
        <v>159423.63073437315</v>
      </c>
      <c r="AW39" s="17">
        <v>7</v>
      </c>
      <c r="AX39" s="18" t="s">
        <v>37</v>
      </c>
      <c r="AY39" s="19">
        <v>159423.63073437315</v>
      </c>
      <c r="AZ39" s="19" t="s">
        <v>37</v>
      </c>
      <c r="BD39" s="22"/>
    </row>
    <row r="40" spans="2:56" customFormat="1" x14ac:dyDescent="0.15">
      <c r="B40" s="20"/>
      <c r="C40" s="12"/>
      <c r="D40" s="12"/>
      <c r="E40" s="13">
        <v>38</v>
      </c>
      <c r="F40" s="6">
        <v>845192.67345973384</v>
      </c>
      <c r="G40" s="6">
        <v>2347.7574262770386</v>
      </c>
      <c r="H40" s="4"/>
      <c r="I40" s="14">
        <v>44599</v>
      </c>
      <c r="J40" s="15">
        <v>37019.159750833671</v>
      </c>
      <c r="K40" s="15">
        <v>37093.238409532205</v>
      </c>
      <c r="L40" s="15">
        <v>0</v>
      </c>
      <c r="M40" s="15">
        <v>0</v>
      </c>
      <c r="N40" s="15">
        <v>42069.869473015191</v>
      </c>
      <c r="O40" s="15">
        <v>42698.868400427091</v>
      </c>
      <c r="P40" s="15">
        <v>0</v>
      </c>
      <c r="Q40" s="15">
        <v>0</v>
      </c>
      <c r="R40" s="15" t="s">
        <v>37</v>
      </c>
      <c r="S40" s="15" t="s">
        <v>37</v>
      </c>
      <c r="T40" s="15">
        <v>0</v>
      </c>
      <c r="U40" s="15" t="s">
        <v>37</v>
      </c>
      <c r="V40" s="15" t="s">
        <v>37</v>
      </c>
      <c r="W40" s="15" t="s">
        <v>37</v>
      </c>
      <c r="X40" s="15" t="s">
        <v>37</v>
      </c>
      <c r="Y40" s="15" t="s">
        <v>37</v>
      </c>
      <c r="Z40" s="15" t="s">
        <v>37</v>
      </c>
      <c r="AA40" s="15" t="s">
        <v>37</v>
      </c>
      <c r="AB40" s="15" t="s">
        <v>37</v>
      </c>
      <c r="AC40" s="15" t="s">
        <v>37</v>
      </c>
      <c r="AD40" s="15" t="s">
        <v>37</v>
      </c>
      <c r="AE40" s="15" t="s">
        <v>37</v>
      </c>
      <c r="AF40" s="15" t="s">
        <v>37</v>
      </c>
      <c r="AG40" s="15" t="s">
        <v>37</v>
      </c>
      <c r="AH40" s="15" t="s">
        <v>37</v>
      </c>
      <c r="AI40" s="15" t="s">
        <v>37</v>
      </c>
      <c r="AJ40" s="15" t="s">
        <v>37</v>
      </c>
      <c r="AK40" s="15" t="s">
        <v>37</v>
      </c>
      <c r="AL40" s="15" t="s">
        <v>37</v>
      </c>
      <c r="AM40" s="15" t="s">
        <v>37</v>
      </c>
      <c r="AN40" s="15" t="s">
        <v>37</v>
      </c>
      <c r="AO40" s="12"/>
      <c r="AP40" s="16">
        <v>158881.13603380817</v>
      </c>
      <c r="AQ40" s="17">
        <v>2</v>
      </c>
      <c r="AR40" s="18" t="s">
        <v>37</v>
      </c>
      <c r="AS40" s="19">
        <v>1118539.6901744371</v>
      </c>
      <c r="AT40" s="19" t="s">
        <v>37</v>
      </c>
      <c r="AV40" s="16">
        <v>158881.13603380817</v>
      </c>
      <c r="AW40" s="17">
        <v>7</v>
      </c>
      <c r="AX40" s="18" t="s">
        <v>37</v>
      </c>
      <c r="AY40" s="19">
        <v>318304.76676818135</v>
      </c>
      <c r="AZ40" s="19" t="s">
        <v>37</v>
      </c>
      <c r="BD40" s="22"/>
    </row>
    <row r="41" spans="2:56" customFormat="1" x14ac:dyDescent="0.15">
      <c r="B41" s="20"/>
      <c r="C41" s="12"/>
      <c r="D41" s="12"/>
      <c r="E41" s="13">
        <v>39</v>
      </c>
      <c r="F41" s="6">
        <v>830118.14992907841</v>
      </c>
      <c r="G41" s="6">
        <v>2305.8837498029957</v>
      </c>
      <c r="H41" s="4"/>
      <c r="I41" s="14">
        <v>44600</v>
      </c>
      <c r="J41" s="15">
        <v>36326.372862603908</v>
      </c>
      <c r="K41" s="15">
        <v>37082.089241873116</v>
      </c>
      <c r="L41" s="15">
        <v>0</v>
      </c>
      <c r="M41" s="15">
        <v>0</v>
      </c>
      <c r="N41" s="15">
        <v>42057.224472247872</v>
      </c>
      <c r="O41" s="15">
        <v>42686.034340553597</v>
      </c>
      <c r="P41" s="15">
        <v>0</v>
      </c>
      <c r="Q41" s="15">
        <v>0</v>
      </c>
      <c r="R41" s="15" t="s">
        <v>37</v>
      </c>
      <c r="S41" s="15" t="s">
        <v>37</v>
      </c>
      <c r="T41" s="15">
        <v>0</v>
      </c>
      <c r="U41" s="15" t="s">
        <v>37</v>
      </c>
      <c r="V41" s="15" t="s">
        <v>37</v>
      </c>
      <c r="W41" s="15" t="s">
        <v>37</v>
      </c>
      <c r="X41" s="15" t="s">
        <v>37</v>
      </c>
      <c r="Y41" s="15" t="s">
        <v>37</v>
      </c>
      <c r="Z41" s="15" t="s">
        <v>37</v>
      </c>
      <c r="AA41" s="15" t="s">
        <v>37</v>
      </c>
      <c r="AB41" s="15" t="s">
        <v>37</v>
      </c>
      <c r="AC41" s="15" t="s">
        <v>37</v>
      </c>
      <c r="AD41" s="15" t="s">
        <v>37</v>
      </c>
      <c r="AE41" s="15" t="s">
        <v>37</v>
      </c>
      <c r="AF41" s="15" t="s">
        <v>37</v>
      </c>
      <c r="AG41" s="15" t="s">
        <v>37</v>
      </c>
      <c r="AH41" s="15" t="s">
        <v>37</v>
      </c>
      <c r="AI41" s="15" t="s">
        <v>37</v>
      </c>
      <c r="AJ41" s="15" t="s">
        <v>37</v>
      </c>
      <c r="AK41" s="15" t="s">
        <v>37</v>
      </c>
      <c r="AL41" s="15" t="s">
        <v>37</v>
      </c>
      <c r="AM41" s="15" t="s">
        <v>37</v>
      </c>
      <c r="AN41" s="15" t="s">
        <v>37</v>
      </c>
      <c r="AO41" s="12"/>
      <c r="AP41" s="16">
        <v>158151.72091727849</v>
      </c>
      <c r="AQ41" s="17">
        <v>2</v>
      </c>
      <c r="AR41" s="18" t="s">
        <v>37</v>
      </c>
      <c r="AS41" s="19">
        <v>1276691.4110917156</v>
      </c>
      <c r="AT41" s="19" t="s">
        <v>37</v>
      </c>
      <c r="AV41" s="16">
        <v>158151.72091727849</v>
      </c>
      <c r="AW41" s="17">
        <v>7</v>
      </c>
      <c r="AX41" s="18" t="s">
        <v>37</v>
      </c>
      <c r="AY41" s="19">
        <v>476456.48768545984</v>
      </c>
      <c r="AZ41" s="19" t="s">
        <v>37</v>
      </c>
      <c r="BD41" s="22"/>
    </row>
    <row r="42" spans="2:56" customFormat="1" x14ac:dyDescent="0.15">
      <c r="B42" s="20"/>
      <c r="C42" s="12"/>
      <c r="D42" s="12"/>
      <c r="E42" s="13">
        <v>40</v>
      </c>
      <c r="F42" s="6">
        <v>813725.01568597439</v>
      </c>
      <c r="G42" s="6">
        <v>2260.3472657943735</v>
      </c>
      <c r="H42" s="4"/>
      <c r="I42" s="14">
        <v>44601</v>
      </c>
      <c r="J42" s="15">
        <v>36315.454192817779</v>
      </c>
      <c r="K42" s="15">
        <v>37070.943425335274</v>
      </c>
      <c r="L42" s="15">
        <v>0</v>
      </c>
      <c r="M42" s="15">
        <v>0</v>
      </c>
      <c r="N42" s="15">
        <v>42044.583272206502</v>
      </c>
      <c r="O42" s="15">
        <v>42673.204138231806</v>
      </c>
      <c r="P42" s="15">
        <v>0</v>
      </c>
      <c r="Q42" s="15">
        <v>0</v>
      </c>
      <c r="R42" s="15" t="s">
        <v>37</v>
      </c>
      <c r="S42" s="15" t="s">
        <v>37</v>
      </c>
      <c r="T42" s="15">
        <v>0</v>
      </c>
      <c r="U42" s="15" t="s">
        <v>37</v>
      </c>
      <c r="V42" s="15" t="s">
        <v>37</v>
      </c>
      <c r="W42" s="15" t="s">
        <v>37</v>
      </c>
      <c r="X42" s="15" t="s">
        <v>37</v>
      </c>
      <c r="Y42" s="15" t="s">
        <v>37</v>
      </c>
      <c r="Z42" s="15" t="s">
        <v>37</v>
      </c>
      <c r="AA42" s="15" t="s">
        <v>37</v>
      </c>
      <c r="AB42" s="15" t="s">
        <v>37</v>
      </c>
      <c r="AC42" s="15" t="s">
        <v>37</v>
      </c>
      <c r="AD42" s="15" t="s">
        <v>37</v>
      </c>
      <c r="AE42" s="15" t="s">
        <v>37</v>
      </c>
      <c r="AF42" s="15" t="s">
        <v>37</v>
      </c>
      <c r="AG42" s="15" t="s">
        <v>37</v>
      </c>
      <c r="AH42" s="15" t="s">
        <v>37</v>
      </c>
      <c r="AI42" s="15" t="s">
        <v>37</v>
      </c>
      <c r="AJ42" s="15" t="s">
        <v>37</v>
      </c>
      <c r="AK42" s="15" t="s">
        <v>37</v>
      </c>
      <c r="AL42" s="15" t="s">
        <v>37</v>
      </c>
      <c r="AM42" s="15" t="s">
        <v>37</v>
      </c>
      <c r="AN42" s="15" t="s">
        <v>37</v>
      </c>
      <c r="AO42" s="12"/>
      <c r="AP42" s="16">
        <v>158104.18502859137</v>
      </c>
      <c r="AQ42" s="17">
        <v>2</v>
      </c>
      <c r="AR42" s="18" t="s">
        <v>37</v>
      </c>
      <c r="AS42" s="19">
        <v>1434795.596120307</v>
      </c>
      <c r="AT42" s="19" t="s">
        <v>37</v>
      </c>
      <c r="AV42" s="16">
        <v>158104.18502859137</v>
      </c>
      <c r="AW42" s="17">
        <v>7</v>
      </c>
      <c r="AX42" s="18" t="s">
        <v>37</v>
      </c>
      <c r="AY42" s="19">
        <v>634560.67271405121</v>
      </c>
      <c r="AZ42" s="19" t="s">
        <v>37</v>
      </c>
      <c r="BD42" s="22"/>
    </row>
    <row r="43" spans="2:56" customFormat="1" x14ac:dyDescent="0.15">
      <c r="B43" s="20"/>
      <c r="C43" s="12"/>
      <c r="D43" s="12"/>
      <c r="E43" s="13">
        <v>41</v>
      </c>
      <c r="F43" s="6">
        <v>730919.70464534266</v>
      </c>
      <c r="G43" s="6">
        <v>2030.3325129037296</v>
      </c>
      <c r="H43" s="4"/>
      <c r="I43" s="14">
        <v>44602</v>
      </c>
      <c r="J43" s="15">
        <v>36304.538804871823</v>
      </c>
      <c r="K43" s="15">
        <v>37059.80095891143</v>
      </c>
      <c r="L43" s="15">
        <v>0</v>
      </c>
      <c r="M43" s="15">
        <v>0</v>
      </c>
      <c r="N43" s="15">
        <v>41746.755022631223</v>
      </c>
      <c r="O43" s="15">
        <v>42660.377792302257</v>
      </c>
      <c r="P43" s="15">
        <v>0</v>
      </c>
      <c r="Q43" s="15">
        <v>0</v>
      </c>
      <c r="R43" s="15" t="s">
        <v>37</v>
      </c>
      <c r="S43" s="15" t="s">
        <v>37</v>
      </c>
      <c r="T43" s="15">
        <v>0</v>
      </c>
      <c r="U43" s="15" t="s">
        <v>37</v>
      </c>
      <c r="V43" s="15" t="s">
        <v>37</v>
      </c>
      <c r="W43" s="15" t="s">
        <v>37</v>
      </c>
      <c r="X43" s="15" t="s">
        <v>37</v>
      </c>
      <c r="Y43" s="15" t="s">
        <v>37</v>
      </c>
      <c r="Z43" s="15" t="s">
        <v>37</v>
      </c>
      <c r="AA43" s="15" t="s">
        <v>37</v>
      </c>
      <c r="AB43" s="15" t="s">
        <v>37</v>
      </c>
      <c r="AC43" s="15" t="s">
        <v>37</v>
      </c>
      <c r="AD43" s="15" t="s">
        <v>37</v>
      </c>
      <c r="AE43" s="15" t="s">
        <v>37</v>
      </c>
      <c r="AF43" s="15" t="s">
        <v>37</v>
      </c>
      <c r="AG43" s="15" t="s">
        <v>37</v>
      </c>
      <c r="AH43" s="15" t="s">
        <v>37</v>
      </c>
      <c r="AI43" s="15" t="s">
        <v>37</v>
      </c>
      <c r="AJ43" s="15" t="s">
        <v>37</v>
      </c>
      <c r="AK43" s="15" t="s">
        <v>37</v>
      </c>
      <c r="AL43" s="15" t="s">
        <v>37</v>
      </c>
      <c r="AM43" s="15" t="s">
        <v>37</v>
      </c>
      <c r="AN43" s="15" t="s">
        <v>37</v>
      </c>
      <c r="AO43" s="12"/>
      <c r="AP43" s="16">
        <v>157771.47257871673</v>
      </c>
      <c r="AQ43" s="17">
        <v>2</v>
      </c>
      <c r="AR43" s="18" t="s">
        <v>37</v>
      </c>
      <c r="AS43" s="19">
        <v>1592567.0686990237</v>
      </c>
      <c r="AT43" s="19" t="s">
        <v>37</v>
      </c>
      <c r="AV43" s="16">
        <v>157771.47257871673</v>
      </c>
      <c r="AW43" s="17">
        <v>7</v>
      </c>
      <c r="AX43" s="18" t="s">
        <v>37</v>
      </c>
      <c r="AY43" s="19">
        <v>792332.14529276791</v>
      </c>
      <c r="AZ43" s="19" t="s">
        <v>37</v>
      </c>
      <c r="BD43" s="22"/>
    </row>
    <row r="44" spans="2:56" customFormat="1" x14ac:dyDescent="0.15">
      <c r="B44" s="20"/>
      <c r="C44" s="12"/>
      <c r="D44" s="12"/>
      <c r="E44" s="13">
        <v>42</v>
      </c>
      <c r="F44" s="6">
        <v>626397.38725821662</v>
      </c>
      <c r="G44" s="6">
        <v>1739.9927423839351</v>
      </c>
      <c r="H44" s="4"/>
      <c r="I44" s="14">
        <v>44603</v>
      </c>
      <c r="J44" s="15">
        <v>36293.626697779619</v>
      </c>
      <c r="K44" s="15">
        <v>37048.661841594636</v>
      </c>
      <c r="L44" s="15">
        <v>0</v>
      </c>
      <c r="M44" s="15">
        <v>0</v>
      </c>
      <c r="N44" s="15">
        <v>41734.207140835846</v>
      </c>
      <c r="O44" s="15">
        <v>42647.555301605826</v>
      </c>
      <c r="P44" s="15">
        <v>0</v>
      </c>
      <c r="Q44" s="15">
        <v>0</v>
      </c>
      <c r="R44" s="15" t="s">
        <v>37</v>
      </c>
      <c r="S44" s="15" t="s">
        <v>37</v>
      </c>
      <c r="T44" s="15">
        <v>0</v>
      </c>
      <c r="U44" s="15" t="s">
        <v>37</v>
      </c>
      <c r="V44" s="15" t="s">
        <v>37</v>
      </c>
      <c r="W44" s="15" t="s">
        <v>37</v>
      </c>
      <c r="X44" s="15" t="s">
        <v>37</v>
      </c>
      <c r="Y44" s="15" t="s">
        <v>37</v>
      </c>
      <c r="Z44" s="15" t="s">
        <v>37</v>
      </c>
      <c r="AA44" s="15" t="s">
        <v>37</v>
      </c>
      <c r="AB44" s="15" t="s">
        <v>37</v>
      </c>
      <c r="AC44" s="15" t="s">
        <v>37</v>
      </c>
      <c r="AD44" s="15" t="s">
        <v>37</v>
      </c>
      <c r="AE44" s="15" t="s">
        <v>37</v>
      </c>
      <c r="AF44" s="15" t="s">
        <v>37</v>
      </c>
      <c r="AG44" s="15" t="s">
        <v>37</v>
      </c>
      <c r="AH44" s="15" t="s">
        <v>37</v>
      </c>
      <c r="AI44" s="15" t="s">
        <v>37</v>
      </c>
      <c r="AJ44" s="15" t="s">
        <v>37</v>
      </c>
      <c r="AK44" s="15" t="s">
        <v>37</v>
      </c>
      <c r="AL44" s="15" t="s">
        <v>37</v>
      </c>
      <c r="AM44" s="15" t="s">
        <v>37</v>
      </c>
      <c r="AN44" s="15" t="s">
        <v>37</v>
      </c>
      <c r="AO44" s="12"/>
      <c r="AP44" s="16">
        <v>157724.0509818159</v>
      </c>
      <c r="AQ44" s="17">
        <v>2</v>
      </c>
      <c r="AR44" s="18" t="s">
        <v>37</v>
      </c>
      <c r="AS44" s="19">
        <v>1750291.1196808396</v>
      </c>
      <c r="AT44" s="19" t="s">
        <v>37</v>
      </c>
      <c r="AV44" s="16">
        <v>157724.0509818159</v>
      </c>
      <c r="AW44" s="17">
        <v>7</v>
      </c>
      <c r="AX44" s="18" t="s">
        <v>37</v>
      </c>
      <c r="AY44" s="19">
        <v>950056.19627458381</v>
      </c>
      <c r="AZ44" s="19" t="s">
        <v>37</v>
      </c>
      <c r="BD44" s="22"/>
    </row>
    <row r="45" spans="2:56" customFormat="1" x14ac:dyDescent="0.15">
      <c r="B45" s="20"/>
      <c r="C45" s="12"/>
      <c r="D45" s="12"/>
      <c r="E45" s="13">
        <v>43</v>
      </c>
      <c r="F45" s="6">
        <v>461144.64993808139</v>
      </c>
      <c r="G45" s="6">
        <v>1280.957360939115</v>
      </c>
      <c r="H45" s="4"/>
      <c r="I45" s="14">
        <v>44604</v>
      </c>
      <c r="J45" s="15">
        <v>36282.717870555025</v>
      </c>
      <c r="K45" s="15">
        <v>37037.526072378249</v>
      </c>
      <c r="L45" s="15">
        <v>0</v>
      </c>
      <c r="M45" s="15">
        <v>0</v>
      </c>
      <c r="N45" s="15">
        <v>41721.663030575233</v>
      </c>
      <c r="O45" s="15">
        <v>42634.736664983742</v>
      </c>
      <c r="P45" s="15">
        <v>0</v>
      </c>
      <c r="Q45" s="15">
        <v>0</v>
      </c>
      <c r="R45" s="15" t="s">
        <v>37</v>
      </c>
      <c r="S45" s="15" t="s">
        <v>37</v>
      </c>
      <c r="T45" s="15">
        <v>0</v>
      </c>
      <c r="U45" s="15" t="s">
        <v>37</v>
      </c>
      <c r="V45" s="15" t="s">
        <v>37</v>
      </c>
      <c r="W45" s="15" t="s">
        <v>37</v>
      </c>
      <c r="X45" s="15" t="s">
        <v>37</v>
      </c>
      <c r="Y45" s="15" t="s">
        <v>37</v>
      </c>
      <c r="Z45" s="15" t="s">
        <v>37</v>
      </c>
      <c r="AA45" s="15" t="s">
        <v>37</v>
      </c>
      <c r="AB45" s="15" t="s">
        <v>37</v>
      </c>
      <c r="AC45" s="15" t="s">
        <v>37</v>
      </c>
      <c r="AD45" s="15" t="s">
        <v>37</v>
      </c>
      <c r="AE45" s="15" t="s">
        <v>37</v>
      </c>
      <c r="AF45" s="15" t="s">
        <v>37</v>
      </c>
      <c r="AG45" s="15" t="s">
        <v>37</v>
      </c>
      <c r="AH45" s="15" t="s">
        <v>37</v>
      </c>
      <c r="AI45" s="15" t="s">
        <v>37</v>
      </c>
      <c r="AJ45" s="15" t="s">
        <v>37</v>
      </c>
      <c r="AK45" s="15" t="s">
        <v>37</v>
      </c>
      <c r="AL45" s="15" t="s">
        <v>37</v>
      </c>
      <c r="AM45" s="15" t="s">
        <v>37</v>
      </c>
      <c r="AN45" s="15" t="s">
        <v>37</v>
      </c>
      <c r="AO45" s="12"/>
      <c r="AP45" s="16">
        <v>157676.64363849224</v>
      </c>
      <c r="AQ45" s="17">
        <v>2</v>
      </c>
      <c r="AR45" s="18" t="s">
        <v>37</v>
      </c>
      <c r="AS45" s="19">
        <v>1907967.7633193319</v>
      </c>
      <c r="AT45" s="19" t="s">
        <v>37</v>
      </c>
      <c r="AV45" s="16">
        <v>157676.64363849224</v>
      </c>
      <c r="AW45" s="17">
        <v>7</v>
      </c>
      <c r="AX45" s="18">
        <v>7</v>
      </c>
      <c r="AY45" s="19">
        <v>1107732.839913076</v>
      </c>
      <c r="AZ45" s="19">
        <v>1107732.839913076</v>
      </c>
      <c r="BD45" s="22"/>
    </row>
    <row r="46" spans="2:56" customFormat="1" x14ac:dyDescent="0.15">
      <c r="B46" s="20"/>
      <c r="C46" s="12"/>
      <c r="D46" s="12"/>
      <c r="E46" s="13">
        <v>44</v>
      </c>
      <c r="F46" s="6">
        <v>453407.99257203436</v>
      </c>
      <c r="G46" s="6">
        <v>1259.4666460334288</v>
      </c>
      <c r="H46" s="4"/>
      <c r="I46" s="14">
        <v>44605</v>
      </c>
      <c r="J46" s="15">
        <v>36271.812322212223</v>
      </c>
      <c r="K46" s="15">
        <v>37026.393650255915</v>
      </c>
      <c r="L46" s="15">
        <v>0</v>
      </c>
      <c r="M46" s="15">
        <v>0</v>
      </c>
      <c r="N46" s="15">
        <v>41709.122690715754</v>
      </c>
      <c r="O46" s="15">
        <v>42120.487506203724</v>
      </c>
      <c r="P46" s="15">
        <v>0</v>
      </c>
      <c r="Q46" s="15">
        <v>0</v>
      </c>
      <c r="R46" s="15" t="s">
        <v>37</v>
      </c>
      <c r="S46" s="15" t="s">
        <v>37</v>
      </c>
      <c r="T46" s="15">
        <v>0</v>
      </c>
      <c r="U46" s="15" t="s">
        <v>37</v>
      </c>
      <c r="V46" s="15" t="s">
        <v>37</v>
      </c>
      <c r="W46" s="15" t="s">
        <v>37</v>
      </c>
      <c r="X46" s="15" t="s">
        <v>37</v>
      </c>
      <c r="Y46" s="15" t="s">
        <v>37</v>
      </c>
      <c r="Z46" s="15" t="s">
        <v>37</v>
      </c>
      <c r="AA46" s="15" t="s">
        <v>37</v>
      </c>
      <c r="AB46" s="15" t="s">
        <v>37</v>
      </c>
      <c r="AC46" s="15" t="s">
        <v>37</v>
      </c>
      <c r="AD46" s="15" t="s">
        <v>37</v>
      </c>
      <c r="AE46" s="15" t="s">
        <v>37</v>
      </c>
      <c r="AF46" s="15" t="s">
        <v>37</v>
      </c>
      <c r="AG46" s="15" t="s">
        <v>37</v>
      </c>
      <c r="AH46" s="15" t="s">
        <v>37</v>
      </c>
      <c r="AI46" s="15" t="s">
        <v>37</v>
      </c>
      <c r="AJ46" s="15" t="s">
        <v>37</v>
      </c>
      <c r="AK46" s="15" t="s">
        <v>37</v>
      </c>
      <c r="AL46" s="15" t="s">
        <v>37</v>
      </c>
      <c r="AM46" s="15" t="s">
        <v>37</v>
      </c>
      <c r="AN46" s="15" t="s">
        <v>37</v>
      </c>
      <c r="AO46" s="12"/>
      <c r="AP46" s="16">
        <v>157127.8161693876</v>
      </c>
      <c r="AQ46" s="17">
        <v>2</v>
      </c>
      <c r="AR46" s="18" t="s">
        <v>37</v>
      </c>
      <c r="AS46" s="19">
        <v>2065095.5794887196</v>
      </c>
      <c r="AT46" s="19" t="s">
        <v>37</v>
      </c>
      <c r="AV46" s="16">
        <v>157127.8161693876</v>
      </c>
      <c r="AW46" s="17">
        <v>8</v>
      </c>
      <c r="AX46" s="18" t="s">
        <v>37</v>
      </c>
      <c r="AY46" s="19">
        <v>157127.8161693876</v>
      </c>
      <c r="AZ46" s="19" t="s">
        <v>37</v>
      </c>
      <c r="BD46" s="22"/>
    </row>
    <row r="47" spans="2:56" customFormat="1" x14ac:dyDescent="0.15">
      <c r="B47" s="20"/>
      <c r="C47" s="12"/>
      <c r="D47" s="12"/>
      <c r="E47" s="13">
        <v>45</v>
      </c>
      <c r="F47" s="6">
        <v>445701.82399431366</v>
      </c>
      <c r="G47" s="6">
        <v>1238.0606222064268</v>
      </c>
      <c r="H47" s="4"/>
      <c r="I47" s="14">
        <v>44606</v>
      </c>
      <c r="J47" s="15">
        <v>36260.910051765655</v>
      </c>
      <c r="K47" s="15">
        <v>36333.471384813267</v>
      </c>
      <c r="L47" s="15">
        <v>0</v>
      </c>
      <c r="M47" s="15">
        <v>0</v>
      </c>
      <c r="N47" s="15">
        <v>41696.58612012415</v>
      </c>
      <c r="O47" s="15">
        <v>42107.827291101865</v>
      </c>
      <c r="P47" s="15">
        <v>0</v>
      </c>
      <c r="Q47" s="15">
        <v>0</v>
      </c>
      <c r="R47" s="15" t="s">
        <v>37</v>
      </c>
      <c r="S47" s="15" t="s">
        <v>37</v>
      </c>
      <c r="T47" s="15">
        <v>0</v>
      </c>
      <c r="U47" s="15" t="s">
        <v>37</v>
      </c>
      <c r="V47" s="15" t="s">
        <v>37</v>
      </c>
      <c r="W47" s="15" t="s">
        <v>37</v>
      </c>
      <c r="X47" s="15" t="s">
        <v>37</v>
      </c>
      <c r="Y47" s="15" t="s">
        <v>37</v>
      </c>
      <c r="Z47" s="15" t="s">
        <v>37</v>
      </c>
      <c r="AA47" s="15" t="s">
        <v>37</v>
      </c>
      <c r="AB47" s="15" t="s">
        <v>37</v>
      </c>
      <c r="AC47" s="15" t="s">
        <v>37</v>
      </c>
      <c r="AD47" s="15" t="s">
        <v>37</v>
      </c>
      <c r="AE47" s="15" t="s">
        <v>37</v>
      </c>
      <c r="AF47" s="15" t="s">
        <v>37</v>
      </c>
      <c r="AG47" s="15" t="s">
        <v>37</v>
      </c>
      <c r="AH47" s="15" t="s">
        <v>37</v>
      </c>
      <c r="AI47" s="15" t="s">
        <v>37</v>
      </c>
      <c r="AJ47" s="15" t="s">
        <v>37</v>
      </c>
      <c r="AK47" s="15" t="s">
        <v>37</v>
      </c>
      <c r="AL47" s="15" t="s">
        <v>37</v>
      </c>
      <c r="AM47" s="15" t="s">
        <v>37</v>
      </c>
      <c r="AN47" s="15" t="s">
        <v>37</v>
      </c>
      <c r="AO47" s="12"/>
      <c r="AP47" s="16">
        <v>156398.79484780494</v>
      </c>
      <c r="AQ47" s="17">
        <v>2</v>
      </c>
      <c r="AR47" s="18" t="s">
        <v>37</v>
      </c>
      <c r="AS47" s="19">
        <v>2221494.3743365244</v>
      </c>
      <c r="AT47" s="19" t="s">
        <v>37</v>
      </c>
      <c r="AV47" s="16">
        <v>156398.79484780494</v>
      </c>
      <c r="AW47" s="17">
        <v>8</v>
      </c>
      <c r="AX47" s="18" t="s">
        <v>37</v>
      </c>
      <c r="AY47" s="19">
        <v>313526.61101719254</v>
      </c>
      <c r="AZ47" s="19" t="s">
        <v>37</v>
      </c>
      <c r="BD47" s="22"/>
    </row>
    <row r="48" spans="2:56" customFormat="1" x14ac:dyDescent="0.15">
      <c r="B48" s="20"/>
      <c r="C48" s="12"/>
      <c r="D48" s="12"/>
      <c r="E48" s="13">
        <v>46</v>
      </c>
      <c r="F48" s="6">
        <v>457040.70861470618</v>
      </c>
      <c r="G48" s="6">
        <v>1269.5575239297393</v>
      </c>
      <c r="H48" s="4"/>
      <c r="I48" s="14">
        <v>44607</v>
      </c>
      <c r="J48" s="15">
        <v>35760.146043929693</v>
      </c>
      <c r="K48" s="15">
        <v>36322.550581414172</v>
      </c>
      <c r="L48" s="15">
        <v>0</v>
      </c>
      <c r="M48" s="15">
        <v>0</v>
      </c>
      <c r="N48" s="15">
        <v>41684.053317667465</v>
      </c>
      <c r="O48" s="15">
        <v>42095.170881298945</v>
      </c>
      <c r="P48" s="15">
        <v>0</v>
      </c>
      <c r="Q48" s="15">
        <v>0</v>
      </c>
      <c r="R48" s="15" t="s">
        <v>37</v>
      </c>
      <c r="S48" s="15" t="s">
        <v>37</v>
      </c>
      <c r="T48" s="15">
        <v>0</v>
      </c>
      <c r="U48" s="15" t="s">
        <v>37</v>
      </c>
      <c r="V48" s="15" t="s">
        <v>37</v>
      </c>
      <c r="W48" s="15" t="s">
        <v>37</v>
      </c>
      <c r="X48" s="15" t="s">
        <v>37</v>
      </c>
      <c r="Y48" s="15" t="s">
        <v>37</v>
      </c>
      <c r="Z48" s="15" t="s">
        <v>37</v>
      </c>
      <c r="AA48" s="15" t="s">
        <v>37</v>
      </c>
      <c r="AB48" s="15" t="s">
        <v>37</v>
      </c>
      <c r="AC48" s="15" t="s">
        <v>37</v>
      </c>
      <c r="AD48" s="15" t="s">
        <v>37</v>
      </c>
      <c r="AE48" s="15" t="s">
        <v>37</v>
      </c>
      <c r="AF48" s="15" t="s">
        <v>37</v>
      </c>
      <c r="AG48" s="15" t="s">
        <v>37</v>
      </c>
      <c r="AH48" s="15" t="s">
        <v>37</v>
      </c>
      <c r="AI48" s="15" t="s">
        <v>37</v>
      </c>
      <c r="AJ48" s="15" t="s">
        <v>37</v>
      </c>
      <c r="AK48" s="15" t="s">
        <v>37</v>
      </c>
      <c r="AL48" s="15" t="s">
        <v>37</v>
      </c>
      <c r="AM48" s="15" t="s">
        <v>37</v>
      </c>
      <c r="AN48" s="15" t="s">
        <v>37</v>
      </c>
      <c r="AO48" s="12"/>
      <c r="AP48" s="16">
        <v>155861.92082431028</v>
      </c>
      <c r="AQ48" s="17">
        <v>2</v>
      </c>
      <c r="AR48" s="18" t="s">
        <v>37</v>
      </c>
      <c r="AS48" s="19">
        <v>2377356.2951608347</v>
      </c>
      <c r="AT48" s="19" t="s">
        <v>37</v>
      </c>
      <c r="AV48" s="16">
        <v>155861.92082431028</v>
      </c>
      <c r="AW48" s="17">
        <v>8</v>
      </c>
      <c r="AX48" s="18" t="s">
        <v>37</v>
      </c>
      <c r="AY48" s="19">
        <v>469388.53184150282</v>
      </c>
      <c r="AZ48" s="19" t="s">
        <v>37</v>
      </c>
      <c r="BD48" s="22"/>
    </row>
    <row r="49" spans="1:56" customFormat="1" x14ac:dyDescent="0.15">
      <c r="B49" s="20"/>
      <c r="C49" s="12"/>
      <c r="D49" s="12"/>
      <c r="E49" s="13">
        <v>47</v>
      </c>
      <c r="F49" s="6">
        <v>500700.2914857564</v>
      </c>
      <c r="G49" s="6">
        <v>1390.8341430159901</v>
      </c>
      <c r="H49" s="4"/>
      <c r="I49" s="14">
        <v>44608</v>
      </c>
      <c r="J49" s="15">
        <v>35749.397565747349</v>
      </c>
      <c r="K49" s="15">
        <v>36311.633060496562</v>
      </c>
      <c r="L49" s="15">
        <v>0</v>
      </c>
      <c r="M49" s="15">
        <v>0</v>
      </c>
      <c r="N49" s="15">
        <v>41671.524282213133</v>
      </c>
      <c r="O49" s="15">
        <v>42082.518275651186</v>
      </c>
      <c r="P49" s="15">
        <v>0</v>
      </c>
      <c r="Q49" s="15">
        <v>0</v>
      </c>
      <c r="R49" s="15" t="s">
        <v>37</v>
      </c>
      <c r="S49" s="15" t="s">
        <v>37</v>
      </c>
      <c r="T49" s="15">
        <v>0</v>
      </c>
      <c r="U49" s="15" t="s">
        <v>37</v>
      </c>
      <c r="V49" s="15" t="s">
        <v>37</v>
      </c>
      <c r="W49" s="15" t="s">
        <v>37</v>
      </c>
      <c r="X49" s="15" t="s">
        <v>37</v>
      </c>
      <c r="Y49" s="15" t="s">
        <v>37</v>
      </c>
      <c r="Z49" s="15" t="s">
        <v>37</v>
      </c>
      <c r="AA49" s="15" t="s">
        <v>37</v>
      </c>
      <c r="AB49" s="15" t="s">
        <v>37</v>
      </c>
      <c r="AC49" s="15" t="s">
        <v>37</v>
      </c>
      <c r="AD49" s="15" t="s">
        <v>37</v>
      </c>
      <c r="AE49" s="15" t="s">
        <v>37</v>
      </c>
      <c r="AF49" s="15" t="s">
        <v>37</v>
      </c>
      <c r="AG49" s="15" t="s">
        <v>37</v>
      </c>
      <c r="AH49" s="15" t="s">
        <v>37</v>
      </c>
      <c r="AI49" s="15" t="s">
        <v>37</v>
      </c>
      <c r="AJ49" s="15" t="s">
        <v>37</v>
      </c>
      <c r="AK49" s="15" t="s">
        <v>37</v>
      </c>
      <c r="AL49" s="15" t="s">
        <v>37</v>
      </c>
      <c r="AM49" s="15" t="s">
        <v>37</v>
      </c>
      <c r="AN49" s="15" t="s">
        <v>37</v>
      </c>
      <c r="AO49" s="12"/>
      <c r="AP49" s="16">
        <v>155815.07318410822</v>
      </c>
      <c r="AQ49" s="17">
        <v>2</v>
      </c>
      <c r="AR49" s="18" t="s">
        <v>37</v>
      </c>
      <c r="AS49" s="19">
        <v>2533171.368344943</v>
      </c>
      <c r="AT49" s="19" t="s">
        <v>37</v>
      </c>
      <c r="AV49" s="16">
        <v>155815.07318410822</v>
      </c>
      <c r="AW49" s="17">
        <v>8</v>
      </c>
      <c r="AX49" s="18" t="s">
        <v>37</v>
      </c>
      <c r="AY49" s="19">
        <v>625203.605025611</v>
      </c>
      <c r="AZ49" s="19" t="s">
        <v>37</v>
      </c>
      <c r="BD49" s="22"/>
    </row>
    <row r="50" spans="1:56" customFormat="1" x14ac:dyDescent="0.15">
      <c r="B50" s="20"/>
      <c r="C50" s="12"/>
      <c r="D50" s="12"/>
      <c r="E50" s="13">
        <v>48</v>
      </c>
      <c r="F50" s="6">
        <v>592884.76100363326</v>
      </c>
      <c r="G50" s="6">
        <v>1646.9021138989813</v>
      </c>
      <c r="H50" s="4"/>
      <c r="I50" s="14">
        <v>44609</v>
      </c>
      <c r="J50" s="15">
        <v>35738.652318250446</v>
      </c>
      <c r="K50" s="15">
        <v>36300.718821073802</v>
      </c>
      <c r="L50" s="15">
        <v>0</v>
      </c>
      <c r="M50" s="15">
        <v>0</v>
      </c>
      <c r="N50" s="15">
        <v>41157.083361874305</v>
      </c>
      <c r="O50" s="15">
        <v>42069.869473015191</v>
      </c>
      <c r="P50" s="15">
        <v>0</v>
      </c>
      <c r="Q50" s="15">
        <v>0</v>
      </c>
      <c r="R50" s="15" t="s">
        <v>37</v>
      </c>
      <c r="S50" s="15" t="s">
        <v>37</v>
      </c>
      <c r="T50" s="15">
        <v>0</v>
      </c>
      <c r="U50" s="15" t="s">
        <v>37</v>
      </c>
      <c r="V50" s="15" t="s">
        <v>37</v>
      </c>
      <c r="W50" s="15" t="s">
        <v>37</v>
      </c>
      <c r="X50" s="15" t="s">
        <v>37</v>
      </c>
      <c r="Y50" s="15" t="s">
        <v>37</v>
      </c>
      <c r="Z50" s="15" t="s">
        <v>37</v>
      </c>
      <c r="AA50" s="15" t="s">
        <v>37</v>
      </c>
      <c r="AB50" s="15" t="s">
        <v>37</v>
      </c>
      <c r="AC50" s="15" t="s">
        <v>37</v>
      </c>
      <c r="AD50" s="15" t="s">
        <v>37</v>
      </c>
      <c r="AE50" s="15" t="s">
        <v>37</v>
      </c>
      <c r="AF50" s="15" t="s">
        <v>37</v>
      </c>
      <c r="AG50" s="15" t="s">
        <v>37</v>
      </c>
      <c r="AH50" s="15" t="s">
        <v>37</v>
      </c>
      <c r="AI50" s="15" t="s">
        <v>37</v>
      </c>
      <c r="AJ50" s="15" t="s">
        <v>37</v>
      </c>
      <c r="AK50" s="15" t="s">
        <v>37</v>
      </c>
      <c r="AL50" s="15" t="s">
        <v>37</v>
      </c>
      <c r="AM50" s="15" t="s">
        <v>37</v>
      </c>
      <c r="AN50" s="15" t="s">
        <v>37</v>
      </c>
      <c r="AO50" s="12"/>
      <c r="AP50" s="16">
        <v>155266.32397421374</v>
      </c>
      <c r="AQ50" s="17">
        <v>2</v>
      </c>
      <c r="AR50" s="18" t="s">
        <v>37</v>
      </c>
      <c r="AS50" s="19">
        <v>2688437.6923191566</v>
      </c>
      <c r="AT50" s="19" t="s">
        <v>37</v>
      </c>
      <c r="AV50" s="16">
        <v>155266.32397421374</v>
      </c>
      <c r="AW50" s="17">
        <v>8</v>
      </c>
      <c r="AX50" s="18" t="s">
        <v>37</v>
      </c>
      <c r="AY50" s="19">
        <v>780469.92899982468</v>
      </c>
      <c r="AZ50" s="19" t="s">
        <v>37</v>
      </c>
      <c r="BD50" s="22"/>
    </row>
    <row r="51" spans="1:56" customFormat="1" x14ac:dyDescent="0.15">
      <c r="B51" s="20"/>
      <c r="C51" s="12"/>
      <c r="D51" s="12"/>
      <c r="E51" s="13">
        <v>49</v>
      </c>
      <c r="F51" s="6">
        <v>737956.77117945068</v>
      </c>
      <c r="G51" s="6">
        <v>2049.8799199429186</v>
      </c>
      <c r="H51" s="4"/>
      <c r="I51" s="14">
        <v>44610</v>
      </c>
      <c r="J51" s="15">
        <v>35727.91030046792</v>
      </c>
      <c r="K51" s="15">
        <v>36289.807862159585</v>
      </c>
      <c r="L51" s="15">
        <v>0</v>
      </c>
      <c r="M51" s="15">
        <v>0</v>
      </c>
      <c r="N51" s="15">
        <v>41144.712718532392</v>
      </c>
      <c r="O51" s="15">
        <v>42057.224472247872</v>
      </c>
      <c r="P51" s="15">
        <v>0</v>
      </c>
      <c r="Q51" s="15">
        <v>0</v>
      </c>
      <c r="R51" s="15" t="s">
        <v>37</v>
      </c>
      <c r="S51" s="15" t="s">
        <v>37</v>
      </c>
      <c r="T51" s="15">
        <v>0</v>
      </c>
      <c r="U51" s="15" t="s">
        <v>37</v>
      </c>
      <c r="V51" s="15" t="s">
        <v>37</v>
      </c>
      <c r="W51" s="15" t="s">
        <v>37</v>
      </c>
      <c r="X51" s="15" t="s">
        <v>37</v>
      </c>
      <c r="Y51" s="15" t="s">
        <v>37</v>
      </c>
      <c r="Z51" s="15" t="s">
        <v>37</v>
      </c>
      <c r="AA51" s="15" t="s">
        <v>37</v>
      </c>
      <c r="AB51" s="15" t="s">
        <v>37</v>
      </c>
      <c r="AC51" s="15" t="s">
        <v>37</v>
      </c>
      <c r="AD51" s="15" t="s">
        <v>37</v>
      </c>
      <c r="AE51" s="15" t="s">
        <v>37</v>
      </c>
      <c r="AF51" s="15" t="s">
        <v>37</v>
      </c>
      <c r="AG51" s="15" t="s">
        <v>37</v>
      </c>
      <c r="AH51" s="15" t="s">
        <v>37</v>
      </c>
      <c r="AI51" s="15" t="s">
        <v>37</v>
      </c>
      <c r="AJ51" s="15" t="s">
        <v>37</v>
      </c>
      <c r="AK51" s="15" t="s">
        <v>37</v>
      </c>
      <c r="AL51" s="15" t="s">
        <v>37</v>
      </c>
      <c r="AM51" s="15" t="s">
        <v>37</v>
      </c>
      <c r="AN51" s="15" t="s">
        <v>37</v>
      </c>
      <c r="AO51" s="12"/>
      <c r="AP51" s="16">
        <v>155219.65535340778</v>
      </c>
      <c r="AQ51" s="17">
        <v>2</v>
      </c>
      <c r="AR51" s="18" t="s">
        <v>37</v>
      </c>
      <c r="AS51" s="19">
        <v>2843657.3476725644</v>
      </c>
      <c r="AT51" s="19" t="s">
        <v>37</v>
      </c>
      <c r="AV51" s="16">
        <v>155219.65535340778</v>
      </c>
      <c r="AW51" s="17">
        <v>8</v>
      </c>
      <c r="AX51" s="18" t="s">
        <v>37</v>
      </c>
      <c r="AY51" s="19">
        <v>935689.58435323252</v>
      </c>
      <c r="AZ51" s="19" t="s">
        <v>37</v>
      </c>
      <c r="BD51" s="22"/>
    </row>
    <row r="52" spans="1:56" customFormat="1" x14ac:dyDescent="0.15">
      <c r="B52" s="20"/>
      <c r="C52" s="12"/>
      <c r="D52" s="12"/>
      <c r="E52" s="13">
        <v>50</v>
      </c>
      <c r="F52" s="6">
        <v>874182.15794701793</v>
      </c>
      <c r="G52" s="6">
        <v>2428.2837720750499</v>
      </c>
      <c r="H52" s="4"/>
      <c r="I52" s="14">
        <v>44611</v>
      </c>
      <c r="J52" s="15">
        <v>35717.171511429042</v>
      </c>
      <c r="K52" s="15">
        <v>36278.900182767873</v>
      </c>
      <c r="L52" s="15">
        <v>0</v>
      </c>
      <c r="M52" s="15">
        <v>0</v>
      </c>
      <c r="N52" s="15">
        <v>41132.345793452419</v>
      </c>
      <c r="O52" s="15">
        <v>42044.583272206502</v>
      </c>
      <c r="P52" s="15">
        <v>0</v>
      </c>
      <c r="Q52" s="15">
        <v>0</v>
      </c>
      <c r="R52" s="15" t="s">
        <v>37</v>
      </c>
      <c r="S52" s="15" t="s">
        <v>37</v>
      </c>
      <c r="T52" s="15">
        <v>0</v>
      </c>
      <c r="U52" s="15" t="s">
        <v>37</v>
      </c>
      <c r="V52" s="15" t="s">
        <v>37</v>
      </c>
      <c r="W52" s="15" t="s">
        <v>37</v>
      </c>
      <c r="X52" s="15" t="s">
        <v>37</v>
      </c>
      <c r="Y52" s="15" t="s">
        <v>37</v>
      </c>
      <c r="Z52" s="15" t="s">
        <v>37</v>
      </c>
      <c r="AA52" s="15" t="s">
        <v>37</v>
      </c>
      <c r="AB52" s="15" t="s">
        <v>37</v>
      </c>
      <c r="AC52" s="15" t="s">
        <v>37</v>
      </c>
      <c r="AD52" s="15" t="s">
        <v>37</v>
      </c>
      <c r="AE52" s="15" t="s">
        <v>37</v>
      </c>
      <c r="AF52" s="15" t="s">
        <v>37</v>
      </c>
      <c r="AG52" s="15" t="s">
        <v>37</v>
      </c>
      <c r="AH52" s="15" t="s">
        <v>37</v>
      </c>
      <c r="AI52" s="15" t="s">
        <v>37</v>
      </c>
      <c r="AJ52" s="15" t="s">
        <v>37</v>
      </c>
      <c r="AK52" s="15" t="s">
        <v>37</v>
      </c>
      <c r="AL52" s="15" t="s">
        <v>37</v>
      </c>
      <c r="AM52" s="15" t="s">
        <v>37</v>
      </c>
      <c r="AN52" s="15" t="s">
        <v>37</v>
      </c>
      <c r="AO52" s="12"/>
      <c r="AP52" s="16">
        <v>155173.00075985584</v>
      </c>
      <c r="AQ52" s="17">
        <v>2</v>
      </c>
      <c r="AR52" s="18" t="s">
        <v>37</v>
      </c>
      <c r="AS52" s="19">
        <v>2998830.3484324203</v>
      </c>
      <c r="AT52" s="19" t="s">
        <v>37</v>
      </c>
      <c r="AV52" s="16">
        <v>155173.00075985584</v>
      </c>
      <c r="AW52" s="17">
        <v>8</v>
      </c>
      <c r="AX52" s="18">
        <v>8</v>
      </c>
      <c r="AY52" s="19">
        <v>1090862.5851130884</v>
      </c>
      <c r="AZ52" s="19">
        <v>1090862.5851130884</v>
      </c>
      <c r="BD52" s="22"/>
    </row>
    <row r="53" spans="1:56" customFormat="1" x14ac:dyDescent="0.15">
      <c r="B53" s="20"/>
      <c r="C53" s="12"/>
      <c r="D53" s="12"/>
      <c r="E53" s="13">
        <v>51</v>
      </c>
      <c r="F53" s="6">
        <v>953400.29835933947</v>
      </c>
      <c r="G53" s="6">
        <v>2648.3341621092763</v>
      </c>
      <c r="H53" s="4"/>
      <c r="I53" s="14">
        <v>44612</v>
      </c>
      <c r="J53" s="15">
        <v>35706.435950163323</v>
      </c>
      <c r="K53" s="15">
        <v>36267.995781912941</v>
      </c>
      <c r="L53" s="15">
        <v>0</v>
      </c>
      <c r="M53" s="15">
        <v>0</v>
      </c>
      <c r="N53" s="15">
        <v>41119.982585516787</v>
      </c>
      <c r="O53" s="15">
        <v>41746.755022631223</v>
      </c>
      <c r="P53" s="15">
        <v>0</v>
      </c>
      <c r="Q53" s="15">
        <v>0</v>
      </c>
      <c r="R53" s="15" t="s">
        <v>37</v>
      </c>
      <c r="S53" s="15" t="s">
        <v>37</v>
      </c>
      <c r="T53" s="15">
        <v>0</v>
      </c>
      <c r="U53" s="15" t="s">
        <v>37</v>
      </c>
      <c r="V53" s="15" t="s">
        <v>37</v>
      </c>
      <c r="W53" s="15" t="s">
        <v>37</v>
      </c>
      <c r="X53" s="15" t="s">
        <v>37</v>
      </c>
      <c r="Y53" s="15" t="s">
        <v>37</v>
      </c>
      <c r="Z53" s="15" t="s">
        <v>37</v>
      </c>
      <c r="AA53" s="15" t="s">
        <v>37</v>
      </c>
      <c r="AB53" s="15" t="s">
        <v>37</v>
      </c>
      <c r="AC53" s="15" t="s">
        <v>37</v>
      </c>
      <c r="AD53" s="15" t="s">
        <v>37</v>
      </c>
      <c r="AE53" s="15" t="s">
        <v>37</v>
      </c>
      <c r="AF53" s="15" t="s">
        <v>37</v>
      </c>
      <c r="AG53" s="15" t="s">
        <v>37</v>
      </c>
      <c r="AH53" s="15" t="s">
        <v>37</v>
      </c>
      <c r="AI53" s="15" t="s">
        <v>37</v>
      </c>
      <c r="AJ53" s="15" t="s">
        <v>37</v>
      </c>
      <c r="AK53" s="15" t="s">
        <v>37</v>
      </c>
      <c r="AL53" s="15" t="s">
        <v>37</v>
      </c>
      <c r="AM53" s="15" t="s">
        <v>37</v>
      </c>
      <c r="AN53" s="15" t="s">
        <v>37</v>
      </c>
      <c r="AO53" s="12"/>
      <c r="AP53" s="16">
        <v>154841.16934022427</v>
      </c>
      <c r="AQ53" s="17">
        <v>2</v>
      </c>
      <c r="AR53" s="18" t="s">
        <v>37</v>
      </c>
      <c r="AS53" s="19">
        <v>3153671.5177726448</v>
      </c>
      <c r="AT53" s="19" t="s">
        <v>37</v>
      </c>
      <c r="AV53" s="16">
        <v>154841.16934022427</v>
      </c>
      <c r="AW53" s="17">
        <v>9</v>
      </c>
      <c r="AX53" s="18" t="s">
        <v>37</v>
      </c>
      <c r="AY53" s="19">
        <v>154841.16934022427</v>
      </c>
      <c r="AZ53" s="19" t="s">
        <v>37</v>
      </c>
      <c r="BD53" s="22"/>
    </row>
    <row r="54" spans="1:56" customFormat="1" x14ac:dyDescent="0.15">
      <c r="B54" s="20"/>
      <c r="C54" s="12"/>
      <c r="D54" s="12"/>
      <c r="E54" s="13">
        <v>52</v>
      </c>
      <c r="F54" s="6">
        <v>1002181.7689608871</v>
      </c>
      <c r="G54" s="6">
        <v>2783.8382471135751</v>
      </c>
      <c r="H54" s="4"/>
      <c r="I54" s="14">
        <v>44613</v>
      </c>
      <c r="J54" s="15">
        <v>35695.703615700586</v>
      </c>
      <c r="K54" s="15">
        <v>35767.133919979497</v>
      </c>
      <c r="L54" s="15">
        <v>0</v>
      </c>
      <c r="M54" s="15">
        <v>0</v>
      </c>
      <c r="N54" s="15">
        <v>41107.623093608228</v>
      </c>
      <c r="O54" s="15">
        <v>41734.207140835846</v>
      </c>
      <c r="P54" s="15">
        <v>0</v>
      </c>
      <c r="Q54" s="15">
        <v>0</v>
      </c>
      <c r="R54" s="15" t="s">
        <v>37</v>
      </c>
      <c r="S54" s="15" t="s">
        <v>37</v>
      </c>
      <c r="T54" s="15">
        <v>0</v>
      </c>
      <c r="U54" s="15" t="s">
        <v>37</v>
      </c>
      <c r="V54" s="15" t="s">
        <v>37</v>
      </c>
      <c r="W54" s="15" t="s">
        <v>37</v>
      </c>
      <c r="X54" s="15" t="s">
        <v>37</v>
      </c>
      <c r="Y54" s="15" t="s">
        <v>37</v>
      </c>
      <c r="Z54" s="15" t="s">
        <v>37</v>
      </c>
      <c r="AA54" s="15" t="s">
        <v>37</v>
      </c>
      <c r="AB54" s="15" t="s">
        <v>37</v>
      </c>
      <c r="AC54" s="15" t="s">
        <v>37</v>
      </c>
      <c r="AD54" s="15" t="s">
        <v>37</v>
      </c>
      <c r="AE54" s="15" t="s">
        <v>37</v>
      </c>
      <c r="AF54" s="15" t="s">
        <v>37</v>
      </c>
      <c r="AG54" s="15" t="s">
        <v>37</v>
      </c>
      <c r="AH54" s="15" t="s">
        <v>37</v>
      </c>
      <c r="AI54" s="15" t="s">
        <v>37</v>
      </c>
      <c r="AJ54" s="15" t="s">
        <v>37</v>
      </c>
      <c r="AK54" s="15" t="s">
        <v>37</v>
      </c>
      <c r="AL54" s="15" t="s">
        <v>37</v>
      </c>
      <c r="AM54" s="15" t="s">
        <v>37</v>
      </c>
      <c r="AN54" s="15" t="s">
        <v>37</v>
      </c>
      <c r="AO54" s="12"/>
      <c r="AP54" s="16">
        <v>154304.66777012416</v>
      </c>
      <c r="AQ54" s="17">
        <v>2</v>
      </c>
      <c r="AR54" s="18" t="s">
        <v>37</v>
      </c>
      <c r="AS54" s="19">
        <v>3307976.1855427688</v>
      </c>
      <c r="AT54" s="19" t="s">
        <v>37</v>
      </c>
      <c r="AV54" s="16">
        <v>154304.66777012416</v>
      </c>
      <c r="AW54" s="17">
        <v>9</v>
      </c>
      <c r="AX54" s="18" t="s">
        <v>37</v>
      </c>
      <c r="AY54" s="19">
        <v>309145.8371103484</v>
      </c>
      <c r="AZ54" s="19" t="s">
        <v>37</v>
      </c>
      <c r="BD54" s="22"/>
    </row>
    <row r="55" spans="1:56" customFormat="1" x14ac:dyDescent="0.15">
      <c r="B55" s="20"/>
      <c r="C55" s="12"/>
      <c r="D55" s="12"/>
      <c r="E55" s="13">
        <v>53</v>
      </c>
      <c r="F55" s="6">
        <v>1049629.9462681676</v>
      </c>
      <c r="G55" s="6">
        <v>2915.6387396337987</v>
      </c>
      <c r="H55" s="4"/>
      <c r="I55" s="14">
        <v>44614</v>
      </c>
      <c r="J55" s="15">
        <v>35196.139239850796</v>
      </c>
      <c r="K55" s="15">
        <v>35756.383341441258</v>
      </c>
      <c r="L55" s="15">
        <v>0</v>
      </c>
      <c r="M55" s="15">
        <v>0</v>
      </c>
      <c r="N55" s="15">
        <v>41095.26731660981</v>
      </c>
      <c r="O55" s="15">
        <v>41721.663030575233</v>
      </c>
      <c r="P55" s="15">
        <v>0</v>
      </c>
      <c r="Q55" s="15">
        <v>0</v>
      </c>
      <c r="R55" s="15" t="s">
        <v>37</v>
      </c>
      <c r="S55" s="15" t="s">
        <v>37</v>
      </c>
      <c r="T55" s="15">
        <v>0</v>
      </c>
      <c r="U55" s="15" t="s">
        <v>37</v>
      </c>
      <c r="V55" s="15" t="s">
        <v>37</v>
      </c>
      <c r="W55" s="15" t="s">
        <v>37</v>
      </c>
      <c r="X55" s="15" t="s">
        <v>37</v>
      </c>
      <c r="Y55" s="15" t="s">
        <v>37</v>
      </c>
      <c r="Z55" s="15" t="s">
        <v>37</v>
      </c>
      <c r="AA55" s="15" t="s">
        <v>37</v>
      </c>
      <c r="AB55" s="15" t="s">
        <v>37</v>
      </c>
      <c r="AC55" s="15" t="s">
        <v>37</v>
      </c>
      <c r="AD55" s="15" t="s">
        <v>37</v>
      </c>
      <c r="AE55" s="15" t="s">
        <v>37</v>
      </c>
      <c r="AF55" s="15" t="s">
        <v>37</v>
      </c>
      <c r="AG55" s="15" t="s">
        <v>37</v>
      </c>
      <c r="AH55" s="15" t="s">
        <v>37</v>
      </c>
      <c r="AI55" s="15" t="s">
        <v>37</v>
      </c>
      <c r="AJ55" s="15" t="s">
        <v>37</v>
      </c>
      <c r="AK55" s="15" t="s">
        <v>37</v>
      </c>
      <c r="AL55" s="15" t="s">
        <v>37</v>
      </c>
      <c r="AM55" s="15" t="s">
        <v>37</v>
      </c>
      <c r="AN55" s="15" t="s">
        <v>37</v>
      </c>
      <c r="AO55" s="12"/>
      <c r="AP55" s="16">
        <v>153769.45292847708</v>
      </c>
      <c r="AQ55" s="17">
        <v>2</v>
      </c>
      <c r="AR55" s="18" t="s">
        <v>37</v>
      </c>
      <c r="AS55" s="19">
        <v>3461745.6384712458</v>
      </c>
      <c r="AT55" s="19" t="s">
        <v>37</v>
      </c>
      <c r="AV55" s="16">
        <v>153769.45292847708</v>
      </c>
      <c r="AW55" s="17">
        <v>9</v>
      </c>
      <c r="AX55" s="18" t="s">
        <v>37</v>
      </c>
      <c r="AY55" s="19">
        <v>462915.29003882548</v>
      </c>
      <c r="AZ55" s="19" t="s">
        <v>37</v>
      </c>
      <c r="BD55" s="22"/>
    </row>
    <row r="56" spans="1:56" customFormat="1" x14ac:dyDescent="0.15">
      <c r="B56" s="20"/>
      <c r="C56" s="12"/>
      <c r="D56" s="12"/>
      <c r="E56" s="13" t="s">
        <v>37</v>
      </c>
      <c r="F56" s="6" t="s">
        <v>37</v>
      </c>
      <c r="G56" s="6" t="s">
        <v>37</v>
      </c>
      <c r="H56" s="4"/>
      <c r="I56" s="14">
        <v>44615</v>
      </c>
      <c r="J56" s="15">
        <v>35185.56028599928</v>
      </c>
      <c r="K56" s="15">
        <v>35745.635994219774</v>
      </c>
      <c r="L56" s="15">
        <v>0</v>
      </c>
      <c r="M56" s="15">
        <v>0</v>
      </c>
      <c r="N56" s="15">
        <v>41082.915253404928</v>
      </c>
      <c r="O56" s="15">
        <v>41709.122690715754</v>
      </c>
      <c r="P56" s="15">
        <v>0</v>
      </c>
      <c r="Q56" s="15">
        <v>0</v>
      </c>
      <c r="R56" s="15" t="s">
        <v>37</v>
      </c>
      <c r="S56" s="15" t="s">
        <v>37</v>
      </c>
      <c r="T56" s="15">
        <v>0</v>
      </c>
      <c r="U56" s="15" t="s">
        <v>37</v>
      </c>
      <c r="V56" s="15" t="s">
        <v>37</v>
      </c>
      <c r="W56" s="15" t="s">
        <v>37</v>
      </c>
      <c r="X56" s="15" t="s">
        <v>37</v>
      </c>
      <c r="Y56" s="15" t="s">
        <v>37</v>
      </c>
      <c r="Z56" s="15" t="s">
        <v>37</v>
      </c>
      <c r="AA56" s="15" t="s">
        <v>37</v>
      </c>
      <c r="AB56" s="15" t="s">
        <v>37</v>
      </c>
      <c r="AC56" s="15" t="s">
        <v>37</v>
      </c>
      <c r="AD56" s="15" t="s">
        <v>37</v>
      </c>
      <c r="AE56" s="15" t="s">
        <v>37</v>
      </c>
      <c r="AF56" s="15" t="s">
        <v>37</v>
      </c>
      <c r="AG56" s="15" t="s">
        <v>37</v>
      </c>
      <c r="AH56" s="15" t="s">
        <v>37</v>
      </c>
      <c r="AI56" s="15" t="s">
        <v>37</v>
      </c>
      <c r="AJ56" s="15" t="s">
        <v>37</v>
      </c>
      <c r="AK56" s="15" t="s">
        <v>37</v>
      </c>
      <c r="AL56" s="15" t="s">
        <v>37</v>
      </c>
      <c r="AM56" s="15" t="s">
        <v>37</v>
      </c>
      <c r="AN56" s="15" t="s">
        <v>37</v>
      </c>
      <c r="AO56" s="12"/>
      <c r="AP56" s="16">
        <v>153723.23422433971</v>
      </c>
      <c r="AQ56" s="17">
        <v>2</v>
      </c>
      <c r="AR56" s="18" t="s">
        <v>37</v>
      </c>
      <c r="AS56" s="19">
        <v>3615468.8726955857</v>
      </c>
      <c r="AT56" s="19" t="s">
        <v>37</v>
      </c>
      <c r="AV56" s="16">
        <v>153723.23422433971</v>
      </c>
      <c r="AW56" s="17">
        <v>9</v>
      </c>
      <c r="AX56" s="18" t="s">
        <v>37</v>
      </c>
      <c r="AY56" s="19">
        <v>616638.52426316519</v>
      </c>
      <c r="AZ56" s="19" t="s">
        <v>37</v>
      </c>
      <c r="BD56" s="22"/>
    </row>
    <row r="57" spans="1:56" customFormat="1" x14ac:dyDescent="0.15">
      <c r="B57" s="20"/>
      <c r="C57" s="12"/>
      <c r="D57" s="12"/>
      <c r="E57" s="13">
        <v>2022</v>
      </c>
      <c r="F57" s="6">
        <v>51737417.011450231</v>
      </c>
      <c r="G57" s="6">
        <v>143715.04725402835</v>
      </c>
      <c r="H57" s="4"/>
      <c r="I57" s="14">
        <v>44616</v>
      </c>
      <c r="J57" s="15">
        <v>35174.984511879025</v>
      </c>
      <c r="K57" s="15">
        <v>35734.891877343798</v>
      </c>
      <c r="L57" s="15">
        <v>0</v>
      </c>
      <c r="M57" s="15">
        <v>0</v>
      </c>
      <c r="N57" s="15">
        <v>40569.706330891029</v>
      </c>
      <c r="O57" s="15">
        <v>41696.58612012415</v>
      </c>
      <c r="P57" s="15">
        <v>0</v>
      </c>
      <c r="Q57" s="15">
        <v>0</v>
      </c>
      <c r="R57" s="15" t="s">
        <v>37</v>
      </c>
      <c r="S57" s="15" t="s">
        <v>37</v>
      </c>
      <c r="T57" s="15">
        <v>0</v>
      </c>
      <c r="U57" s="15" t="s">
        <v>37</v>
      </c>
      <c r="V57" s="15" t="s">
        <v>37</v>
      </c>
      <c r="W57" s="15" t="s">
        <v>37</v>
      </c>
      <c r="X57" s="15" t="s">
        <v>37</v>
      </c>
      <c r="Y57" s="15" t="s">
        <v>37</v>
      </c>
      <c r="Z57" s="15" t="s">
        <v>37</v>
      </c>
      <c r="AA57" s="15" t="s">
        <v>37</v>
      </c>
      <c r="AB57" s="15" t="s">
        <v>37</v>
      </c>
      <c r="AC57" s="15" t="s">
        <v>37</v>
      </c>
      <c r="AD57" s="15" t="s">
        <v>37</v>
      </c>
      <c r="AE57" s="15" t="s">
        <v>37</v>
      </c>
      <c r="AF57" s="15" t="s">
        <v>37</v>
      </c>
      <c r="AG57" s="15" t="s">
        <v>37</v>
      </c>
      <c r="AH57" s="15" t="s">
        <v>37</v>
      </c>
      <c r="AI57" s="15" t="s">
        <v>37</v>
      </c>
      <c r="AJ57" s="15" t="s">
        <v>37</v>
      </c>
      <c r="AK57" s="15" t="s">
        <v>37</v>
      </c>
      <c r="AL57" s="15" t="s">
        <v>37</v>
      </c>
      <c r="AM57" s="15" t="s">
        <v>37</v>
      </c>
      <c r="AN57" s="15" t="s">
        <v>37</v>
      </c>
      <c r="AO57" s="12"/>
      <c r="AP57" s="16">
        <v>153176.16884023801</v>
      </c>
      <c r="AQ57" s="17">
        <v>2</v>
      </c>
      <c r="AR57" s="18" t="s">
        <v>37</v>
      </c>
      <c r="AS57" s="19">
        <v>3768645.0415358236</v>
      </c>
      <c r="AT57" s="19" t="s">
        <v>37</v>
      </c>
      <c r="AV57" s="16">
        <v>153176.16884023801</v>
      </c>
      <c r="AW57" s="17">
        <v>9</v>
      </c>
      <c r="AX57" s="18" t="s">
        <v>37</v>
      </c>
      <c r="AY57" s="19">
        <v>769814.6931034032</v>
      </c>
      <c r="AZ57" s="19" t="s">
        <v>37</v>
      </c>
      <c r="BD57" s="22"/>
    </row>
    <row r="58" spans="1:56" customFormat="1" x14ac:dyDescent="0.15">
      <c r="B58" s="20"/>
      <c r="C58" s="12"/>
      <c r="D58" s="12"/>
      <c r="H58" s="4"/>
      <c r="I58" s="14">
        <v>44617</v>
      </c>
      <c r="J58" s="15">
        <v>35164.411916534322</v>
      </c>
      <c r="K58" s="15">
        <v>35724.150989842376</v>
      </c>
      <c r="L58" s="15">
        <v>0</v>
      </c>
      <c r="M58" s="15">
        <v>0</v>
      </c>
      <c r="N58" s="15">
        <v>40557.512236302427</v>
      </c>
      <c r="O58" s="15">
        <v>41684.053317667465</v>
      </c>
      <c r="P58" s="15">
        <v>0</v>
      </c>
      <c r="Q58" s="15">
        <v>0</v>
      </c>
      <c r="R58" s="15" t="s">
        <v>37</v>
      </c>
      <c r="S58" s="15" t="s">
        <v>37</v>
      </c>
      <c r="T58" s="15">
        <v>0</v>
      </c>
      <c r="U58" s="15" t="s">
        <v>37</v>
      </c>
      <c r="V58" s="15" t="s">
        <v>37</v>
      </c>
      <c r="W58" s="15" t="s">
        <v>37</v>
      </c>
      <c r="X58" s="15" t="s">
        <v>37</v>
      </c>
      <c r="Y58" s="15" t="s">
        <v>37</v>
      </c>
      <c r="Z58" s="15" t="s">
        <v>37</v>
      </c>
      <c r="AA58" s="15" t="s">
        <v>37</v>
      </c>
      <c r="AB58" s="15" t="s">
        <v>37</v>
      </c>
      <c r="AC58" s="15" t="s">
        <v>37</v>
      </c>
      <c r="AD58" s="15" t="s">
        <v>37</v>
      </c>
      <c r="AE58" s="15" t="s">
        <v>37</v>
      </c>
      <c r="AF58" s="15" t="s">
        <v>37</v>
      </c>
      <c r="AG58" s="15" t="s">
        <v>37</v>
      </c>
      <c r="AH58" s="15" t="s">
        <v>37</v>
      </c>
      <c r="AI58" s="15" t="s">
        <v>37</v>
      </c>
      <c r="AJ58" s="15" t="s">
        <v>37</v>
      </c>
      <c r="AK58" s="15" t="s">
        <v>37</v>
      </c>
      <c r="AL58" s="15" t="s">
        <v>37</v>
      </c>
      <c r="AM58" s="15" t="s">
        <v>37</v>
      </c>
      <c r="AN58" s="15" t="s">
        <v>37</v>
      </c>
      <c r="AO58" s="12"/>
      <c r="AP58" s="16">
        <v>153130.1284603466</v>
      </c>
      <c r="AQ58" s="17">
        <v>2</v>
      </c>
      <c r="AR58" s="18" t="s">
        <v>37</v>
      </c>
      <c r="AS58" s="19">
        <v>3921775.1699961703</v>
      </c>
      <c r="AT58" s="19" t="s">
        <v>37</v>
      </c>
      <c r="AV58" s="16">
        <v>153130.1284603466</v>
      </c>
      <c r="AW58" s="17">
        <v>9</v>
      </c>
      <c r="AX58" s="18" t="s">
        <v>37</v>
      </c>
      <c r="AY58" s="19">
        <v>922944.82156374981</v>
      </c>
      <c r="AZ58" s="19" t="s">
        <v>37</v>
      </c>
      <c r="BD58" s="22"/>
    </row>
    <row r="59" spans="1:56" customFormat="1" x14ac:dyDescent="0.15">
      <c r="A59" s="4"/>
      <c r="B59" s="5" t="s">
        <v>31</v>
      </c>
      <c r="C59" s="5" t="s">
        <v>49</v>
      </c>
      <c r="D59" s="12"/>
      <c r="E59" s="6"/>
      <c r="F59" s="7" t="s">
        <v>33</v>
      </c>
      <c r="G59" s="7" t="s">
        <v>33</v>
      </c>
      <c r="H59" s="4"/>
      <c r="I59" s="14">
        <v>44618</v>
      </c>
      <c r="J59" s="15">
        <v>35153.842499009697</v>
      </c>
      <c r="K59" s="15">
        <v>35713.413330744865</v>
      </c>
      <c r="L59" s="15">
        <v>0</v>
      </c>
      <c r="M59" s="15">
        <v>0</v>
      </c>
      <c r="N59" s="15">
        <v>40545.321806910259</v>
      </c>
      <c r="O59" s="15">
        <v>41671.524282213133</v>
      </c>
      <c r="P59" s="15">
        <v>0</v>
      </c>
      <c r="Q59" s="15">
        <v>0</v>
      </c>
      <c r="R59" s="15" t="s">
        <v>37</v>
      </c>
      <c r="S59" s="15" t="s">
        <v>37</v>
      </c>
      <c r="T59" s="15">
        <v>0</v>
      </c>
      <c r="U59" s="15" t="s">
        <v>37</v>
      </c>
      <c r="V59" s="15" t="s">
        <v>37</v>
      </c>
      <c r="W59" s="15" t="s">
        <v>37</v>
      </c>
      <c r="X59" s="15" t="s">
        <v>37</v>
      </c>
      <c r="Y59" s="15" t="s">
        <v>37</v>
      </c>
      <c r="Z59" s="15" t="s">
        <v>37</v>
      </c>
      <c r="AA59" s="15" t="s">
        <v>37</v>
      </c>
      <c r="AB59" s="15" t="s">
        <v>37</v>
      </c>
      <c r="AC59" s="15" t="s">
        <v>37</v>
      </c>
      <c r="AD59" s="15" t="s">
        <v>37</v>
      </c>
      <c r="AE59" s="15" t="s">
        <v>37</v>
      </c>
      <c r="AF59" s="15" t="s">
        <v>37</v>
      </c>
      <c r="AG59" s="15" t="s">
        <v>37</v>
      </c>
      <c r="AH59" s="15" t="s">
        <v>37</v>
      </c>
      <c r="AI59" s="15" t="s">
        <v>37</v>
      </c>
      <c r="AJ59" s="15" t="s">
        <v>37</v>
      </c>
      <c r="AK59" s="15" t="s">
        <v>37</v>
      </c>
      <c r="AL59" s="15" t="s">
        <v>37</v>
      </c>
      <c r="AM59" s="15" t="s">
        <v>37</v>
      </c>
      <c r="AN59" s="15" t="s">
        <v>37</v>
      </c>
      <c r="AO59" s="12"/>
      <c r="AP59" s="16">
        <v>153084.10191887795</v>
      </c>
      <c r="AQ59" s="17">
        <v>2</v>
      </c>
      <c r="AR59" s="18" t="s">
        <v>37</v>
      </c>
      <c r="AS59" s="19">
        <v>4074859.2719150484</v>
      </c>
      <c r="AT59" s="19" t="s">
        <v>37</v>
      </c>
      <c r="AV59" s="16">
        <v>153084.10191887795</v>
      </c>
      <c r="AW59" s="17">
        <v>9</v>
      </c>
      <c r="AX59" s="18">
        <v>9</v>
      </c>
      <c r="AY59" s="19">
        <v>1076028.9234826278</v>
      </c>
      <c r="AZ59" s="19">
        <v>1076028.9234826278</v>
      </c>
      <c r="BD59" s="22"/>
    </row>
    <row r="60" spans="1:56" customFormat="1" x14ac:dyDescent="0.15">
      <c r="A60" s="12">
        <v>1</v>
      </c>
      <c r="B60" s="13" t="s">
        <v>36</v>
      </c>
      <c r="C60" s="6">
        <v>5910527.4195322236</v>
      </c>
      <c r="D60" s="12"/>
      <c r="E60" s="13">
        <v>1</v>
      </c>
      <c r="F60" s="6">
        <v>1131383.3971328321</v>
      </c>
      <c r="G60" s="6">
        <v>3142.7316587023115</v>
      </c>
      <c r="H60" s="4"/>
      <c r="I60" s="14">
        <v>44619</v>
      </c>
      <c r="J60" s="15">
        <v>35143.276258349986</v>
      </c>
      <c r="K60" s="15">
        <v>35702.678899080871</v>
      </c>
      <c r="L60" s="15">
        <v>0</v>
      </c>
      <c r="M60" s="15">
        <v>0</v>
      </c>
      <c r="N60" s="15">
        <v>40533.135041612863</v>
      </c>
      <c r="O60" s="15">
        <v>41157.083361874305</v>
      </c>
      <c r="P60" s="15">
        <v>0</v>
      </c>
      <c r="Q60" s="15">
        <v>0</v>
      </c>
      <c r="R60" s="15" t="s">
        <v>37</v>
      </c>
      <c r="S60" s="15" t="s">
        <v>37</v>
      </c>
      <c r="T60" s="15">
        <v>0</v>
      </c>
      <c r="U60" s="15" t="s">
        <v>37</v>
      </c>
      <c r="V60" s="15" t="s">
        <v>37</v>
      </c>
      <c r="W60" s="15" t="s">
        <v>37</v>
      </c>
      <c r="X60" s="15" t="s">
        <v>37</v>
      </c>
      <c r="Y60" s="15" t="s">
        <v>37</v>
      </c>
      <c r="Z60" s="15" t="s">
        <v>37</v>
      </c>
      <c r="AA60" s="15" t="s">
        <v>37</v>
      </c>
      <c r="AB60" s="15" t="s">
        <v>37</v>
      </c>
      <c r="AC60" s="15" t="s">
        <v>37</v>
      </c>
      <c r="AD60" s="15" t="s">
        <v>37</v>
      </c>
      <c r="AE60" s="15" t="s">
        <v>37</v>
      </c>
      <c r="AF60" s="15" t="s">
        <v>37</v>
      </c>
      <c r="AG60" s="15" t="s">
        <v>37</v>
      </c>
      <c r="AH60" s="15" t="s">
        <v>37</v>
      </c>
      <c r="AI60" s="15" t="s">
        <v>37</v>
      </c>
      <c r="AJ60" s="15" t="s">
        <v>37</v>
      </c>
      <c r="AK60" s="15" t="s">
        <v>37</v>
      </c>
      <c r="AL60" s="15" t="s">
        <v>37</v>
      </c>
      <c r="AM60" s="15" t="s">
        <v>37</v>
      </c>
      <c r="AN60" s="15" t="s">
        <v>37</v>
      </c>
      <c r="AO60" s="12"/>
      <c r="AP60" s="16">
        <v>152536.17356091802</v>
      </c>
      <c r="AQ60" s="17">
        <v>2</v>
      </c>
      <c r="AR60" s="18" t="s">
        <v>37</v>
      </c>
      <c r="AS60" s="19">
        <v>4227395.4454759667</v>
      </c>
      <c r="AT60" s="19" t="s">
        <v>37</v>
      </c>
      <c r="AV60" s="16">
        <v>152536.17356091802</v>
      </c>
      <c r="AW60" s="17">
        <v>10</v>
      </c>
      <c r="AX60" s="18" t="s">
        <v>37</v>
      </c>
      <c r="AY60" s="19">
        <v>152536.17356091802</v>
      </c>
      <c r="AZ60" s="19" t="s">
        <v>37</v>
      </c>
      <c r="BD60" s="22"/>
    </row>
    <row r="61" spans="1:56" customFormat="1" x14ac:dyDescent="0.15">
      <c r="A61" s="12">
        <v>2</v>
      </c>
      <c r="B61" s="13" t="s">
        <v>38</v>
      </c>
      <c r="C61" s="6">
        <v>5706742.9325617654</v>
      </c>
      <c r="D61" s="12"/>
      <c r="E61" s="13">
        <v>2</v>
      </c>
      <c r="F61" s="6">
        <v>1270006.8904246246</v>
      </c>
      <c r="G61" s="6">
        <v>3527.7969178461794</v>
      </c>
      <c r="H61" s="4"/>
      <c r="I61" s="14">
        <v>44620</v>
      </c>
      <c r="J61" s="15">
        <v>35132.713193600335</v>
      </c>
      <c r="K61" s="15">
        <v>35203.016903553216</v>
      </c>
      <c r="L61" s="15">
        <v>0</v>
      </c>
      <c r="M61" s="15">
        <v>0</v>
      </c>
      <c r="N61" s="15">
        <v>40520.951939308929</v>
      </c>
      <c r="O61" s="15">
        <v>41144.712718532392</v>
      </c>
      <c r="P61" s="15">
        <v>0</v>
      </c>
      <c r="Q61" s="15">
        <v>0</v>
      </c>
      <c r="R61" s="15" t="s">
        <v>37</v>
      </c>
      <c r="S61" s="15" t="s">
        <v>37</v>
      </c>
      <c r="T61" s="15">
        <v>0</v>
      </c>
      <c r="U61" s="15" t="s">
        <v>37</v>
      </c>
      <c r="V61" s="15" t="s">
        <v>37</v>
      </c>
      <c r="W61" s="15" t="s">
        <v>37</v>
      </c>
      <c r="X61" s="15" t="s">
        <v>37</v>
      </c>
      <c r="Y61" s="15" t="s">
        <v>37</v>
      </c>
      <c r="Z61" s="15" t="s">
        <v>37</v>
      </c>
      <c r="AA61" s="15" t="s">
        <v>37</v>
      </c>
      <c r="AB61" s="15" t="s">
        <v>37</v>
      </c>
      <c r="AC61" s="15" t="s">
        <v>37</v>
      </c>
      <c r="AD61" s="15" t="s">
        <v>37</v>
      </c>
      <c r="AE61" s="15" t="s">
        <v>37</v>
      </c>
      <c r="AF61" s="15" t="s">
        <v>37</v>
      </c>
      <c r="AG61" s="15" t="s">
        <v>37</v>
      </c>
      <c r="AH61" s="15" t="s">
        <v>37</v>
      </c>
      <c r="AI61" s="15" t="s">
        <v>37</v>
      </c>
      <c r="AJ61" s="15" t="s">
        <v>37</v>
      </c>
      <c r="AK61" s="15" t="s">
        <v>37</v>
      </c>
      <c r="AL61" s="15" t="s">
        <v>37</v>
      </c>
      <c r="AM61" s="15" t="s">
        <v>37</v>
      </c>
      <c r="AN61" s="15" t="s">
        <v>37</v>
      </c>
      <c r="AO61" s="12"/>
      <c r="AP61" s="16">
        <v>152001.39475499486</v>
      </c>
      <c r="AQ61" s="17">
        <v>2</v>
      </c>
      <c r="AR61" s="18">
        <v>2</v>
      </c>
      <c r="AS61" s="19">
        <v>4379396.8402309613</v>
      </c>
      <c r="AT61" s="19">
        <v>4379396.8402309613</v>
      </c>
      <c r="AV61" s="16">
        <v>152001.39475499486</v>
      </c>
      <c r="AW61" s="17">
        <v>10</v>
      </c>
      <c r="AX61" s="18" t="s">
        <v>37</v>
      </c>
      <c r="AY61" s="19">
        <v>304537.56831591285</v>
      </c>
      <c r="AZ61" s="19" t="s">
        <v>37</v>
      </c>
      <c r="BD61" s="22"/>
    </row>
    <row r="62" spans="1:56" customFormat="1" x14ac:dyDescent="0.15">
      <c r="A62" s="12">
        <v>3</v>
      </c>
      <c r="B62" s="13" t="s">
        <v>39</v>
      </c>
      <c r="C62" s="6">
        <v>4714775.3527377276</v>
      </c>
      <c r="D62" s="12"/>
      <c r="E62" s="13">
        <v>3</v>
      </c>
      <c r="F62" s="6">
        <v>1398933.1914010982</v>
      </c>
      <c r="G62" s="6">
        <v>3885.9255316697172</v>
      </c>
      <c r="H62" s="4"/>
      <c r="I62" s="14">
        <v>44621</v>
      </c>
      <c r="J62" s="15">
        <v>34634.345619031061</v>
      </c>
      <c r="K62" s="15">
        <v>35192.435882472499</v>
      </c>
      <c r="L62" s="15">
        <v>0</v>
      </c>
      <c r="M62" s="15">
        <v>0</v>
      </c>
      <c r="N62" s="15">
        <v>40508.772498897451</v>
      </c>
      <c r="O62" s="15">
        <v>41132.345793452419</v>
      </c>
      <c r="P62" s="15">
        <v>0</v>
      </c>
      <c r="Q62" s="15">
        <v>0</v>
      </c>
      <c r="R62" s="15" t="s">
        <v>37</v>
      </c>
      <c r="S62" s="15" t="s">
        <v>37</v>
      </c>
      <c r="T62" s="15">
        <v>0</v>
      </c>
      <c r="U62" s="15" t="s">
        <v>37</v>
      </c>
      <c r="V62" s="15" t="s">
        <v>37</v>
      </c>
      <c r="W62" s="15" t="s">
        <v>37</v>
      </c>
      <c r="X62" s="15" t="s">
        <v>37</v>
      </c>
      <c r="Y62" s="15" t="s">
        <v>37</v>
      </c>
      <c r="Z62" s="15" t="s">
        <v>37</v>
      </c>
      <c r="AA62" s="15" t="s">
        <v>37</v>
      </c>
      <c r="AB62" s="15" t="s">
        <v>37</v>
      </c>
      <c r="AC62" s="15" t="s">
        <v>37</v>
      </c>
      <c r="AD62" s="15" t="s">
        <v>37</v>
      </c>
      <c r="AE62" s="15" t="s">
        <v>37</v>
      </c>
      <c r="AF62" s="15" t="s">
        <v>37</v>
      </c>
      <c r="AG62" s="15" t="s">
        <v>37</v>
      </c>
      <c r="AH62" s="15" t="s">
        <v>37</v>
      </c>
      <c r="AI62" s="15" t="s">
        <v>37</v>
      </c>
      <c r="AJ62" s="15" t="s">
        <v>37</v>
      </c>
      <c r="AK62" s="15" t="s">
        <v>37</v>
      </c>
      <c r="AL62" s="15" t="s">
        <v>37</v>
      </c>
      <c r="AM62" s="15" t="s">
        <v>37</v>
      </c>
      <c r="AN62" s="15" t="s">
        <v>37</v>
      </c>
      <c r="AO62" s="12"/>
      <c r="AP62" s="16">
        <v>151467.89979385343</v>
      </c>
      <c r="AQ62" s="17">
        <v>3</v>
      </c>
      <c r="AR62" s="18" t="s">
        <v>37</v>
      </c>
      <c r="AS62" s="19">
        <v>151467.89979385343</v>
      </c>
      <c r="AT62" s="19" t="s">
        <v>37</v>
      </c>
      <c r="AV62" s="16">
        <v>151467.89979385343</v>
      </c>
      <c r="AW62" s="17">
        <v>10</v>
      </c>
      <c r="AX62" s="18" t="s">
        <v>37</v>
      </c>
      <c r="AY62" s="19">
        <v>456005.46810976625</v>
      </c>
      <c r="AZ62" s="19" t="s">
        <v>37</v>
      </c>
      <c r="BD62" s="22"/>
    </row>
    <row r="63" spans="1:56" customFormat="1" x14ac:dyDescent="0.15">
      <c r="A63" s="12">
        <v>4</v>
      </c>
      <c r="B63" s="13" t="s">
        <v>40</v>
      </c>
      <c r="C63" s="6">
        <v>4259577.8335288735</v>
      </c>
      <c r="D63" s="12"/>
      <c r="E63" s="13">
        <v>4</v>
      </c>
      <c r="F63" s="6">
        <v>1472302.6442778562</v>
      </c>
      <c r="G63" s="6">
        <v>4089.7295674384895</v>
      </c>
      <c r="H63" s="4"/>
      <c r="I63" s="14">
        <v>44622</v>
      </c>
      <c r="J63" s="15">
        <v>34623.935524290719</v>
      </c>
      <c r="K63" s="15">
        <v>35181.858041744388</v>
      </c>
      <c r="L63" s="15">
        <v>0</v>
      </c>
      <c r="M63" s="15">
        <v>0</v>
      </c>
      <c r="N63" s="15">
        <v>40496.596719277783</v>
      </c>
      <c r="O63" s="15">
        <v>41119.982585516787</v>
      </c>
      <c r="P63" s="15">
        <v>0</v>
      </c>
      <c r="Q63" s="15">
        <v>0</v>
      </c>
      <c r="R63" s="15" t="s">
        <v>37</v>
      </c>
      <c r="S63" s="15" t="s">
        <v>37</v>
      </c>
      <c r="T63" s="15">
        <v>0</v>
      </c>
      <c r="U63" s="15" t="s">
        <v>37</v>
      </c>
      <c r="V63" s="15" t="s">
        <v>37</v>
      </c>
      <c r="W63" s="15" t="s">
        <v>37</v>
      </c>
      <c r="X63" s="15" t="s">
        <v>37</v>
      </c>
      <c r="Y63" s="15" t="s">
        <v>37</v>
      </c>
      <c r="Z63" s="15" t="s">
        <v>37</v>
      </c>
      <c r="AA63" s="15" t="s">
        <v>37</v>
      </c>
      <c r="AB63" s="15" t="s">
        <v>37</v>
      </c>
      <c r="AC63" s="15" t="s">
        <v>37</v>
      </c>
      <c r="AD63" s="15" t="s">
        <v>37</v>
      </c>
      <c r="AE63" s="15" t="s">
        <v>37</v>
      </c>
      <c r="AF63" s="15" t="s">
        <v>37</v>
      </c>
      <c r="AG63" s="15" t="s">
        <v>37</v>
      </c>
      <c r="AH63" s="15" t="s">
        <v>37</v>
      </c>
      <c r="AI63" s="15" t="s">
        <v>37</v>
      </c>
      <c r="AJ63" s="15" t="s">
        <v>37</v>
      </c>
      <c r="AK63" s="15" t="s">
        <v>37</v>
      </c>
      <c r="AL63" s="15" t="s">
        <v>37</v>
      </c>
      <c r="AM63" s="15" t="s">
        <v>37</v>
      </c>
      <c r="AN63" s="15" t="s">
        <v>37</v>
      </c>
      <c r="AO63" s="12"/>
      <c r="AP63" s="16">
        <v>151422.37287082968</v>
      </c>
      <c r="AQ63" s="17">
        <v>3</v>
      </c>
      <c r="AR63" s="18" t="s">
        <v>37</v>
      </c>
      <c r="AS63" s="19">
        <v>302890.27266468311</v>
      </c>
      <c r="AT63" s="19" t="s">
        <v>37</v>
      </c>
      <c r="AV63" s="16">
        <v>151422.37287082968</v>
      </c>
      <c r="AW63" s="17">
        <v>10</v>
      </c>
      <c r="AX63" s="18" t="s">
        <v>37</v>
      </c>
      <c r="AY63" s="19">
        <v>607427.84098059591</v>
      </c>
      <c r="AZ63" s="19" t="s">
        <v>37</v>
      </c>
      <c r="BD63" s="22"/>
    </row>
    <row r="64" spans="1:56" customFormat="1" x14ac:dyDescent="0.15">
      <c r="A64" s="12">
        <v>5</v>
      </c>
      <c r="B64" s="13" t="s">
        <v>41</v>
      </c>
      <c r="C64" s="6">
        <v>4091356.6697923774</v>
      </c>
      <c r="D64" s="12"/>
      <c r="E64" s="13">
        <v>5</v>
      </c>
      <c r="F64" s="6">
        <v>1494139.8625959146</v>
      </c>
      <c r="G64" s="6">
        <v>4150.3885072108742</v>
      </c>
      <c r="H64" s="4"/>
      <c r="I64" s="14">
        <v>44623</v>
      </c>
      <c r="J64" s="15">
        <v>34613.52855852741</v>
      </c>
      <c r="K64" s="15">
        <v>35171.283380412991</v>
      </c>
      <c r="L64" s="15">
        <v>0</v>
      </c>
      <c r="M64" s="15">
        <v>0</v>
      </c>
      <c r="N64" s="15">
        <v>39984.616888246514</v>
      </c>
      <c r="O64" s="15">
        <v>41107.623093608228</v>
      </c>
      <c r="P64" s="15">
        <v>0</v>
      </c>
      <c r="Q64" s="15">
        <v>0</v>
      </c>
      <c r="R64" s="15" t="s">
        <v>37</v>
      </c>
      <c r="S64" s="15" t="s">
        <v>37</v>
      </c>
      <c r="T64" s="15">
        <v>0</v>
      </c>
      <c r="U64" s="15" t="s">
        <v>37</v>
      </c>
      <c r="V64" s="15" t="s">
        <v>37</v>
      </c>
      <c r="W64" s="15" t="s">
        <v>37</v>
      </c>
      <c r="X64" s="15" t="s">
        <v>37</v>
      </c>
      <c r="Y64" s="15" t="s">
        <v>37</v>
      </c>
      <c r="Z64" s="15" t="s">
        <v>37</v>
      </c>
      <c r="AA64" s="15" t="s">
        <v>37</v>
      </c>
      <c r="AB64" s="15" t="s">
        <v>37</v>
      </c>
      <c r="AC64" s="15" t="s">
        <v>37</v>
      </c>
      <c r="AD64" s="15" t="s">
        <v>37</v>
      </c>
      <c r="AE64" s="15" t="s">
        <v>37</v>
      </c>
      <c r="AF64" s="15" t="s">
        <v>37</v>
      </c>
      <c r="AG64" s="15" t="s">
        <v>37</v>
      </c>
      <c r="AH64" s="15" t="s">
        <v>37</v>
      </c>
      <c r="AI64" s="15" t="s">
        <v>37</v>
      </c>
      <c r="AJ64" s="15" t="s">
        <v>37</v>
      </c>
      <c r="AK64" s="15" t="s">
        <v>37</v>
      </c>
      <c r="AL64" s="15" t="s">
        <v>37</v>
      </c>
      <c r="AM64" s="15" t="s">
        <v>37</v>
      </c>
      <c r="AN64" s="15" t="s">
        <v>37</v>
      </c>
      <c r="AO64" s="12"/>
      <c r="AP64" s="16">
        <v>150877.05192079514</v>
      </c>
      <c r="AQ64" s="17">
        <v>3</v>
      </c>
      <c r="AR64" s="18" t="s">
        <v>37</v>
      </c>
      <c r="AS64" s="19">
        <v>453767.32458547829</v>
      </c>
      <c r="AT64" s="19" t="s">
        <v>37</v>
      </c>
      <c r="AV64" s="16">
        <v>150877.05192079514</v>
      </c>
      <c r="AW64" s="17">
        <v>10</v>
      </c>
      <c r="AX64" s="18" t="s">
        <v>37</v>
      </c>
      <c r="AY64" s="19">
        <v>758304.89290139102</v>
      </c>
      <c r="AZ64" s="19" t="s">
        <v>37</v>
      </c>
      <c r="BD64" s="22"/>
    </row>
    <row r="65" spans="1:56" customFormat="1" x14ac:dyDescent="0.15">
      <c r="A65" s="12">
        <v>6</v>
      </c>
      <c r="B65" s="13" t="s">
        <v>42</v>
      </c>
      <c r="C65" s="6">
        <v>3666917.8791044857</v>
      </c>
      <c r="D65" s="12"/>
      <c r="E65" s="13">
        <v>6</v>
      </c>
      <c r="F65" s="6">
        <v>1482384.4351409753</v>
      </c>
      <c r="G65" s="6">
        <v>4117.7345420582651</v>
      </c>
      <c r="H65" s="4"/>
      <c r="I65" s="14">
        <v>44624</v>
      </c>
      <c r="J65" s="15">
        <v>34603.124720800675</v>
      </c>
      <c r="K65" s="15">
        <v>35160.711897522648</v>
      </c>
      <c r="L65" s="15">
        <v>0</v>
      </c>
      <c r="M65" s="15">
        <v>0</v>
      </c>
      <c r="N65" s="15">
        <v>39972.598654827525</v>
      </c>
      <c r="O65" s="15">
        <v>41095.26731660981</v>
      </c>
      <c r="P65" s="15">
        <v>0</v>
      </c>
      <c r="Q65" s="15">
        <v>0</v>
      </c>
      <c r="R65" s="15" t="s">
        <v>37</v>
      </c>
      <c r="S65" s="15" t="s">
        <v>37</v>
      </c>
      <c r="T65" s="15">
        <v>0</v>
      </c>
      <c r="U65" s="15" t="s">
        <v>37</v>
      </c>
      <c r="V65" s="15" t="s">
        <v>37</v>
      </c>
      <c r="W65" s="15" t="s">
        <v>37</v>
      </c>
      <c r="X65" s="15" t="s">
        <v>37</v>
      </c>
      <c r="Y65" s="15" t="s">
        <v>37</v>
      </c>
      <c r="Z65" s="15" t="s">
        <v>37</v>
      </c>
      <c r="AA65" s="15" t="s">
        <v>37</v>
      </c>
      <c r="AB65" s="15" t="s">
        <v>37</v>
      </c>
      <c r="AC65" s="15" t="s">
        <v>37</v>
      </c>
      <c r="AD65" s="15" t="s">
        <v>37</v>
      </c>
      <c r="AE65" s="15" t="s">
        <v>37</v>
      </c>
      <c r="AF65" s="15" t="s">
        <v>37</v>
      </c>
      <c r="AG65" s="15" t="s">
        <v>37</v>
      </c>
      <c r="AH65" s="15" t="s">
        <v>37</v>
      </c>
      <c r="AI65" s="15" t="s">
        <v>37</v>
      </c>
      <c r="AJ65" s="15" t="s">
        <v>37</v>
      </c>
      <c r="AK65" s="15" t="s">
        <v>37</v>
      </c>
      <c r="AL65" s="15" t="s">
        <v>37</v>
      </c>
      <c r="AM65" s="15" t="s">
        <v>37</v>
      </c>
      <c r="AN65" s="15" t="s">
        <v>37</v>
      </c>
      <c r="AO65" s="12"/>
      <c r="AP65" s="16">
        <v>150831.70258976065</v>
      </c>
      <c r="AQ65" s="17">
        <v>3</v>
      </c>
      <c r="AR65" s="18" t="s">
        <v>37</v>
      </c>
      <c r="AS65" s="19">
        <v>604599.02717523894</v>
      </c>
      <c r="AT65" s="19" t="s">
        <v>37</v>
      </c>
      <c r="AV65" s="16">
        <v>150831.70258976065</v>
      </c>
      <c r="AW65" s="17">
        <v>10</v>
      </c>
      <c r="AX65" s="18" t="s">
        <v>37</v>
      </c>
      <c r="AY65" s="19">
        <v>909136.59549115167</v>
      </c>
      <c r="AZ65" s="19" t="s">
        <v>37</v>
      </c>
      <c r="BD65" s="22"/>
    </row>
    <row r="66" spans="1:56" customFormat="1" x14ac:dyDescent="0.15">
      <c r="A66" s="12">
        <v>7</v>
      </c>
      <c r="B66" s="13" t="s">
        <v>43</v>
      </c>
      <c r="C66" s="6">
        <v>3481012.4368458586</v>
      </c>
      <c r="D66" s="12"/>
      <c r="E66" s="13">
        <v>7</v>
      </c>
      <c r="F66" s="6">
        <v>1460384.5708859502</v>
      </c>
      <c r="G66" s="6">
        <v>4056.6238080165285</v>
      </c>
      <c r="H66" s="4"/>
      <c r="I66" s="14">
        <v>44625</v>
      </c>
      <c r="J66" s="15">
        <v>34592.724010170306</v>
      </c>
      <c r="K66" s="15">
        <v>35150.143592118016</v>
      </c>
      <c r="L66" s="15">
        <v>0</v>
      </c>
      <c r="M66" s="15">
        <v>0</v>
      </c>
      <c r="N66" s="15">
        <v>39960.584033746134</v>
      </c>
      <c r="O66" s="15">
        <v>41082.915253404928</v>
      </c>
      <c r="P66" s="15">
        <v>0</v>
      </c>
      <c r="Q66" s="15">
        <v>0</v>
      </c>
      <c r="R66" s="15" t="s">
        <v>37</v>
      </c>
      <c r="S66" s="15" t="s">
        <v>37</v>
      </c>
      <c r="T66" s="15">
        <v>0</v>
      </c>
      <c r="U66" s="15" t="s">
        <v>37</v>
      </c>
      <c r="V66" s="15" t="s">
        <v>37</v>
      </c>
      <c r="W66" s="15" t="s">
        <v>37</v>
      </c>
      <c r="X66" s="15" t="s">
        <v>37</v>
      </c>
      <c r="Y66" s="15" t="s">
        <v>37</v>
      </c>
      <c r="Z66" s="15" t="s">
        <v>37</v>
      </c>
      <c r="AA66" s="15" t="s">
        <v>37</v>
      </c>
      <c r="AB66" s="15" t="s">
        <v>37</v>
      </c>
      <c r="AC66" s="15" t="s">
        <v>37</v>
      </c>
      <c r="AD66" s="15" t="s">
        <v>37</v>
      </c>
      <c r="AE66" s="15" t="s">
        <v>37</v>
      </c>
      <c r="AF66" s="15" t="s">
        <v>37</v>
      </c>
      <c r="AG66" s="15" t="s">
        <v>37</v>
      </c>
      <c r="AH66" s="15" t="s">
        <v>37</v>
      </c>
      <c r="AI66" s="15" t="s">
        <v>37</v>
      </c>
      <c r="AJ66" s="15" t="s">
        <v>37</v>
      </c>
      <c r="AK66" s="15" t="s">
        <v>37</v>
      </c>
      <c r="AL66" s="15" t="s">
        <v>37</v>
      </c>
      <c r="AM66" s="15" t="s">
        <v>37</v>
      </c>
      <c r="AN66" s="15" t="s">
        <v>37</v>
      </c>
      <c r="AO66" s="12"/>
      <c r="AP66" s="16">
        <v>150786.36688943938</v>
      </c>
      <c r="AQ66" s="17">
        <v>3</v>
      </c>
      <c r="AR66" s="18" t="s">
        <v>37</v>
      </c>
      <c r="AS66" s="19">
        <v>755385.39406467834</v>
      </c>
      <c r="AT66" s="19" t="s">
        <v>37</v>
      </c>
      <c r="AV66" s="16">
        <v>150786.36688943938</v>
      </c>
      <c r="AW66" s="17">
        <v>10</v>
      </c>
      <c r="AX66" s="18">
        <v>10</v>
      </c>
      <c r="AY66" s="19">
        <v>1059922.9623805911</v>
      </c>
      <c r="AZ66" s="19">
        <v>1059922.9623805911</v>
      </c>
      <c r="BD66" s="22"/>
    </row>
    <row r="67" spans="1:56" customFormat="1" x14ac:dyDescent="0.15">
      <c r="A67" s="12">
        <v>8</v>
      </c>
      <c r="B67" s="13" t="s">
        <v>44</v>
      </c>
      <c r="C67" s="6">
        <v>3166342.3399702488</v>
      </c>
      <c r="D67" s="12"/>
      <c r="E67" s="13">
        <v>8</v>
      </c>
      <c r="F67" s="6">
        <v>1432009.4275159563</v>
      </c>
      <c r="G67" s="6">
        <v>3977.8039653221008</v>
      </c>
      <c r="H67" s="4"/>
      <c r="I67" s="14">
        <v>44626</v>
      </c>
      <c r="J67" s="15">
        <v>34582.326425696388</v>
      </c>
      <c r="K67" s="15">
        <v>35139.578463244048</v>
      </c>
      <c r="L67" s="15">
        <v>0</v>
      </c>
      <c r="M67" s="15">
        <v>0</v>
      </c>
      <c r="N67" s="15">
        <v>39948.573023916564</v>
      </c>
      <c r="O67" s="15">
        <v>40569.706330891029</v>
      </c>
      <c r="P67" s="15">
        <v>0</v>
      </c>
      <c r="Q67" s="15">
        <v>0</v>
      </c>
      <c r="R67" s="15" t="s">
        <v>37</v>
      </c>
      <c r="S67" s="15" t="s">
        <v>37</v>
      </c>
      <c r="T67" s="15">
        <v>0</v>
      </c>
      <c r="U67" s="15" t="s">
        <v>37</v>
      </c>
      <c r="V67" s="15" t="s">
        <v>37</v>
      </c>
      <c r="W67" s="15" t="s">
        <v>37</v>
      </c>
      <c r="X67" s="15" t="s">
        <v>37</v>
      </c>
      <c r="Y67" s="15" t="s">
        <v>37</v>
      </c>
      <c r="Z67" s="15" t="s">
        <v>37</v>
      </c>
      <c r="AA67" s="15" t="s">
        <v>37</v>
      </c>
      <c r="AB67" s="15" t="s">
        <v>37</v>
      </c>
      <c r="AC67" s="15" t="s">
        <v>37</v>
      </c>
      <c r="AD67" s="15" t="s">
        <v>37</v>
      </c>
      <c r="AE67" s="15" t="s">
        <v>37</v>
      </c>
      <c r="AF67" s="15" t="s">
        <v>37</v>
      </c>
      <c r="AG67" s="15" t="s">
        <v>37</v>
      </c>
      <c r="AH67" s="15" t="s">
        <v>37</v>
      </c>
      <c r="AI67" s="15" t="s">
        <v>37</v>
      </c>
      <c r="AJ67" s="15" t="s">
        <v>37</v>
      </c>
      <c r="AK67" s="15" t="s">
        <v>37</v>
      </c>
      <c r="AL67" s="15" t="s">
        <v>37</v>
      </c>
      <c r="AM67" s="15" t="s">
        <v>37</v>
      </c>
      <c r="AN67" s="15" t="s">
        <v>37</v>
      </c>
      <c r="AO67" s="12"/>
      <c r="AP67" s="16">
        <v>150240.18424374802</v>
      </c>
      <c r="AQ67" s="17">
        <v>3</v>
      </c>
      <c r="AR67" s="18" t="s">
        <v>37</v>
      </c>
      <c r="AS67" s="19">
        <v>905625.57830842631</v>
      </c>
      <c r="AT67" s="19" t="s">
        <v>37</v>
      </c>
      <c r="AV67" s="16">
        <v>150240.18424374802</v>
      </c>
      <c r="AW67" s="17">
        <v>11</v>
      </c>
      <c r="AX67" s="18" t="s">
        <v>37</v>
      </c>
      <c r="AY67" s="19">
        <v>150240.18424374802</v>
      </c>
      <c r="AZ67" s="19" t="s">
        <v>37</v>
      </c>
      <c r="BD67" s="22"/>
    </row>
    <row r="68" spans="1:56" customFormat="1" x14ac:dyDescent="0.15">
      <c r="A68" s="12">
        <v>9</v>
      </c>
      <c r="B68" s="13" t="s">
        <v>45</v>
      </c>
      <c r="C68" s="6">
        <v>2449932.2991290297</v>
      </c>
      <c r="D68" s="12"/>
      <c r="E68" s="13">
        <v>9</v>
      </c>
      <c r="F68" s="6">
        <v>1101391.8679157582</v>
      </c>
      <c r="G68" s="6">
        <v>3059.4218553215505</v>
      </c>
      <c r="H68" s="4"/>
      <c r="I68" s="14">
        <v>44627</v>
      </c>
      <c r="J68" s="15">
        <v>34571.931966439297</v>
      </c>
      <c r="K68" s="15">
        <v>34641.113502863373</v>
      </c>
      <c r="L68" s="15">
        <v>0</v>
      </c>
      <c r="M68" s="15">
        <v>0</v>
      </c>
      <c r="N68" s="15">
        <v>39936.565624253373</v>
      </c>
      <c r="O68" s="15">
        <v>40557.512236302427</v>
      </c>
      <c r="P68" s="15">
        <v>0</v>
      </c>
      <c r="Q68" s="15">
        <v>0</v>
      </c>
      <c r="R68" s="15" t="s">
        <v>37</v>
      </c>
      <c r="S68" s="15" t="s">
        <v>37</v>
      </c>
      <c r="T68" s="15">
        <v>0</v>
      </c>
      <c r="U68" s="15" t="s">
        <v>37</v>
      </c>
      <c r="V68" s="15" t="s">
        <v>37</v>
      </c>
      <c r="W68" s="15" t="s">
        <v>37</v>
      </c>
      <c r="X68" s="15" t="s">
        <v>37</v>
      </c>
      <c r="Y68" s="15" t="s">
        <v>37</v>
      </c>
      <c r="Z68" s="15" t="s">
        <v>37</v>
      </c>
      <c r="AA68" s="15" t="s">
        <v>37</v>
      </c>
      <c r="AB68" s="15" t="s">
        <v>37</v>
      </c>
      <c r="AC68" s="15" t="s">
        <v>37</v>
      </c>
      <c r="AD68" s="15" t="s">
        <v>37</v>
      </c>
      <c r="AE68" s="15" t="s">
        <v>37</v>
      </c>
      <c r="AF68" s="15" t="s">
        <v>37</v>
      </c>
      <c r="AG68" s="15" t="s">
        <v>37</v>
      </c>
      <c r="AH68" s="15" t="s">
        <v>37</v>
      </c>
      <c r="AI68" s="15" t="s">
        <v>37</v>
      </c>
      <c r="AJ68" s="15" t="s">
        <v>37</v>
      </c>
      <c r="AK68" s="15" t="s">
        <v>37</v>
      </c>
      <c r="AL68" s="15" t="s">
        <v>37</v>
      </c>
      <c r="AM68" s="15" t="s">
        <v>37</v>
      </c>
      <c r="AN68" s="15" t="s">
        <v>37</v>
      </c>
      <c r="AO68" s="12"/>
      <c r="AP68" s="16">
        <v>149707.12332985847</v>
      </c>
      <c r="AQ68" s="17">
        <v>3</v>
      </c>
      <c r="AR68" s="18" t="s">
        <v>37</v>
      </c>
      <c r="AS68" s="19">
        <v>1055332.7016382848</v>
      </c>
      <c r="AT68" s="19" t="s">
        <v>37</v>
      </c>
      <c r="AV68" s="16">
        <v>149707.12332985847</v>
      </c>
      <c r="AW68" s="17">
        <v>11</v>
      </c>
      <c r="AX68" s="18" t="s">
        <v>37</v>
      </c>
      <c r="AY68" s="19">
        <v>299947.30757360649</v>
      </c>
      <c r="AZ68" s="19" t="s">
        <v>37</v>
      </c>
      <c r="BD68" s="22"/>
    </row>
    <row r="69" spans="1:56" customFormat="1" x14ac:dyDescent="0.15">
      <c r="A69" s="12">
        <v>10</v>
      </c>
      <c r="B69" s="13" t="s">
        <v>46</v>
      </c>
      <c r="C69" s="6">
        <v>621468.94669511938</v>
      </c>
      <c r="D69" s="12"/>
      <c r="E69" s="13">
        <v>10</v>
      </c>
      <c r="F69" s="6">
        <v>1084402.4679629297</v>
      </c>
      <c r="G69" s="6">
        <v>3012.229077674805</v>
      </c>
      <c r="H69" s="4"/>
      <c r="I69" s="14">
        <v>44628</v>
      </c>
      <c r="J69" s="15">
        <v>34074.75836904475</v>
      </c>
      <c r="K69" s="15">
        <v>34630.701373890515</v>
      </c>
      <c r="L69" s="15">
        <v>0</v>
      </c>
      <c r="M69" s="15">
        <v>0</v>
      </c>
      <c r="N69" s="15">
        <v>39924.561833671454</v>
      </c>
      <c r="O69" s="15">
        <v>40545.321806910259</v>
      </c>
      <c r="P69" s="15">
        <v>0</v>
      </c>
      <c r="Q69" s="15">
        <v>0</v>
      </c>
      <c r="R69" s="15" t="s">
        <v>37</v>
      </c>
      <c r="S69" s="15" t="s">
        <v>37</v>
      </c>
      <c r="T69" s="15">
        <v>0</v>
      </c>
      <c r="U69" s="15" t="s">
        <v>37</v>
      </c>
      <c r="V69" s="15" t="s">
        <v>37</v>
      </c>
      <c r="W69" s="15" t="s">
        <v>37</v>
      </c>
      <c r="X69" s="15" t="s">
        <v>37</v>
      </c>
      <c r="Y69" s="15" t="s">
        <v>37</v>
      </c>
      <c r="Z69" s="15" t="s">
        <v>37</v>
      </c>
      <c r="AA69" s="15" t="s">
        <v>37</v>
      </c>
      <c r="AB69" s="15" t="s">
        <v>37</v>
      </c>
      <c r="AC69" s="15" t="s">
        <v>37</v>
      </c>
      <c r="AD69" s="15" t="s">
        <v>37</v>
      </c>
      <c r="AE69" s="15" t="s">
        <v>37</v>
      </c>
      <c r="AF69" s="15" t="s">
        <v>37</v>
      </c>
      <c r="AG69" s="15" t="s">
        <v>37</v>
      </c>
      <c r="AH69" s="15" t="s">
        <v>37</v>
      </c>
      <c r="AI69" s="15" t="s">
        <v>37</v>
      </c>
      <c r="AJ69" s="15" t="s">
        <v>37</v>
      </c>
      <c r="AK69" s="15" t="s">
        <v>37</v>
      </c>
      <c r="AL69" s="15" t="s">
        <v>37</v>
      </c>
      <c r="AM69" s="15" t="s">
        <v>37</v>
      </c>
      <c r="AN69" s="15" t="s">
        <v>37</v>
      </c>
      <c r="AO69" s="12"/>
      <c r="AP69" s="16">
        <v>149175.34338351697</v>
      </c>
      <c r="AQ69" s="17">
        <v>3</v>
      </c>
      <c r="AR69" s="18" t="s">
        <v>37</v>
      </c>
      <c r="AS69" s="19">
        <v>1204508.0450218017</v>
      </c>
      <c r="AT69" s="19" t="s">
        <v>37</v>
      </c>
      <c r="AV69" s="16">
        <v>149175.34338351697</v>
      </c>
      <c r="AW69" s="17">
        <v>11</v>
      </c>
      <c r="AX69" s="18" t="s">
        <v>37</v>
      </c>
      <c r="AY69" s="19">
        <v>449122.65095712349</v>
      </c>
      <c r="AZ69" s="19" t="s">
        <v>37</v>
      </c>
      <c r="BD69" s="22"/>
    </row>
    <row r="70" spans="1:56" customFormat="1" x14ac:dyDescent="0.15">
      <c r="A70" s="12">
        <v>11</v>
      </c>
      <c r="B70" s="13" t="s">
        <v>47</v>
      </c>
      <c r="C70" s="6">
        <v>0</v>
      </c>
      <c r="D70" s="12"/>
      <c r="E70" s="13">
        <v>11</v>
      </c>
      <c r="F70" s="6">
        <v>1066924.2751782974</v>
      </c>
      <c r="G70" s="6">
        <v>2963.6785421619375</v>
      </c>
      <c r="H70" s="4"/>
      <c r="I70" s="14">
        <v>44629</v>
      </c>
      <c r="J70" s="15">
        <v>34064.516470243536</v>
      </c>
      <c r="K70" s="15">
        <v>34620.292374506127</v>
      </c>
      <c r="L70" s="15">
        <v>0</v>
      </c>
      <c r="M70" s="15">
        <v>0</v>
      </c>
      <c r="N70" s="15">
        <v>39912.56165108602</v>
      </c>
      <c r="O70" s="15">
        <v>40533.135041612863</v>
      </c>
      <c r="P70" s="15">
        <v>0</v>
      </c>
      <c r="Q70" s="15">
        <v>0</v>
      </c>
      <c r="R70" s="15" t="s">
        <v>37</v>
      </c>
      <c r="S70" s="15" t="s">
        <v>37</v>
      </c>
      <c r="T70" s="15">
        <v>0</v>
      </c>
      <c r="U70" s="15" t="s">
        <v>37</v>
      </c>
      <c r="V70" s="15" t="s">
        <v>37</v>
      </c>
      <c r="W70" s="15" t="s">
        <v>37</v>
      </c>
      <c r="X70" s="15" t="s">
        <v>37</v>
      </c>
      <c r="Y70" s="15" t="s">
        <v>37</v>
      </c>
      <c r="Z70" s="15" t="s">
        <v>37</v>
      </c>
      <c r="AA70" s="15" t="s">
        <v>37</v>
      </c>
      <c r="AB70" s="15" t="s">
        <v>37</v>
      </c>
      <c r="AC70" s="15" t="s">
        <v>37</v>
      </c>
      <c r="AD70" s="15" t="s">
        <v>37</v>
      </c>
      <c r="AE70" s="15" t="s">
        <v>37</v>
      </c>
      <c r="AF70" s="15" t="s">
        <v>37</v>
      </c>
      <c r="AG70" s="15" t="s">
        <v>37</v>
      </c>
      <c r="AH70" s="15" t="s">
        <v>37</v>
      </c>
      <c r="AI70" s="15" t="s">
        <v>37</v>
      </c>
      <c r="AJ70" s="15" t="s">
        <v>37</v>
      </c>
      <c r="AK70" s="15" t="s">
        <v>37</v>
      </c>
      <c r="AL70" s="15" t="s">
        <v>37</v>
      </c>
      <c r="AM70" s="15" t="s">
        <v>37</v>
      </c>
      <c r="AN70" s="15" t="s">
        <v>37</v>
      </c>
      <c r="AO70" s="12"/>
      <c r="AP70" s="16">
        <v>149130.50553744857</v>
      </c>
      <c r="AQ70" s="17">
        <v>3</v>
      </c>
      <c r="AR70" s="18" t="s">
        <v>37</v>
      </c>
      <c r="AS70" s="19">
        <v>1353638.5505592502</v>
      </c>
      <c r="AT70" s="19" t="s">
        <v>37</v>
      </c>
      <c r="AV70" s="16">
        <v>149130.50553744857</v>
      </c>
      <c r="AW70" s="17">
        <v>11</v>
      </c>
      <c r="AX70" s="18" t="s">
        <v>37</v>
      </c>
      <c r="AY70" s="19">
        <v>598253.15649457206</v>
      </c>
      <c r="AZ70" s="19" t="s">
        <v>37</v>
      </c>
      <c r="BD70" s="22"/>
    </row>
    <row r="71" spans="1:56" customFormat="1" x14ac:dyDescent="0.15">
      <c r="A71" s="12">
        <v>12</v>
      </c>
      <c r="B71" s="13" t="s">
        <v>48</v>
      </c>
      <c r="C71" s="6">
        <v>0</v>
      </c>
      <c r="D71" s="12"/>
      <c r="E71" s="13">
        <v>12</v>
      </c>
      <c r="F71" s="6">
        <v>1050282.4453533762</v>
      </c>
      <c r="G71" s="6">
        <v>2917.4512370927118</v>
      </c>
      <c r="H71" s="4"/>
      <c r="I71" s="14">
        <v>44630</v>
      </c>
      <c r="J71" s="15">
        <v>34054.277649864482</v>
      </c>
      <c r="K71" s="15">
        <v>34609.886503769565</v>
      </c>
      <c r="L71" s="15">
        <v>0</v>
      </c>
      <c r="M71" s="15">
        <v>0</v>
      </c>
      <c r="N71" s="15">
        <v>39401.808011969952</v>
      </c>
      <c r="O71" s="15">
        <v>40520.951939308929</v>
      </c>
      <c r="P71" s="15">
        <v>0</v>
      </c>
      <c r="Q71" s="15">
        <v>0</v>
      </c>
      <c r="R71" s="15" t="s">
        <v>37</v>
      </c>
      <c r="S71" s="15" t="s">
        <v>37</v>
      </c>
      <c r="T71" s="15">
        <v>0</v>
      </c>
      <c r="U71" s="15" t="s">
        <v>37</v>
      </c>
      <c r="V71" s="15" t="s">
        <v>37</v>
      </c>
      <c r="W71" s="15" t="s">
        <v>37</v>
      </c>
      <c r="X71" s="15" t="s">
        <v>37</v>
      </c>
      <c r="Y71" s="15" t="s">
        <v>37</v>
      </c>
      <c r="Z71" s="15" t="s">
        <v>37</v>
      </c>
      <c r="AA71" s="15" t="s">
        <v>37</v>
      </c>
      <c r="AB71" s="15" t="s">
        <v>37</v>
      </c>
      <c r="AC71" s="15" t="s">
        <v>37</v>
      </c>
      <c r="AD71" s="15" t="s">
        <v>37</v>
      </c>
      <c r="AE71" s="15" t="s">
        <v>37</v>
      </c>
      <c r="AF71" s="15" t="s">
        <v>37</v>
      </c>
      <c r="AG71" s="15" t="s">
        <v>37</v>
      </c>
      <c r="AH71" s="15" t="s">
        <v>37</v>
      </c>
      <c r="AI71" s="15" t="s">
        <v>37</v>
      </c>
      <c r="AJ71" s="15" t="s">
        <v>37</v>
      </c>
      <c r="AK71" s="15" t="s">
        <v>37</v>
      </c>
      <c r="AL71" s="15" t="s">
        <v>37</v>
      </c>
      <c r="AM71" s="15" t="s">
        <v>37</v>
      </c>
      <c r="AN71" s="15" t="s">
        <v>37</v>
      </c>
      <c r="AO71" s="12"/>
      <c r="AP71" s="16">
        <v>148586.92410491293</v>
      </c>
      <c r="AQ71" s="17">
        <v>3</v>
      </c>
      <c r="AR71" s="18" t="s">
        <v>37</v>
      </c>
      <c r="AS71" s="19">
        <v>1502225.4746641631</v>
      </c>
      <c r="AT71" s="19" t="s">
        <v>37</v>
      </c>
      <c r="AV71" s="16">
        <v>148586.92410491293</v>
      </c>
      <c r="AW71" s="17">
        <v>11</v>
      </c>
      <c r="AX71" s="18" t="s">
        <v>37</v>
      </c>
      <c r="AY71" s="19">
        <v>746840.08059948497</v>
      </c>
      <c r="AZ71" s="19" t="s">
        <v>37</v>
      </c>
      <c r="BD71" s="22"/>
    </row>
    <row r="72" spans="1:56" customFormat="1" x14ac:dyDescent="0.15">
      <c r="B72" s="13">
        <v>2023</v>
      </c>
      <c r="C72" s="6">
        <v>38068654.10989771</v>
      </c>
      <c r="D72" s="12"/>
      <c r="E72" s="13">
        <v>13</v>
      </c>
      <c r="F72" s="6">
        <v>1034276.2065229038</v>
      </c>
      <c r="G72" s="6">
        <v>2872.9894625636216</v>
      </c>
      <c r="H72" s="4"/>
      <c r="I72" s="14">
        <v>44631</v>
      </c>
      <c r="J72" s="15">
        <v>34044.041906982296</v>
      </c>
      <c r="K72" s="15">
        <v>34599.483760740433</v>
      </c>
      <c r="L72" s="15">
        <v>0</v>
      </c>
      <c r="M72" s="15">
        <v>0</v>
      </c>
      <c r="N72" s="15">
        <v>39389.964954247502</v>
      </c>
      <c r="O72" s="15">
        <v>40508.772498897451</v>
      </c>
      <c r="P72" s="15">
        <v>0</v>
      </c>
      <c r="Q72" s="15">
        <v>0</v>
      </c>
      <c r="R72" s="15" t="s">
        <v>37</v>
      </c>
      <c r="S72" s="15" t="s">
        <v>37</v>
      </c>
      <c r="T72" s="15">
        <v>0</v>
      </c>
      <c r="U72" s="15" t="s">
        <v>37</v>
      </c>
      <c r="V72" s="15" t="s">
        <v>37</v>
      </c>
      <c r="W72" s="15" t="s">
        <v>37</v>
      </c>
      <c r="X72" s="15" t="s">
        <v>37</v>
      </c>
      <c r="Y72" s="15" t="s">
        <v>37</v>
      </c>
      <c r="Z72" s="15" t="s">
        <v>37</v>
      </c>
      <c r="AA72" s="15" t="s">
        <v>37</v>
      </c>
      <c r="AB72" s="15" t="s">
        <v>37</v>
      </c>
      <c r="AC72" s="15" t="s">
        <v>37</v>
      </c>
      <c r="AD72" s="15" t="s">
        <v>37</v>
      </c>
      <c r="AE72" s="15" t="s">
        <v>37</v>
      </c>
      <c r="AF72" s="15" t="s">
        <v>37</v>
      </c>
      <c r="AG72" s="15" t="s">
        <v>37</v>
      </c>
      <c r="AH72" s="15" t="s">
        <v>37</v>
      </c>
      <c r="AI72" s="15" t="s">
        <v>37</v>
      </c>
      <c r="AJ72" s="15" t="s">
        <v>37</v>
      </c>
      <c r="AK72" s="15" t="s">
        <v>37</v>
      </c>
      <c r="AL72" s="15" t="s">
        <v>37</v>
      </c>
      <c r="AM72" s="15" t="s">
        <v>37</v>
      </c>
      <c r="AN72" s="15" t="s">
        <v>37</v>
      </c>
      <c r="AO72" s="12"/>
      <c r="AP72" s="16">
        <v>148542.26312086769</v>
      </c>
      <c r="AQ72" s="17">
        <v>3</v>
      </c>
      <c r="AR72" s="18" t="s">
        <v>37</v>
      </c>
      <c r="AS72" s="19">
        <v>1650767.7377850309</v>
      </c>
      <c r="AT72" s="19" t="s">
        <v>37</v>
      </c>
      <c r="AV72" s="16">
        <v>148542.26312086769</v>
      </c>
      <c r="AW72" s="17">
        <v>11</v>
      </c>
      <c r="AX72" s="18" t="s">
        <v>37</v>
      </c>
      <c r="AY72" s="19">
        <v>895382.34372035263</v>
      </c>
      <c r="AZ72" s="19" t="s">
        <v>37</v>
      </c>
    </row>
    <row r="73" spans="1:56" customFormat="1" x14ac:dyDescent="0.15">
      <c r="E73" s="13">
        <v>14</v>
      </c>
      <c r="F73" s="6">
        <v>1018332.6202113178</v>
      </c>
      <c r="G73" s="6">
        <v>2828.7017228092159</v>
      </c>
      <c r="H73" s="4"/>
      <c r="I73" s="14">
        <v>44632</v>
      </c>
      <c r="J73" s="15">
        <v>34033.809240671966</v>
      </c>
      <c r="K73" s="15">
        <v>34589.084144478627</v>
      </c>
      <c r="L73" s="15">
        <v>0</v>
      </c>
      <c r="M73" s="15">
        <v>0</v>
      </c>
      <c r="N73" s="15">
        <v>39378.125456209818</v>
      </c>
      <c r="O73" s="15">
        <v>40496.596719277783</v>
      </c>
      <c r="P73" s="15">
        <v>0</v>
      </c>
      <c r="Q73" s="15">
        <v>0</v>
      </c>
      <c r="R73" s="15" t="s">
        <v>37</v>
      </c>
      <c r="S73" s="15" t="s">
        <v>37</v>
      </c>
      <c r="T73" s="15">
        <v>0</v>
      </c>
      <c r="U73" s="15" t="s">
        <v>37</v>
      </c>
      <c r="V73" s="15" t="s">
        <v>37</v>
      </c>
      <c r="W73" s="15" t="s">
        <v>37</v>
      </c>
      <c r="X73" s="15" t="s">
        <v>37</v>
      </c>
      <c r="Y73" s="15" t="s">
        <v>37</v>
      </c>
      <c r="Z73" s="15" t="s">
        <v>37</v>
      </c>
      <c r="AA73" s="15" t="s">
        <v>37</v>
      </c>
      <c r="AB73" s="15" t="s">
        <v>37</v>
      </c>
      <c r="AC73" s="15" t="s">
        <v>37</v>
      </c>
      <c r="AD73" s="15" t="s">
        <v>37</v>
      </c>
      <c r="AE73" s="15" t="s">
        <v>37</v>
      </c>
      <c r="AF73" s="15" t="s">
        <v>37</v>
      </c>
      <c r="AG73" s="15" t="s">
        <v>37</v>
      </c>
      <c r="AH73" s="15" t="s">
        <v>37</v>
      </c>
      <c r="AI73" s="15" t="s">
        <v>37</v>
      </c>
      <c r="AJ73" s="15" t="s">
        <v>37</v>
      </c>
      <c r="AK73" s="15" t="s">
        <v>37</v>
      </c>
      <c r="AL73" s="15" t="s">
        <v>37</v>
      </c>
      <c r="AM73" s="15" t="s">
        <v>37</v>
      </c>
      <c r="AN73" s="15" t="s">
        <v>37</v>
      </c>
      <c r="AO73" s="12"/>
      <c r="AP73" s="16">
        <v>148497.61556063819</v>
      </c>
      <c r="AQ73" s="17">
        <v>3</v>
      </c>
      <c r="AR73" s="18" t="s">
        <v>37</v>
      </c>
      <c r="AS73" s="19">
        <v>1799265.3533456691</v>
      </c>
      <c r="AT73" s="19" t="s">
        <v>37</v>
      </c>
      <c r="AV73" s="16">
        <v>148497.61556063819</v>
      </c>
      <c r="AW73" s="17">
        <v>11</v>
      </c>
      <c r="AX73" s="18">
        <v>11</v>
      </c>
      <c r="AY73" s="19">
        <v>1043879.9592809908</v>
      </c>
      <c r="AZ73" s="19">
        <v>1043879.9592809908</v>
      </c>
    </row>
    <row r="74" spans="1:56" customFormat="1" x14ac:dyDescent="0.15">
      <c r="C74" s="12"/>
      <c r="E74" s="13">
        <v>15</v>
      </c>
      <c r="F74" s="6">
        <v>1002451.4937434401</v>
      </c>
      <c r="G74" s="6">
        <v>2784.5874826206668</v>
      </c>
      <c r="H74" s="4"/>
      <c r="I74" s="14">
        <v>44633</v>
      </c>
      <c r="J74" s="15">
        <v>34023.579650008767</v>
      </c>
      <c r="K74" s="15">
        <v>34578.687654044348</v>
      </c>
      <c r="L74" s="15">
        <v>0</v>
      </c>
      <c r="M74" s="15">
        <v>0</v>
      </c>
      <c r="N74" s="15">
        <v>39366.289516786979</v>
      </c>
      <c r="O74" s="15">
        <v>39984.616888246514</v>
      </c>
      <c r="P74" s="15">
        <v>0</v>
      </c>
      <c r="Q74" s="15">
        <v>0</v>
      </c>
      <c r="R74" s="15" t="s">
        <v>37</v>
      </c>
      <c r="S74" s="15" t="s">
        <v>37</v>
      </c>
      <c r="T74" s="15">
        <v>0</v>
      </c>
      <c r="U74" s="15" t="s">
        <v>37</v>
      </c>
      <c r="V74" s="15" t="s">
        <v>37</v>
      </c>
      <c r="W74" s="15" t="s">
        <v>37</v>
      </c>
      <c r="X74" s="15" t="s">
        <v>37</v>
      </c>
      <c r="Y74" s="15" t="s">
        <v>37</v>
      </c>
      <c r="Z74" s="15" t="s">
        <v>37</v>
      </c>
      <c r="AA74" s="15" t="s">
        <v>37</v>
      </c>
      <c r="AB74" s="15" t="s">
        <v>37</v>
      </c>
      <c r="AC74" s="15" t="s">
        <v>37</v>
      </c>
      <c r="AD74" s="15" t="s">
        <v>37</v>
      </c>
      <c r="AE74" s="15" t="s">
        <v>37</v>
      </c>
      <c r="AF74" s="15" t="s">
        <v>37</v>
      </c>
      <c r="AG74" s="15" t="s">
        <v>37</v>
      </c>
      <c r="AH74" s="15" t="s">
        <v>37</v>
      </c>
      <c r="AI74" s="15" t="s">
        <v>37</v>
      </c>
      <c r="AJ74" s="15" t="s">
        <v>37</v>
      </c>
      <c r="AK74" s="15" t="s">
        <v>37</v>
      </c>
      <c r="AL74" s="15" t="s">
        <v>37</v>
      </c>
      <c r="AM74" s="15" t="s">
        <v>37</v>
      </c>
      <c r="AN74" s="15" t="s">
        <v>37</v>
      </c>
      <c r="AO74" s="12"/>
      <c r="AP74" s="16">
        <v>147953.17370908661</v>
      </c>
      <c r="AQ74" s="17">
        <v>3</v>
      </c>
      <c r="AR74" s="18" t="s">
        <v>37</v>
      </c>
      <c r="AS74" s="19">
        <v>1947218.5270547557</v>
      </c>
      <c r="AT74" s="19" t="s">
        <v>37</v>
      </c>
      <c r="AV74" s="16">
        <v>147953.17370908661</v>
      </c>
      <c r="AW74" s="17">
        <v>12</v>
      </c>
      <c r="AX74" s="18" t="s">
        <v>37</v>
      </c>
      <c r="AY74" s="19">
        <v>147953.17370908661</v>
      </c>
      <c r="AZ74" s="19" t="s">
        <v>37</v>
      </c>
    </row>
    <row r="75" spans="1:56" customFormat="1" x14ac:dyDescent="0.15">
      <c r="E75" s="13">
        <v>16</v>
      </c>
      <c r="F75" s="6">
        <v>985879.94910242874</v>
      </c>
      <c r="G75" s="6">
        <v>2738.5554141734133</v>
      </c>
      <c r="H75" s="4"/>
      <c r="I75" s="14">
        <v>44634</v>
      </c>
      <c r="J75" s="15">
        <v>34013.353134068253</v>
      </c>
      <c r="K75" s="15">
        <v>34081.416904153004</v>
      </c>
      <c r="L75" s="15">
        <v>0</v>
      </c>
      <c r="M75" s="15">
        <v>0</v>
      </c>
      <c r="N75" s="15">
        <v>39354.45713490936</v>
      </c>
      <c r="O75" s="15">
        <v>39972.598654827525</v>
      </c>
      <c r="P75" s="15">
        <v>0</v>
      </c>
      <c r="Q75" s="15">
        <v>0</v>
      </c>
      <c r="R75" s="15" t="s">
        <v>37</v>
      </c>
      <c r="S75" s="15" t="s">
        <v>37</v>
      </c>
      <c r="T75" s="15">
        <v>0</v>
      </c>
      <c r="U75" s="15" t="s">
        <v>37</v>
      </c>
      <c r="V75" s="15" t="s">
        <v>37</v>
      </c>
      <c r="W75" s="15" t="s">
        <v>37</v>
      </c>
      <c r="X75" s="15" t="s">
        <v>37</v>
      </c>
      <c r="Y75" s="15" t="s">
        <v>37</v>
      </c>
      <c r="Z75" s="15" t="s">
        <v>37</v>
      </c>
      <c r="AA75" s="15" t="s">
        <v>37</v>
      </c>
      <c r="AB75" s="15" t="s">
        <v>37</v>
      </c>
      <c r="AC75" s="15" t="s">
        <v>37</v>
      </c>
      <c r="AD75" s="15" t="s">
        <v>37</v>
      </c>
      <c r="AE75" s="15" t="s">
        <v>37</v>
      </c>
      <c r="AF75" s="15" t="s">
        <v>37</v>
      </c>
      <c r="AG75" s="15" t="s">
        <v>37</v>
      </c>
      <c r="AH75" s="15" t="s">
        <v>37</v>
      </c>
      <c r="AI75" s="15" t="s">
        <v>37</v>
      </c>
      <c r="AJ75" s="15" t="s">
        <v>37</v>
      </c>
      <c r="AK75" s="15" t="s">
        <v>37</v>
      </c>
      <c r="AL75" s="15" t="s">
        <v>37</v>
      </c>
      <c r="AM75" s="15" t="s">
        <v>37</v>
      </c>
      <c r="AN75" s="15" t="s">
        <v>37</v>
      </c>
      <c r="AO75" s="12"/>
      <c r="AP75" s="16">
        <v>147421.82582795815</v>
      </c>
      <c r="AQ75" s="17">
        <v>3</v>
      </c>
      <c r="AR75" s="18" t="s">
        <v>37</v>
      </c>
      <c r="AS75" s="19">
        <v>2094640.3528827138</v>
      </c>
      <c r="AT75" s="19" t="s">
        <v>37</v>
      </c>
      <c r="AV75" s="16">
        <v>147421.82582795815</v>
      </c>
      <c r="AW75" s="17">
        <v>12</v>
      </c>
      <c r="AX75" s="18" t="s">
        <v>37</v>
      </c>
      <c r="AY75" s="19">
        <v>295374.99953704479</v>
      </c>
      <c r="AZ75" s="19" t="s">
        <v>37</v>
      </c>
    </row>
    <row r="76" spans="1:56" customFormat="1" x14ac:dyDescent="0.15">
      <c r="E76" s="13">
        <v>17</v>
      </c>
      <c r="F76" s="6">
        <v>968818.29208088119</v>
      </c>
      <c r="G76" s="6">
        <v>2691.1619224468923</v>
      </c>
      <c r="H76" s="4"/>
      <c r="I76" s="14">
        <v>44635</v>
      </c>
      <c r="J76" s="15">
        <v>33517.3706963273</v>
      </c>
      <c r="K76" s="15">
        <v>34071.173003986383</v>
      </c>
      <c r="L76" s="15">
        <v>0</v>
      </c>
      <c r="M76" s="15">
        <v>0</v>
      </c>
      <c r="N76" s="15">
        <v>39342.628309507672</v>
      </c>
      <c r="O76" s="15">
        <v>39960.584033746134</v>
      </c>
      <c r="P76" s="15">
        <v>0</v>
      </c>
      <c r="Q76" s="15">
        <v>0</v>
      </c>
      <c r="R76" s="15" t="s">
        <v>37</v>
      </c>
      <c r="S76" s="15" t="s">
        <v>37</v>
      </c>
      <c r="T76" s="15">
        <v>0</v>
      </c>
      <c r="U76" s="15" t="s">
        <v>37</v>
      </c>
      <c r="V76" s="15" t="s">
        <v>37</v>
      </c>
      <c r="W76" s="15" t="s">
        <v>37</v>
      </c>
      <c r="X76" s="15" t="s">
        <v>37</v>
      </c>
      <c r="Y76" s="15" t="s">
        <v>37</v>
      </c>
      <c r="Z76" s="15" t="s">
        <v>37</v>
      </c>
      <c r="AA76" s="15" t="s">
        <v>37</v>
      </c>
      <c r="AB76" s="15" t="s">
        <v>37</v>
      </c>
      <c r="AC76" s="15" t="s">
        <v>37</v>
      </c>
      <c r="AD76" s="15" t="s">
        <v>37</v>
      </c>
      <c r="AE76" s="15" t="s">
        <v>37</v>
      </c>
      <c r="AF76" s="15" t="s">
        <v>37</v>
      </c>
      <c r="AG76" s="15" t="s">
        <v>37</v>
      </c>
      <c r="AH76" s="15" t="s">
        <v>37</v>
      </c>
      <c r="AI76" s="15" t="s">
        <v>37</v>
      </c>
      <c r="AJ76" s="15" t="s">
        <v>37</v>
      </c>
      <c r="AK76" s="15" t="s">
        <v>37</v>
      </c>
      <c r="AL76" s="15" t="s">
        <v>37</v>
      </c>
      <c r="AM76" s="15" t="s">
        <v>37</v>
      </c>
      <c r="AN76" s="15" t="s">
        <v>37</v>
      </c>
      <c r="AO76" s="12"/>
      <c r="AP76" s="16">
        <v>146891.7560435675</v>
      </c>
      <c r="AQ76" s="17">
        <v>3</v>
      </c>
      <c r="AR76" s="18" t="s">
        <v>37</v>
      </c>
      <c r="AS76" s="19">
        <v>2241532.1089262813</v>
      </c>
      <c r="AT76" s="19" t="s">
        <v>37</v>
      </c>
      <c r="AV76" s="16">
        <v>146891.7560435675</v>
      </c>
      <c r="AW76" s="17">
        <v>12</v>
      </c>
      <c r="AX76" s="18" t="s">
        <v>37</v>
      </c>
      <c r="AY76" s="19">
        <v>442266.75558061228</v>
      </c>
      <c r="AZ76" s="19" t="s">
        <v>37</v>
      </c>
    </row>
    <row r="77" spans="1:56" customFormat="1" x14ac:dyDescent="0.15">
      <c r="E77" s="13">
        <v>18</v>
      </c>
      <c r="F77" s="6">
        <v>952591.68217153312</v>
      </c>
      <c r="G77" s="6">
        <v>2646.0880060320364</v>
      </c>
      <c r="H77" s="4"/>
      <c r="I77" s="14">
        <v>44636</v>
      </c>
      <c r="J77" s="15">
        <v>33507.296332335143</v>
      </c>
      <c r="K77" s="15">
        <v>34060.932182843469</v>
      </c>
      <c r="L77" s="15">
        <v>0</v>
      </c>
      <c r="M77" s="15">
        <v>0</v>
      </c>
      <c r="N77" s="15">
        <v>39330.803039512924</v>
      </c>
      <c r="O77" s="15">
        <v>39948.573023916564</v>
      </c>
      <c r="P77" s="15">
        <v>0</v>
      </c>
      <c r="Q77" s="15">
        <v>0</v>
      </c>
      <c r="R77" s="15" t="s">
        <v>37</v>
      </c>
      <c r="S77" s="15" t="s">
        <v>37</v>
      </c>
      <c r="T77" s="15">
        <v>0</v>
      </c>
      <c r="U77" s="15" t="s">
        <v>37</v>
      </c>
      <c r="V77" s="15" t="s">
        <v>37</v>
      </c>
      <c r="W77" s="15" t="s">
        <v>37</v>
      </c>
      <c r="X77" s="15" t="s">
        <v>37</v>
      </c>
      <c r="Y77" s="15" t="s">
        <v>37</v>
      </c>
      <c r="Z77" s="15" t="s">
        <v>37</v>
      </c>
      <c r="AA77" s="15" t="s">
        <v>37</v>
      </c>
      <c r="AB77" s="15" t="s">
        <v>37</v>
      </c>
      <c r="AC77" s="15" t="s">
        <v>37</v>
      </c>
      <c r="AD77" s="15" t="s">
        <v>37</v>
      </c>
      <c r="AE77" s="15" t="s">
        <v>37</v>
      </c>
      <c r="AF77" s="15" t="s">
        <v>37</v>
      </c>
      <c r="AG77" s="15" t="s">
        <v>37</v>
      </c>
      <c r="AH77" s="15" t="s">
        <v>37</v>
      </c>
      <c r="AI77" s="15" t="s">
        <v>37</v>
      </c>
      <c r="AJ77" s="15" t="s">
        <v>37</v>
      </c>
      <c r="AK77" s="15" t="s">
        <v>37</v>
      </c>
      <c r="AL77" s="15" t="s">
        <v>37</v>
      </c>
      <c r="AM77" s="15" t="s">
        <v>37</v>
      </c>
      <c r="AN77" s="15" t="s">
        <v>37</v>
      </c>
      <c r="AO77" s="12"/>
      <c r="AP77" s="16">
        <v>146847.60457860809</v>
      </c>
      <c r="AQ77" s="17">
        <v>3</v>
      </c>
      <c r="AR77" s="18" t="s">
        <v>37</v>
      </c>
      <c r="AS77" s="19">
        <v>2388379.7135048895</v>
      </c>
      <c r="AT77" s="19" t="s">
        <v>37</v>
      </c>
      <c r="AV77" s="16">
        <v>146847.60457860809</v>
      </c>
      <c r="AW77" s="17">
        <v>12</v>
      </c>
      <c r="AX77" s="18" t="s">
        <v>37</v>
      </c>
      <c r="AY77" s="19">
        <v>589114.36015922041</v>
      </c>
      <c r="AZ77" s="19" t="s">
        <v>37</v>
      </c>
    </row>
    <row r="78" spans="1:56" customFormat="1" x14ac:dyDescent="0.15">
      <c r="E78" s="13">
        <v>19</v>
      </c>
      <c r="F78" s="6">
        <v>936999.35110061266</v>
      </c>
      <c r="G78" s="6">
        <v>2602.7759752794796</v>
      </c>
      <c r="H78" s="4"/>
      <c r="I78" s="14">
        <v>44637</v>
      </c>
      <c r="J78" s="15">
        <v>33497.224996408971</v>
      </c>
      <c r="K78" s="15">
        <v>34050.69443979879</v>
      </c>
      <c r="L78" s="15">
        <v>0</v>
      </c>
      <c r="M78" s="15">
        <v>0</v>
      </c>
      <c r="N78" s="15">
        <v>38821.272699503861</v>
      </c>
      <c r="O78" s="15">
        <v>39936.565624253373</v>
      </c>
      <c r="P78" s="15">
        <v>0</v>
      </c>
      <c r="Q78" s="15">
        <v>0</v>
      </c>
      <c r="R78" s="15" t="s">
        <v>37</v>
      </c>
      <c r="S78" s="15" t="s">
        <v>37</v>
      </c>
      <c r="T78" s="15">
        <v>0</v>
      </c>
      <c r="U78" s="15" t="s">
        <v>37</v>
      </c>
      <c r="V78" s="15" t="s">
        <v>37</v>
      </c>
      <c r="W78" s="15" t="s">
        <v>37</v>
      </c>
      <c r="X78" s="15" t="s">
        <v>37</v>
      </c>
      <c r="Y78" s="15" t="s">
        <v>37</v>
      </c>
      <c r="Z78" s="15" t="s">
        <v>37</v>
      </c>
      <c r="AA78" s="15" t="s">
        <v>37</v>
      </c>
      <c r="AB78" s="15" t="s">
        <v>37</v>
      </c>
      <c r="AC78" s="15" t="s">
        <v>37</v>
      </c>
      <c r="AD78" s="15" t="s">
        <v>37</v>
      </c>
      <c r="AE78" s="15" t="s">
        <v>37</v>
      </c>
      <c r="AF78" s="15" t="s">
        <v>37</v>
      </c>
      <c r="AG78" s="15" t="s">
        <v>37</v>
      </c>
      <c r="AH78" s="15" t="s">
        <v>37</v>
      </c>
      <c r="AI78" s="15" t="s">
        <v>37</v>
      </c>
      <c r="AJ78" s="15" t="s">
        <v>37</v>
      </c>
      <c r="AK78" s="15" t="s">
        <v>37</v>
      </c>
      <c r="AL78" s="15" t="s">
        <v>37</v>
      </c>
      <c r="AM78" s="15" t="s">
        <v>37</v>
      </c>
      <c r="AN78" s="15" t="s">
        <v>37</v>
      </c>
      <c r="AO78" s="12"/>
      <c r="AP78" s="16">
        <v>146305.75775996502</v>
      </c>
      <c r="AQ78" s="17">
        <v>3</v>
      </c>
      <c r="AR78" s="18" t="s">
        <v>37</v>
      </c>
      <c r="AS78" s="19">
        <v>2534685.4712648545</v>
      </c>
      <c r="AT78" s="19" t="s">
        <v>37</v>
      </c>
      <c r="AV78" s="16">
        <v>146305.75775996502</v>
      </c>
      <c r="AW78" s="17">
        <v>12</v>
      </c>
      <c r="AX78" s="18" t="s">
        <v>37</v>
      </c>
      <c r="AY78" s="19">
        <v>735420.11791918543</v>
      </c>
      <c r="AZ78" s="19" t="s">
        <v>37</v>
      </c>
    </row>
    <row r="79" spans="1:56" customFormat="1" x14ac:dyDescent="0.15">
      <c r="E79" s="13">
        <v>20</v>
      </c>
      <c r="F79" s="6">
        <v>921468.3640743437</v>
      </c>
      <c r="G79" s="6">
        <v>2559.6343446509545</v>
      </c>
      <c r="H79" s="4"/>
      <c r="I79" s="14">
        <v>44638</v>
      </c>
      <c r="J79" s="15">
        <v>33487.156687638613</v>
      </c>
      <c r="K79" s="15">
        <v>34040.45977392717</v>
      </c>
      <c r="L79" s="15">
        <v>0</v>
      </c>
      <c r="M79" s="15">
        <v>0</v>
      </c>
      <c r="N79" s="15">
        <v>38809.604134109606</v>
      </c>
      <c r="O79" s="15">
        <v>39924.561833671454</v>
      </c>
      <c r="P79" s="15">
        <v>0</v>
      </c>
      <c r="Q79" s="15">
        <v>0</v>
      </c>
      <c r="R79" s="15" t="s">
        <v>37</v>
      </c>
      <c r="S79" s="15" t="s">
        <v>37</v>
      </c>
      <c r="T79" s="15">
        <v>0</v>
      </c>
      <c r="U79" s="15" t="s">
        <v>37</v>
      </c>
      <c r="V79" s="15" t="s">
        <v>37</v>
      </c>
      <c r="W79" s="15" t="s">
        <v>37</v>
      </c>
      <c r="X79" s="15" t="s">
        <v>37</v>
      </c>
      <c r="Y79" s="15" t="s">
        <v>37</v>
      </c>
      <c r="Z79" s="15" t="s">
        <v>37</v>
      </c>
      <c r="AA79" s="15" t="s">
        <v>37</v>
      </c>
      <c r="AB79" s="15" t="s">
        <v>37</v>
      </c>
      <c r="AC79" s="15" t="s">
        <v>37</v>
      </c>
      <c r="AD79" s="15" t="s">
        <v>37</v>
      </c>
      <c r="AE79" s="15" t="s">
        <v>37</v>
      </c>
      <c r="AF79" s="15" t="s">
        <v>37</v>
      </c>
      <c r="AG79" s="15" t="s">
        <v>37</v>
      </c>
      <c r="AH79" s="15" t="s">
        <v>37</v>
      </c>
      <c r="AI79" s="15" t="s">
        <v>37</v>
      </c>
      <c r="AJ79" s="15" t="s">
        <v>37</v>
      </c>
      <c r="AK79" s="15" t="s">
        <v>37</v>
      </c>
      <c r="AL79" s="15" t="s">
        <v>37</v>
      </c>
      <c r="AM79" s="15" t="s">
        <v>37</v>
      </c>
      <c r="AN79" s="15" t="s">
        <v>37</v>
      </c>
      <c r="AO79" s="12"/>
      <c r="AP79" s="16">
        <v>146261.78242934681</v>
      </c>
      <c r="AQ79" s="17">
        <v>3</v>
      </c>
      <c r="AR79" s="18" t="s">
        <v>37</v>
      </c>
      <c r="AS79" s="19">
        <v>2680947.2536942014</v>
      </c>
      <c r="AT79" s="19" t="s">
        <v>37</v>
      </c>
      <c r="AV79" s="16">
        <v>146261.78242934681</v>
      </c>
      <c r="AW79" s="17">
        <v>12</v>
      </c>
      <c r="AX79" s="18" t="s">
        <v>37</v>
      </c>
      <c r="AY79" s="19">
        <v>881681.90034853225</v>
      </c>
      <c r="AZ79" s="19" t="s">
        <v>37</v>
      </c>
    </row>
    <row r="80" spans="1:56" customFormat="1" x14ac:dyDescent="0.15">
      <c r="E80" s="13">
        <v>21</v>
      </c>
      <c r="F80" s="6">
        <v>905998.53208965296</v>
      </c>
      <c r="G80" s="6">
        <v>2516.6625891379249</v>
      </c>
      <c r="H80" s="4"/>
      <c r="I80" s="14">
        <v>44639</v>
      </c>
      <c r="J80" s="15">
        <v>33477.091405114217</v>
      </c>
      <c r="K80" s="15">
        <v>34030.228184303691</v>
      </c>
      <c r="L80" s="15">
        <v>0</v>
      </c>
      <c r="M80" s="15">
        <v>0</v>
      </c>
      <c r="N80" s="15">
        <v>38797.93907595273</v>
      </c>
      <c r="O80" s="15">
        <v>39912.56165108602</v>
      </c>
      <c r="P80" s="15">
        <v>0</v>
      </c>
      <c r="Q80" s="15">
        <v>0</v>
      </c>
      <c r="R80" s="15" t="s">
        <v>37</v>
      </c>
      <c r="S80" s="15" t="s">
        <v>37</v>
      </c>
      <c r="T80" s="15">
        <v>0</v>
      </c>
      <c r="U80" s="15" t="s">
        <v>37</v>
      </c>
      <c r="V80" s="15" t="s">
        <v>37</v>
      </c>
      <c r="W80" s="15" t="s">
        <v>37</v>
      </c>
      <c r="X80" s="15" t="s">
        <v>37</v>
      </c>
      <c r="Y80" s="15" t="s">
        <v>37</v>
      </c>
      <c r="Z80" s="15" t="s">
        <v>37</v>
      </c>
      <c r="AA80" s="15" t="s">
        <v>37</v>
      </c>
      <c r="AB80" s="15" t="s">
        <v>37</v>
      </c>
      <c r="AC80" s="15" t="s">
        <v>37</v>
      </c>
      <c r="AD80" s="15" t="s">
        <v>37</v>
      </c>
      <c r="AE80" s="15" t="s">
        <v>37</v>
      </c>
      <c r="AF80" s="15" t="s">
        <v>37</v>
      </c>
      <c r="AG80" s="15" t="s">
        <v>37</v>
      </c>
      <c r="AH80" s="15" t="s">
        <v>37</v>
      </c>
      <c r="AI80" s="15" t="s">
        <v>37</v>
      </c>
      <c r="AJ80" s="15" t="s">
        <v>37</v>
      </c>
      <c r="AK80" s="15" t="s">
        <v>37</v>
      </c>
      <c r="AL80" s="15" t="s">
        <v>37</v>
      </c>
      <c r="AM80" s="15" t="s">
        <v>37</v>
      </c>
      <c r="AN80" s="15" t="s">
        <v>37</v>
      </c>
      <c r="AO80" s="12"/>
      <c r="AP80" s="16">
        <v>146217.82031645667</v>
      </c>
      <c r="AQ80" s="17">
        <v>3</v>
      </c>
      <c r="AR80" s="18" t="s">
        <v>37</v>
      </c>
      <c r="AS80" s="19">
        <v>2827165.0740106581</v>
      </c>
      <c r="AT80" s="19" t="s">
        <v>37</v>
      </c>
      <c r="AV80" s="16">
        <v>146217.82031645667</v>
      </c>
      <c r="AW80" s="17">
        <v>12</v>
      </c>
      <c r="AX80" s="18">
        <v>12</v>
      </c>
      <c r="AY80" s="19">
        <v>1027899.720664989</v>
      </c>
      <c r="AZ80" s="19">
        <v>1027899.720664989</v>
      </c>
    </row>
    <row r="81" spans="5:52" customFormat="1" x14ac:dyDescent="0.15">
      <c r="E81" s="13">
        <v>22</v>
      </c>
      <c r="F81" s="6">
        <v>890589.66666700598</v>
      </c>
      <c r="G81" s="6">
        <v>2473.8601851861276</v>
      </c>
      <c r="H81" s="4"/>
      <c r="I81" s="14">
        <v>44640</v>
      </c>
      <c r="J81" s="15">
        <v>33467.029147926165</v>
      </c>
      <c r="K81" s="15">
        <v>34019.99967000373</v>
      </c>
      <c r="L81" s="15">
        <v>0</v>
      </c>
      <c r="M81" s="15">
        <v>0</v>
      </c>
      <c r="N81" s="15">
        <v>38786.277523979043</v>
      </c>
      <c r="O81" s="15">
        <v>39401.808011969952</v>
      </c>
      <c r="P81" s="15">
        <v>0</v>
      </c>
      <c r="Q81" s="15">
        <v>0</v>
      </c>
      <c r="R81" s="15" t="s">
        <v>37</v>
      </c>
      <c r="S81" s="15" t="s">
        <v>37</v>
      </c>
      <c r="T81" s="15">
        <v>0</v>
      </c>
      <c r="U81" s="15" t="s">
        <v>37</v>
      </c>
      <c r="V81" s="15" t="s">
        <v>37</v>
      </c>
      <c r="W81" s="15" t="s">
        <v>37</v>
      </c>
      <c r="X81" s="15" t="s">
        <v>37</v>
      </c>
      <c r="Y81" s="15" t="s">
        <v>37</v>
      </c>
      <c r="Z81" s="15" t="s">
        <v>37</v>
      </c>
      <c r="AA81" s="15" t="s">
        <v>37</v>
      </c>
      <c r="AB81" s="15" t="s">
        <v>37</v>
      </c>
      <c r="AC81" s="15" t="s">
        <v>37</v>
      </c>
      <c r="AD81" s="15" t="s">
        <v>37</v>
      </c>
      <c r="AE81" s="15" t="s">
        <v>37</v>
      </c>
      <c r="AF81" s="15" t="s">
        <v>37</v>
      </c>
      <c r="AG81" s="15" t="s">
        <v>37</v>
      </c>
      <c r="AH81" s="15" t="s">
        <v>37</v>
      </c>
      <c r="AI81" s="15" t="s">
        <v>37</v>
      </c>
      <c r="AJ81" s="15" t="s">
        <v>37</v>
      </c>
      <c r="AK81" s="15" t="s">
        <v>37</v>
      </c>
      <c r="AL81" s="15" t="s">
        <v>37</v>
      </c>
      <c r="AM81" s="15" t="s">
        <v>37</v>
      </c>
      <c r="AN81" s="15" t="s">
        <v>37</v>
      </c>
      <c r="AO81" s="12"/>
      <c r="AP81" s="16">
        <v>145675.11435387889</v>
      </c>
      <c r="AQ81" s="17">
        <v>3</v>
      </c>
      <c r="AR81" s="18" t="s">
        <v>37</v>
      </c>
      <c r="AS81" s="19">
        <v>2972840.188364537</v>
      </c>
      <c r="AT81" s="19" t="s">
        <v>37</v>
      </c>
      <c r="AV81" s="16">
        <v>145675.11435387889</v>
      </c>
      <c r="AW81" s="17">
        <v>13</v>
      </c>
      <c r="AX81" s="18" t="s">
        <v>37</v>
      </c>
      <c r="AY81" s="19">
        <v>145675.11435387889</v>
      </c>
      <c r="AZ81" s="19" t="s">
        <v>37</v>
      </c>
    </row>
    <row r="82" spans="5:52" customFormat="1" x14ac:dyDescent="0.15">
      <c r="E82" s="13">
        <v>23</v>
      </c>
      <c r="F82" s="6">
        <v>875241.57984904095</v>
      </c>
      <c r="G82" s="6">
        <v>2431.2266106917805</v>
      </c>
      <c r="H82" s="4"/>
      <c r="I82" s="14">
        <v>44641</v>
      </c>
      <c r="J82" s="15">
        <v>33456.969915165129</v>
      </c>
      <c r="K82" s="15">
        <v>33523.920312530012</v>
      </c>
      <c r="L82" s="15">
        <v>0</v>
      </c>
      <c r="M82" s="15">
        <v>0</v>
      </c>
      <c r="N82" s="15">
        <v>38774.619477134693</v>
      </c>
      <c r="O82" s="15">
        <v>39389.964954247502</v>
      </c>
      <c r="P82" s="15">
        <v>0</v>
      </c>
      <c r="Q82" s="15">
        <v>0</v>
      </c>
      <c r="R82" s="15" t="s">
        <v>37</v>
      </c>
      <c r="S82" s="15" t="s">
        <v>37</v>
      </c>
      <c r="T82" s="15">
        <v>0</v>
      </c>
      <c r="U82" s="15" t="s">
        <v>37</v>
      </c>
      <c r="V82" s="15" t="s">
        <v>37</v>
      </c>
      <c r="W82" s="15" t="s">
        <v>37</v>
      </c>
      <c r="X82" s="15" t="s">
        <v>37</v>
      </c>
      <c r="Y82" s="15" t="s">
        <v>37</v>
      </c>
      <c r="Z82" s="15" t="s">
        <v>37</v>
      </c>
      <c r="AA82" s="15" t="s">
        <v>37</v>
      </c>
      <c r="AB82" s="15" t="s">
        <v>37</v>
      </c>
      <c r="AC82" s="15" t="s">
        <v>37</v>
      </c>
      <c r="AD82" s="15" t="s">
        <v>37</v>
      </c>
      <c r="AE82" s="15" t="s">
        <v>37</v>
      </c>
      <c r="AF82" s="15" t="s">
        <v>37</v>
      </c>
      <c r="AG82" s="15" t="s">
        <v>37</v>
      </c>
      <c r="AH82" s="15" t="s">
        <v>37</v>
      </c>
      <c r="AI82" s="15" t="s">
        <v>37</v>
      </c>
      <c r="AJ82" s="15" t="s">
        <v>37</v>
      </c>
      <c r="AK82" s="15" t="s">
        <v>37</v>
      </c>
      <c r="AL82" s="15" t="s">
        <v>37</v>
      </c>
      <c r="AM82" s="15" t="s">
        <v>37</v>
      </c>
      <c r="AN82" s="15" t="s">
        <v>37</v>
      </c>
      <c r="AO82" s="12"/>
      <c r="AP82" s="16">
        <v>145145.47465907733</v>
      </c>
      <c r="AQ82" s="17">
        <v>3</v>
      </c>
      <c r="AR82" s="18" t="s">
        <v>37</v>
      </c>
      <c r="AS82" s="19">
        <v>3117985.6630236143</v>
      </c>
      <c r="AT82" s="19" t="s">
        <v>37</v>
      </c>
      <c r="AV82" s="16">
        <v>145145.47465907733</v>
      </c>
      <c r="AW82" s="17">
        <v>13</v>
      </c>
      <c r="AX82" s="18" t="s">
        <v>37</v>
      </c>
      <c r="AY82" s="19">
        <v>290820.58901295625</v>
      </c>
      <c r="AZ82" s="19" t="s">
        <v>37</v>
      </c>
    </row>
    <row r="83" spans="5:52" customFormat="1" x14ac:dyDescent="0.15">
      <c r="E83" s="13">
        <v>24</v>
      </c>
      <c r="F83" s="6">
        <v>859361.51537976752</v>
      </c>
      <c r="G83" s="6">
        <v>2387.1153204993543</v>
      </c>
      <c r="H83" s="4"/>
      <c r="I83" s="14">
        <v>44642</v>
      </c>
      <c r="J83" s="15">
        <v>32962.175826126091</v>
      </c>
      <c r="K83" s="15">
        <v>33513.843979910365</v>
      </c>
      <c r="L83" s="15">
        <v>0</v>
      </c>
      <c r="M83" s="15">
        <v>0</v>
      </c>
      <c r="N83" s="15">
        <v>38762.964934366129</v>
      </c>
      <c r="O83" s="15">
        <v>39378.125456209818</v>
      </c>
      <c r="P83" s="15">
        <v>0</v>
      </c>
      <c r="Q83" s="15">
        <v>0</v>
      </c>
      <c r="R83" s="15" t="s">
        <v>37</v>
      </c>
      <c r="S83" s="15" t="s">
        <v>37</v>
      </c>
      <c r="T83" s="15">
        <v>0</v>
      </c>
      <c r="U83" s="15" t="s">
        <v>37</v>
      </c>
      <c r="V83" s="15" t="s">
        <v>37</v>
      </c>
      <c r="W83" s="15" t="s">
        <v>37</v>
      </c>
      <c r="X83" s="15" t="s">
        <v>37</v>
      </c>
      <c r="Y83" s="15" t="s">
        <v>37</v>
      </c>
      <c r="Z83" s="15" t="s">
        <v>37</v>
      </c>
      <c r="AA83" s="15" t="s">
        <v>37</v>
      </c>
      <c r="AB83" s="15" t="s">
        <v>37</v>
      </c>
      <c r="AC83" s="15" t="s">
        <v>37</v>
      </c>
      <c r="AD83" s="15" t="s">
        <v>37</v>
      </c>
      <c r="AE83" s="15" t="s">
        <v>37</v>
      </c>
      <c r="AF83" s="15" t="s">
        <v>37</v>
      </c>
      <c r="AG83" s="15" t="s">
        <v>37</v>
      </c>
      <c r="AH83" s="15" t="s">
        <v>37</v>
      </c>
      <c r="AI83" s="15" t="s">
        <v>37</v>
      </c>
      <c r="AJ83" s="15" t="s">
        <v>37</v>
      </c>
      <c r="AK83" s="15" t="s">
        <v>37</v>
      </c>
      <c r="AL83" s="15" t="s">
        <v>37</v>
      </c>
      <c r="AM83" s="15" t="s">
        <v>37</v>
      </c>
      <c r="AN83" s="15" t="s">
        <v>37</v>
      </c>
      <c r="AO83" s="12"/>
      <c r="AP83" s="16">
        <v>144617.11019661243</v>
      </c>
      <c r="AQ83" s="17">
        <v>3</v>
      </c>
      <c r="AR83" s="18" t="s">
        <v>37</v>
      </c>
      <c r="AS83" s="19">
        <v>3262602.7732202266</v>
      </c>
      <c r="AT83" s="19" t="s">
        <v>37</v>
      </c>
      <c r="AV83" s="16">
        <v>144617.11019661243</v>
      </c>
      <c r="AW83" s="17">
        <v>13</v>
      </c>
      <c r="AX83" s="18" t="s">
        <v>37</v>
      </c>
      <c r="AY83" s="19">
        <v>435437.69920956867</v>
      </c>
      <c r="AZ83" s="19" t="s">
        <v>37</v>
      </c>
    </row>
    <row r="84" spans="5:52" customFormat="1" x14ac:dyDescent="0.15">
      <c r="E84" s="13">
        <v>25</v>
      </c>
      <c r="F84" s="6">
        <v>843108.99694724998</v>
      </c>
      <c r="G84" s="6">
        <v>2341.9694359645832</v>
      </c>
      <c r="H84" s="4"/>
      <c r="I84" s="14">
        <v>44643</v>
      </c>
      <c r="J84" s="15">
        <v>32952.2683378492</v>
      </c>
      <c r="K84" s="15">
        <v>33503.770675948406</v>
      </c>
      <c r="L84" s="15">
        <v>0</v>
      </c>
      <c r="M84" s="15">
        <v>0</v>
      </c>
      <c r="N84" s="15">
        <v>38751.313894620143</v>
      </c>
      <c r="O84" s="15">
        <v>39366.289516786979</v>
      </c>
      <c r="P84" s="15">
        <v>0</v>
      </c>
      <c r="Q84" s="15">
        <v>0</v>
      </c>
      <c r="R84" s="15" t="s">
        <v>37</v>
      </c>
      <c r="S84" s="15" t="s">
        <v>37</v>
      </c>
      <c r="T84" s="15">
        <v>0</v>
      </c>
      <c r="U84" s="15" t="s">
        <v>37</v>
      </c>
      <c r="V84" s="15" t="s">
        <v>37</v>
      </c>
      <c r="W84" s="15" t="s">
        <v>37</v>
      </c>
      <c r="X84" s="15" t="s">
        <v>37</v>
      </c>
      <c r="Y84" s="15" t="s">
        <v>37</v>
      </c>
      <c r="Z84" s="15" t="s">
        <v>37</v>
      </c>
      <c r="AA84" s="15" t="s">
        <v>37</v>
      </c>
      <c r="AB84" s="15" t="s">
        <v>37</v>
      </c>
      <c r="AC84" s="15" t="s">
        <v>37</v>
      </c>
      <c r="AD84" s="15" t="s">
        <v>37</v>
      </c>
      <c r="AE84" s="15" t="s">
        <v>37</v>
      </c>
      <c r="AF84" s="15" t="s">
        <v>37</v>
      </c>
      <c r="AG84" s="15" t="s">
        <v>37</v>
      </c>
      <c r="AH84" s="15" t="s">
        <v>37</v>
      </c>
      <c r="AI84" s="15" t="s">
        <v>37</v>
      </c>
      <c r="AJ84" s="15" t="s">
        <v>37</v>
      </c>
      <c r="AK84" s="15" t="s">
        <v>37</v>
      </c>
      <c r="AL84" s="15" t="s">
        <v>37</v>
      </c>
      <c r="AM84" s="15" t="s">
        <v>37</v>
      </c>
      <c r="AN84" s="15" t="s">
        <v>37</v>
      </c>
      <c r="AO84" s="12"/>
      <c r="AP84" s="16">
        <v>144573.64242520474</v>
      </c>
      <c r="AQ84" s="17">
        <v>3</v>
      </c>
      <c r="AR84" s="18" t="s">
        <v>37</v>
      </c>
      <c r="AS84" s="19">
        <v>3407176.4156454313</v>
      </c>
      <c r="AT84" s="19" t="s">
        <v>37</v>
      </c>
      <c r="AV84" s="16">
        <v>144573.64242520474</v>
      </c>
      <c r="AW84" s="17">
        <v>13</v>
      </c>
      <c r="AX84" s="18" t="s">
        <v>37</v>
      </c>
      <c r="AY84" s="19">
        <v>580011.34163477342</v>
      </c>
      <c r="AZ84" s="19" t="s">
        <v>37</v>
      </c>
    </row>
    <row r="85" spans="5:52" customFormat="1" x14ac:dyDescent="0.15">
      <c r="E85" s="13">
        <v>26</v>
      </c>
      <c r="F85" s="6">
        <v>827528.63917601784</v>
      </c>
      <c r="G85" s="6">
        <v>2298.6906643778275</v>
      </c>
      <c r="H85" s="4"/>
      <c r="I85" s="14">
        <v>44644</v>
      </c>
      <c r="J85" s="15">
        <v>32942.363827480229</v>
      </c>
      <c r="K85" s="15">
        <v>33493.700399733803</v>
      </c>
      <c r="L85" s="15">
        <v>0</v>
      </c>
      <c r="M85" s="15">
        <v>0</v>
      </c>
      <c r="N85" s="15">
        <v>38243.003967653516</v>
      </c>
      <c r="O85" s="15">
        <v>39354.45713490936</v>
      </c>
      <c r="P85" s="15">
        <v>0</v>
      </c>
      <c r="Q85" s="15">
        <v>0</v>
      </c>
      <c r="R85" s="15" t="s">
        <v>37</v>
      </c>
      <c r="S85" s="15" t="s">
        <v>37</v>
      </c>
      <c r="T85" s="15">
        <v>0</v>
      </c>
      <c r="U85" s="15" t="s">
        <v>37</v>
      </c>
      <c r="V85" s="15" t="s">
        <v>37</v>
      </c>
      <c r="W85" s="15" t="s">
        <v>37</v>
      </c>
      <c r="X85" s="15" t="s">
        <v>37</v>
      </c>
      <c r="Y85" s="15" t="s">
        <v>37</v>
      </c>
      <c r="Z85" s="15" t="s">
        <v>37</v>
      </c>
      <c r="AA85" s="15" t="s">
        <v>37</v>
      </c>
      <c r="AB85" s="15" t="s">
        <v>37</v>
      </c>
      <c r="AC85" s="15" t="s">
        <v>37</v>
      </c>
      <c r="AD85" s="15" t="s">
        <v>37</v>
      </c>
      <c r="AE85" s="15" t="s">
        <v>37</v>
      </c>
      <c r="AF85" s="15" t="s">
        <v>37</v>
      </c>
      <c r="AG85" s="15" t="s">
        <v>37</v>
      </c>
      <c r="AH85" s="15" t="s">
        <v>37</v>
      </c>
      <c r="AI85" s="15" t="s">
        <v>37</v>
      </c>
      <c r="AJ85" s="15" t="s">
        <v>37</v>
      </c>
      <c r="AK85" s="15" t="s">
        <v>37</v>
      </c>
      <c r="AL85" s="15" t="s">
        <v>37</v>
      </c>
      <c r="AM85" s="15" t="s">
        <v>37</v>
      </c>
      <c r="AN85" s="15" t="s">
        <v>37</v>
      </c>
      <c r="AO85" s="12"/>
      <c r="AP85" s="16">
        <v>144033.52532977692</v>
      </c>
      <c r="AQ85" s="17">
        <v>3</v>
      </c>
      <c r="AR85" s="18" t="s">
        <v>37</v>
      </c>
      <c r="AS85" s="19">
        <v>3551209.9409752083</v>
      </c>
      <c r="AT85" s="19" t="s">
        <v>37</v>
      </c>
      <c r="AV85" s="16">
        <v>144033.52532977692</v>
      </c>
      <c r="AW85" s="17">
        <v>13</v>
      </c>
      <c r="AX85" s="18" t="s">
        <v>37</v>
      </c>
      <c r="AY85" s="19">
        <v>724044.86696455034</v>
      </c>
      <c r="AZ85" s="19" t="s">
        <v>37</v>
      </c>
    </row>
    <row r="86" spans="5:52" customFormat="1" x14ac:dyDescent="0.15">
      <c r="E86" s="13">
        <v>27</v>
      </c>
      <c r="F86" s="6">
        <v>811341.67314029438</v>
      </c>
      <c r="G86" s="6">
        <v>2253.7268698341509</v>
      </c>
      <c r="H86" s="4"/>
      <c r="I86" s="14">
        <v>44645</v>
      </c>
      <c r="J86" s="15">
        <v>32932.462294124089</v>
      </c>
      <c r="K86" s="15">
        <v>33483.633150356516</v>
      </c>
      <c r="L86" s="15">
        <v>0</v>
      </c>
      <c r="M86" s="15">
        <v>0</v>
      </c>
      <c r="N86" s="15">
        <v>38231.509213318088</v>
      </c>
      <c r="O86" s="15">
        <v>39342.628309507672</v>
      </c>
      <c r="P86" s="15">
        <v>0</v>
      </c>
      <c r="Q86" s="15">
        <v>0</v>
      </c>
      <c r="R86" s="15" t="s">
        <v>37</v>
      </c>
      <c r="S86" s="15" t="s">
        <v>37</v>
      </c>
      <c r="T86" s="15">
        <v>0</v>
      </c>
      <c r="U86" s="15" t="s">
        <v>37</v>
      </c>
      <c r="V86" s="15" t="s">
        <v>37</v>
      </c>
      <c r="W86" s="15" t="s">
        <v>37</v>
      </c>
      <c r="X86" s="15" t="s">
        <v>37</v>
      </c>
      <c r="Y86" s="15" t="s">
        <v>37</v>
      </c>
      <c r="Z86" s="15" t="s">
        <v>37</v>
      </c>
      <c r="AA86" s="15" t="s">
        <v>37</v>
      </c>
      <c r="AB86" s="15" t="s">
        <v>37</v>
      </c>
      <c r="AC86" s="15" t="s">
        <v>37</v>
      </c>
      <c r="AD86" s="15" t="s">
        <v>37</v>
      </c>
      <c r="AE86" s="15" t="s">
        <v>37</v>
      </c>
      <c r="AF86" s="15" t="s">
        <v>37</v>
      </c>
      <c r="AG86" s="15" t="s">
        <v>37</v>
      </c>
      <c r="AH86" s="15" t="s">
        <v>37</v>
      </c>
      <c r="AI86" s="15" t="s">
        <v>37</v>
      </c>
      <c r="AJ86" s="15" t="s">
        <v>37</v>
      </c>
      <c r="AK86" s="15" t="s">
        <v>37</v>
      </c>
      <c r="AL86" s="15" t="s">
        <v>37</v>
      </c>
      <c r="AM86" s="15" t="s">
        <v>37</v>
      </c>
      <c r="AN86" s="15" t="s">
        <v>37</v>
      </c>
      <c r="AO86" s="12"/>
      <c r="AP86" s="16">
        <v>143990.23296730637</v>
      </c>
      <c r="AQ86" s="17">
        <v>3</v>
      </c>
      <c r="AR86" s="18" t="s">
        <v>37</v>
      </c>
      <c r="AS86" s="19">
        <v>3695200.1739425147</v>
      </c>
      <c r="AT86" s="19" t="s">
        <v>37</v>
      </c>
      <c r="AV86" s="16">
        <v>143990.23296730637</v>
      </c>
      <c r="AW86" s="17">
        <v>13</v>
      </c>
      <c r="AX86" s="18" t="s">
        <v>37</v>
      </c>
      <c r="AY86" s="19">
        <v>868035.09993185673</v>
      </c>
      <c r="AZ86" s="19" t="s">
        <v>37</v>
      </c>
    </row>
    <row r="87" spans="5:52" customFormat="1" x14ac:dyDescent="0.15">
      <c r="E87" s="13">
        <v>28</v>
      </c>
      <c r="F87" s="6">
        <v>794398.12444099667</v>
      </c>
      <c r="G87" s="6">
        <v>2206.6614567805464</v>
      </c>
      <c r="H87" s="4"/>
      <c r="I87" s="14">
        <v>44646</v>
      </c>
      <c r="J87" s="15">
        <v>32922.563736885968</v>
      </c>
      <c r="K87" s="15">
        <v>33473.568926906744</v>
      </c>
      <c r="L87" s="15">
        <v>0</v>
      </c>
      <c r="M87" s="15">
        <v>0</v>
      </c>
      <c r="N87" s="15">
        <v>38220.017913977405</v>
      </c>
      <c r="O87" s="15">
        <v>39330.803039512924</v>
      </c>
      <c r="P87" s="15">
        <v>0</v>
      </c>
      <c r="Q87" s="15">
        <v>0</v>
      </c>
      <c r="R87" s="15" t="s">
        <v>37</v>
      </c>
      <c r="S87" s="15" t="s">
        <v>37</v>
      </c>
      <c r="T87" s="15">
        <v>0</v>
      </c>
      <c r="U87" s="15" t="s">
        <v>37</v>
      </c>
      <c r="V87" s="15" t="s">
        <v>37</v>
      </c>
      <c r="W87" s="15" t="s">
        <v>37</v>
      </c>
      <c r="X87" s="15" t="s">
        <v>37</v>
      </c>
      <c r="Y87" s="15" t="s">
        <v>37</v>
      </c>
      <c r="Z87" s="15" t="s">
        <v>37</v>
      </c>
      <c r="AA87" s="15" t="s">
        <v>37</v>
      </c>
      <c r="AB87" s="15" t="s">
        <v>37</v>
      </c>
      <c r="AC87" s="15" t="s">
        <v>37</v>
      </c>
      <c r="AD87" s="15" t="s">
        <v>37</v>
      </c>
      <c r="AE87" s="15" t="s">
        <v>37</v>
      </c>
      <c r="AF87" s="15" t="s">
        <v>37</v>
      </c>
      <c r="AG87" s="15" t="s">
        <v>37</v>
      </c>
      <c r="AH87" s="15" t="s">
        <v>37</v>
      </c>
      <c r="AI87" s="15" t="s">
        <v>37</v>
      </c>
      <c r="AJ87" s="15" t="s">
        <v>37</v>
      </c>
      <c r="AK87" s="15" t="s">
        <v>37</v>
      </c>
      <c r="AL87" s="15" t="s">
        <v>37</v>
      </c>
      <c r="AM87" s="15" t="s">
        <v>37</v>
      </c>
      <c r="AN87" s="15" t="s">
        <v>37</v>
      </c>
      <c r="AO87" s="12"/>
      <c r="AP87" s="16">
        <v>143946.95361728303</v>
      </c>
      <c r="AQ87" s="17">
        <v>3</v>
      </c>
      <c r="AR87" s="18" t="s">
        <v>37</v>
      </c>
      <c r="AS87" s="19">
        <v>3839147.1275597978</v>
      </c>
      <c r="AT87" s="19" t="s">
        <v>37</v>
      </c>
      <c r="AV87" s="16">
        <v>143946.95361728303</v>
      </c>
      <c r="AW87" s="17">
        <v>13</v>
      </c>
      <c r="AX87" s="18">
        <v>13</v>
      </c>
      <c r="AY87" s="19">
        <v>1011982.0535491398</v>
      </c>
      <c r="AZ87" s="19">
        <v>1011982.0535491398</v>
      </c>
    </row>
    <row r="88" spans="5:52" customFormat="1" x14ac:dyDescent="0.15">
      <c r="E88" s="13">
        <v>29</v>
      </c>
      <c r="F88" s="6">
        <v>778671.16775815259</v>
      </c>
      <c r="G88" s="6">
        <v>2162.9754659948685</v>
      </c>
      <c r="H88" s="4"/>
      <c r="I88" s="14">
        <v>44647</v>
      </c>
      <c r="J88" s="15">
        <v>32912.668154871331</v>
      </c>
      <c r="K88" s="15">
        <v>33463.507728475</v>
      </c>
      <c r="L88" s="15">
        <v>0</v>
      </c>
      <c r="M88" s="15">
        <v>0</v>
      </c>
      <c r="N88" s="15">
        <v>38208.530068592976</v>
      </c>
      <c r="O88" s="15">
        <v>38821.272699503861</v>
      </c>
      <c r="P88" s="15">
        <v>0</v>
      </c>
      <c r="Q88" s="15">
        <v>0</v>
      </c>
      <c r="R88" s="15" t="s">
        <v>37</v>
      </c>
      <c r="S88" s="15" t="s">
        <v>37</v>
      </c>
      <c r="T88" s="15">
        <v>0</v>
      </c>
      <c r="U88" s="15" t="s">
        <v>37</v>
      </c>
      <c r="V88" s="15" t="s">
        <v>37</v>
      </c>
      <c r="W88" s="15" t="s">
        <v>37</v>
      </c>
      <c r="X88" s="15" t="s">
        <v>37</v>
      </c>
      <c r="Y88" s="15" t="s">
        <v>37</v>
      </c>
      <c r="Z88" s="15" t="s">
        <v>37</v>
      </c>
      <c r="AA88" s="15" t="s">
        <v>37</v>
      </c>
      <c r="AB88" s="15" t="s">
        <v>37</v>
      </c>
      <c r="AC88" s="15" t="s">
        <v>37</v>
      </c>
      <c r="AD88" s="15" t="s">
        <v>37</v>
      </c>
      <c r="AE88" s="15" t="s">
        <v>37</v>
      </c>
      <c r="AF88" s="15" t="s">
        <v>37</v>
      </c>
      <c r="AG88" s="15" t="s">
        <v>37</v>
      </c>
      <c r="AH88" s="15" t="s">
        <v>37</v>
      </c>
      <c r="AI88" s="15" t="s">
        <v>37</v>
      </c>
      <c r="AJ88" s="15" t="s">
        <v>37</v>
      </c>
      <c r="AK88" s="15" t="s">
        <v>37</v>
      </c>
      <c r="AL88" s="15" t="s">
        <v>37</v>
      </c>
      <c r="AM88" s="15" t="s">
        <v>37</v>
      </c>
      <c r="AN88" s="15" t="s">
        <v>37</v>
      </c>
      <c r="AO88" s="12"/>
      <c r="AP88" s="16">
        <v>143405.97865144318</v>
      </c>
      <c r="AQ88" s="17">
        <v>3</v>
      </c>
      <c r="AR88" s="18" t="s">
        <v>37</v>
      </c>
      <c r="AS88" s="19">
        <v>3982553.1062112409</v>
      </c>
      <c r="AT88" s="19" t="s">
        <v>37</v>
      </c>
      <c r="AV88" s="16">
        <v>143405.97865144318</v>
      </c>
      <c r="AW88" s="17">
        <v>14</v>
      </c>
      <c r="AX88" s="18" t="s">
        <v>37</v>
      </c>
      <c r="AY88" s="19">
        <v>143405.97865144318</v>
      </c>
      <c r="AZ88" s="19" t="s">
        <v>37</v>
      </c>
    </row>
    <row r="89" spans="5:52" customFormat="1" x14ac:dyDescent="0.15">
      <c r="E89" s="13">
        <v>30</v>
      </c>
      <c r="F89" s="6">
        <v>763265.37813121011</v>
      </c>
      <c r="G89" s="6">
        <v>2120.1816059200282</v>
      </c>
      <c r="H89" s="4"/>
      <c r="I89" s="14">
        <v>44648</v>
      </c>
      <c r="J89" s="15">
        <v>32902.775547185927</v>
      </c>
      <c r="K89" s="15">
        <v>32968.616951917953</v>
      </c>
      <c r="L89" s="15">
        <v>0</v>
      </c>
      <c r="M89" s="15">
        <v>0</v>
      </c>
      <c r="N89" s="15">
        <v>38197.04567612664</v>
      </c>
      <c r="O89" s="15">
        <v>38809.604134109606</v>
      </c>
      <c r="P89" s="15">
        <v>0</v>
      </c>
      <c r="Q89" s="15">
        <v>0</v>
      </c>
      <c r="R89" s="15" t="s">
        <v>37</v>
      </c>
      <c r="S89" s="15" t="s">
        <v>37</v>
      </c>
      <c r="T89" s="15">
        <v>0</v>
      </c>
      <c r="U89" s="15" t="s">
        <v>37</v>
      </c>
      <c r="V89" s="15" t="s">
        <v>37</v>
      </c>
      <c r="W89" s="15" t="s">
        <v>37</v>
      </c>
      <c r="X89" s="15" t="s">
        <v>37</v>
      </c>
      <c r="Y89" s="15" t="s">
        <v>37</v>
      </c>
      <c r="Z89" s="15" t="s">
        <v>37</v>
      </c>
      <c r="AA89" s="15" t="s">
        <v>37</v>
      </c>
      <c r="AB89" s="15" t="s">
        <v>37</v>
      </c>
      <c r="AC89" s="15" t="s">
        <v>37</v>
      </c>
      <c r="AD89" s="15" t="s">
        <v>37</v>
      </c>
      <c r="AE89" s="15" t="s">
        <v>37</v>
      </c>
      <c r="AF89" s="15" t="s">
        <v>37</v>
      </c>
      <c r="AG89" s="15" t="s">
        <v>37</v>
      </c>
      <c r="AH89" s="15" t="s">
        <v>37</v>
      </c>
      <c r="AI89" s="15" t="s">
        <v>37</v>
      </c>
      <c r="AJ89" s="15" t="s">
        <v>37</v>
      </c>
      <c r="AK89" s="15" t="s">
        <v>37</v>
      </c>
      <c r="AL89" s="15" t="s">
        <v>37</v>
      </c>
      <c r="AM89" s="15" t="s">
        <v>37</v>
      </c>
      <c r="AN89" s="15" t="s">
        <v>37</v>
      </c>
      <c r="AO89" s="12"/>
      <c r="AP89" s="16">
        <v>142878.04230934012</v>
      </c>
      <c r="AQ89" s="17">
        <v>3</v>
      </c>
      <c r="AR89" s="18" t="s">
        <v>37</v>
      </c>
      <c r="AS89" s="19">
        <v>4125431.148520581</v>
      </c>
      <c r="AT89" s="19" t="s">
        <v>37</v>
      </c>
      <c r="AV89" s="16">
        <v>142878.04230934012</v>
      </c>
      <c r="AW89" s="17">
        <v>14</v>
      </c>
      <c r="AX89" s="18" t="s">
        <v>37</v>
      </c>
      <c r="AY89" s="19">
        <v>286284.02096078329</v>
      </c>
      <c r="AZ89" s="19" t="s">
        <v>37</v>
      </c>
    </row>
    <row r="90" spans="5:52" customFormat="1" x14ac:dyDescent="0.15">
      <c r="E90" s="13">
        <v>31</v>
      </c>
      <c r="F90" s="6">
        <v>747485.56732039503</v>
      </c>
      <c r="G90" s="6">
        <v>2076.3487981122084</v>
      </c>
      <c r="H90" s="4"/>
      <c r="I90" s="14">
        <v>44649</v>
      </c>
      <c r="J90" s="15">
        <v>32409.167002451391</v>
      </c>
      <c r="K90" s="15">
        <v>32958.707527622697</v>
      </c>
      <c r="L90" s="15">
        <v>0</v>
      </c>
      <c r="M90" s="15">
        <v>0</v>
      </c>
      <c r="N90" s="15">
        <v>38185.56473554056</v>
      </c>
      <c r="O90" s="15">
        <v>38797.93907595273</v>
      </c>
      <c r="P90" s="15">
        <v>0</v>
      </c>
      <c r="Q90" s="15">
        <v>0</v>
      </c>
      <c r="R90" s="15" t="s">
        <v>37</v>
      </c>
      <c r="S90" s="15" t="s">
        <v>37</v>
      </c>
      <c r="T90" s="15">
        <v>0</v>
      </c>
      <c r="U90" s="15" t="s">
        <v>37</v>
      </c>
      <c r="V90" s="15" t="s">
        <v>37</v>
      </c>
      <c r="W90" s="15" t="s">
        <v>37</v>
      </c>
      <c r="X90" s="15" t="s">
        <v>37</v>
      </c>
      <c r="Y90" s="15" t="s">
        <v>37</v>
      </c>
      <c r="Z90" s="15" t="s">
        <v>37</v>
      </c>
      <c r="AA90" s="15" t="s">
        <v>37</v>
      </c>
      <c r="AB90" s="15" t="s">
        <v>37</v>
      </c>
      <c r="AC90" s="15" t="s">
        <v>37</v>
      </c>
      <c r="AD90" s="15" t="s">
        <v>37</v>
      </c>
      <c r="AE90" s="15" t="s">
        <v>37</v>
      </c>
      <c r="AF90" s="15" t="s">
        <v>37</v>
      </c>
      <c r="AG90" s="15" t="s">
        <v>37</v>
      </c>
      <c r="AH90" s="15" t="s">
        <v>37</v>
      </c>
      <c r="AI90" s="15" t="s">
        <v>37</v>
      </c>
      <c r="AJ90" s="15" t="s">
        <v>37</v>
      </c>
      <c r="AK90" s="15" t="s">
        <v>37</v>
      </c>
      <c r="AL90" s="15" t="s">
        <v>37</v>
      </c>
      <c r="AM90" s="15" t="s">
        <v>37</v>
      </c>
      <c r="AN90" s="15" t="s">
        <v>37</v>
      </c>
      <c r="AO90" s="12"/>
      <c r="AP90" s="16">
        <v>142351.37834156735</v>
      </c>
      <c r="AQ90" s="17">
        <v>3</v>
      </c>
      <c r="AR90" s="18" t="s">
        <v>37</v>
      </c>
      <c r="AS90" s="19">
        <v>4267782.5268621482</v>
      </c>
      <c r="AT90" s="19" t="s">
        <v>37</v>
      </c>
      <c r="AV90" s="16">
        <v>142351.37834156735</v>
      </c>
      <c r="AW90" s="17">
        <v>14</v>
      </c>
      <c r="AX90" s="18" t="s">
        <v>37</v>
      </c>
      <c r="AY90" s="19">
        <v>428635.39930235065</v>
      </c>
      <c r="AZ90" s="19" t="s">
        <v>37</v>
      </c>
    </row>
    <row r="91" spans="5:52" customFormat="1" x14ac:dyDescent="0.15">
      <c r="E91" s="13">
        <v>32</v>
      </c>
      <c r="F91" s="6">
        <v>732376.35444341239</v>
      </c>
      <c r="G91" s="6">
        <v>2034.3787623428123</v>
      </c>
      <c r="H91" s="4"/>
      <c r="I91" s="14">
        <v>44650</v>
      </c>
      <c r="J91" s="15">
        <v>32399.425732826658</v>
      </c>
      <c r="K91" s="15">
        <v>32948.801081817248</v>
      </c>
      <c r="L91" s="15">
        <v>0</v>
      </c>
      <c r="M91" s="15">
        <v>0</v>
      </c>
      <c r="N91" s="15">
        <v>38174.087245797193</v>
      </c>
      <c r="O91" s="15">
        <v>38786.277523979043</v>
      </c>
      <c r="P91" s="15">
        <v>0</v>
      </c>
      <c r="Q91" s="15">
        <v>0</v>
      </c>
      <c r="R91" s="15" t="s">
        <v>37</v>
      </c>
      <c r="S91" s="15" t="s">
        <v>37</v>
      </c>
      <c r="T91" s="15">
        <v>0</v>
      </c>
      <c r="U91" s="15" t="s">
        <v>37</v>
      </c>
      <c r="V91" s="15" t="s">
        <v>37</v>
      </c>
      <c r="W91" s="15" t="s">
        <v>37</v>
      </c>
      <c r="X91" s="15" t="s">
        <v>37</v>
      </c>
      <c r="Y91" s="15" t="s">
        <v>37</v>
      </c>
      <c r="Z91" s="15" t="s">
        <v>37</v>
      </c>
      <c r="AA91" s="15" t="s">
        <v>37</v>
      </c>
      <c r="AB91" s="15" t="s">
        <v>37</v>
      </c>
      <c r="AC91" s="15" t="s">
        <v>37</v>
      </c>
      <c r="AD91" s="15" t="s">
        <v>37</v>
      </c>
      <c r="AE91" s="15" t="s">
        <v>37</v>
      </c>
      <c r="AF91" s="15" t="s">
        <v>37</v>
      </c>
      <c r="AG91" s="15" t="s">
        <v>37</v>
      </c>
      <c r="AH91" s="15" t="s">
        <v>37</v>
      </c>
      <c r="AI91" s="15" t="s">
        <v>37</v>
      </c>
      <c r="AJ91" s="15" t="s">
        <v>37</v>
      </c>
      <c r="AK91" s="15" t="s">
        <v>37</v>
      </c>
      <c r="AL91" s="15" t="s">
        <v>37</v>
      </c>
      <c r="AM91" s="15" t="s">
        <v>37</v>
      </c>
      <c r="AN91" s="15" t="s">
        <v>37</v>
      </c>
      <c r="AO91" s="12"/>
      <c r="AP91" s="16">
        <v>142308.59158442015</v>
      </c>
      <c r="AQ91" s="17">
        <v>3</v>
      </c>
      <c r="AR91" s="18" t="s">
        <v>37</v>
      </c>
      <c r="AS91" s="19">
        <v>4410091.118446568</v>
      </c>
      <c r="AT91" s="19" t="s">
        <v>37</v>
      </c>
      <c r="AV91" s="16">
        <v>142308.59158442015</v>
      </c>
      <c r="AW91" s="17">
        <v>14</v>
      </c>
      <c r="AX91" s="18" t="s">
        <v>37</v>
      </c>
      <c r="AY91" s="19">
        <v>570943.99088677077</v>
      </c>
      <c r="AZ91" s="19" t="s">
        <v>37</v>
      </c>
    </row>
    <row r="92" spans="5:52" customFormat="1" x14ac:dyDescent="0.15">
      <c r="E92" s="13">
        <v>33</v>
      </c>
      <c r="F92" s="6">
        <v>716658.97505569691</v>
      </c>
      <c r="G92" s="6">
        <v>1990.7193751547136</v>
      </c>
      <c r="H92" s="4"/>
      <c r="I92" s="14">
        <v>44651</v>
      </c>
      <c r="J92" s="15">
        <v>32389.687391149248</v>
      </c>
      <c r="K92" s="15">
        <v>32938.897613606372</v>
      </c>
      <c r="L92" s="15">
        <v>0</v>
      </c>
      <c r="M92" s="15">
        <v>0</v>
      </c>
      <c r="N92" s="15">
        <v>37666.994852536467</v>
      </c>
      <c r="O92" s="15">
        <v>38774.619477134693</v>
      </c>
      <c r="P92" s="15">
        <v>0</v>
      </c>
      <c r="Q92" s="15">
        <v>0</v>
      </c>
      <c r="R92" s="15" t="s">
        <v>37</v>
      </c>
      <c r="S92" s="15" t="s">
        <v>37</v>
      </c>
      <c r="T92" s="15">
        <v>0</v>
      </c>
      <c r="U92" s="15" t="s">
        <v>37</v>
      </c>
      <c r="V92" s="15" t="s">
        <v>37</v>
      </c>
      <c r="W92" s="15" t="s">
        <v>37</v>
      </c>
      <c r="X92" s="15" t="s">
        <v>37</v>
      </c>
      <c r="Y92" s="15" t="s">
        <v>37</v>
      </c>
      <c r="Z92" s="15" t="s">
        <v>37</v>
      </c>
      <c r="AA92" s="15" t="s">
        <v>37</v>
      </c>
      <c r="AB92" s="15" t="s">
        <v>37</v>
      </c>
      <c r="AC92" s="15" t="s">
        <v>37</v>
      </c>
      <c r="AD92" s="15" t="s">
        <v>37</v>
      </c>
      <c r="AE92" s="15" t="s">
        <v>37</v>
      </c>
      <c r="AF92" s="15" t="s">
        <v>37</v>
      </c>
      <c r="AG92" s="15" t="s">
        <v>37</v>
      </c>
      <c r="AH92" s="15" t="s">
        <v>37</v>
      </c>
      <c r="AI92" s="15" t="s">
        <v>37</v>
      </c>
      <c r="AJ92" s="15" t="s">
        <v>37</v>
      </c>
      <c r="AK92" s="15" t="s">
        <v>37</v>
      </c>
      <c r="AL92" s="15" t="s">
        <v>37</v>
      </c>
      <c r="AM92" s="15" t="s">
        <v>37</v>
      </c>
      <c r="AN92" s="15" t="s">
        <v>37</v>
      </c>
      <c r="AO92" s="12"/>
      <c r="AP92" s="16">
        <v>141770.19933442678</v>
      </c>
      <c r="AQ92" s="17">
        <v>3</v>
      </c>
      <c r="AR92" s="18">
        <v>3</v>
      </c>
      <c r="AS92" s="19">
        <v>4551861.3177809948</v>
      </c>
      <c r="AT92" s="19">
        <v>4551861.3177809948</v>
      </c>
      <c r="AV92" s="16">
        <v>141770.19933442678</v>
      </c>
      <c r="AW92" s="17">
        <v>14</v>
      </c>
      <c r="AX92" s="18" t="s">
        <v>37</v>
      </c>
      <c r="AY92" s="19">
        <v>712714.19022119755</v>
      </c>
      <c r="AZ92" s="19" t="s">
        <v>37</v>
      </c>
    </row>
    <row r="93" spans="5:52" customFormat="1" x14ac:dyDescent="0.15">
      <c r="E93" s="13">
        <v>34</v>
      </c>
      <c r="F93" s="6">
        <v>698346.065554203</v>
      </c>
      <c r="G93" s="6">
        <v>1939.8501820950082</v>
      </c>
      <c r="H93" s="4"/>
      <c r="I93" s="14">
        <v>44652</v>
      </c>
      <c r="J93" s="15">
        <v>32379.951976539105</v>
      </c>
      <c r="K93" s="15">
        <v>32928.997122095083</v>
      </c>
      <c r="L93" s="15">
        <v>0</v>
      </c>
      <c r="M93" s="15">
        <v>0</v>
      </c>
      <c r="N93" s="15">
        <v>37655.673230083645</v>
      </c>
      <c r="O93" s="15">
        <v>38762.964934366129</v>
      </c>
      <c r="P93" s="15">
        <v>0</v>
      </c>
      <c r="Q93" s="15">
        <v>0</v>
      </c>
      <c r="R93" s="15" t="s">
        <v>37</v>
      </c>
      <c r="S93" s="15" t="s">
        <v>37</v>
      </c>
      <c r="T93" s="15">
        <v>0</v>
      </c>
      <c r="U93" s="15" t="s">
        <v>37</v>
      </c>
      <c r="V93" s="15" t="s">
        <v>37</v>
      </c>
      <c r="W93" s="15" t="s">
        <v>37</v>
      </c>
      <c r="X93" s="15" t="s">
        <v>37</v>
      </c>
      <c r="Y93" s="15" t="s">
        <v>37</v>
      </c>
      <c r="Z93" s="15" t="s">
        <v>37</v>
      </c>
      <c r="AA93" s="15" t="s">
        <v>37</v>
      </c>
      <c r="AB93" s="15" t="s">
        <v>37</v>
      </c>
      <c r="AC93" s="15" t="s">
        <v>37</v>
      </c>
      <c r="AD93" s="15" t="s">
        <v>37</v>
      </c>
      <c r="AE93" s="15" t="s">
        <v>37</v>
      </c>
      <c r="AF93" s="15" t="s">
        <v>37</v>
      </c>
      <c r="AG93" s="15" t="s">
        <v>37</v>
      </c>
      <c r="AH93" s="15" t="s">
        <v>37</v>
      </c>
      <c r="AI93" s="15" t="s">
        <v>37</v>
      </c>
      <c r="AJ93" s="15" t="s">
        <v>37</v>
      </c>
      <c r="AK93" s="15" t="s">
        <v>37</v>
      </c>
      <c r="AL93" s="15" t="s">
        <v>37</v>
      </c>
      <c r="AM93" s="15" t="s">
        <v>37</v>
      </c>
      <c r="AN93" s="15" t="s">
        <v>37</v>
      </c>
      <c r="AO93" s="12"/>
      <c r="AP93" s="16">
        <v>141727.58726308396</v>
      </c>
      <c r="AQ93" s="17">
        <v>4</v>
      </c>
      <c r="AR93" s="18" t="s">
        <v>37</v>
      </c>
      <c r="AS93" s="19">
        <v>141727.58726308396</v>
      </c>
      <c r="AT93" s="19" t="s">
        <v>37</v>
      </c>
      <c r="AV93" s="16">
        <v>141727.58726308396</v>
      </c>
      <c r="AW93" s="17">
        <v>14</v>
      </c>
      <c r="AX93" s="18" t="s">
        <v>37</v>
      </c>
      <c r="AY93" s="19">
        <v>854441.77748428145</v>
      </c>
      <c r="AZ93" s="19" t="s">
        <v>37</v>
      </c>
    </row>
    <row r="94" spans="5:52" customFormat="1" x14ac:dyDescent="0.15">
      <c r="E94" s="13">
        <v>35</v>
      </c>
      <c r="F94" s="6">
        <v>679412.25717946107</v>
      </c>
      <c r="G94" s="6">
        <v>1887.2562699429475</v>
      </c>
      <c r="H94" s="4"/>
      <c r="I94" s="14">
        <v>44653</v>
      </c>
      <c r="J94" s="15">
        <v>32370.219488116447</v>
      </c>
      <c r="K94" s="15">
        <v>32919.099606388663</v>
      </c>
      <c r="L94" s="15">
        <v>0</v>
      </c>
      <c r="M94" s="15">
        <v>0</v>
      </c>
      <c r="N94" s="15">
        <v>37644.35501058706</v>
      </c>
      <c r="O94" s="15">
        <v>38751.313894620143</v>
      </c>
      <c r="P94" s="15">
        <v>0</v>
      </c>
      <c r="Q94" s="15">
        <v>0</v>
      </c>
      <c r="R94" s="15" t="s">
        <v>37</v>
      </c>
      <c r="S94" s="15" t="s">
        <v>37</v>
      </c>
      <c r="T94" s="15">
        <v>0</v>
      </c>
      <c r="U94" s="15" t="s">
        <v>37</v>
      </c>
      <c r="V94" s="15" t="s">
        <v>37</v>
      </c>
      <c r="W94" s="15" t="s">
        <v>37</v>
      </c>
      <c r="X94" s="15" t="s">
        <v>37</v>
      </c>
      <c r="Y94" s="15" t="s">
        <v>37</v>
      </c>
      <c r="Z94" s="15" t="s">
        <v>37</v>
      </c>
      <c r="AA94" s="15" t="s">
        <v>37</v>
      </c>
      <c r="AB94" s="15" t="s">
        <v>37</v>
      </c>
      <c r="AC94" s="15" t="s">
        <v>37</v>
      </c>
      <c r="AD94" s="15" t="s">
        <v>37</v>
      </c>
      <c r="AE94" s="15" t="s">
        <v>37</v>
      </c>
      <c r="AF94" s="15" t="s">
        <v>37</v>
      </c>
      <c r="AG94" s="15" t="s">
        <v>37</v>
      </c>
      <c r="AH94" s="15" t="s">
        <v>37</v>
      </c>
      <c r="AI94" s="15" t="s">
        <v>37</v>
      </c>
      <c r="AJ94" s="15" t="s">
        <v>37</v>
      </c>
      <c r="AK94" s="15" t="s">
        <v>37</v>
      </c>
      <c r="AL94" s="15" t="s">
        <v>37</v>
      </c>
      <c r="AM94" s="15" t="s">
        <v>37</v>
      </c>
      <c r="AN94" s="15" t="s">
        <v>37</v>
      </c>
      <c r="AO94" s="12"/>
      <c r="AP94" s="16">
        <v>141684.98799971232</v>
      </c>
      <c r="AQ94" s="17">
        <v>4</v>
      </c>
      <c r="AR94" s="18" t="s">
        <v>37</v>
      </c>
      <c r="AS94" s="19">
        <v>283412.57526279625</v>
      </c>
      <c r="AT94" s="19" t="s">
        <v>37</v>
      </c>
      <c r="AV94" s="16">
        <v>141684.98799971232</v>
      </c>
      <c r="AW94" s="17">
        <v>14</v>
      </c>
      <c r="AX94" s="18">
        <v>14</v>
      </c>
      <c r="AY94" s="19">
        <v>996126.7654839938</v>
      </c>
      <c r="AZ94" s="19">
        <v>996126.7654839938</v>
      </c>
    </row>
    <row r="95" spans="5:52" customFormat="1" x14ac:dyDescent="0.15">
      <c r="E95" s="13">
        <v>36</v>
      </c>
      <c r="F95" s="6">
        <v>662898.34450590063</v>
      </c>
      <c r="G95" s="6">
        <v>1841.3842902941685</v>
      </c>
      <c r="H95" s="4"/>
      <c r="I95" s="14">
        <v>44654</v>
      </c>
      <c r="J95" s="15">
        <v>32360.489925001737</v>
      </c>
      <c r="K95" s="15">
        <v>32909.205065592694</v>
      </c>
      <c r="L95" s="15">
        <v>0</v>
      </c>
      <c r="M95" s="15">
        <v>0</v>
      </c>
      <c r="N95" s="15">
        <v>37633.040193023873</v>
      </c>
      <c r="O95" s="15">
        <v>38243.003967653516</v>
      </c>
      <c r="P95" s="15">
        <v>0</v>
      </c>
      <c r="Q95" s="15">
        <v>0</v>
      </c>
      <c r="R95" s="15" t="s">
        <v>37</v>
      </c>
      <c r="S95" s="15" t="s">
        <v>37</v>
      </c>
      <c r="T95" s="15">
        <v>0</v>
      </c>
      <c r="U95" s="15" t="s">
        <v>37</v>
      </c>
      <c r="V95" s="15" t="s">
        <v>37</v>
      </c>
      <c r="W95" s="15" t="s">
        <v>37</v>
      </c>
      <c r="X95" s="15" t="s">
        <v>37</v>
      </c>
      <c r="Y95" s="15" t="s">
        <v>37</v>
      </c>
      <c r="Z95" s="15" t="s">
        <v>37</v>
      </c>
      <c r="AA95" s="15" t="s">
        <v>37</v>
      </c>
      <c r="AB95" s="15" t="s">
        <v>37</v>
      </c>
      <c r="AC95" s="15" t="s">
        <v>37</v>
      </c>
      <c r="AD95" s="15" t="s">
        <v>37</v>
      </c>
      <c r="AE95" s="15" t="s">
        <v>37</v>
      </c>
      <c r="AF95" s="15" t="s">
        <v>37</v>
      </c>
      <c r="AG95" s="15" t="s">
        <v>37</v>
      </c>
      <c r="AH95" s="15" t="s">
        <v>37</v>
      </c>
      <c r="AI95" s="15" t="s">
        <v>37</v>
      </c>
      <c r="AJ95" s="15" t="s">
        <v>37</v>
      </c>
      <c r="AK95" s="15" t="s">
        <v>37</v>
      </c>
      <c r="AL95" s="15" t="s">
        <v>37</v>
      </c>
      <c r="AM95" s="15" t="s">
        <v>37</v>
      </c>
      <c r="AN95" s="15" t="s">
        <v>37</v>
      </c>
      <c r="AO95" s="12"/>
      <c r="AP95" s="16">
        <v>141145.73915127182</v>
      </c>
      <c r="AQ95" s="17">
        <v>4</v>
      </c>
      <c r="AR95" s="18" t="s">
        <v>37</v>
      </c>
      <c r="AS95" s="19">
        <v>424558.31441406807</v>
      </c>
      <c r="AT95" s="19" t="s">
        <v>37</v>
      </c>
      <c r="AV95" s="16">
        <v>141145.73915127182</v>
      </c>
      <c r="AW95" s="17">
        <v>15</v>
      </c>
      <c r="AX95" s="18" t="s">
        <v>37</v>
      </c>
      <c r="AY95" s="19">
        <v>141145.73915127182</v>
      </c>
      <c r="AZ95" s="19" t="s">
        <v>37</v>
      </c>
    </row>
    <row r="96" spans="5:52" customFormat="1" x14ac:dyDescent="0.15">
      <c r="E96" s="13">
        <v>37</v>
      </c>
      <c r="F96" s="6">
        <v>648302.90921451896</v>
      </c>
      <c r="G96" s="6">
        <v>1800.841414484775</v>
      </c>
      <c r="H96" s="4"/>
      <c r="I96" s="14">
        <v>44655</v>
      </c>
      <c r="J96" s="15">
        <v>32350.763286315705</v>
      </c>
      <c r="K96" s="15">
        <v>32415.500065006901</v>
      </c>
      <c r="L96" s="15">
        <v>0</v>
      </c>
      <c r="M96" s="15">
        <v>0</v>
      </c>
      <c r="N96" s="15">
        <v>37621.728776371572</v>
      </c>
      <c r="O96" s="15">
        <v>38231.509213318088</v>
      </c>
      <c r="P96" s="15">
        <v>0</v>
      </c>
      <c r="Q96" s="15">
        <v>0</v>
      </c>
      <c r="R96" s="15" t="s">
        <v>37</v>
      </c>
      <c r="S96" s="15" t="s">
        <v>37</v>
      </c>
      <c r="T96" s="15">
        <v>0</v>
      </c>
      <c r="U96" s="15" t="s">
        <v>37</v>
      </c>
      <c r="V96" s="15" t="s">
        <v>37</v>
      </c>
      <c r="W96" s="15" t="s">
        <v>37</v>
      </c>
      <c r="X96" s="15" t="s">
        <v>37</v>
      </c>
      <c r="Y96" s="15" t="s">
        <v>37</v>
      </c>
      <c r="Z96" s="15" t="s">
        <v>37</v>
      </c>
      <c r="AA96" s="15" t="s">
        <v>37</v>
      </c>
      <c r="AB96" s="15" t="s">
        <v>37</v>
      </c>
      <c r="AC96" s="15" t="s">
        <v>37</v>
      </c>
      <c r="AD96" s="15" t="s">
        <v>37</v>
      </c>
      <c r="AE96" s="15" t="s">
        <v>37</v>
      </c>
      <c r="AF96" s="15" t="s">
        <v>37</v>
      </c>
      <c r="AG96" s="15" t="s">
        <v>37</v>
      </c>
      <c r="AH96" s="15" t="s">
        <v>37</v>
      </c>
      <c r="AI96" s="15" t="s">
        <v>37</v>
      </c>
      <c r="AJ96" s="15" t="s">
        <v>37</v>
      </c>
      <c r="AK96" s="15" t="s">
        <v>37</v>
      </c>
      <c r="AL96" s="15" t="s">
        <v>37</v>
      </c>
      <c r="AM96" s="15" t="s">
        <v>37</v>
      </c>
      <c r="AN96" s="15" t="s">
        <v>37</v>
      </c>
      <c r="AO96" s="12"/>
      <c r="AP96" s="16">
        <v>140619.50134101225</v>
      </c>
      <c r="AQ96" s="17">
        <v>4</v>
      </c>
      <c r="AR96" s="18" t="s">
        <v>37</v>
      </c>
      <c r="AS96" s="19">
        <v>565177.81575508032</v>
      </c>
      <c r="AT96" s="19" t="s">
        <v>37</v>
      </c>
      <c r="AV96" s="16">
        <v>140619.50134101225</v>
      </c>
      <c r="AW96" s="17">
        <v>15</v>
      </c>
      <c r="AX96" s="18" t="s">
        <v>37</v>
      </c>
      <c r="AY96" s="19">
        <v>281765.24049228407</v>
      </c>
      <c r="AZ96" s="19" t="s">
        <v>37</v>
      </c>
    </row>
    <row r="97" spans="5:52" customFormat="1" x14ac:dyDescent="0.15">
      <c r="E97" s="13">
        <v>38</v>
      </c>
      <c r="F97" s="6">
        <v>550573.25754356757</v>
      </c>
      <c r="G97" s="6">
        <v>1529.3701598432433</v>
      </c>
      <c r="H97" s="4"/>
      <c r="I97" s="14">
        <v>44656</v>
      </c>
      <c r="J97" s="15">
        <v>31858.337488027431</v>
      </c>
      <c r="K97" s="15">
        <v>32405.756891844507</v>
      </c>
      <c r="L97" s="15">
        <v>0</v>
      </c>
      <c r="M97" s="15">
        <v>0</v>
      </c>
      <c r="N97" s="15">
        <v>37610.420759607929</v>
      </c>
      <c r="O97" s="15">
        <v>38220.017913977405</v>
      </c>
      <c r="P97" s="15">
        <v>0</v>
      </c>
      <c r="Q97" s="15">
        <v>0</v>
      </c>
      <c r="R97" s="15" t="s">
        <v>37</v>
      </c>
      <c r="S97" s="15" t="s">
        <v>37</v>
      </c>
      <c r="T97" s="15">
        <v>0</v>
      </c>
      <c r="U97" s="15" t="s">
        <v>37</v>
      </c>
      <c r="V97" s="15" t="s">
        <v>37</v>
      </c>
      <c r="W97" s="15" t="s">
        <v>37</v>
      </c>
      <c r="X97" s="15" t="s">
        <v>37</v>
      </c>
      <c r="Y97" s="15" t="s">
        <v>37</v>
      </c>
      <c r="Z97" s="15" t="s">
        <v>37</v>
      </c>
      <c r="AA97" s="15" t="s">
        <v>37</v>
      </c>
      <c r="AB97" s="15" t="s">
        <v>37</v>
      </c>
      <c r="AC97" s="15" t="s">
        <v>37</v>
      </c>
      <c r="AD97" s="15" t="s">
        <v>37</v>
      </c>
      <c r="AE97" s="15" t="s">
        <v>37</v>
      </c>
      <c r="AF97" s="15" t="s">
        <v>37</v>
      </c>
      <c r="AG97" s="15" t="s">
        <v>37</v>
      </c>
      <c r="AH97" s="15" t="s">
        <v>37</v>
      </c>
      <c r="AI97" s="15" t="s">
        <v>37</v>
      </c>
      <c r="AJ97" s="15" t="s">
        <v>37</v>
      </c>
      <c r="AK97" s="15" t="s">
        <v>37</v>
      </c>
      <c r="AL97" s="15" t="s">
        <v>37</v>
      </c>
      <c r="AM97" s="15" t="s">
        <v>37</v>
      </c>
      <c r="AN97" s="15" t="s">
        <v>37</v>
      </c>
      <c r="AO97" s="12"/>
      <c r="AP97" s="16">
        <v>140094.53305345727</v>
      </c>
      <c r="AQ97" s="17">
        <v>4</v>
      </c>
      <c r="AR97" s="18" t="s">
        <v>37</v>
      </c>
      <c r="AS97" s="19">
        <v>705272.34880853759</v>
      </c>
      <c r="AT97" s="19" t="s">
        <v>37</v>
      </c>
      <c r="AV97" s="16">
        <v>140094.53305345727</v>
      </c>
      <c r="AW97" s="17">
        <v>15</v>
      </c>
      <c r="AX97" s="18" t="s">
        <v>37</v>
      </c>
      <c r="AY97" s="19">
        <v>421859.77354574134</v>
      </c>
      <c r="AZ97" s="19" t="s">
        <v>37</v>
      </c>
    </row>
    <row r="98" spans="5:52" customFormat="1" x14ac:dyDescent="0.15">
      <c r="E98" s="13">
        <v>39</v>
      </c>
      <c r="F98" s="6">
        <v>396262.72401301807</v>
      </c>
      <c r="G98" s="6">
        <v>1100.7297889250501</v>
      </c>
      <c r="H98" s="4"/>
      <c r="I98" s="14">
        <v>44657</v>
      </c>
      <c r="J98" s="15">
        <v>31848.761782016743</v>
      </c>
      <c r="K98" s="15">
        <v>32396.016647201588</v>
      </c>
      <c r="L98" s="15">
        <v>0</v>
      </c>
      <c r="M98" s="15">
        <v>0</v>
      </c>
      <c r="N98" s="15">
        <v>37599.116141711042</v>
      </c>
      <c r="O98" s="15">
        <v>38208.530068592976</v>
      </c>
      <c r="P98" s="15">
        <v>0</v>
      </c>
      <c r="Q98" s="15">
        <v>0</v>
      </c>
      <c r="R98" s="15" t="s">
        <v>37</v>
      </c>
      <c r="S98" s="15" t="s">
        <v>37</v>
      </c>
      <c r="T98" s="15">
        <v>0</v>
      </c>
      <c r="U98" s="15" t="s">
        <v>37</v>
      </c>
      <c r="V98" s="15" t="s">
        <v>37</v>
      </c>
      <c r="W98" s="15" t="s">
        <v>37</v>
      </c>
      <c r="X98" s="15" t="s">
        <v>37</v>
      </c>
      <c r="Y98" s="15" t="s">
        <v>37</v>
      </c>
      <c r="Z98" s="15" t="s">
        <v>37</v>
      </c>
      <c r="AA98" s="15" t="s">
        <v>37</v>
      </c>
      <c r="AB98" s="15" t="s">
        <v>37</v>
      </c>
      <c r="AC98" s="15" t="s">
        <v>37</v>
      </c>
      <c r="AD98" s="15" t="s">
        <v>37</v>
      </c>
      <c r="AE98" s="15" t="s">
        <v>37</v>
      </c>
      <c r="AF98" s="15" t="s">
        <v>37</v>
      </c>
      <c r="AG98" s="15" t="s">
        <v>37</v>
      </c>
      <c r="AH98" s="15" t="s">
        <v>37</v>
      </c>
      <c r="AI98" s="15" t="s">
        <v>37</v>
      </c>
      <c r="AJ98" s="15" t="s">
        <v>37</v>
      </c>
      <c r="AK98" s="15" t="s">
        <v>37</v>
      </c>
      <c r="AL98" s="15" t="s">
        <v>37</v>
      </c>
      <c r="AM98" s="15" t="s">
        <v>37</v>
      </c>
      <c r="AN98" s="15" t="s">
        <v>37</v>
      </c>
      <c r="AO98" s="12"/>
      <c r="AP98" s="16">
        <v>140052.42463952236</v>
      </c>
      <c r="AQ98" s="17">
        <v>4</v>
      </c>
      <c r="AR98" s="18" t="s">
        <v>37</v>
      </c>
      <c r="AS98" s="19">
        <v>845324.77344805992</v>
      </c>
      <c r="AT98" s="19" t="s">
        <v>37</v>
      </c>
      <c r="AV98" s="16">
        <v>140052.42463952236</v>
      </c>
      <c r="AW98" s="17">
        <v>15</v>
      </c>
      <c r="AX98" s="18" t="s">
        <v>37</v>
      </c>
      <c r="AY98" s="19">
        <v>561912.19818526367</v>
      </c>
      <c r="AZ98" s="19" t="s">
        <v>37</v>
      </c>
    </row>
    <row r="99" spans="5:52" customFormat="1" x14ac:dyDescent="0.15">
      <c r="E99" s="13">
        <v>40</v>
      </c>
      <c r="F99" s="6">
        <v>326175.95180315286</v>
      </c>
      <c r="G99" s="6">
        <v>906.04431056431349</v>
      </c>
      <c r="H99" s="4"/>
      <c r="I99" s="14">
        <v>44658</v>
      </c>
      <c r="J99" s="15">
        <v>31839.188954189689</v>
      </c>
      <c r="K99" s="15">
        <v>32386.279330197918</v>
      </c>
      <c r="L99" s="15">
        <v>0</v>
      </c>
      <c r="M99" s="15">
        <v>0</v>
      </c>
      <c r="N99" s="15">
        <v>37093.238409532205</v>
      </c>
      <c r="O99" s="15">
        <v>38197.04567612664</v>
      </c>
      <c r="P99" s="15">
        <v>0</v>
      </c>
      <c r="Q99" s="15">
        <v>0</v>
      </c>
      <c r="R99" s="15" t="s">
        <v>37</v>
      </c>
      <c r="S99" s="15" t="s">
        <v>37</v>
      </c>
      <c r="T99" s="15">
        <v>0</v>
      </c>
      <c r="U99" s="15" t="s">
        <v>37</v>
      </c>
      <c r="V99" s="15" t="s">
        <v>37</v>
      </c>
      <c r="W99" s="15" t="s">
        <v>37</v>
      </c>
      <c r="X99" s="15" t="s">
        <v>37</v>
      </c>
      <c r="Y99" s="15" t="s">
        <v>37</v>
      </c>
      <c r="Z99" s="15" t="s">
        <v>37</v>
      </c>
      <c r="AA99" s="15" t="s">
        <v>37</v>
      </c>
      <c r="AB99" s="15" t="s">
        <v>37</v>
      </c>
      <c r="AC99" s="15" t="s">
        <v>37</v>
      </c>
      <c r="AD99" s="15" t="s">
        <v>37</v>
      </c>
      <c r="AE99" s="15" t="s">
        <v>37</v>
      </c>
      <c r="AF99" s="15" t="s">
        <v>37</v>
      </c>
      <c r="AG99" s="15" t="s">
        <v>37</v>
      </c>
      <c r="AH99" s="15" t="s">
        <v>37</v>
      </c>
      <c r="AI99" s="15" t="s">
        <v>37</v>
      </c>
      <c r="AJ99" s="15" t="s">
        <v>37</v>
      </c>
      <c r="AK99" s="15" t="s">
        <v>37</v>
      </c>
      <c r="AL99" s="15" t="s">
        <v>37</v>
      </c>
      <c r="AM99" s="15" t="s">
        <v>37</v>
      </c>
      <c r="AN99" s="15" t="s">
        <v>37</v>
      </c>
      <c r="AO99" s="12"/>
      <c r="AP99" s="16">
        <v>139515.75237004645</v>
      </c>
      <c r="AQ99" s="17">
        <v>4</v>
      </c>
      <c r="AR99" s="18" t="s">
        <v>37</v>
      </c>
      <c r="AS99" s="19">
        <v>984840.52581810637</v>
      </c>
      <c r="AT99" s="19" t="s">
        <v>37</v>
      </c>
      <c r="AV99" s="16">
        <v>139515.75237004645</v>
      </c>
      <c r="AW99" s="17">
        <v>15</v>
      </c>
      <c r="AX99" s="18" t="s">
        <v>37</v>
      </c>
      <c r="AY99" s="19">
        <v>701427.95055531012</v>
      </c>
      <c r="AZ99" s="19" t="s">
        <v>37</v>
      </c>
    </row>
    <row r="100" spans="5:52" customFormat="1" x14ac:dyDescent="0.15">
      <c r="E100" s="13">
        <v>41</v>
      </c>
      <c r="F100" s="6">
        <v>227839.78797015516</v>
      </c>
      <c r="G100" s="6">
        <v>632.8882999170977</v>
      </c>
      <c r="H100" s="4"/>
      <c r="I100" s="14">
        <v>44659</v>
      </c>
      <c r="J100" s="15">
        <v>31829.619003681175</v>
      </c>
      <c r="K100" s="15">
        <v>32376.544939953525</v>
      </c>
      <c r="L100" s="15">
        <v>0</v>
      </c>
      <c r="M100" s="15">
        <v>0</v>
      </c>
      <c r="N100" s="15">
        <v>37082.089241873116</v>
      </c>
      <c r="O100" s="15">
        <v>38185.56473554056</v>
      </c>
      <c r="P100" s="15">
        <v>0</v>
      </c>
      <c r="Q100" s="15">
        <v>0</v>
      </c>
      <c r="R100" s="15" t="s">
        <v>37</v>
      </c>
      <c r="S100" s="15" t="s">
        <v>37</v>
      </c>
      <c r="T100" s="15">
        <v>0</v>
      </c>
      <c r="U100" s="15" t="s">
        <v>37</v>
      </c>
      <c r="V100" s="15" t="s">
        <v>37</v>
      </c>
      <c r="W100" s="15" t="s">
        <v>37</v>
      </c>
      <c r="X100" s="15" t="s">
        <v>37</v>
      </c>
      <c r="Y100" s="15" t="s">
        <v>37</v>
      </c>
      <c r="Z100" s="15" t="s">
        <v>37</v>
      </c>
      <c r="AA100" s="15" t="s">
        <v>37</v>
      </c>
      <c r="AB100" s="15" t="s">
        <v>37</v>
      </c>
      <c r="AC100" s="15" t="s">
        <v>37</v>
      </c>
      <c r="AD100" s="15" t="s">
        <v>37</v>
      </c>
      <c r="AE100" s="15" t="s">
        <v>37</v>
      </c>
      <c r="AF100" s="15" t="s">
        <v>37</v>
      </c>
      <c r="AG100" s="15" t="s">
        <v>37</v>
      </c>
      <c r="AH100" s="15" t="s">
        <v>37</v>
      </c>
      <c r="AI100" s="15" t="s">
        <v>37</v>
      </c>
      <c r="AJ100" s="15" t="s">
        <v>37</v>
      </c>
      <c r="AK100" s="15" t="s">
        <v>37</v>
      </c>
      <c r="AL100" s="15" t="s">
        <v>37</v>
      </c>
      <c r="AM100" s="15" t="s">
        <v>37</v>
      </c>
      <c r="AN100" s="15" t="s">
        <v>37</v>
      </c>
      <c r="AO100" s="12"/>
      <c r="AP100" s="16">
        <v>139473.81792104838</v>
      </c>
      <c r="AQ100" s="17">
        <v>4</v>
      </c>
      <c r="AR100" s="18" t="s">
        <v>37</v>
      </c>
      <c r="AS100" s="19">
        <v>1124314.3437391547</v>
      </c>
      <c r="AT100" s="19" t="s">
        <v>37</v>
      </c>
      <c r="AV100" s="16">
        <v>139473.81792104838</v>
      </c>
      <c r="AW100" s="17">
        <v>15</v>
      </c>
      <c r="AX100" s="18" t="s">
        <v>37</v>
      </c>
      <c r="AY100" s="19">
        <v>840901.7684763585</v>
      </c>
      <c r="AZ100" s="19" t="s">
        <v>37</v>
      </c>
    </row>
    <row r="101" spans="5:52" customFormat="1" x14ac:dyDescent="0.15">
      <c r="E101" s="13">
        <v>42</v>
      </c>
      <c r="F101" s="6">
        <v>67453.206921811332</v>
      </c>
      <c r="G101" s="6">
        <v>187.37001922725369</v>
      </c>
      <c r="H101" s="4"/>
      <c r="I101" s="14">
        <v>44660</v>
      </c>
      <c r="J101" s="15">
        <v>31820.051929626352</v>
      </c>
      <c r="K101" s="15">
        <v>32366.813475588715</v>
      </c>
      <c r="L101" s="15">
        <v>0</v>
      </c>
      <c r="M101" s="15">
        <v>0</v>
      </c>
      <c r="N101" s="15">
        <v>37070.943425335274</v>
      </c>
      <c r="O101" s="15">
        <v>38174.087245797193</v>
      </c>
      <c r="P101" s="15">
        <v>0</v>
      </c>
      <c r="Q101" s="15">
        <v>0</v>
      </c>
      <c r="R101" s="15" t="s">
        <v>37</v>
      </c>
      <c r="S101" s="15" t="s">
        <v>37</v>
      </c>
      <c r="T101" s="15">
        <v>0</v>
      </c>
      <c r="U101" s="15" t="s">
        <v>37</v>
      </c>
      <c r="V101" s="15" t="s">
        <v>37</v>
      </c>
      <c r="W101" s="15" t="s">
        <v>37</v>
      </c>
      <c r="X101" s="15" t="s">
        <v>37</v>
      </c>
      <c r="Y101" s="15" t="s">
        <v>37</v>
      </c>
      <c r="Z101" s="15" t="s">
        <v>37</v>
      </c>
      <c r="AA101" s="15" t="s">
        <v>37</v>
      </c>
      <c r="AB101" s="15" t="s">
        <v>37</v>
      </c>
      <c r="AC101" s="15" t="s">
        <v>37</v>
      </c>
      <c r="AD101" s="15" t="s">
        <v>37</v>
      </c>
      <c r="AE101" s="15" t="s">
        <v>37</v>
      </c>
      <c r="AF101" s="15" t="s">
        <v>37</v>
      </c>
      <c r="AG101" s="15" t="s">
        <v>37</v>
      </c>
      <c r="AH101" s="15" t="s">
        <v>37</v>
      </c>
      <c r="AI101" s="15" t="s">
        <v>37</v>
      </c>
      <c r="AJ101" s="15" t="s">
        <v>37</v>
      </c>
      <c r="AK101" s="15" t="s">
        <v>37</v>
      </c>
      <c r="AL101" s="15" t="s">
        <v>37</v>
      </c>
      <c r="AM101" s="15" t="s">
        <v>37</v>
      </c>
      <c r="AN101" s="15" t="s">
        <v>37</v>
      </c>
      <c r="AO101" s="12"/>
      <c r="AP101" s="16">
        <v>139431.89607634753</v>
      </c>
      <c r="AQ101" s="17">
        <v>4</v>
      </c>
      <c r="AR101" s="18" t="s">
        <v>37</v>
      </c>
      <c r="AS101" s="19">
        <v>1263746.2398155022</v>
      </c>
      <c r="AT101" s="19" t="s">
        <v>37</v>
      </c>
      <c r="AV101" s="16">
        <v>139431.89607634753</v>
      </c>
      <c r="AW101" s="17">
        <v>15</v>
      </c>
      <c r="AX101" s="18">
        <v>15</v>
      </c>
      <c r="AY101" s="19">
        <v>980333.66455270606</v>
      </c>
      <c r="AZ101" s="19">
        <v>980333.66455270606</v>
      </c>
    </row>
    <row r="102" spans="5:52" customFormat="1" x14ac:dyDescent="0.15">
      <c r="E102" s="13">
        <v>43</v>
      </c>
      <c r="F102" s="6">
        <v>0</v>
      </c>
      <c r="G102" s="6">
        <v>0</v>
      </c>
      <c r="H102" s="4"/>
      <c r="I102" s="14">
        <v>44661</v>
      </c>
      <c r="J102" s="15">
        <v>31810.487731160654</v>
      </c>
      <c r="K102" s="15">
        <v>32357.084936224051</v>
      </c>
      <c r="L102" s="15">
        <v>0</v>
      </c>
      <c r="M102" s="15">
        <v>0</v>
      </c>
      <c r="N102" s="15">
        <v>37059.80095891143</v>
      </c>
      <c r="O102" s="15">
        <v>37666.994852536467</v>
      </c>
      <c r="P102" s="15">
        <v>0</v>
      </c>
      <c r="Q102" s="15">
        <v>0</v>
      </c>
      <c r="R102" s="15" t="s">
        <v>37</v>
      </c>
      <c r="S102" s="15" t="s">
        <v>37</v>
      </c>
      <c r="T102" s="15">
        <v>0</v>
      </c>
      <c r="U102" s="15" t="s">
        <v>37</v>
      </c>
      <c r="V102" s="15" t="s">
        <v>37</v>
      </c>
      <c r="W102" s="15" t="s">
        <v>37</v>
      </c>
      <c r="X102" s="15" t="s">
        <v>37</v>
      </c>
      <c r="Y102" s="15" t="s">
        <v>37</v>
      </c>
      <c r="Z102" s="15" t="s">
        <v>37</v>
      </c>
      <c r="AA102" s="15" t="s">
        <v>37</v>
      </c>
      <c r="AB102" s="15" t="s">
        <v>37</v>
      </c>
      <c r="AC102" s="15" t="s">
        <v>37</v>
      </c>
      <c r="AD102" s="15" t="s">
        <v>37</v>
      </c>
      <c r="AE102" s="15" t="s">
        <v>37</v>
      </c>
      <c r="AF102" s="15" t="s">
        <v>37</v>
      </c>
      <c r="AG102" s="15" t="s">
        <v>37</v>
      </c>
      <c r="AH102" s="15" t="s">
        <v>37</v>
      </c>
      <c r="AI102" s="15" t="s">
        <v>37</v>
      </c>
      <c r="AJ102" s="15" t="s">
        <v>37</v>
      </c>
      <c r="AK102" s="15" t="s">
        <v>37</v>
      </c>
      <c r="AL102" s="15" t="s">
        <v>37</v>
      </c>
      <c r="AM102" s="15" t="s">
        <v>37</v>
      </c>
      <c r="AN102" s="15" t="s">
        <v>37</v>
      </c>
      <c r="AO102" s="12"/>
      <c r="AP102" s="16">
        <v>138894.36847883262</v>
      </c>
      <c r="AQ102" s="17">
        <v>4</v>
      </c>
      <c r="AR102" s="18" t="s">
        <v>37</v>
      </c>
      <c r="AS102" s="19">
        <v>1402640.6082943347</v>
      </c>
      <c r="AT102" s="19" t="s">
        <v>37</v>
      </c>
      <c r="AV102" s="16">
        <v>138894.36847883262</v>
      </c>
      <c r="AW102" s="17">
        <v>16</v>
      </c>
      <c r="AX102" s="18" t="s">
        <v>37</v>
      </c>
      <c r="AY102" s="19">
        <v>138894.36847883262</v>
      </c>
      <c r="AZ102" s="19" t="s">
        <v>37</v>
      </c>
    </row>
    <row r="103" spans="5:52" customFormat="1" x14ac:dyDescent="0.15">
      <c r="E103" s="13">
        <v>44</v>
      </c>
      <c r="F103" s="6">
        <v>0</v>
      </c>
      <c r="G103" s="6">
        <v>0</v>
      </c>
      <c r="H103" s="4"/>
      <c r="I103" s="14">
        <v>44662</v>
      </c>
      <c r="J103" s="15">
        <v>31800.926407419745</v>
      </c>
      <c r="K103" s="15">
        <v>31864.562913204543</v>
      </c>
      <c r="L103" s="15">
        <v>0</v>
      </c>
      <c r="M103" s="15">
        <v>0</v>
      </c>
      <c r="N103" s="15">
        <v>37048.661841594636</v>
      </c>
      <c r="O103" s="15">
        <v>37655.673230083645</v>
      </c>
      <c r="P103" s="15">
        <v>0</v>
      </c>
      <c r="Q103" s="15">
        <v>0</v>
      </c>
      <c r="R103" s="15" t="s">
        <v>37</v>
      </c>
      <c r="S103" s="15" t="s">
        <v>37</v>
      </c>
      <c r="T103" s="15">
        <v>0</v>
      </c>
      <c r="U103" s="15" t="s">
        <v>37</v>
      </c>
      <c r="V103" s="15" t="s">
        <v>37</v>
      </c>
      <c r="W103" s="15" t="s">
        <v>37</v>
      </c>
      <c r="X103" s="15" t="s">
        <v>37</v>
      </c>
      <c r="Y103" s="15" t="s">
        <v>37</v>
      </c>
      <c r="Z103" s="15" t="s">
        <v>37</v>
      </c>
      <c r="AA103" s="15" t="s">
        <v>37</v>
      </c>
      <c r="AB103" s="15" t="s">
        <v>37</v>
      </c>
      <c r="AC103" s="15" t="s">
        <v>37</v>
      </c>
      <c r="AD103" s="15" t="s">
        <v>37</v>
      </c>
      <c r="AE103" s="15" t="s">
        <v>37</v>
      </c>
      <c r="AF103" s="15" t="s">
        <v>37</v>
      </c>
      <c r="AG103" s="15" t="s">
        <v>37</v>
      </c>
      <c r="AH103" s="15" t="s">
        <v>37</v>
      </c>
      <c r="AI103" s="15" t="s">
        <v>37</v>
      </c>
      <c r="AJ103" s="15" t="s">
        <v>37</v>
      </c>
      <c r="AK103" s="15" t="s">
        <v>37</v>
      </c>
      <c r="AL103" s="15" t="s">
        <v>37</v>
      </c>
      <c r="AM103" s="15" t="s">
        <v>37</v>
      </c>
      <c r="AN103" s="15" t="s">
        <v>37</v>
      </c>
      <c r="AO103" s="12"/>
      <c r="AP103" s="16">
        <v>138369.82439230254</v>
      </c>
      <c r="AQ103" s="17">
        <v>4</v>
      </c>
      <c r="AR103" s="18" t="s">
        <v>37</v>
      </c>
      <c r="AS103" s="19">
        <v>1541010.4326866372</v>
      </c>
      <c r="AT103" s="19" t="s">
        <v>37</v>
      </c>
      <c r="AV103" s="16">
        <v>138369.82439230254</v>
      </c>
      <c r="AW103" s="17">
        <v>16</v>
      </c>
      <c r="AX103" s="18" t="s">
        <v>37</v>
      </c>
      <c r="AY103" s="19">
        <v>277264.19287113519</v>
      </c>
      <c r="AZ103" s="19" t="s">
        <v>37</v>
      </c>
    </row>
    <row r="104" spans="5:52" customFormat="1" x14ac:dyDescent="0.15">
      <c r="E104" s="13">
        <v>45</v>
      </c>
      <c r="F104" s="6">
        <v>0</v>
      </c>
      <c r="G104" s="6">
        <v>0</v>
      </c>
      <c r="H104" s="4"/>
      <c r="I104" s="14">
        <v>44663</v>
      </c>
      <c r="J104" s="15">
        <v>31309.680564243521</v>
      </c>
      <c r="K104" s="15">
        <v>31854.985336008918</v>
      </c>
      <c r="L104" s="15">
        <v>0</v>
      </c>
      <c r="M104" s="15">
        <v>0</v>
      </c>
      <c r="N104" s="15">
        <v>37037.526072378249</v>
      </c>
      <c r="O104" s="15">
        <v>37644.35501058706</v>
      </c>
      <c r="P104" s="15">
        <v>0</v>
      </c>
      <c r="Q104" s="15">
        <v>0</v>
      </c>
      <c r="R104" s="15" t="s">
        <v>37</v>
      </c>
      <c r="S104" s="15" t="s">
        <v>37</v>
      </c>
      <c r="T104" s="15">
        <v>0</v>
      </c>
      <c r="U104" s="15" t="s">
        <v>37</v>
      </c>
      <c r="V104" s="15" t="s">
        <v>37</v>
      </c>
      <c r="W104" s="15" t="s">
        <v>37</v>
      </c>
      <c r="X104" s="15" t="s">
        <v>37</v>
      </c>
      <c r="Y104" s="15" t="s">
        <v>37</v>
      </c>
      <c r="Z104" s="15" t="s">
        <v>37</v>
      </c>
      <c r="AA104" s="15" t="s">
        <v>37</v>
      </c>
      <c r="AB104" s="15" t="s">
        <v>37</v>
      </c>
      <c r="AC104" s="15" t="s">
        <v>37</v>
      </c>
      <c r="AD104" s="15" t="s">
        <v>37</v>
      </c>
      <c r="AE104" s="15" t="s">
        <v>37</v>
      </c>
      <c r="AF104" s="15" t="s">
        <v>37</v>
      </c>
      <c r="AG104" s="15" t="s">
        <v>37</v>
      </c>
      <c r="AH104" s="15" t="s">
        <v>37</v>
      </c>
      <c r="AI104" s="15" t="s">
        <v>37</v>
      </c>
      <c r="AJ104" s="15" t="s">
        <v>37</v>
      </c>
      <c r="AK104" s="15" t="s">
        <v>37</v>
      </c>
      <c r="AL104" s="15" t="s">
        <v>37</v>
      </c>
      <c r="AM104" s="15" t="s">
        <v>37</v>
      </c>
      <c r="AN104" s="15" t="s">
        <v>37</v>
      </c>
      <c r="AO104" s="12"/>
      <c r="AP104" s="16">
        <v>137846.54698321773</v>
      </c>
      <c r="AQ104" s="17">
        <v>4</v>
      </c>
      <c r="AR104" s="18" t="s">
        <v>37</v>
      </c>
      <c r="AS104" s="19">
        <v>1678856.979669855</v>
      </c>
      <c r="AT104" s="19" t="s">
        <v>37</v>
      </c>
      <c r="AV104" s="16">
        <v>137846.54698321773</v>
      </c>
      <c r="AW104" s="17">
        <v>16</v>
      </c>
      <c r="AX104" s="18" t="s">
        <v>37</v>
      </c>
      <c r="AY104" s="19">
        <v>415110.7398543529</v>
      </c>
      <c r="AZ104" s="19" t="s">
        <v>37</v>
      </c>
    </row>
    <row r="105" spans="5:52" customFormat="1" x14ac:dyDescent="0.15">
      <c r="E105" s="13">
        <v>46</v>
      </c>
      <c r="F105" s="6">
        <v>0</v>
      </c>
      <c r="G105" s="6">
        <v>0</v>
      </c>
      <c r="H105" s="4"/>
      <c r="I105" s="14">
        <v>44664</v>
      </c>
      <c r="J105" s="15">
        <v>31300.26976882821</v>
      </c>
      <c r="K105" s="15">
        <v>31845.410637559355</v>
      </c>
      <c r="L105" s="15">
        <v>0</v>
      </c>
      <c r="M105" s="15">
        <v>0</v>
      </c>
      <c r="N105" s="15">
        <v>37026.393650255915</v>
      </c>
      <c r="O105" s="15">
        <v>37633.040193023873</v>
      </c>
      <c r="P105" s="15">
        <v>0</v>
      </c>
      <c r="Q105" s="15">
        <v>0</v>
      </c>
      <c r="R105" s="15" t="s">
        <v>37</v>
      </c>
      <c r="S105" s="15" t="s">
        <v>37</v>
      </c>
      <c r="T105" s="15">
        <v>0</v>
      </c>
      <c r="U105" s="15" t="s">
        <v>37</v>
      </c>
      <c r="V105" s="15" t="s">
        <v>37</v>
      </c>
      <c r="W105" s="15" t="s">
        <v>37</v>
      </c>
      <c r="X105" s="15" t="s">
        <v>37</v>
      </c>
      <c r="Y105" s="15" t="s">
        <v>37</v>
      </c>
      <c r="Z105" s="15" t="s">
        <v>37</v>
      </c>
      <c r="AA105" s="15" t="s">
        <v>37</v>
      </c>
      <c r="AB105" s="15" t="s">
        <v>37</v>
      </c>
      <c r="AC105" s="15" t="s">
        <v>37</v>
      </c>
      <c r="AD105" s="15" t="s">
        <v>37</v>
      </c>
      <c r="AE105" s="15" t="s">
        <v>37</v>
      </c>
      <c r="AF105" s="15" t="s">
        <v>37</v>
      </c>
      <c r="AG105" s="15" t="s">
        <v>37</v>
      </c>
      <c r="AH105" s="15" t="s">
        <v>37</v>
      </c>
      <c r="AI105" s="15" t="s">
        <v>37</v>
      </c>
      <c r="AJ105" s="15" t="s">
        <v>37</v>
      </c>
      <c r="AK105" s="15" t="s">
        <v>37</v>
      </c>
      <c r="AL105" s="15" t="s">
        <v>37</v>
      </c>
      <c r="AM105" s="15" t="s">
        <v>37</v>
      </c>
      <c r="AN105" s="15" t="s">
        <v>37</v>
      </c>
      <c r="AO105" s="12"/>
      <c r="AP105" s="16">
        <v>137805.11424966733</v>
      </c>
      <c r="AQ105" s="17">
        <v>4</v>
      </c>
      <c r="AR105" s="18" t="s">
        <v>37</v>
      </c>
      <c r="AS105" s="19">
        <v>1816662.0939195224</v>
      </c>
      <c r="AT105" s="19" t="s">
        <v>37</v>
      </c>
      <c r="AV105" s="16">
        <v>137805.11424966733</v>
      </c>
      <c r="AW105" s="17">
        <v>16</v>
      </c>
      <c r="AX105" s="18" t="s">
        <v>37</v>
      </c>
      <c r="AY105" s="19">
        <v>552915.85410402017</v>
      </c>
      <c r="AZ105" s="19" t="s">
        <v>37</v>
      </c>
    </row>
    <row r="106" spans="5:52" customFormat="1" x14ac:dyDescent="0.15">
      <c r="E106" s="13">
        <v>47</v>
      </c>
      <c r="F106" s="6">
        <v>0</v>
      </c>
      <c r="G106" s="6">
        <v>0</v>
      </c>
      <c r="H106" s="4"/>
      <c r="I106" s="14">
        <v>44665</v>
      </c>
      <c r="J106" s="15">
        <v>31290.861802029121</v>
      </c>
      <c r="K106" s="15">
        <v>31835.838816990577</v>
      </c>
      <c r="L106" s="15">
        <v>0</v>
      </c>
      <c r="M106" s="15">
        <v>0</v>
      </c>
      <c r="N106" s="15">
        <v>36333.471384813267</v>
      </c>
      <c r="O106" s="15">
        <v>37621.728776371572</v>
      </c>
      <c r="P106" s="15">
        <v>0</v>
      </c>
      <c r="Q106" s="15">
        <v>0</v>
      </c>
      <c r="R106" s="15" t="s">
        <v>37</v>
      </c>
      <c r="S106" s="15" t="s">
        <v>37</v>
      </c>
      <c r="T106" s="15">
        <v>0</v>
      </c>
      <c r="U106" s="15" t="s">
        <v>37</v>
      </c>
      <c r="V106" s="15" t="s">
        <v>37</v>
      </c>
      <c r="W106" s="15" t="s">
        <v>37</v>
      </c>
      <c r="X106" s="15" t="s">
        <v>37</v>
      </c>
      <c r="Y106" s="15" t="s">
        <v>37</v>
      </c>
      <c r="Z106" s="15" t="s">
        <v>37</v>
      </c>
      <c r="AA106" s="15" t="s">
        <v>37</v>
      </c>
      <c r="AB106" s="15" t="s">
        <v>37</v>
      </c>
      <c r="AC106" s="15" t="s">
        <v>37</v>
      </c>
      <c r="AD106" s="15" t="s">
        <v>37</v>
      </c>
      <c r="AE106" s="15" t="s">
        <v>37</v>
      </c>
      <c r="AF106" s="15" t="s">
        <v>37</v>
      </c>
      <c r="AG106" s="15" t="s">
        <v>37</v>
      </c>
      <c r="AH106" s="15" t="s">
        <v>37</v>
      </c>
      <c r="AI106" s="15" t="s">
        <v>37</v>
      </c>
      <c r="AJ106" s="15" t="s">
        <v>37</v>
      </c>
      <c r="AK106" s="15" t="s">
        <v>37</v>
      </c>
      <c r="AL106" s="15" t="s">
        <v>37</v>
      </c>
      <c r="AM106" s="15" t="s">
        <v>37</v>
      </c>
      <c r="AN106" s="15" t="s">
        <v>37</v>
      </c>
      <c r="AO106" s="12"/>
      <c r="AP106" s="16">
        <v>137081.90078020454</v>
      </c>
      <c r="AQ106" s="17">
        <v>4</v>
      </c>
      <c r="AR106" s="18" t="s">
        <v>37</v>
      </c>
      <c r="AS106" s="19">
        <v>1953743.9946997268</v>
      </c>
      <c r="AT106" s="19" t="s">
        <v>37</v>
      </c>
      <c r="AV106" s="16">
        <v>137081.90078020454</v>
      </c>
      <c r="AW106" s="17">
        <v>16</v>
      </c>
      <c r="AX106" s="18" t="s">
        <v>37</v>
      </c>
      <c r="AY106" s="19">
        <v>689997.75488422473</v>
      </c>
      <c r="AZ106" s="19" t="s">
        <v>37</v>
      </c>
    </row>
    <row r="107" spans="5:52" customFormat="1" x14ac:dyDescent="0.15">
      <c r="E107" s="13">
        <v>48</v>
      </c>
      <c r="F107" s="6">
        <v>0</v>
      </c>
      <c r="G107" s="6">
        <v>0</v>
      </c>
      <c r="H107" s="4"/>
      <c r="I107" s="14">
        <v>44666</v>
      </c>
      <c r="J107" s="15">
        <v>31281.456662996054</v>
      </c>
      <c r="K107" s="15">
        <v>31826.269873437588</v>
      </c>
      <c r="L107" s="15">
        <v>0</v>
      </c>
      <c r="M107" s="15">
        <v>0</v>
      </c>
      <c r="N107" s="15">
        <v>36322.550581414172</v>
      </c>
      <c r="O107" s="15">
        <v>37610.420759607929</v>
      </c>
      <c r="P107" s="15">
        <v>0</v>
      </c>
      <c r="Q107" s="15">
        <v>0</v>
      </c>
      <c r="R107" s="15" t="s">
        <v>37</v>
      </c>
      <c r="S107" s="15" t="s">
        <v>37</v>
      </c>
      <c r="T107" s="15">
        <v>0</v>
      </c>
      <c r="U107" s="15" t="s">
        <v>37</v>
      </c>
      <c r="V107" s="15" t="s">
        <v>37</v>
      </c>
      <c r="W107" s="15" t="s">
        <v>37</v>
      </c>
      <c r="X107" s="15" t="s">
        <v>37</v>
      </c>
      <c r="Y107" s="15" t="s">
        <v>37</v>
      </c>
      <c r="Z107" s="15" t="s">
        <v>37</v>
      </c>
      <c r="AA107" s="15" t="s">
        <v>37</v>
      </c>
      <c r="AB107" s="15" t="s">
        <v>37</v>
      </c>
      <c r="AC107" s="15" t="s">
        <v>37</v>
      </c>
      <c r="AD107" s="15" t="s">
        <v>37</v>
      </c>
      <c r="AE107" s="15" t="s">
        <v>37</v>
      </c>
      <c r="AF107" s="15" t="s">
        <v>37</v>
      </c>
      <c r="AG107" s="15" t="s">
        <v>37</v>
      </c>
      <c r="AH107" s="15" t="s">
        <v>37</v>
      </c>
      <c r="AI107" s="15" t="s">
        <v>37</v>
      </c>
      <c r="AJ107" s="15" t="s">
        <v>37</v>
      </c>
      <c r="AK107" s="15" t="s">
        <v>37</v>
      </c>
      <c r="AL107" s="15" t="s">
        <v>37</v>
      </c>
      <c r="AM107" s="15" t="s">
        <v>37</v>
      </c>
      <c r="AN107" s="15" t="s">
        <v>37</v>
      </c>
      <c r="AO107" s="12"/>
      <c r="AP107" s="16">
        <v>137040.69787745574</v>
      </c>
      <c r="AQ107" s="17">
        <v>4</v>
      </c>
      <c r="AR107" s="18" t="s">
        <v>37</v>
      </c>
      <c r="AS107" s="19">
        <v>2090784.6925771825</v>
      </c>
      <c r="AT107" s="19" t="s">
        <v>37</v>
      </c>
      <c r="AV107" s="16">
        <v>137040.69787745574</v>
      </c>
      <c r="AW107" s="17">
        <v>16</v>
      </c>
      <c r="AX107" s="18" t="s">
        <v>37</v>
      </c>
      <c r="AY107" s="19">
        <v>827038.45276168047</v>
      </c>
      <c r="AZ107" s="19" t="s">
        <v>37</v>
      </c>
    </row>
    <row r="108" spans="5:52" customFormat="1" x14ac:dyDescent="0.15">
      <c r="E108" s="13">
        <v>49</v>
      </c>
      <c r="F108" s="6">
        <v>0</v>
      </c>
      <c r="G108" s="6">
        <v>0</v>
      </c>
      <c r="H108" s="4"/>
      <c r="I108" s="14">
        <v>44667</v>
      </c>
      <c r="J108" s="15">
        <v>31272.054350879062</v>
      </c>
      <c r="K108" s="15">
        <v>31816.703806035624</v>
      </c>
      <c r="L108" s="15">
        <v>0</v>
      </c>
      <c r="M108" s="15">
        <v>0</v>
      </c>
      <c r="N108" s="15">
        <v>36311.633060496562</v>
      </c>
      <c r="O108" s="15">
        <v>37599.116141711042</v>
      </c>
      <c r="P108" s="15">
        <v>0</v>
      </c>
      <c r="Q108" s="15">
        <v>0</v>
      </c>
      <c r="R108" s="15" t="s">
        <v>37</v>
      </c>
      <c r="S108" s="15" t="s">
        <v>37</v>
      </c>
      <c r="T108" s="15">
        <v>0</v>
      </c>
      <c r="U108" s="15" t="s">
        <v>37</v>
      </c>
      <c r="V108" s="15" t="s">
        <v>37</v>
      </c>
      <c r="W108" s="15" t="s">
        <v>37</v>
      </c>
      <c r="X108" s="15" t="s">
        <v>37</v>
      </c>
      <c r="Y108" s="15" t="s">
        <v>37</v>
      </c>
      <c r="Z108" s="15" t="s">
        <v>37</v>
      </c>
      <c r="AA108" s="15" t="s">
        <v>37</v>
      </c>
      <c r="AB108" s="15" t="s">
        <v>37</v>
      </c>
      <c r="AC108" s="15" t="s">
        <v>37</v>
      </c>
      <c r="AD108" s="15" t="s">
        <v>37</v>
      </c>
      <c r="AE108" s="15" t="s">
        <v>37</v>
      </c>
      <c r="AF108" s="15" t="s">
        <v>37</v>
      </c>
      <c r="AG108" s="15" t="s">
        <v>37</v>
      </c>
      <c r="AH108" s="15" t="s">
        <v>37</v>
      </c>
      <c r="AI108" s="15" t="s">
        <v>37</v>
      </c>
      <c r="AJ108" s="15" t="s">
        <v>37</v>
      </c>
      <c r="AK108" s="15" t="s">
        <v>37</v>
      </c>
      <c r="AL108" s="15" t="s">
        <v>37</v>
      </c>
      <c r="AM108" s="15" t="s">
        <v>37</v>
      </c>
      <c r="AN108" s="15" t="s">
        <v>37</v>
      </c>
      <c r="AO108" s="12"/>
      <c r="AP108" s="16">
        <v>136999.50735912228</v>
      </c>
      <c r="AQ108" s="17">
        <v>4</v>
      </c>
      <c r="AR108" s="18" t="s">
        <v>37</v>
      </c>
      <c r="AS108" s="19">
        <v>2227784.1999363047</v>
      </c>
      <c r="AT108" s="19" t="s">
        <v>37</v>
      </c>
      <c r="AV108" s="16">
        <v>136999.50735912228</v>
      </c>
      <c r="AW108" s="17">
        <v>16</v>
      </c>
      <c r="AX108" s="18">
        <v>16</v>
      </c>
      <c r="AY108" s="19">
        <v>964037.96012080275</v>
      </c>
      <c r="AZ108" s="19">
        <v>964037.96012080275</v>
      </c>
    </row>
    <row r="109" spans="5:52" customFormat="1" x14ac:dyDescent="0.15">
      <c r="E109" s="13">
        <v>50</v>
      </c>
      <c r="F109" s="6">
        <v>0</v>
      </c>
      <c r="G109" s="6">
        <v>0</v>
      </c>
      <c r="H109" s="4"/>
      <c r="I109" s="14">
        <v>44668</v>
      </c>
      <c r="J109" s="15">
        <v>31262.654864828459</v>
      </c>
      <c r="K109" s="15">
        <v>31807.140613920212</v>
      </c>
      <c r="L109" s="15">
        <v>0</v>
      </c>
      <c r="M109" s="15">
        <v>0</v>
      </c>
      <c r="N109" s="15">
        <v>36300.718821073802</v>
      </c>
      <c r="O109" s="15">
        <v>37093.238409532205</v>
      </c>
      <c r="P109" s="15">
        <v>0</v>
      </c>
      <c r="Q109" s="15">
        <v>0</v>
      </c>
      <c r="R109" s="15" t="s">
        <v>37</v>
      </c>
      <c r="S109" s="15" t="s">
        <v>37</v>
      </c>
      <c r="T109" s="15">
        <v>0</v>
      </c>
      <c r="U109" s="15" t="s">
        <v>37</v>
      </c>
      <c r="V109" s="15" t="s">
        <v>37</v>
      </c>
      <c r="W109" s="15" t="s">
        <v>37</v>
      </c>
      <c r="X109" s="15" t="s">
        <v>37</v>
      </c>
      <c r="Y109" s="15" t="s">
        <v>37</v>
      </c>
      <c r="Z109" s="15" t="s">
        <v>37</v>
      </c>
      <c r="AA109" s="15" t="s">
        <v>37</v>
      </c>
      <c r="AB109" s="15" t="s">
        <v>37</v>
      </c>
      <c r="AC109" s="15" t="s">
        <v>37</v>
      </c>
      <c r="AD109" s="15" t="s">
        <v>37</v>
      </c>
      <c r="AE109" s="15" t="s">
        <v>37</v>
      </c>
      <c r="AF109" s="15" t="s">
        <v>37</v>
      </c>
      <c r="AG109" s="15" t="s">
        <v>37</v>
      </c>
      <c r="AH109" s="15" t="s">
        <v>37</v>
      </c>
      <c r="AI109" s="15" t="s">
        <v>37</v>
      </c>
      <c r="AJ109" s="15" t="s">
        <v>37</v>
      </c>
      <c r="AK109" s="15" t="s">
        <v>37</v>
      </c>
      <c r="AL109" s="15" t="s">
        <v>37</v>
      </c>
      <c r="AM109" s="15" t="s">
        <v>37</v>
      </c>
      <c r="AN109" s="15" t="s">
        <v>37</v>
      </c>
      <c r="AO109" s="12"/>
      <c r="AP109" s="16">
        <v>136463.75270935468</v>
      </c>
      <c r="AQ109" s="17">
        <v>4</v>
      </c>
      <c r="AR109" s="18" t="s">
        <v>37</v>
      </c>
      <c r="AS109" s="19">
        <v>2364247.9526456594</v>
      </c>
      <c r="AT109" s="19" t="s">
        <v>37</v>
      </c>
      <c r="AV109" s="16">
        <v>136463.75270935468</v>
      </c>
      <c r="AW109" s="17">
        <v>17</v>
      </c>
      <c r="AX109" s="18" t="s">
        <v>37</v>
      </c>
      <c r="AY109" s="19">
        <v>136463.75270935468</v>
      </c>
      <c r="AZ109" s="19" t="s">
        <v>37</v>
      </c>
    </row>
    <row r="110" spans="5:52" customFormat="1" x14ac:dyDescent="0.15">
      <c r="E110" s="13">
        <v>51</v>
      </c>
      <c r="F110" s="6">
        <v>0</v>
      </c>
      <c r="G110" s="6">
        <v>0</v>
      </c>
      <c r="H110" s="4"/>
      <c r="I110" s="14">
        <v>44669</v>
      </c>
      <c r="J110" s="15">
        <v>31253.258203994799</v>
      </c>
      <c r="K110" s="15">
        <v>31315.798776587308</v>
      </c>
      <c r="L110" s="15">
        <v>0</v>
      </c>
      <c r="M110" s="15">
        <v>0</v>
      </c>
      <c r="N110" s="15">
        <v>36289.807862159585</v>
      </c>
      <c r="O110" s="15">
        <v>37082.089241873116</v>
      </c>
      <c r="P110" s="15">
        <v>0</v>
      </c>
      <c r="Q110" s="15">
        <v>0</v>
      </c>
      <c r="R110" s="15" t="s">
        <v>37</v>
      </c>
      <c r="S110" s="15" t="s">
        <v>37</v>
      </c>
      <c r="T110" s="15">
        <v>0</v>
      </c>
      <c r="U110" s="15" t="s">
        <v>37</v>
      </c>
      <c r="V110" s="15" t="s">
        <v>37</v>
      </c>
      <c r="W110" s="15" t="s">
        <v>37</v>
      </c>
      <c r="X110" s="15" t="s">
        <v>37</v>
      </c>
      <c r="Y110" s="15" t="s">
        <v>37</v>
      </c>
      <c r="Z110" s="15" t="s">
        <v>37</v>
      </c>
      <c r="AA110" s="15" t="s">
        <v>37</v>
      </c>
      <c r="AB110" s="15" t="s">
        <v>37</v>
      </c>
      <c r="AC110" s="15" t="s">
        <v>37</v>
      </c>
      <c r="AD110" s="15" t="s">
        <v>37</v>
      </c>
      <c r="AE110" s="15" t="s">
        <v>37</v>
      </c>
      <c r="AF110" s="15" t="s">
        <v>37</v>
      </c>
      <c r="AG110" s="15" t="s">
        <v>37</v>
      </c>
      <c r="AH110" s="15" t="s">
        <v>37</v>
      </c>
      <c r="AI110" s="15" t="s">
        <v>37</v>
      </c>
      <c r="AJ110" s="15" t="s">
        <v>37</v>
      </c>
      <c r="AK110" s="15" t="s">
        <v>37</v>
      </c>
      <c r="AL110" s="15" t="s">
        <v>37</v>
      </c>
      <c r="AM110" s="15" t="s">
        <v>37</v>
      </c>
      <c r="AN110" s="15" t="s">
        <v>37</v>
      </c>
      <c r="AO110" s="12"/>
      <c r="AP110" s="16">
        <v>135940.95408461482</v>
      </c>
      <c r="AQ110" s="17">
        <v>4</v>
      </c>
      <c r="AR110" s="18" t="s">
        <v>37</v>
      </c>
      <c r="AS110" s="19">
        <v>2500188.9067302742</v>
      </c>
      <c r="AT110" s="19" t="s">
        <v>37</v>
      </c>
      <c r="AV110" s="16">
        <v>135940.95408461482</v>
      </c>
      <c r="AW110" s="17">
        <v>17</v>
      </c>
      <c r="AX110" s="18" t="s">
        <v>37</v>
      </c>
      <c r="AY110" s="19">
        <v>272404.7067939695</v>
      </c>
      <c r="AZ110" s="19" t="s">
        <v>37</v>
      </c>
    </row>
    <row r="111" spans="5:52" customFormat="1" x14ac:dyDescent="0.15">
      <c r="E111" s="13">
        <v>52</v>
      </c>
      <c r="F111" s="6">
        <v>0</v>
      </c>
      <c r="G111" s="6">
        <v>0</v>
      </c>
      <c r="H111" s="4"/>
      <c r="I111" s="14">
        <v>44670</v>
      </c>
      <c r="J111" s="15">
        <v>30763.189531105392</v>
      </c>
      <c r="K111" s="15">
        <v>31306.386142212174</v>
      </c>
      <c r="L111" s="15">
        <v>0</v>
      </c>
      <c r="M111" s="15">
        <v>0</v>
      </c>
      <c r="N111" s="15">
        <v>36278.900182767873</v>
      </c>
      <c r="O111" s="15">
        <v>37070.943425335274</v>
      </c>
      <c r="P111" s="15">
        <v>0</v>
      </c>
      <c r="Q111" s="15">
        <v>0</v>
      </c>
      <c r="R111" s="15" t="s">
        <v>37</v>
      </c>
      <c r="S111" s="15" t="s">
        <v>37</v>
      </c>
      <c r="T111" s="15">
        <v>0</v>
      </c>
      <c r="U111" s="15" t="s">
        <v>37</v>
      </c>
      <c r="V111" s="15" t="s">
        <v>37</v>
      </c>
      <c r="W111" s="15" t="s">
        <v>37</v>
      </c>
      <c r="X111" s="15" t="s">
        <v>37</v>
      </c>
      <c r="Y111" s="15" t="s">
        <v>37</v>
      </c>
      <c r="Z111" s="15" t="s">
        <v>37</v>
      </c>
      <c r="AA111" s="15" t="s">
        <v>37</v>
      </c>
      <c r="AB111" s="15" t="s">
        <v>37</v>
      </c>
      <c r="AC111" s="15" t="s">
        <v>37</v>
      </c>
      <c r="AD111" s="15" t="s">
        <v>37</v>
      </c>
      <c r="AE111" s="15" t="s">
        <v>37</v>
      </c>
      <c r="AF111" s="15" t="s">
        <v>37</v>
      </c>
      <c r="AG111" s="15" t="s">
        <v>37</v>
      </c>
      <c r="AH111" s="15" t="s">
        <v>37</v>
      </c>
      <c r="AI111" s="15" t="s">
        <v>37</v>
      </c>
      <c r="AJ111" s="15" t="s">
        <v>37</v>
      </c>
      <c r="AK111" s="15" t="s">
        <v>37</v>
      </c>
      <c r="AL111" s="15" t="s">
        <v>37</v>
      </c>
      <c r="AM111" s="15" t="s">
        <v>37</v>
      </c>
      <c r="AN111" s="15" t="s">
        <v>37</v>
      </c>
      <c r="AO111" s="12"/>
      <c r="AP111" s="16">
        <v>135419.41928142071</v>
      </c>
      <c r="AQ111" s="17">
        <v>4</v>
      </c>
      <c r="AR111" s="18" t="s">
        <v>37</v>
      </c>
      <c r="AS111" s="19">
        <v>2635608.326011695</v>
      </c>
      <c r="AT111" s="19" t="s">
        <v>37</v>
      </c>
      <c r="AV111" s="16">
        <v>135419.41928142071</v>
      </c>
      <c r="AW111" s="17">
        <v>17</v>
      </c>
      <c r="AX111" s="18" t="s">
        <v>37</v>
      </c>
      <c r="AY111" s="19">
        <v>407824.1260753902</v>
      </c>
      <c r="AZ111" s="19" t="s">
        <v>37</v>
      </c>
    </row>
    <row r="112" spans="5:52" customFormat="1" x14ac:dyDescent="0.15">
      <c r="E112" s="13">
        <v>53</v>
      </c>
      <c r="F112" s="6">
        <v>0</v>
      </c>
      <c r="G112" s="6">
        <v>0</v>
      </c>
      <c r="H112" s="4"/>
      <c r="I112" s="14">
        <v>44671</v>
      </c>
      <c r="J112" s="15">
        <v>30753.942995280617</v>
      </c>
      <c r="K112" s="15">
        <v>31296.976337006003</v>
      </c>
      <c r="L112" s="15">
        <v>0</v>
      </c>
      <c r="M112" s="15">
        <v>0</v>
      </c>
      <c r="N112" s="15">
        <v>36267.995781912941</v>
      </c>
      <c r="O112" s="15">
        <v>37059.80095891143</v>
      </c>
      <c r="P112" s="15">
        <v>0</v>
      </c>
      <c r="Q112" s="15">
        <v>0</v>
      </c>
      <c r="R112" s="15" t="s">
        <v>37</v>
      </c>
      <c r="S112" s="15" t="s">
        <v>37</v>
      </c>
      <c r="T112" s="15">
        <v>0</v>
      </c>
      <c r="U112" s="15" t="s">
        <v>37</v>
      </c>
      <c r="V112" s="15" t="s">
        <v>37</v>
      </c>
      <c r="W112" s="15" t="s">
        <v>37</v>
      </c>
      <c r="X112" s="15" t="s">
        <v>37</v>
      </c>
      <c r="Y112" s="15" t="s">
        <v>37</v>
      </c>
      <c r="Z112" s="15" t="s">
        <v>37</v>
      </c>
      <c r="AA112" s="15" t="s">
        <v>37</v>
      </c>
      <c r="AB112" s="15" t="s">
        <v>37</v>
      </c>
      <c r="AC112" s="15" t="s">
        <v>37</v>
      </c>
      <c r="AD112" s="15" t="s">
        <v>37</v>
      </c>
      <c r="AE112" s="15" t="s">
        <v>37</v>
      </c>
      <c r="AF112" s="15" t="s">
        <v>37</v>
      </c>
      <c r="AG112" s="15" t="s">
        <v>37</v>
      </c>
      <c r="AH112" s="15" t="s">
        <v>37</v>
      </c>
      <c r="AI112" s="15" t="s">
        <v>37</v>
      </c>
      <c r="AJ112" s="15" t="s">
        <v>37</v>
      </c>
      <c r="AK112" s="15" t="s">
        <v>37</v>
      </c>
      <c r="AL112" s="15" t="s">
        <v>37</v>
      </c>
      <c r="AM112" s="15" t="s">
        <v>37</v>
      </c>
      <c r="AN112" s="15" t="s">
        <v>37</v>
      </c>
      <c r="AO112" s="12"/>
      <c r="AP112" s="16">
        <v>135378.71607311099</v>
      </c>
      <c r="AQ112" s="17">
        <v>4</v>
      </c>
      <c r="AR112" s="18" t="s">
        <v>37</v>
      </c>
      <c r="AS112" s="19">
        <v>2770987.0420848061</v>
      </c>
      <c r="AT112" s="19" t="s">
        <v>37</v>
      </c>
      <c r="AV112" s="16">
        <v>135378.71607311099</v>
      </c>
      <c r="AW112" s="17">
        <v>17</v>
      </c>
      <c r="AX112" s="18" t="s">
        <v>37</v>
      </c>
      <c r="AY112" s="19">
        <v>543202.84214850119</v>
      </c>
      <c r="AZ112" s="19" t="s">
        <v>37</v>
      </c>
    </row>
    <row r="113" spans="5:52" customFormat="1" x14ac:dyDescent="0.15">
      <c r="E113" s="13" t="s">
        <v>37</v>
      </c>
      <c r="F113" s="6" t="s">
        <v>37</v>
      </c>
      <c r="G113" s="6" t="s">
        <v>37</v>
      </c>
      <c r="H113" s="4"/>
      <c r="I113" s="14">
        <v>44672</v>
      </c>
      <c r="J113" s="15">
        <v>30744.699238700323</v>
      </c>
      <c r="K113" s="15">
        <v>31287.569360118425</v>
      </c>
      <c r="L113" s="15">
        <v>0</v>
      </c>
      <c r="M113" s="15">
        <v>0</v>
      </c>
      <c r="N113" s="15">
        <v>35767.133919979497</v>
      </c>
      <c r="O113" s="15">
        <v>37048.661841594636</v>
      </c>
      <c r="P113" s="15">
        <v>0</v>
      </c>
      <c r="Q113" s="15">
        <v>0</v>
      </c>
      <c r="R113" s="15" t="s">
        <v>37</v>
      </c>
      <c r="S113" s="15" t="s">
        <v>37</v>
      </c>
      <c r="T113" s="15">
        <v>0</v>
      </c>
      <c r="U113" s="15" t="s">
        <v>37</v>
      </c>
      <c r="V113" s="15" t="s">
        <v>37</v>
      </c>
      <c r="W113" s="15" t="s">
        <v>37</v>
      </c>
      <c r="X113" s="15" t="s">
        <v>37</v>
      </c>
      <c r="Y113" s="15" t="s">
        <v>37</v>
      </c>
      <c r="Z113" s="15" t="s">
        <v>37</v>
      </c>
      <c r="AA113" s="15" t="s">
        <v>37</v>
      </c>
      <c r="AB113" s="15" t="s">
        <v>37</v>
      </c>
      <c r="AC113" s="15" t="s">
        <v>37</v>
      </c>
      <c r="AD113" s="15" t="s">
        <v>37</v>
      </c>
      <c r="AE113" s="15" t="s">
        <v>37</v>
      </c>
      <c r="AF113" s="15" t="s">
        <v>37</v>
      </c>
      <c r="AG113" s="15" t="s">
        <v>37</v>
      </c>
      <c r="AH113" s="15" t="s">
        <v>37</v>
      </c>
      <c r="AI113" s="15" t="s">
        <v>37</v>
      </c>
      <c r="AJ113" s="15" t="s">
        <v>37</v>
      </c>
      <c r="AK113" s="15" t="s">
        <v>37</v>
      </c>
      <c r="AL113" s="15" t="s">
        <v>37</v>
      </c>
      <c r="AM113" s="15" t="s">
        <v>37</v>
      </c>
      <c r="AN113" s="15" t="s">
        <v>37</v>
      </c>
      <c r="AO113" s="12"/>
      <c r="AP113" s="16">
        <v>134848.06436039289</v>
      </c>
      <c r="AQ113" s="17">
        <v>4</v>
      </c>
      <c r="AR113" s="18" t="s">
        <v>37</v>
      </c>
      <c r="AS113" s="19">
        <v>2905835.1064451989</v>
      </c>
      <c r="AT113" s="19" t="s">
        <v>37</v>
      </c>
      <c r="AV113" s="16">
        <v>134848.06436039289</v>
      </c>
      <c r="AW113" s="17">
        <v>17</v>
      </c>
      <c r="AX113" s="18" t="s">
        <v>37</v>
      </c>
      <c r="AY113" s="19">
        <v>678050.90650889406</v>
      </c>
      <c r="AZ113" s="19" t="s">
        <v>37</v>
      </c>
    </row>
    <row r="114" spans="5:52" customFormat="1" x14ac:dyDescent="0.15">
      <c r="E114" s="13">
        <v>2023</v>
      </c>
      <c r="F114" s="6">
        <v>38068654.109897718</v>
      </c>
      <c r="G114" s="6">
        <v>105746.26141638252</v>
      </c>
      <c r="H114" s="4"/>
      <c r="I114" s="14">
        <v>44673</v>
      </c>
      <c r="J114" s="15">
        <v>30735.458260529147</v>
      </c>
      <c r="K114" s="15">
        <v>31278.165210699328</v>
      </c>
      <c r="L114" s="15">
        <v>0</v>
      </c>
      <c r="M114" s="15">
        <v>0</v>
      </c>
      <c r="N114" s="15">
        <v>35756.383341441258</v>
      </c>
      <c r="O114" s="15">
        <v>37037.526072378249</v>
      </c>
      <c r="P114" s="15">
        <v>0</v>
      </c>
      <c r="Q114" s="15">
        <v>0</v>
      </c>
      <c r="R114" s="15" t="s">
        <v>37</v>
      </c>
      <c r="S114" s="15" t="s">
        <v>37</v>
      </c>
      <c r="T114" s="15">
        <v>0</v>
      </c>
      <c r="U114" s="15" t="s">
        <v>37</v>
      </c>
      <c r="V114" s="15" t="s">
        <v>37</v>
      </c>
      <c r="W114" s="15" t="s">
        <v>37</v>
      </c>
      <c r="X114" s="15" t="s">
        <v>37</v>
      </c>
      <c r="Y114" s="15" t="s">
        <v>37</v>
      </c>
      <c r="Z114" s="15" t="s">
        <v>37</v>
      </c>
      <c r="AA114" s="15" t="s">
        <v>37</v>
      </c>
      <c r="AB114" s="15" t="s">
        <v>37</v>
      </c>
      <c r="AC114" s="15" t="s">
        <v>37</v>
      </c>
      <c r="AD114" s="15" t="s">
        <v>37</v>
      </c>
      <c r="AE114" s="15" t="s">
        <v>37</v>
      </c>
      <c r="AF114" s="15" t="s">
        <v>37</v>
      </c>
      <c r="AG114" s="15" t="s">
        <v>37</v>
      </c>
      <c r="AH114" s="15" t="s">
        <v>37</v>
      </c>
      <c r="AI114" s="15" t="s">
        <v>37</v>
      </c>
      <c r="AJ114" s="15" t="s">
        <v>37</v>
      </c>
      <c r="AK114" s="15" t="s">
        <v>37</v>
      </c>
      <c r="AL114" s="15" t="s">
        <v>37</v>
      </c>
      <c r="AM114" s="15" t="s">
        <v>37</v>
      </c>
      <c r="AN114" s="15" t="s">
        <v>37</v>
      </c>
      <c r="AO114" s="12"/>
      <c r="AP114" s="16">
        <v>134807.53288504799</v>
      </c>
      <c r="AQ114" s="17">
        <v>4</v>
      </c>
      <c r="AR114" s="18" t="s">
        <v>37</v>
      </c>
      <c r="AS114" s="19">
        <v>3040642.639330247</v>
      </c>
      <c r="AT114" s="19" t="s">
        <v>37</v>
      </c>
      <c r="AV114" s="16">
        <v>134807.53288504799</v>
      </c>
      <c r="AW114" s="17">
        <v>17</v>
      </c>
      <c r="AX114" s="18" t="s">
        <v>37</v>
      </c>
      <c r="AY114" s="19">
        <v>812858.43939394201</v>
      </c>
      <c r="AZ114" s="19" t="s">
        <v>37</v>
      </c>
    </row>
    <row r="115" spans="5:52" customFormat="1" x14ac:dyDescent="0.15">
      <c r="H115" s="4"/>
      <c r="I115" s="14">
        <v>44674</v>
      </c>
      <c r="J115" s="15">
        <v>30726.220059931984</v>
      </c>
      <c r="K115" s="15">
        <v>31268.763887898855</v>
      </c>
      <c r="L115" s="15">
        <v>0</v>
      </c>
      <c r="M115" s="15">
        <v>0</v>
      </c>
      <c r="N115" s="15">
        <v>35745.635994219774</v>
      </c>
      <c r="O115" s="15">
        <v>37026.393650255915</v>
      </c>
      <c r="P115" s="15">
        <v>0</v>
      </c>
      <c r="Q115" s="15">
        <v>0</v>
      </c>
      <c r="R115" s="15" t="s">
        <v>37</v>
      </c>
      <c r="S115" s="15" t="s">
        <v>37</v>
      </c>
      <c r="T115" s="15">
        <v>0</v>
      </c>
      <c r="U115" s="15" t="s">
        <v>37</v>
      </c>
      <c r="V115" s="15" t="s">
        <v>37</v>
      </c>
      <c r="W115" s="15" t="s">
        <v>37</v>
      </c>
      <c r="X115" s="15" t="s">
        <v>37</v>
      </c>
      <c r="Y115" s="15" t="s">
        <v>37</v>
      </c>
      <c r="Z115" s="15" t="s">
        <v>37</v>
      </c>
      <c r="AA115" s="15" t="s">
        <v>37</v>
      </c>
      <c r="AB115" s="15" t="s">
        <v>37</v>
      </c>
      <c r="AC115" s="15" t="s">
        <v>37</v>
      </c>
      <c r="AD115" s="15" t="s">
        <v>37</v>
      </c>
      <c r="AE115" s="15" t="s">
        <v>37</v>
      </c>
      <c r="AF115" s="15" t="s">
        <v>37</v>
      </c>
      <c r="AG115" s="15" t="s">
        <v>37</v>
      </c>
      <c r="AH115" s="15" t="s">
        <v>37</v>
      </c>
      <c r="AI115" s="15" t="s">
        <v>37</v>
      </c>
      <c r="AJ115" s="15" t="s">
        <v>37</v>
      </c>
      <c r="AK115" s="15" t="s">
        <v>37</v>
      </c>
      <c r="AL115" s="15" t="s">
        <v>37</v>
      </c>
      <c r="AM115" s="15" t="s">
        <v>37</v>
      </c>
      <c r="AN115" s="15" t="s">
        <v>37</v>
      </c>
      <c r="AO115" s="12"/>
      <c r="AP115" s="16">
        <v>134767.01359230652</v>
      </c>
      <c r="AQ115" s="17">
        <v>4</v>
      </c>
      <c r="AR115" s="18" t="s">
        <v>37</v>
      </c>
      <c r="AS115" s="19">
        <v>3175409.6529225535</v>
      </c>
      <c r="AT115" s="19" t="s">
        <v>37</v>
      </c>
      <c r="AV115" s="16">
        <v>134767.01359230652</v>
      </c>
      <c r="AW115" s="17">
        <v>17</v>
      </c>
      <c r="AX115" s="18">
        <v>17</v>
      </c>
      <c r="AY115" s="19">
        <v>947625.45298624854</v>
      </c>
      <c r="AZ115" s="19">
        <v>947625.45298624854</v>
      </c>
    </row>
    <row r="116" spans="5:52" customFormat="1" x14ac:dyDescent="0.15">
      <c r="H116" s="4"/>
      <c r="I116" s="14">
        <v>44675</v>
      </c>
      <c r="J116" s="15">
        <v>30716.984636073968</v>
      </c>
      <c r="K116" s="15">
        <v>31259.365390867406</v>
      </c>
      <c r="L116" s="15">
        <v>0</v>
      </c>
      <c r="M116" s="15">
        <v>0</v>
      </c>
      <c r="N116" s="15">
        <v>35734.891877343798</v>
      </c>
      <c r="O116" s="15">
        <v>36333.471384813267</v>
      </c>
      <c r="P116" s="15">
        <v>0</v>
      </c>
      <c r="Q116" s="15">
        <v>0</v>
      </c>
      <c r="R116" s="15" t="s">
        <v>37</v>
      </c>
      <c r="S116" s="15" t="s">
        <v>37</v>
      </c>
      <c r="T116" s="15">
        <v>0</v>
      </c>
      <c r="U116" s="15" t="s">
        <v>37</v>
      </c>
      <c r="V116" s="15" t="s">
        <v>37</v>
      </c>
      <c r="W116" s="15" t="s">
        <v>37</v>
      </c>
      <c r="X116" s="15" t="s">
        <v>37</v>
      </c>
      <c r="Y116" s="15" t="s">
        <v>37</v>
      </c>
      <c r="Z116" s="15" t="s">
        <v>37</v>
      </c>
      <c r="AA116" s="15" t="s">
        <v>37</v>
      </c>
      <c r="AB116" s="15" t="s">
        <v>37</v>
      </c>
      <c r="AC116" s="15" t="s">
        <v>37</v>
      </c>
      <c r="AD116" s="15" t="s">
        <v>37</v>
      </c>
      <c r="AE116" s="15" t="s">
        <v>37</v>
      </c>
      <c r="AF116" s="15" t="s">
        <v>37</v>
      </c>
      <c r="AG116" s="15" t="s">
        <v>37</v>
      </c>
      <c r="AH116" s="15" t="s">
        <v>37</v>
      </c>
      <c r="AI116" s="15" t="s">
        <v>37</v>
      </c>
      <c r="AJ116" s="15" t="s">
        <v>37</v>
      </c>
      <c r="AK116" s="15" t="s">
        <v>37</v>
      </c>
      <c r="AL116" s="15" t="s">
        <v>37</v>
      </c>
      <c r="AM116" s="15" t="s">
        <v>37</v>
      </c>
      <c r="AN116" s="15" t="s">
        <v>37</v>
      </c>
      <c r="AO116" s="12"/>
      <c r="AP116" s="16">
        <v>134044.71328909846</v>
      </c>
      <c r="AQ116" s="17">
        <v>4</v>
      </c>
      <c r="AR116" s="18" t="s">
        <v>37</v>
      </c>
      <c r="AS116" s="19">
        <v>3309454.3662116518</v>
      </c>
      <c r="AT116" s="19" t="s">
        <v>37</v>
      </c>
      <c r="AV116" s="16">
        <v>134044.71328909846</v>
      </c>
      <c r="AW116" s="17">
        <v>18</v>
      </c>
      <c r="AX116" s="18" t="s">
        <v>37</v>
      </c>
      <c r="AY116" s="19">
        <v>134044.71328909846</v>
      </c>
      <c r="AZ116" s="19" t="s">
        <v>37</v>
      </c>
    </row>
    <row r="117" spans="5:52" customFormat="1" x14ac:dyDescent="0.15">
      <c r="H117" s="4"/>
      <c r="I117" s="14">
        <v>44676</v>
      </c>
      <c r="J117" s="15">
        <v>30707.751988120497</v>
      </c>
      <c r="K117" s="15">
        <v>30769.200953851705</v>
      </c>
      <c r="L117" s="15">
        <v>0</v>
      </c>
      <c r="M117" s="15">
        <v>0</v>
      </c>
      <c r="N117" s="15">
        <v>35724.150989842376</v>
      </c>
      <c r="O117" s="15">
        <v>36322.550581414172</v>
      </c>
      <c r="P117" s="15">
        <v>0</v>
      </c>
      <c r="Q117" s="15">
        <v>0</v>
      </c>
      <c r="R117" s="15" t="s">
        <v>37</v>
      </c>
      <c r="S117" s="15" t="s">
        <v>37</v>
      </c>
      <c r="T117" s="15">
        <v>0</v>
      </c>
      <c r="U117" s="15" t="s">
        <v>37</v>
      </c>
      <c r="V117" s="15" t="s">
        <v>37</v>
      </c>
      <c r="W117" s="15" t="s">
        <v>37</v>
      </c>
      <c r="X117" s="15" t="s">
        <v>37</v>
      </c>
      <c r="Y117" s="15" t="s">
        <v>37</v>
      </c>
      <c r="Z117" s="15" t="s">
        <v>37</v>
      </c>
      <c r="AA117" s="15" t="s">
        <v>37</v>
      </c>
      <c r="AB117" s="15" t="s">
        <v>37</v>
      </c>
      <c r="AC117" s="15" t="s">
        <v>37</v>
      </c>
      <c r="AD117" s="15" t="s">
        <v>37</v>
      </c>
      <c r="AE117" s="15" t="s">
        <v>37</v>
      </c>
      <c r="AF117" s="15" t="s">
        <v>37</v>
      </c>
      <c r="AG117" s="15" t="s">
        <v>37</v>
      </c>
      <c r="AH117" s="15" t="s">
        <v>37</v>
      </c>
      <c r="AI117" s="15" t="s">
        <v>37</v>
      </c>
      <c r="AJ117" s="15" t="s">
        <v>37</v>
      </c>
      <c r="AK117" s="15" t="s">
        <v>37</v>
      </c>
      <c r="AL117" s="15" t="s">
        <v>37</v>
      </c>
      <c r="AM117" s="15" t="s">
        <v>37</v>
      </c>
      <c r="AN117" s="15" t="s">
        <v>37</v>
      </c>
      <c r="AO117" s="12"/>
      <c r="AP117" s="16">
        <v>133523.65451322874</v>
      </c>
      <c r="AQ117" s="17">
        <v>4</v>
      </c>
      <c r="AR117" s="18" t="s">
        <v>37</v>
      </c>
      <c r="AS117" s="19">
        <v>3442978.0207248805</v>
      </c>
      <c r="AT117" s="19" t="s">
        <v>37</v>
      </c>
      <c r="AV117" s="16">
        <v>133523.65451322874</v>
      </c>
      <c r="AW117" s="17">
        <v>18</v>
      </c>
      <c r="AX117" s="18" t="s">
        <v>37</v>
      </c>
      <c r="AY117" s="19">
        <v>267568.36780232721</v>
      </c>
      <c r="AZ117" s="19" t="s">
        <v>37</v>
      </c>
    </row>
    <row r="118" spans="5:52" customFormat="1" x14ac:dyDescent="0.15">
      <c r="H118" s="4"/>
      <c r="I118" s="14">
        <v>44677</v>
      </c>
      <c r="J118" s="15">
        <v>30218.857707186628</v>
      </c>
      <c r="K118" s="15">
        <v>30759.952611165001</v>
      </c>
      <c r="L118" s="15">
        <v>0</v>
      </c>
      <c r="M118" s="15">
        <v>0</v>
      </c>
      <c r="N118" s="15">
        <v>35713.413330744865</v>
      </c>
      <c r="O118" s="15">
        <v>36311.633060496562</v>
      </c>
      <c r="P118" s="15">
        <v>0</v>
      </c>
      <c r="Q118" s="15">
        <v>0</v>
      </c>
      <c r="R118" s="15" t="s">
        <v>37</v>
      </c>
      <c r="S118" s="15" t="s">
        <v>37</v>
      </c>
      <c r="T118" s="15">
        <v>0</v>
      </c>
      <c r="U118" s="15" t="s">
        <v>37</v>
      </c>
      <c r="V118" s="15" t="s">
        <v>37</v>
      </c>
      <c r="W118" s="15" t="s">
        <v>37</v>
      </c>
      <c r="X118" s="15" t="s">
        <v>37</v>
      </c>
      <c r="Y118" s="15" t="s">
        <v>37</v>
      </c>
      <c r="Z118" s="15" t="s">
        <v>37</v>
      </c>
      <c r="AA118" s="15" t="s">
        <v>37</v>
      </c>
      <c r="AB118" s="15" t="s">
        <v>37</v>
      </c>
      <c r="AC118" s="15" t="s">
        <v>37</v>
      </c>
      <c r="AD118" s="15" t="s">
        <v>37</v>
      </c>
      <c r="AE118" s="15" t="s">
        <v>37</v>
      </c>
      <c r="AF118" s="15" t="s">
        <v>37</v>
      </c>
      <c r="AG118" s="15" t="s">
        <v>37</v>
      </c>
      <c r="AH118" s="15" t="s">
        <v>37</v>
      </c>
      <c r="AI118" s="15" t="s">
        <v>37</v>
      </c>
      <c r="AJ118" s="15" t="s">
        <v>37</v>
      </c>
      <c r="AK118" s="15" t="s">
        <v>37</v>
      </c>
      <c r="AL118" s="15" t="s">
        <v>37</v>
      </c>
      <c r="AM118" s="15" t="s">
        <v>37</v>
      </c>
      <c r="AN118" s="15" t="s">
        <v>37</v>
      </c>
      <c r="AO118" s="12"/>
      <c r="AP118" s="16">
        <v>133003.85670959306</v>
      </c>
      <c r="AQ118" s="17">
        <v>4</v>
      </c>
      <c r="AR118" s="18" t="s">
        <v>37</v>
      </c>
      <c r="AS118" s="19">
        <v>3575981.8774344735</v>
      </c>
      <c r="AT118" s="19" t="s">
        <v>37</v>
      </c>
      <c r="AV118" s="16">
        <v>133003.85670959306</v>
      </c>
      <c r="AW118" s="17">
        <v>18</v>
      </c>
      <c r="AX118" s="18" t="s">
        <v>37</v>
      </c>
      <c r="AY118" s="19">
        <v>400572.22451192024</v>
      </c>
      <c r="AZ118" s="19" t="s">
        <v>37</v>
      </c>
    </row>
    <row r="119" spans="5:52" customFormat="1" x14ac:dyDescent="0.15">
      <c r="H119" s="4"/>
      <c r="I119" s="14">
        <v>44678</v>
      </c>
      <c r="J119" s="15">
        <v>30209.774781955788</v>
      </c>
      <c r="K119" s="15">
        <v>30750.707048265875</v>
      </c>
      <c r="L119" s="15">
        <v>0</v>
      </c>
      <c r="M119" s="15">
        <v>0</v>
      </c>
      <c r="N119" s="15">
        <v>35702.678899080871</v>
      </c>
      <c r="O119" s="15">
        <v>36300.718821073802</v>
      </c>
      <c r="P119" s="15">
        <v>0</v>
      </c>
      <c r="Q119" s="15">
        <v>0</v>
      </c>
      <c r="R119" s="15" t="s">
        <v>37</v>
      </c>
      <c r="S119" s="15" t="s">
        <v>37</v>
      </c>
      <c r="T119" s="15">
        <v>0</v>
      </c>
      <c r="U119" s="15" t="s">
        <v>37</v>
      </c>
      <c r="V119" s="15" t="s">
        <v>37</v>
      </c>
      <c r="W119" s="15" t="s">
        <v>37</v>
      </c>
      <c r="X119" s="15" t="s">
        <v>37</v>
      </c>
      <c r="Y119" s="15" t="s">
        <v>37</v>
      </c>
      <c r="Z119" s="15" t="s">
        <v>37</v>
      </c>
      <c r="AA119" s="15" t="s">
        <v>37</v>
      </c>
      <c r="AB119" s="15" t="s">
        <v>37</v>
      </c>
      <c r="AC119" s="15" t="s">
        <v>37</v>
      </c>
      <c r="AD119" s="15" t="s">
        <v>37</v>
      </c>
      <c r="AE119" s="15" t="s">
        <v>37</v>
      </c>
      <c r="AF119" s="15" t="s">
        <v>37</v>
      </c>
      <c r="AG119" s="15" t="s">
        <v>37</v>
      </c>
      <c r="AH119" s="15" t="s">
        <v>37</v>
      </c>
      <c r="AI119" s="15" t="s">
        <v>37</v>
      </c>
      <c r="AJ119" s="15" t="s">
        <v>37</v>
      </c>
      <c r="AK119" s="15" t="s">
        <v>37</v>
      </c>
      <c r="AL119" s="15" t="s">
        <v>37</v>
      </c>
      <c r="AM119" s="15" t="s">
        <v>37</v>
      </c>
      <c r="AN119" s="15" t="s">
        <v>37</v>
      </c>
      <c r="AO119" s="12"/>
      <c r="AP119" s="16">
        <v>132963.87955037632</v>
      </c>
      <c r="AQ119" s="17">
        <v>4</v>
      </c>
      <c r="AR119" s="18" t="s">
        <v>37</v>
      </c>
      <c r="AS119" s="19">
        <v>3708945.7569848499</v>
      </c>
      <c r="AT119" s="19" t="s">
        <v>37</v>
      </c>
      <c r="AV119" s="16">
        <v>132963.87955037632</v>
      </c>
      <c r="AW119" s="17">
        <v>18</v>
      </c>
      <c r="AX119" s="18" t="s">
        <v>37</v>
      </c>
      <c r="AY119" s="19">
        <v>533536.10406229657</v>
      </c>
      <c r="AZ119" s="19" t="s">
        <v>37</v>
      </c>
    </row>
    <row r="120" spans="5:52" customFormat="1" x14ac:dyDescent="0.15">
      <c r="H120" s="4"/>
      <c r="I120" s="14">
        <v>44679</v>
      </c>
      <c r="J120" s="15">
        <v>30200.69458679275</v>
      </c>
      <c r="K120" s="15">
        <v>30741.464264318798</v>
      </c>
      <c r="L120" s="15">
        <v>0</v>
      </c>
      <c r="M120" s="15">
        <v>0</v>
      </c>
      <c r="N120" s="15">
        <v>35203.016903553216</v>
      </c>
      <c r="O120" s="15">
        <v>36289.807862159585</v>
      </c>
      <c r="P120" s="15">
        <v>0</v>
      </c>
      <c r="Q120" s="15">
        <v>0</v>
      </c>
      <c r="R120" s="15" t="s">
        <v>37</v>
      </c>
      <c r="S120" s="15" t="s">
        <v>37</v>
      </c>
      <c r="T120" s="15">
        <v>0</v>
      </c>
      <c r="U120" s="15" t="s">
        <v>37</v>
      </c>
      <c r="V120" s="15" t="s">
        <v>37</v>
      </c>
      <c r="W120" s="15" t="s">
        <v>37</v>
      </c>
      <c r="X120" s="15" t="s">
        <v>37</v>
      </c>
      <c r="Y120" s="15" t="s">
        <v>37</v>
      </c>
      <c r="Z120" s="15" t="s">
        <v>37</v>
      </c>
      <c r="AA120" s="15" t="s">
        <v>37</v>
      </c>
      <c r="AB120" s="15" t="s">
        <v>37</v>
      </c>
      <c r="AC120" s="15" t="s">
        <v>37</v>
      </c>
      <c r="AD120" s="15" t="s">
        <v>37</v>
      </c>
      <c r="AE120" s="15" t="s">
        <v>37</v>
      </c>
      <c r="AF120" s="15" t="s">
        <v>37</v>
      </c>
      <c r="AG120" s="15" t="s">
        <v>37</v>
      </c>
      <c r="AH120" s="15" t="s">
        <v>37</v>
      </c>
      <c r="AI120" s="15" t="s">
        <v>37</v>
      </c>
      <c r="AJ120" s="15" t="s">
        <v>37</v>
      </c>
      <c r="AK120" s="15" t="s">
        <v>37</v>
      </c>
      <c r="AL120" s="15" t="s">
        <v>37</v>
      </c>
      <c r="AM120" s="15" t="s">
        <v>37</v>
      </c>
      <c r="AN120" s="15" t="s">
        <v>37</v>
      </c>
      <c r="AO120" s="12"/>
      <c r="AP120" s="16">
        <v>132434.98361682435</v>
      </c>
      <c r="AQ120" s="17">
        <v>4</v>
      </c>
      <c r="AR120" s="18" t="s">
        <v>37</v>
      </c>
      <c r="AS120" s="19">
        <v>3841380.7406016742</v>
      </c>
      <c r="AT120" s="19" t="s">
        <v>37</v>
      </c>
      <c r="AV120" s="16">
        <v>132434.98361682435</v>
      </c>
      <c r="AW120" s="17">
        <v>18</v>
      </c>
      <c r="AX120" s="18" t="s">
        <v>37</v>
      </c>
      <c r="AY120" s="19">
        <v>665971.08767912094</v>
      </c>
      <c r="AZ120" s="19" t="s">
        <v>37</v>
      </c>
    </row>
    <row r="121" spans="5:52" customFormat="1" x14ac:dyDescent="0.15">
      <c r="H121" s="4"/>
      <c r="I121" s="14">
        <v>44680</v>
      </c>
      <c r="J121" s="15">
        <v>30191.617120876948</v>
      </c>
      <c r="K121" s="15">
        <v>30732.224258488492</v>
      </c>
      <c r="L121" s="15">
        <v>0</v>
      </c>
      <c r="M121" s="15">
        <v>0</v>
      </c>
      <c r="N121" s="15">
        <v>35192.435882472499</v>
      </c>
      <c r="O121" s="15">
        <v>36278.900182767873</v>
      </c>
      <c r="P121" s="15">
        <v>0</v>
      </c>
      <c r="Q121" s="15">
        <v>0</v>
      </c>
      <c r="R121" s="15" t="s">
        <v>37</v>
      </c>
      <c r="S121" s="15" t="s">
        <v>37</v>
      </c>
      <c r="T121" s="15">
        <v>0</v>
      </c>
      <c r="U121" s="15" t="s">
        <v>37</v>
      </c>
      <c r="V121" s="15" t="s">
        <v>37</v>
      </c>
      <c r="W121" s="15" t="s">
        <v>37</v>
      </c>
      <c r="X121" s="15" t="s">
        <v>37</v>
      </c>
      <c r="Y121" s="15" t="s">
        <v>37</v>
      </c>
      <c r="Z121" s="15" t="s">
        <v>37</v>
      </c>
      <c r="AA121" s="15" t="s">
        <v>37</v>
      </c>
      <c r="AB121" s="15" t="s">
        <v>37</v>
      </c>
      <c r="AC121" s="15" t="s">
        <v>37</v>
      </c>
      <c r="AD121" s="15" t="s">
        <v>37</v>
      </c>
      <c r="AE121" s="15" t="s">
        <v>37</v>
      </c>
      <c r="AF121" s="15" t="s">
        <v>37</v>
      </c>
      <c r="AG121" s="15" t="s">
        <v>37</v>
      </c>
      <c r="AH121" s="15" t="s">
        <v>37</v>
      </c>
      <c r="AI121" s="15" t="s">
        <v>37</v>
      </c>
      <c r="AJ121" s="15" t="s">
        <v>37</v>
      </c>
      <c r="AK121" s="15" t="s">
        <v>37</v>
      </c>
      <c r="AL121" s="15" t="s">
        <v>37</v>
      </c>
      <c r="AM121" s="15" t="s">
        <v>37</v>
      </c>
      <c r="AN121" s="15" t="s">
        <v>37</v>
      </c>
      <c r="AO121" s="12"/>
      <c r="AP121" s="16">
        <v>132395.1774446058</v>
      </c>
      <c r="AQ121" s="17">
        <v>4</v>
      </c>
      <c r="AR121" s="18" t="s">
        <v>37</v>
      </c>
      <c r="AS121" s="19">
        <v>3973775.9180462798</v>
      </c>
      <c r="AT121" s="19" t="s">
        <v>37</v>
      </c>
      <c r="AV121" s="16">
        <v>132395.1774446058</v>
      </c>
      <c r="AW121" s="17">
        <v>18</v>
      </c>
      <c r="AX121" s="18" t="s">
        <v>37</v>
      </c>
      <c r="AY121" s="19">
        <v>798366.2651237268</v>
      </c>
      <c r="AZ121" s="19" t="s">
        <v>37</v>
      </c>
    </row>
    <row r="122" spans="5:52" customFormat="1" x14ac:dyDescent="0.15">
      <c r="H122" s="4"/>
      <c r="I122" s="14">
        <v>44681</v>
      </c>
      <c r="J122" s="15">
        <v>30182.542383388049</v>
      </c>
      <c r="K122" s="15">
        <v>30722.987029939944</v>
      </c>
      <c r="L122" s="15">
        <v>0</v>
      </c>
      <c r="M122" s="15">
        <v>0</v>
      </c>
      <c r="N122" s="15">
        <v>35181.858041744388</v>
      </c>
      <c r="O122" s="15">
        <v>36267.995781912941</v>
      </c>
      <c r="P122" s="15">
        <v>0</v>
      </c>
      <c r="Q122" s="15">
        <v>0</v>
      </c>
      <c r="R122" s="15" t="s">
        <v>37</v>
      </c>
      <c r="S122" s="15" t="s">
        <v>37</v>
      </c>
      <c r="T122" s="15">
        <v>0</v>
      </c>
      <c r="U122" s="15" t="s">
        <v>37</v>
      </c>
      <c r="V122" s="15" t="s">
        <v>37</v>
      </c>
      <c r="W122" s="15" t="s">
        <v>37</v>
      </c>
      <c r="X122" s="15" t="s">
        <v>37</v>
      </c>
      <c r="Y122" s="15" t="s">
        <v>37</v>
      </c>
      <c r="Z122" s="15" t="s">
        <v>37</v>
      </c>
      <c r="AA122" s="15" t="s">
        <v>37</v>
      </c>
      <c r="AB122" s="15" t="s">
        <v>37</v>
      </c>
      <c r="AC122" s="15" t="s">
        <v>37</v>
      </c>
      <c r="AD122" s="15" t="s">
        <v>37</v>
      </c>
      <c r="AE122" s="15" t="s">
        <v>37</v>
      </c>
      <c r="AF122" s="15" t="s">
        <v>37</v>
      </c>
      <c r="AG122" s="15" t="s">
        <v>37</v>
      </c>
      <c r="AH122" s="15" t="s">
        <v>37</v>
      </c>
      <c r="AI122" s="15" t="s">
        <v>37</v>
      </c>
      <c r="AJ122" s="15" t="s">
        <v>37</v>
      </c>
      <c r="AK122" s="15" t="s">
        <v>37</v>
      </c>
      <c r="AL122" s="15" t="s">
        <v>37</v>
      </c>
      <c r="AM122" s="15" t="s">
        <v>37</v>
      </c>
      <c r="AN122" s="15" t="s">
        <v>37</v>
      </c>
      <c r="AO122" s="12"/>
      <c r="AP122" s="16">
        <v>132355.38323698533</v>
      </c>
      <c r="AQ122" s="17">
        <v>4</v>
      </c>
      <c r="AR122" s="18">
        <v>4</v>
      </c>
      <c r="AS122" s="19">
        <v>4106131.301283265</v>
      </c>
      <c r="AT122" s="19">
        <v>4106131.301283265</v>
      </c>
      <c r="AV122" s="16">
        <v>132355.38323698533</v>
      </c>
      <c r="AW122" s="17">
        <v>18</v>
      </c>
      <c r="AX122" s="18">
        <v>18</v>
      </c>
      <c r="AY122" s="19">
        <v>930721.6483607121</v>
      </c>
      <c r="AZ122" s="19">
        <v>930721.6483607121</v>
      </c>
    </row>
    <row r="123" spans="5:52" customFormat="1" x14ac:dyDescent="0.15">
      <c r="H123" s="4"/>
      <c r="I123" s="14">
        <v>44682</v>
      </c>
      <c r="J123" s="15">
        <v>30173.470373505956</v>
      </c>
      <c r="K123" s="15">
        <v>30713.752577838372</v>
      </c>
      <c r="L123" s="15">
        <v>0</v>
      </c>
      <c r="M123" s="15">
        <v>0</v>
      </c>
      <c r="N123" s="15">
        <v>35171.283380412991</v>
      </c>
      <c r="O123" s="15">
        <v>35767.133919979497</v>
      </c>
      <c r="P123" s="15">
        <v>0</v>
      </c>
      <c r="Q123" s="15">
        <v>0</v>
      </c>
      <c r="R123" s="15" t="s">
        <v>37</v>
      </c>
      <c r="S123" s="15" t="s">
        <v>37</v>
      </c>
      <c r="T123" s="15">
        <v>0</v>
      </c>
      <c r="U123" s="15" t="s">
        <v>37</v>
      </c>
      <c r="V123" s="15" t="s">
        <v>37</v>
      </c>
      <c r="W123" s="15" t="s">
        <v>37</v>
      </c>
      <c r="X123" s="15" t="s">
        <v>37</v>
      </c>
      <c r="Y123" s="15" t="s">
        <v>37</v>
      </c>
      <c r="Z123" s="15" t="s">
        <v>37</v>
      </c>
      <c r="AA123" s="15" t="s">
        <v>37</v>
      </c>
      <c r="AB123" s="15" t="s">
        <v>37</v>
      </c>
      <c r="AC123" s="15" t="s">
        <v>37</v>
      </c>
      <c r="AD123" s="15" t="s">
        <v>37</v>
      </c>
      <c r="AE123" s="15" t="s">
        <v>37</v>
      </c>
      <c r="AF123" s="15" t="s">
        <v>37</v>
      </c>
      <c r="AG123" s="15" t="s">
        <v>37</v>
      </c>
      <c r="AH123" s="15" t="s">
        <v>37</v>
      </c>
      <c r="AI123" s="15" t="s">
        <v>37</v>
      </c>
      <c r="AJ123" s="15" t="s">
        <v>37</v>
      </c>
      <c r="AK123" s="15" t="s">
        <v>37</v>
      </c>
      <c r="AL123" s="15" t="s">
        <v>37</v>
      </c>
      <c r="AM123" s="15" t="s">
        <v>37</v>
      </c>
      <c r="AN123" s="15" t="s">
        <v>37</v>
      </c>
      <c r="AO123" s="12"/>
      <c r="AP123" s="16">
        <v>131825.64025173683</v>
      </c>
      <c r="AQ123" s="17">
        <v>5</v>
      </c>
      <c r="AR123" s="18" t="s">
        <v>37</v>
      </c>
      <c r="AS123" s="19">
        <v>131825.64025173683</v>
      </c>
      <c r="AT123" s="19" t="s">
        <v>37</v>
      </c>
      <c r="AV123" s="16">
        <v>131825.64025173683</v>
      </c>
      <c r="AW123" s="17">
        <v>19</v>
      </c>
      <c r="AX123" s="18" t="s">
        <v>37</v>
      </c>
      <c r="AY123" s="19">
        <v>131825.64025173683</v>
      </c>
      <c r="AZ123" s="19" t="s">
        <v>37</v>
      </c>
    </row>
    <row r="124" spans="5:52" customFormat="1" x14ac:dyDescent="0.15">
      <c r="H124" s="4"/>
      <c r="I124" s="14">
        <v>44683</v>
      </c>
      <c r="J124" s="15">
        <v>30164.401090410833</v>
      </c>
      <c r="K124" s="15">
        <v>30224.76276226568</v>
      </c>
      <c r="L124" s="15">
        <v>0</v>
      </c>
      <c r="M124" s="15">
        <v>0</v>
      </c>
      <c r="N124" s="15">
        <v>35160.711897522648</v>
      </c>
      <c r="O124" s="15">
        <v>35756.383341441258</v>
      </c>
      <c r="P124" s="15">
        <v>0</v>
      </c>
      <c r="Q124" s="15">
        <v>0</v>
      </c>
      <c r="R124" s="15" t="s">
        <v>37</v>
      </c>
      <c r="S124" s="15" t="s">
        <v>37</v>
      </c>
      <c r="T124" s="15">
        <v>0</v>
      </c>
      <c r="U124" s="15" t="s">
        <v>37</v>
      </c>
      <c r="V124" s="15" t="s">
        <v>37</v>
      </c>
      <c r="W124" s="15" t="s">
        <v>37</v>
      </c>
      <c r="X124" s="15" t="s">
        <v>37</v>
      </c>
      <c r="Y124" s="15" t="s">
        <v>37</v>
      </c>
      <c r="Z124" s="15" t="s">
        <v>37</v>
      </c>
      <c r="AA124" s="15" t="s">
        <v>37</v>
      </c>
      <c r="AB124" s="15" t="s">
        <v>37</v>
      </c>
      <c r="AC124" s="15" t="s">
        <v>37</v>
      </c>
      <c r="AD124" s="15" t="s">
        <v>37</v>
      </c>
      <c r="AE124" s="15" t="s">
        <v>37</v>
      </c>
      <c r="AF124" s="15" t="s">
        <v>37</v>
      </c>
      <c r="AG124" s="15" t="s">
        <v>37</v>
      </c>
      <c r="AH124" s="15" t="s">
        <v>37</v>
      </c>
      <c r="AI124" s="15" t="s">
        <v>37</v>
      </c>
      <c r="AJ124" s="15" t="s">
        <v>37</v>
      </c>
      <c r="AK124" s="15" t="s">
        <v>37</v>
      </c>
      <c r="AL124" s="15" t="s">
        <v>37</v>
      </c>
      <c r="AM124" s="15" t="s">
        <v>37</v>
      </c>
      <c r="AN124" s="15" t="s">
        <v>37</v>
      </c>
      <c r="AO124" s="12"/>
      <c r="AP124" s="16">
        <v>131306.25909164042</v>
      </c>
      <c r="AQ124" s="17">
        <v>5</v>
      </c>
      <c r="AR124" s="18" t="s">
        <v>37</v>
      </c>
      <c r="AS124" s="19">
        <v>263131.89934337721</v>
      </c>
      <c r="AT124" s="19" t="s">
        <v>37</v>
      </c>
      <c r="AV124" s="16">
        <v>131306.25909164042</v>
      </c>
      <c r="AW124" s="17">
        <v>19</v>
      </c>
      <c r="AX124" s="18" t="s">
        <v>37</v>
      </c>
      <c r="AY124" s="19">
        <v>263131.89934337721</v>
      </c>
      <c r="AZ124" s="19" t="s">
        <v>37</v>
      </c>
    </row>
    <row r="125" spans="5:52" customFormat="1" x14ac:dyDescent="0.15">
      <c r="H125" s="4"/>
      <c r="I125" s="14">
        <v>44684</v>
      </c>
      <c r="J125" s="15">
        <v>29676.678429580177</v>
      </c>
      <c r="K125" s="15">
        <v>30215.678062143994</v>
      </c>
      <c r="L125" s="15">
        <v>0</v>
      </c>
      <c r="M125" s="15">
        <v>0</v>
      </c>
      <c r="N125" s="15">
        <v>35150.143592118016</v>
      </c>
      <c r="O125" s="15">
        <v>35745.635994219774</v>
      </c>
      <c r="P125" s="15">
        <v>0</v>
      </c>
      <c r="Q125" s="15">
        <v>0</v>
      </c>
      <c r="R125" s="15" t="s">
        <v>37</v>
      </c>
      <c r="S125" s="15" t="s">
        <v>37</v>
      </c>
      <c r="T125" s="15">
        <v>0</v>
      </c>
      <c r="U125" s="15" t="s">
        <v>37</v>
      </c>
      <c r="V125" s="15" t="s">
        <v>37</v>
      </c>
      <c r="W125" s="15" t="s">
        <v>37</v>
      </c>
      <c r="X125" s="15" t="s">
        <v>37</v>
      </c>
      <c r="Y125" s="15" t="s">
        <v>37</v>
      </c>
      <c r="Z125" s="15" t="s">
        <v>37</v>
      </c>
      <c r="AA125" s="15" t="s">
        <v>37</v>
      </c>
      <c r="AB125" s="15" t="s">
        <v>37</v>
      </c>
      <c r="AC125" s="15" t="s">
        <v>37</v>
      </c>
      <c r="AD125" s="15" t="s">
        <v>37</v>
      </c>
      <c r="AE125" s="15" t="s">
        <v>37</v>
      </c>
      <c r="AF125" s="15" t="s">
        <v>37</v>
      </c>
      <c r="AG125" s="15" t="s">
        <v>37</v>
      </c>
      <c r="AH125" s="15" t="s">
        <v>37</v>
      </c>
      <c r="AI125" s="15" t="s">
        <v>37</v>
      </c>
      <c r="AJ125" s="15" t="s">
        <v>37</v>
      </c>
      <c r="AK125" s="15" t="s">
        <v>37</v>
      </c>
      <c r="AL125" s="15" t="s">
        <v>37</v>
      </c>
      <c r="AM125" s="15" t="s">
        <v>37</v>
      </c>
      <c r="AN125" s="15" t="s">
        <v>37</v>
      </c>
      <c r="AO125" s="12"/>
      <c r="AP125" s="16">
        <v>130788.13607806197</v>
      </c>
      <c r="AQ125" s="17">
        <v>5</v>
      </c>
      <c r="AR125" s="18" t="s">
        <v>37</v>
      </c>
      <c r="AS125" s="19">
        <v>393920.03542143921</v>
      </c>
      <c r="AT125" s="19" t="s">
        <v>37</v>
      </c>
      <c r="AV125" s="16">
        <v>130788.13607806197</v>
      </c>
      <c r="AW125" s="17">
        <v>19</v>
      </c>
      <c r="AX125" s="18" t="s">
        <v>37</v>
      </c>
      <c r="AY125" s="19">
        <v>393920.03542143921</v>
      </c>
      <c r="AZ125" s="19" t="s">
        <v>37</v>
      </c>
    </row>
    <row r="126" spans="5:52" customFormat="1" x14ac:dyDescent="0.15">
      <c r="H126" s="4"/>
      <c r="I126" s="14">
        <v>44685</v>
      </c>
      <c r="J126" s="15">
        <v>29667.758467949345</v>
      </c>
      <c r="K126" s="15">
        <v>30206.596092623604</v>
      </c>
      <c r="L126" s="15">
        <v>0</v>
      </c>
      <c r="M126" s="15">
        <v>0</v>
      </c>
      <c r="N126" s="15">
        <v>35139.578463244048</v>
      </c>
      <c r="O126" s="15">
        <v>35734.891877343798</v>
      </c>
      <c r="P126" s="15">
        <v>0</v>
      </c>
      <c r="Q126" s="15">
        <v>0</v>
      </c>
      <c r="R126" s="15" t="s">
        <v>37</v>
      </c>
      <c r="S126" s="15" t="s">
        <v>37</v>
      </c>
      <c r="T126" s="15">
        <v>0</v>
      </c>
      <c r="U126" s="15" t="s">
        <v>37</v>
      </c>
      <c r="V126" s="15" t="s">
        <v>37</v>
      </c>
      <c r="W126" s="15" t="s">
        <v>37</v>
      </c>
      <c r="X126" s="15" t="s">
        <v>37</v>
      </c>
      <c r="Y126" s="15" t="s">
        <v>37</v>
      </c>
      <c r="Z126" s="15" t="s">
        <v>37</v>
      </c>
      <c r="AA126" s="15" t="s">
        <v>37</v>
      </c>
      <c r="AB126" s="15" t="s">
        <v>37</v>
      </c>
      <c r="AC126" s="15" t="s">
        <v>37</v>
      </c>
      <c r="AD126" s="15" t="s">
        <v>37</v>
      </c>
      <c r="AE126" s="15" t="s">
        <v>37</v>
      </c>
      <c r="AF126" s="15" t="s">
        <v>37</v>
      </c>
      <c r="AG126" s="15" t="s">
        <v>37</v>
      </c>
      <c r="AH126" s="15" t="s">
        <v>37</v>
      </c>
      <c r="AI126" s="15" t="s">
        <v>37</v>
      </c>
      <c r="AJ126" s="15" t="s">
        <v>37</v>
      </c>
      <c r="AK126" s="15" t="s">
        <v>37</v>
      </c>
      <c r="AL126" s="15" t="s">
        <v>37</v>
      </c>
      <c r="AM126" s="15" t="s">
        <v>37</v>
      </c>
      <c r="AN126" s="15" t="s">
        <v>37</v>
      </c>
      <c r="AO126" s="12"/>
      <c r="AP126" s="16">
        <v>130748.82490116078</v>
      </c>
      <c r="AQ126" s="17">
        <v>5</v>
      </c>
      <c r="AR126" s="18" t="s">
        <v>37</v>
      </c>
      <c r="AS126" s="19">
        <v>524668.8603226</v>
      </c>
      <c r="AT126" s="19" t="s">
        <v>37</v>
      </c>
      <c r="AV126" s="16">
        <v>130748.82490116078</v>
      </c>
      <c r="AW126" s="17">
        <v>19</v>
      </c>
      <c r="AX126" s="18" t="s">
        <v>37</v>
      </c>
      <c r="AY126" s="19">
        <v>524668.8603226</v>
      </c>
      <c r="AZ126" s="19" t="s">
        <v>37</v>
      </c>
    </row>
    <row r="127" spans="5:52" customFormat="1" x14ac:dyDescent="0.15">
      <c r="H127" s="4"/>
      <c r="I127" s="14">
        <v>44686</v>
      </c>
      <c r="J127" s="15">
        <v>29658.841187404119</v>
      </c>
      <c r="K127" s="15">
        <v>30197.516852883764</v>
      </c>
      <c r="L127" s="15">
        <v>0</v>
      </c>
      <c r="M127" s="15">
        <v>0</v>
      </c>
      <c r="N127" s="15">
        <v>34641.113502863373</v>
      </c>
      <c r="O127" s="15">
        <v>35724.150989842376</v>
      </c>
      <c r="P127" s="15">
        <v>0</v>
      </c>
      <c r="Q127" s="15">
        <v>0</v>
      </c>
      <c r="R127" s="15" t="s">
        <v>37</v>
      </c>
      <c r="S127" s="15" t="s">
        <v>37</v>
      </c>
      <c r="T127" s="15">
        <v>0</v>
      </c>
      <c r="U127" s="15" t="s">
        <v>37</v>
      </c>
      <c r="V127" s="15" t="s">
        <v>37</v>
      </c>
      <c r="W127" s="15" t="s">
        <v>37</v>
      </c>
      <c r="X127" s="15" t="s">
        <v>37</v>
      </c>
      <c r="Y127" s="15" t="s">
        <v>37</v>
      </c>
      <c r="Z127" s="15" t="s">
        <v>37</v>
      </c>
      <c r="AA127" s="15" t="s">
        <v>37</v>
      </c>
      <c r="AB127" s="15" t="s">
        <v>37</v>
      </c>
      <c r="AC127" s="15" t="s">
        <v>37</v>
      </c>
      <c r="AD127" s="15" t="s">
        <v>37</v>
      </c>
      <c r="AE127" s="15" t="s">
        <v>37</v>
      </c>
      <c r="AF127" s="15" t="s">
        <v>37</v>
      </c>
      <c r="AG127" s="15" t="s">
        <v>37</v>
      </c>
      <c r="AH127" s="15" t="s">
        <v>37</v>
      </c>
      <c r="AI127" s="15" t="s">
        <v>37</v>
      </c>
      <c r="AJ127" s="15" t="s">
        <v>37</v>
      </c>
      <c r="AK127" s="15" t="s">
        <v>37</v>
      </c>
      <c r="AL127" s="15" t="s">
        <v>37</v>
      </c>
      <c r="AM127" s="15" t="s">
        <v>37</v>
      </c>
      <c r="AN127" s="15" t="s">
        <v>37</v>
      </c>
      <c r="AO127" s="12"/>
      <c r="AP127" s="16">
        <v>130221.62253299364</v>
      </c>
      <c r="AQ127" s="17">
        <v>5</v>
      </c>
      <c r="AR127" s="18" t="s">
        <v>37</v>
      </c>
      <c r="AS127" s="19">
        <v>654890.48285559367</v>
      </c>
      <c r="AT127" s="19" t="s">
        <v>37</v>
      </c>
      <c r="AV127" s="16">
        <v>130221.62253299364</v>
      </c>
      <c r="AW127" s="17">
        <v>19</v>
      </c>
      <c r="AX127" s="18" t="s">
        <v>37</v>
      </c>
      <c r="AY127" s="19">
        <v>654890.48285559367</v>
      </c>
      <c r="AZ127" s="19" t="s">
        <v>37</v>
      </c>
    </row>
    <row r="128" spans="5:52" customFormat="1" x14ac:dyDescent="0.15">
      <c r="H128" s="4"/>
      <c r="I128" s="14">
        <v>44687</v>
      </c>
      <c r="J128" s="15">
        <v>29649.926587138649</v>
      </c>
      <c r="K128" s="15">
        <v>30188.440342103986</v>
      </c>
      <c r="L128" s="15">
        <v>0</v>
      </c>
      <c r="M128" s="15">
        <v>0</v>
      </c>
      <c r="N128" s="15">
        <v>34630.701373890515</v>
      </c>
      <c r="O128" s="15">
        <v>35713.413330744865</v>
      </c>
      <c r="P128" s="15">
        <v>0</v>
      </c>
      <c r="Q128" s="15">
        <v>0</v>
      </c>
      <c r="R128" s="15" t="s">
        <v>37</v>
      </c>
      <c r="S128" s="15" t="s">
        <v>37</v>
      </c>
      <c r="T128" s="15">
        <v>0</v>
      </c>
      <c r="U128" s="15" t="s">
        <v>37</v>
      </c>
      <c r="V128" s="15" t="s">
        <v>37</v>
      </c>
      <c r="W128" s="15" t="s">
        <v>37</v>
      </c>
      <c r="X128" s="15" t="s">
        <v>37</v>
      </c>
      <c r="Y128" s="15" t="s">
        <v>37</v>
      </c>
      <c r="Z128" s="15" t="s">
        <v>37</v>
      </c>
      <c r="AA128" s="15" t="s">
        <v>37</v>
      </c>
      <c r="AB128" s="15" t="s">
        <v>37</v>
      </c>
      <c r="AC128" s="15" t="s">
        <v>37</v>
      </c>
      <c r="AD128" s="15" t="s">
        <v>37</v>
      </c>
      <c r="AE128" s="15" t="s">
        <v>37</v>
      </c>
      <c r="AF128" s="15" t="s">
        <v>37</v>
      </c>
      <c r="AG128" s="15" t="s">
        <v>37</v>
      </c>
      <c r="AH128" s="15" t="s">
        <v>37</v>
      </c>
      <c r="AI128" s="15" t="s">
        <v>37</v>
      </c>
      <c r="AJ128" s="15" t="s">
        <v>37</v>
      </c>
      <c r="AK128" s="15" t="s">
        <v>37</v>
      </c>
      <c r="AL128" s="15" t="s">
        <v>37</v>
      </c>
      <c r="AM128" s="15" t="s">
        <v>37</v>
      </c>
      <c r="AN128" s="15" t="s">
        <v>37</v>
      </c>
      <c r="AO128" s="12"/>
      <c r="AP128" s="16">
        <v>130182.48163387802</v>
      </c>
      <c r="AQ128" s="17">
        <v>5</v>
      </c>
      <c r="AR128" s="18" t="s">
        <v>37</v>
      </c>
      <c r="AS128" s="19">
        <v>785072.96448947163</v>
      </c>
      <c r="AT128" s="19" t="s">
        <v>37</v>
      </c>
      <c r="AV128" s="16">
        <v>130182.48163387802</v>
      </c>
      <c r="AW128" s="17">
        <v>19</v>
      </c>
      <c r="AX128" s="18" t="s">
        <v>37</v>
      </c>
      <c r="AY128" s="19">
        <v>785072.96448947163</v>
      </c>
      <c r="AZ128" s="19" t="s">
        <v>37</v>
      </c>
    </row>
    <row r="129" spans="8:52" customFormat="1" x14ac:dyDescent="0.15">
      <c r="H129" s="4"/>
      <c r="I129" s="14">
        <v>44688</v>
      </c>
      <c r="J129" s="15">
        <v>29641.014666347313</v>
      </c>
      <c r="K129" s="15">
        <v>30179.366559464015</v>
      </c>
      <c r="L129" s="15">
        <v>0</v>
      </c>
      <c r="M129" s="15">
        <v>0</v>
      </c>
      <c r="N129" s="15">
        <v>34620.292374506127</v>
      </c>
      <c r="O129" s="15">
        <v>35702.678899080871</v>
      </c>
      <c r="P129" s="15">
        <v>0</v>
      </c>
      <c r="Q129" s="15">
        <v>0</v>
      </c>
      <c r="R129" s="15" t="s">
        <v>37</v>
      </c>
      <c r="S129" s="15" t="s">
        <v>37</v>
      </c>
      <c r="T129" s="15">
        <v>0</v>
      </c>
      <c r="U129" s="15" t="s">
        <v>37</v>
      </c>
      <c r="V129" s="15" t="s">
        <v>37</v>
      </c>
      <c r="W129" s="15" t="s">
        <v>37</v>
      </c>
      <c r="X129" s="15" t="s">
        <v>37</v>
      </c>
      <c r="Y129" s="15" t="s">
        <v>37</v>
      </c>
      <c r="Z129" s="15" t="s">
        <v>37</v>
      </c>
      <c r="AA129" s="15" t="s">
        <v>37</v>
      </c>
      <c r="AB129" s="15" t="s">
        <v>37</v>
      </c>
      <c r="AC129" s="15" t="s">
        <v>37</v>
      </c>
      <c r="AD129" s="15" t="s">
        <v>37</v>
      </c>
      <c r="AE129" s="15" t="s">
        <v>37</v>
      </c>
      <c r="AF129" s="15" t="s">
        <v>37</v>
      </c>
      <c r="AG129" s="15" t="s">
        <v>37</v>
      </c>
      <c r="AH129" s="15" t="s">
        <v>37</v>
      </c>
      <c r="AI129" s="15" t="s">
        <v>37</v>
      </c>
      <c r="AJ129" s="15" t="s">
        <v>37</v>
      </c>
      <c r="AK129" s="15" t="s">
        <v>37</v>
      </c>
      <c r="AL129" s="15" t="s">
        <v>37</v>
      </c>
      <c r="AM129" s="15" t="s">
        <v>37</v>
      </c>
      <c r="AN129" s="15" t="s">
        <v>37</v>
      </c>
      <c r="AO129" s="12"/>
      <c r="AP129" s="16">
        <v>130143.35249939833</v>
      </c>
      <c r="AQ129" s="17">
        <v>5</v>
      </c>
      <c r="AR129" s="18" t="s">
        <v>37</v>
      </c>
      <c r="AS129" s="19">
        <v>915216.31698886992</v>
      </c>
      <c r="AT129" s="19" t="s">
        <v>37</v>
      </c>
      <c r="AV129" s="16">
        <v>130143.35249939833</v>
      </c>
      <c r="AW129" s="17">
        <v>19</v>
      </c>
      <c r="AX129" s="18">
        <v>19</v>
      </c>
      <c r="AY129" s="19">
        <v>915216.31698886992</v>
      </c>
      <c r="AZ129" s="19">
        <v>915216.31698886992</v>
      </c>
    </row>
    <row r="130" spans="8:52" customFormat="1" x14ac:dyDescent="0.15">
      <c r="H130" s="4"/>
      <c r="I130" s="14">
        <v>44689</v>
      </c>
      <c r="J130" s="15">
        <v>29632.105424224745</v>
      </c>
      <c r="K130" s="15">
        <v>30170.295504143854</v>
      </c>
      <c r="L130" s="15">
        <v>0</v>
      </c>
      <c r="M130" s="15">
        <v>0</v>
      </c>
      <c r="N130" s="15">
        <v>34609.886503769565</v>
      </c>
      <c r="O130" s="15">
        <v>35203.016903553216</v>
      </c>
      <c r="P130" s="15">
        <v>0</v>
      </c>
      <c r="Q130" s="15">
        <v>0</v>
      </c>
      <c r="R130" s="15" t="s">
        <v>37</v>
      </c>
      <c r="S130" s="15" t="s">
        <v>37</v>
      </c>
      <c r="T130" s="15">
        <v>9513.9757753000558</v>
      </c>
      <c r="U130" s="15" t="s">
        <v>37</v>
      </c>
      <c r="V130" s="15" t="s">
        <v>37</v>
      </c>
      <c r="W130" s="15" t="s">
        <v>37</v>
      </c>
      <c r="X130" s="15" t="s">
        <v>37</v>
      </c>
      <c r="Y130" s="15" t="s">
        <v>37</v>
      </c>
      <c r="Z130" s="15" t="s">
        <v>37</v>
      </c>
      <c r="AA130" s="15" t="s">
        <v>37</v>
      </c>
      <c r="AB130" s="15" t="s">
        <v>37</v>
      </c>
      <c r="AC130" s="15" t="s">
        <v>37</v>
      </c>
      <c r="AD130" s="15" t="s">
        <v>37</v>
      </c>
      <c r="AE130" s="15" t="s">
        <v>37</v>
      </c>
      <c r="AF130" s="15" t="s">
        <v>37</v>
      </c>
      <c r="AG130" s="15" t="s">
        <v>37</v>
      </c>
      <c r="AH130" s="15" t="s">
        <v>37</v>
      </c>
      <c r="AI130" s="15" t="s">
        <v>37</v>
      </c>
      <c r="AJ130" s="15" t="s">
        <v>37</v>
      </c>
      <c r="AK130" s="15" t="s">
        <v>37</v>
      </c>
      <c r="AL130" s="15" t="s">
        <v>37</v>
      </c>
      <c r="AM130" s="15" t="s">
        <v>37</v>
      </c>
      <c r="AN130" s="15" t="s">
        <v>37</v>
      </c>
      <c r="AO130" s="12"/>
      <c r="AP130" s="16">
        <v>139129.28011099144</v>
      </c>
      <c r="AQ130" s="17">
        <v>5</v>
      </c>
      <c r="AR130" s="18" t="s">
        <v>37</v>
      </c>
      <c r="AS130" s="19">
        <v>1054345.5970998614</v>
      </c>
      <c r="AT130" s="19" t="s">
        <v>37</v>
      </c>
      <c r="AV130" s="16">
        <v>139129.28011099144</v>
      </c>
      <c r="AW130" s="17">
        <v>20</v>
      </c>
      <c r="AX130" s="18" t="s">
        <v>37</v>
      </c>
      <c r="AY130" s="19">
        <v>139129.28011099144</v>
      </c>
      <c r="AZ130" s="19" t="s">
        <v>37</v>
      </c>
    </row>
    <row r="131" spans="8:52" customFormat="1" x14ac:dyDescent="0.15">
      <c r="H131" s="4"/>
      <c r="I131" s="14">
        <v>44690</v>
      </c>
      <c r="J131" s="15">
        <v>29623.198859965807</v>
      </c>
      <c r="K131" s="15">
        <v>29682.477537620201</v>
      </c>
      <c r="L131" s="15">
        <v>0</v>
      </c>
      <c r="M131" s="15">
        <v>0</v>
      </c>
      <c r="N131" s="15">
        <v>34599.483760740433</v>
      </c>
      <c r="O131" s="15">
        <v>35192.435882472499</v>
      </c>
      <c r="P131" s="15">
        <v>0</v>
      </c>
      <c r="Q131" s="15">
        <v>0</v>
      </c>
      <c r="R131" s="15" t="s">
        <v>37</v>
      </c>
      <c r="S131" s="15" t="s">
        <v>37</v>
      </c>
      <c r="T131" s="15">
        <v>9509.5433499002829</v>
      </c>
      <c r="U131" s="15" t="s">
        <v>37</v>
      </c>
      <c r="V131" s="15" t="s">
        <v>37</v>
      </c>
      <c r="W131" s="15" t="s">
        <v>37</v>
      </c>
      <c r="X131" s="15" t="s">
        <v>37</v>
      </c>
      <c r="Y131" s="15" t="s">
        <v>37</v>
      </c>
      <c r="Z131" s="15" t="s">
        <v>37</v>
      </c>
      <c r="AA131" s="15" t="s">
        <v>37</v>
      </c>
      <c r="AB131" s="15" t="s">
        <v>37</v>
      </c>
      <c r="AC131" s="15" t="s">
        <v>37</v>
      </c>
      <c r="AD131" s="15" t="s">
        <v>37</v>
      </c>
      <c r="AE131" s="15" t="s">
        <v>37</v>
      </c>
      <c r="AF131" s="15" t="s">
        <v>37</v>
      </c>
      <c r="AG131" s="15" t="s">
        <v>37</v>
      </c>
      <c r="AH131" s="15" t="s">
        <v>37</v>
      </c>
      <c r="AI131" s="15" t="s">
        <v>37</v>
      </c>
      <c r="AJ131" s="15" t="s">
        <v>37</v>
      </c>
      <c r="AK131" s="15" t="s">
        <v>37</v>
      </c>
      <c r="AL131" s="15" t="s">
        <v>37</v>
      </c>
      <c r="AM131" s="15" t="s">
        <v>37</v>
      </c>
      <c r="AN131" s="15" t="s">
        <v>37</v>
      </c>
      <c r="AO131" s="12"/>
      <c r="AP131" s="16">
        <v>138607.13939069922</v>
      </c>
      <c r="AQ131" s="17">
        <v>5</v>
      </c>
      <c r="AR131" s="18" t="s">
        <v>37</v>
      </c>
      <c r="AS131" s="19">
        <v>1192952.7364905607</v>
      </c>
      <c r="AT131" s="19" t="s">
        <v>37</v>
      </c>
      <c r="AV131" s="16">
        <v>138607.13939069922</v>
      </c>
      <c r="AW131" s="17">
        <v>20</v>
      </c>
      <c r="AX131" s="18" t="s">
        <v>37</v>
      </c>
      <c r="AY131" s="19">
        <v>277736.41950169066</v>
      </c>
      <c r="AZ131" s="19" t="s">
        <v>37</v>
      </c>
    </row>
    <row r="132" spans="8:52" customFormat="1" x14ac:dyDescent="0.15">
      <c r="H132" s="4"/>
      <c r="I132" s="14">
        <v>44691</v>
      </c>
      <c r="J132" s="15">
        <v>29136.645053850036</v>
      </c>
      <c r="K132" s="15">
        <v>29673.555832943177</v>
      </c>
      <c r="L132" s="15">
        <v>0</v>
      </c>
      <c r="M132" s="15">
        <v>0</v>
      </c>
      <c r="N132" s="15">
        <v>34589.084144478627</v>
      </c>
      <c r="O132" s="15">
        <v>35181.858041744388</v>
      </c>
      <c r="P132" s="15">
        <v>0</v>
      </c>
      <c r="Q132" s="15">
        <v>0</v>
      </c>
      <c r="R132" s="15" t="s">
        <v>37</v>
      </c>
      <c r="S132" s="15" t="s">
        <v>37</v>
      </c>
      <c r="T132" s="15">
        <v>9505.1129895041831</v>
      </c>
      <c r="U132" s="15" t="s">
        <v>37</v>
      </c>
      <c r="V132" s="15" t="s">
        <v>37</v>
      </c>
      <c r="W132" s="15" t="s">
        <v>37</v>
      </c>
      <c r="X132" s="15" t="s">
        <v>37</v>
      </c>
      <c r="Y132" s="15" t="s">
        <v>37</v>
      </c>
      <c r="Z132" s="15" t="s">
        <v>37</v>
      </c>
      <c r="AA132" s="15" t="s">
        <v>37</v>
      </c>
      <c r="AB132" s="15" t="s">
        <v>37</v>
      </c>
      <c r="AC132" s="15" t="s">
        <v>37</v>
      </c>
      <c r="AD132" s="15" t="s">
        <v>37</v>
      </c>
      <c r="AE132" s="15" t="s">
        <v>37</v>
      </c>
      <c r="AF132" s="15" t="s">
        <v>37</v>
      </c>
      <c r="AG132" s="15" t="s">
        <v>37</v>
      </c>
      <c r="AH132" s="15" t="s">
        <v>37</v>
      </c>
      <c r="AI132" s="15" t="s">
        <v>37</v>
      </c>
      <c r="AJ132" s="15" t="s">
        <v>37</v>
      </c>
      <c r="AK132" s="15" t="s">
        <v>37</v>
      </c>
      <c r="AL132" s="15" t="s">
        <v>37</v>
      </c>
      <c r="AM132" s="15" t="s">
        <v>37</v>
      </c>
      <c r="AN132" s="15" t="s">
        <v>37</v>
      </c>
      <c r="AO132" s="12"/>
      <c r="AP132" s="16">
        <v>138086.25606252041</v>
      </c>
      <c r="AQ132" s="17">
        <v>5</v>
      </c>
      <c r="AR132" s="18" t="s">
        <v>37</v>
      </c>
      <c r="AS132" s="19">
        <v>1331038.9925530811</v>
      </c>
      <c r="AT132" s="19" t="s">
        <v>37</v>
      </c>
      <c r="AV132" s="16">
        <v>138086.25606252041</v>
      </c>
      <c r="AW132" s="17">
        <v>20</v>
      </c>
      <c r="AX132" s="18" t="s">
        <v>37</v>
      </c>
      <c r="AY132" s="19">
        <v>415822.67556421109</v>
      </c>
      <c r="AZ132" s="19" t="s">
        <v>37</v>
      </c>
    </row>
    <row r="133" spans="8:52" customFormat="1" x14ac:dyDescent="0.15">
      <c r="H133" s="4"/>
      <c r="I133" s="14">
        <v>44692</v>
      </c>
      <c r="J133" s="15">
        <v>29127.887410822423</v>
      </c>
      <c r="K133" s="15">
        <v>29664.636809875672</v>
      </c>
      <c r="L133" s="15">
        <v>0</v>
      </c>
      <c r="M133" s="15">
        <v>0</v>
      </c>
      <c r="N133" s="15">
        <v>34578.687654044348</v>
      </c>
      <c r="O133" s="15">
        <v>35171.283380412991</v>
      </c>
      <c r="P133" s="15">
        <v>0</v>
      </c>
      <c r="Q133" s="15">
        <v>0</v>
      </c>
      <c r="R133" s="15" t="s">
        <v>37</v>
      </c>
      <c r="S133" s="15" t="s">
        <v>37</v>
      </c>
      <c r="T133" s="15">
        <v>9500.6846931497021</v>
      </c>
      <c r="U133" s="15" t="s">
        <v>37</v>
      </c>
      <c r="V133" s="15" t="s">
        <v>37</v>
      </c>
      <c r="W133" s="15" t="s">
        <v>37</v>
      </c>
      <c r="X133" s="15" t="s">
        <v>37</v>
      </c>
      <c r="Y133" s="15" t="s">
        <v>37</v>
      </c>
      <c r="Z133" s="15" t="s">
        <v>37</v>
      </c>
      <c r="AA133" s="15" t="s">
        <v>37</v>
      </c>
      <c r="AB133" s="15" t="s">
        <v>37</v>
      </c>
      <c r="AC133" s="15" t="s">
        <v>37</v>
      </c>
      <c r="AD133" s="15" t="s">
        <v>37</v>
      </c>
      <c r="AE133" s="15" t="s">
        <v>37</v>
      </c>
      <c r="AF133" s="15" t="s">
        <v>37</v>
      </c>
      <c r="AG133" s="15" t="s">
        <v>37</v>
      </c>
      <c r="AH133" s="15" t="s">
        <v>37</v>
      </c>
      <c r="AI133" s="15" t="s">
        <v>37</v>
      </c>
      <c r="AJ133" s="15" t="s">
        <v>37</v>
      </c>
      <c r="AK133" s="15" t="s">
        <v>37</v>
      </c>
      <c r="AL133" s="15" t="s">
        <v>37</v>
      </c>
      <c r="AM133" s="15" t="s">
        <v>37</v>
      </c>
      <c r="AN133" s="15" t="s">
        <v>37</v>
      </c>
      <c r="AO133" s="12"/>
      <c r="AP133" s="16">
        <v>138043.17994830513</v>
      </c>
      <c r="AQ133" s="17">
        <v>5</v>
      </c>
      <c r="AR133" s="18" t="s">
        <v>37</v>
      </c>
      <c r="AS133" s="19">
        <v>1469082.1725013861</v>
      </c>
      <c r="AT133" s="19" t="s">
        <v>37</v>
      </c>
      <c r="AV133" s="16">
        <v>138043.17994830513</v>
      </c>
      <c r="AW133" s="17">
        <v>20</v>
      </c>
      <c r="AX133" s="18" t="s">
        <v>37</v>
      </c>
      <c r="AY133" s="19">
        <v>553865.85551251622</v>
      </c>
      <c r="AZ133" s="19" t="s">
        <v>37</v>
      </c>
    </row>
    <row r="134" spans="8:52" customFormat="1" x14ac:dyDescent="0.15">
      <c r="H134" s="4"/>
      <c r="I134" s="14">
        <v>44693</v>
      </c>
      <c r="J134" s="15">
        <v>29119.132400092083</v>
      </c>
      <c r="K134" s="15">
        <v>29655.720467611678</v>
      </c>
      <c r="L134" s="15">
        <v>0</v>
      </c>
      <c r="M134" s="15">
        <v>0</v>
      </c>
      <c r="N134" s="15">
        <v>34081.416904153004</v>
      </c>
      <c r="O134" s="15">
        <v>35160.711897522648</v>
      </c>
      <c r="P134" s="15">
        <v>0</v>
      </c>
      <c r="Q134" s="15">
        <v>0</v>
      </c>
      <c r="R134" s="15" t="s">
        <v>37</v>
      </c>
      <c r="S134" s="15" t="s">
        <v>37</v>
      </c>
      <c r="T134" s="15">
        <v>9496.2584598752328</v>
      </c>
      <c r="U134" s="15" t="s">
        <v>37</v>
      </c>
      <c r="V134" s="15" t="s">
        <v>37</v>
      </c>
      <c r="W134" s="15" t="s">
        <v>37</v>
      </c>
      <c r="X134" s="15" t="s">
        <v>37</v>
      </c>
      <c r="Y134" s="15" t="s">
        <v>37</v>
      </c>
      <c r="Z134" s="15" t="s">
        <v>37</v>
      </c>
      <c r="AA134" s="15" t="s">
        <v>37</v>
      </c>
      <c r="AB134" s="15" t="s">
        <v>37</v>
      </c>
      <c r="AC134" s="15" t="s">
        <v>37</v>
      </c>
      <c r="AD134" s="15" t="s">
        <v>37</v>
      </c>
      <c r="AE134" s="15" t="s">
        <v>37</v>
      </c>
      <c r="AF134" s="15" t="s">
        <v>37</v>
      </c>
      <c r="AG134" s="15" t="s">
        <v>37</v>
      </c>
      <c r="AH134" s="15" t="s">
        <v>37</v>
      </c>
      <c r="AI134" s="15" t="s">
        <v>37</v>
      </c>
      <c r="AJ134" s="15" t="s">
        <v>37</v>
      </c>
      <c r="AK134" s="15" t="s">
        <v>37</v>
      </c>
      <c r="AL134" s="15" t="s">
        <v>37</v>
      </c>
      <c r="AM134" s="15" t="s">
        <v>37</v>
      </c>
      <c r="AN134" s="15" t="s">
        <v>37</v>
      </c>
      <c r="AO134" s="12"/>
      <c r="AP134" s="16">
        <v>137513.24012925464</v>
      </c>
      <c r="AQ134" s="17">
        <v>5</v>
      </c>
      <c r="AR134" s="18" t="s">
        <v>37</v>
      </c>
      <c r="AS134" s="19">
        <v>1606595.4126306409</v>
      </c>
      <c r="AT134" s="19" t="s">
        <v>37</v>
      </c>
      <c r="AV134" s="16">
        <v>137513.24012925464</v>
      </c>
      <c r="AW134" s="17">
        <v>20</v>
      </c>
      <c r="AX134" s="18" t="s">
        <v>37</v>
      </c>
      <c r="AY134" s="19">
        <v>691379.09564177087</v>
      </c>
      <c r="AZ134" s="19" t="s">
        <v>37</v>
      </c>
    </row>
    <row r="135" spans="8:52" customFormat="1" x14ac:dyDescent="0.15">
      <c r="H135" s="4"/>
      <c r="I135" s="14">
        <v>44694</v>
      </c>
      <c r="J135" s="15">
        <v>29110.380020867829</v>
      </c>
      <c r="K135" s="15">
        <v>29646.806805345412</v>
      </c>
      <c r="L135" s="15">
        <v>0</v>
      </c>
      <c r="M135" s="15">
        <v>0</v>
      </c>
      <c r="N135" s="15">
        <v>34071.173003986383</v>
      </c>
      <c r="O135" s="15">
        <v>35150.143592118016</v>
      </c>
      <c r="P135" s="15">
        <v>0</v>
      </c>
      <c r="Q135" s="15">
        <v>0</v>
      </c>
      <c r="R135" s="15" t="s">
        <v>37</v>
      </c>
      <c r="S135" s="15" t="s">
        <v>37</v>
      </c>
      <c r="T135" s="15">
        <v>9491.8342887196104</v>
      </c>
      <c r="U135" s="15" t="s">
        <v>37</v>
      </c>
      <c r="V135" s="15" t="s">
        <v>37</v>
      </c>
      <c r="W135" s="15" t="s">
        <v>37</v>
      </c>
      <c r="X135" s="15" t="s">
        <v>37</v>
      </c>
      <c r="Y135" s="15" t="s">
        <v>37</v>
      </c>
      <c r="Z135" s="15" t="s">
        <v>37</v>
      </c>
      <c r="AA135" s="15" t="s">
        <v>37</v>
      </c>
      <c r="AB135" s="15" t="s">
        <v>37</v>
      </c>
      <c r="AC135" s="15" t="s">
        <v>37</v>
      </c>
      <c r="AD135" s="15" t="s">
        <v>37</v>
      </c>
      <c r="AE135" s="15" t="s">
        <v>37</v>
      </c>
      <c r="AF135" s="15" t="s">
        <v>37</v>
      </c>
      <c r="AG135" s="15" t="s">
        <v>37</v>
      </c>
      <c r="AH135" s="15" t="s">
        <v>37</v>
      </c>
      <c r="AI135" s="15" t="s">
        <v>37</v>
      </c>
      <c r="AJ135" s="15" t="s">
        <v>37</v>
      </c>
      <c r="AK135" s="15" t="s">
        <v>37</v>
      </c>
      <c r="AL135" s="15" t="s">
        <v>37</v>
      </c>
      <c r="AM135" s="15" t="s">
        <v>37</v>
      </c>
      <c r="AN135" s="15" t="s">
        <v>37</v>
      </c>
      <c r="AO135" s="12"/>
      <c r="AP135" s="16">
        <v>137470.33771103725</v>
      </c>
      <c r="AQ135" s="17">
        <v>5</v>
      </c>
      <c r="AR135" s="18" t="s">
        <v>37</v>
      </c>
      <c r="AS135" s="19">
        <v>1744065.750341678</v>
      </c>
      <c r="AT135" s="19" t="s">
        <v>37</v>
      </c>
      <c r="AV135" s="16">
        <v>137470.33771103725</v>
      </c>
      <c r="AW135" s="17">
        <v>20</v>
      </c>
      <c r="AX135" s="18" t="s">
        <v>37</v>
      </c>
      <c r="AY135" s="19">
        <v>828849.43335280812</v>
      </c>
      <c r="AZ135" s="19" t="s">
        <v>37</v>
      </c>
    </row>
    <row r="136" spans="8:52" customFormat="1" x14ac:dyDescent="0.15">
      <c r="H136" s="4"/>
      <c r="I136" s="14">
        <v>44695</v>
      </c>
      <c r="J136" s="15">
        <v>29101.630272358696</v>
      </c>
      <c r="K136" s="15">
        <v>29637.895822271345</v>
      </c>
      <c r="L136" s="15">
        <v>0</v>
      </c>
      <c r="M136" s="15">
        <v>0</v>
      </c>
      <c r="N136" s="15">
        <v>34060.932182843469</v>
      </c>
      <c r="O136" s="15">
        <v>35139.578463244048</v>
      </c>
      <c r="P136" s="15">
        <v>0</v>
      </c>
      <c r="Q136" s="15">
        <v>0</v>
      </c>
      <c r="R136" s="15" t="s">
        <v>37</v>
      </c>
      <c r="S136" s="15" t="s">
        <v>37</v>
      </c>
      <c r="T136" s="15">
        <v>9487.4121787221284</v>
      </c>
      <c r="U136" s="15" t="s">
        <v>37</v>
      </c>
      <c r="V136" s="15" t="s">
        <v>37</v>
      </c>
      <c r="W136" s="15" t="s">
        <v>37</v>
      </c>
      <c r="X136" s="15" t="s">
        <v>37</v>
      </c>
      <c r="Y136" s="15" t="s">
        <v>37</v>
      </c>
      <c r="Z136" s="15" t="s">
        <v>37</v>
      </c>
      <c r="AA136" s="15" t="s">
        <v>37</v>
      </c>
      <c r="AB136" s="15" t="s">
        <v>37</v>
      </c>
      <c r="AC136" s="15" t="s">
        <v>37</v>
      </c>
      <c r="AD136" s="15" t="s">
        <v>37</v>
      </c>
      <c r="AE136" s="15" t="s">
        <v>37</v>
      </c>
      <c r="AF136" s="15" t="s">
        <v>37</v>
      </c>
      <c r="AG136" s="15" t="s">
        <v>37</v>
      </c>
      <c r="AH136" s="15" t="s">
        <v>37</v>
      </c>
      <c r="AI136" s="15" t="s">
        <v>37</v>
      </c>
      <c r="AJ136" s="15" t="s">
        <v>37</v>
      </c>
      <c r="AK136" s="15" t="s">
        <v>37</v>
      </c>
      <c r="AL136" s="15" t="s">
        <v>37</v>
      </c>
      <c r="AM136" s="15" t="s">
        <v>37</v>
      </c>
      <c r="AN136" s="15" t="s">
        <v>37</v>
      </c>
      <c r="AO136" s="12"/>
      <c r="AP136" s="16">
        <v>137427.44891943969</v>
      </c>
      <c r="AQ136" s="17">
        <v>5</v>
      </c>
      <c r="AR136" s="18" t="s">
        <v>37</v>
      </c>
      <c r="AS136" s="19">
        <v>1881493.1992611177</v>
      </c>
      <c r="AT136" s="19" t="s">
        <v>37</v>
      </c>
      <c r="AV136" s="16">
        <v>137427.44891943969</v>
      </c>
      <c r="AW136" s="17">
        <v>20</v>
      </c>
      <c r="AX136" s="18">
        <v>20</v>
      </c>
      <c r="AY136" s="19">
        <v>966276.88227224781</v>
      </c>
      <c r="AZ136" s="19">
        <v>966276.88227224781</v>
      </c>
    </row>
    <row r="137" spans="8:52" customFormat="1" x14ac:dyDescent="0.15">
      <c r="H137" s="4"/>
      <c r="I137" s="14">
        <v>44696</v>
      </c>
      <c r="J137" s="15">
        <v>29092.883153773975</v>
      </c>
      <c r="K137" s="15">
        <v>29628.987517584195</v>
      </c>
      <c r="L137" s="15">
        <v>0</v>
      </c>
      <c r="M137" s="15">
        <v>0</v>
      </c>
      <c r="N137" s="15">
        <v>34050.69443979879</v>
      </c>
      <c r="O137" s="15">
        <v>34641.113502863373</v>
      </c>
      <c r="P137" s="15">
        <v>0</v>
      </c>
      <c r="Q137" s="15">
        <v>0</v>
      </c>
      <c r="R137" s="15" t="s">
        <v>37</v>
      </c>
      <c r="S137" s="15" t="s">
        <v>37</v>
      </c>
      <c r="T137" s="15">
        <v>18544.517941004044</v>
      </c>
      <c r="U137" s="15" t="s">
        <v>37</v>
      </c>
      <c r="V137" s="15" t="s">
        <v>37</v>
      </c>
      <c r="W137" s="15" t="s">
        <v>37</v>
      </c>
      <c r="X137" s="15" t="s">
        <v>37</v>
      </c>
      <c r="Y137" s="15" t="s">
        <v>37</v>
      </c>
      <c r="Z137" s="15" t="s">
        <v>37</v>
      </c>
      <c r="AA137" s="15" t="s">
        <v>37</v>
      </c>
      <c r="AB137" s="15" t="s">
        <v>37</v>
      </c>
      <c r="AC137" s="15" t="s">
        <v>37</v>
      </c>
      <c r="AD137" s="15" t="s">
        <v>37</v>
      </c>
      <c r="AE137" s="15" t="s">
        <v>37</v>
      </c>
      <c r="AF137" s="15" t="s">
        <v>37</v>
      </c>
      <c r="AG137" s="15" t="s">
        <v>37</v>
      </c>
      <c r="AH137" s="15" t="s">
        <v>37</v>
      </c>
      <c r="AI137" s="15" t="s">
        <v>37</v>
      </c>
      <c r="AJ137" s="15" t="s">
        <v>37</v>
      </c>
      <c r="AK137" s="15" t="s">
        <v>37</v>
      </c>
      <c r="AL137" s="15" t="s">
        <v>37</v>
      </c>
      <c r="AM137" s="15" t="s">
        <v>37</v>
      </c>
      <c r="AN137" s="15" t="s">
        <v>37</v>
      </c>
      <c r="AO137" s="12"/>
      <c r="AP137" s="16">
        <v>145958.19655502436</v>
      </c>
      <c r="AQ137" s="17">
        <v>5</v>
      </c>
      <c r="AR137" s="18" t="s">
        <v>37</v>
      </c>
      <c r="AS137" s="19">
        <v>2027451.3958161422</v>
      </c>
      <c r="AT137" s="19" t="s">
        <v>37</v>
      </c>
      <c r="AV137" s="16">
        <v>145958.19655502436</v>
      </c>
      <c r="AW137" s="17">
        <v>21</v>
      </c>
      <c r="AX137" s="18" t="s">
        <v>37</v>
      </c>
      <c r="AY137" s="19">
        <v>145958.19655502436</v>
      </c>
      <c r="AZ137" s="19" t="s">
        <v>37</v>
      </c>
    </row>
    <row r="138" spans="8:52" customFormat="1" x14ac:dyDescent="0.15">
      <c r="H138" s="4"/>
      <c r="I138" s="14">
        <v>44697</v>
      </c>
      <c r="J138" s="15">
        <v>29084.138664323185</v>
      </c>
      <c r="K138" s="15">
        <v>29142.338634180862</v>
      </c>
      <c r="L138" s="15">
        <v>0</v>
      </c>
      <c r="M138" s="15">
        <v>0</v>
      </c>
      <c r="N138" s="15">
        <v>34040.45977392717</v>
      </c>
      <c r="O138" s="15">
        <v>34630.701373890515</v>
      </c>
      <c r="P138" s="15">
        <v>0</v>
      </c>
      <c r="Q138" s="15">
        <v>0</v>
      </c>
      <c r="R138" s="15" t="s">
        <v>37</v>
      </c>
      <c r="S138" s="15" t="s">
        <v>37</v>
      </c>
      <c r="T138" s="15">
        <v>18537.271803079439</v>
      </c>
      <c r="U138" s="15" t="s">
        <v>37</v>
      </c>
      <c r="V138" s="15" t="s">
        <v>37</v>
      </c>
      <c r="W138" s="15" t="s">
        <v>37</v>
      </c>
      <c r="X138" s="15" t="s">
        <v>37</v>
      </c>
      <c r="Y138" s="15" t="s">
        <v>37</v>
      </c>
      <c r="Z138" s="15" t="s">
        <v>37</v>
      </c>
      <c r="AA138" s="15" t="s">
        <v>37</v>
      </c>
      <c r="AB138" s="15" t="s">
        <v>37</v>
      </c>
      <c r="AC138" s="15" t="s">
        <v>37</v>
      </c>
      <c r="AD138" s="15" t="s">
        <v>37</v>
      </c>
      <c r="AE138" s="15" t="s">
        <v>37</v>
      </c>
      <c r="AF138" s="15" t="s">
        <v>37</v>
      </c>
      <c r="AG138" s="15" t="s">
        <v>37</v>
      </c>
      <c r="AH138" s="15" t="s">
        <v>37</v>
      </c>
      <c r="AI138" s="15" t="s">
        <v>37</v>
      </c>
      <c r="AJ138" s="15" t="s">
        <v>37</v>
      </c>
      <c r="AK138" s="15" t="s">
        <v>37</v>
      </c>
      <c r="AL138" s="15" t="s">
        <v>37</v>
      </c>
      <c r="AM138" s="15" t="s">
        <v>37</v>
      </c>
      <c r="AN138" s="15" t="s">
        <v>37</v>
      </c>
      <c r="AO138" s="12"/>
      <c r="AP138" s="16">
        <v>145434.91024940117</v>
      </c>
      <c r="AQ138" s="17">
        <v>5</v>
      </c>
      <c r="AR138" s="18" t="s">
        <v>37</v>
      </c>
      <c r="AS138" s="19">
        <v>2172886.3060655436</v>
      </c>
      <c r="AT138" s="19" t="s">
        <v>37</v>
      </c>
      <c r="AV138" s="16">
        <v>145434.91024940117</v>
      </c>
      <c r="AW138" s="17">
        <v>21</v>
      </c>
      <c r="AX138" s="18" t="s">
        <v>37</v>
      </c>
      <c r="AY138" s="19">
        <v>291393.10680442554</v>
      </c>
      <c r="AZ138" s="19" t="s">
        <v>37</v>
      </c>
    </row>
    <row r="139" spans="8:52" customFormat="1" x14ac:dyDescent="0.15">
      <c r="H139" s="4"/>
      <c r="I139" s="14">
        <v>44698</v>
      </c>
      <c r="J139" s="15">
        <v>28450.570897226648</v>
      </c>
      <c r="K139" s="15">
        <v>29133.57927982567</v>
      </c>
      <c r="L139" s="15">
        <v>0</v>
      </c>
      <c r="M139" s="15">
        <v>0</v>
      </c>
      <c r="N139" s="15">
        <v>34030.228184303691</v>
      </c>
      <c r="O139" s="15">
        <v>34620.292374506127</v>
      </c>
      <c r="P139" s="15">
        <v>0</v>
      </c>
      <c r="Q139" s="15">
        <v>0</v>
      </c>
      <c r="R139" s="15" t="s">
        <v>37</v>
      </c>
      <c r="S139" s="15" t="s">
        <v>37</v>
      </c>
      <c r="T139" s="15">
        <v>18530.028496531471</v>
      </c>
      <c r="U139" s="15" t="s">
        <v>37</v>
      </c>
      <c r="V139" s="15" t="s">
        <v>37</v>
      </c>
      <c r="W139" s="15" t="s">
        <v>37</v>
      </c>
      <c r="X139" s="15" t="s">
        <v>37</v>
      </c>
      <c r="Y139" s="15" t="s">
        <v>37</v>
      </c>
      <c r="Z139" s="15" t="s">
        <v>37</v>
      </c>
      <c r="AA139" s="15" t="s">
        <v>37</v>
      </c>
      <c r="AB139" s="15" t="s">
        <v>37</v>
      </c>
      <c r="AC139" s="15" t="s">
        <v>37</v>
      </c>
      <c r="AD139" s="15" t="s">
        <v>37</v>
      </c>
      <c r="AE139" s="15" t="s">
        <v>37</v>
      </c>
      <c r="AF139" s="15" t="s">
        <v>37</v>
      </c>
      <c r="AG139" s="15" t="s">
        <v>37</v>
      </c>
      <c r="AH139" s="15" t="s">
        <v>37</v>
      </c>
      <c r="AI139" s="15" t="s">
        <v>37</v>
      </c>
      <c r="AJ139" s="15" t="s">
        <v>37</v>
      </c>
      <c r="AK139" s="15" t="s">
        <v>37</v>
      </c>
      <c r="AL139" s="15" t="s">
        <v>37</v>
      </c>
      <c r="AM139" s="15" t="s">
        <v>37</v>
      </c>
      <c r="AN139" s="15" t="s">
        <v>37</v>
      </c>
      <c r="AO139" s="12"/>
      <c r="AP139" s="16">
        <v>144764.69923239361</v>
      </c>
      <c r="AQ139" s="17">
        <v>5</v>
      </c>
      <c r="AR139" s="18" t="s">
        <v>37</v>
      </c>
      <c r="AS139" s="19">
        <v>2317651.005297937</v>
      </c>
      <c r="AT139" s="19" t="s">
        <v>37</v>
      </c>
      <c r="AV139" s="16">
        <v>144764.69923239361</v>
      </c>
      <c r="AW139" s="17">
        <v>21</v>
      </c>
      <c r="AX139" s="18" t="s">
        <v>37</v>
      </c>
      <c r="AY139" s="19">
        <v>436157.80603681912</v>
      </c>
      <c r="AZ139" s="19" t="s">
        <v>37</v>
      </c>
    </row>
    <row r="140" spans="8:52" customFormat="1" x14ac:dyDescent="0.15">
      <c r="H140" s="4"/>
      <c r="I140" s="14">
        <v>44699</v>
      </c>
      <c r="J140" s="15">
        <v>28442.019468488394</v>
      </c>
      <c r="K140" s="15">
        <v>29124.822558282136</v>
      </c>
      <c r="L140" s="15">
        <v>0</v>
      </c>
      <c r="M140" s="15">
        <v>0</v>
      </c>
      <c r="N140" s="15">
        <v>34019.99967000373</v>
      </c>
      <c r="O140" s="15">
        <v>34609.886503769565</v>
      </c>
      <c r="P140" s="15">
        <v>0</v>
      </c>
      <c r="Q140" s="15">
        <v>0</v>
      </c>
      <c r="R140" s="15" t="s">
        <v>37</v>
      </c>
      <c r="S140" s="15" t="s">
        <v>37</v>
      </c>
      <c r="T140" s="15">
        <v>18522.788020253796</v>
      </c>
      <c r="U140" s="15" t="s">
        <v>37</v>
      </c>
      <c r="V140" s="15" t="s">
        <v>37</v>
      </c>
      <c r="W140" s="15" t="s">
        <v>37</v>
      </c>
      <c r="X140" s="15" t="s">
        <v>37</v>
      </c>
      <c r="Y140" s="15" t="s">
        <v>37</v>
      </c>
      <c r="Z140" s="15" t="s">
        <v>37</v>
      </c>
      <c r="AA140" s="15" t="s">
        <v>37</v>
      </c>
      <c r="AB140" s="15" t="s">
        <v>37</v>
      </c>
      <c r="AC140" s="15" t="s">
        <v>37</v>
      </c>
      <c r="AD140" s="15" t="s">
        <v>37</v>
      </c>
      <c r="AE140" s="15" t="s">
        <v>37</v>
      </c>
      <c r="AF140" s="15" t="s">
        <v>37</v>
      </c>
      <c r="AG140" s="15" t="s">
        <v>37</v>
      </c>
      <c r="AH140" s="15" t="s">
        <v>37</v>
      </c>
      <c r="AI140" s="15" t="s">
        <v>37</v>
      </c>
      <c r="AJ140" s="15" t="s">
        <v>37</v>
      </c>
      <c r="AK140" s="15" t="s">
        <v>37</v>
      </c>
      <c r="AL140" s="15" t="s">
        <v>37</v>
      </c>
      <c r="AM140" s="15" t="s">
        <v>37</v>
      </c>
      <c r="AN140" s="15" t="s">
        <v>37</v>
      </c>
      <c r="AO140" s="12"/>
      <c r="AP140" s="16">
        <v>144719.51622079764</v>
      </c>
      <c r="AQ140" s="17">
        <v>5</v>
      </c>
      <c r="AR140" s="18" t="s">
        <v>37</v>
      </c>
      <c r="AS140" s="19">
        <v>2462370.5215187347</v>
      </c>
      <c r="AT140" s="19" t="s">
        <v>37</v>
      </c>
      <c r="AV140" s="16">
        <v>144719.51622079764</v>
      </c>
      <c r="AW140" s="17">
        <v>21</v>
      </c>
      <c r="AX140" s="18" t="s">
        <v>37</v>
      </c>
      <c r="AY140" s="19">
        <v>580877.32225761679</v>
      </c>
      <c r="AZ140" s="19" t="s">
        <v>37</v>
      </c>
    </row>
    <row r="141" spans="8:52" customFormat="1" x14ac:dyDescent="0.15">
      <c r="H141" s="4"/>
      <c r="I141" s="14">
        <v>44700</v>
      </c>
      <c r="J141" s="15">
        <v>28433.470610065298</v>
      </c>
      <c r="K141" s="15">
        <v>29116.068468758902</v>
      </c>
      <c r="L141" s="15">
        <v>0</v>
      </c>
      <c r="M141" s="15">
        <v>0</v>
      </c>
      <c r="N141" s="15">
        <v>33523.920312530012</v>
      </c>
      <c r="O141" s="15">
        <v>34599.483760740433</v>
      </c>
      <c r="P141" s="15">
        <v>0</v>
      </c>
      <c r="Q141" s="15">
        <v>0</v>
      </c>
      <c r="R141" s="15" t="s">
        <v>37</v>
      </c>
      <c r="S141" s="15" t="s">
        <v>37</v>
      </c>
      <c r="T141" s="15">
        <v>18515.550373140508</v>
      </c>
      <c r="U141" s="15" t="s">
        <v>37</v>
      </c>
      <c r="V141" s="15" t="s">
        <v>37</v>
      </c>
      <c r="W141" s="15" t="s">
        <v>37</v>
      </c>
      <c r="X141" s="15" t="s">
        <v>37</v>
      </c>
      <c r="Y141" s="15" t="s">
        <v>37</v>
      </c>
      <c r="Z141" s="15" t="s">
        <v>37</v>
      </c>
      <c r="AA141" s="15" t="s">
        <v>37</v>
      </c>
      <c r="AB141" s="15" t="s">
        <v>37</v>
      </c>
      <c r="AC141" s="15" t="s">
        <v>37</v>
      </c>
      <c r="AD141" s="15" t="s">
        <v>37</v>
      </c>
      <c r="AE141" s="15" t="s">
        <v>37</v>
      </c>
      <c r="AF141" s="15" t="s">
        <v>37</v>
      </c>
      <c r="AG141" s="15" t="s">
        <v>37</v>
      </c>
      <c r="AH141" s="15" t="s">
        <v>37</v>
      </c>
      <c r="AI141" s="15" t="s">
        <v>37</v>
      </c>
      <c r="AJ141" s="15" t="s">
        <v>37</v>
      </c>
      <c r="AK141" s="15" t="s">
        <v>37</v>
      </c>
      <c r="AL141" s="15" t="s">
        <v>37</v>
      </c>
      <c r="AM141" s="15" t="s">
        <v>37</v>
      </c>
      <c r="AN141" s="15" t="s">
        <v>37</v>
      </c>
      <c r="AO141" s="12"/>
      <c r="AP141" s="16">
        <v>144188.49352523516</v>
      </c>
      <c r="AQ141" s="17">
        <v>5</v>
      </c>
      <c r="AR141" s="18" t="s">
        <v>37</v>
      </c>
      <c r="AS141" s="19">
        <v>2606559.0150439697</v>
      </c>
      <c r="AT141" s="19" t="s">
        <v>37</v>
      </c>
      <c r="AV141" s="16">
        <v>144188.49352523516</v>
      </c>
      <c r="AW141" s="17">
        <v>21</v>
      </c>
      <c r="AX141" s="18" t="s">
        <v>37</v>
      </c>
      <c r="AY141" s="19">
        <v>725065.81578285201</v>
      </c>
      <c r="AZ141" s="19" t="s">
        <v>37</v>
      </c>
    </row>
    <row r="142" spans="8:52" customFormat="1" x14ac:dyDescent="0.15">
      <c r="H142" s="4"/>
      <c r="I142" s="14">
        <v>44701</v>
      </c>
      <c r="J142" s="15">
        <v>28424.924321184786</v>
      </c>
      <c r="K142" s="15">
        <v>29107.317010464863</v>
      </c>
      <c r="L142" s="15">
        <v>0</v>
      </c>
      <c r="M142" s="15">
        <v>0</v>
      </c>
      <c r="N142" s="15">
        <v>33513.843979910365</v>
      </c>
      <c r="O142" s="15">
        <v>34589.084144478627</v>
      </c>
      <c r="P142" s="15">
        <v>0</v>
      </c>
      <c r="Q142" s="15">
        <v>0</v>
      </c>
      <c r="R142" s="15" t="s">
        <v>37</v>
      </c>
      <c r="S142" s="15" t="s">
        <v>37</v>
      </c>
      <c r="T142" s="15">
        <v>18508.315554086137</v>
      </c>
      <c r="U142" s="15" t="s">
        <v>37</v>
      </c>
      <c r="V142" s="15" t="s">
        <v>37</v>
      </c>
      <c r="W142" s="15" t="s">
        <v>37</v>
      </c>
      <c r="X142" s="15" t="s">
        <v>37</v>
      </c>
      <c r="Y142" s="15" t="s">
        <v>37</v>
      </c>
      <c r="Z142" s="15" t="s">
        <v>37</v>
      </c>
      <c r="AA142" s="15" t="s">
        <v>37</v>
      </c>
      <c r="AB142" s="15" t="s">
        <v>37</v>
      </c>
      <c r="AC142" s="15" t="s">
        <v>37</v>
      </c>
      <c r="AD142" s="15" t="s">
        <v>37</v>
      </c>
      <c r="AE142" s="15" t="s">
        <v>37</v>
      </c>
      <c r="AF142" s="15" t="s">
        <v>37</v>
      </c>
      <c r="AG142" s="15" t="s">
        <v>37</v>
      </c>
      <c r="AH142" s="15" t="s">
        <v>37</v>
      </c>
      <c r="AI142" s="15" t="s">
        <v>37</v>
      </c>
      <c r="AJ142" s="15" t="s">
        <v>37</v>
      </c>
      <c r="AK142" s="15" t="s">
        <v>37</v>
      </c>
      <c r="AL142" s="15" t="s">
        <v>37</v>
      </c>
      <c r="AM142" s="15" t="s">
        <v>37</v>
      </c>
      <c r="AN142" s="15" t="s">
        <v>37</v>
      </c>
      <c r="AO142" s="12"/>
      <c r="AP142" s="16">
        <v>144143.4850101248</v>
      </c>
      <c r="AQ142" s="17">
        <v>5</v>
      </c>
      <c r="AR142" s="18" t="s">
        <v>37</v>
      </c>
      <c r="AS142" s="19">
        <v>2750702.5000540945</v>
      </c>
      <c r="AT142" s="19" t="s">
        <v>37</v>
      </c>
      <c r="AV142" s="16">
        <v>144143.4850101248</v>
      </c>
      <c r="AW142" s="17">
        <v>21</v>
      </c>
      <c r="AX142" s="18" t="s">
        <v>37</v>
      </c>
      <c r="AY142" s="19">
        <v>869209.30079297675</v>
      </c>
      <c r="AZ142" s="19" t="s">
        <v>37</v>
      </c>
    </row>
    <row r="143" spans="8:52" customFormat="1" x14ac:dyDescent="0.15">
      <c r="H143" s="4"/>
      <c r="I143" s="14">
        <v>44702</v>
      </c>
      <c r="J143" s="15">
        <v>28416.380601074536</v>
      </c>
      <c r="K143" s="15">
        <v>29098.568182609146</v>
      </c>
      <c r="L143" s="15">
        <v>0</v>
      </c>
      <c r="M143" s="15">
        <v>0</v>
      </c>
      <c r="N143" s="15">
        <v>33503.770675948406</v>
      </c>
      <c r="O143" s="15">
        <v>34578.687654044348</v>
      </c>
      <c r="P143" s="15">
        <v>0</v>
      </c>
      <c r="Q143" s="15">
        <v>0</v>
      </c>
      <c r="R143" s="15" t="s">
        <v>37</v>
      </c>
      <c r="S143" s="15" t="s">
        <v>37</v>
      </c>
      <c r="T143" s="15">
        <v>18501.083561985633</v>
      </c>
      <c r="U143" s="15" t="s">
        <v>37</v>
      </c>
      <c r="V143" s="15" t="s">
        <v>37</v>
      </c>
      <c r="W143" s="15" t="s">
        <v>37</v>
      </c>
      <c r="X143" s="15" t="s">
        <v>37</v>
      </c>
      <c r="Y143" s="15" t="s">
        <v>37</v>
      </c>
      <c r="Z143" s="15" t="s">
        <v>37</v>
      </c>
      <c r="AA143" s="15" t="s">
        <v>37</v>
      </c>
      <c r="AB143" s="15" t="s">
        <v>37</v>
      </c>
      <c r="AC143" s="15" t="s">
        <v>37</v>
      </c>
      <c r="AD143" s="15" t="s">
        <v>37</v>
      </c>
      <c r="AE143" s="15" t="s">
        <v>37</v>
      </c>
      <c r="AF143" s="15" t="s">
        <v>37</v>
      </c>
      <c r="AG143" s="15" t="s">
        <v>37</v>
      </c>
      <c r="AH143" s="15" t="s">
        <v>37</v>
      </c>
      <c r="AI143" s="15" t="s">
        <v>37</v>
      </c>
      <c r="AJ143" s="15" t="s">
        <v>37</v>
      </c>
      <c r="AK143" s="15" t="s">
        <v>37</v>
      </c>
      <c r="AL143" s="15" t="s">
        <v>37</v>
      </c>
      <c r="AM143" s="15" t="s">
        <v>37</v>
      </c>
      <c r="AN143" s="15" t="s">
        <v>37</v>
      </c>
      <c r="AO143" s="12"/>
      <c r="AP143" s="16">
        <v>144098.49067566206</v>
      </c>
      <c r="AQ143" s="17">
        <v>5</v>
      </c>
      <c r="AR143" s="18" t="s">
        <v>37</v>
      </c>
      <c r="AS143" s="19">
        <v>2894800.9907297567</v>
      </c>
      <c r="AT143" s="19" t="s">
        <v>37</v>
      </c>
      <c r="AV143" s="16">
        <v>144098.49067566206</v>
      </c>
      <c r="AW143" s="17">
        <v>21</v>
      </c>
      <c r="AX143" s="18">
        <v>21</v>
      </c>
      <c r="AY143" s="19">
        <v>1013307.7914686388</v>
      </c>
      <c r="AZ143" s="19">
        <v>1013307.7914686388</v>
      </c>
    </row>
    <row r="144" spans="8:52" customFormat="1" x14ac:dyDescent="0.15">
      <c r="H144" s="4"/>
      <c r="I144" s="14">
        <v>44703</v>
      </c>
      <c r="J144" s="15">
        <v>28407.839448962441</v>
      </c>
      <c r="K144" s="15">
        <v>29089.821984401118</v>
      </c>
      <c r="L144" s="15">
        <v>0</v>
      </c>
      <c r="M144" s="15">
        <v>0</v>
      </c>
      <c r="N144" s="15">
        <v>33493.700399733803</v>
      </c>
      <c r="O144" s="15">
        <v>34081.416904153004</v>
      </c>
      <c r="P144" s="15">
        <v>0</v>
      </c>
      <c r="Q144" s="15">
        <v>0</v>
      </c>
      <c r="R144" s="15" t="s">
        <v>37</v>
      </c>
      <c r="S144" s="15" t="s">
        <v>37</v>
      </c>
      <c r="T144" s="15">
        <v>45551.624321311683</v>
      </c>
      <c r="U144" s="15" t="s">
        <v>37</v>
      </c>
      <c r="V144" s="15" t="s">
        <v>37</v>
      </c>
      <c r="W144" s="15" t="s">
        <v>37</v>
      </c>
      <c r="X144" s="15" t="s">
        <v>37</v>
      </c>
      <c r="Y144" s="15" t="s">
        <v>37</v>
      </c>
      <c r="Z144" s="15" t="s">
        <v>37</v>
      </c>
      <c r="AA144" s="15" t="s">
        <v>37</v>
      </c>
      <c r="AB144" s="15" t="s">
        <v>37</v>
      </c>
      <c r="AC144" s="15" t="s">
        <v>37</v>
      </c>
      <c r="AD144" s="15" t="s">
        <v>37</v>
      </c>
      <c r="AE144" s="15" t="s">
        <v>37</v>
      </c>
      <c r="AF144" s="15" t="s">
        <v>37</v>
      </c>
      <c r="AG144" s="15" t="s">
        <v>37</v>
      </c>
      <c r="AH144" s="15" t="s">
        <v>37</v>
      </c>
      <c r="AI144" s="15" t="s">
        <v>37</v>
      </c>
      <c r="AJ144" s="15" t="s">
        <v>37</v>
      </c>
      <c r="AK144" s="15" t="s">
        <v>37</v>
      </c>
      <c r="AL144" s="15" t="s">
        <v>37</v>
      </c>
      <c r="AM144" s="15" t="s">
        <v>37</v>
      </c>
      <c r="AN144" s="15" t="s">
        <v>37</v>
      </c>
      <c r="AO144" s="12"/>
      <c r="AP144" s="16">
        <v>170624.40305856205</v>
      </c>
      <c r="AQ144" s="17">
        <v>5</v>
      </c>
      <c r="AR144" s="18" t="s">
        <v>37</v>
      </c>
      <c r="AS144" s="19">
        <v>3065425.3937883186</v>
      </c>
      <c r="AT144" s="19" t="s">
        <v>37</v>
      </c>
      <c r="AV144" s="16">
        <v>170624.40305856205</v>
      </c>
      <c r="AW144" s="17">
        <v>22</v>
      </c>
      <c r="AX144" s="18" t="s">
        <v>37</v>
      </c>
      <c r="AY144" s="19">
        <v>170624.40305856205</v>
      </c>
      <c r="AZ144" s="19" t="s">
        <v>37</v>
      </c>
    </row>
    <row r="145" spans="8:52" customFormat="1" x14ac:dyDescent="0.15">
      <c r="H145" s="4"/>
      <c r="I145" s="14">
        <v>44704</v>
      </c>
      <c r="J145" s="15">
        <v>28399.300864076635</v>
      </c>
      <c r="K145" s="15">
        <v>28456.130412076815</v>
      </c>
      <c r="L145" s="15">
        <v>0</v>
      </c>
      <c r="M145" s="15">
        <v>0</v>
      </c>
      <c r="N145" s="15">
        <v>33483.633150356516</v>
      </c>
      <c r="O145" s="15">
        <v>34071.173003986383</v>
      </c>
      <c r="P145" s="15">
        <v>0</v>
      </c>
      <c r="Q145" s="15">
        <v>0</v>
      </c>
      <c r="R145" s="15" t="s">
        <v>37</v>
      </c>
      <c r="S145" s="15" t="s">
        <v>37</v>
      </c>
      <c r="T145" s="15">
        <v>45534.509925316677</v>
      </c>
      <c r="U145" s="15" t="s">
        <v>37</v>
      </c>
      <c r="V145" s="15" t="s">
        <v>37</v>
      </c>
      <c r="W145" s="15" t="s">
        <v>37</v>
      </c>
      <c r="X145" s="15" t="s">
        <v>37</v>
      </c>
      <c r="Y145" s="15" t="s">
        <v>37</v>
      </c>
      <c r="Z145" s="15" t="s">
        <v>37</v>
      </c>
      <c r="AA145" s="15" t="s">
        <v>37</v>
      </c>
      <c r="AB145" s="15" t="s">
        <v>37</v>
      </c>
      <c r="AC145" s="15" t="s">
        <v>37</v>
      </c>
      <c r="AD145" s="15" t="s">
        <v>37</v>
      </c>
      <c r="AE145" s="15" t="s">
        <v>37</v>
      </c>
      <c r="AF145" s="15" t="s">
        <v>37</v>
      </c>
      <c r="AG145" s="15" t="s">
        <v>37</v>
      </c>
      <c r="AH145" s="15" t="s">
        <v>37</v>
      </c>
      <c r="AI145" s="15" t="s">
        <v>37</v>
      </c>
      <c r="AJ145" s="15" t="s">
        <v>37</v>
      </c>
      <c r="AK145" s="15" t="s">
        <v>37</v>
      </c>
      <c r="AL145" s="15" t="s">
        <v>37</v>
      </c>
      <c r="AM145" s="15" t="s">
        <v>37</v>
      </c>
      <c r="AN145" s="15" t="s">
        <v>37</v>
      </c>
      <c r="AO145" s="12"/>
      <c r="AP145" s="16">
        <v>169944.74735581302</v>
      </c>
      <c r="AQ145" s="17">
        <v>5</v>
      </c>
      <c r="AR145" s="18" t="s">
        <v>37</v>
      </c>
      <c r="AS145" s="19">
        <v>3235370.1411441318</v>
      </c>
      <c r="AT145" s="19" t="s">
        <v>37</v>
      </c>
      <c r="AV145" s="16">
        <v>169944.74735581302</v>
      </c>
      <c r="AW145" s="17">
        <v>22</v>
      </c>
      <c r="AX145" s="18" t="s">
        <v>37</v>
      </c>
      <c r="AY145" s="19">
        <v>340569.15041437506</v>
      </c>
      <c r="AZ145" s="19" t="s">
        <v>37</v>
      </c>
    </row>
    <row r="146" spans="8:52" customFormat="1" x14ac:dyDescent="0.15">
      <c r="H146" s="4"/>
      <c r="I146" s="14">
        <v>44705</v>
      </c>
      <c r="J146" s="15">
        <v>27917.585431551401</v>
      </c>
      <c r="K146" s="15">
        <v>28447.577312307243</v>
      </c>
      <c r="L146" s="15">
        <v>0</v>
      </c>
      <c r="M146" s="15">
        <v>0</v>
      </c>
      <c r="N146" s="15">
        <v>33473.568926906744</v>
      </c>
      <c r="O146" s="15">
        <v>34060.932182843469</v>
      </c>
      <c r="P146" s="15">
        <v>0</v>
      </c>
      <c r="Q146" s="15">
        <v>0</v>
      </c>
      <c r="R146" s="15" t="s">
        <v>37</v>
      </c>
      <c r="S146" s="15" t="s">
        <v>37</v>
      </c>
      <c r="T146" s="15">
        <v>45517.401959444738</v>
      </c>
      <c r="U146" s="15" t="s">
        <v>37</v>
      </c>
      <c r="V146" s="15" t="s">
        <v>37</v>
      </c>
      <c r="W146" s="15" t="s">
        <v>37</v>
      </c>
      <c r="X146" s="15" t="s">
        <v>37</v>
      </c>
      <c r="Y146" s="15" t="s">
        <v>37</v>
      </c>
      <c r="Z146" s="15" t="s">
        <v>37</v>
      </c>
      <c r="AA146" s="15" t="s">
        <v>37</v>
      </c>
      <c r="AB146" s="15" t="s">
        <v>37</v>
      </c>
      <c r="AC146" s="15" t="s">
        <v>37</v>
      </c>
      <c r="AD146" s="15" t="s">
        <v>37</v>
      </c>
      <c r="AE146" s="15" t="s">
        <v>37</v>
      </c>
      <c r="AF146" s="15" t="s">
        <v>37</v>
      </c>
      <c r="AG146" s="15" t="s">
        <v>37</v>
      </c>
      <c r="AH146" s="15" t="s">
        <v>37</v>
      </c>
      <c r="AI146" s="15" t="s">
        <v>37</v>
      </c>
      <c r="AJ146" s="15" t="s">
        <v>37</v>
      </c>
      <c r="AK146" s="15" t="s">
        <v>37</v>
      </c>
      <c r="AL146" s="15" t="s">
        <v>37</v>
      </c>
      <c r="AM146" s="15" t="s">
        <v>37</v>
      </c>
      <c r="AN146" s="15" t="s">
        <v>37</v>
      </c>
      <c r="AO146" s="12"/>
      <c r="AP146" s="16">
        <v>169417.0658130536</v>
      </c>
      <c r="AQ146" s="17">
        <v>5</v>
      </c>
      <c r="AR146" s="18" t="s">
        <v>37</v>
      </c>
      <c r="AS146" s="19">
        <v>3404787.2069571852</v>
      </c>
      <c r="AT146" s="19" t="s">
        <v>37</v>
      </c>
      <c r="AV146" s="16">
        <v>169417.0658130536</v>
      </c>
      <c r="AW146" s="17">
        <v>22</v>
      </c>
      <c r="AX146" s="18" t="s">
        <v>37</v>
      </c>
      <c r="AY146" s="19">
        <v>509986.21622742864</v>
      </c>
      <c r="AZ146" s="19" t="s">
        <v>37</v>
      </c>
    </row>
    <row r="147" spans="8:52" customFormat="1" x14ac:dyDescent="0.15">
      <c r="H147" s="4"/>
      <c r="I147" s="14">
        <v>44706</v>
      </c>
      <c r="J147" s="15">
        <v>27909.194203015973</v>
      </c>
      <c r="K147" s="15">
        <v>28439.02678335509</v>
      </c>
      <c r="L147" s="15">
        <v>0</v>
      </c>
      <c r="M147" s="15">
        <v>0</v>
      </c>
      <c r="N147" s="15">
        <v>33463.507728475</v>
      </c>
      <c r="O147" s="15">
        <v>34050.69443979879</v>
      </c>
      <c r="P147" s="15">
        <v>0</v>
      </c>
      <c r="Q147" s="15">
        <v>0</v>
      </c>
      <c r="R147" s="15" t="s">
        <v>37</v>
      </c>
      <c r="S147" s="15" t="s">
        <v>37</v>
      </c>
      <c r="T147" s="15">
        <v>45500.300421279971</v>
      </c>
      <c r="U147" s="15" t="s">
        <v>37</v>
      </c>
      <c r="V147" s="15" t="s">
        <v>37</v>
      </c>
      <c r="W147" s="15" t="s">
        <v>37</v>
      </c>
      <c r="X147" s="15" t="s">
        <v>37</v>
      </c>
      <c r="Y147" s="15" t="s">
        <v>37</v>
      </c>
      <c r="Z147" s="15" t="s">
        <v>37</v>
      </c>
      <c r="AA147" s="15" t="s">
        <v>37</v>
      </c>
      <c r="AB147" s="15" t="s">
        <v>37</v>
      </c>
      <c r="AC147" s="15" t="s">
        <v>37</v>
      </c>
      <c r="AD147" s="15" t="s">
        <v>37</v>
      </c>
      <c r="AE147" s="15" t="s">
        <v>37</v>
      </c>
      <c r="AF147" s="15" t="s">
        <v>37</v>
      </c>
      <c r="AG147" s="15" t="s">
        <v>37</v>
      </c>
      <c r="AH147" s="15" t="s">
        <v>37</v>
      </c>
      <c r="AI147" s="15" t="s">
        <v>37</v>
      </c>
      <c r="AJ147" s="15" t="s">
        <v>37</v>
      </c>
      <c r="AK147" s="15" t="s">
        <v>37</v>
      </c>
      <c r="AL147" s="15" t="s">
        <v>37</v>
      </c>
      <c r="AM147" s="15" t="s">
        <v>37</v>
      </c>
      <c r="AN147" s="15" t="s">
        <v>37</v>
      </c>
      <c r="AO147" s="12"/>
      <c r="AP147" s="16">
        <v>169362.72357592481</v>
      </c>
      <c r="AQ147" s="17">
        <v>5</v>
      </c>
      <c r="AR147" s="18" t="s">
        <v>37</v>
      </c>
      <c r="AS147" s="19">
        <v>3574149.9305331102</v>
      </c>
      <c r="AT147" s="19" t="s">
        <v>37</v>
      </c>
      <c r="AV147" s="16">
        <v>169362.72357592481</v>
      </c>
      <c r="AW147" s="17">
        <v>22</v>
      </c>
      <c r="AX147" s="18" t="s">
        <v>37</v>
      </c>
      <c r="AY147" s="19">
        <v>679348.93980335351</v>
      </c>
      <c r="AZ147" s="19" t="s">
        <v>37</v>
      </c>
    </row>
    <row r="148" spans="8:52" customFormat="1" x14ac:dyDescent="0.15">
      <c r="H148" s="4"/>
      <c r="I148" s="14">
        <v>44707</v>
      </c>
      <c r="J148" s="15">
        <v>27900.805496644094</v>
      </c>
      <c r="K148" s="15">
        <v>28430.478824447633</v>
      </c>
      <c r="L148" s="15">
        <v>0</v>
      </c>
      <c r="M148" s="15">
        <v>0</v>
      </c>
      <c r="N148" s="15">
        <v>32968.616951917953</v>
      </c>
      <c r="O148" s="15">
        <v>34040.45977392717</v>
      </c>
      <c r="P148" s="15">
        <v>0</v>
      </c>
      <c r="Q148" s="15">
        <v>0</v>
      </c>
      <c r="R148" s="15" t="s">
        <v>37</v>
      </c>
      <c r="S148" s="15" t="s">
        <v>37</v>
      </c>
      <c r="T148" s="15">
        <v>45483.205308407407</v>
      </c>
      <c r="U148" s="15" t="s">
        <v>37</v>
      </c>
      <c r="V148" s="15" t="s">
        <v>37</v>
      </c>
      <c r="W148" s="15" t="s">
        <v>37</v>
      </c>
      <c r="X148" s="15" t="s">
        <v>37</v>
      </c>
      <c r="Y148" s="15" t="s">
        <v>37</v>
      </c>
      <c r="Z148" s="15" t="s">
        <v>37</v>
      </c>
      <c r="AA148" s="15" t="s">
        <v>37</v>
      </c>
      <c r="AB148" s="15" t="s">
        <v>37</v>
      </c>
      <c r="AC148" s="15" t="s">
        <v>37</v>
      </c>
      <c r="AD148" s="15" t="s">
        <v>37</v>
      </c>
      <c r="AE148" s="15" t="s">
        <v>37</v>
      </c>
      <c r="AF148" s="15" t="s">
        <v>37</v>
      </c>
      <c r="AG148" s="15" t="s">
        <v>37</v>
      </c>
      <c r="AH148" s="15" t="s">
        <v>37</v>
      </c>
      <c r="AI148" s="15" t="s">
        <v>37</v>
      </c>
      <c r="AJ148" s="15" t="s">
        <v>37</v>
      </c>
      <c r="AK148" s="15" t="s">
        <v>37</v>
      </c>
      <c r="AL148" s="15" t="s">
        <v>37</v>
      </c>
      <c r="AM148" s="15" t="s">
        <v>37</v>
      </c>
      <c r="AN148" s="15" t="s">
        <v>37</v>
      </c>
      <c r="AO148" s="12"/>
      <c r="AP148" s="16">
        <v>168823.56635534426</v>
      </c>
      <c r="AQ148" s="17">
        <v>5</v>
      </c>
      <c r="AR148" s="18" t="s">
        <v>37</v>
      </c>
      <c r="AS148" s="19">
        <v>3742973.4968884545</v>
      </c>
      <c r="AT148" s="19" t="s">
        <v>37</v>
      </c>
      <c r="AV148" s="16">
        <v>168823.56635534426</v>
      </c>
      <c r="AW148" s="17">
        <v>22</v>
      </c>
      <c r="AX148" s="18" t="s">
        <v>37</v>
      </c>
      <c r="AY148" s="19">
        <v>848172.50615869777</v>
      </c>
      <c r="AZ148" s="19" t="s">
        <v>37</v>
      </c>
    </row>
    <row r="149" spans="8:52" customFormat="1" x14ac:dyDescent="0.15">
      <c r="H149" s="4"/>
      <c r="I149" s="14">
        <v>44708</v>
      </c>
      <c r="J149" s="15">
        <v>27892.419311677677</v>
      </c>
      <c r="K149" s="15">
        <v>28421.933434812403</v>
      </c>
      <c r="L149" s="15">
        <v>0</v>
      </c>
      <c r="M149" s="15">
        <v>0</v>
      </c>
      <c r="N149" s="15">
        <v>32958.707527622697</v>
      </c>
      <c r="O149" s="15">
        <v>34030.228184303691</v>
      </c>
      <c r="P149" s="15">
        <v>0</v>
      </c>
      <c r="Q149" s="15">
        <v>0</v>
      </c>
      <c r="R149" s="15" t="s">
        <v>37</v>
      </c>
      <c r="S149" s="15" t="s">
        <v>37</v>
      </c>
      <c r="T149" s="15">
        <v>45466.116618412962</v>
      </c>
      <c r="U149" s="15" t="s">
        <v>37</v>
      </c>
      <c r="V149" s="15" t="s">
        <v>37</v>
      </c>
      <c r="W149" s="15" t="s">
        <v>37</v>
      </c>
      <c r="X149" s="15" t="s">
        <v>37</v>
      </c>
      <c r="Y149" s="15" t="s">
        <v>37</v>
      </c>
      <c r="Z149" s="15" t="s">
        <v>37</v>
      </c>
      <c r="AA149" s="15" t="s">
        <v>37</v>
      </c>
      <c r="AB149" s="15" t="s">
        <v>37</v>
      </c>
      <c r="AC149" s="15" t="s">
        <v>37</v>
      </c>
      <c r="AD149" s="15" t="s">
        <v>37</v>
      </c>
      <c r="AE149" s="15" t="s">
        <v>37</v>
      </c>
      <c r="AF149" s="15" t="s">
        <v>37</v>
      </c>
      <c r="AG149" s="15" t="s">
        <v>37</v>
      </c>
      <c r="AH149" s="15" t="s">
        <v>37</v>
      </c>
      <c r="AI149" s="15" t="s">
        <v>37</v>
      </c>
      <c r="AJ149" s="15" t="s">
        <v>37</v>
      </c>
      <c r="AK149" s="15" t="s">
        <v>37</v>
      </c>
      <c r="AL149" s="15" t="s">
        <v>37</v>
      </c>
      <c r="AM149" s="15" t="s">
        <v>37</v>
      </c>
      <c r="AN149" s="15" t="s">
        <v>37</v>
      </c>
      <c r="AO149" s="12"/>
      <c r="AP149" s="16">
        <v>168769.40507682943</v>
      </c>
      <c r="AQ149" s="17">
        <v>5</v>
      </c>
      <c r="AR149" s="18" t="s">
        <v>37</v>
      </c>
      <c r="AS149" s="19">
        <v>3911742.9019652838</v>
      </c>
      <c r="AT149" s="19" t="s">
        <v>37</v>
      </c>
      <c r="AV149" s="16">
        <v>168769.40507682943</v>
      </c>
      <c r="AW149" s="17">
        <v>22</v>
      </c>
      <c r="AX149" s="18" t="s">
        <v>37</v>
      </c>
      <c r="AY149" s="19">
        <v>1016941.9112355271</v>
      </c>
      <c r="AZ149" s="19" t="s">
        <v>37</v>
      </c>
    </row>
    <row r="150" spans="8:52" customFormat="1" x14ac:dyDescent="0.15">
      <c r="H150" s="4"/>
      <c r="I150" s="14">
        <v>44709</v>
      </c>
      <c r="J150" s="15">
        <v>27884.035647358847</v>
      </c>
      <c r="K150" s="15">
        <v>28413.39061367714</v>
      </c>
      <c r="L150" s="15">
        <v>0</v>
      </c>
      <c r="M150" s="15">
        <v>0</v>
      </c>
      <c r="N150" s="15">
        <v>32948.801081817248</v>
      </c>
      <c r="O150" s="15">
        <v>34019.99967000373</v>
      </c>
      <c r="P150" s="15">
        <v>0</v>
      </c>
      <c r="Q150" s="15">
        <v>0</v>
      </c>
      <c r="R150" s="15" t="s">
        <v>37</v>
      </c>
      <c r="S150" s="15" t="s">
        <v>37</v>
      </c>
      <c r="T150" s="15">
        <v>45449.034348883477</v>
      </c>
      <c r="U150" s="15" t="s">
        <v>37</v>
      </c>
      <c r="V150" s="15" t="s">
        <v>37</v>
      </c>
      <c r="W150" s="15" t="s">
        <v>37</v>
      </c>
      <c r="X150" s="15" t="s">
        <v>37</v>
      </c>
      <c r="Y150" s="15" t="s">
        <v>37</v>
      </c>
      <c r="Z150" s="15" t="s">
        <v>37</v>
      </c>
      <c r="AA150" s="15" t="s">
        <v>37</v>
      </c>
      <c r="AB150" s="15" t="s">
        <v>37</v>
      </c>
      <c r="AC150" s="15" t="s">
        <v>37</v>
      </c>
      <c r="AD150" s="15" t="s">
        <v>37</v>
      </c>
      <c r="AE150" s="15" t="s">
        <v>37</v>
      </c>
      <c r="AF150" s="15" t="s">
        <v>37</v>
      </c>
      <c r="AG150" s="15" t="s">
        <v>37</v>
      </c>
      <c r="AH150" s="15" t="s">
        <v>37</v>
      </c>
      <c r="AI150" s="15" t="s">
        <v>37</v>
      </c>
      <c r="AJ150" s="15" t="s">
        <v>37</v>
      </c>
      <c r="AK150" s="15" t="s">
        <v>37</v>
      </c>
      <c r="AL150" s="15" t="s">
        <v>37</v>
      </c>
      <c r="AM150" s="15" t="s">
        <v>37</v>
      </c>
      <c r="AN150" s="15" t="s">
        <v>37</v>
      </c>
      <c r="AO150" s="12"/>
      <c r="AP150" s="16">
        <v>168715.26136174044</v>
      </c>
      <c r="AQ150" s="17">
        <v>5</v>
      </c>
      <c r="AR150" s="18" t="s">
        <v>37</v>
      </c>
      <c r="AS150" s="19">
        <v>4080458.1633270243</v>
      </c>
      <c r="AT150" s="19" t="s">
        <v>37</v>
      </c>
      <c r="AV150" s="16">
        <v>168715.26136174044</v>
      </c>
      <c r="AW150" s="17">
        <v>22</v>
      </c>
      <c r="AX150" s="18">
        <v>22</v>
      </c>
      <c r="AY150" s="19">
        <v>1185657.1725972677</v>
      </c>
      <c r="AZ150" s="19">
        <v>1185657.1725972677</v>
      </c>
    </row>
    <row r="151" spans="8:52" customFormat="1" x14ac:dyDescent="0.15">
      <c r="H151" s="4"/>
      <c r="I151" s="14">
        <v>44710</v>
      </c>
      <c r="J151" s="15">
        <v>27875.654502929989</v>
      </c>
      <c r="K151" s="15">
        <v>28404.850360269826</v>
      </c>
      <c r="L151" s="15">
        <v>0</v>
      </c>
      <c r="M151" s="15">
        <v>0</v>
      </c>
      <c r="N151" s="15">
        <v>32938.897613606372</v>
      </c>
      <c r="O151" s="15">
        <v>33523.920312530012</v>
      </c>
      <c r="P151" s="15">
        <v>0</v>
      </c>
      <c r="Q151" s="15">
        <v>0</v>
      </c>
      <c r="R151" s="15" t="s">
        <v>37</v>
      </c>
      <c r="S151" s="15" t="s">
        <v>37</v>
      </c>
      <c r="T151" s="15">
        <v>67912.131733147689</v>
      </c>
      <c r="U151" s="15" t="s">
        <v>37</v>
      </c>
      <c r="V151" s="15" t="s">
        <v>37</v>
      </c>
      <c r="W151" s="15" t="s">
        <v>37</v>
      </c>
      <c r="X151" s="15" t="s">
        <v>37</v>
      </c>
      <c r="Y151" s="15" t="s">
        <v>37</v>
      </c>
      <c r="Z151" s="15" t="s">
        <v>37</v>
      </c>
      <c r="AA151" s="15" t="s">
        <v>37</v>
      </c>
      <c r="AB151" s="15" t="s">
        <v>37</v>
      </c>
      <c r="AC151" s="15" t="s">
        <v>37</v>
      </c>
      <c r="AD151" s="15" t="s">
        <v>37</v>
      </c>
      <c r="AE151" s="15" t="s">
        <v>37</v>
      </c>
      <c r="AF151" s="15" t="s">
        <v>37</v>
      </c>
      <c r="AG151" s="15" t="s">
        <v>37</v>
      </c>
      <c r="AH151" s="15" t="s">
        <v>37</v>
      </c>
      <c r="AI151" s="15" t="s">
        <v>37</v>
      </c>
      <c r="AJ151" s="15" t="s">
        <v>37</v>
      </c>
      <c r="AK151" s="15" t="s">
        <v>37</v>
      </c>
      <c r="AL151" s="15" t="s">
        <v>37</v>
      </c>
      <c r="AM151" s="15" t="s">
        <v>37</v>
      </c>
      <c r="AN151" s="15" t="s">
        <v>37</v>
      </c>
      <c r="AO151" s="12"/>
      <c r="AP151" s="16">
        <v>190655.45452248389</v>
      </c>
      <c r="AQ151" s="17">
        <v>5</v>
      </c>
      <c r="AR151" s="18" t="s">
        <v>37</v>
      </c>
      <c r="AS151" s="19">
        <v>4271113.6178495083</v>
      </c>
      <c r="AT151" s="19" t="s">
        <v>37</v>
      </c>
      <c r="AV151" s="16">
        <v>190655.45452248389</v>
      </c>
      <c r="AW151" s="17">
        <v>23</v>
      </c>
      <c r="AX151" s="18" t="s">
        <v>37</v>
      </c>
      <c r="AY151" s="19">
        <v>190655.45452248389</v>
      </c>
      <c r="AZ151" s="19" t="s">
        <v>37</v>
      </c>
    </row>
    <row r="152" spans="8:52" customFormat="1" x14ac:dyDescent="0.15">
      <c r="H152" s="4"/>
      <c r="I152" s="14">
        <v>44711</v>
      </c>
      <c r="J152" s="15">
        <v>27867.275877633678</v>
      </c>
      <c r="K152" s="15">
        <v>27923.040795921705</v>
      </c>
      <c r="L152" s="15">
        <v>0</v>
      </c>
      <c r="M152" s="15">
        <v>0</v>
      </c>
      <c r="N152" s="15">
        <v>32928.997122095083</v>
      </c>
      <c r="O152" s="15">
        <v>33513.843979910365</v>
      </c>
      <c r="P152" s="15">
        <v>0</v>
      </c>
      <c r="Q152" s="15">
        <v>0</v>
      </c>
      <c r="R152" s="15" t="s">
        <v>37</v>
      </c>
      <c r="S152" s="15" t="s">
        <v>37</v>
      </c>
      <c r="T152" s="15">
        <v>67891.719286695341</v>
      </c>
      <c r="U152" s="15" t="s">
        <v>37</v>
      </c>
      <c r="V152" s="15" t="s">
        <v>37</v>
      </c>
      <c r="W152" s="15" t="s">
        <v>37</v>
      </c>
      <c r="X152" s="15" t="s">
        <v>37</v>
      </c>
      <c r="Y152" s="15" t="s">
        <v>37</v>
      </c>
      <c r="Z152" s="15" t="s">
        <v>37</v>
      </c>
      <c r="AA152" s="15" t="s">
        <v>37</v>
      </c>
      <c r="AB152" s="15" t="s">
        <v>37</v>
      </c>
      <c r="AC152" s="15" t="s">
        <v>37</v>
      </c>
      <c r="AD152" s="15" t="s">
        <v>37</v>
      </c>
      <c r="AE152" s="15" t="s">
        <v>37</v>
      </c>
      <c r="AF152" s="15" t="s">
        <v>37</v>
      </c>
      <c r="AG152" s="15" t="s">
        <v>37</v>
      </c>
      <c r="AH152" s="15" t="s">
        <v>37</v>
      </c>
      <c r="AI152" s="15" t="s">
        <v>37</v>
      </c>
      <c r="AJ152" s="15" t="s">
        <v>37</v>
      </c>
      <c r="AK152" s="15" t="s">
        <v>37</v>
      </c>
      <c r="AL152" s="15" t="s">
        <v>37</v>
      </c>
      <c r="AM152" s="15" t="s">
        <v>37</v>
      </c>
      <c r="AN152" s="15" t="s">
        <v>37</v>
      </c>
      <c r="AO152" s="12"/>
      <c r="AP152" s="16">
        <v>190124.87706225616</v>
      </c>
      <c r="AQ152" s="17">
        <v>5</v>
      </c>
      <c r="AR152" s="18" t="s">
        <v>37</v>
      </c>
      <c r="AS152" s="19">
        <v>4461238.4949117647</v>
      </c>
      <c r="AT152" s="19" t="s">
        <v>37</v>
      </c>
      <c r="AV152" s="16">
        <v>190124.87706225616</v>
      </c>
      <c r="AW152" s="17">
        <v>23</v>
      </c>
      <c r="AX152" s="18" t="s">
        <v>37</v>
      </c>
      <c r="AY152" s="19">
        <v>380780.33158474008</v>
      </c>
      <c r="AZ152" s="19" t="s">
        <v>37</v>
      </c>
    </row>
    <row r="153" spans="8:52" customFormat="1" x14ac:dyDescent="0.15">
      <c r="H153" s="4"/>
      <c r="I153" s="14">
        <v>44712</v>
      </c>
      <c r="J153" s="15">
        <v>27386.715028836257</v>
      </c>
      <c r="K153" s="15">
        <v>27914.647927659615</v>
      </c>
      <c r="L153" s="15">
        <v>0</v>
      </c>
      <c r="M153" s="15">
        <v>0</v>
      </c>
      <c r="N153" s="15">
        <v>32919.099606388663</v>
      </c>
      <c r="O153" s="15">
        <v>33503.770675948406</v>
      </c>
      <c r="P153" s="15">
        <v>0</v>
      </c>
      <c r="Q153" s="15">
        <v>0</v>
      </c>
      <c r="R153" s="15" t="s">
        <v>37</v>
      </c>
      <c r="S153" s="15" t="s">
        <v>37</v>
      </c>
      <c r="T153" s="15">
        <v>67871.312975641165</v>
      </c>
      <c r="U153" s="15" t="s">
        <v>37</v>
      </c>
      <c r="V153" s="15" t="s">
        <v>37</v>
      </c>
      <c r="W153" s="15" t="s">
        <v>37</v>
      </c>
      <c r="X153" s="15" t="s">
        <v>37</v>
      </c>
      <c r="Y153" s="15" t="s">
        <v>37</v>
      </c>
      <c r="Z153" s="15" t="s">
        <v>37</v>
      </c>
      <c r="AA153" s="15" t="s">
        <v>37</v>
      </c>
      <c r="AB153" s="15" t="s">
        <v>37</v>
      </c>
      <c r="AC153" s="15" t="s">
        <v>37</v>
      </c>
      <c r="AD153" s="15" t="s">
        <v>37</v>
      </c>
      <c r="AE153" s="15" t="s">
        <v>37</v>
      </c>
      <c r="AF153" s="15" t="s">
        <v>37</v>
      </c>
      <c r="AG153" s="15" t="s">
        <v>37</v>
      </c>
      <c r="AH153" s="15" t="s">
        <v>37</v>
      </c>
      <c r="AI153" s="15" t="s">
        <v>37</v>
      </c>
      <c r="AJ153" s="15" t="s">
        <v>37</v>
      </c>
      <c r="AK153" s="15" t="s">
        <v>37</v>
      </c>
      <c r="AL153" s="15" t="s">
        <v>37</v>
      </c>
      <c r="AM153" s="15" t="s">
        <v>37</v>
      </c>
      <c r="AN153" s="15" t="s">
        <v>37</v>
      </c>
      <c r="AO153" s="12"/>
      <c r="AP153" s="16">
        <v>189595.5462144741</v>
      </c>
      <c r="AQ153" s="17">
        <v>5</v>
      </c>
      <c r="AR153" s="18">
        <v>5</v>
      </c>
      <c r="AS153" s="19">
        <v>4650834.0411262391</v>
      </c>
      <c r="AT153" s="19">
        <v>4650834.0411262391</v>
      </c>
      <c r="AV153" s="16">
        <v>189595.5462144741</v>
      </c>
      <c r="AW153" s="17">
        <v>23</v>
      </c>
      <c r="AX153" s="18" t="s">
        <v>37</v>
      </c>
      <c r="AY153" s="19">
        <v>570375.87779921421</v>
      </c>
      <c r="AZ153" s="19" t="s">
        <v>37</v>
      </c>
    </row>
    <row r="154" spans="8:52" customFormat="1" x14ac:dyDescent="0.15">
      <c r="H154" s="4"/>
      <c r="I154" s="14">
        <v>44713</v>
      </c>
      <c r="J154" s="15">
        <v>27378.483364776162</v>
      </c>
      <c r="K154" s="15">
        <v>27906.257582053928</v>
      </c>
      <c r="L154" s="15">
        <v>0</v>
      </c>
      <c r="M154" s="15">
        <v>0</v>
      </c>
      <c r="N154" s="15">
        <v>32909.205065592694</v>
      </c>
      <c r="O154" s="15">
        <v>33493.700399733803</v>
      </c>
      <c r="P154" s="15">
        <v>0</v>
      </c>
      <c r="Q154" s="15">
        <v>0</v>
      </c>
      <c r="R154" s="15" t="s">
        <v>37</v>
      </c>
      <c r="S154" s="15" t="s">
        <v>37</v>
      </c>
      <c r="T154" s="15">
        <v>67850.912798141057</v>
      </c>
      <c r="U154" s="15" t="s">
        <v>37</v>
      </c>
      <c r="V154" s="15" t="s">
        <v>37</v>
      </c>
      <c r="W154" s="15" t="s">
        <v>37</v>
      </c>
      <c r="X154" s="15" t="s">
        <v>37</v>
      </c>
      <c r="Y154" s="15" t="s">
        <v>37</v>
      </c>
      <c r="Z154" s="15" t="s">
        <v>37</v>
      </c>
      <c r="AA154" s="15" t="s">
        <v>37</v>
      </c>
      <c r="AB154" s="15" t="s">
        <v>37</v>
      </c>
      <c r="AC154" s="15" t="s">
        <v>37</v>
      </c>
      <c r="AD154" s="15" t="s">
        <v>37</v>
      </c>
      <c r="AE154" s="15" t="s">
        <v>37</v>
      </c>
      <c r="AF154" s="15" t="s">
        <v>37</v>
      </c>
      <c r="AG154" s="15" t="s">
        <v>37</v>
      </c>
      <c r="AH154" s="15" t="s">
        <v>37</v>
      </c>
      <c r="AI154" s="15" t="s">
        <v>37</v>
      </c>
      <c r="AJ154" s="15" t="s">
        <v>37</v>
      </c>
      <c r="AK154" s="15" t="s">
        <v>37</v>
      </c>
      <c r="AL154" s="15" t="s">
        <v>37</v>
      </c>
      <c r="AM154" s="15" t="s">
        <v>37</v>
      </c>
      <c r="AN154" s="15" t="s">
        <v>37</v>
      </c>
      <c r="AO154" s="12"/>
      <c r="AP154" s="16">
        <v>189538.55921029765</v>
      </c>
      <c r="AQ154" s="17">
        <v>6</v>
      </c>
      <c r="AR154" s="18" t="s">
        <v>37</v>
      </c>
      <c r="AS154" s="19">
        <v>189538.55921029765</v>
      </c>
      <c r="AT154" s="19" t="s">
        <v>37</v>
      </c>
      <c r="AV154" s="16">
        <v>189538.55921029765</v>
      </c>
      <c r="AW154" s="17">
        <v>23</v>
      </c>
      <c r="AX154" s="18" t="s">
        <v>37</v>
      </c>
      <c r="AY154" s="19">
        <v>759914.43700951186</v>
      </c>
      <c r="AZ154" s="19" t="s">
        <v>37</v>
      </c>
    </row>
    <row r="155" spans="8:52" customFormat="1" x14ac:dyDescent="0.15">
      <c r="H155" s="4"/>
      <c r="I155" s="14">
        <v>44714</v>
      </c>
      <c r="J155" s="15">
        <v>27370.254174919093</v>
      </c>
      <c r="K155" s="15">
        <v>27897.869758346413</v>
      </c>
      <c r="L155" s="15">
        <v>0</v>
      </c>
      <c r="M155" s="15">
        <v>0</v>
      </c>
      <c r="N155" s="15">
        <v>32415.500065006901</v>
      </c>
      <c r="O155" s="15">
        <v>33483.633150356516</v>
      </c>
      <c r="P155" s="15">
        <v>0</v>
      </c>
      <c r="Q155" s="15">
        <v>0</v>
      </c>
      <c r="R155" s="15" t="s">
        <v>37</v>
      </c>
      <c r="S155" s="15" t="s">
        <v>37</v>
      </c>
      <c r="T155" s="15">
        <v>67830.518752351447</v>
      </c>
      <c r="U155" s="15" t="s">
        <v>37</v>
      </c>
      <c r="V155" s="15" t="s">
        <v>37</v>
      </c>
      <c r="W155" s="15" t="s">
        <v>37</v>
      </c>
      <c r="X155" s="15" t="s">
        <v>37</v>
      </c>
      <c r="Y155" s="15" t="s">
        <v>37</v>
      </c>
      <c r="Z155" s="15" t="s">
        <v>37</v>
      </c>
      <c r="AA155" s="15" t="s">
        <v>37</v>
      </c>
      <c r="AB155" s="15" t="s">
        <v>37</v>
      </c>
      <c r="AC155" s="15" t="s">
        <v>37</v>
      </c>
      <c r="AD155" s="15" t="s">
        <v>37</v>
      </c>
      <c r="AE155" s="15" t="s">
        <v>37</v>
      </c>
      <c r="AF155" s="15" t="s">
        <v>37</v>
      </c>
      <c r="AG155" s="15" t="s">
        <v>37</v>
      </c>
      <c r="AH155" s="15" t="s">
        <v>37</v>
      </c>
      <c r="AI155" s="15" t="s">
        <v>37</v>
      </c>
      <c r="AJ155" s="15" t="s">
        <v>37</v>
      </c>
      <c r="AK155" s="15" t="s">
        <v>37</v>
      </c>
      <c r="AL155" s="15" t="s">
        <v>37</v>
      </c>
      <c r="AM155" s="15" t="s">
        <v>37</v>
      </c>
      <c r="AN155" s="15" t="s">
        <v>37</v>
      </c>
      <c r="AO155" s="12"/>
      <c r="AP155" s="16">
        <v>188997.77590098037</v>
      </c>
      <c r="AQ155" s="17">
        <v>6</v>
      </c>
      <c r="AR155" s="18" t="s">
        <v>37</v>
      </c>
      <c r="AS155" s="19">
        <v>378536.33511127799</v>
      </c>
      <c r="AT155" s="19" t="s">
        <v>37</v>
      </c>
      <c r="AV155" s="16">
        <v>188997.77590098037</v>
      </c>
      <c r="AW155" s="17">
        <v>23</v>
      </c>
      <c r="AX155" s="18" t="s">
        <v>37</v>
      </c>
      <c r="AY155" s="19">
        <v>948912.21291049221</v>
      </c>
      <c r="AZ155" s="19" t="s">
        <v>37</v>
      </c>
    </row>
    <row r="156" spans="8:52" customFormat="1" x14ac:dyDescent="0.15">
      <c r="H156" s="4"/>
      <c r="I156" s="14">
        <v>44715</v>
      </c>
      <c r="J156" s="15">
        <v>27362.02745852137</v>
      </c>
      <c r="K156" s="15">
        <v>27889.484455779046</v>
      </c>
      <c r="L156" s="15">
        <v>0</v>
      </c>
      <c r="M156" s="15">
        <v>0</v>
      </c>
      <c r="N156" s="15">
        <v>32405.756891844507</v>
      </c>
      <c r="O156" s="15">
        <v>33473.568926906744</v>
      </c>
      <c r="P156" s="15">
        <v>0</v>
      </c>
      <c r="Q156" s="15">
        <v>0</v>
      </c>
      <c r="R156" s="15" t="s">
        <v>37</v>
      </c>
      <c r="S156" s="15" t="s">
        <v>37</v>
      </c>
      <c r="T156" s="15">
        <v>67810.130836429307</v>
      </c>
      <c r="U156" s="15" t="s">
        <v>37</v>
      </c>
      <c r="V156" s="15" t="s">
        <v>37</v>
      </c>
      <c r="W156" s="15" t="s">
        <v>37</v>
      </c>
      <c r="X156" s="15" t="s">
        <v>37</v>
      </c>
      <c r="Y156" s="15" t="s">
        <v>37</v>
      </c>
      <c r="Z156" s="15" t="s">
        <v>37</v>
      </c>
      <c r="AA156" s="15" t="s">
        <v>37</v>
      </c>
      <c r="AB156" s="15" t="s">
        <v>37</v>
      </c>
      <c r="AC156" s="15" t="s">
        <v>37</v>
      </c>
      <c r="AD156" s="15" t="s">
        <v>37</v>
      </c>
      <c r="AE156" s="15" t="s">
        <v>37</v>
      </c>
      <c r="AF156" s="15" t="s">
        <v>37</v>
      </c>
      <c r="AG156" s="15" t="s">
        <v>37</v>
      </c>
      <c r="AH156" s="15" t="s">
        <v>37</v>
      </c>
      <c r="AI156" s="15" t="s">
        <v>37</v>
      </c>
      <c r="AJ156" s="15" t="s">
        <v>37</v>
      </c>
      <c r="AK156" s="15" t="s">
        <v>37</v>
      </c>
      <c r="AL156" s="15" t="s">
        <v>37</v>
      </c>
      <c r="AM156" s="15" t="s">
        <v>37</v>
      </c>
      <c r="AN156" s="15" t="s">
        <v>37</v>
      </c>
      <c r="AO156" s="12"/>
      <c r="AP156" s="16">
        <v>188940.96856948096</v>
      </c>
      <c r="AQ156" s="17">
        <v>6</v>
      </c>
      <c r="AR156" s="18" t="s">
        <v>37</v>
      </c>
      <c r="AS156" s="19">
        <v>567477.30368075892</v>
      </c>
      <c r="AT156" s="19" t="s">
        <v>37</v>
      </c>
      <c r="AV156" s="16">
        <v>188940.96856948096</v>
      </c>
      <c r="AW156" s="17">
        <v>23</v>
      </c>
      <c r="AX156" s="18" t="s">
        <v>37</v>
      </c>
      <c r="AY156" s="19">
        <v>1137853.1814799733</v>
      </c>
      <c r="AZ156" s="19" t="s">
        <v>37</v>
      </c>
    </row>
    <row r="157" spans="8:52" customFormat="1" x14ac:dyDescent="0.15">
      <c r="H157" s="4"/>
      <c r="I157" s="14">
        <v>44716</v>
      </c>
      <c r="J157" s="15">
        <v>27353.803214839558</v>
      </c>
      <c r="K157" s="15">
        <v>27881.10167359405</v>
      </c>
      <c r="L157" s="15">
        <v>0</v>
      </c>
      <c r="M157" s="15">
        <v>0</v>
      </c>
      <c r="N157" s="15">
        <v>32396.016647201588</v>
      </c>
      <c r="O157" s="15">
        <v>33463.507728475</v>
      </c>
      <c r="P157" s="15">
        <v>0</v>
      </c>
      <c r="Q157" s="15">
        <v>0</v>
      </c>
      <c r="R157" s="15" t="s">
        <v>37</v>
      </c>
      <c r="S157" s="15" t="s">
        <v>37</v>
      </c>
      <c r="T157" s="15">
        <v>67789.749048532176</v>
      </c>
      <c r="U157" s="15" t="s">
        <v>37</v>
      </c>
      <c r="V157" s="15" t="s">
        <v>37</v>
      </c>
      <c r="W157" s="15" t="s">
        <v>37</v>
      </c>
      <c r="X157" s="15" t="s">
        <v>37</v>
      </c>
      <c r="Y157" s="15" t="s">
        <v>37</v>
      </c>
      <c r="Z157" s="15" t="s">
        <v>37</v>
      </c>
      <c r="AA157" s="15" t="s">
        <v>37</v>
      </c>
      <c r="AB157" s="15" t="s">
        <v>37</v>
      </c>
      <c r="AC157" s="15" t="s">
        <v>37</v>
      </c>
      <c r="AD157" s="15" t="s">
        <v>37</v>
      </c>
      <c r="AE157" s="15" t="s">
        <v>37</v>
      </c>
      <c r="AF157" s="15" t="s">
        <v>37</v>
      </c>
      <c r="AG157" s="15" t="s">
        <v>37</v>
      </c>
      <c r="AH157" s="15" t="s">
        <v>37</v>
      </c>
      <c r="AI157" s="15" t="s">
        <v>37</v>
      </c>
      <c r="AJ157" s="15" t="s">
        <v>37</v>
      </c>
      <c r="AK157" s="15" t="s">
        <v>37</v>
      </c>
      <c r="AL157" s="15" t="s">
        <v>37</v>
      </c>
      <c r="AM157" s="15" t="s">
        <v>37</v>
      </c>
      <c r="AN157" s="15" t="s">
        <v>37</v>
      </c>
      <c r="AO157" s="12"/>
      <c r="AP157" s="16">
        <v>188884.17831264238</v>
      </c>
      <c r="AQ157" s="17">
        <v>6</v>
      </c>
      <c r="AR157" s="18" t="s">
        <v>37</v>
      </c>
      <c r="AS157" s="19">
        <v>756361.48199340131</v>
      </c>
      <c r="AT157" s="19" t="s">
        <v>37</v>
      </c>
      <c r="AV157" s="16">
        <v>188884.17831264238</v>
      </c>
      <c r="AW157" s="17">
        <v>23</v>
      </c>
      <c r="AX157" s="18">
        <v>23</v>
      </c>
      <c r="AY157" s="19">
        <v>1326737.3597926158</v>
      </c>
      <c r="AZ157" s="19">
        <v>1326737.3597926158</v>
      </c>
    </row>
    <row r="158" spans="8:52" customFormat="1" x14ac:dyDescent="0.15">
      <c r="H158" s="4"/>
      <c r="I158" s="14">
        <v>44717</v>
      </c>
      <c r="J158" s="15">
        <v>27345.581443130413</v>
      </c>
      <c r="K158" s="15">
        <v>27872.721411033875</v>
      </c>
      <c r="L158" s="15">
        <v>0</v>
      </c>
      <c r="M158" s="15">
        <v>0</v>
      </c>
      <c r="N158" s="15">
        <v>32386.279330197918</v>
      </c>
      <c r="O158" s="15">
        <v>32968.616951917953</v>
      </c>
      <c r="P158" s="15">
        <v>0</v>
      </c>
      <c r="Q158" s="15">
        <v>0</v>
      </c>
      <c r="R158" s="15" t="s">
        <v>37</v>
      </c>
      <c r="S158" s="15" t="s">
        <v>37</v>
      </c>
      <c r="T158" s="15">
        <v>80476.13089684656</v>
      </c>
      <c r="U158" s="15" t="s">
        <v>37</v>
      </c>
      <c r="V158" s="15" t="s">
        <v>37</v>
      </c>
      <c r="W158" s="15" t="s">
        <v>37</v>
      </c>
      <c r="X158" s="15" t="s">
        <v>37</v>
      </c>
      <c r="Y158" s="15" t="s">
        <v>37</v>
      </c>
      <c r="Z158" s="15" t="s">
        <v>37</v>
      </c>
      <c r="AA158" s="15" t="s">
        <v>37</v>
      </c>
      <c r="AB158" s="15" t="s">
        <v>37</v>
      </c>
      <c r="AC158" s="15" t="s">
        <v>37</v>
      </c>
      <c r="AD158" s="15" t="s">
        <v>37</v>
      </c>
      <c r="AE158" s="15" t="s">
        <v>37</v>
      </c>
      <c r="AF158" s="15" t="s">
        <v>37</v>
      </c>
      <c r="AG158" s="15" t="s">
        <v>37</v>
      </c>
      <c r="AH158" s="15" t="s">
        <v>37</v>
      </c>
      <c r="AI158" s="15" t="s">
        <v>37</v>
      </c>
      <c r="AJ158" s="15" t="s">
        <v>37</v>
      </c>
      <c r="AK158" s="15" t="s">
        <v>37</v>
      </c>
      <c r="AL158" s="15" t="s">
        <v>37</v>
      </c>
      <c r="AM158" s="15" t="s">
        <v>37</v>
      </c>
      <c r="AN158" s="15" t="s">
        <v>37</v>
      </c>
      <c r="AO158" s="12"/>
      <c r="AP158" s="16">
        <v>201049.33003312669</v>
      </c>
      <c r="AQ158" s="17">
        <v>6</v>
      </c>
      <c r="AR158" s="18" t="s">
        <v>37</v>
      </c>
      <c r="AS158" s="19">
        <v>957410.81202652794</v>
      </c>
      <c r="AT158" s="19" t="s">
        <v>37</v>
      </c>
      <c r="AV158" s="16">
        <v>201049.33003312669</v>
      </c>
      <c r="AW158" s="17">
        <v>24</v>
      </c>
      <c r="AX158" s="18" t="s">
        <v>37</v>
      </c>
      <c r="AY158" s="19">
        <v>201049.33003312669</v>
      </c>
      <c r="AZ158" s="19" t="s">
        <v>37</v>
      </c>
    </row>
    <row r="159" spans="8:52" customFormat="1" x14ac:dyDescent="0.15">
      <c r="H159" s="4"/>
      <c r="I159" s="14">
        <v>44718</v>
      </c>
      <c r="J159" s="15">
        <v>27337.362142650934</v>
      </c>
      <c r="K159" s="15">
        <v>27392.066656030322</v>
      </c>
      <c r="L159" s="15">
        <v>0</v>
      </c>
      <c r="M159" s="15">
        <v>0</v>
      </c>
      <c r="N159" s="15">
        <v>32376.544939953525</v>
      </c>
      <c r="O159" s="15">
        <v>32958.707527622697</v>
      </c>
      <c r="P159" s="15">
        <v>0</v>
      </c>
      <c r="Q159" s="15">
        <v>0</v>
      </c>
      <c r="R159" s="15" t="s">
        <v>37</v>
      </c>
      <c r="S159" s="15" t="s">
        <v>37</v>
      </c>
      <c r="T159" s="15">
        <v>80451.94207121701</v>
      </c>
      <c r="U159" s="15" t="s">
        <v>37</v>
      </c>
      <c r="V159" s="15" t="s">
        <v>37</v>
      </c>
      <c r="W159" s="15" t="s">
        <v>37</v>
      </c>
      <c r="X159" s="15" t="s">
        <v>37</v>
      </c>
      <c r="Y159" s="15" t="s">
        <v>37</v>
      </c>
      <c r="Z159" s="15" t="s">
        <v>37</v>
      </c>
      <c r="AA159" s="15" t="s">
        <v>37</v>
      </c>
      <c r="AB159" s="15" t="s">
        <v>37</v>
      </c>
      <c r="AC159" s="15" t="s">
        <v>37</v>
      </c>
      <c r="AD159" s="15" t="s">
        <v>37</v>
      </c>
      <c r="AE159" s="15" t="s">
        <v>37</v>
      </c>
      <c r="AF159" s="15" t="s">
        <v>37</v>
      </c>
      <c r="AG159" s="15" t="s">
        <v>37</v>
      </c>
      <c r="AH159" s="15" t="s">
        <v>37</v>
      </c>
      <c r="AI159" s="15" t="s">
        <v>37</v>
      </c>
      <c r="AJ159" s="15" t="s">
        <v>37</v>
      </c>
      <c r="AK159" s="15" t="s">
        <v>37</v>
      </c>
      <c r="AL159" s="15" t="s">
        <v>37</v>
      </c>
      <c r="AM159" s="15" t="s">
        <v>37</v>
      </c>
      <c r="AN159" s="15" t="s">
        <v>37</v>
      </c>
      <c r="AO159" s="12"/>
      <c r="AP159" s="16">
        <v>200516.62333747448</v>
      </c>
      <c r="AQ159" s="17">
        <v>6</v>
      </c>
      <c r="AR159" s="18" t="s">
        <v>37</v>
      </c>
      <c r="AS159" s="19">
        <v>1157927.4353640024</v>
      </c>
      <c r="AT159" s="19" t="s">
        <v>37</v>
      </c>
      <c r="AV159" s="16">
        <v>200516.62333747448</v>
      </c>
      <c r="AW159" s="17">
        <v>24</v>
      </c>
      <c r="AX159" s="18" t="s">
        <v>37</v>
      </c>
      <c r="AY159" s="19">
        <v>401565.95337060117</v>
      </c>
      <c r="AZ159" s="19" t="s">
        <v>37</v>
      </c>
    </row>
    <row r="160" spans="8:52" customFormat="1" x14ac:dyDescent="0.15">
      <c r="H160" s="4"/>
      <c r="I160" s="14">
        <v>44719</v>
      </c>
      <c r="J160" s="15">
        <v>26578.182806760935</v>
      </c>
      <c r="K160" s="15">
        <v>27383.833383423989</v>
      </c>
      <c r="L160" s="15">
        <v>0</v>
      </c>
      <c r="M160" s="15">
        <v>0</v>
      </c>
      <c r="N160" s="15">
        <v>32366.813475588715</v>
      </c>
      <c r="O160" s="15">
        <v>32948.801081817248</v>
      </c>
      <c r="P160" s="15">
        <v>0</v>
      </c>
      <c r="Q160" s="15">
        <v>0</v>
      </c>
      <c r="R160" s="15" t="s">
        <v>37</v>
      </c>
      <c r="S160" s="15" t="s">
        <v>37</v>
      </c>
      <c r="T160" s="15">
        <v>80427.7605160573</v>
      </c>
      <c r="U160" s="15" t="s">
        <v>37</v>
      </c>
      <c r="V160" s="15" t="s">
        <v>37</v>
      </c>
      <c r="W160" s="15" t="s">
        <v>37</v>
      </c>
      <c r="X160" s="15" t="s">
        <v>37</v>
      </c>
      <c r="Y160" s="15" t="s">
        <v>37</v>
      </c>
      <c r="Z160" s="15" t="s">
        <v>37</v>
      </c>
      <c r="AA160" s="15" t="s">
        <v>37</v>
      </c>
      <c r="AB160" s="15" t="s">
        <v>37</v>
      </c>
      <c r="AC160" s="15" t="s">
        <v>37</v>
      </c>
      <c r="AD160" s="15" t="s">
        <v>37</v>
      </c>
      <c r="AE160" s="15" t="s">
        <v>37</v>
      </c>
      <c r="AF160" s="15" t="s">
        <v>37</v>
      </c>
      <c r="AG160" s="15" t="s">
        <v>37</v>
      </c>
      <c r="AH160" s="15" t="s">
        <v>37</v>
      </c>
      <c r="AI160" s="15" t="s">
        <v>37</v>
      </c>
      <c r="AJ160" s="15" t="s">
        <v>37</v>
      </c>
      <c r="AK160" s="15" t="s">
        <v>37</v>
      </c>
      <c r="AL160" s="15" t="s">
        <v>37</v>
      </c>
      <c r="AM160" s="15" t="s">
        <v>37</v>
      </c>
      <c r="AN160" s="15" t="s">
        <v>37</v>
      </c>
      <c r="AO160" s="12"/>
      <c r="AP160" s="16">
        <v>199705.39126364817</v>
      </c>
      <c r="AQ160" s="17">
        <v>6</v>
      </c>
      <c r="AR160" s="18" t="s">
        <v>37</v>
      </c>
      <c r="AS160" s="19">
        <v>1357632.8266276505</v>
      </c>
      <c r="AT160" s="19" t="s">
        <v>37</v>
      </c>
      <c r="AV160" s="16">
        <v>199705.39126364817</v>
      </c>
      <c r="AW160" s="17">
        <v>24</v>
      </c>
      <c r="AX160" s="18" t="s">
        <v>37</v>
      </c>
      <c r="AY160" s="19">
        <v>601271.34463424934</v>
      </c>
      <c r="AZ160" s="19" t="s">
        <v>37</v>
      </c>
    </row>
    <row r="161" spans="8:52" customFormat="1" x14ac:dyDescent="0.15">
      <c r="H161" s="4"/>
      <c r="I161" s="14">
        <v>44720</v>
      </c>
      <c r="J161" s="15">
        <v>26570.194164385874</v>
      </c>
      <c r="K161" s="15">
        <v>27375.602585504173</v>
      </c>
      <c r="L161" s="15">
        <v>0</v>
      </c>
      <c r="M161" s="15">
        <v>0</v>
      </c>
      <c r="N161" s="15">
        <v>32357.084936224051</v>
      </c>
      <c r="O161" s="15">
        <v>32938.897613606372</v>
      </c>
      <c r="P161" s="15">
        <v>0</v>
      </c>
      <c r="Q161" s="15">
        <v>0</v>
      </c>
      <c r="R161" s="15" t="s">
        <v>37</v>
      </c>
      <c r="S161" s="15" t="s">
        <v>37</v>
      </c>
      <c r="T161" s="15">
        <v>80403.586229182198</v>
      </c>
      <c r="U161" s="15" t="s">
        <v>37</v>
      </c>
      <c r="V161" s="15" t="s">
        <v>37</v>
      </c>
      <c r="W161" s="15" t="s">
        <v>37</v>
      </c>
      <c r="X161" s="15" t="s">
        <v>37</v>
      </c>
      <c r="Y161" s="15" t="s">
        <v>37</v>
      </c>
      <c r="Z161" s="15" t="s">
        <v>37</v>
      </c>
      <c r="AA161" s="15" t="s">
        <v>37</v>
      </c>
      <c r="AB161" s="15" t="s">
        <v>37</v>
      </c>
      <c r="AC161" s="15" t="s">
        <v>37</v>
      </c>
      <c r="AD161" s="15" t="s">
        <v>37</v>
      </c>
      <c r="AE161" s="15" t="s">
        <v>37</v>
      </c>
      <c r="AF161" s="15" t="s">
        <v>37</v>
      </c>
      <c r="AG161" s="15" t="s">
        <v>37</v>
      </c>
      <c r="AH161" s="15" t="s">
        <v>37</v>
      </c>
      <c r="AI161" s="15" t="s">
        <v>37</v>
      </c>
      <c r="AJ161" s="15" t="s">
        <v>37</v>
      </c>
      <c r="AK161" s="15" t="s">
        <v>37</v>
      </c>
      <c r="AL161" s="15" t="s">
        <v>37</v>
      </c>
      <c r="AM161" s="15" t="s">
        <v>37</v>
      </c>
      <c r="AN161" s="15" t="s">
        <v>37</v>
      </c>
      <c r="AO161" s="12"/>
      <c r="AP161" s="16">
        <v>199645.36552890268</v>
      </c>
      <c r="AQ161" s="17">
        <v>6</v>
      </c>
      <c r="AR161" s="18" t="s">
        <v>37</v>
      </c>
      <c r="AS161" s="19">
        <v>1557278.1921565533</v>
      </c>
      <c r="AT161" s="19" t="s">
        <v>37</v>
      </c>
      <c r="AV161" s="16">
        <v>199645.36552890268</v>
      </c>
      <c r="AW161" s="17">
        <v>24</v>
      </c>
      <c r="AX161" s="18" t="s">
        <v>37</v>
      </c>
      <c r="AY161" s="19">
        <v>800916.71016315208</v>
      </c>
      <c r="AZ161" s="19" t="s">
        <v>37</v>
      </c>
    </row>
    <row r="162" spans="8:52" customFormat="1" x14ac:dyDescent="0.15">
      <c r="H162" s="4"/>
      <c r="I162" s="14">
        <v>44721</v>
      </c>
      <c r="J162" s="15">
        <v>26562.207923168462</v>
      </c>
      <c r="K162" s="15">
        <v>27367.374261527042</v>
      </c>
      <c r="L162" s="15">
        <v>0</v>
      </c>
      <c r="M162" s="15">
        <v>0</v>
      </c>
      <c r="N162" s="15">
        <v>31864.562913204543</v>
      </c>
      <c r="O162" s="15">
        <v>32928.997122095083</v>
      </c>
      <c r="P162" s="15">
        <v>0</v>
      </c>
      <c r="Q162" s="15">
        <v>0</v>
      </c>
      <c r="R162" s="15" t="s">
        <v>37</v>
      </c>
      <c r="S162" s="15" t="s">
        <v>37</v>
      </c>
      <c r="T162" s="15">
        <v>80379.419208407024</v>
      </c>
      <c r="U162" s="15" t="s">
        <v>37</v>
      </c>
      <c r="V162" s="15" t="s">
        <v>37</v>
      </c>
      <c r="W162" s="15" t="s">
        <v>37</v>
      </c>
      <c r="X162" s="15" t="s">
        <v>37</v>
      </c>
      <c r="Y162" s="15" t="s">
        <v>37</v>
      </c>
      <c r="Z162" s="15" t="s">
        <v>37</v>
      </c>
      <c r="AA162" s="15" t="s">
        <v>37</v>
      </c>
      <c r="AB162" s="15" t="s">
        <v>37</v>
      </c>
      <c r="AC162" s="15" t="s">
        <v>37</v>
      </c>
      <c r="AD162" s="15" t="s">
        <v>37</v>
      </c>
      <c r="AE162" s="15" t="s">
        <v>37</v>
      </c>
      <c r="AF162" s="15" t="s">
        <v>37</v>
      </c>
      <c r="AG162" s="15" t="s">
        <v>37</v>
      </c>
      <c r="AH162" s="15" t="s">
        <v>37</v>
      </c>
      <c r="AI162" s="15" t="s">
        <v>37</v>
      </c>
      <c r="AJ162" s="15" t="s">
        <v>37</v>
      </c>
      <c r="AK162" s="15" t="s">
        <v>37</v>
      </c>
      <c r="AL162" s="15" t="s">
        <v>37</v>
      </c>
      <c r="AM162" s="15" t="s">
        <v>37</v>
      </c>
      <c r="AN162" s="15" t="s">
        <v>37</v>
      </c>
      <c r="AO162" s="12"/>
      <c r="AP162" s="16">
        <v>199102.56142840214</v>
      </c>
      <c r="AQ162" s="17">
        <v>6</v>
      </c>
      <c r="AR162" s="18" t="s">
        <v>37</v>
      </c>
      <c r="AS162" s="19">
        <v>1756380.7535849554</v>
      </c>
      <c r="AT162" s="19" t="s">
        <v>37</v>
      </c>
      <c r="AV162" s="16">
        <v>199102.56142840214</v>
      </c>
      <c r="AW162" s="17">
        <v>24</v>
      </c>
      <c r="AX162" s="18" t="s">
        <v>37</v>
      </c>
      <c r="AY162" s="19">
        <v>1000019.2715915542</v>
      </c>
      <c r="AZ162" s="19" t="s">
        <v>37</v>
      </c>
    </row>
    <row r="163" spans="8:52" customFormat="1" x14ac:dyDescent="0.15">
      <c r="H163" s="4"/>
      <c r="I163" s="14">
        <v>44722</v>
      </c>
      <c r="J163" s="15">
        <v>26554.224082386983</v>
      </c>
      <c r="K163" s="15">
        <v>27359.148410749007</v>
      </c>
      <c r="L163" s="15">
        <v>0</v>
      </c>
      <c r="M163" s="15">
        <v>0</v>
      </c>
      <c r="N163" s="15">
        <v>31854.985336008918</v>
      </c>
      <c r="O163" s="15">
        <v>32919.099606388663</v>
      </c>
      <c r="P163" s="15">
        <v>0</v>
      </c>
      <c r="Q163" s="15">
        <v>0</v>
      </c>
      <c r="R163" s="15" t="s">
        <v>37</v>
      </c>
      <c r="S163" s="15" t="s">
        <v>37</v>
      </c>
      <c r="T163" s="15">
        <v>80355.259451547827</v>
      </c>
      <c r="U163" s="15" t="s">
        <v>37</v>
      </c>
      <c r="V163" s="15" t="s">
        <v>37</v>
      </c>
      <c r="W163" s="15" t="s">
        <v>37</v>
      </c>
      <c r="X163" s="15" t="s">
        <v>37</v>
      </c>
      <c r="Y163" s="15" t="s">
        <v>37</v>
      </c>
      <c r="Z163" s="15" t="s">
        <v>37</v>
      </c>
      <c r="AA163" s="15" t="s">
        <v>37</v>
      </c>
      <c r="AB163" s="15" t="s">
        <v>37</v>
      </c>
      <c r="AC163" s="15" t="s">
        <v>37</v>
      </c>
      <c r="AD163" s="15" t="s">
        <v>37</v>
      </c>
      <c r="AE163" s="15" t="s">
        <v>37</v>
      </c>
      <c r="AF163" s="15" t="s">
        <v>37</v>
      </c>
      <c r="AG163" s="15" t="s">
        <v>37</v>
      </c>
      <c r="AH163" s="15" t="s">
        <v>37</v>
      </c>
      <c r="AI163" s="15" t="s">
        <v>37</v>
      </c>
      <c r="AJ163" s="15" t="s">
        <v>37</v>
      </c>
      <c r="AK163" s="15" t="s">
        <v>37</v>
      </c>
      <c r="AL163" s="15" t="s">
        <v>37</v>
      </c>
      <c r="AM163" s="15" t="s">
        <v>37</v>
      </c>
      <c r="AN163" s="15" t="s">
        <v>37</v>
      </c>
      <c r="AO163" s="12"/>
      <c r="AP163" s="16">
        <v>199042.71688708139</v>
      </c>
      <c r="AQ163" s="17">
        <v>6</v>
      </c>
      <c r="AR163" s="18" t="s">
        <v>37</v>
      </c>
      <c r="AS163" s="19">
        <v>1955423.4704720369</v>
      </c>
      <c r="AT163" s="19" t="s">
        <v>37</v>
      </c>
      <c r="AV163" s="16">
        <v>199042.71688708139</v>
      </c>
      <c r="AW163" s="17">
        <v>24</v>
      </c>
      <c r="AX163" s="18" t="s">
        <v>37</v>
      </c>
      <c r="AY163" s="19">
        <v>1199061.9884786354</v>
      </c>
      <c r="AZ163" s="19" t="s">
        <v>37</v>
      </c>
    </row>
    <row r="164" spans="8:52" customFormat="1" x14ac:dyDescent="0.15">
      <c r="H164" s="4"/>
      <c r="I164" s="14">
        <v>44723</v>
      </c>
      <c r="J164" s="15">
        <v>26546.242641319932</v>
      </c>
      <c r="K164" s="15">
        <v>27350.92503242669</v>
      </c>
      <c r="L164" s="15">
        <v>0</v>
      </c>
      <c r="M164" s="15">
        <v>0</v>
      </c>
      <c r="N164" s="15">
        <v>31845.410637559355</v>
      </c>
      <c r="O164" s="15">
        <v>32909.205065592694</v>
      </c>
      <c r="P164" s="15">
        <v>0</v>
      </c>
      <c r="Q164" s="15">
        <v>0</v>
      </c>
      <c r="R164" s="15" t="s">
        <v>37</v>
      </c>
      <c r="S164" s="15" t="s">
        <v>37</v>
      </c>
      <c r="T164" s="15">
        <v>80331.106956421238</v>
      </c>
      <c r="U164" s="15" t="s">
        <v>37</v>
      </c>
      <c r="V164" s="15" t="s">
        <v>37</v>
      </c>
      <c r="W164" s="15" t="s">
        <v>37</v>
      </c>
      <c r="X164" s="15" t="s">
        <v>37</v>
      </c>
      <c r="Y164" s="15" t="s">
        <v>37</v>
      </c>
      <c r="Z164" s="15" t="s">
        <v>37</v>
      </c>
      <c r="AA164" s="15" t="s">
        <v>37</v>
      </c>
      <c r="AB164" s="15" t="s">
        <v>37</v>
      </c>
      <c r="AC164" s="15" t="s">
        <v>37</v>
      </c>
      <c r="AD164" s="15" t="s">
        <v>37</v>
      </c>
      <c r="AE164" s="15" t="s">
        <v>37</v>
      </c>
      <c r="AF164" s="15" t="s">
        <v>37</v>
      </c>
      <c r="AG164" s="15" t="s">
        <v>37</v>
      </c>
      <c r="AH164" s="15" t="s">
        <v>37</v>
      </c>
      <c r="AI164" s="15" t="s">
        <v>37</v>
      </c>
      <c r="AJ164" s="15" t="s">
        <v>37</v>
      </c>
      <c r="AK164" s="15" t="s">
        <v>37</v>
      </c>
      <c r="AL164" s="15" t="s">
        <v>37</v>
      </c>
      <c r="AM164" s="15" t="s">
        <v>37</v>
      </c>
      <c r="AN164" s="15" t="s">
        <v>37</v>
      </c>
      <c r="AO164" s="12"/>
      <c r="AP164" s="16">
        <v>198982.8903333199</v>
      </c>
      <c r="AQ164" s="17">
        <v>6</v>
      </c>
      <c r="AR164" s="18" t="s">
        <v>37</v>
      </c>
      <c r="AS164" s="19">
        <v>2154406.3608053569</v>
      </c>
      <c r="AT164" s="19" t="s">
        <v>37</v>
      </c>
      <c r="AV164" s="16">
        <v>198982.8903333199</v>
      </c>
      <c r="AW164" s="17">
        <v>24</v>
      </c>
      <c r="AX164" s="18">
        <v>24</v>
      </c>
      <c r="AY164" s="19">
        <v>1398044.8788119555</v>
      </c>
      <c r="AZ164" s="19">
        <v>1398044.8788119555</v>
      </c>
    </row>
    <row r="165" spans="8:52" customFormat="1" x14ac:dyDescent="0.15">
      <c r="H165" s="4"/>
      <c r="I165" s="14">
        <v>44724</v>
      </c>
      <c r="J165" s="15">
        <v>26538.263599246027</v>
      </c>
      <c r="K165" s="15">
        <v>27342.704125816945</v>
      </c>
      <c r="L165" s="15">
        <v>0</v>
      </c>
      <c r="M165" s="15">
        <v>0</v>
      </c>
      <c r="N165" s="15">
        <v>31835.838816990577</v>
      </c>
      <c r="O165" s="15">
        <v>32415.500065006901</v>
      </c>
      <c r="P165" s="15">
        <v>0</v>
      </c>
      <c r="Q165" s="15">
        <v>0</v>
      </c>
      <c r="R165" s="15" t="s">
        <v>37</v>
      </c>
      <c r="S165" s="15" t="s">
        <v>37</v>
      </c>
      <c r="T165" s="15">
        <v>86161.69928099979</v>
      </c>
      <c r="U165" s="15" t="s">
        <v>37</v>
      </c>
      <c r="V165" s="15" t="s">
        <v>37</v>
      </c>
      <c r="W165" s="15" t="s">
        <v>37</v>
      </c>
      <c r="X165" s="15" t="s">
        <v>37</v>
      </c>
      <c r="Y165" s="15" t="s">
        <v>37</v>
      </c>
      <c r="Z165" s="15" t="s">
        <v>37</v>
      </c>
      <c r="AA165" s="15" t="s">
        <v>37</v>
      </c>
      <c r="AB165" s="15" t="s">
        <v>37</v>
      </c>
      <c r="AC165" s="15" t="s">
        <v>37</v>
      </c>
      <c r="AD165" s="15" t="s">
        <v>37</v>
      </c>
      <c r="AE165" s="15" t="s">
        <v>37</v>
      </c>
      <c r="AF165" s="15" t="s">
        <v>37</v>
      </c>
      <c r="AG165" s="15" t="s">
        <v>37</v>
      </c>
      <c r="AH165" s="15" t="s">
        <v>37</v>
      </c>
      <c r="AI165" s="15" t="s">
        <v>37</v>
      </c>
      <c r="AJ165" s="15" t="s">
        <v>37</v>
      </c>
      <c r="AK165" s="15" t="s">
        <v>37</v>
      </c>
      <c r="AL165" s="15" t="s">
        <v>37</v>
      </c>
      <c r="AM165" s="15" t="s">
        <v>37</v>
      </c>
      <c r="AN165" s="15" t="s">
        <v>37</v>
      </c>
      <c r="AO165" s="12"/>
      <c r="AP165" s="16">
        <v>204294.00588806026</v>
      </c>
      <c r="AQ165" s="17">
        <v>6</v>
      </c>
      <c r="AR165" s="18" t="s">
        <v>37</v>
      </c>
      <c r="AS165" s="19">
        <v>2358700.3666934171</v>
      </c>
      <c r="AT165" s="19" t="s">
        <v>37</v>
      </c>
      <c r="AV165" s="16">
        <v>204294.00588806026</v>
      </c>
      <c r="AW165" s="17">
        <v>25</v>
      </c>
      <c r="AX165" s="18" t="s">
        <v>37</v>
      </c>
      <c r="AY165" s="19">
        <v>204294.00588806026</v>
      </c>
      <c r="AZ165" s="19" t="s">
        <v>37</v>
      </c>
    </row>
    <row r="166" spans="8:52" customFormat="1" x14ac:dyDescent="0.15">
      <c r="H166" s="4"/>
      <c r="I166" s="14">
        <v>44725</v>
      </c>
      <c r="J166" s="15">
        <v>26530.286955444197</v>
      </c>
      <c r="K166" s="15">
        <v>26583.376438992014</v>
      </c>
      <c r="L166" s="15">
        <v>0</v>
      </c>
      <c r="M166" s="15">
        <v>0</v>
      </c>
      <c r="N166" s="15">
        <v>31826.269873437588</v>
      </c>
      <c r="O166" s="15">
        <v>32405.756891844507</v>
      </c>
      <c r="P166" s="15">
        <v>0</v>
      </c>
      <c r="Q166" s="15">
        <v>0</v>
      </c>
      <c r="R166" s="15" t="s">
        <v>37</v>
      </c>
      <c r="S166" s="15" t="s">
        <v>37</v>
      </c>
      <c r="T166" s="15">
        <v>86135.801535958759</v>
      </c>
      <c r="U166" s="15" t="s">
        <v>37</v>
      </c>
      <c r="V166" s="15" t="s">
        <v>37</v>
      </c>
      <c r="W166" s="15" t="s">
        <v>37</v>
      </c>
      <c r="X166" s="15" t="s">
        <v>37</v>
      </c>
      <c r="Y166" s="15" t="s">
        <v>37</v>
      </c>
      <c r="Z166" s="15" t="s">
        <v>37</v>
      </c>
      <c r="AA166" s="15" t="s">
        <v>37</v>
      </c>
      <c r="AB166" s="15" t="s">
        <v>37</v>
      </c>
      <c r="AC166" s="15" t="s">
        <v>37</v>
      </c>
      <c r="AD166" s="15" t="s">
        <v>37</v>
      </c>
      <c r="AE166" s="15" t="s">
        <v>37</v>
      </c>
      <c r="AF166" s="15" t="s">
        <v>37</v>
      </c>
      <c r="AG166" s="15" t="s">
        <v>37</v>
      </c>
      <c r="AH166" s="15" t="s">
        <v>37</v>
      </c>
      <c r="AI166" s="15" t="s">
        <v>37</v>
      </c>
      <c r="AJ166" s="15" t="s">
        <v>37</v>
      </c>
      <c r="AK166" s="15" t="s">
        <v>37</v>
      </c>
      <c r="AL166" s="15" t="s">
        <v>37</v>
      </c>
      <c r="AM166" s="15" t="s">
        <v>37</v>
      </c>
      <c r="AN166" s="15" t="s">
        <v>37</v>
      </c>
      <c r="AO166" s="12"/>
      <c r="AP166" s="16">
        <v>203481.49169567705</v>
      </c>
      <c r="AQ166" s="17">
        <v>6</v>
      </c>
      <c r="AR166" s="18" t="s">
        <v>37</v>
      </c>
      <c r="AS166" s="19">
        <v>2562181.858389094</v>
      </c>
      <c r="AT166" s="19" t="s">
        <v>37</v>
      </c>
      <c r="AV166" s="16">
        <v>203481.49169567705</v>
      </c>
      <c r="AW166" s="17">
        <v>25</v>
      </c>
      <c r="AX166" s="18" t="s">
        <v>37</v>
      </c>
      <c r="AY166" s="19">
        <v>407775.49758373731</v>
      </c>
      <c r="AZ166" s="19" t="s">
        <v>37</v>
      </c>
    </row>
    <row r="167" spans="8:52" customFormat="1" x14ac:dyDescent="0.15">
      <c r="H167" s="4"/>
      <c r="I167" s="14">
        <v>44726</v>
      </c>
      <c r="J167" s="15">
        <v>26057.008977453352</v>
      </c>
      <c r="K167" s="15">
        <v>26575.38623555949</v>
      </c>
      <c r="L167" s="15">
        <v>0</v>
      </c>
      <c r="M167" s="15">
        <v>0</v>
      </c>
      <c r="N167" s="15">
        <v>31816.703806035624</v>
      </c>
      <c r="O167" s="15">
        <v>32396.016647201588</v>
      </c>
      <c r="P167" s="15">
        <v>0</v>
      </c>
      <c r="Q167" s="15">
        <v>0</v>
      </c>
      <c r="R167" s="15" t="s">
        <v>37</v>
      </c>
      <c r="S167" s="15" t="s">
        <v>37</v>
      </c>
      <c r="T167" s="15">
        <v>86109.911575039951</v>
      </c>
      <c r="U167" s="15" t="s">
        <v>37</v>
      </c>
      <c r="V167" s="15" t="s">
        <v>37</v>
      </c>
      <c r="W167" s="15" t="s">
        <v>37</v>
      </c>
      <c r="X167" s="15" t="s">
        <v>37</v>
      </c>
      <c r="Y167" s="15" t="s">
        <v>37</v>
      </c>
      <c r="Z167" s="15" t="s">
        <v>37</v>
      </c>
      <c r="AA167" s="15" t="s">
        <v>37</v>
      </c>
      <c r="AB167" s="15" t="s">
        <v>37</v>
      </c>
      <c r="AC167" s="15" t="s">
        <v>37</v>
      </c>
      <c r="AD167" s="15" t="s">
        <v>37</v>
      </c>
      <c r="AE167" s="15" t="s">
        <v>37</v>
      </c>
      <c r="AF167" s="15" t="s">
        <v>37</v>
      </c>
      <c r="AG167" s="15" t="s">
        <v>37</v>
      </c>
      <c r="AH167" s="15" t="s">
        <v>37</v>
      </c>
      <c r="AI167" s="15" t="s">
        <v>37</v>
      </c>
      <c r="AJ167" s="15" t="s">
        <v>37</v>
      </c>
      <c r="AK167" s="15" t="s">
        <v>37</v>
      </c>
      <c r="AL167" s="15" t="s">
        <v>37</v>
      </c>
      <c r="AM167" s="15" t="s">
        <v>37</v>
      </c>
      <c r="AN167" s="15" t="s">
        <v>37</v>
      </c>
      <c r="AO167" s="12"/>
      <c r="AP167" s="16">
        <v>202955.02724129002</v>
      </c>
      <c r="AQ167" s="17">
        <v>6</v>
      </c>
      <c r="AR167" s="18" t="s">
        <v>37</v>
      </c>
      <c r="AS167" s="19">
        <v>2765136.8856303841</v>
      </c>
      <c r="AT167" s="19" t="s">
        <v>37</v>
      </c>
      <c r="AV167" s="16">
        <v>202955.02724129002</v>
      </c>
      <c r="AW167" s="17">
        <v>25</v>
      </c>
      <c r="AX167" s="18" t="s">
        <v>37</v>
      </c>
      <c r="AY167" s="19">
        <v>610730.52482502733</v>
      </c>
      <c r="AZ167" s="19" t="s">
        <v>37</v>
      </c>
    </row>
    <row r="168" spans="8:52" customFormat="1" x14ac:dyDescent="0.15">
      <c r="H168" s="4"/>
      <c r="I168" s="14">
        <v>44727</v>
      </c>
      <c r="J168" s="15">
        <v>26049.1769850407</v>
      </c>
      <c r="K168" s="15">
        <v>26567.398433753831</v>
      </c>
      <c r="L168" s="15">
        <v>0</v>
      </c>
      <c r="M168" s="15">
        <v>0</v>
      </c>
      <c r="N168" s="15">
        <v>31807.140613920212</v>
      </c>
      <c r="O168" s="15">
        <v>32386.279330197918</v>
      </c>
      <c r="P168" s="15">
        <v>0</v>
      </c>
      <c r="Q168" s="15">
        <v>0</v>
      </c>
      <c r="R168" s="15" t="s">
        <v>37</v>
      </c>
      <c r="S168" s="15" t="s">
        <v>37</v>
      </c>
      <c r="T168" s="15">
        <v>86084.029395903664</v>
      </c>
      <c r="U168" s="15" t="s">
        <v>37</v>
      </c>
      <c r="V168" s="15" t="s">
        <v>37</v>
      </c>
      <c r="W168" s="15" t="s">
        <v>37</v>
      </c>
      <c r="X168" s="15" t="s">
        <v>37</v>
      </c>
      <c r="Y168" s="15" t="s">
        <v>37</v>
      </c>
      <c r="Z168" s="15" t="s">
        <v>37</v>
      </c>
      <c r="AA168" s="15" t="s">
        <v>37</v>
      </c>
      <c r="AB168" s="15" t="s">
        <v>37</v>
      </c>
      <c r="AC168" s="15" t="s">
        <v>37</v>
      </c>
      <c r="AD168" s="15" t="s">
        <v>37</v>
      </c>
      <c r="AE168" s="15" t="s">
        <v>37</v>
      </c>
      <c r="AF168" s="15" t="s">
        <v>37</v>
      </c>
      <c r="AG168" s="15" t="s">
        <v>37</v>
      </c>
      <c r="AH168" s="15" t="s">
        <v>37</v>
      </c>
      <c r="AI168" s="15" t="s">
        <v>37</v>
      </c>
      <c r="AJ168" s="15" t="s">
        <v>37</v>
      </c>
      <c r="AK168" s="15" t="s">
        <v>37</v>
      </c>
      <c r="AL168" s="15" t="s">
        <v>37</v>
      </c>
      <c r="AM168" s="15" t="s">
        <v>37</v>
      </c>
      <c r="AN168" s="15" t="s">
        <v>37</v>
      </c>
      <c r="AO168" s="12"/>
      <c r="AP168" s="16">
        <v>202894.02475881632</v>
      </c>
      <c r="AQ168" s="17">
        <v>6</v>
      </c>
      <c r="AR168" s="18" t="s">
        <v>37</v>
      </c>
      <c r="AS168" s="19">
        <v>2968030.9103892003</v>
      </c>
      <c r="AT168" s="19" t="s">
        <v>37</v>
      </c>
      <c r="AV168" s="16">
        <v>202894.02475881632</v>
      </c>
      <c r="AW168" s="17">
        <v>25</v>
      </c>
      <c r="AX168" s="18" t="s">
        <v>37</v>
      </c>
      <c r="AY168" s="19">
        <v>813624.54958384368</v>
      </c>
      <c r="AZ168" s="19" t="s">
        <v>37</v>
      </c>
    </row>
    <row r="169" spans="8:52" customFormat="1" x14ac:dyDescent="0.15">
      <c r="H169" s="4"/>
      <c r="I169" s="14">
        <v>44728</v>
      </c>
      <c r="J169" s="15">
        <v>26041.347346701194</v>
      </c>
      <c r="K169" s="15">
        <v>26559.413032853172</v>
      </c>
      <c r="L169" s="15">
        <v>0</v>
      </c>
      <c r="M169" s="15">
        <v>0</v>
      </c>
      <c r="N169" s="15">
        <v>31315.798776587308</v>
      </c>
      <c r="O169" s="15">
        <v>32376.544939953525</v>
      </c>
      <c r="P169" s="15">
        <v>0</v>
      </c>
      <c r="Q169" s="15">
        <v>0</v>
      </c>
      <c r="R169" s="15" t="s">
        <v>37</v>
      </c>
      <c r="S169" s="15" t="s">
        <v>37</v>
      </c>
      <c r="T169" s="15">
        <v>86058.154996210957</v>
      </c>
      <c r="U169" s="15" t="s">
        <v>37</v>
      </c>
      <c r="V169" s="15" t="s">
        <v>37</v>
      </c>
      <c r="W169" s="15" t="s">
        <v>37</v>
      </c>
      <c r="X169" s="15" t="s">
        <v>37</v>
      </c>
      <c r="Y169" s="15" t="s">
        <v>37</v>
      </c>
      <c r="Z169" s="15" t="s">
        <v>37</v>
      </c>
      <c r="AA169" s="15" t="s">
        <v>37</v>
      </c>
      <c r="AB169" s="15" t="s">
        <v>37</v>
      </c>
      <c r="AC169" s="15" t="s">
        <v>37</v>
      </c>
      <c r="AD169" s="15" t="s">
        <v>37</v>
      </c>
      <c r="AE169" s="15" t="s">
        <v>37</v>
      </c>
      <c r="AF169" s="15" t="s">
        <v>37</v>
      </c>
      <c r="AG169" s="15" t="s">
        <v>37</v>
      </c>
      <c r="AH169" s="15" t="s">
        <v>37</v>
      </c>
      <c r="AI169" s="15" t="s">
        <v>37</v>
      </c>
      <c r="AJ169" s="15" t="s">
        <v>37</v>
      </c>
      <c r="AK169" s="15" t="s">
        <v>37</v>
      </c>
      <c r="AL169" s="15" t="s">
        <v>37</v>
      </c>
      <c r="AM169" s="15" t="s">
        <v>37</v>
      </c>
      <c r="AN169" s="15" t="s">
        <v>37</v>
      </c>
      <c r="AO169" s="12"/>
      <c r="AP169" s="16">
        <v>202351.25909230617</v>
      </c>
      <c r="AQ169" s="17">
        <v>6</v>
      </c>
      <c r="AR169" s="18" t="s">
        <v>37</v>
      </c>
      <c r="AS169" s="19">
        <v>3170382.1694815066</v>
      </c>
      <c r="AT169" s="19" t="s">
        <v>37</v>
      </c>
      <c r="AV169" s="16">
        <v>202351.25909230617</v>
      </c>
      <c r="AW169" s="17">
        <v>25</v>
      </c>
      <c r="AX169" s="18" t="s">
        <v>37</v>
      </c>
      <c r="AY169" s="19">
        <v>1015975.8086761498</v>
      </c>
      <c r="AZ169" s="19" t="s">
        <v>37</v>
      </c>
    </row>
    <row r="170" spans="8:52" customFormat="1" x14ac:dyDescent="0.15">
      <c r="H170" s="4"/>
      <c r="I170" s="14">
        <v>44729</v>
      </c>
      <c r="J170" s="15">
        <v>26033.520061727271</v>
      </c>
      <c r="K170" s="15">
        <v>26551.430032135868</v>
      </c>
      <c r="L170" s="15">
        <v>0</v>
      </c>
      <c r="M170" s="15">
        <v>0</v>
      </c>
      <c r="N170" s="15">
        <v>31306.386142212174</v>
      </c>
      <c r="O170" s="15">
        <v>32366.813475588715</v>
      </c>
      <c r="P170" s="15">
        <v>0</v>
      </c>
      <c r="Q170" s="15">
        <v>0</v>
      </c>
      <c r="R170" s="15" t="s">
        <v>37</v>
      </c>
      <c r="S170" s="15" t="s">
        <v>37</v>
      </c>
      <c r="T170" s="15">
        <v>86032.288373623538</v>
      </c>
      <c r="U170" s="15" t="s">
        <v>37</v>
      </c>
      <c r="V170" s="15" t="s">
        <v>37</v>
      </c>
      <c r="W170" s="15" t="s">
        <v>37</v>
      </c>
      <c r="X170" s="15" t="s">
        <v>37</v>
      </c>
      <c r="Y170" s="15" t="s">
        <v>37</v>
      </c>
      <c r="Z170" s="15" t="s">
        <v>37</v>
      </c>
      <c r="AA170" s="15" t="s">
        <v>37</v>
      </c>
      <c r="AB170" s="15" t="s">
        <v>37</v>
      </c>
      <c r="AC170" s="15" t="s">
        <v>37</v>
      </c>
      <c r="AD170" s="15" t="s">
        <v>37</v>
      </c>
      <c r="AE170" s="15" t="s">
        <v>37</v>
      </c>
      <c r="AF170" s="15" t="s">
        <v>37</v>
      </c>
      <c r="AG170" s="15" t="s">
        <v>37</v>
      </c>
      <c r="AH170" s="15" t="s">
        <v>37</v>
      </c>
      <c r="AI170" s="15" t="s">
        <v>37</v>
      </c>
      <c r="AJ170" s="15" t="s">
        <v>37</v>
      </c>
      <c r="AK170" s="15" t="s">
        <v>37</v>
      </c>
      <c r="AL170" s="15" t="s">
        <v>37</v>
      </c>
      <c r="AM170" s="15" t="s">
        <v>37</v>
      </c>
      <c r="AN170" s="15" t="s">
        <v>37</v>
      </c>
      <c r="AO170" s="12"/>
      <c r="AP170" s="16">
        <v>202290.43808528758</v>
      </c>
      <c r="AQ170" s="17">
        <v>6</v>
      </c>
      <c r="AR170" s="18" t="s">
        <v>37</v>
      </c>
      <c r="AS170" s="19">
        <v>3372672.6075667944</v>
      </c>
      <c r="AT170" s="19" t="s">
        <v>37</v>
      </c>
      <c r="AV170" s="16">
        <v>202290.43808528758</v>
      </c>
      <c r="AW170" s="17">
        <v>25</v>
      </c>
      <c r="AX170" s="18" t="s">
        <v>37</v>
      </c>
      <c r="AY170" s="19">
        <v>1218266.2467614375</v>
      </c>
      <c r="AZ170" s="19" t="s">
        <v>37</v>
      </c>
    </row>
    <row r="171" spans="8:52" customFormat="1" x14ac:dyDescent="0.15">
      <c r="H171" s="4"/>
      <c r="I171" s="14">
        <v>44730</v>
      </c>
      <c r="J171" s="15">
        <v>26025.695129411575</v>
      </c>
      <c r="K171" s="15">
        <v>26543.449430880501</v>
      </c>
      <c r="L171" s="15">
        <v>0</v>
      </c>
      <c r="M171" s="15">
        <v>0</v>
      </c>
      <c r="N171" s="15">
        <v>31296.976337006003</v>
      </c>
      <c r="O171" s="15">
        <v>32357.084936224051</v>
      </c>
      <c r="P171" s="15">
        <v>0</v>
      </c>
      <c r="Q171" s="15">
        <v>0</v>
      </c>
      <c r="R171" s="15" t="s">
        <v>37</v>
      </c>
      <c r="S171" s="15" t="s">
        <v>37</v>
      </c>
      <c r="T171" s="15">
        <v>86006.429525803789</v>
      </c>
      <c r="U171" s="15" t="s">
        <v>37</v>
      </c>
      <c r="V171" s="15" t="s">
        <v>37</v>
      </c>
      <c r="W171" s="15" t="s">
        <v>37</v>
      </c>
      <c r="X171" s="15" t="s">
        <v>37</v>
      </c>
      <c r="Y171" s="15" t="s">
        <v>37</v>
      </c>
      <c r="Z171" s="15" t="s">
        <v>37</v>
      </c>
      <c r="AA171" s="15" t="s">
        <v>37</v>
      </c>
      <c r="AB171" s="15" t="s">
        <v>37</v>
      </c>
      <c r="AC171" s="15" t="s">
        <v>37</v>
      </c>
      <c r="AD171" s="15" t="s">
        <v>37</v>
      </c>
      <c r="AE171" s="15" t="s">
        <v>37</v>
      </c>
      <c r="AF171" s="15" t="s">
        <v>37</v>
      </c>
      <c r="AG171" s="15" t="s">
        <v>37</v>
      </c>
      <c r="AH171" s="15" t="s">
        <v>37</v>
      </c>
      <c r="AI171" s="15" t="s">
        <v>37</v>
      </c>
      <c r="AJ171" s="15" t="s">
        <v>37</v>
      </c>
      <c r="AK171" s="15" t="s">
        <v>37</v>
      </c>
      <c r="AL171" s="15" t="s">
        <v>37</v>
      </c>
      <c r="AM171" s="15" t="s">
        <v>37</v>
      </c>
      <c r="AN171" s="15" t="s">
        <v>37</v>
      </c>
      <c r="AO171" s="12"/>
      <c r="AP171" s="16">
        <v>202229.63535932591</v>
      </c>
      <c r="AQ171" s="17">
        <v>6</v>
      </c>
      <c r="AR171" s="18" t="s">
        <v>37</v>
      </c>
      <c r="AS171" s="19">
        <v>3574902.2429261203</v>
      </c>
      <c r="AT171" s="19" t="s">
        <v>37</v>
      </c>
      <c r="AV171" s="16">
        <v>202229.63535932591</v>
      </c>
      <c r="AW171" s="17">
        <v>25</v>
      </c>
      <c r="AX171" s="18">
        <v>25</v>
      </c>
      <c r="AY171" s="19">
        <v>1420495.8821207634</v>
      </c>
      <c r="AZ171" s="19">
        <v>1420495.8821207634</v>
      </c>
    </row>
    <row r="172" spans="8:52" customFormat="1" x14ac:dyDescent="0.15">
      <c r="H172" s="4"/>
      <c r="I172" s="14">
        <v>44731</v>
      </c>
      <c r="J172" s="15">
        <v>26017.872549046962</v>
      </c>
      <c r="K172" s="15">
        <v>26535.471228365841</v>
      </c>
      <c r="L172" s="15">
        <v>0</v>
      </c>
      <c r="M172" s="15">
        <v>0</v>
      </c>
      <c r="N172" s="15">
        <v>31287.569360118425</v>
      </c>
      <c r="O172" s="15">
        <v>31864.562913204543</v>
      </c>
      <c r="P172" s="15">
        <v>0</v>
      </c>
      <c r="Q172" s="15">
        <v>0</v>
      </c>
      <c r="R172" s="15" t="s">
        <v>37</v>
      </c>
      <c r="S172" s="15" t="s">
        <v>37</v>
      </c>
      <c r="T172" s="15">
        <v>85423.412638024252</v>
      </c>
      <c r="U172" s="15" t="s">
        <v>37</v>
      </c>
      <c r="V172" s="15" t="s">
        <v>37</v>
      </c>
      <c r="W172" s="15" t="s">
        <v>37</v>
      </c>
      <c r="X172" s="15" t="s">
        <v>37</v>
      </c>
      <c r="Y172" s="15" t="s">
        <v>37</v>
      </c>
      <c r="Z172" s="15" t="s">
        <v>37</v>
      </c>
      <c r="AA172" s="15" t="s">
        <v>37</v>
      </c>
      <c r="AB172" s="15" t="s">
        <v>37</v>
      </c>
      <c r="AC172" s="15" t="s">
        <v>37</v>
      </c>
      <c r="AD172" s="15" t="s">
        <v>37</v>
      </c>
      <c r="AE172" s="15" t="s">
        <v>37</v>
      </c>
      <c r="AF172" s="15" t="s">
        <v>37</v>
      </c>
      <c r="AG172" s="15" t="s">
        <v>37</v>
      </c>
      <c r="AH172" s="15" t="s">
        <v>37</v>
      </c>
      <c r="AI172" s="15" t="s">
        <v>37</v>
      </c>
      <c r="AJ172" s="15" t="s">
        <v>37</v>
      </c>
      <c r="AK172" s="15" t="s">
        <v>37</v>
      </c>
      <c r="AL172" s="15" t="s">
        <v>37</v>
      </c>
      <c r="AM172" s="15" t="s">
        <v>37</v>
      </c>
      <c r="AN172" s="15" t="s">
        <v>37</v>
      </c>
      <c r="AO172" s="12"/>
      <c r="AP172" s="16">
        <v>201128.88868876002</v>
      </c>
      <c r="AQ172" s="17">
        <v>6</v>
      </c>
      <c r="AR172" s="18" t="s">
        <v>37</v>
      </c>
      <c r="AS172" s="19">
        <v>3776031.1316148802</v>
      </c>
      <c r="AT172" s="19" t="s">
        <v>37</v>
      </c>
      <c r="AV172" s="16">
        <v>201128.88868876002</v>
      </c>
      <c r="AW172" s="17">
        <v>26</v>
      </c>
      <c r="AX172" s="18" t="s">
        <v>37</v>
      </c>
      <c r="AY172" s="19">
        <v>201128.88868876002</v>
      </c>
      <c r="AZ172" s="19" t="s">
        <v>37</v>
      </c>
    </row>
    <row r="173" spans="8:52" customFormat="1" x14ac:dyDescent="0.15">
      <c r="H173" s="4"/>
      <c r="I173" s="14">
        <v>44732</v>
      </c>
      <c r="J173" s="15">
        <v>26010.052319926504</v>
      </c>
      <c r="K173" s="15">
        <v>26062.100767311778</v>
      </c>
      <c r="L173" s="15">
        <v>0</v>
      </c>
      <c r="M173" s="15">
        <v>0</v>
      </c>
      <c r="N173" s="15">
        <v>31278.165210699328</v>
      </c>
      <c r="O173" s="15">
        <v>31854.985336008918</v>
      </c>
      <c r="P173" s="15">
        <v>0</v>
      </c>
      <c r="Q173" s="15">
        <v>0</v>
      </c>
      <c r="R173" s="15" t="s">
        <v>37</v>
      </c>
      <c r="S173" s="15" t="s">
        <v>37</v>
      </c>
      <c r="T173" s="15">
        <v>85397.736800854182</v>
      </c>
      <c r="U173" s="15" t="s">
        <v>37</v>
      </c>
      <c r="V173" s="15" t="s">
        <v>37</v>
      </c>
      <c r="W173" s="15" t="s">
        <v>37</v>
      </c>
      <c r="X173" s="15" t="s">
        <v>37</v>
      </c>
      <c r="Y173" s="15" t="s">
        <v>37</v>
      </c>
      <c r="Z173" s="15" t="s">
        <v>37</v>
      </c>
      <c r="AA173" s="15" t="s">
        <v>37</v>
      </c>
      <c r="AB173" s="15" t="s">
        <v>37</v>
      </c>
      <c r="AC173" s="15" t="s">
        <v>37</v>
      </c>
      <c r="AD173" s="15" t="s">
        <v>37</v>
      </c>
      <c r="AE173" s="15" t="s">
        <v>37</v>
      </c>
      <c r="AF173" s="15" t="s">
        <v>37</v>
      </c>
      <c r="AG173" s="15" t="s">
        <v>37</v>
      </c>
      <c r="AH173" s="15" t="s">
        <v>37</v>
      </c>
      <c r="AI173" s="15" t="s">
        <v>37</v>
      </c>
      <c r="AJ173" s="15" t="s">
        <v>37</v>
      </c>
      <c r="AK173" s="15" t="s">
        <v>37</v>
      </c>
      <c r="AL173" s="15" t="s">
        <v>37</v>
      </c>
      <c r="AM173" s="15" t="s">
        <v>37</v>
      </c>
      <c r="AN173" s="15" t="s">
        <v>37</v>
      </c>
      <c r="AO173" s="12"/>
      <c r="AP173" s="16">
        <v>200603.04043480073</v>
      </c>
      <c r="AQ173" s="17">
        <v>6</v>
      </c>
      <c r="AR173" s="18" t="s">
        <v>37</v>
      </c>
      <c r="AS173" s="19">
        <v>3976634.1720496807</v>
      </c>
      <c r="AT173" s="19" t="s">
        <v>37</v>
      </c>
      <c r="AV173" s="16">
        <v>200603.04043480073</v>
      </c>
      <c r="AW173" s="17">
        <v>26</v>
      </c>
      <c r="AX173" s="18" t="s">
        <v>37</v>
      </c>
      <c r="AY173" s="19">
        <v>401731.92912356078</v>
      </c>
      <c r="AZ173" s="19" t="s">
        <v>37</v>
      </c>
    </row>
    <row r="174" spans="8:52" customFormat="1" x14ac:dyDescent="0.15">
      <c r="H174" s="4"/>
      <c r="I174" s="14">
        <v>44733</v>
      </c>
      <c r="J174" s="15">
        <v>25537.908826319501</v>
      </c>
      <c r="K174" s="15">
        <v>26054.267244452574</v>
      </c>
      <c r="L174" s="15">
        <v>0</v>
      </c>
      <c r="M174" s="15">
        <v>0</v>
      </c>
      <c r="N174" s="15">
        <v>31268.763887898855</v>
      </c>
      <c r="O174" s="15">
        <v>31845.410637559355</v>
      </c>
      <c r="P174" s="15">
        <v>0</v>
      </c>
      <c r="Q174" s="15">
        <v>0</v>
      </c>
      <c r="R174" s="15" t="s">
        <v>37</v>
      </c>
      <c r="S174" s="15" t="s">
        <v>37</v>
      </c>
      <c r="T174" s="15">
        <v>85372.068681107194</v>
      </c>
      <c r="U174" s="15" t="s">
        <v>37</v>
      </c>
      <c r="V174" s="15" t="s">
        <v>37</v>
      </c>
      <c r="W174" s="15" t="s">
        <v>37</v>
      </c>
      <c r="X174" s="15" t="s">
        <v>37</v>
      </c>
      <c r="Y174" s="15" t="s">
        <v>37</v>
      </c>
      <c r="Z174" s="15" t="s">
        <v>37</v>
      </c>
      <c r="AA174" s="15" t="s">
        <v>37</v>
      </c>
      <c r="AB174" s="15" t="s">
        <v>37</v>
      </c>
      <c r="AC174" s="15" t="s">
        <v>37</v>
      </c>
      <c r="AD174" s="15" t="s">
        <v>37</v>
      </c>
      <c r="AE174" s="15" t="s">
        <v>37</v>
      </c>
      <c r="AF174" s="15" t="s">
        <v>37</v>
      </c>
      <c r="AG174" s="15" t="s">
        <v>37</v>
      </c>
      <c r="AH174" s="15" t="s">
        <v>37</v>
      </c>
      <c r="AI174" s="15" t="s">
        <v>37</v>
      </c>
      <c r="AJ174" s="15" t="s">
        <v>37</v>
      </c>
      <c r="AK174" s="15" t="s">
        <v>37</v>
      </c>
      <c r="AL174" s="15" t="s">
        <v>37</v>
      </c>
      <c r="AM174" s="15" t="s">
        <v>37</v>
      </c>
      <c r="AN174" s="15" t="s">
        <v>37</v>
      </c>
      <c r="AO174" s="12"/>
      <c r="AP174" s="16">
        <v>200078.4192773375</v>
      </c>
      <c r="AQ174" s="17">
        <v>6</v>
      </c>
      <c r="AR174" s="18" t="s">
        <v>37</v>
      </c>
      <c r="AS174" s="19">
        <v>4176712.5913270181</v>
      </c>
      <c r="AT174" s="19" t="s">
        <v>37</v>
      </c>
      <c r="AV174" s="16">
        <v>200078.4192773375</v>
      </c>
      <c r="AW174" s="17">
        <v>26</v>
      </c>
      <c r="AX174" s="18" t="s">
        <v>37</v>
      </c>
      <c r="AY174" s="19">
        <v>601810.34840089828</v>
      </c>
      <c r="AZ174" s="19" t="s">
        <v>37</v>
      </c>
    </row>
    <row r="175" spans="8:52" customFormat="1" x14ac:dyDescent="0.15">
      <c r="H175" s="4"/>
      <c r="I175" s="14">
        <v>44734</v>
      </c>
      <c r="J175" s="15">
        <v>25530.232860580843</v>
      </c>
      <c r="K175" s="15">
        <v>26046.436076126531</v>
      </c>
      <c r="L175" s="15">
        <v>0</v>
      </c>
      <c r="M175" s="15">
        <v>0</v>
      </c>
      <c r="N175" s="15">
        <v>31259.365390867406</v>
      </c>
      <c r="O175" s="15">
        <v>31835.838816990577</v>
      </c>
      <c r="P175" s="15">
        <v>0</v>
      </c>
      <c r="Q175" s="15">
        <v>0</v>
      </c>
      <c r="R175" s="15" t="s">
        <v>37</v>
      </c>
      <c r="S175" s="15" t="s">
        <v>37</v>
      </c>
      <c r="T175" s="15">
        <v>85346.408276463611</v>
      </c>
      <c r="U175" s="15" t="s">
        <v>37</v>
      </c>
      <c r="V175" s="15" t="s">
        <v>37</v>
      </c>
      <c r="W175" s="15" t="s">
        <v>37</v>
      </c>
      <c r="X175" s="15" t="s">
        <v>37</v>
      </c>
      <c r="Y175" s="15" t="s">
        <v>37</v>
      </c>
      <c r="Z175" s="15" t="s">
        <v>37</v>
      </c>
      <c r="AA175" s="15" t="s">
        <v>37</v>
      </c>
      <c r="AB175" s="15" t="s">
        <v>37</v>
      </c>
      <c r="AC175" s="15" t="s">
        <v>37</v>
      </c>
      <c r="AD175" s="15" t="s">
        <v>37</v>
      </c>
      <c r="AE175" s="15" t="s">
        <v>37</v>
      </c>
      <c r="AF175" s="15" t="s">
        <v>37</v>
      </c>
      <c r="AG175" s="15" t="s">
        <v>37</v>
      </c>
      <c r="AH175" s="15" t="s">
        <v>37</v>
      </c>
      <c r="AI175" s="15" t="s">
        <v>37</v>
      </c>
      <c r="AJ175" s="15" t="s">
        <v>37</v>
      </c>
      <c r="AK175" s="15" t="s">
        <v>37</v>
      </c>
      <c r="AL175" s="15" t="s">
        <v>37</v>
      </c>
      <c r="AM175" s="15" t="s">
        <v>37</v>
      </c>
      <c r="AN175" s="15" t="s">
        <v>37</v>
      </c>
      <c r="AO175" s="12"/>
      <c r="AP175" s="16">
        <v>200018.28142102895</v>
      </c>
      <c r="AQ175" s="17">
        <v>6</v>
      </c>
      <c r="AR175" s="18" t="s">
        <v>37</v>
      </c>
      <c r="AS175" s="19">
        <v>4376730.8727480471</v>
      </c>
      <c r="AT175" s="19" t="s">
        <v>37</v>
      </c>
      <c r="AV175" s="16">
        <v>200018.28142102895</v>
      </c>
      <c r="AW175" s="17">
        <v>26</v>
      </c>
      <c r="AX175" s="18" t="s">
        <v>37</v>
      </c>
      <c r="AY175" s="19">
        <v>801828.62982192729</v>
      </c>
      <c r="AZ175" s="19" t="s">
        <v>37</v>
      </c>
    </row>
    <row r="176" spans="8:52" customFormat="1" x14ac:dyDescent="0.15">
      <c r="H176" s="4"/>
      <c r="I176" s="14">
        <v>44735</v>
      </c>
      <c r="J176" s="15">
        <v>25522.559202018179</v>
      </c>
      <c r="K176" s="15">
        <v>26038.607261625933</v>
      </c>
      <c r="L176" s="15">
        <v>0</v>
      </c>
      <c r="M176" s="15">
        <v>0</v>
      </c>
      <c r="N176" s="15">
        <v>30769.200953851705</v>
      </c>
      <c r="O176" s="15">
        <v>31826.269873437588</v>
      </c>
      <c r="P176" s="15">
        <v>0</v>
      </c>
      <c r="Q176" s="15">
        <v>0</v>
      </c>
      <c r="R176" s="15" t="s">
        <v>37</v>
      </c>
      <c r="S176" s="15" t="s">
        <v>37</v>
      </c>
      <c r="T176" s="15">
        <v>85320.755584604514</v>
      </c>
      <c r="U176" s="15" t="s">
        <v>37</v>
      </c>
      <c r="V176" s="15" t="s">
        <v>37</v>
      </c>
      <c r="W176" s="15" t="s">
        <v>37</v>
      </c>
      <c r="X176" s="15" t="s">
        <v>37</v>
      </c>
      <c r="Y176" s="15" t="s">
        <v>37</v>
      </c>
      <c r="Z176" s="15" t="s">
        <v>37</v>
      </c>
      <c r="AA176" s="15" t="s">
        <v>37</v>
      </c>
      <c r="AB176" s="15" t="s">
        <v>37</v>
      </c>
      <c r="AC176" s="15" t="s">
        <v>37</v>
      </c>
      <c r="AD176" s="15" t="s">
        <v>37</v>
      </c>
      <c r="AE176" s="15" t="s">
        <v>37</v>
      </c>
      <c r="AF176" s="15" t="s">
        <v>37</v>
      </c>
      <c r="AG176" s="15" t="s">
        <v>37</v>
      </c>
      <c r="AH176" s="15" t="s">
        <v>37</v>
      </c>
      <c r="AI176" s="15" t="s">
        <v>37</v>
      </c>
      <c r="AJ176" s="15" t="s">
        <v>37</v>
      </c>
      <c r="AK176" s="15" t="s">
        <v>37</v>
      </c>
      <c r="AL176" s="15" t="s">
        <v>37</v>
      </c>
      <c r="AM176" s="15" t="s">
        <v>37</v>
      </c>
      <c r="AN176" s="15" t="s">
        <v>37</v>
      </c>
      <c r="AO176" s="12"/>
      <c r="AP176" s="16">
        <v>199477.39287553792</v>
      </c>
      <c r="AQ176" s="17">
        <v>6</v>
      </c>
      <c r="AR176" s="18" t="s">
        <v>37</v>
      </c>
      <c r="AS176" s="19">
        <v>4576208.2656235853</v>
      </c>
      <c r="AT176" s="19" t="s">
        <v>37</v>
      </c>
      <c r="AV176" s="16">
        <v>199477.39287553792</v>
      </c>
      <c r="AW176" s="17">
        <v>26</v>
      </c>
      <c r="AX176" s="18" t="s">
        <v>37</v>
      </c>
      <c r="AY176" s="19">
        <v>1001306.0226974653</v>
      </c>
      <c r="AZ176" s="19" t="s">
        <v>37</v>
      </c>
    </row>
    <row r="177" spans="8:52" customFormat="1" x14ac:dyDescent="0.15">
      <c r="H177" s="4"/>
      <c r="I177" s="14">
        <v>44736</v>
      </c>
      <c r="J177" s="15">
        <v>25514.88784993803</v>
      </c>
      <c r="K177" s="15">
        <v>26030.780800243298</v>
      </c>
      <c r="L177" s="15">
        <v>0</v>
      </c>
      <c r="M177" s="15">
        <v>0</v>
      </c>
      <c r="N177" s="15">
        <v>30759.952611165001</v>
      </c>
      <c r="O177" s="15">
        <v>31816.703806035624</v>
      </c>
      <c r="P177" s="15">
        <v>0</v>
      </c>
      <c r="Q177" s="15">
        <v>0</v>
      </c>
      <c r="R177" s="15" t="s">
        <v>37</v>
      </c>
      <c r="S177" s="15" t="s">
        <v>37</v>
      </c>
      <c r="T177" s="15">
        <v>85295.110603211651</v>
      </c>
      <c r="U177" s="15" t="s">
        <v>37</v>
      </c>
      <c r="V177" s="15" t="s">
        <v>37</v>
      </c>
      <c r="W177" s="15" t="s">
        <v>37</v>
      </c>
      <c r="X177" s="15" t="s">
        <v>37</v>
      </c>
      <c r="Y177" s="15" t="s">
        <v>37</v>
      </c>
      <c r="Z177" s="15" t="s">
        <v>37</v>
      </c>
      <c r="AA177" s="15" t="s">
        <v>37</v>
      </c>
      <c r="AB177" s="15" t="s">
        <v>37</v>
      </c>
      <c r="AC177" s="15" t="s">
        <v>37</v>
      </c>
      <c r="AD177" s="15" t="s">
        <v>37</v>
      </c>
      <c r="AE177" s="15" t="s">
        <v>37</v>
      </c>
      <c r="AF177" s="15" t="s">
        <v>37</v>
      </c>
      <c r="AG177" s="15" t="s">
        <v>37</v>
      </c>
      <c r="AH177" s="15" t="s">
        <v>37</v>
      </c>
      <c r="AI177" s="15" t="s">
        <v>37</v>
      </c>
      <c r="AJ177" s="15" t="s">
        <v>37</v>
      </c>
      <c r="AK177" s="15" t="s">
        <v>37</v>
      </c>
      <c r="AL177" s="15" t="s">
        <v>37</v>
      </c>
      <c r="AM177" s="15" t="s">
        <v>37</v>
      </c>
      <c r="AN177" s="15" t="s">
        <v>37</v>
      </c>
      <c r="AO177" s="12"/>
      <c r="AP177" s="16">
        <v>199417.43567059361</v>
      </c>
      <c r="AQ177" s="17">
        <v>6</v>
      </c>
      <c r="AR177" s="18" t="s">
        <v>37</v>
      </c>
      <c r="AS177" s="19">
        <v>4775625.7012941791</v>
      </c>
      <c r="AT177" s="19" t="s">
        <v>37</v>
      </c>
      <c r="AV177" s="16">
        <v>199417.43567059361</v>
      </c>
      <c r="AW177" s="17">
        <v>26</v>
      </c>
      <c r="AX177" s="18" t="s">
        <v>37</v>
      </c>
      <c r="AY177" s="19">
        <v>1200723.4583680588</v>
      </c>
      <c r="AZ177" s="19" t="s">
        <v>37</v>
      </c>
    </row>
    <row r="178" spans="8:52" customFormat="1" x14ac:dyDescent="0.15">
      <c r="H178" s="4"/>
      <c r="I178" s="14">
        <v>44737</v>
      </c>
      <c r="J178" s="15">
        <v>25507.218803647134</v>
      </c>
      <c r="K178" s="15">
        <v>26022.956691271334</v>
      </c>
      <c r="L178" s="15">
        <v>0</v>
      </c>
      <c r="M178" s="15">
        <v>0</v>
      </c>
      <c r="N178" s="15">
        <v>30750.707048265875</v>
      </c>
      <c r="O178" s="15">
        <v>31807.140613920212</v>
      </c>
      <c r="P178" s="15">
        <v>0</v>
      </c>
      <c r="Q178" s="15">
        <v>0</v>
      </c>
      <c r="R178" s="15" t="s">
        <v>37</v>
      </c>
      <c r="S178" s="15" t="s">
        <v>37</v>
      </c>
      <c r="T178" s="15">
        <v>85269.473329967484</v>
      </c>
      <c r="U178" s="15" t="s">
        <v>37</v>
      </c>
      <c r="V178" s="15" t="s">
        <v>37</v>
      </c>
      <c r="W178" s="15" t="s">
        <v>37</v>
      </c>
      <c r="X178" s="15" t="s">
        <v>37</v>
      </c>
      <c r="Y178" s="15" t="s">
        <v>37</v>
      </c>
      <c r="Z178" s="15" t="s">
        <v>37</v>
      </c>
      <c r="AA178" s="15" t="s">
        <v>37</v>
      </c>
      <c r="AB178" s="15" t="s">
        <v>37</v>
      </c>
      <c r="AC178" s="15" t="s">
        <v>37</v>
      </c>
      <c r="AD178" s="15" t="s">
        <v>37</v>
      </c>
      <c r="AE178" s="15" t="s">
        <v>37</v>
      </c>
      <c r="AF178" s="15" t="s">
        <v>37</v>
      </c>
      <c r="AG178" s="15" t="s">
        <v>37</v>
      </c>
      <c r="AH178" s="15" t="s">
        <v>37</v>
      </c>
      <c r="AI178" s="15" t="s">
        <v>37</v>
      </c>
      <c r="AJ178" s="15" t="s">
        <v>37</v>
      </c>
      <c r="AK178" s="15" t="s">
        <v>37</v>
      </c>
      <c r="AL178" s="15" t="s">
        <v>37</v>
      </c>
      <c r="AM178" s="15" t="s">
        <v>37</v>
      </c>
      <c r="AN178" s="15" t="s">
        <v>37</v>
      </c>
      <c r="AO178" s="12"/>
      <c r="AP178" s="16">
        <v>199357.49648707203</v>
      </c>
      <c r="AQ178" s="17">
        <v>6</v>
      </c>
      <c r="AR178" s="18" t="s">
        <v>37</v>
      </c>
      <c r="AS178" s="19">
        <v>4974983.1977812508</v>
      </c>
      <c r="AT178" s="19" t="s">
        <v>37</v>
      </c>
      <c r="AV178" s="16">
        <v>199357.49648707203</v>
      </c>
      <c r="AW178" s="17">
        <v>26</v>
      </c>
      <c r="AX178" s="18">
        <v>26</v>
      </c>
      <c r="AY178" s="19">
        <v>1400080.9548551308</v>
      </c>
      <c r="AZ178" s="19">
        <v>1400080.9548551308</v>
      </c>
    </row>
    <row r="179" spans="8:52" customFormat="1" x14ac:dyDescent="0.15">
      <c r="H179" s="4"/>
      <c r="I179" s="14">
        <v>44738</v>
      </c>
      <c r="J179" s="15">
        <v>25499.55206245244</v>
      </c>
      <c r="K179" s="15">
        <v>26015.134934002985</v>
      </c>
      <c r="L179" s="15">
        <v>0</v>
      </c>
      <c r="M179" s="15">
        <v>0</v>
      </c>
      <c r="N179" s="15">
        <v>30741.464264318798</v>
      </c>
      <c r="O179" s="15">
        <v>31315.798776587308</v>
      </c>
      <c r="P179" s="15">
        <v>0</v>
      </c>
      <c r="Q179" s="15">
        <v>0</v>
      </c>
      <c r="R179" s="15" t="s">
        <v>37</v>
      </c>
      <c r="S179" s="15" t="s">
        <v>37</v>
      </c>
      <c r="T179" s="15">
        <v>84240.975012407449</v>
      </c>
      <c r="U179" s="15" t="s">
        <v>37</v>
      </c>
      <c r="V179" s="15" t="s">
        <v>37</v>
      </c>
      <c r="W179" s="15" t="s">
        <v>37</v>
      </c>
      <c r="X179" s="15" t="s">
        <v>37</v>
      </c>
      <c r="Y179" s="15" t="s">
        <v>37</v>
      </c>
      <c r="Z179" s="15" t="s">
        <v>37</v>
      </c>
      <c r="AA179" s="15" t="s">
        <v>37</v>
      </c>
      <c r="AB179" s="15" t="s">
        <v>37</v>
      </c>
      <c r="AC179" s="15" t="s">
        <v>37</v>
      </c>
      <c r="AD179" s="15" t="s">
        <v>37</v>
      </c>
      <c r="AE179" s="15" t="s">
        <v>37</v>
      </c>
      <c r="AF179" s="15" t="s">
        <v>37</v>
      </c>
      <c r="AG179" s="15" t="s">
        <v>37</v>
      </c>
      <c r="AH179" s="15" t="s">
        <v>37</v>
      </c>
      <c r="AI179" s="15" t="s">
        <v>37</v>
      </c>
      <c r="AJ179" s="15" t="s">
        <v>37</v>
      </c>
      <c r="AK179" s="15" t="s">
        <v>37</v>
      </c>
      <c r="AL179" s="15" t="s">
        <v>37</v>
      </c>
      <c r="AM179" s="15" t="s">
        <v>37</v>
      </c>
      <c r="AN179" s="15" t="s">
        <v>37</v>
      </c>
      <c r="AO179" s="12"/>
      <c r="AP179" s="16">
        <v>197812.92504976899</v>
      </c>
      <c r="AQ179" s="17">
        <v>6</v>
      </c>
      <c r="AR179" s="18" t="s">
        <v>37</v>
      </c>
      <c r="AS179" s="19">
        <v>5172796.1228310196</v>
      </c>
      <c r="AT179" s="19" t="s">
        <v>37</v>
      </c>
      <c r="AV179" s="16">
        <v>197812.92504976899</v>
      </c>
      <c r="AW179" s="17">
        <v>27</v>
      </c>
      <c r="AX179" s="18" t="s">
        <v>37</v>
      </c>
      <c r="AY179" s="19">
        <v>197812.92504976899</v>
      </c>
      <c r="AZ179" s="19" t="s">
        <v>37</v>
      </c>
    </row>
    <row r="180" spans="8:52" customFormat="1" x14ac:dyDescent="0.15">
      <c r="H180" s="4"/>
      <c r="I180" s="14">
        <v>44739</v>
      </c>
      <c r="J180" s="15">
        <v>25491.887625661093</v>
      </c>
      <c r="K180" s="15">
        <v>25542.899179021908</v>
      </c>
      <c r="L180" s="15">
        <v>0</v>
      </c>
      <c r="M180" s="15">
        <v>0</v>
      </c>
      <c r="N180" s="15">
        <v>30732.224258488492</v>
      </c>
      <c r="O180" s="15">
        <v>31306.386142212174</v>
      </c>
      <c r="P180" s="15">
        <v>0</v>
      </c>
      <c r="Q180" s="15">
        <v>0</v>
      </c>
      <c r="R180" s="15" t="s">
        <v>37</v>
      </c>
      <c r="S180" s="15" t="s">
        <v>37</v>
      </c>
      <c r="T180" s="15">
        <v>84215.65458220373</v>
      </c>
      <c r="U180" s="15" t="s">
        <v>37</v>
      </c>
      <c r="V180" s="15" t="s">
        <v>37</v>
      </c>
      <c r="W180" s="15" t="s">
        <v>37</v>
      </c>
      <c r="X180" s="15" t="s">
        <v>37</v>
      </c>
      <c r="Y180" s="15" t="s">
        <v>37</v>
      </c>
      <c r="Z180" s="15" t="s">
        <v>37</v>
      </c>
      <c r="AA180" s="15" t="s">
        <v>37</v>
      </c>
      <c r="AB180" s="15" t="s">
        <v>37</v>
      </c>
      <c r="AC180" s="15" t="s">
        <v>37</v>
      </c>
      <c r="AD180" s="15" t="s">
        <v>37</v>
      </c>
      <c r="AE180" s="15" t="s">
        <v>37</v>
      </c>
      <c r="AF180" s="15" t="s">
        <v>37</v>
      </c>
      <c r="AG180" s="15" t="s">
        <v>37</v>
      </c>
      <c r="AH180" s="15" t="s">
        <v>37</v>
      </c>
      <c r="AI180" s="15" t="s">
        <v>37</v>
      </c>
      <c r="AJ180" s="15" t="s">
        <v>37</v>
      </c>
      <c r="AK180" s="15" t="s">
        <v>37</v>
      </c>
      <c r="AL180" s="15" t="s">
        <v>37</v>
      </c>
      <c r="AM180" s="15" t="s">
        <v>37</v>
      </c>
      <c r="AN180" s="15" t="s">
        <v>37</v>
      </c>
      <c r="AO180" s="12"/>
      <c r="AP180" s="16">
        <v>197289.05178758741</v>
      </c>
      <c r="AQ180" s="17">
        <v>6</v>
      </c>
      <c r="AR180" s="18" t="s">
        <v>37</v>
      </c>
      <c r="AS180" s="19">
        <v>5370085.1746186074</v>
      </c>
      <c r="AT180" s="19" t="s">
        <v>37</v>
      </c>
      <c r="AV180" s="16">
        <v>197289.05178758741</v>
      </c>
      <c r="AW180" s="17">
        <v>27</v>
      </c>
      <c r="AX180" s="18" t="s">
        <v>37</v>
      </c>
      <c r="AY180" s="19">
        <v>395101.9768373564</v>
      </c>
      <c r="AZ180" s="19" t="s">
        <v>37</v>
      </c>
    </row>
    <row r="181" spans="8:52" customFormat="1" x14ac:dyDescent="0.15">
      <c r="H181" s="4"/>
      <c r="I181" s="14">
        <v>44740</v>
      </c>
      <c r="J181" s="15">
        <v>25020.875938169913</v>
      </c>
      <c r="K181" s="15">
        <v>25535.221713325813</v>
      </c>
      <c r="L181" s="15">
        <v>0</v>
      </c>
      <c r="M181" s="15">
        <v>0</v>
      </c>
      <c r="N181" s="15">
        <v>30722.987029939944</v>
      </c>
      <c r="O181" s="15">
        <v>31296.976337006003</v>
      </c>
      <c r="P181" s="15">
        <v>0</v>
      </c>
      <c r="Q181" s="15">
        <v>0</v>
      </c>
      <c r="R181" s="15" t="s">
        <v>37</v>
      </c>
      <c r="S181" s="15" t="s">
        <v>37</v>
      </c>
      <c r="T181" s="15">
        <v>84190.341762597891</v>
      </c>
      <c r="U181" s="15" t="s">
        <v>37</v>
      </c>
      <c r="V181" s="15" t="s">
        <v>37</v>
      </c>
      <c r="W181" s="15" t="s">
        <v>37</v>
      </c>
      <c r="X181" s="15" t="s">
        <v>37</v>
      </c>
      <c r="Y181" s="15" t="s">
        <v>37</v>
      </c>
      <c r="Z181" s="15" t="s">
        <v>37</v>
      </c>
      <c r="AA181" s="15" t="s">
        <v>37</v>
      </c>
      <c r="AB181" s="15" t="s">
        <v>37</v>
      </c>
      <c r="AC181" s="15" t="s">
        <v>37</v>
      </c>
      <c r="AD181" s="15" t="s">
        <v>37</v>
      </c>
      <c r="AE181" s="15" t="s">
        <v>37</v>
      </c>
      <c r="AF181" s="15" t="s">
        <v>37</v>
      </c>
      <c r="AG181" s="15" t="s">
        <v>37</v>
      </c>
      <c r="AH181" s="15" t="s">
        <v>37</v>
      </c>
      <c r="AI181" s="15" t="s">
        <v>37</v>
      </c>
      <c r="AJ181" s="15" t="s">
        <v>37</v>
      </c>
      <c r="AK181" s="15" t="s">
        <v>37</v>
      </c>
      <c r="AL181" s="15" t="s">
        <v>37</v>
      </c>
      <c r="AM181" s="15" t="s">
        <v>37</v>
      </c>
      <c r="AN181" s="15" t="s">
        <v>37</v>
      </c>
      <c r="AO181" s="12"/>
      <c r="AP181" s="16">
        <v>196766.40278103959</v>
      </c>
      <c r="AQ181" s="17">
        <v>6</v>
      </c>
      <c r="AR181" s="18" t="s">
        <v>37</v>
      </c>
      <c r="AS181" s="19">
        <v>5566851.5773996469</v>
      </c>
      <c r="AT181" s="19" t="s">
        <v>37</v>
      </c>
      <c r="AV181" s="16">
        <v>196766.40278103959</v>
      </c>
      <c r="AW181" s="17">
        <v>27</v>
      </c>
      <c r="AX181" s="18" t="s">
        <v>37</v>
      </c>
      <c r="AY181" s="19">
        <v>591868.37961839605</v>
      </c>
      <c r="AZ181" s="19" t="s">
        <v>37</v>
      </c>
    </row>
    <row r="182" spans="8:52" customFormat="1" x14ac:dyDescent="0.15">
      <c r="H182" s="4"/>
      <c r="I182" s="14">
        <v>44741</v>
      </c>
      <c r="J182" s="15">
        <v>25013.355377745069</v>
      </c>
      <c r="K182" s="15">
        <v>25527.546555256551</v>
      </c>
      <c r="L182" s="15">
        <v>0</v>
      </c>
      <c r="M182" s="15">
        <v>0</v>
      </c>
      <c r="N182" s="15">
        <v>30713.752577838372</v>
      </c>
      <c r="O182" s="15">
        <v>31287.569360118425</v>
      </c>
      <c r="P182" s="15">
        <v>0</v>
      </c>
      <c r="Q182" s="15">
        <v>0</v>
      </c>
      <c r="R182" s="15" t="s">
        <v>37</v>
      </c>
      <c r="S182" s="15" t="s">
        <v>37</v>
      </c>
      <c r="T182" s="15">
        <v>84165.036551302372</v>
      </c>
      <c r="U182" s="15" t="s">
        <v>37</v>
      </c>
      <c r="V182" s="15" t="s">
        <v>37</v>
      </c>
      <c r="W182" s="15" t="s">
        <v>37</v>
      </c>
      <c r="X182" s="15" t="s">
        <v>37</v>
      </c>
      <c r="Y182" s="15" t="s">
        <v>37</v>
      </c>
      <c r="Z182" s="15" t="s">
        <v>37</v>
      </c>
      <c r="AA182" s="15" t="s">
        <v>37</v>
      </c>
      <c r="AB182" s="15" t="s">
        <v>37</v>
      </c>
      <c r="AC182" s="15" t="s">
        <v>37</v>
      </c>
      <c r="AD182" s="15" t="s">
        <v>37</v>
      </c>
      <c r="AE182" s="15" t="s">
        <v>37</v>
      </c>
      <c r="AF182" s="15" t="s">
        <v>37</v>
      </c>
      <c r="AG182" s="15" t="s">
        <v>37</v>
      </c>
      <c r="AH182" s="15" t="s">
        <v>37</v>
      </c>
      <c r="AI182" s="15" t="s">
        <v>37</v>
      </c>
      <c r="AJ182" s="15" t="s">
        <v>37</v>
      </c>
      <c r="AK182" s="15" t="s">
        <v>37</v>
      </c>
      <c r="AL182" s="15" t="s">
        <v>37</v>
      </c>
      <c r="AM182" s="15" t="s">
        <v>37</v>
      </c>
      <c r="AN182" s="15" t="s">
        <v>37</v>
      </c>
      <c r="AO182" s="12"/>
      <c r="AP182" s="16">
        <v>196707.26042226079</v>
      </c>
      <c r="AQ182" s="17">
        <v>6</v>
      </c>
      <c r="AR182" s="18" t="s">
        <v>37</v>
      </c>
      <c r="AS182" s="19">
        <v>5763558.8378219074</v>
      </c>
      <c r="AT182" s="19" t="s">
        <v>37</v>
      </c>
      <c r="AV182" s="16">
        <v>196707.26042226079</v>
      </c>
      <c r="AW182" s="17">
        <v>27</v>
      </c>
      <c r="AX182" s="18" t="s">
        <v>37</v>
      </c>
      <c r="AY182" s="19">
        <v>788575.64004065678</v>
      </c>
      <c r="AZ182" s="19" t="s">
        <v>37</v>
      </c>
    </row>
    <row r="183" spans="8:52" customFormat="1" x14ac:dyDescent="0.15">
      <c r="H183" s="4"/>
      <c r="I183" s="14">
        <v>44742</v>
      </c>
      <c r="J183" s="15">
        <v>25005.837077785814</v>
      </c>
      <c r="K183" s="15">
        <v>25519.873704120517</v>
      </c>
      <c r="L183" s="15">
        <v>0</v>
      </c>
      <c r="M183" s="15">
        <v>0</v>
      </c>
      <c r="N183" s="15">
        <v>30224.76276226568</v>
      </c>
      <c r="O183" s="15">
        <v>31278.165210699328</v>
      </c>
      <c r="P183" s="15">
        <v>0</v>
      </c>
      <c r="Q183" s="15">
        <v>0</v>
      </c>
      <c r="R183" s="15" t="s">
        <v>37</v>
      </c>
      <c r="S183" s="15" t="s">
        <v>37</v>
      </c>
      <c r="T183" s="15">
        <v>84139.738946030382</v>
      </c>
      <c r="U183" s="15" t="s">
        <v>37</v>
      </c>
      <c r="V183" s="15" t="s">
        <v>37</v>
      </c>
      <c r="W183" s="15" t="s">
        <v>37</v>
      </c>
      <c r="X183" s="15" t="s">
        <v>37</v>
      </c>
      <c r="Y183" s="15" t="s">
        <v>37</v>
      </c>
      <c r="Z183" s="15" t="s">
        <v>37</v>
      </c>
      <c r="AA183" s="15" t="s">
        <v>37</v>
      </c>
      <c r="AB183" s="15" t="s">
        <v>37</v>
      </c>
      <c r="AC183" s="15" t="s">
        <v>37</v>
      </c>
      <c r="AD183" s="15" t="s">
        <v>37</v>
      </c>
      <c r="AE183" s="15" t="s">
        <v>37</v>
      </c>
      <c r="AF183" s="15" t="s">
        <v>37</v>
      </c>
      <c r="AG183" s="15" t="s">
        <v>37</v>
      </c>
      <c r="AH183" s="15" t="s">
        <v>37</v>
      </c>
      <c r="AI183" s="15" t="s">
        <v>37</v>
      </c>
      <c r="AJ183" s="15" t="s">
        <v>37</v>
      </c>
      <c r="AK183" s="15" t="s">
        <v>37</v>
      </c>
      <c r="AL183" s="15" t="s">
        <v>37</v>
      </c>
      <c r="AM183" s="15" t="s">
        <v>37</v>
      </c>
      <c r="AN183" s="15" t="s">
        <v>37</v>
      </c>
      <c r="AO183" s="12"/>
      <c r="AP183" s="16">
        <v>196168.37770090171</v>
      </c>
      <c r="AQ183" s="17">
        <v>6</v>
      </c>
      <c r="AR183" s="18">
        <v>6</v>
      </c>
      <c r="AS183" s="19">
        <v>5959727.215522809</v>
      </c>
      <c r="AT183" s="19">
        <v>5959727.215522809</v>
      </c>
      <c r="AV183" s="16">
        <v>196168.37770090171</v>
      </c>
      <c r="AW183" s="17">
        <v>27</v>
      </c>
      <c r="AX183" s="18" t="s">
        <v>37</v>
      </c>
      <c r="AY183" s="19">
        <v>984744.01774155849</v>
      </c>
      <c r="AZ183" s="19" t="s">
        <v>37</v>
      </c>
    </row>
    <row r="184" spans="8:52" customFormat="1" x14ac:dyDescent="0.15">
      <c r="H184" s="4"/>
      <c r="I184" s="14">
        <v>44743</v>
      </c>
      <c r="J184" s="15">
        <v>24998.321037612721</v>
      </c>
      <c r="K184" s="15">
        <v>25512.203159224304</v>
      </c>
      <c r="L184" s="15">
        <v>0</v>
      </c>
      <c r="M184" s="15">
        <v>0</v>
      </c>
      <c r="N184" s="15">
        <v>30215.678062143994</v>
      </c>
      <c r="O184" s="15">
        <v>31268.763887898855</v>
      </c>
      <c r="P184" s="15">
        <v>0</v>
      </c>
      <c r="Q184" s="15">
        <v>0</v>
      </c>
      <c r="R184" s="15" t="s">
        <v>37</v>
      </c>
      <c r="S184" s="15" t="s">
        <v>37</v>
      </c>
      <c r="T184" s="15">
        <v>84114.448944495743</v>
      </c>
      <c r="U184" s="15" t="s">
        <v>37</v>
      </c>
      <c r="V184" s="15" t="s">
        <v>37</v>
      </c>
      <c r="W184" s="15" t="s">
        <v>37</v>
      </c>
      <c r="X184" s="15" t="s">
        <v>37</v>
      </c>
      <c r="Y184" s="15" t="s">
        <v>37</v>
      </c>
      <c r="Z184" s="15" t="s">
        <v>37</v>
      </c>
      <c r="AA184" s="15" t="s">
        <v>37</v>
      </c>
      <c r="AB184" s="15" t="s">
        <v>37</v>
      </c>
      <c r="AC184" s="15" t="s">
        <v>37</v>
      </c>
      <c r="AD184" s="15" t="s">
        <v>37</v>
      </c>
      <c r="AE184" s="15" t="s">
        <v>37</v>
      </c>
      <c r="AF184" s="15" t="s">
        <v>37</v>
      </c>
      <c r="AG184" s="15" t="s">
        <v>37</v>
      </c>
      <c r="AH184" s="15" t="s">
        <v>37</v>
      </c>
      <c r="AI184" s="15" t="s">
        <v>37</v>
      </c>
      <c r="AJ184" s="15" t="s">
        <v>37</v>
      </c>
      <c r="AK184" s="15" t="s">
        <v>37</v>
      </c>
      <c r="AL184" s="15" t="s">
        <v>37</v>
      </c>
      <c r="AM184" s="15" t="s">
        <v>37</v>
      </c>
      <c r="AN184" s="15" t="s">
        <v>37</v>
      </c>
      <c r="AO184" s="12"/>
      <c r="AP184" s="16">
        <v>196109.41509137562</v>
      </c>
      <c r="AQ184" s="17">
        <v>7</v>
      </c>
      <c r="AR184" s="18" t="s">
        <v>37</v>
      </c>
      <c r="AS184" s="19">
        <v>196109.41509137562</v>
      </c>
      <c r="AT184" s="19" t="s">
        <v>37</v>
      </c>
      <c r="AV184" s="16">
        <v>196109.41509137562</v>
      </c>
      <c r="AW184" s="17">
        <v>27</v>
      </c>
      <c r="AX184" s="18" t="s">
        <v>37</v>
      </c>
      <c r="AY184" s="19">
        <v>1180853.4328329342</v>
      </c>
      <c r="AZ184" s="19" t="s">
        <v>37</v>
      </c>
    </row>
    <row r="185" spans="8:52" customFormat="1" x14ac:dyDescent="0.15">
      <c r="H185" s="4"/>
      <c r="I185" s="14">
        <v>44744</v>
      </c>
      <c r="J185" s="15">
        <v>24990.807256546559</v>
      </c>
      <c r="K185" s="15">
        <v>25504.534919874732</v>
      </c>
      <c r="L185" s="15">
        <v>0</v>
      </c>
      <c r="M185" s="15">
        <v>0</v>
      </c>
      <c r="N185" s="15">
        <v>30206.596092623604</v>
      </c>
      <c r="O185" s="15">
        <v>31259.365390867406</v>
      </c>
      <c r="P185" s="15">
        <v>0</v>
      </c>
      <c r="Q185" s="15">
        <v>0</v>
      </c>
      <c r="R185" s="15" t="s">
        <v>37</v>
      </c>
      <c r="S185" s="15" t="s">
        <v>37</v>
      </c>
      <c r="T185" s="15">
        <v>84089.166544413005</v>
      </c>
      <c r="U185" s="15" t="s">
        <v>37</v>
      </c>
      <c r="V185" s="15" t="s">
        <v>37</v>
      </c>
      <c r="W185" s="15" t="s">
        <v>37</v>
      </c>
      <c r="X185" s="15" t="s">
        <v>37</v>
      </c>
      <c r="Y185" s="15" t="s">
        <v>37</v>
      </c>
      <c r="Z185" s="15" t="s">
        <v>37</v>
      </c>
      <c r="AA185" s="15" t="s">
        <v>37</v>
      </c>
      <c r="AB185" s="15" t="s">
        <v>37</v>
      </c>
      <c r="AC185" s="15" t="s">
        <v>37</v>
      </c>
      <c r="AD185" s="15" t="s">
        <v>37</v>
      </c>
      <c r="AE185" s="15" t="s">
        <v>37</v>
      </c>
      <c r="AF185" s="15" t="s">
        <v>37</v>
      </c>
      <c r="AG185" s="15" t="s">
        <v>37</v>
      </c>
      <c r="AH185" s="15" t="s">
        <v>37</v>
      </c>
      <c r="AI185" s="15" t="s">
        <v>37</v>
      </c>
      <c r="AJ185" s="15" t="s">
        <v>37</v>
      </c>
      <c r="AK185" s="15" t="s">
        <v>37</v>
      </c>
      <c r="AL185" s="15" t="s">
        <v>37</v>
      </c>
      <c r="AM185" s="15" t="s">
        <v>37</v>
      </c>
      <c r="AN185" s="15" t="s">
        <v>37</v>
      </c>
      <c r="AO185" s="12"/>
      <c r="AP185" s="16">
        <v>196050.47020432531</v>
      </c>
      <c r="AQ185" s="17">
        <v>7</v>
      </c>
      <c r="AR185" s="18" t="s">
        <v>37</v>
      </c>
      <c r="AS185" s="19">
        <v>392159.88529570092</v>
      </c>
      <c r="AT185" s="19" t="s">
        <v>37</v>
      </c>
      <c r="AV185" s="16">
        <v>196050.47020432531</v>
      </c>
      <c r="AW185" s="17">
        <v>27</v>
      </c>
      <c r="AX185" s="18">
        <v>27</v>
      </c>
      <c r="AY185" s="19">
        <v>1376903.9030372596</v>
      </c>
      <c r="AZ185" s="19">
        <v>1376903.9030372596</v>
      </c>
    </row>
    <row r="186" spans="8:52" customFormat="1" x14ac:dyDescent="0.15">
      <c r="H186" s="4"/>
      <c r="I186" s="14">
        <v>44745</v>
      </c>
      <c r="J186" s="15">
        <v>24983.295733908304</v>
      </c>
      <c r="K186" s="15">
        <v>25496.868985378813</v>
      </c>
      <c r="L186" s="15">
        <v>0</v>
      </c>
      <c r="M186" s="15">
        <v>0</v>
      </c>
      <c r="N186" s="15">
        <v>30197.516852883764</v>
      </c>
      <c r="O186" s="15">
        <v>30769.200953851705</v>
      </c>
      <c r="P186" s="15">
        <v>0</v>
      </c>
      <c r="Q186" s="15">
        <v>0</v>
      </c>
      <c r="R186" s="15" t="s">
        <v>37</v>
      </c>
      <c r="S186" s="15" t="s">
        <v>37</v>
      </c>
      <c r="T186" s="15">
        <v>83493.510045262447</v>
      </c>
      <c r="U186" s="15" t="s">
        <v>37</v>
      </c>
      <c r="V186" s="15" t="s">
        <v>37</v>
      </c>
      <c r="W186" s="15" t="s">
        <v>37</v>
      </c>
      <c r="X186" s="15" t="s">
        <v>37</v>
      </c>
      <c r="Y186" s="15" t="s">
        <v>37</v>
      </c>
      <c r="Z186" s="15" t="s">
        <v>37</v>
      </c>
      <c r="AA186" s="15" t="s">
        <v>37</v>
      </c>
      <c r="AB186" s="15" t="s">
        <v>37</v>
      </c>
      <c r="AC186" s="15" t="s">
        <v>37</v>
      </c>
      <c r="AD186" s="15" t="s">
        <v>37</v>
      </c>
      <c r="AE186" s="15" t="s">
        <v>37</v>
      </c>
      <c r="AF186" s="15" t="s">
        <v>37</v>
      </c>
      <c r="AG186" s="15" t="s">
        <v>37</v>
      </c>
      <c r="AH186" s="15" t="s">
        <v>37</v>
      </c>
      <c r="AI186" s="15" t="s">
        <v>37</v>
      </c>
      <c r="AJ186" s="15" t="s">
        <v>37</v>
      </c>
      <c r="AK186" s="15" t="s">
        <v>37</v>
      </c>
      <c r="AL186" s="15" t="s">
        <v>37</v>
      </c>
      <c r="AM186" s="15" t="s">
        <v>37</v>
      </c>
      <c r="AN186" s="15" t="s">
        <v>37</v>
      </c>
      <c r="AO186" s="12"/>
      <c r="AP186" s="16">
        <v>194940.39257128502</v>
      </c>
      <c r="AQ186" s="17">
        <v>7</v>
      </c>
      <c r="AR186" s="18" t="s">
        <v>37</v>
      </c>
      <c r="AS186" s="19">
        <v>587100.27786698588</v>
      </c>
      <c r="AT186" s="19" t="s">
        <v>37</v>
      </c>
      <c r="AV186" s="16">
        <v>194940.39257128502</v>
      </c>
      <c r="AW186" s="17">
        <v>28</v>
      </c>
      <c r="AX186" s="18" t="s">
        <v>37</v>
      </c>
      <c r="AY186" s="19">
        <v>194940.39257128502</v>
      </c>
      <c r="AZ186" s="19" t="s">
        <v>37</v>
      </c>
    </row>
    <row r="187" spans="8:52" customFormat="1" x14ac:dyDescent="0.15">
      <c r="H187" s="4"/>
      <c r="I187" s="14">
        <v>44746</v>
      </c>
      <c r="J187" s="15">
        <v>24975.786469019142</v>
      </c>
      <c r="K187" s="15">
        <v>25025.765257679348</v>
      </c>
      <c r="L187" s="15">
        <v>0</v>
      </c>
      <c r="M187" s="15">
        <v>0</v>
      </c>
      <c r="N187" s="15">
        <v>30188.440342103986</v>
      </c>
      <c r="O187" s="15">
        <v>30759.952611165001</v>
      </c>
      <c r="P187" s="15">
        <v>0</v>
      </c>
      <c r="Q187" s="15">
        <v>0</v>
      </c>
      <c r="R187" s="15" t="s">
        <v>37</v>
      </c>
      <c r="S187" s="15" t="s">
        <v>37</v>
      </c>
      <c r="T187" s="15">
        <v>83468.414281671692</v>
      </c>
      <c r="U187" s="15" t="s">
        <v>37</v>
      </c>
      <c r="V187" s="15" t="s">
        <v>37</v>
      </c>
      <c r="W187" s="15" t="s">
        <v>37</v>
      </c>
      <c r="X187" s="15" t="s">
        <v>37</v>
      </c>
      <c r="Y187" s="15" t="s">
        <v>37</v>
      </c>
      <c r="Z187" s="15" t="s">
        <v>37</v>
      </c>
      <c r="AA187" s="15" t="s">
        <v>37</v>
      </c>
      <c r="AB187" s="15" t="s">
        <v>37</v>
      </c>
      <c r="AC187" s="15" t="s">
        <v>37</v>
      </c>
      <c r="AD187" s="15" t="s">
        <v>37</v>
      </c>
      <c r="AE187" s="15" t="s">
        <v>37</v>
      </c>
      <c r="AF187" s="15" t="s">
        <v>37</v>
      </c>
      <c r="AG187" s="15" t="s">
        <v>37</v>
      </c>
      <c r="AH187" s="15" t="s">
        <v>37</v>
      </c>
      <c r="AI187" s="15" t="s">
        <v>37</v>
      </c>
      <c r="AJ187" s="15" t="s">
        <v>37</v>
      </c>
      <c r="AK187" s="15" t="s">
        <v>37</v>
      </c>
      <c r="AL187" s="15" t="s">
        <v>37</v>
      </c>
      <c r="AM187" s="15" t="s">
        <v>37</v>
      </c>
      <c r="AN187" s="15" t="s">
        <v>37</v>
      </c>
      <c r="AO187" s="12"/>
      <c r="AP187" s="16">
        <v>194418.35896163917</v>
      </c>
      <c r="AQ187" s="17">
        <v>7</v>
      </c>
      <c r="AR187" s="18" t="s">
        <v>37</v>
      </c>
      <c r="AS187" s="19">
        <v>781518.63682862511</v>
      </c>
      <c r="AT187" s="19" t="s">
        <v>37</v>
      </c>
      <c r="AV187" s="16">
        <v>194418.35896163917</v>
      </c>
      <c r="AW187" s="17">
        <v>28</v>
      </c>
      <c r="AX187" s="18" t="s">
        <v>37</v>
      </c>
      <c r="AY187" s="19">
        <v>389358.75153292419</v>
      </c>
      <c r="AZ187" s="19" t="s">
        <v>37</v>
      </c>
    </row>
    <row r="188" spans="8:52" customFormat="1" x14ac:dyDescent="0.15">
      <c r="H188" s="4"/>
      <c r="I188" s="14">
        <v>44747</v>
      </c>
      <c r="J188" s="15">
        <v>24505.903915622668</v>
      </c>
      <c r="K188" s="15">
        <v>25018.243227664756</v>
      </c>
      <c r="L188" s="15">
        <v>0</v>
      </c>
      <c r="M188" s="15">
        <v>0</v>
      </c>
      <c r="N188" s="15">
        <v>30179.366559464015</v>
      </c>
      <c r="O188" s="15">
        <v>30750.707048265875</v>
      </c>
      <c r="P188" s="15">
        <v>0</v>
      </c>
      <c r="Q188" s="15">
        <v>0</v>
      </c>
      <c r="R188" s="15" t="s">
        <v>37</v>
      </c>
      <c r="S188" s="15" t="s">
        <v>37</v>
      </c>
      <c r="T188" s="15">
        <v>83443.326061150467</v>
      </c>
      <c r="U188" s="15" t="s">
        <v>37</v>
      </c>
      <c r="V188" s="15" t="s">
        <v>37</v>
      </c>
      <c r="W188" s="15" t="s">
        <v>37</v>
      </c>
      <c r="X188" s="15" t="s">
        <v>37</v>
      </c>
      <c r="Y188" s="15" t="s">
        <v>37</v>
      </c>
      <c r="Z188" s="15" t="s">
        <v>37</v>
      </c>
      <c r="AA188" s="15" t="s">
        <v>37</v>
      </c>
      <c r="AB188" s="15" t="s">
        <v>37</v>
      </c>
      <c r="AC188" s="15" t="s">
        <v>37</v>
      </c>
      <c r="AD188" s="15" t="s">
        <v>37</v>
      </c>
      <c r="AE188" s="15" t="s">
        <v>37</v>
      </c>
      <c r="AF188" s="15" t="s">
        <v>37</v>
      </c>
      <c r="AG188" s="15" t="s">
        <v>37</v>
      </c>
      <c r="AH188" s="15" t="s">
        <v>37</v>
      </c>
      <c r="AI188" s="15" t="s">
        <v>37</v>
      </c>
      <c r="AJ188" s="15" t="s">
        <v>37</v>
      </c>
      <c r="AK188" s="15" t="s">
        <v>37</v>
      </c>
      <c r="AL188" s="15" t="s">
        <v>37</v>
      </c>
      <c r="AM188" s="15" t="s">
        <v>37</v>
      </c>
      <c r="AN188" s="15" t="s">
        <v>37</v>
      </c>
      <c r="AO188" s="12"/>
      <c r="AP188" s="16">
        <v>193897.5468121678</v>
      </c>
      <c r="AQ188" s="17">
        <v>7</v>
      </c>
      <c r="AR188" s="18" t="s">
        <v>37</v>
      </c>
      <c r="AS188" s="19">
        <v>975416.18364079297</v>
      </c>
      <c r="AT188" s="19" t="s">
        <v>37</v>
      </c>
      <c r="AV188" s="16">
        <v>193897.5468121678</v>
      </c>
      <c r="AW188" s="17">
        <v>28</v>
      </c>
      <c r="AX188" s="18" t="s">
        <v>37</v>
      </c>
      <c r="AY188" s="19">
        <v>583256.29834509199</v>
      </c>
      <c r="AZ188" s="19" t="s">
        <v>37</v>
      </c>
    </row>
    <row r="189" spans="8:52" customFormat="1" x14ac:dyDescent="0.15">
      <c r="H189" s="4"/>
      <c r="I189" s="14">
        <v>44748</v>
      </c>
      <c r="J189" s="15">
        <v>24498.538141074314</v>
      </c>
      <c r="K189" s="15">
        <v>25010.723458557466</v>
      </c>
      <c r="L189" s="15">
        <v>0</v>
      </c>
      <c r="M189" s="15">
        <v>0</v>
      </c>
      <c r="N189" s="15">
        <v>30170.295504143854</v>
      </c>
      <c r="O189" s="15">
        <v>30741.464264318798</v>
      </c>
      <c r="P189" s="15">
        <v>0</v>
      </c>
      <c r="Q189" s="15">
        <v>0</v>
      </c>
      <c r="R189" s="15" t="s">
        <v>37</v>
      </c>
      <c r="S189" s="15" t="s">
        <v>37</v>
      </c>
      <c r="T189" s="15">
        <v>83418.245381431509</v>
      </c>
      <c r="U189" s="15" t="s">
        <v>37</v>
      </c>
      <c r="V189" s="15" t="s">
        <v>37</v>
      </c>
      <c r="W189" s="15" t="s">
        <v>37</v>
      </c>
      <c r="X189" s="15" t="s">
        <v>37</v>
      </c>
      <c r="Y189" s="15" t="s">
        <v>37</v>
      </c>
      <c r="Z189" s="15" t="s">
        <v>37</v>
      </c>
      <c r="AA189" s="15" t="s">
        <v>37</v>
      </c>
      <c r="AB189" s="15" t="s">
        <v>37</v>
      </c>
      <c r="AC189" s="15" t="s">
        <v>37</v>
      </c>
      <c r="AD189" s="15" t="s">
        <v>37</v>
      </c>
      <c r="AE189" s="15" t="s">
        <v>37</v>
      </c>
      <c r="AF189" s="15" t="s">
        <v>37</v>
      </c>
      <c r="AG189" s="15" t="s">
        <v>37</v>
      </c>
      <c r="AH189" s="15" t="s">
        <v>37</v>
      </c>
      <c r="AI189" s="15" t="s">
        <v>37</v>
      </c>
      <c r="AJ189" s="15" t="s">
        <v>37</v>
      </c>
      <c r="AK189" s="15" t="s">
        <v>37</v>
      </c>
      <c r="AL189" s="15" t="s">
        <v>37</v>
      </c>
      <c r="AM189" s="15" t="s">
        <v>37</v>
      </c>
      <c r="AN189" s="15" t="s">
        <v>37</v>
      </c>
      <c r="AO189" s="12"/>
      <c r="AP189" s="16">
        <v>193839.26674952594</v>
      </c>
      <c r="AQ189" s="17">
        <v>7</v>
      </c>
      <c r="AR189" s="18" t="s">
        <v>37</v>
      </c>
      <c r="AS189" s="19">
        <v>1169255.4503903189</v>
      </c>
      <c r="AT189" s="19" t="s">
        <v>37</v>
      </c>
      <c r="AV189" s="16">
        <v>193839.26674952594</v>
      </c>
      <c r="AW189" s="17">
        <v>28</v>
      </c>
      <c r="AX189" s="18" t="s">
        <v>37</v>
      </c>
      <c r="AY189" s="19">
        <v>777095.56509461789</v>
      </c>
      <c r="AZ189" s="19" t="s">
        <v>37</v>
      </c>
    </row>
    <row r="190" spans="8:52" customFormat="1" x14ac:dyDescent="0.15">
      <c r="H190" s="4"/>
      <c r="I190" s="14">
        <v>44749</v>
      </c>
      <c r="J190" s="15">
        <v>24491.174580467341</v>
      </c>
      <c r="K190" s="15">
        <v>25003.205949677926</v>
      </c>
      <c r="L190" s="15">
        <v>0</v>
      </c>
      <c r="M190" s="15">
        <v>0</v>
      </c>
      <c r="N190" s="15">
        <v>29682.477537620201</v>
      </c>
      <c r="O190" s="15">
        <v>30732.224258488492</v>
      </c>
      <c r="P190" s="15">
        <v>0</v>
      </c>
      <c r="Q190" s="15">
        <v>0</v>
      </c>
      <c r="R190" s="15" t="s">
        <v>37</v>
      </c>
      <c r="S190" s="15" t="s">
        <v>37</v>
      </c>
      <c r="T190" s="15">
        <v>83393.172240248299</v>
      </c>
      <c r="U190" s="15" t="s">
        <v>37</v>
      </c>
      <c r="V190" s="15" t="s">
        <v>37</v>
      </c>
      <c r="W190" s="15" t="s">
        <v>37</v>
      </c>
      <c r="X190" s="15" t="s">
        <v>37</v>
      </c>
      <c r="Y190" s="15" t="s">
        <v>37</v>
      </c>
      <c r="Z190" s="15" t="s">
        <v>37</v>
      </c>
      <c r="AA190" s="15" t="s">
        <v>37</v>
      </c>
      <c r="AB190" s="15" t="s">
        <v>37</v>
      </c>
      <c r="AC190" s="15" t="s">
        <v>37</v>
      </c>
      <c r="AD190" s="15" t="s">
        <v>37</v>
      </c>
      <c r="AE190" s="15" t="s">
        <v>37</v>
      </c>
      <c r="AF190" s="15" t="s">
        <v>37</v>
      </c>
      <c r="AG190" s="15" t="s">
        <v>37</v>
      </c>
      <c r="AH190" s="15" t="s">
        <v>37</v>
      </c>
      <c r="AI190" s="15" t="s">
        <v>37</v>
      </c>
      <c r="AJ190" s="15" t="s">
        <v>37</v>
      </c>
      <c r="AK190" s="15" t="s">
        <v>37</v>
      </c>
      <c r="AL190" s="15" t="s">
        <v>37</v>
      </c>
      <c r="AM190" s="15" t="s">
        <v>37</v>
      </c>
      <c r="AN190" s="15" t="s">
        <v>37</v>
      </c>
      <c r="AO190" s="12"/>
      <c r="AP190" s="16">
        <v>193302.25456650226</v>
      </c>
      <c r="AQ190" s="17">
        <v>7</v>
      </c>
      <c r="AR190" s="18" t="s">
        <v>37</v>
      </c>
      <c r="AS190" s="19">
        <v>1362557.7049568212</v>
      </c>
      <c r="AT190" s="19" t="s">
        <v>37</v>
      </c>
      <c r="AV190" s="16">
        <v>193302.25456650226</v>
      </c>
      <c r="AW190" s="17">
        <v>28</v>
      </c>
      <c r="AX190" s="18" t="s">
        <v>37</v>
      </c>
      <c r="AY190" s="19">
        <v>970397.81966112019</v>
      </c>
      <c r="AZ190" s="19" t="s">
        <v>37</v>
      </c>
    </row>
    <row r="191" spans="8:52" customFormat="1" x14ac:dyDescent="0.15">
      <c r="H191" s="4"/>
      <c r="I191" s="14">
        <v>44750</v>
      </c>
      <c r="J191" s="15">
        <v>24483.813233136294</v>
      </c>
      <c r="K191" s="15">
        <v>24995.690700346764</v>
      </c>
      <c r="L191" s="15">
        <v>0</v>
      </c>
      <c r="M191" s="15">
        <v>0</v>
      </c>
      <c r="N191" s="15">
        <v>29673.555832943177</v>
      </c>
      <c r="O191" s="15">
        <v>30722.987029939944</v>
      </c>
      <c r="P191" s="15">
        <v>0</v>
      </c>
      <c r="Q191" s="15">
        <v>0</v>
      </c>
      <c r="R191" s="15" t="s">
        <v>37</v>
      </c>
      <c r="S191" s="15" t="s">
        <v>37</v>
      </c>
      <c r="T191" s="15">
        <v>83368.106635334931</v>
      </c>
      <c r="U191" s="15" t="s">
        <v>37</v>
      </c>
      <c r="V191" s="15" t="s">
        <v>37</v>
      </c>
      <c r="W191" s="15" t="s">
        <v>37</v>
      </c>
      <c r="X191" s="15" t="s">
        <v>37</v>
      </c>
      <c r="Y191" s="15" t="s">
        <v>37</v>
      </c>
      <c r="Z191" s="15" t="s">
        <v>37</v>
      </c>
      <c r="AA191" s="15" t="s">
        <v>37</v>
      </c>
      <c r="AB191" s="15" t="s">
        <v>37</v>
      </c>
      <c r="AC191" s="15" t="s">
        <v>37</v>
      </c>
      <c r="AD191" s="15" t="s">
        <v>37</v>
      </c>
      <c r="AE191" s="15" t="s">
        <v>37</v>
      </c>
      <c r="AF191" s="15" t="s">
        <v>37</v>
      </c>
      <c r="AG191" s="15" t="s">
        <v>37</v>
      </c>
      <c r="AH191" s="15" t="s">
        <v>37</v>
      </c>
      <c r="AI191" s="15" t="s">
        <v>37</v>
      </c>
      <c r="AJ191" s="15" t="s">
        <v>37</v>
      </c>
      <c r="AK191" s="15" t="s">
        <v>37</v>
      </c>
      <c r="AL191" s="15" t="s">
        <v>37</v>
      </c>
      <c r="AM191" s="15" t="s">
        <v>37</v>
      </c>
      <c r="AN191" s="15" t="s">
        <v>37</v>
      </c>
      <c r="AO191" s="12"/>
      <c r="AP191" s="16">
        <v>193244.15343170112</v>
      </c>
      <c r="AQ191" s="17">
        <v>7</v>
      </c>
      <c r="AR191" s="18" t="s">
        <v>37</v>
      </c>
      <c r="AS191" s="19">
        <v>1555801.8583885222</v>
      </c>
      <c r="AT191" s="19" t="s">
        <v>37</v>
      </c>
      <c r="AV191" s="16">
        <v>193244.15343170112</v>
      </c>
      <c r="AW191" s="17">
        <v>28</v>
      </c>
      <c r="AX191" s="18" t="s">
        <v>37</v>
      </c>
      <c r="AY191" s="19">
        <v>1163641.9730928214</v>
      </c>
      <c r="AZ191" s="19" t="s">
        <v>37</v>
      </c>
    </row>
    <row r="192" spans="8:52" customFormat="1" x14ac:dyDescent="0.15">
      <c r="H192" s="4"/>
      <c r="I192" s="14">
        <v>44751</v>
      </c>
      <c r="J192" s="15">
        <v>24476.454098415936</v>
      </c>
      <c r="K192" s="15">
        <v>24988.177709884832</v>
      </c>
      <c r="L192" s="15">
        <v>0</v>
      </c>
      <c r="M192" s="15">
        <v>0</v>
      </c>
      <c r="N192" s="15">
        <v>29664.636809875672</v>
      </c>
      <c r="O192" s="15">
        <v>30713.752577838372</v>
      </c>
      <c r="P192" s="15">
        <v>0</v>
      </c>
      <c r="Q192" s="15">
        <v>0</v>
      </c>
      <c r="R192" s="15" t="s">
        <v>37</v>
      </c>
      <c r="S192" s="15" t="s">
        <v>37</v>
      </c>
      <c r="T192" s="15">
        <v>83343.048564426266</v>
      </c>
      <c r="U192" s="15" t="s">
        <v>37</v>
      </c>
      <c r="V192" s="15" t="s">
        <v>37</v>
      </c>
      <c r="W192" s="15" t="s">
        <v>37</v>
      </c>
      <c r="X192" s="15" t="s">
        <v>37</v>
      </c>
      <c r="Y192" s="15" t="s">
        <v>37</v>
      </c>
      <c r="Z192" s="15" t="s">
        <v>37</v>
      </c>
      <c r="AA192" s="15" t="s">
        <v>37</v>
      </c>
      <c r="AB192" s="15" t="s">
        <v>37</v>
      </c>
      <c r="AC192" s="15" t="s">
        <v>37</v>
      </c>
      <c r="AD192" s="15" t="s">
        <v>37</v>
      </c>
      <c r="AE192" s="15" t="s">
        <v>37</v>
      </c>
      <c r="AF192" s="15" t="s">
        <v>37</v>
      </c>
      <c r="AG192" s="15" t="s">
        <v>37</v>
      </c>
      <c r="AH192" s="15" t="s">
        <v>37</v>
      </c>
      <c r="AI192" s="15" t="s">
        <v>37</v>
      </c>
      <c r="AJ192" s="15" t="s">
        <v>37</v>
      </c>
      <c r="AK192" s="15" t="s">
        <v>37</v>
      </c>
      <c r="AL192" s="15" t="s">
        <v>37</v>
      </c>
      <c r="AM192" s="15" t="s">
        <v>37</v>
      </c>
      <c r="AN192" s="15" t="s">
        <v>37</v>
      </c>
      <c r="AO192" s="12"/>
      <c r="AP192" s="16">
        <v>193186.06976044108</v>
      </c>
      <c r="AQ192" s="17">
        <v>7</v>
      </c>
      <c r="AR192" s="18" t="s">
        <v>37</v>
      </c>
      <c r="AS192" s="19">
        <v>1748987.9281489633</v>
      </c>
      <c r="AT192" s="19" t="s">
        <v>37</v>
      </c>
      <c r="AV192" s="16">
        <v>193186.06976044108</v>
      </c>
      <c r="AW192" s="17">
        <v>28</v>
      </c>
      <c r="AX192" s="18">
        <v>28</v>
      </c>
      <c r="AY192" s="19">
        <v>1356828.0428532625</v>
      </c>
      <c r="AZ192" s="19">
        <v>1356828.0428532625</v>
      </c>
    </row>
    <row r="193" spans="8:52" customFormat="1" x14ac:dyDescent="0.15">
      <c r="H193" s="4"/>
      <c r="I193" s="14">
        <v>44752</v>
      </c>
      <c r="J193" s="15">
        <v>24469.097175641211</v>
      </c>
      <c r="K193" s="15">
        <v>24980.666977613178</v>
      </c>
      <c r="L193" s="15">
        <v>0</v>
      </c>
      <c r="M193" s="15">
        <v>0</v>
      </c>
      <c r="N193" s="15">
        <v>29655.720467611678</v>
      </c>
      <c r="O193" s="15">
        <v>30224.76276226568</v>
      </c>
      <c r="P193" s="15">
        <v>0</v>
      </c>
      <c r="Q193" s="15">
        <v>0</v>
      </c>
      <c r="R193" s="15" t="s">
        <v>37</v>
      </c>
      <c r="S193" s="15" t="s">
        <v>37</v>
      </c>
      <c r="T193" s="15">
        <v>82314.166723748611</v>
      </c>
      <c r="U193" s="15" t="s">
        <v>37</v>
      </c>
      <c r="V193" s="15" t="s">
        <v>37</v>
      </c>
      <c r="W193" s="15" t="s">
        <v>37</v>
      </c>
      <c r="X193" s="15" t="s">
        <v>37</v>
      </c>
      <c r="Y193" s="15" t="s">
        <v>37</v>
      </c>
      <c r="Z193" s="15" t="s">
        <v>37</v>
      </c>
      <c r="AA193" s="15" t="s">
        <v>37</v>
      </c>
      <c r="AB193" s="15" t="s">
        <v>37</v>
      </c>
      <c r="AC193" s="15" t="s">
        <v>37</v>
      </c>
      <c r="AD193" s="15" t="s">
        <v>37</v>
      </c>
      <c r="AE193" s="15" t="s">
        <v>37</v>
      </c>
      <c r="AF193" s="15" t="s">
        <v>37</v>
      </c>
      <c r="AG193" s="15" t="s">
        <v>37</v>
      </c>
      <c r="AH193" s="15" t="s">
        <v>37</v>
      </c>
      <c r="AI193" s="15" t="s">
        <v>37</v>
      </c>
      <c r="AJ193" s="15" t="s">
        <v>37</v>
      </c>
      <c r="AK193" s="15" t="s">
        <v>37</v>
      </c>
      <c r="AL193" s="15" t="s">
        <v>37</v>
      </c>
      <c r="AM193" s="15" t="s">
        <v>37</v>
      </c>
      <c r="AN193" s="15" t="s">
        <v>37</v>
      </c>
      <c r="AO193" s="12"/>
      <c r="AP193" s="16">
        <v>191644.41410688037</v>
      </c>
      <c r="AQ193" s="17">
        <v>7</v>
      </c>
      <c r="AR193" s="18" t="s">
        <v>37</v>
      </c>
      <c r="AS193" s="19">
        <v>1940632.3422558436</v>
      </c>
      <c r="AT193" s="19" t="s">
        <v>37</v>
      </c>
      <c r="AV193" s="16">
        <v>191644.41410688037</v>
      </c>
      <c r="AW193" s="17">
        <v>29</v>
      </c>
      <c r="AX193" s="18" t="s">
        <v>37</v>
      </c>
      <c r="AY193" s="19">
        <v>191644.41410688037</v>
      </c>
      <c r="AZ193" s="19" t="s">
        <v>37</v>
      </c>
    </row>
    <row r="194" spans="8:52" customFormat="1" x14ac:dyDescent="0.15">
      <c r="H194" s="4"/>
      <c r="I194" s="14">
        <v>44753</v>
      </c>
      <c r="J194" s="15">
        <v>24461.742464147275</v>
      </c>
      <c r="K194" s="15">
        <v>24510.692604652068</v>
      </c>
      <c r="L194" s="15">
        <v>0</v>
      </c>
      <c r="M194" s="15">
        <v>0</v>
      </c>
      <c r="N194" s="15">
        <v>29646.806805345412</v>
      </c>
      <c r="O194" s="15">
        <v>30215.678062143994</v>
      </c>
      <c r="P194" s="15">
        <v>0</v>
      </c>
      <c r="Q194" s="15">
        <v>0</v>
      </c>
      <c r="R194" s="15" t="s">
        <v>37</v>
      </c>
      <c r="S194" s="15" t="s">
        <v>37</v>
      </c>
      <c r="T194" s="15">
        <v>82289.425437064783</v>
      </c>
      <c r="U194" s="15" t="s">
        <v>37</v>
      </c>
      <c r="V194" s="15" t="s">
        <v>37</v>
      </c>
      <c r="W194" s="15" t="s">
        <v>37</v>
      </c>
      <c r="X194" s="15" t="s">
        <v>37</v>
      </c>
      <c r="Y194" s="15" t="s">
        <v>37</v>
      </c>
      <c r="Z194" s="15" t="s">
        <v>37</v>
      </c>
      <c r="AA194" s="15" t="s">
        <v>37</v>
      </c>
      <c r="AB194" s="15" t="s">
        <v>37</v>
      </c>
      <c r="AC194" s="15" t="s">
        <v>37</v>
      </c>
      <c r="AD194" s="15" t="s">
        <v>37</v>
      </c>
      <c r="AE194" s="15" t="s">
        <v>37</v>
      </c>
      <c r="AF194" s="15" t="s">
        <v>37</v>
      </c>
      <c r="AG194" s="15" t="s">
        <v>37</v>
      </c>
      <c r="AH194" s="15" t="s">
        <v>37</v>
      </c>
      <c r="AI194" s="15" t="s">
        <v>37</v>
      </c>
      <c r="AJ194" s="15" t="s">
        <v>37</v>
      </c>
      <c r="AK194" s="15" t="s">
        <v>37</v>
      </c>
      <c r="AL194" s="15" t="s">
        <v>37</v>
      </c>
      <c r="AM194" s="15" t="s">
        <v>37</v>
      </c>
      <c r="AN194" s="15" t="s">
        <v>37</v>
      </c>
      <c r="AO194" s="12"/>
      <c r="AP194" s="16">
        <v>191124.34537335354</v>
      </c>
      <c r="AQ194" s="17">
        <v>7</v>
      </c>
      <c r="AR194" s="18" t="s">
        <v>37</v>
      </c>
      <c r="AS194" s="19">
        <v>2131756.6876291973</v>
      </c>
      <c r="AT194" s="19" t="s">
        <v>37</v>
      </c>
      <c r="AV194" s="16">
        <v>191124.34537335354</v>
      </c>
      <c r="AW194" s="17">
        <v>29</v>
      </c>
      <c r="AX194" s="18" t="s">
        <v>37</v>
      </c>
      <c r="AY194" s="19">
        <v>382768.75948023389</v>
      </c>
      <c r="AZ194" s="19" t="s">
        <v>37</v>
      </c>
    </row>
    <row r="195" spans="8:52" customFormat="1" x14ac:dyDescent="0.15">
      <c r="H195" s="4"/>
      <c r="I195" s="14">
        <v>44754</v>
      </c>
      <c r="J195" s="15">
        <v>23992.986379056845</v>
      </c>
      <c r="K195" s="15">
        <v>24503.325390760612</v>
      </c>
      <c r="L195" s="15">
        <v>0</v>
      </c>
      <c r="M195" s="15">
        <v>0</v>
      </c>
      <c r="N195" s="15">
        <v>29637.895822271345</v>
      </c>
      <c r="O195" s="15">
        <v>30206.596092623604</v>
      </c>
      <c r="P195" s="15">
        <v>0</v>
      </c>
      <c r="Q195" s="15">
        <v>0</v>
      </c>
      <c r="R195" s="15" t="s">
        <v>37</v>
      </c>
      <c r="S195" s="15" t="s">
        <v>37</v>
      </c>
      <c r="T195" s="15">
        <v>82264.691586904839</v>
      </c>
      <c r="U195" s="15" t="s">
        <v>37</v>
      </c>
      <c r="V195" s="15" t="s">
        <v>37</v>
      </c>
      <c r="W195" s="15" t="s">
        <v>37</v>
      </c>
      <c r="X195" s="15" t="s">
        <v>37</v>
      </c>
      <c r="Y195" s="15" t="s">
        <v>37</v>
      </c>
      <c r="Z195" s="15" t="s">
        <v>37</v>
      </c>
      <c r="AA195" s="15" t="s">
        <v>37</v>
      </c>
      <c r="AB195" s="15" t="s">
        <v>37</v>
      </c>
      <c r="AC195" s="15" t="s">
        <v>37</v>
      </c>
      <c r="AD195" s="15" t="s">
        <v>37</v>
      </c>
      <c r="AE195" s="15" t="s">
        <v>37</v>
      </c>
      <c r="AF195" s="15" t="s">
        <v>37</v>
      </c>
      <c r="AG195" s="15" t="s">
        <v>37</v>
      </c>
      <c r="AH195" s="15" t="s">
        <v>37</v>
      </c>
      <c r="AI195" s="15" t="s">
        <v>37</v>
      </c>
      <c r="AJ195" s="15" t="s">
        <v>37</v>
      </c>
      <c r="AK195" s="15" t="s">
        <v>37</v>
      </c>
      <c r="AL195" s="15" t="s">
        <v>37</v>
      </c>
      <c r="AM195" s="15" t="s">
        <v>37</v>
      </c>
      <c r="AN195" s="15" t="s">
        <v>37</v>
      </c>
      <c r="AO195" s="12"/>
      <c r="AP195" s="16">
        <v>190605.49527161726</v>
      </c>
      <c r="AQ195" s="17">
        <v>7</v>
      </c>
      <c r="AR195" s="18" t="s">
        <v>37</v>
      </c>
      <c r="AS195" s="19">
        <v>2322362.1829008143</v>
      </c>
      <c r="AT195" s="19" t="s">
        <v>37</v>
      </c>
      <c r="AV195" s="16">
        <v>190605.49527161726</v>
      </c>
      <c r="AW195" s="17">
        <v>29</v>
      </c>
      <c r="AX195" s="18" t="s">
        <v>37</v>
      </c>
      <c r="AY195" s="19">
        <v>573374.25475185108</v>
      </c>
      <c r="AZ195" s="19" t="s">
        <v>37</v>
      </c>
    </row>
    <row r="196" spans="8:52" customFormat="1" x14ac:dyDescent="0.15">
      <c r="H196" s="4"/>
      <c r="I196" s="14">
        <v>44755</v>
      </c>
      <c r="J196" s="15">
        <v>23985.774772865203</v>
      </c>
      <c r="K196" s="15">
        <v>24495.960391243159</v>
      </c>
      <c r="L196" s="15">
        <v>0</v>
      </c>
      <c r="M196" s="15">
        <v>0</v>
      </c>
      <c r="N196" s="15">
        <v>29628.987517584195</v>
      </c>
      <c r="O196" s="15">
        <v>30197.516852883764</v>
      </c>
      <c r="P196" s="15">
        <v>0</v>
      </c>
      <c r="Q196" s="15">
        <v>0</v>
      </c>
      <c r="R196" s="15" t="s">
        <v>37</v>
      </c>
      <c r="S196" s="15" t="s">
        <v>37</v>
      </c>
      <c r="T196" s="15">
        <v>82239.965171033575</v>
      </c>
      <c r="U196" s="15" t="s">
        <v>37</v>
      </c>
      <c r="V196" s="15" t="s">
        <v>37</v>
      </c>
      <c r="W196" s="15" t="s">
        <v>37</v>
      </c>
      <c r="X196" s="15" t="s">
        <v>37</v>
      </c>
      <c r="Y196" s="15" t="s">
        <v>37</v>
      </c>
      <c r="Z196" s="15" t="s">
        <v>37</v>
      </c>
      <c r="AA196" s="15" t="s">
        <v>37</v>
      </c>
      <c r="AB196" s="15" t="s">
        <v>37</v>
      </c>
      <c r="AC196" s="15" t="s">
        <v>37</v>
      </c>
      <c r="AD196" s="15" t="s">
        <v>37</v>
      </c>
      <c r="AE196" s="15" t="s">
        <v>37</v>
      </c>
      <c r="AF196" s="15" t="s">
        <v>37</v>
      </c>
      <c r="AG196" s="15" t="s">
        <v>37</v>
      </c>
      <c r="AH196" s="15" t="s">
        <v>37</v>
      </c>
      <c r="AI196" s="15" t="s">
        <v>37</v>
      </c>
      <c r="AJ196" s="15" t="s">
        <v>37</v>
      </c>
      <c r="AK196" s="15" t="s">
        <v>37</v>
      </c>
      <c r="AL196" s="15" t="s">
        <v>37</v>
      </c>
      <c r="AM196" s="15" t="s">
        <v>37</v>
      </c>
      <c r="AN196" s="15" t="s">
        <v>37</v>
      </c>
      <c r="AO196" s="12"/>
      <c r="AP196" s="16">
        <v>190548.20470560991</v>
      </c>
      <c r="AQ196" s="17">
        <v>7</v>
      </c>
      <c r="AR196" s="18" t="s">
        <v>37</v>
      </c>
      <c r="AS196" s="19">
        <v>2512910.3876064243</v>
      </c>
      <c r="AT196" s="19" t="s">
        <v>37</v>
      </c>
      <c r="AV196" s="16">
        <v>190548.20470560991</v>
      </c>
      <c r="AW196" s="17">
        <v>29</v>
      </c>
      <c r="AX196" s="18" t="s">
        <v>37</v>
      </c>
      <c r="AY196" s="19">
        <v>763922.45945746102</v>
      </c>
      <c r="AZ196" s="19" t="s">
        <v>37</v>
      </c>
    </row>
    <row r="197" spans="8:52" customFormat="1" x14ac:dyDescent="0.15">
      <c r="H197" s="4"/>
      <c r="I197" s="14">
        <v>44756</v>
      </c>
      <c r="J197" s="15">
        <v>23978.565334276333</v>
      </c>
      <c r="K197" s="15">
        <v>24488.597605434134</v>
      </c>
      <c r="L197" s="15">
        <v>0</v>
      </c>
      <c r="M197" s="15">
        <v>0</v>
      </c>
      <c r="N197" s="15">
        <v>29142.338634180862</v>
      </c>
      <c r="O197" s="15">
        <v>30188.440342103986</v>
      </c>
      <c r="P197" s="15">
        <v>0</v>
      </c>
      <c r="Q197" s="15">
        <v>0</v>
      </c>
      <c r="R197" s="15" t="s">
        <v>37</v>
      </c>
      <c r="S197" s="15" t="s">
        <v>37</v>
      </c>
      <c r="T197" s="15">
        <v>82215.246187216457</v>
      </c>
      <c r="U197" s="15" t="s">
        <v>37</v>
      </c>
      <c r="V197" s="15" t="s">
        <v>37</v>
      </c>
      <c r="W197" s="15" t="s">
        <v>37</v>
      </c>
      <c r="X197" s="15" t="s">
        <v>37</v>
      </c>
      <c r="Y197" s="15" t="s">
        <v>37</v>
      </c>
      <c r="Z197" s="15" t="s">
        <v>37</v>
      </c>
      <c r="AA197" s="15" t="s">
        <v>37</v>
      </c>
      <c r="AB197" s="15" t="s">
        <v>37</v>
      </c>
      <c r="AC197" s="15" t="s">
        <v>37</v>
      </c>
      <c r="AD197" s="15" t="s">
        <v>37</v>
      </c>
      <c r="AE197" s="15" t="s">
        <v>37</v>
      </c>
      <c r="AF197" s="15" t="s">
        <v>37</v>
      </c>
      <c r="AG197" s="15" t="s">
        <v>37</v>
      </c>
      <c r="AH197" s="15" t="s">
        <v>37</v>
      </c>
      <c r="AI197" s="15" t="s">
        <v>37</v>
      </c>
      <c r="AJ197" s="15" t="s">
        <v>37</v>
      </c>
      <c r="AK197" s="15" t="s">
        <v>37</v>
      </c>
      <c r="AL197" s="15" t="s">
        <v>37</v>
      </c>
      <c r="AM197" s="15" t="s">
        <v>37</v>
      </c>
      <c r="AN197" s="15" t="s">
        <v>37</v>
      </c>
      <c r="AO197" s="12"/>
      <c r="AP197" s="16">
        <v>190013.18810321178</v>
      </c>
      <c r="AQ197" s="17">
        <v>7</v>
      </c>
      <c r="AR197" s="18" t="s">
        <v>37</v>
      </c>
      <c r="AS197" s="19">
        <v>2702923.5757096359</v>
      </c>
      <c r="AT197" s="19" t="s">
        <v>37</v>
      </c>
      <c r="AV197" s="16">
        <v>190013.18810321178</v>
      </c>
      <c r="AW197" s="17">
        <v>29</v>
      </c>
      <c r="AX197" s="18" t="s">
        <v>37</v>
      </c>
      <c r="AY197" s="19">
        <v>953935.64756067283</v>
      </c>
      <c r="AZ197" s="19" t="s">
        <v>37</v>
      </c>
    </row>
    <row r="198" spans="8:52" customFormat="1" x14ac:dyDescent="0.15">
      <c r="H198" s="4"/>
      <c r="I198" s="14">
        <v>44757</v>
      </c>
      <c r="J198" s="15">
        <v>23971.358062638716</v>
      </c>
      <c r="K198" s="15">
        <v>24481.237032668156</v>
      </c>
      <c r="L198" s="15">
        <v>0</v>
      </c>
      <c r="M198" s="15">
        <v>0</v>
      </c>
      <c r="N198" s="15">
        <v>29133.57927982567</v>
      </c>
      <c r="O198" s="15">
        <v>30179.366559464015</v>
      </c>
      <c r="P198" s="15">
        <v>0</v>
      </c>
      <c r="Q198" s="15">
        <v>0</v>
      </c>
      <c r="R198" s="15" t="s">
        <v>37</v>
      </c>
      <c r="S198" s="15" t="s">
        <v>37</v>
      </c>
      <c r="T198" s="15">
        <v>82190.53463321962</v>
      </c>
      <c r="U198" s="15" t="s">
        <v>37</v>
      </c>
      <c r="V198" s="15" t="s">
        <v>37</v>
      </c>
      <c r="W198" s="15" t="s">
        <v>37</v>
      </c>
      <c r="X198" s="15" t="s">
        <v>37</v>
      </c>
      <c r="Y198" s="15" t="s">
        <v>37</v>
      </c>
      <c r="Z198" s="15" t="s">
        <v>37</v>
      </c>
      <c r="AA198" s="15" t="s">
        <v>37</v>
      </c>
      <c r="AB198" s="15" t="s">
        <v>37</v>
      </c>
      <c r="AC198" s="15" t="s">
        <v>37</v>
      </c>
      <c r="AD198" s="15" t="s">
        <v>37</v>
      </c>
      <c r="AE198" s="15" t="s">
        <v>37</v>
      </c>
      <c r="AF198" s="15" t="s">
        <v>37</v>
      </c>
      <c r="AG198" s="15" t="s">
        <v>37</v>
      </c>
      <c r="AH198" s="15" t="s">
        <v>37</v>
      </c>
      <c r="AI198" s="15" t="s">
        <v>37</v>
      </c>
      <c r="AJ198" s="15" t="s">
        <v>37</v>
      </c>
      <c r="AK198" s="15" t="s">
        <v>37</v>
      </c>
      <c r="AL198" s="15" t="s">
        <v>37</v>
      </c>
      <c r="AM198" s="15" t="s">
        <v>37</v>
      </c>
      <c r="AN198" s="15" t="s">
        <v>37</v>
      </c>
      <c r="AO198" s="12"/>
      <c r="AP198" s="16">
        <v>189956.07556781618</v>
      </c>
      <c r="AQ198" s="17">
        <v>7</v>
      </c>
      <c r="AR198" s="18" t="s">
        <v>37</v>
      </c>
      <c r="AS198" s="19">
        <v>2892879.6512774522</v>
      </c>
      <c r="AT198" s="19" t="s">
        <v>37</v>
      </c>
      <c r="AV198" s="16">
        <v>189956.07556781618</v>
      </c>
      <c r="AW198" s="17">
        <v>29</v>
      </c>
      <c r="AX198" s="18" t="s">
        <v>37</v>
      </c>
      <c r="AY198" s="19">
        <v>1143891.723128489</v>
      </c>
      <c r="AZ198" s="19" t="s">
        <v>37</v>
      </c>
    </row>
    <row r="199" spans="8:52" customFormat="1" x14ac:dyDescent="0.15">
      <c r="H199" s="4"/>
      <c r="I199" s="14">
        <v>44758</v>
      </c>
      <c r="J199" s="15">
        <v>23964.152957301034</v>
      </c>
      <c r="K199" s="15">
        <v>24473.878672280051</v>
      </c>
      <c r="L199" s="15">
        <v>0</v>
      </c>
      <c r="M199" s="15">
        <v>0</v>
      </c>
      <c r="N199" s="15">
        <v>29124.822558282136</v>
      </c>
      <c r="O199" s="15">
        <v>30170.295504143854</v>
      </c>
      <c r="P199" s="15">
        <v>0</v>
      </c>
      <c r="Q199" s="15">
        <v>0</v>
      </c>
      <c r="R199" s="15" t="s">
        <v>37</v>
      </c>
      <c r="S199" s="15" t="s">
        <v>37</v>
      </c>
      <c r="T199" s="15">
        <v>82165.830506809856</v>
      </c>
      <c r="U199" s="15" t="s">
        <v>37</v>
      </c>
      <c r="V199" s="15" t="s">
        <v>37</v>
      </c>
      <c r="W199" s="15" t="s">
        <v>37</v>
      </c>
      <c r="X199" s="15" t="s">
        <v>37</v>
      </c>
      <c r="Y199" s="15" t="s">
        <v>37</v>
      </c>
      <c r="Z199" s="15" t="s">
        <v>37</v>
      </c>
      <c r="AA199" s="15" t="s">
        <v>37</v>
      </c>
      <c r="AB199" s="15" t="s">
        <v>37</v>
      </c>
      <c r="AC199" s="15" t="s">
        <v>37</v>
      </c>
      <c r="AD199" s="15" t="s">
        <v>37</v>
      </c>
      <c r="AE199" s="15" t="s">
        <v>37</v>
      </c>
      <c r="AF199" s="15" t="s">
        <v>37</v>
      </c>
      <c r="AG199" s="15" t="s">
        <v>37</v>
      </c>
      <c r="AH199" s="15" t="s">
        <v>37</v>
      </c>
      <c r="AI199" s="15" t="s">
        <v>37</v>
      </c>
      <c r="AJ199" s="15" t="s">
        <v>37</v>
      </c>
      <c r="AK199" s="15" t="s">
        <v>37</v>
      </c>
      <c r="AL199" s="15" t="s">
        <v>37</v>
      </c>
      <c r="AM199" s="15" t="s">
        <v>37</v>
      </c>
      <c r="AN199" s="15" t="s">
        <v>37</v>
      </c>
      <c r="AO199" s="12"/>
      <c r="AP199" s="16">
        <v>189898.98019881692</v>
      </c>
      <c r="AQ199" s="17">
        <v>7</v>
      </c>
      <c r="AR199" s="18" t="s">
        <v>37</v>
      </c>
      <c r="AS199" s="19">
        <v>3082778.6314762691</v>
      </c>
      <c r="AT199" s="19" t="s">
        <v>37</v>
      </c>
      <c r="AV199" s="16">
        <v>189898.98019881692</v>
      </c>
      <c r="AW199" s="17">
        <v>29</v>
      </c>
      <c r="AX199" s="18">
        <v>29</v>
      </c>
      <c r="AY199" s="19">
        <v>1333790.7033273058</v>
      </c>
      <c r="AZ199" s="19">
        <v>1333790.7033273058</v>
      </c>
    </row>
    <row r="200" spans="8:52" customFormat="1" x14ac:dyDescent="0.15">
      <c r="H200" s="4"/>
      <c r="I200" s="14">
        <v>44759</v>
      </c>
      <c r="J200" s="15">
        <v>23956.950017612147</v>
      </c>
      <c r="K200" s="15">
        <v>24466.522523604839</v>
      </c>
      <c r="L200" s="15">
        <v>0</v>
      </c>
      <c r="M200" s="15">
        <v>0</v>
      </c>
      <c r="N200" s="15">
        <v>29116.068468758902</v>
      </c>
      <c r="O200" s="15">
        <v>29682.477537620201</v>
      </c>
      <c r="P200" s="15">
        <v>0</v>
      </c>
      <c r="Q200" s="15">
        <v>0</v>
      </c>
      <c r="R200" s="15" t="s">
        <v>37</v>
      </c>
      <c r="S200" s="15" t="s">
        <v>37</v>
      </c>
      <c r="T200" s="15">
        <v>81139.412661782058</v>
      </c>
      <c r="U200" s="15" t="s">
        <v>37</v>
      </c>
      <c r="V200" s="15" t="s">
        <v>37</v>
      </c>
      <c r="W200" s="15" t="s">
        <v>37</v>
      </c>
      <c r="X200" s="15" t="s">
        <v>37</v>
      </c>
      <c r="Y200" s="15" t="s">
        <v>37</v>
      </c>
      <c r="Z200" s="15" t="s">
        <v>37</v>
      </c>
      <c r="AA200" s="15" t="s">
        <v>37</v>
      </c>
      <c r="AB200" s="15" t="s">
        <v>37</v>
      </c>
      <c r="AC200" s="15" t="s">
        <v>37</v>
      </c>
      <c r="AD200" s="15" t="s">
        <v>37</v>
      </c>
      <c r="AE200" s="15" t="s">
        <v>37</v>
      </c>
      <c r="AF200" s="15" t="s">
        <v>37</v>
      </c>
      <c r="AG200" s="15" t="s">
        <v>37</v>
      </c>
      <c r="AH200" s="15" t="s">
        <v>37</v>
      </c>
      <c r="AI200" s="15" t="s">
        <v>37</v>
      </c>
      <c r="AJ200" s="15" t="s">
        <v>37</v>
      </c>
      <c r="AK200" s="15" t="s">
        <v>37</v>
      </c>
      <c r="AL200" s="15" t="s">
        <v>37</v>
      </c>
      <c r="AM200" s="15" t="s">
        <v>37</v>
      </c>
      <c r="AN200" s="15" t="s">
        <v>37</v>
      </c>
      <c r="AO200" s="12"/>
      <c r="AP200" s="16">
        <v>188361.43120937815</v>
      </c>
      <c r="AQ200" s="17">
        <v>7</v>
      </c>
      <c r="AR200" s="18" t="s">
        <v>37</v>
      </c>
      <c r="AS200" s="19">
        <v>3271140.062685647</v>
      </c>
      <c r="AT200" s="19" t="s">
        <v>37</v>
      </c>
      <c r="AV200" s="16">
        <v>188361.43120937815</v>
      </c>
      <c r="AW200" s="17">
        <v>30</v>
      </c>
      <c r="AX200" s="18" t="s">
        <v>37</v>
      </c>
      <c r="AY200" s="19">
        <v>188361.43120937815</v>
      </c>
      <c r="AZ200" s="19" t="s">
        <v>37</v>
      </c>
    </row>
    <row r="201" spans="8:52" customFormat="1" x14ac:dyDescent="0.15">
      <c r="H201" s="4"/>
      <c r="I201" s="14">
        <v>44760</v>
      </c>
      <c r="J201" s="15">
        <v>23949.749242921142</v>
      </c>
      <c r="K201" s="15">
        <v>23997.674839072497</v>
      </c>
      <c r="L201" s="15">
        <v>0</v>
      </c>
      <c r="M201" s="15">
        <v>0</v>
      </c>
      <c r="N201" s="15">
        <v>29107.317010464863</v>
      </c>
      <c r="O201" s="15">
        <v>29673.555832943177</v>
      </c>
      <c r="P201" s="15">
        <v>0</v>
      </c>
      <c r="Q201" s="15">
        <v>0</v>
      </c>
      <c r="R201" s="15" t="s">
        <v>37</v>
      </c>
      <c r="S201" s="15" t="s">
        <v>37</v>
      </c>
      <c r="T201" s="15">
        <v>81115.024472604855</v>
      </c>
      <c r="U201" s="15" t="s">
        <v>37</v>
      </c>
      <c r="V201" s="15" t="s">
        <v>37</v>
      </c>
      <c r="W201" s="15" t="s">
        <v>37</v>
      </c>
      <c r="X201" s="15" t="s">
        <v>37</v>
      </c>
      <c r="Y201" s="15" t="s">
        <v>37</v>
      </c>
      <c r="Z201" s="15" t="s">
        <v>37</v>
      </c>
      <c r="AA201" s="15" t="s">
        <v>37</v>
      </c>
      <c r="AB201" s="15" t="s">
        <v>37</v>
      </c>
      <c r="AC201" s="15" t="s">
        <v>37</v>
      </c>
      <c r="AD201" s="15" t="s">
        <v>37</v>
      </c>
      <c r="AE201" s="15" t="s">
        <v>37</v>
      </c>
      <c r="AF201" s="15" t="s">
        <v>37</v>
      </c>
      <c r="AG201" s="15" t="s">
        <v>37</v>
      </c>
      <c r="AH201" s="15" t="s">
        <v>37</v>
      </c>
      <c r="AI201" s="15" t="s">
        <v>37</v>
      </c>
      <c r="AJ201" s="15" t="s">
        <v>37</v>
      </c>
      <c r="AK201" s="15" t="s">
        <v>37</v>
      </c>
      <c r="AL201" s="15" t="s">
        <v>37</v>
      </c>
      <c r="AM201" s="15" t="s">
        <v>37</v>
      </c>
      <c r="AN201" s="15" t="s">
        <v>37</v>
      </c>
      <c r="AO201" s="12"/>
      <c r="AP201" s="16">
        <v>187843.32139800652</v>
      </c>
      <c r="AQ201" s="17">
        <v>7</v>
      </c>
      <c r="AR201" s="18" t="s">
        <v>37</v>
      </c>
      <c r="AS201" s="19">
        <v>3458983.3840836538</v>
      </c>
      <c r="AT201" s="19" t="s">
        <v>37</v>
      </c>
      <c r="AV201" s="16">
        <v>187843.32139800652</v>
      </c>
      <c r="AW201" s="17">
        <v>30</v>
      </c>
      <c r="AX201" s="18" t="s">
        <v>37</v>
      </c>
      <c r="AY201" s="19">
        <v>376204.7526073847</v>
      </c>
      <c r="AZ201" s="19" t="s">
        <v>37</v>
      </c>
    </row>
    <row r="202" spans="8:52" customFormat="1" x14ac:dyDescent="0.15">
      <c r="H202" s="4"/>
      <c r="I202" s="14">
        <v>44761</v>
      </c>
      <c r="J202" s="15">
        <v>23482.116966566169</v>
      </c>
      <c r="K202" s="15">
        <v>23990.461823663725</v>
      </c>
      <c r="L202" s="15">
        <v>0</v>
      </c>
      <c r="M202" s="15">
        <v>0</v>
      </c>
      <c r="N202" s="15">
        <v>29098.568182609146</v>
      </c>
      <c r="O202" s="15">
        <v>29664.636809875672</v>
      </c>
      <c r="P202" s="15">
        <v>0</v>
      </c>
      <c r="Q202" s="15">
        <v>0</v>
      </c>
      <c r="R202" s="15" t="s">
        <v>37</v>
      </c>
      <c r="S202" s="15" t="s">
        <v>37</v>
      </c>
      <c r="T202" s="15">
        <v>81090.643613820517</v>
      </c>
      <c r="U202" s="15" t="s">
        <v>37</v>
      </c>
      <c r="V202" s="15" t="s">
        <v>37</v>
      </c>
      <c r="W202" s="15" t="s">
        <v>37</v>
      </c>
      <c r="X202" s="15" t="s">
        <v>37</v>
      </c>
      <c r="Y202" s="15" t="s">
        <v>37</v>
      </c>
      <c r="Z202" s="15" t="s">
        <v>37</v>
      </c>
      <c r="AA202" s="15" t="s">
        <v>37</v>
      </c>
      <c r="AB202" s="15" t="s">
        <v>37</v>
      </c>
      <c r="AC202" s="15" t="s">
        <v>37</v>
      </c>
      <c r="AD202" s="15" t="s">
        <v>37</v>
      </c>
      <c r="AE202" s="15" t="s">
        <v>37</v>
      </c>
      <c r="AF202" s="15" t="s">
        <v>37</v>
      </c>
      <c r="AG202" s="15" t="s">
        <v>37</v>
      </c>
      <c r="AH202" s="15" t="s">
        <v>37</v>
      </c>
      <c r="AI202" s="15" t="s">
        <v>37</v>
      </c>
      <c r="AJ202" s="15" t="s">
        <v>37</v>
      </c>
      <c r="AK202" s="15" t="s">
        <v>37</v>
      </c>
      <c r="AL202" s="15" t="s">
        <v>37</v>
      </c>
      <c r="AM202" s="15" t="s">
        <v>37</v>
      </c>
      <c r="AN202" s="15" t="s">
        <v>37</v>
      </c>
      <c r="AO202" s="12"/>
      <c r="AP202" s="16">
        <v>187326.42739653523</v>
      </c>
      <c r="AQ202" s="17">
        <v>7</v>
      </c>
      <c r="AR202" s="18" t="s">
        <v>37</v>
      </c>
      <c r="AS202" s="19">
        <v>3646309.8114801892</v>
      </c>
      <c r="AT202" s="19" t="s">
        <v>37</v>
      </c>
      <c r="AV202" s="16">
        <v>187326.42739653523</v>
      </c>
      <c r="AW202" s="17">
        <v>30</v>
      </c>
      <c r="AX202" s="18" t="s">
        <v>37</v>
      </c>
      <c r="AY202" s="19">
        <v>563531.18000391987</v>
      </c>
      <c r="AZ202" s="19" t="s">
        <v>37</v>
      </c>
    </row>
    <row r="203" spans="8:52" customFormat="1" x14ac:dyDescent="0.15">
      <c r="H203" s="4"/>
      <c r="I203" s="14">
        <v>44762</v>
      </c>
      <c r="J203" s="15">
        <v>23475.058913123648</v>
      </c>
      <c r="K203" s="15">
        <v>23983.250976281302</v>
      </c>
      <c r="L203" s="15">
        <v>0</v>
      </c>
      <c r="M203" s="15">
        <v>0</v>
      </c>
      <c r="N203" s="15">
        <v>29089.821984401118</v>
      </c>
      <c r="O203" s="15">
        <v>29655.720467611678</v>
      </c>
      <c r="P203" s="15">
        <v>0</v>
      </c>
      <c r="Q203" s="15">
        <v>0</v>
      </c>
      <c r="R203" s="15" t="s">
        <v>37</v>
      </c>
      <c r="S203" s="15" t="s">
        <v>37</v>
      </c>
      <c r="T203" s="15">
        <v>81066.270083225725</v>
      </c>
      <c r="U203" s="15" t="s">
        <v>37</v>
      </c>
      <c r="V203" s="15" t="s">
        <v>37</v>
      </c>
      <c r="W203" s="15" t="s">
        <v>37</v>
      </c>
      <c r="X203" s="15" t="s">
        <v>37</v>
      </c>
      <c r="Y203" s="15" t="s">
        <v>37</v>
      </c>
      <c r="Z203" s="15" t="s">
        <v>37</v>
      </c>
      <c r="AA203" s="15" t="s">
        <v>37</v>
      </c>
      <c r="AB203" s="15" t="s">
        <v>37</v>
      </c>
      <c r="AC203" s="15" t="s">
        <v>37</v>
      </c>
      <c r="AD203" s="15" t="s">
        <v>37</v>
      </c>
      <c r="AE203" s="15" t="s">
        <v>37</v>
      </c>
      <c r="AF203" s="15" t="s">
        <v>37</v>
      </c>
      <c r="AG203" s="15" t="s">
        <v>37</v>
      </c>
      <c r="AH203" s="15" t="s">
        <v>37</v>
      </c>
      <c r="AI203" s="15" t="s">
        <v>37</v>
      </c>
      <c r="AJ203" s="15" t="s">
        <v>37</v>
      </c>
      <c r="AK203" s="15" t="s">
        <v>37</v>
      </c>
      <c r="AL203" s="15" t="s">
        <v>37</v>
      </c>
      <c r="AM203" s="15" t="s">
        <v>37</v>
      </c>
      <c r="AN203" s="15" t="s">
        <v>37</v>
      </c>
      <c r="AO203" s="12"/>
      <c r="AP203" s="16">
        <v>187270.12242464349</v>
      </c>
      <c r="AQ203" s="17">
        <v>7</v>
      </c>
      <c r="AR203" s="18" t="s">
        <v>37</v>
      </c>
      <c r="AS203" s="19">
        <v>3833579.9339048327</v>
      </c>
      <c r="AT203" s="19" t="s">
        <v>37</v>
      </c>
      <c r="AV203" s="16">
        <v>187270.12242464349</v>
      </c>
      <c r="AW203" s="17">
        <v>30</v>
      </c>
      <c r="AX203" s="18" t="s">
        <v>37</v>
      </c>
      <c r="AY203" s="19">
        <v>750801.30242856336</v>
      </c>
      <c r="AZ203" s="19" t="s">
        <v>37</v>
      </c>
    </row>
    <row r="204" spans="8:52" customFormat="1" x14ac:dyDescent="0.15">
      <c r="H204" s="4"/>
      <c r="I204" s="14">
        <v>44763</v>
      </c>
      <c r="J204" s="15">
        <v>23468.002981130328</v>
      </c>
      <c r="K204" s="15">
        <v>23976.042296273572</v>
      </c>
      <c r="L204" s="15">
        <v>0</v>
      </c>
      <c r="M204" s="15">
        <v>0</v>
      </c>
      <c r="N204" s="15">
        <v>28456.130412076815</v>
      </c>
      <c r="O204" s="15">
        <v>29646.806805345412</v>
      </c>
      <c r="P204" s="15">
        <v>0</v>
      </c>
      <c r="Q204" s="15">
        <v>0</v>
      </c>
      <c r="R204" s="15" t="s">
        <v>37</v>
      </c>
      <c r="S204" s="15" t="s">
        <v>37</v>
      </c>
      <c r="T204" s="15">
        <v>81041.903878617857</v>
      </c>
      <c r="U204" s="15" t="s">
        <v>37</v>
      </c>
      <c r="V204" s="15" t="s">
        <v>37</v>
      </c>
      <c r="W204" s="15" t="s">
        <v>37</v>
      </c>
      <c r="X204" s="15" t="s">
        <v>37</v>
      </c>
      <c r="Y204" s="15" t="s">
        <v>37</v>
      </c>
      <c r="Z204" s="15" t="s">
        <v>37</v>
      </c>
      <c r="AA204" s="15" t="s">
        <v>37</v>
      </c>
      <c r="AB204" s="15" t="s">
        <v>37</v>
      </c>
      <c r="AC204" s="15" t="s">
        <v>37</v>
      </c>
      <c r="AD204" s="15" t="s">
        <v>37</v>
      </c>
      <c r="AE204" s="15" t="s">
        <v>37</v>
      </c>
      <c r="AF204" s="15" t="s">
        <v>37</v>
      </c>
      <c r="AG204" s="15" t="s">
        <v>37</v>
      </c>
      <c r="AH204" s="15" t="s">
        <v>37</v>
      </c>
      <c r="AI204" s="15" t="s">
        <v>37</v>
      </c>
      <c r="AJ204" s="15" t="s">
        <v>37</v>
      </c>
      <c r="AK204" s="15" t="s">
        <v>37</v>
      </c>
      <c r="AL204" s="15" t="s">
        <v>37</v>
      </c>
      <c r="AM204" s="15" t="s">
        <v>37</v>
      </c>
      <c r="AN204" s="15" t="s">
        <v>37</v>
      </c>
      <c r="AO204" s="12"/>
      <c r="AP204" s="16">
        <v>186588.88637344399</v>
      </c>
      <c r="AQ204" s="17">
        <v>7</v>
      </c>
      <c r="AR204" s="18" t="s">
        <v>37</v>
      </c>
      <c r="AS204" s="19">
        <v>4020168.8202782767</v>
      </c>
      <c r="AT204" s="19" t="s">
        <v>37</v>
      </c>
      <c r="AV204" s="16">
        <v>186588.88637344399</v>
      </c>
      <c r="AW204" s="17">
        <v>30</v>
      </c>
      <c r="AX204" s="18" t="s">
        <v>37</v>
      </c>
      <c r="AY204" s="19">
        <v>937390.18880200735</v>
      </c>
      <c r="AZ204" s="19" t="s">
        <v>37</v>
      </c>
    </row>
    <row r="205" spans="8:52" customFormat="1" x14ac:dyDescent="0.15">
      <c r="H205" s="4"/>
      <c r="I205" s="14">
        <v>44764</v>
      </c>
      <c r="J205" s="15">
        <v>23460.949169948573</v>
      </c>
      <c r="K205" s="15">
        <v>23968.835782989092</v>
      </c>
      <c r="L205" s="15">
        <v>0</v>
      </c>
      <c r="M205" s="15">
        <v>0</v>
      </c>
      <c r="N205" s="15">
        <v>28447.577312307243</v>
      </c>
      <c r="O205" s="15">
        <v>29637.895822271345</v>
      </c>
      <c r="P205" s="15">
        <v>0</v>
      </c>
      <c r="Q205" s="15">
        <v>0</v>
      </c>
      <c r="R205" s="15" t="s">
        <v>37</v>
      </c>
      <c r="S205" s="15" t="s">
        <v>37</v>
      </c>
      <c r="T205" s="15">
        <v>81017.544997794903</v>
      </c>
      <c r="U205" s="15" t="s">
        <v>37</v>
      </c>
      <c r="V205" s="15" t="s">
        <v>37</v>
      </c>
      <c r="W205" s="15" t="s">
        <v>37</v>
      </c>
      <c r="X205" s="15" t="s">
        <v>37</v>
      </c>
      <c r="Y205" s="15" t="s">
        <v>37</v>
      </c>
      <c r="Z205" s="15" t="s">
        <v>37</v>
      </c>
      <c r="AA205" s="15" t="s">
        <v>37</v>
      </c>
      <c r="AB205" s="15" t="s">
        <v>37</v>
      </c>
      <c r="AC205" s="15" t="s">
        <v>37</v>
      </c>
      <c r="AD205" s="15" t="s">
        <v>37</v>
      </c>
      <c r="AE205" s="15" t="s">
        <v>37</v>
      </c>
      <c r="AF205" s="15" t="s">
        <v>37</v>
      </c>
      <c r="AG205" s="15" t="s">
        <v>37</v>
      </c>
      <c r="AH205" s="15" t="s">
        <v>37</v>
      </c>
      <c r="AI205" s="15" t="s">
        <v>37</v>
      </c>
      <c r="AJ205" s="15" t="s">
        <v>37</v>
      </c>
      <c r="AK205" s="15" t="s">
        <v>37</v>
      </c>
      <c r="AL205" s="15" t="s">
        <v>37</v>
      </c>
      <c r="AM205" s="15" t="s">
        <v>37</v>
      </c>
      <c r="AN205" s="15" t="s">
        <v>37</v>
      </c>
      <c r="AO205" s="12"/>
      <c r="AP205" s="16">
        <v>186532.80308531114</v>
      </c>
      <c r="AQ205" s="17">
        <v>7</v>
      </c>
      <c r="AR205" s="18" t="s">
        <v>37</v>
      </c>
      <c r="AS205" s="19">
        <v>4206701.623363588</v>
      </c>
      <c r="AT205" s="19" t="s">
        <v>37</v>
      </c>
      <c r="AV205" s="16">
        <v>186532.80308531114</v>
      </c>
      <c r="AW205" s="17">
        <v>30</v>
      </c>
      <c r="AX205" s="18" t="s">
        <v>37</v>
      </c>
      <c r="AY205" s="19">
        <v>1123922.9918873184</v>
      </c>
      <c r="AZ205" s="19" t="s">
        <v>37</v>
      </c>
    </row>
    <row r="206" spans="8:52" customFormat="1" x14ac:dyDescent="0.15">
      <c r="H206" s="4"/>
      <c r="I206" s="14">
        <v>44765</v>
      </c>
      <c r="J206" s="15">
        <v>23453.897478940919</v>
      </c>
      <c r="K206" s="15">
        <v>23961.631435776606</v>
      </c>
      <c r="L206" s="15">
        <v>0</v>
      </c>
      <c r="M206" s="15">
        <v>0</v>
      </c>
      <c r="N206" s="15">
        <v>28439.02678335509</v>
      </c>
      <c r="O206" s="15">
        <v>29628.987517584195</v>
      </c>
      <c r="P206" s="15">
        <v>0</v>
      </c>
      <c r="Q206" s="15">
        <v>0</v>
      </c>
      <c r="R206" s="15" t="s">
        <v>37</v>
      </c>
      <c r="S206" s="15" t="s">
        <v>37</v>
      </c>
      <c r="T206" s="15">
        <v>80993.193438555565</v>
      </c>
      <c r="U206" s="15" t="s">
        <v>37</v>
      </c>
      <c r="V206" s="15" t="s">
        <v>37</v>
      </c>
      <c r="W206" s="15" t="s">
        <v>37</v>
      </c>
      <c r="X206" s="15" t="s">
        <v>37</v>
      </c>
      <c r="Y206" s="15" t="s">
        <v>37</v>
      </c>
      <c r="Z206" s="15" t="s">
        <v>37</v>
      </c>
      <c r="AA206" s="15" t="s">
        <v>37</v>
      </c>
      <c r="AB206" s="15" t="s">
        <v>37</v>
      </c>
      <c r="AC206" s="15" t="s">
        <v>37</v>
      </c>
      <c r="AD206" s="15" t="s">
        <v>37</v>
      </c>
      <c r="AE206" s="15" t="s">
        <v>37</v>
      </c>
      <c r="AF206" s="15" t="s">
        <v>37</v>
      </c>
      <c r="AG206" s="15" t="s">
        <v>37</v>
      </c>
      <c r="AH206" s="15" t="s">
        <v>37</v>
      </c>
      <c r="AI206" s="15" t="s">
        <v>37</v>
      </c>
      <c r="AJ206" s="15" t="s">
        <v>37</v>
      </c>
      <c r="AK206" s="15" t="s">
        <v>37</v>
      </c>
      <c r="AL206" s="15" t="s">
        <v>37</v>
      </c>
      <c r="AM206" s="15" t="s">
        <v>37</v>
      </c>
      <c r="AN206" s="15" t="s">
        <v>37</v>
      </c>
      <c r="AO206" s="12"/>
      <c r="AP206" s="16">
        <v>186476.73665421235</v>
      </c>
      <c r="AQ206" s="17">
        <v>7</v>
      </c>
      <c r="AR206" s="18" t="s">
        <v>37</v>
      </c>
      <c r="AS206" s="19">
        <v>4393178.3600178007</v>
      </c>
      <c r="AT206" s="19" t="s">
        <v>37</v>
      </c>
      <c r="AV206" s="16">
        <v>186476.73665421235</v>
      </c>
      <c r="AW206" s="17">
        <v>30</v>
      </c>
      <c r="AX206" s="18">
        <v>30</v>
      </c>
      <c r="AY206" s="19">
        <v>1310399.7285415307</v>
      </c>
      <c r="AZ206" s="19">
        <v>1310399.7285415307</v>
      </c>
    </row>
    <row r="207" spans="8:52" customFormat="1" x14ac:dyDescent="0.15">
      <c r="H207" s="4"/>
      <c r="I207" s="14">
        <v>44766</v>
      </c>
      <c r="J207" s="15">
        <v>23446.847907470106</v>
      </c>
      <c r="K207" s="15">
        <v>23954.429253985054</v>
      </c>
      <c r="L207" s="15">
        <v>0</v>
      </c>
      <c r="M207" s="15">
        <v>0</v>
      </c>
      <c r="N207" s="15">
        <v>28430.478824447633</v>
      </c>
      <c r="O207" s="15">
        <v>29142.338634180862</v>
      </c>
      <c r="P207" s="15">
        <v>0</v>
      </c>
      <c r="Q207" s="15">
        <v>0</v>
      </c>
      <c r="R207" s="15" t="s">
        <v>37</v>
      </c>
      <c r="S207" s="15" t="s">
        <v>37</v>
      </c>
      <c r="T207" s="15">
        <v>79969.233776493027</v>
      </c>
      <c r="U207" s="15" t="s">
        <v>37</v>
      </c>
      <c r="V207" s="15" t="s">
        <v>37</v>
      </c>
      <c r="W207" s="15" t="s">
        <v>37</v>
      </c>
      <c r="X207" s="15" t="s">
        <v>37</v>
      </c>
      <c r="Y207" s="15" t="s">
        <v>37</v>
      </c>
      <c r="Z207" s="15" t="s">
        <v>37</v>
      </c>
      <c r="AA207" s="15" t="s">
        <v>37</v>
      </c>
      <c r="AB207" s="15" t="s">
        <v>37</v>
      </c>
      <c r="AC207" s="15" t="s">
        <v>37</v>
      </c>
      <c r="AD207" s="15" t="s">
        <v>37</v>
      </c>
      <c r="AE207" s="15" t="s">
        <v>37</v>
      </c>
      <c r="AF207" s="15" t="s">
        <v>37</v>
      </c>
      <c r="AG207" s="15" t="s">
        <v>37</v>
      </c>
      <c r="AH207" s="15" t="s">
        <v>37</v>
      </c>
      <c r="AI207" s="15" t="s">
        <v>37</v>
      </c>
      <c r="AJ207" s="15" t="s">
        <v>37</v>
      </c>
      <c r="AK207" s="15" t="s">
        <v>37</v>
      </c>
      <c r="AL207" s="15" t="s">
        <v>37</v>
      </c>
      <c r="AM207" s="15" t="s">
        <v>37</v>
      </c>
      <c r="AN207" s="15" t="s">
        <v>37</v>
      </c>
      <c r="AO207" s="12"/>
      <c r="AP207" s="16">
        <v>184943.32839657669</v>
      </c>
      <c r="AQ207" s="17">
        <v>7</v>
      </c>
      <c r="AR207" s="18" t="s">
        <v>37</v>
      </c>
      <c r="AS207" s="19">
        <v>4578121.6884143772</v>
      </c>
      <c r="AT207" s="19" t="s">
        <v>37</v>
      </c>
      <c r="AV207" s="16">
        <v>184943.32839657669</v>
      </c>
      <c r="AW207" s="17">
        <v>31</v>
      </c>
      <c r="AX207" s="18" t="s">
        <v>37</v>
      </c>
      <c r="AY207" s="19">
        <v>184943.32839657669</v>
      </c>
      <c r="AZ207" s="19" t="s">
        <v>37</v>
      </c>
    </row>
    <row r="208" spans="8:52" customFormat="1" x14ac:dyDescent="0.15">
      <c r="H208" s="4"/>
      <c r="I208" s="14">
        <v>44767</v>
      </c>
      <c r="J208" s="15">
        <v>23439.800454899065</v>
      </c>
      <c r="K208" s="15">
        <v>23486.705597791195</v>
      </c>
      <c r="L208" s="15">
        <v>0</v>
      </c>
      <c r="M208" s="15">
        <v>0</v>
      </c>
      <c r="N208" s="15">
        <v>28421.933434812403</v>
      </c>
      <c r="O208" s="15">
        <v>29133.57927982567</v>
      </c>
      <c r="P208" s="15">
        <v>0</v>
      </c>
      <c r="Q208" s="15">
        <v>0</v>
      </c>
      <c r="R208" s="15" t="s">
        <v>37</v>
      </c>
      <c r="S208" s="15" t="s">
        <v>37</v>
      </c>
      <c r="T208" s="15">
        <v>79945.19730965505</v>
      </c>
      <c r="U208" s="15" t="s">
        <v>37</v>
      </c>
      <c r="V208" s="15" t="s">
        <v>37</v>
      </c>
      <c r="W208" s="15" t="s">
        <v>37</v>
      </c>
      <c r="X208" s="15" t="s">
        <v>37</v>
      </c>
      <c r="Y208" s="15" t="s">
        <v>37</v>
      </c>
      <c r="Z208" s="15" t="s">
        <v>37</v>
      </c>
      <c r="AA208" s="15" t="s">
        <v>37</v>
      </c>
      <c r="AB208" s="15" t="s">
        <v>37</v>
      </c>
      <c r="AC208" s="15" t="s">
        <v>37</v>
      </c>
      <c r="AD208" s="15" t="s">
        <v>37</v>
      </c>
      <c r="AE208" s="15" t="s">
        <v>37</v>
      </c>
      <c r="AF208" s="15" t="s">
        <v>37</v>
      </c>
      <c r="AG208" s="15" t="s">
        <v>37</v>
      </c>
      <c r="AH208" s="15" t="s">
        <v>37</v>
      </c>
      <c r="AI208" s="15" t="s">
        <v>37</v>
      </c>
      <c r="AJ208" s="15" t="s">
        <v>37</v>
      </c>
      <c r="AK208" s="15" t="s">
        <v>37</v>
      </c>
      <c r="AL208" s="15" t="s">
        <v>37</v>
      </c>
      <c r="AM208" s="15" t="s">
        <v>37</v>
      </c>
      <c r="AN208" s="15" t="s">
        <v>37</v>
      </c>
      <c r="AO208" s="12"/>
      <c r="AP208" s="16">
        <v>184427.21607698337</v>
      </c>
      <c r="AQ208" s="17">
        <v>7</v>
      </c>
      <c r="AR208" s="18" t="s">
        <v>37</v>
      </c>
      <c r="AS208" s="19">
        <v>4762548.9044913603</v>
      </c>
      <c r="AT208" s="19" t="s">
        <v>37</v>
      </c>
      <c r="AV208" s="16">
        <v>184427.21607698337</v>
      </c>
      <c r="AW208" s="17">
        <v>31</v>
      </c>
      <c r="AX208" s="18" t="s">
        <v>37</v>
      </c>
      <c r="AY208" s="19">
        <v>369370.54447356006</v>
      </c>
      <c r="AZ208" s="19" t="s">
        <v>37</v>
      </c>
    </row>
    <row r="209" spans="8:52" customFormat="1" x14ac:dyDescent="0.15">
      <c r="H209" s="4"/>
      <c r="I209" s="14">
        <v>44768</v>
      </c>
      <c r="J209" s="15">
        <v>22513.823547234399</v>
      </c>
      <c r="K209" s="15">
        <v>23479.64616513723</v>
      </c>
      <c r="L209" s="15">
        <v>0</v>
      </c>
      <c r="M209" s="15">
        <v>0</v>
      </c>
      <c r="N209" s="15">
        <v>28413.39061367714</v>
      </c>
      <c r="O209" s="15">
        <v>29124.822558282136</v>
      </c>
      <c r="P209" s="15">
        <v>0</v>
      </c>
      <c r="Q209" s="15">
        <v>0</v>
      </c>
      <c r="R209" s="15" t="s">
        <v>37</v>
      </c>
      <c r="S209" s="15" t="s">
        <v>37</v>
      </c>
      <c r="T209" s="15">
        <v>79921.168067492268</v>
      </c>
      <c r="U209" s="15" t="s">
        <v>37</v>
      </c>
      <c r="V209" s="15" t="s">
        <v>37</v>
      </c>
      <c r="W209" s="15" t="s">
        <v>37</v>
      </c>
      <c r="X209" s="15" t="s">
        <v>37</v>
      </c>
      <c r="Y209" s="15" t="s">
        <v>37</v>
      </c>
      <c r="Z209" s="15" t="s">
        <v>37</v>
      </c>
      <c r="AA209" s="15" t="s">
        <v>37</v>
      </c>
      <c r="AB209" s="15" t="s">
        <v>37</v>
      </c>
      <c r="AC209" s="15" t="s">
        <v>37</v>
      </c>
      <c r="AD209" s="15" t="s">
        <v>37</v>
      </c>
      <c r="AE209" s="15" t="s">
        <v>37</v>
      </c>
      <c r="AF209" s="15" t="s">
        <v>37</v>
      </c>
      <c r="AG209" s="15" t="s">
        <v>37</v>
      </c>
      <c r="AH209" s="15" t="s">
        <v>37</v>
      </c>
      <c r="AI209" s="15" t="s">
        <v>37</v>
      </c>
      <c r="AJ209" s="15" t="s">
        <v>37</v>
      </c>
      <c r="AK209" s="15" t="s">
        <v>37</v>
      </c>
      <c r="AL209" s="15" t="s">
        <v>37</v>
      </c>
      <c r="AM209" s="15" t="s">
        <v>37</v>
      </c>
      <c r="AN209" s="15" t="s">
        <v>37</v>
      </c>
      <c r="AO209" s="12"/>
      <c r="AP209" s="16">
        <v>183452.85095182317</v>
      </c>
      <c r="AQ209" s="17">
        <v>7</v>
      </c>
      <c r="AR209" s="18" t="s">
        <v>37</v>
      </c>
      <c r="AS209" s="19">
        <v>4946001.7554431837</v>
      </c>
      <c r="AT209" s="19" t="s">
        <v>37</v>
      </c>
      <c r="AV209" s="16">
        <v>183452.85095182317</v>
      </c>
      <c r="AW209" s="17">
        <v>31</v>
      </c>
      <c r="AX209" s="18" t="s">
        <v>37</v>
      </c>
      <c r="AY209" s="19">
        <v>552823.39542538323</v>
      </c>
      <c r="AZ209" s="19" t="s">
        <v>37</v>
      </c>
    </row>
    <row r="210" spans="8:52" customFormat="1" x14ac:dyDescent="0.15">
      <c r="H210" s="4"/>
      <c r="I210" s="14">
        <v>44769</v>
      </c>
      <c r="J210" s="15">
        <v>22507.056535128198</v>
      </c>
      <c r="K210" s="15">
        <v>23472.588854347025</v>
      </c>
      <c r="L210" s="15">
        <v>0</v>
      </c>
      <c r="M210" s="15">
        <v>0</v>
      </c>
      <c r="N210" s="15">
        <v>28404.850360269826</v>
      </c>
      <c r="O210" s="15">
        <v>29116.068468758902</v>
      </c>
      <c r="P210" s="15">
        <v>0</v>
      </c>
      <c r="Q210" s="15">
        <v>0</v>
      </c>
      <c r="R210" s="15" t="s">
        <v>37</v>
      </c>
      <c r="S210" s="15" t="s">
        <v>37</v>
      </c>
      <c r="T210" s="15">
        <v>79897.146047833128</v>
      </c>
      <c r="U210" s="15" t="s">
        <v>37</v>
      </c>
      <c r="V210" s="15" t="s">
        <v>37</v>
      </c>
      <c r="W210" s="15" t="s">
        <v>37</v>
      </c>
      <c r="X210" s="15" t="s">
        <v>37</v>
      </c>
      <c r="Y210" s="15" t="s">
        <v>37</v>
      </c>
      <c r="Z210" s="15" t="s">
        <v>37</v>
      </c>
      <c r="AA210" s="15" t="s">
        <v>37</v>
      </c>
      <c r="AB210" s="15" t="s">
        <v>37</v>
      </c>
      <c r="AC210" s="15" t="s">
        <v>37</v>
      </c>
      <c r="AD210" s="15" t="s">
        <v>37</v>
      </c>
      <c r="AE210" s="15" t="s">
        <v>37</v>
      </c>
      <c r="AF210" s="15" t="s">
        <v>37</v>
      </c>
      <c r="AG210" s="15" t="s">
        <v>37</v>
      </c>
      <c r="AH210" s="15" t="s">
        <v>37</v>
      </c>
      <c r="AI210" s="15" t="s">
        <v>37</v>
      </c>
      <c r="AJ210" s="15" t="s">
        <v>37</v>
      </c>
      <c r="AK210" s="15" t="s">
        <v>37</v>
      </c>
      <c r="AL210" s="15" t="s">
        <v>37</v>
      </c>
      <c r="AM210" s="15" t="s">
        <v>37</v>
      </c>
      <c r="AN210" s="15" t="s">
        <v>37</v>
      </c>
      <c r="AO210" s="12"/>
      <c r="AP210" s="16">
        <v>183397.71026633709</v>
      </c>
      <c r="AQ210" s="17">
        <v>7</v>
      </c>
      <c r="AR210" s="18" t="s">
        <v>37</v>
      </c>
      <c r="AS210" s="19">
        <v>5129399.4657095205</v>
      </c>
      <c r="AT210" s="19" t="s">
        <v>37</v>
      </c>
      <c r="AV210" s="16">
        <v>183397.71026633709</v>
      </c>
      <c r="AW210" s="17">
        <v>31</v>
      </c>
      <c r="AX210" s="18" t="s">
        <v>37</v>
      </c>
      <c r="AY210" s="19">
        <v>736221.10569172027</v>
      </c>
      <c r="AZ210" s="19" t="s">
        <v>37</v>
      </c>
    </row>
    <row r="211" spans="8:52" customFormat="1" x14ac:dyDescent="0.15">
      <c r="H211" s="4"/>
      <c r="I211" s="14">
        <v>44770</v>
      </c>
      <c r="J211" s="15">
        <v>22500.291556992499</v>
      </c>
      <c r="K211" s="15">
        <v>23465.533664782804</v>
      </c>
      <c r="L211" s="15">
        <v>0</v>
      </c>
      <c r="M211" s="15">
        <v>0</v>
      </c>
      <c r="N211" s="15">
        <v>27923.040795921705</v>
      </c>
      <c r="O211" s="15">
        <v>29107.317010464863</v>
      </c>
      <c r="P211" s="15">
        <v>0</v>
      </c>
      <c r="Q211" s="15">
        <v>0</v>
      </c>
      <c r="R211" s="15" t="s">
        <v>37</v>
      </c>
      <c r="S211" s="15" t="s">
        <v>37</v>
      </c>
      <c r="T211" s="15">
        <v>79873.131248506746</v>
      </c>
      <c r="U211" s="15" t="s">
        <v>37</v>
      </c>
      <c r="V211" s="15" t="s">
        <v>37</v>
      </c>
      <c r="W211" s="15" t="s">
        <v>37</v>
      </c>
      <c r="X211" s="15" t="s">
        <v>37</v>
      </c>
      <c r="Y211" s="15" t="s">
        <v>37</v>
      </c>
      <c r="Z211" s="15" t="s">
        <v>37</v>
      </c>
      <c r="AA211" s="15" t="s">
        <v>37</v>
      </c>
      <c r="AB211" s="15" t="s">
        <v>37</v>
      </c>
      <c r="AC211" s="15" t="s">
        <v>37</v>
      </c>
      <c r="AD211" s="15" t="s">
        <v>37</v>
      </c>
      <c r="AE211" s="15" t="s">
        <v>37</v>
      </c>
      <c r="AF211" s="15" t="s">
        <v>37</v>
      </c>
      <c r="AG211" s="15" t="s">
        <v>37</v>
      </c>
      <c r="AH211" s="15" t="s">
        <v>37</v>
      </c>
      <c r="AI211" s="15" t="s">
        <v>37</v>
      </c>
      <c r="AJ211" s="15" t="s">
        <v>37</v>
      </c>
      <c r="AK211" s="15" t="s">
        <v>37</v>
      </c>
      <c r="AL211" s="15" t="s">
        <v>37</v>
      </c>
      <c r="AM211" s="15" t="s">
        <v>37</v>
      </c>
      <c r="AN211" s="15" t="s">
        <v>37</v>
      </c>
      <c r="AO211" s="12"/>
      <c r="AP211" s="16">
        <v>182869.31427666859</v>
      </c>
      <c r="AQ211" s="17">
        <v>7</v>
      </c>
      <c r="AR211" s="18" t="s">
        <v>37</v>
      </c>
      <c r="AS211" s="19">
        <v>5312268.7799861887</v>
      </c>
      <c r="AT211" s="19" t="s">
        <v>37</v>
      </c>
      <c r="AV211" s="16">
        <v>182869.31427666859</v>
      </c>
      <c r="AW211" s="17">
        <v>31</v>
      </c>
      <c r="AX211" s="18" t="s">
        <v>37</v>
      </c>
      <c r="AY211" s="19">
        <v>919090.41996838886</v>
      </c>
      <c r="AZ211" s="19" t="s">
        <v>37</v>
      </c>
    </row>
    <row r="212" spans="8:52" customFormat="1" x14ac:dyDescent="0.15">
      <c r="H212" s="4"/>
      <c r="I212" s="14">
        <v>44771</v>
      </c>
      <c r="J212" s="15">
        <v>22493.528612215941</v>
      </c>
      <c r="K212" s="15">
        <v>23458.480595806988</v>
      </c>
      <c r="L212" s="15">
        <v>0</v>
      </c>
      <c r="M212" s="15">
        <v>0</v>
      </c>
      <c r="N212" s="15">
        <v>27914.647927659615</v>
      </c>
      <c r="O212" s="15">
        <v>29098.568182609146</v>
      </c>
      <c r="P212" s="15">
        <v>0</v>
      </c>
      <c r="Q212" s="15">
        <v>0</v>
      </c>
      <c r="R212" s="15" t="s">
        <v>37</v>
      </c>
      <c r="S212" s="15" t="s">
        <v>37</v>
      </c>
      <c r="T212" s="15">
        <v>79849.123667342908</v>
      </c>
      <c r="U212" s="15" t="s">
        <v>37</v>
      </c>
      <c r="V212" s="15" t="s">
        <v>37</v>
      </c>
      <c r="W212" s="15" t="s">
        <v>37</v>
      </c>
      <c r="X212" s="15" t="s">
        <v>37</v>
      </c>
      <c r="Y212" s="15" t="s">
        <v>37</v>
      </c>
      <c r="Z212" s="15" t="s">
        <v>37</v>
      </c>
      <c r="AA212" s="15" t="s">
        <v>37</v>
      </c>
      <c r="AB212" s="15" t="s">
        <v>37</v>
      </c>
      <c r="AC212" s="15" t="s">
        <v>37</v>
      </c>
      <c r="AD212" s="15" t="s">
        <v>37</v>
      </c>
      <c r="AE212" s="15" t="s">
        <v>37</v>
      </c>
      <c r="AF212" s="15" t="s">
        <v>37</v>
      </c>
      <c r="AG212" s="15" t="s">
        <v>37</v>
      </c>
      <c r="AH212" s="15" t="s">
        <v>37</v>
      </c>
      <c r="AI212" s="15" t="s">
        <v>37</v>
      </c>
      <c r="AJ212" s="15" t="s">
        <v>37</v>
      </c>
      <c r="AK212" s="15" t="s">
        <v>37</v>
      </c>
      <c r="AL212" s="15" t="s">
        <v>37</v>
      </c>
      <c r="AM212" s="15" t="s">
        <v>37</v>
      </c>
      <c r="AN212" s="15" t="s">
        <v>37</v>
      </c>
      <c r="AO212" s="12"/>
      <c r="AP212" s="16">
        <v>182814.3489856346</v>
      </c>
      <c r="AQ212" s="17">
        <v>7</v>
      </c>
      <c r="AR212" s="18" t="s">
        <v>37</v>
      </c>
      <c r="AS212" s="19">
        <v>5495083.1289718235</v>
      </c>
      <c r="AT212" s="19" t="s">
        <v>37</v>
      </c>
      <c r="AV212" s="16">
        <v>182814.3489856346</v>
      </c>
      <c r="AW212" s="17">
        <v>31</v>
      </c>
      <c r="AX212" s="18" t="s">
        <v>37</v>
      </c>
      <c r="AY212" s="19">
        <v>1101904.7689540235</v>
      </c>
      <c r="AZ212" s="19" t="s">
        <v>37</v>
      </c>
    </row>
    <row r="213" spans="8:52" customFormat="1" x14ac:dyDescent="0.15">
      <c r="H213" s="4"/>
      <c r="I213" s="14">
        <v>44772</v>
      </c>
      <c r="J213" s="15">
        <v>22486.76770018736</v>
      </c>
      <c r="K213" s="15">
        <v>23451.429646782188</v>
      </c>
      <c r="L213" s="15">
        <v>0</v>
      </c>
      <c r="M213" s="15">
        <v>0</v>
      </c>
      <c r="N213" s="15">
        <v>27906.257582053928</v>
      </c>
      <c r="O213" s="15">
        <v>29089.821984401118</v>
      </c>
      <c r="P213" s="15">
        <v>0</v>
      </c>
      <c r="Q213" s="15">
        <v>0</v>
      </c>
      <c r="R213" s="15" t="s">
        <v>37</v>
      </c>
      <c r="S213" s="15" t="s">
        <v>37</v>
      </c>
      <c r="T213" s="15">
        <v>79825.12330217204</v>
      </c>
      <c r="U213" s="15" t="s">
        <v>37</v>
      </c>
      <c r="V213" s="15" t="s">
        <v>37</v>
      </c>
      <c r="W213" s="15" t="s">
        <v>37</v>
      </c>
      <c r="X213" s="15" t="s">
        <v>37</v>
      </c>
      <c r="Y213" s="15" t="s">
        <v>37</v>
      </c>
      <c r="Z213" s="15" t="s">
        <v>37</v>
      </c>
      <c r="AA213" s="15" t="s">
        <v>37</v>
      </c>
      <c r="AB213" s="15" t="s">
        <v>37</v>
      </c>
      <c r="AC213" s="15" t="s">
        <v>37</v>
      </c>
      <c r="AD213" s="15" t="s">
        <v>37</v>
      </c>
      <c r="AE213" s="15" t="s">
        <v>37</v>
      </c>
      <c r="AF213" s="15" t="s">
        <v>37</v>
      </c>
      <c r="AG213" s="15" t="s">
        <v>37</v>
      </c>
      <c r="AH213" s="15" t="s">
        <v>37</v>
      </c>
      <c r="AI213" s="15" t="s">
        <v>37</v>
      </c>
      <c r="AJ213" s="15" t="s">
        <v>37</v>
      </c>
      <c r="AK213" s="15" t="s">
        <v>37</v>
      </c>
      <c r="AL213" s="15" t="s">
        <v>37</v>
      </c>
      <c r="AM213" s="15" t="s">
        <v>37</v>
      </c>
      <c r="AN213" s="15" t="s">
        <v>37</v>
      </c>
      <c r="AO213" s="12"/>
      <c r="AP213" s="16">
        <v>182759.40021559666</v>
      </c>
      <c r="AQ213" s="17">
        <v>7</v>
      </c>
      <c r="AR213" s="18" t="s">
        <v>37</v>
      </c>
      <c r="AS213" s="19">
        <v>5677842.5291874204</v>
      </c>
      <c r="AT213" s="19" t="s">
        <v>37</v>
      </c>
      <c r="AV213" s="16">
        <v>182759.40021559666</v>
      </c>
      <c r="AW213" s="17">
        <v>31</v>
      </c>
      <c r="AX213" s="18">
        <v>31</v>
      </c>
      <c r="AY213" s="19">
        <v>1284664.1691696201</v>
      </c>
      <c r="AZ213" s="19">
        <v>1284664.1691696201</v>
      </c>
    </row>
    <row r="214" spans="8:52" customFormat="1" x14ac:dyDescent="0.15">
      <c r="H214" s="4"/>
      <c r="I214" s="14">
        <v>44773</v>
      </c>
      <c r="J214" s="15">
        <v>22480.00882029576</v>
      </c>
      <c r="K214" s="15">
        <v>23444.380817071211</v>
      </c>
      <c r="L214" s="15">
        <v>0</v>
      </c>
      <c r="M214" s="15">
        <v>0</v>
      </c>
      <c r="N214" s="15">
        <v>27897.869758346413</v>
      </c>
      <c r="O214" s="15">
        <v>28456.130412076815</v>
      </c>
      <c r="P214" s="15">
        <v>0</v>
      </c>
      <c r="Q214" s="15">
        <v>0</v>
      </c>
      <c r="R214" s="15" t="s">
        <v>37</v>
      </c>
      <c r="S214" s="15" t="s">
        <v>37</v>
      </c>
      <c r="T214" s="15">
        <v>78803.616023939903</v>
      </c>
      <c r="U214" s="15" t="s">
        <v>37</v>
      </c>
      <c r="V214" s="15" t="s">
        <v>37</v>
      </c>
      <c r="W214" s="15" t="s">
        <v>37</v>
      </c>
      <c r="X214" s="15" t="s">
        <v>37</v>
      </c>
      <c r="Y214" s="15" t="s">
        <v>37</v>
      </c>
      <c r="Z214" s="15" t="s">
        <v>37</v>
      </c>
      <c r="AA214" s="15" t="s">
        <v>37</v>
      </c>
      <c r="AB214" s="15" t="s">
        <v>37</v>
      </c>
      <c r="AC214" s="15" t="s">
        <v>37</v>
      </c>
      <c r="AD214" s="15" t="s">
        <v>37</v>
      </c>
      <c r="AE214" s="15" t="s">
        <v>37</v>
      </c>
      <c r="AF214" s="15" t="s">
        <v>37</v>
      </c>
      <c r="AG214" s="15" t="s">
        <v>37</v>
      </c>
      <c r="AH214" s="15" t="s">
        <v>37</v>
      </c>
      <c r="AI214" s="15" t="s">
        <v>37</v>
      </c>
      <c r="AJ214" s="15" t="s">
        <v>37</v>
      </c>
      <c r="AK214" s="15" t="s">
        <v>37</v>
      </c>
      <c r="AL214" s="15" t="s">
        <v>37</v>
      </c>
      <c r="AM214" s="15" t="s">
        <v>37</v>
      </c>
      <c r="AN214" s="15" t="s">
        <v>37</v>
      </c>
      <c r="AO214" s="12"/>
      <c r="AP214" s="16">
        <v>181082.00583173009</v>
      </c>
      <c r="AQ214" s="17">
        <v>7</v>
      </c>
      <c r="AR214" s="18">
        <v>7</v>
      </c>
      <c r="AS214" s="19">
        <v>5858924.53501915</v>
      </c>
      <c r="AT214" s="19">
        <v>5858924.53501915</v>
      </c>
      <c r="AV214" s="16">
        <v>181082.00583173009</v>
      </c>
      <c r="AW214" s="17">
        <v>32</v>
      </c>
      <c r="AX214" s="18" t="s">
        <v>37</v>
      </c>
      <c r="AY214" s="19">
        <v>181082.00583173009</v>
      </c>
      <c r="AZ214" s="19" t="s">
        <v>37</v>
      </c>
    </row>
    <row r="215" spans="8:52" customFormat="1" x14ac:dyDescent="0.15">
      <c r="H215" s="4"/>
      <c r="I215" s="14">
        <v>44774</v>
      </c>
      <c r="J215" s="15">
        <v>22473.251971930345</v>
      </c>
      <c r="K215" s="15">
        <v>22518.222964623837</v>
      </c>
      <c r="L215" s="15">
        <v>0</v>
      </c>
      <c r="M215" s="15">
        <v>0</v>
      </c>
      <c r="N215" s="15">
        <v>27889.484455779046</v>
      </c>
      <c r="O215" s="15">
        <v>28447.577312307243</v>
      </c>
      <c r="P215" s="15">
        <v>0</v>
      </c>
      <c r="Q215" s="15">
        <v>0</v>
      </c>
      <c r="R215" s="15" t="s">
        <v>37</v>
      </c>
      <c r="S215" s="15" t="s">
        <v>37</v>
      </c>
      <c r="T215" s="15">
        <v>78779.929908495003</v>
      </c>
      <c r="U215" s="15" t="s">
        <v>37</v>
      </c>
      <c r="V215" s="15" t="s">
        <v>37</v>
      </c>
      <c r="W215" s="15" t="s">
        <v>37</v>
      </c>
      <c r="X215" s="15" t="s">
        <v>37</v>
      </c>
      <c r="Y215" s="15" t="s">
        <v>37</v>
      </c>
      <c r="Z215" s="15" t="s">
        <v>37</v>
      </c>
      <c r="AA215" s="15" t="s">
        <v>37</v>
      </c>
      <c r="AB215" s="15" t="s">
        <v>37</v>
      </c>
      <c r="AC215" s="15" t="s">
        <v>37</v>
      </c>
      <c r="AD215" s="15" t="s">
        <v>37</v>
      </c>
      <c r="AE215" s="15" t="s">
        <v>37</v>
      </c>
      <c r="AF215" s="15" t="s">
        <v>37</v>
      </c>
      <c r="AG215" s="15" t="s">
        <v>37</v>
      </c>
      <c r="AH215" s="15" t="s">
        <v>37</v>
      </c>
      <c r="AI215" s="15" t="s">
        <v>37</v>
      </c>
      <c r="AJ215" s="15" t="s">
        <v>37</v>
      </c>
      <c r="AK215" s="15" t="s">
        <v>37</v>
      </c>
      <c r="AL215" s="15" t="s">
        <v>37</v>
      </c>
      <c r="AM215" s="15" t="s">
        <v>37</v>
      </c>
      <c r="AN215" s="15" t="s">
        <v>37</v>
      </c>
      <c r="AO215" s="12"/>
      <c r="AP215" s="16">
        <v>180108.46661313548</v>
      </c>
      <c r="AQ215" s="17">
        <v>8</v>
      </c>
      <c r="AR215" s="18" t="s">
        <v>37</v>
      </c>
      <c r="AS215" s="19">
        <v>180108.46661313548</v>
      </c>
      <c r="AT215" s="19" t="s">
        <v>37</v>
      </c>
      <c r="AV215" s="16">
        <v>180108.46661313548</v>
      </c>
      <c r="AW215" s="17">
        <v>32</v>
      </c>
      <c r="AX215" s="18" t="s">
        <v>37</v>
      </c>
      <c r="AY215" s="19">
        <v>361190.47244486556</v>
      </c>
      <c r="AZ215" s="19" t="s">
        <v>37</v>
      </c>
    </row>
    <row r="216" spans="8:52" customFormat="1" x14ac:dyDescent="0.15">
      <c r="H216" s="4"/>
      <c r="I216" s="14">
        <v>44775</v>
      </c>
      <c r="J216" s="15" t="s">
        <v>37</v>
      </c>
      <c r="K216" s="15">
        <v>22511.454630178469</v>
      </c>
      <c r="L216" s="15">
        <v>0</v>
      </c>
      <c r="M216" s="15">
        <v>0</v>
      </c>
      <c r="N216" s="15">
        <v>27881.10167359405</v>
      </c>
      <c r="O216" s="15">
        <v>28439.02678335509</v>
      </c>
      <c r="P216" s="15">
        <v>0</v>
      </c>
      <c r="Q216" s="15">
        <v>0</v>
      </c>
      <c r="R216" s="15" t="s">
        <v>37</v>
      </c>
      <c r="S216" s="15" t="s">
        <v>37</v>
      </c>
      <c r="T216" s="15">
        <v>78756.250912419637</v>
      </c>
      <c r="U216" s="15" t="s">
        <v>37</v>
      </c>
      <c r="V216" s="15" t="s">
        <v>37</v>
      </c>
      <c r="W216" s="15" t="s">
        <v>37</v>
      </c>
      <c r="X216" s="15" t="s">
        <v>37</v>
      </c>
      <c r="Y216" s="15" t="s">
        <v>37</v>
      </c>
      <c r="Z216" s="15" t="s">
        <v>37</v>
      </c>
      <c r="AA216" s="15" t="s">
        <v>37</v>
      </c>
      <c r="AB216" s="15" t="s">
        <v>37</v>
      </c>
      <c r="AC216" s="15" t="s">
        <v>37</v>
      </c>
      <c r="AD216" s="15" t="s">
        <v>37</v>
      </c>
      <c r="AE216" s="15" t="s">
        <v>37</v>
      </c>
      <c r="AF216" s="15" t="s">
        <v>37</v>
      </c>
      <c r="AG216" s="15" t="s">
        <v>37</v>
      </c>
      <c r="AH216" s="15" t="s">
        <v>37</v>
      </c>
      <c r="AI216" s="15" t="s">
        <v>37</v>
      </c>
      <c r="AJ216" s="15" t="s">
        <v>37</v>
      </c>
      <c r="AK216" s="15" t="s">
        <v>37</v>
      </c>
      <c r="AL216" s="15" t="s">
        <v>37</v>
      </c>
      <c r="AM216" s="15" t="s">
        <v>37</v>
      </c>
      <c r="AN216" s="15" t="s">
        <v>37</v>
      </c>
      <c r="AO216" s="12"/>
      <c r="AP216" s="16">
        <v>157587.83399954723</v>
      </c>
      <c r="AQ216" s="17">
        <v>8</v>
      </c>
      <c r="AR216" s="18" t="s">
        <v>37</v>
      </c>
      <c r="AS216" s="19">
        <v>337696.30061268271</v>
      </c>
      <c r="AT216" s="19" t="s">
        <v>37</v>
      </c>
      <c r="AV216" s="16">
        <v>157587.83399954723</v>
      </c>
      <c r="AW216" s="17">
        <v>32</v>
      </c>
      <c r="AX216" s="18" t="s">
        <v>37</v>
      </c>
      <c r="AY216" s="19">
        <v>518778.3064444128</v>
      </c>
      <c r="AZ216" s="19" t="s">
        <v>37</v>
      </c>
    </row>
    <row r="217" spans="8:52" customFormat="1" x14ac:dyDescent="0.15">
      <c r="H217" s="4"/>
      <c r="I217" s="14">
        <v>44776</v>
      </c>
      <c r="J217" s="15" t="s">
        <v>37</v>
      </c>
      <c r="K217" s="15">
        <v>22504.688330101057</v>
      </c>
      <c r="L217" s="15">
        <v>0</v>
      </c>
      <c r="M217" s="15">
        <v>0</v>
      </c>
      <c r="N217" s="15">
        <v>27872.721411033875</v>
      </c>
      <c r="O217" s="15">
        <v>28430.478824447633</v>
      </c>
      <c r="P217" s="15">
        <v>0</v>
      </c>
      <c r="Q217" s="15">
        <v>0</v>
      </c>
      <c r="R217" s="15" t="s">
        <v>37</v>
      </c>
      <c r="S217" s="15" t="s">
        <v>37</v>
      </c>
      <c r="T217" s="15">
        <v>78732.579033573958</v>
      </c>
      <c r="U217" s="15" t="s">
        <v>37</v>
      </c>
      <c r="V217" s="15" t="s">
        <v>37</v>
      </c>
      <c r="W217" s="15" t="s">
        <v>37</v>
      </c>
      <c r="X217" s="15" t="s">
        <v>37</v>
      </c>
      <c r="Y217" s="15" t="s">
        <v>37</v>
      </c>
      <c r="Z217" s="15" t="s">
        <v>37</v>
      </c>
      <c r="AA217" s="15" t="s">
        <v>37</v>
      </c>
      <c r="AB217" s="15" t="s">
        <v>37</v>
      </c>
      <c r="AC217" s="15" t="s">
        <v>37</v>
      </c>
      <c r="AD217" s="15" t="s">
        <v>37</v>
      </c>
      <c r="AE217" s="15" t="s">
        <v>37</v>
      </c>
      <c r="AF217" s="15" t="s">
        <v>37</v>
      </c>
      <c r="AG217" s="15" t="s">
        <v>37</v>
      </c>
      <c r="AH217" s="15" t="s">
        <v>37</v>
      </c>
      <c r="AI217" s="15" t="s">
        <v>37</v>
      </c>
      <c r="AJ217" s="15" t="s">
        <v>37</v>
      </c>
      <c r="AK217" s="15" t="s">
        <v>37</v>
      </c>
      <c r="AL217" s="15" t="s">
        <v>37</v>
      </c>
      <c r="AM217" s="15" t="s">
        <v>37</v>
      </c>
      <c r="AN217" s="15" t="s">
        <v>37</v>
      </c>
      <c r="AO217" s="12"/>
      <c r="AP217" s="16">
        <v>157540.46759915655</v>
      </c>
      <c r="AQ217" s="17">
        <v>8</v>
      </c>
      <c r="AR217" s="18" t="s">
        <v>37</v>
      </c>
      <c r="AS217" s="19">
        <v>495236.76821183925</v>
      </c>
      <c r="AT217" s="19" t="s">
        <v>37</v>
      </c>
      <c r="AV217" s="16">
        <v>157540.46759915655</v>
      </c>
      <c r="AW217" s="17">
        <v>32</v>
      </c>
      <c r="AX217" s="18" t="s">
        <v>37</v>
      </c>
      <c r="AY217" s="19">
        <v>676318.77404356934</v>
      </c>
      <c r="AZ217" s="19" t="s">
        <v>37</v>
      </c>
    </row>
    <row r="218" spans="8:52" customFormat="1" x14ac:dyDescent="0.15">
      <c r="H218" s="4"/>
      <c r="I218" s="14">
        <v>44777</v>
      </c>
      <c r="J218" s="15" t="s">
        <v>37</v>
      </c>
      <c r="K218" s="15">
        <v>22497.924063780119</v>
      </c>
      <c r="L218" s="15">
        <v>0</v>
      </c>
      <c r="M218" s="15">
        <v>0</v>
      </c>
      <c r="N218" s="15">
        <v>27392.066656030322</v>
      </c>
      <c r="O218" s="15">
        <v>28421.933434812403</v>
      </c>
      <c r="P218" s="15">
        <v>0</v>
      </c>
      <c r="Q218" s="15">
        <v>0</v>
      </c>
      <c r="R218" s="15" t="s">
        <v>37</v>
      </c>
      <c r="S218" s="15" t="s">
        <v>37</v>
      </c>
      <c r="T218" s="15">
        <v>78708.914269818721</v>
      </c>
      <c r="U218" s="15" t="s">
        <v>37</v>
      </c>
      <c r="V218" s="15" t="s">
        <v>37</v>
      </c>
      <c r="W218" s="15" t="s">
        <v>37</v>
      </c>
      <c r="X218" s="15" t="s">
        <v>37</v>
      </c>
      <c r="Y218" s="15" t="s">
        <v>37</v>
      </c>
      <c r="Z218" s="15" t="s">
        <v>37</v>
      </c>
      <c r="AA218" s="15" t="s">
        <v>37</v>
      </c>
      <c r="AB218" s="15" t="s">
        <v>37</v>
      </c>
      <c r="AC218" s="15" t="s">
        <v>37</v>
      </c>
      <c r="AD218" s="15" t="s">
        <v>37</v>
      </c>
      <c r="AE218" s="15" t="s">
        <v>37</v>
      </c>
      <c r="AF218" s="15" t="s">
        <v>37</v>
      </c>
      <c r="AG218" s="15" t="s">
        <v>37</v>
      </c>
      <c r="AH218" s="15" t="s">
        <v>37</v>
      </c>
      <c r="AI218" s="15" t="s">
        <v>37</v>
      </c>
      <c r="AJ218" s="15" t="s">
        <v>37</v>
      </c>
      <c r="AK218" s="15" t="s">
        <v>37</v>
      </c>
      <c r="AL218" s="15" t="s">
        <v>37</v>
      </c>
      <c r="AM218" s="15" t="s">
        <v>37</v>
      </c>
      <c r="AN218" s="15" t="s">
        <v>37</v>
      </c>
      <c r="AO218" s="12"/>
      <c r="AP218" s="16">
        <v>157020.83842444158</v>
      </c>
      <c r="AQ218" s="17">
        <v>8</v>
      </c>
      <c r="AR218" s="18" t="s">
        <v>37</v>
      </c>
      <c r="AS218" s="19">
        <v>652257.60663628089</v>
      </c>
      <c r="AT218" s="19" t="s">
        <v>37</v>
      </c>
      <c r="AV218" s="16">
        <v>157020.83842444158</v>
      </c>
      <c r="AW218" s="17">
        <v>32</v>
      </c>
      <c r="AX218" s="18" t="s">
        <v>37</v>
      </c>
      <c r="AY218" s="19">
        <v>833339.61246801098</v>
      </c>
      <c r="AZ218" s="19" t="s">
        <v>37</v>
      </c>
    </row>
    <row r="219" spans="8:52" customFormat="1" x14ac:dyDescent="0.15">
      <c r="H219" s="4"/>
      <c r="I219" s="14">
        <v>44778</v>
      </c>
      <c r="J219" s="15" t="s">
        <v>37</v>
      </c>
      <c r="K219" s="15">
        <v>22491.161830604378</v>
      </c>
      <c r="L219" s="15">
        <v>0</v>
      </c>
      <c r="M219" s="15">
        <v>0</v>
      </c>
      <c r="N219" s="15">
        <v>27383.833383423989</v>
      </c>
      <c r="O219" s="15">
        <v>28413.39061367714</v>
      </c>
      <c r="P219" s="15">
        <v>0</v>
      </c>
      <c r="Q219" s="15">
        <v>0</v>
      </c>
      <c r="R219" s="15" t="s">
        <v>37</v>
      </c>
      <c r="S219" s="15" t="s">
        <v>37</v>
      </c>
      <c r="T219" s="15">
        <v>78685.256619015345</v>
      </c>
      <c r="U219" s="15" t="s">
        <v>37</v>
      </c>
      <c r="V219" s="15" t="s">
        <v>37</v>
      </c>
      <c r="W219" s="15" t="s">
        <v>37</v>
      </c>
      <c r="X219" s="15" t="s">
        <v>37</v>
      </c>
      <c r="Y219" s="15" t="s">
        <v>37</v>
      </c>
      <c r="Z219" s="15" t="s">
        <v>37</v>
      </c>
      <c r="AA219" s="15" t="s">
        <v>37</v>
      </c>
      <c r="AB219" s="15" t="s">
        <v>37</v>
      </c>
      <c r="AC219" s="15" t="s">
        <v>37</v>
      </c>
      <c r="AD219" s="15" t="s">
        <v>37</v>
      </c>
      <c r="AE219" s="15" t="s">
        <v>37</v>
      </c>
      <c r="AF219" s="15" t="s">
        <v>37</v>
      </c>
      <c r="AG219" s="15" t="s">
        <v>37</v>
      </c>
      <c r="AH219" s="15" t="s">
        <v>37</v>
      </c>
      <c r="AI219" s="15" t="s">
        <v>37</v>
      </c>
      <c r="AJ219" s="15" t="s">
        <v>37</v>
      </c>
      <c r="AK219" s="15" t="s">
        <v>37</v>
      </c>
      <c r="AL219" s="15" t="s">
        <v>37</v>
      </c>
      <c r="AM219" s="15" t="s">
        <v>37</v>
      </c>
      <c r="AN219" s="15" t="s">
        <v>37</v>
      </c>
      <c r="AO219" s="12"/>
      <c r="AP219" s="16">
        <v>156973.64244672086</v>
      </c>
      <c r="AQ219" s="17">
        <v>8</v>
      </c>
      <c r="AR219" s="18" t="s">
        <v>37</v>
      </c>
      <c r="AS219" s="19">
        <v>809231.24908300175</v>
      </c>
      <c r="AT219" s="19" t="s">
        <v>37</v>
      </c>
      <c r="AV219" s="16">
        <v>156973.64244672086</v>
      </c>
      <c r="AW219" s="17">
        <v>32</v>
      </c>
      <c r="AX219" s="18" t="s">
        <v>37</v>
      </c>
      <c r="AY219" s="19">
        <v>990313.25491473184</v>
      </c>
      <c r="AZ219" s="19" t="s">
        <v>37</v>
      </c>
    </row>
    <row r="220" spans="8:52" customFormat="1" x14ac:dyDescent="0.15">
      <c r="H220" s="4"/>
      <c r="I220" s="14">
        <v>44779</v>
      </c>
      <c r="J220" s="15" t="s">
        <v>37</v>
      </c>
      <c r="K220" s="15">
        <v>22484.401629962722</v>
      </c>
      <c r="L220" s="15">
        <v>0</v>
      </c>
      <c r="M220" s="15">
        <v>0</v>
      </c>
      <c r="N220" s="15">
        <v>27375.602585504173</v>
      </c>
      <c r="O220" s="15">
        <v>28404.850360269826</v>
      </c>
      <c r="P220" s="15">
        <v>0</v>
      </c>
      <c r="Q220" s="15">
        <v>0</v>
      </c>
      <c r="R220" s="15" t="s">
        <v>37</v>
      </c>
      <c r="S220" s="15" t="s">
        <v>37</v>
      </c>
      <c r="T220" s="15">
        <v>78661.606079025849</v>
      </c>
      <c r="U220" s="15" t="s">
        <v>37</v>
      </c>
      <c r="V220" s="15" t="s">
        <v>37</v>
      </c>
      <c r="W220" s="15" t="s">
        <v>37</v>
      </c>
      <c r="X220" s="15" t="s">
        <v>37</v>
      </c>
      <c r="Y220" s="15" t="s">
        <v>37</v>
      </c>
      <c r="Z220" s="15" t="s">
        <v>37</v>
      </c>
      <c r="AA220" s="15" t="s">
        <v>37</v>
      </c>
      <c r="AB220" s="15" t="s">
        <v>37</v>
      </c>
      <c r="AC220" s="15" t="s">
        <v>37</v>
      </c>
      <c r="AD220" s="15" t="s">
        <v>37</v>
      </c>
      <c r="AE220" s="15" t="s">
        <v>37</v>
      </c>
      <c r="AF220" s="15" t="s">
        <v>37</v>
      </c>
      <c r="AG220" s="15" t="s">
        <v>37</v>
      </c>
      <c r="AH220" s="15" t="s">
        <v>37</v>
      </c>
      <c r="AI220" s="15" t="s">
        <v>37</v>
      </c>
      <c r="AJ220" s="15" t="s">
        <v>37</v>
      </c>
      <c r="AK220" s="15" t="s">
        <v>37</v>
      </c>
      <c r="AL220" s="15" t="s">
        <v>37</v>
      </c>
      <c r="AM220" s="15" t="s">
        <v>37</v>
      </c>
      <c r="AN220" s="15" t="s">
        <v>37</v>
      </c>
      <c r="AO220" s="12"/>
      <c r="AP220" s="16">
        <v>156926.46065476257</v>
      </c>
      <c r="AQ220" s="17">
        <v>8</v>
      </c>
      <c r="AR220" s="18" t="s">
        <v>37</v>
      </c>
      <c r="AS220" s="19">
        <v>966157.70973776432</v>
      </c>
      <c r="AT220" s="19" t="s">
        <v>37</v>
      </c>
      <c r="AV220" s="16">
        <v>156926.46065476257</v>
      </c>
      <c r="AW220" s="17">
        <v>32</v>
      </c>
      <c r="AX220" s="18">
        <v>32</v>
      </c>
      <c r="AY220" s="19">
        <v>1147239.7155694943</v>
      </c>
      <c r="AZ220" s="19">
        <v>1147239.7155694943</v>
      </c>
    </row>
    <row r="221" spans="8:52" customFormat="1" x14ac:dyDescent="0.15">
      <c r="H221" s="4"/>
      <c r="I221" s="14">
        <v>44780</v>
      </c>
      <c r="J221" s="15" t="s">
        <v>37</v>
      </c>
      <c r="K221" s="15">
        <v>22477.643461244232</v>
      </c>
      <c r="L221" s="15">
        <v>0</v>
      </c>
      <c r="M221" s="15">
        <v>0</v>
      </c>
      <c r="N221" s="15">
        <v>27367.374261527042</v>
      </c>
      <c r="O221" s="15">
        <v>27923.040795921705</v>
      </c>
      <c r="P221" s="15">
        <v>0</v>
      </c>
      <c r="Q221" s="15">
        <v>0</v>
      </c>
      <c r="R221" s="15" t="s">
        <v>37</v>
      </c>
      <c r="S221" s="15" t="s">
        <v>37</v>
      </c>
      <c r="T221" s="15">
        <v>77642.545399007722</v>
      </c>
      <c r="U221" s="15" t="s">
        <v>37</v>
      </c>
      <c r="V221" s="15" t="s">
        <v>37</v>
      </c>
      <c r="W221" s="15" t="s">
        <v>37</v>
      </c>
      <c r="X221" s="15" t="s">
        <v>37</v>
      </c>
      <c r="Y221" s="15" t="s">
        <v>37</v>
      </c>
      <c r="Z221" s="15" t="s">
        <v>37</v>
      </c>
      <c r="AA221" s="15" t="s">
        <v>37</v>
      </c>
      <c r="AB221" s="15" t="s">
        <v>37</v>
      </c>
      <c r="AC221" s="15" t="s">
        <v>37</v>
      </c>
      <c r="AD221" s="15" t="s">
        <v>37</v>
      </c>
      <c r="AE221" s="15" t="s">
        <v>37</v>
      </c>
      <c r="AF221" s="15" t="s">
        <v>37</v>
      </c>
      <c r="AG221" s="15" t="s">
        <v>37</v>
      </c>
      <c r="AH221" s="15" t="s">
        <v>37</v>
      </c>
      <c r="AI221" s="15" t="s">
        <v>37</v>
      </c>
      <c r="AJ221" s="15" t="s">
        <v>37</v>
      </c>
      <c r="AK221" s="15" t="s">
        <v>37</v>
      </c>
      <c r="AL221" s="15" t="s">
        <v>37</v>
      </c>
      <c r="AM221" s="15" t="s">
        <v>37</v>
      </c>
      <c r="AN221" s="15" t="s">
        <v>37</v>
      </c>
      <c r="AO221" s="12"/>
      <c r="AP221" s="16">
        <v>155410.6039177007</v>
      </c>
      <c r="AQ221" s="17">
        <v>8</v>
      </c>
      <c r="AR221" s="18" t="s">
        <v>37</v>
      </c>
      <c r="AS221" s="19">
        <v>1121568.3136554649</v>
      </c>
      <c r="AT221" s="19" t="s">
        <v>37</v>
      </c>
      <c r="AV221" s="16">
        <v>155410.6039177007</v>
      </c>
      <c r="AW221" s="17">
        <v>33</v>
      </c>
      <c r="AX221" s="18" t="s">
        <v>37</v>
      </c>
      <c r="AY221" s="19">
        <v>155410.6039177007</v>
      </c>
      <c r="AZ221" s="19" t="s">
        <v>37</v>
      </c>
    </row>
    <row r="222" spans="8:52" customFormat="1" x14ac:dyDescent="0.15">
      <c r="H222" s="4"/>
      <c r="I222" s="14">
        <v>44781</v>
      </c>
      <c r="J222" s="15" t="s">
        <v>37</v>
      </c>
      <c r="K222" s="15" t="s">
        <v>37</v>
      </c>
      <c r="L222" s="15">
        <v>0</v>
      </c>
      <c r="M222" s="15">
        <v>0</v>
      </c>
      <c r="N222" s="15">
        <v>27359.148410749007</v>
      </c>
      <c r="O222" s="15">
        <v>27914.647927659615</v>
      </c>
      <c r="P222" s="15">
        <v>0</v>
      </c>
      <c r="Q222" s="15">
        <v>0</v>
      </c>
      <c r="R222" s="15" t="s">
        <v>37</v>
      </c>
      <c r="S222" s="15" t="s">
        <v>37</v>
      </c>
      <c r="T222" s="15">
        <v>77619.208268219212</v>
      </c>
      <c r="U222" s="15" t="s">
        <v>37</v>
      </c>
      <c r="V222" s="15" t="s">
        <v>37</v>
      </c>
      <c r="W222" s="15" t="s">
        <v>37</v>
      </c>
      <c r="X222" s="15" t="s">
        <v>37</v>
      </c>
      <c r="Y222" s="15" t="s">
        <v>37</v>
      </c>
      <c r="Z222" s="15" t="s">
        <v>37</v>
      </c>
      <c r="AA222" s="15" t="s">
        <v>37</v>
      </c>
      <c r="AB222" s="15" t="s">
        <v>37</v>
      </c>
      <c r="AC222" s="15" t="s">
        <v>37</v>
      </c>
      <c r="AD222" s="15" t="s">
        <v>37</v>
      </c>
      <c r="AE222" s="15" t="s">
        <v>37</v>
      </c>
      <c r="AF222" s="15" t="s">
        <v>37</v>
      </c>
      <c r="AG222" s="15" t="s">
        <v>37</v>
      </c>
      <c r="AH222" s="15" t="s">
        <v>37</v>
      </c>
      <c r="AI222" s="15" t="s">
        <v>37</v>
      </c>
      <c r="AJ222" s="15" t="s">
        <v>37</v>
      </c>
      <c r="AK222" s="15" t="s">
        <v>37</v>
      </c>
      <c r="AL222" s="15" t="s">
        <v>37</v>
      </c>
      <c r="AM222" s="15" t="s">
        <v>37</v>
      </c>
      <c r="AN222" s="15" t="s">
        <v>37</v>
      </c>
      <c r="AO222" s="12"/>
      <c r="AP222" s="16">
        <v>132893.00460662783</v>
      </c>
      <c r="AQ222" s="17">
        <v>8</v>
      </c>
      <c r="AR222" s="18" t="s">
        <v>37</v>
      </c>
      <c r="AS222" s="19">
        <v>1254461.3182620928</v>
      </c>
      <c r="AT222" s="19" t="s">
        <v>37</v>
      </c>
      <c r="AV222" s="16">
        <v>132893.00460662783</v>
      </c>
      <c r="AW222" s="17">
        <v>33</v>
      </c>
      <c r="AX222" s="18" t="s">
        <v>37</v>
      </c>
      <c r="AY222" s="19">
        <v>288303.60852432856</v>
      </c>
      <c r="AZ222" s="19" t="s">
        <v>37</v>
      </c>
    </row>
    <row r="223" spans="8:52" customFormat="1" x14ac:dyDescent="0.15">
      <c r="H223" s="4"/>
      <c r="I223" s="14">
        <v>44782</v>
      </c>
      <c r="J223" s="15" t="s">
        <v>37</v>
      </c>
      <c r="K223" s="15" t="s">
        <v>37</v>
      </c>
      <c r="L223" s="15">
        <v>0</v>
      </c>
      <c r="M223" s="15">
        <v>0</v>
      </c>
      <c r="N223" s="15">
        <v>27350.92503242669</v>
      </c>
      <c r="O223" s="15">
        <v>27906.257582053928</v>
      </c>
      <c r="P223" s="15">
        <v>0</v>
      </c>
      <c r="Q223" s="15">
        <v>0</v>
      </c>
      <c r="R223" s="15" t="s">
        <v>37</v>
      </c>
      <c r="S223" s="15" t="s">
        <v>37</v>
      </c>
      <c r="T223" s="15">
        <v>77595.878151905461</v>
      </c>
      <c r="U223" s="15" t="s">
        <v>37</v>
      </c>
      <c r="V223" s="15" t="s">
        <v>37</v>
      </c>
      <c r="W223" s="15" t="s">
        <v>37</v>
      </c>
      <c r="X223" s="15" t="s">
        <v>37</v>
      </c>
      <c r="Y223" s="15" t="s">
        <v>37</v>
      </c>
      <c r="Z223" s="15" t="s">
        <v>37</v>
      </c>
      <c r="AA223" s="15" t="s">
        <v>37</v>
      </c>
      <c r="AB223" s="15" t="s">
        <v>37</v>
      </c>
      <c r="AC223" s="15" t="s">
        <v>37</v>
      </c>
      <c r="AD223" s="15" t="s">
        <v>37</v>
      </c>
      <c r="AE223" s="15" t="s">
        <v>37</v>
      </c>
      <c r="AF223" s="15" t="s">
        <v>37</v>
      </c>
      <c r="AG223" s="15" t="s">
        <v>37</v>
      </c>
      <c r="AH223" s="15" t="s">
        <v>37</v>
      </c>
      <c r="AI223" s="15" t="s">
        <v>37</v>
      </c>
      <c r="AJ223" s="15" t="s">
        <v>37</v>
      </c>
      <c r="AK223" s="15" t="s">
        <v>37</v>
      </c>
      <c r="AL223" s="15" t="s">
        <v>37</v>
      </c>
      <c r="AM223" s="15" t="s">
        <v>37</v>
      </c>
      <c r="AN223" s="15" t="s">
        <v>37</v>
      </c>
      <c r="AO223" s="12"/>
      <c r="AP223" s="16">
        <v>132853.06076638607</v>
      </c>
      <c r="AQ223" s="17">
        <v>8</v>
      </c>
      <c r="AR223" s="18" t="s">
        <v>37</v>
      </c>
      <c r="AS223" s="19">
        <v>1387314.3790284789</v>
      </c>
      <c r="AT223" s="19" t="s">
        <v>37</v>
      </c>
      <c r="AV223" s="16">
        <v>132853.06076638607</v>
      </c>
      <c r="AW223" s="17">
        <v>33</v>
      </c>
      <c r="AX223" s="18" t="s">
        <v>37</v>
      </c>
      <c r="AY223" s="19">
        <v>421156.66929071466</v>
      </c>
      <c r="AZ223" s="19" t="s">
        <v>37</v>
      </c>
    </row>
    <row r="224" spans="8:52" customFormat="1" x14ac:dyDescent="0.15">
      <c r="H224" s="4"/>
      <c r="I224" s="14">
        <v>44783</v>
      </c>
      <c r="J224" s="15" t="s">
        <v>37</v>
      </c>
      <c r="K224" s="15" t="s">
        <v>37</v>
      </c>
      <c r="L224" s="15">
        <v>0</v>
      </c>
      <c r="M224" s="15">
        <v>0</v>
      </c>
      <c r="N224" s="15">
        <v>27342.704125816945</v>
      </c>
      <c r="O224" s="15">
        <v>27897.869758346413</v>
      </c>
      <c r="P224" s="15">
        <v>0</v>
      </c>
      <c r="Q224" s="15">
        <v>0</v>
      </c>
      <c r="R224" s="15" t="s">
        <v>37</v>
      </c>
      <c r="S224" s="15" t="s">
        <v>37</v>
      </c>
      <c r="T224" s="15">
        <v>77572.555047958085</v>
      </c>
      <c r="U224" s="15" t="s">
        <v>37</v>
      </c>
      <c r="V224" s="15" t="s">
        <v>37</v>
      </c>
      <c r="W224" s="15" t="s">
        <v>37</v>
      </c>
      <c r="X224" s="15" t="s">
        <v>37</v>
      </c>
      <c r="Y224" s="15" t="s">
        <v>37</v>
      </c>
      <c r="Z224" s="15" t="s">
        <v>37</v>
      </c>
      <c r="AA224" s="15" t="s">
        <v>37</v>
      </c>
      <c r="AB224" s="15" t="s">
        <v>37</v>
      </c>
      <c r="AC224" s="15" t="s">
        <v>37</v>
      </c>
      <c r="AD224" s="15" t="s">
        <v>37</v>
      </c>
      <c r="AE224" s="15" t="s">
        <v>37</v>
      </c>
      <c r="AF224" s="15" t="s">
        <v>37</v>
      </c>
      <c r="AG224" s="15" t="s">
        <v>37</v>
      </c>
      <c r="AH224" s="15" t="s">
        <v>37</v>
      </c>
      <c r="AI224" s="15" t="s">
        <v>37</v>
      </c>
      <c r="AJ224" s="15" t="s">
        <v>37</v>
      </c>
      <c r="AK224" s="15" t="s">
        <v>37</v>
      </c>
      <c r="AL224" s="15" t="s">
        <v>37</v>
      </c>
      <c r="AM224" s="15" t="s">
        <v>37</v>
      </c>
      <c r="AN224" s="15" t="s">
        <v>37</v>
      </c>
      <c r="AO224" s="12"/>
      <c r="AP224" s="16">
        <v>132813.12893212144</v>
      </c>
      <c r="AQ224" s="17">
        <v>8</v>
      </c>
      <c r="AR224" s="18" t="s">
        <v>37</v>
      </c>
      <c r="AS224" s="19">
        <v>1520127.5079606003</v>
      </c>
      <c r="AT224" s="19" t="s">
        <v>37</v>
      </c>
      <c r="AV224" s="16">
        <v>132813.12893212144</v>
      </c>
      <c r="AW224" s="17">
        <v>33</v>
      </c>
      <c r="AX224" s="18" t="s">
        <v>37</v>
      </c>
      <c r="AY224" s="19">
        <v>553969.79822283611</v>
      </c>
      <c r="AZ224" s="19" t="s">
        <v>37</v>
      </c>
    </row>
    <row r="225" spans="8:52" customFormat="1" x14ac:dyDescent="0.15">
      <c r="H225" s="4"/>
      <c r="I225" s="14">
        <v>44784</v>
      </c>
      <c r="J225" s="15" t="s">
        <v>37</v>
      </c>
      <c r="K225" s="15" t="s">
        <v>37</v>
      </c>
      <c r="L225" s="15">
        <v>0</v>
      </c>
      <c r="M225" s="15">
        <v>0</v>
      </c>
      <c r="N225" s="15">
        <v>26583.376438992014</v>
      </c>
      <c r="O225" s="15">
        <v>27889.484455779046</v>
      </c>
      <c r="P225" s="15">
        <v>0</v>
      </c>
      <c r="Q225" s="15">
        <v>0</v>
      </c>
      <c r="R225" s="15" t="s">
        <v>37</v>
      </c>
      <c r="S225" s="15" t="s">
        <v>37</v>
      </c>
      <c r="T225" s="15">
        <v>77549.238954269385</v>
      </c>
      <c r="U225" s="15" t="s">
        <v>37</v>
      </c>
      <c r="V225" s="15" t="s">
        <v>37</v>
      </c>
      <c r="W225" s="15" t="s">
        <v>37</v>
      </c>
      <c r="X225" s="15" t="s">
        <v>37</v>
      </c>
      <c r="Y225" s="15" t="s">
        <v>37</v>
      </c>
      <c r="Z225" s="15" t="s">
        <v>37</v>
      </c>
      <c r="AA225" s="15" t="s">
        <v>37</v>
      </c>
      <c r="AB225" s="15" t="s">
        <v>37</v>
      </c>
      <c r="AC225" s="15" t="s">
        <v>37</v>
      </c>
      <c r="AD225" s="15" t="s">
        <v>37</v>
      </c>
      <c r="AE225" s="15" t="s">
        <v>37</v>
      </c>
      <c r="AF225" s="15" t="s">
        <v>37</v>
      </c>
      <c r="AG225" s="15" t="s">
        <v>37</v>
      </c>
      <c r="AH225" s="15" t="s">
        <v>37</v>
      </c>
      <c r="AI225" s="15" t="s">
        <v>37</v>
      </c>
      <c r="AJ225" s="15" t="s">
        <v>37</v>
      </c>
      <c r="AK225" s="15" t="s">
        <v>37</v>
      </c>
      <c r="AL225" s="15" t="s">
        <v>37</v>
      </c>
      <c r="AM225" s="15" t="s">
        <v>37</v>
      </c>
      <c r="AN225" s="15" t="s">
        <v>37</v>
      </c>
      <c r="AO225" s="12"/>
      <c r="AP225" s="16">
        <v>132022.09984904045</v>
      </c>
      <c r="AQ225" s="17">
        <v>8</v>
      </c>
      <c r="AR225" s="18" t="s">
        <v>37</v>
      </c>
      <c r="AS225" s="19">
        <v>1652149.6078096407</v>
      </c>
      <c r="AT225" s="19" t="s">
        <v>37</v>
      </c>
      <c r="AV225" s="16">
        <v>132022.09984904045</v>
      </c>
      <c r="AW225" s="17">
        <v>33</v>
      </c>
      <c r="AX225" s="18" t="s">
        <v>37</v>
      </c>
      <c r="AY225" s="19">
        <v>685991.89807187649</v>
      </c>
      <c r="AZ225" s="19" t="s">
        <v>37</v>
      </c>
    </row>
    <row r="226" spans="8:52" customFormat="1" x14ac:dyDescent="0.15">
      <c r="H226" s="4"/>
      <c r="I226" s="14">
        <v>44785</v>
      </c>
      <c r="J226" s="15" t="s">
        <v>37</v>
      </c>
      <c r="K226" s="15" t="s">
        <v>37</v>
      </c>
      <c r="L226" s="15">
        <v>0</v>
      </c>
      <c r="M226" s="15">
        <v>0</v>
      </c>
      <c r="N226" s="15">
        <v>26575.38623555949</v>
      </c>
      <c r="O226" s="15">
        <v>27881.10167359405</v>
      </c>
      <c r="P226" s="15">
        <v>0</v>
      </c>
      <c r="Q226" s="15">
        <v>0</v>
      </c>
      <c r="R226" s="15" t="s">
        <v>37</v>
      </c>
      <c r="S226" s="15" t="s">
        <v>37</v>
      </c>
      <c r="T226" s="15">
        <v>77525.929868732259</v>
      </c>
      <c r="U226" s="15" t="s">
        <v>37</v>
      </c>
      <c r="V226" s="15" t="s">
        <v>37</v>
      </c>
      <c r="W226" s="15" t="s">
        <v>37</v>
      </c>
      <c r="X226" s="15" t="s">
        <v>37</v>
      </c>
      <c r="Y226" s="15" t="s">
        <v>37</v>
      </c>
      <c r="Z226" s="15" t="s">
        <v>37</v>
      </c>
      <c r="AA226" s="15" t="s">
        <v>37</v>
      </c>
      <c r="AB226" s="15" t="s">
        <v>37</v>
      </c>
      <c r="AC226" s="15" t="s">
        <v>37</v>
      </c>
      <c r="AD226" s="15" t="s">
        <v>37</v>
      </c>
      <c r="AE226" s="15" t="s">
        <v>37</v>
      </c>
      <c r="AF226" s="15" t="s">
        <v>37</v>
      </c>
      <c r="AG226" s="15" t="s">
        <v>37</v>
      </c>
      <c r="AH226" s="15" t="s">
        <v>37</v>
      </c>
      <c r="AI226" s="15" t="s">
        <v>37</v>
      </c>
      <c r="AJ226" s="15" t="s">
        <v>37</v>
      </c>
      <c r="AK226" s="15" t="s">
        <v>37</v>
      </c>
      <c r="AL226" s="15" t="s">
        <v>37</v>
      </c>
      <c r="AM226" s="15" t="s">
        <v>37</v>
      </c>
      <c r="AN226" s="15" t="s">
        <v>37</v>
      </c>
      <c r="AO226" s="12"/>
      <c r="AP226" s="16">
        <v>131982.4177778858</v>
      </c>
      <c r="AQ226" s="17">
        <v>8</v>
      </c>
      <c r="AR226" s="18" t="s">
        <v>37</v>
      </c>
      <c r="AS226" s="19">
        <v>1784132.0255875266</v>
      </c>
      <c r="AT226" s="19" t="s">
        <v>37</v>
      </c>
      <c r="AV226" s="16">
        <v>131982.4177778858</v>
      </c>
      <c r="AW226" s="17">
        <v>33</v>
      </c>
      <c r="AX226" s="18" t="s">
        <v>37</v>
      </c>
      <c r="AY226" s="19">
        <v>817974.31584976229</v>
      </c>
      <c r="AZ226" s="19" t="s">
        <v>37</v>
      </c>
    </row>
    <row r="227" spans="8:52" customFormat="1" x14ac:dyDescent="0.15">
      <c r="H227" s="4"/>
      <c r="I227" s="14">
        <v>44786</v>
      </c>
      <c r="J227" s="15" t="s">
        <v>37</v>
      </c>
      <c r="K227" s="15" t="s">
        <v>37</v>
      </c>
      <c r="L227" s="15">
        <v>0</v>
      </c>
      <c r="M227" s="15">
        <v>0</v>
      </c>
      <c r="N227" s="15">
        <v>26567.398433753831</v>
      </c>
      <c r="O227" s="15">
        <v>27872.721411033875</v>
      </c>
      <c r="P227" s="15">
        <v>0</v>
      </c>
      <c r="Q227" s="15">
        <v>0</v>
      </c>
      <c r="R227" s="15" t="s">
        <v>37</v>
      </c>
      <c r="S227" s="15" t="s">
        <v>37</v>
      </c>
      <c r="T227" s="15">
        <v>77502.627789240287</v>
      </c>
      <c r="U227" s="15" t="s">
        <v>37</v>
      </c>
      <c r="V227" s="15" t="s">
        <v>37</v>
      </c>
      <c r="W227" s="15" t="s">
        <v>37</v>
      </c>
      <c r="X227" s="15" t="s">
        <v>37</v>
      </c>
      <c r="Y227" s="15" t="s">
        <v>37</v>
      </c>
      <c r="Z227" s="15" t="s">
        <v>37</v>
      </c>
      <c r="AA227" s="15" t="s">
        <v>37</v>
      </c>
      <c r="AB227" s="15" t="s">
        <v>37</v>
      </c>
      <c r="AC227" s="15" t="s">
        <v>37</v>
      </c>
      <c r="AD227" s="15" t="s">
        <v>37</v>
      </c>
      <c r="AE227" s="15" t="s">
        <v>37</v>
      </c>
      <c r="AF227" s="15" t="s">
        <v>37</v>
      </c>
      <c r="AG227" s="15" t="s">
        <v>37</v>
      </c>
      <c r="AH227" s="15" t="s">
        <v>37</v>
      </c>
      <c r="AI227" s="15" t="s">
        <v>37</v>
      </c>
      <c r="AJ227" s="15" t="s">
        <v>37</v>
      </c>
      <c r="AK227" s="15" t="s">
        <v>37</v>
      </c>
      <c r="AL227" s="15" t="s">
        <v>37</v>
      </c>
      <c r="AM227" s="15" t="s">
        <v>37</v>
      </c>
      <c r="AN227" s="15" t="s">
        <v>37</v>
      </c>
      <c r="AO227" s="12"/>
      <c r="AP227" s="16">
        <v>131942.747634028</v>
      </c>
      <c r="AQ227" s="17">
        <v>8</v>
      </c>
      <c r="AR227" s="18" t="s">
        <v>37</v>
      </c>
      <c r="AS227" s="19">
        <v>1916074.7732215547</v>
      </c>
      <c r="AT227" s="19" t="s">
        <v>37</v>
      </c>
      <c r="AV227" s="16">
        <v>131942.747634028</v>
      </c>
      <c r="AW227" s="17">
        <v>33</v>
      </c>
      <c r="AX227" s="18">
        <v>33</v>
      </c>
      <c r="AY227" s="19">
        <v>949917.06348379026</v>
      </c>
      <c r="AZ227" s="19">
        <v>949917.06348379026</v>
      </c>
    </row>
    <row r="228" spans="8:52" customFormat="1" x14ac:dyDescent="0.15">
      <c r="H228" s="4"/>
      <c r="I228" s="14">
        <v>44787</v>
      </c>
      <c r="J228" s="15" t="s">
        <v>37</v>
      </c>
      <c r="K228" s="15" t="s">
        <v>37</v>
      </c>
      <c r="L228" s="15">
        <v>0</v>
      </c>
      <c r="M228" s="15">
        <v>0</v>
      </c>
      <c r="N228" s="15">
        <v>26559.413032853172</v>
      </c>
      <c r="O228" s="15">
        <v>27392.066656030322</v>
      </c>
      <c r="P228" s="15">
        <v>0</v>
      </c>
      <c r="Q228" s="15">
        <v>0</v>
      </c>
      <c r="R228" s="15" t="s">
        <v>37</v>
      </c>
      <c r="S228" s="15" t="s">
        <v>37</v>
      </c>
      <c r="T228" s="15">
        <v>76486.007935307032</v>
      </c>
      <c r="U228" s="15" t="s">
        <v>37</v>
      </c>
      <c r="V228" s="15" t="s">
        <v>37</v>
      </c>
      <c r="W228" s="15" t="s">
        <v>37</v>
      </c>
      <c r="X228" s="15" t="s">
        <v>37</v>
      </c>
      <c r="Y228" s="15" t="s">
        <v>37</v>
      </c>
      <c r="Z228" s="15" t="s">
        <v>37</v>
      </c>
      <c r="AA228" s="15" t="s">
        <v>37</v>
      </c>
      <c r="AB228" s="15" t="s">
        <v>37</v>
      </c>
      <c r="AC228" s="15" t="s">
        <v>37</v>
      </c>
      <c r="AD228" s="15" t="s">
        <v>37</v>
      </c>
      <c r="AE228" s="15" t="s">
        <v>37</v>
      </c>
      <c r="AF228" s="15" t="s">
        <v>37</v>
      </c>
      <c r="AG228" s="15" t="s">
        <v>37</v>
      </c>
      <c r="AH228" s="15" t="s">
        <v>37</v>
      </c>
      <c r="AI228" s="15" t="s">
        <v>37</v>
      </c>
      <c r="AJ228" s="15" t="s">
        <v>37</v>
      </c>
      <c r="AK228" s="15" t="s">
        <v>37</v>
      </c>
      <c r="AL228" s="15" t="s">
        <v>37</v>
      </c>
      <c r="AM228" s="15" t="s">
        <v>37</v>
      </c>
      <c r="AN228" s="15" t="s">
        <v>37</v>
      </c>
      <c r="AO228" s="12"/>
      <c r="AP228" s="16">
        <v>130437.48762419053</v>
      </c>
      <c r="AQ228" s="17">
        <v>8</v>
      </c>
      <c r="AR228" s="18" t="s">
        <v>37</v>
      </c>
      <c r="AS228" s="19">
        <v>2046512.2608457452</v>
      </c>
      <c r="AT228" s="19" t="s">
        <v>37</v>
      </c>
      <c r="AV228" s="16">
        <v>130437.48762419053</v>
      </c>
      <c r="AW228" s="17">
        <v>34</v>
      </c>
      <c r="AX228" s="18" t="s">
        <v>37</v>
      </c>
      <c r="AY228" s="19">
        <v>130437.48762419053</v>
      </c>
      <c r="AZ228" s="19" t="s">
        <v>37</v>
      </c>
    </row>
    <row r="229" spans="8:52" customFormat="1" x14ac:dyDescent="0.15">
      <c r="H229" s="4"/>
      <c r="I229" s="14">
        <v>44788</v>
      </c>
      <c r="J229" s="15" t="s">
        <v>37</v>
      </c>
      <c r="K229" s="15" t="s">
        <v>37</v>
      </c>
      <c r="L229" s="15">
        <v>0</v>
      </c>
      <c r="M229" s="15">
        <v>0</v>
      </c>
      <c r="N229" s="15">
        <v>26551.430032135868</v>
      </c>
      <c r="O229" s="15">
        <v>27383.833383423989</v>
      </c>
      <c r="P229" s="15">
        <v>0</v>
      </c>
      <c r="Q229" s="15">
        <v>0</v>
      </c>
      <c r="R229" s="15" t="s">
        <v>37</v>
      </c>
      <c r="S229" s="15" t="s">
        <v>37</v>
      </c>
      <c r="T229" s="15">
        <v>76463.018426636176</v>
      </c>
      <c r="U229" s="15" t="s">
        <v>37</v>
      </c>
      <c r="V229" s="15" t="s">
        <v>37</v>
      </c>
      <c r="W229" s="15" t="s">
        <v>37</v>
      </c>
      <c r="X229" s="15" t="s">
        <v>37</v>
      </c>
      <c r="Y229" s="15" t="s">
        <v>37</v>
      </c>
      <c r="Z229" s="15" t="s">
        <v>37</v>
      </c>
      <c r="AA229" s="15" t="s">
        <v>37</v>
      </c>
      <c r="AB229" s="15" t="s">
        <v>37</v>
      </c>
      <c r="AC229" s="15" t="s">
        <v>37</v>
      </c>
      <c r="AD229" s="15" t="s">
        <v>37</v>
      </c>
      <c r="AE229" s="15" t="s">
        <v>37</v>
      </c>
      <c r="AF229" s="15" t="s">
        <v>37</v>
      </c>
      <c r="AG229" s="15" t="s">
        <v>37</v>
      </c>
      <c r="AH229" s="15" t="s">
        <v>37</v>
      </c>
      <c r="AI229" s="15" t="s">
        <v>37</v>
      </c>
      <c r="AJ229" s="15" t="s">
        <v>37</v>
      </c>
      <c r="AK229" s="15" t="s">
        <v>37</v>
      </c>
      <c r="AL229" s="15" t="s">
        <v>37</v>
      </c>
      <c r="AM229" s="15" t="s">
        <v>37</v>
      </c>
      <c r="AN229" s="15" t="s">
        <v>37</v>
      </c>
      <c r="AO229" s="12"/>
      <c r="AP229" s="16">
        <v>130398.28184219604</v>
      </c>
      <c r="AQ229" s="17">
        <v>8</v>
      </c>
      <c r="AR229" s="18" t="s">
        <v>37</v>
      </c>
      <c r="AS229" s="19">
        <v>2176910.5426879413</v>
      </c>
      <c r="AT229" s="19" t="s">
        <v>37</v>
      </c>
      <c r="AV229" s="16">
        <v>130398.28184219604</v>
      </c>
      <c r="AW229" s="17">
        <v>34</v>
      </c>
      <c r="AX229" s="18" t="s">
        <v>37</v>
      </c>
      <c r="AY229" s="19">
        <v>260835.76946638658</v>
      </c>
      <c r="AZ229" s="19" t="s">
        <v>37</v>
      </c>
    </row>
    <row r="230" spans="8:52" customFormat="1" x14ac:dyDescent="0.15">
      <c r="H230" s="4"/>
      <c r="I230" s="14">
        <v>44789</v>
      </c>
      <c r="J230" s="15" t="s">
        <v>37</v>
      </c>
      <c r="K230" s="15" t="s">
        <v>37</v>
      </c>
      <c r="L230" s="15">
        <v>0</v>
      </c>
      <c r="M230" s="15">
        <v>0</v>
      </c>
      <c r="N230" s="15">
        <v>26543.449430880501</v>
      </c>
      <c r="O230" s="15">
        <v>27375.602585504173</v>
      </c>
      <c r="P230" s="15">
        <v>0</v>
      </c>
      <c r="Q230" s="15">
        <v>0</v>
      </c>
      <c r="R230" s="15" t="s">
        <v>37</v>
      </c>
      <c r="S230" s="15" t="s">
        <v>37</v>
      </c>
      <c r="T230" s="15">
        <v>76440.035827954809</v>
      </c>
      <c r="U230" s="15" t="s">
        <v>37</v>
      </c>
      <c r="V230" s="15" t="s">
        <v>37</v>
      </c>
      <c r="W230" s="15" t="s">
        <v>37</v>
      </c>
      <c r="X230" s="15" t="s">
        <v>37</v>
      </c>
      <c r="Y230" s="15" t="s">
        <v>37</v>
      </c>
      <c r="Z230" s="15" t="s">
        <v>37</v>
      </c>
      <c r="AA230" s="15" t="s">
        <v>37</v>
      </c>
      <c r="AB230" s="15" t="s">
        <v>37</v>
      </c>
      <c r="AC230" s="15" t="s">
        <v>37</v>
      </c>
      <c r="AD230" s="15" t="s">
        <v>37</v>
      </c>
      <c r="AE230" s="15" t="s">
        <v>37</v>
      </c>
      <c r="AF230" s="15" t="s">
        <v>37</v>
      </c>
      <c r="AG230" s="15" t="s">
        <v>37</v>
      </c>
      <c r="AH230" s="15" t="s">
        <v>37</v>
      </c>
      <c r="AI230" s="15" t="s">
        <v>37</v>
      </c>
      <c r="AJ230" s="15" t="s">
        <v>37</v>
      </c>
      <c r="AK230" s="15" t="s">
        <v>37</v>
      </c>
      <c r="AL230" s="15" t="s">
        <v>37</v>
      </c>
      <c r="AM230" s="15" t="s">
        <v>37</v>
      </c>
      <c r="AN230" s="15" t="s">
        <v>37</v>
      </c>
      <c r="AO230" s="12"/>
      <c r="AP230" s="16">
        <v>130359.08784433949</v>
      </c>
      <c r="AQ230" s="17">
        <v>8</v>
      </c>
      <c r="AR230" s="18" t="s">
        <v>37</v>
      </c>
      <c r="AS230" s="19">
        <v>2307269.630532281</v>
      </c>
      <c r="AT230" s="19" t="s">
        <v>37</v>
      </c>
      <c r="AV230" s="16">
        <v>130359.08784433949</v>
      </c>
      <c r="AW230" s="17">
        <v>34</v>
      </c>
      <c r="AX230" s="18" t="s">
        <v>37</v>
      </c>
      <c r="AY230" s="19">
        <v>391194.85731072607</v>
      </c>
      <c r="AZ230" s="19" t="s">
        <v>37</v>
      </c>
    </row>
    <row r="231" spans="8:52" customFormat="1" x14ac:dyDescent="0.15">
      <c r="H231" s="4"/>
      <c r="I231" s="14">
        <v>44790</v>
      </c>
      <c r="J231" s="15" t="s">
        <v>37</v>
      </c>
      <c r="K231" s="15" t="s">
        <v>37</v>
      </c>
      <c r="L231" s="15">
        <v>0</v>
      </c>
      <c r="M231" s="15">
        <v>0</v>
      </c>
      <c r="N231" s="15">
        <v>26535.471228365841</v>
      </c>
      <c r="O231" s="15">
        <v>27367.374261527042</v>
      </c>
      <c r="P231" s="15">
        <v>0</v>
      </c>
      <c r="Q231" s="15">
        <v>0</v>
      </c>
      <c r="R231" s="15" t="s">
        <v>37</v>
      </c>
      <c r="S231" s="15" t="s">
        <v>37</v>
      </c>
      <c r="T231" s="15">
        <v>76417.060137185952</v>
      </c>
      <c r="U231" s="15" t="s">
        <v>37</v>
      </c>
      <c r="V231" s="15" t="s">
        <v>37</v>
      </c>
      <c r="W231" s="15" t="s">
        <v>37</v>
      </c>
      <c r="X231" s="15" t="s">
        <v>37</v>
      </c>
      <c r="Y231" s="15" t="s">
        <v>37</v>
      </c>
      <c r="Z231" s="15" t="s">
        <v>37</v>
      </c>
      <c r="AA231" s="15" t="s">
        <v>37</v>
      </c>
      <c r="AB231" s="15" t="s">
        <v>37</v>
      </c>
      <c r="AC231" s="15" t="s">
        <v>37</v>
      </c>
      <c r="AD231" s="15" t="s">
        <v>37</v>
      </c>
      <c r="AE231" s="15" t="s">
        <v>37</v>
      </c>
      <c r="AF231" s="15" t="s">
        <v>37</v>
      </c>
      <c r="AG231" s="15" t="s">
        <v>37</v>
      </c>
      <c r="AH231" s="15" t="s">
        <v>37</v>
      </c>
      <c r="AI231" s="15" t="s">
        <v>37</v>
      </c>
      <c r="AJ231" s="15" t="s">
        <v>37</v>
      </c>
      <c r="AK231" s="15" t="s">
        <v>37</v>
      </c>
      <c r="AL231" s="15" t="s">
        <v>37</v>
      </c>
      <c r="AM231" s="15" t="s">
        <v>37</v>
      </c>
      <c r="AN231" s="15" t="s">
        <v>37</v>
      </c>
      <c r="AO231" s="12"/>
      <c r="AP231" s="16">
        <v>130319.90562707884</v>
      </c>
      <c r="AQ231" s="17">
        <v>8</v>
      </c>
      <c r="AR231" s="18" t="s">
        <v>37</v>
      </c>
      <c r="AS231" s="19">
        <v>2437589.5361593598</v>
      </c>
      <c r="AT231" s="19" t="s">
        <v>37</v>
      </c>
      <c r="AV231" s="16">
        <v>130319.90562707884</v>
      </c>
      <c r="AW231" s="17">
        <v>34</v>
      </c>
      <c r="AX231" s="18" t="s">
        <v>37</v>
      </c>
      <c r="AY231" s="19">
        <v>521514.76293780492</v>
      </c>
      <c r="AZ231" s="19" t="s">
        <v>37</v>
      </c>
    </row>
    <row r="232" spans="8:52" customFormat="1" x14ac:dyDescent="0.15">
      <c r="H232" s="4"/>
      <c r="I232" s="14">
        <v>44791</v>
      </c>
      <c r="J232" s="15" t="s">
        <v>37</v>
      </c>
      <c r="K232" s="15" t="s">
        <v>37</v>
      </c>
      <c r="L232" s="15">
        <v>0</v>
      </c>
      <c r="M232" s="15">
        <v>0</v>
      </c>
      <c r="N232" s="15">
        <v>26062.100767311778</v>
      </c>
      <c r="O232" s="15">
        <v>27359.148410749007</v>
      </c>
      <c r="P232" s="15">
        <v>0</v>
      </c>
      <c r="Q232" s="15">
        <v>0</v>
      </c>
      <c r="R232" s="15" t="s">
        <v>37</v>
      </c>
      <c r="S232" s="15" t="s">
        <v>37</v>
      </c>
      <c r="T232" s="15">
        <v>76394.091352253279</v>
      </c>
      <c r="U232" s="15" t="s">
        <v>37</v>
      </c>
      <c r="V232" s="15" t="s">
        <v>37</v>
      </c>
      <c r="W232" s="15" t="s">
        <v>37</v>
      </c>
      <c r="X232" s="15" t="s">
        <v>37</v>
      </c>
      <c r="Y232" s="15" t="s">
        <v>37</v>
      </c>
      <c r="Z232" s="15" t="s">
        <v>37</v>
      </c>
      <c r="AA232" s="15" t="s">
        <v>37</v>
      </c>
      <c r="AB232" s="15" t="s">
        <v>37</v>
      </c>
      <c r="AC232" s="15" t="s">
        <v>37</v>
      </c>
      <c r="AD232" s="15" t="s">
        <v>37</v>
      </c>
      <c r="AE232" s="15" t="s">
        <v>37</v>
      </c>
      <c r="AF232" s="15" t="s">
        <v>37</v>
      </c>
      <c r="AG232" s="15" t="s">
        <v>37</v>
      </c>
      <c r="AH232" s="15" t="s">
        <v>37</v>
      </c>
      <c r="AI232" s="15" t="s">
        <v>37</v>
      </c>
      <c r="AJ232" s="15" t="s">
        <v>37</v>
      </c>
      <c r="AK232" s="15" t="s">
        <v>37</v>
      </c>
      <c r="AL232" s="15" t="s">
        <v>37</v>
      </c>
      <c r="AM232" s="15" t="s">
        <v>37</v>
      </c>
      <c r="AN232" s="15" t="s">
        <v>37</v>
      </c>
      <c r="AO232" s="12"/>
      <c r="AP232" s="16">
        <v>129815.34053031406</v>
      </c>
      <c r="AQ232" s="17">
        <v>8</v>
      </c>
      <c r="AR232" s="18" t="s">
        <v>37</v>
      </c>
      <c r="AS232" s="19">
        <v>2567404.8766896739</v>
      </c>
      <c r="AT232" s="19" t="s">
        <v>37</v>
      </c>
      <c r="AV232" s="16">
        <v>129815.34053031406</v>
      </c>
      <c r="AW232" s="17">
        <v>34</v>
      </c>
      <c r="AX232" s="18" t="s">
        <v>37</v>
      </c>
      <c r="AY232" s="19">
        <v>651330.10346811893</v>
      </c>
      <c r="AZ232" s="19" t="s">
        <v>37</v>
      </c>
    </row>
    <row r="233" spans="8:52" customFormat="1" x14ac:dyDescent="0.15">
      <c r="H233" s="4"/>
      <c r="I233" s="14">
        <v>44792</v>
      </c>
      <c r="J233" s="15" t="s">
        <v>37</v>
      </c>
      <c r="K233" s="15" t="s">
        <v>37</v>
      </c>
      <c r="L233" s="15">
        <v>0</v>
      </c>
      <c r="M233" s="15">
        <v>0</v>
      </c>
      <c r="N233" s="15">
        <v>26054.267244452574</v>
      </c>
      <c r="O233" s="15">
        <v>27350.92503242669</v>
      </c>
      <c r="P233" s="15">
        <v>0</v>
      </c>
      <c r="Q233" s="15">
        <v>0</v>
      </c>
      <c r="R233" s="15" t="s">
        <v>37</v>
      </c>
      <c r="S233" s="15" t="s">
        <v>37</v>
      </c>
      <c r="T233" s="15">
        <v>76371.12947108112</v>
      </c>
      <c r="U233" s="15" t="s">
        <v>37</v>
      </c>
      <c r="V233" s="15" t="s">
        <v>37</v>
      </c>
      <c r="W233" s="15" t="s">
        <v>37</v>
      </c>
      <c r="X233" s="15" t="s">
        <v>37</v>
      </c>
      <c r="Y233" s="15" t="s">
        <v>37</v>
      </c>
      <c r="Z233" s="15" t="s">
        <v>37</v>
      </c>
      <c r="AA233" s="15" t="s">
        <v>37</v>
      </c>
      <c r="AB233" s="15" t="s">
        <v>37</v>
      </c>
      <c r="AC233" s="15" t="s">
        <v>37</v>
      </c>
      <c r="AD233" s="15" t="s">
        <v>37</v>
      </c>
      <c r="AE233" s="15" t="s">
        <v>37</v>
      </c>
      <c r="AF233" s="15" t="s">
        <v>37</v>
      </c>
      <c r="AG233" s="15" t="s">
        <v>37</v>
      </c>
      <c r="AH233" s="15" t="s">
        <v>37</v>
      </c>
      <c r="AI233" s="15" t="s">
        <v>37</v>
      </c>
      <c r="AJ233" s="15" t="s">
        <v>37</v>
      </c>
      <c r="AK233" s="15" t="s">
        <v>37</v>
      </c>
      <c r="AL233" s="15" t="s">
        <v>37</v>
      </c>
      <c r="AM233" s="15" t="s">
        <v>37</v>
      </c>
      <c r="AN233" s="15" t="s">
        <v>37</v>
      </c>
      <c r="AO233" s="12"/>
      <c r="AP233" s="16">
        <v>129776.32174796038</v>
      </c>
      <c r="AQ233" s="17">
        <v>8</v>
      </c>
      <c r="AR233" s="18" t="s">
        <v>37</v>
      </c>
      <c r="AS233" s="19">
        <v>2697181.1984376344</v>
      </c>
      <c r="AT233" s="19" t="s">
        <v>37</v>
      </c>
      <c r="AV233" s="16">
        <v>129776.32174796038</v>
      </c>
      <c r="AW233" s="17">
        <v>34</v>
      </c>
      <c r="AX233" s="18" t="s">
        <v>37</v>
      </c>
      <c r="AY233" s="19">
        <v>781106.42521607934</v>
      </c>
      <c r="AZ233" s="19" t="s">
        <v>37</v>
      </c>
    </row>
    <row r="234" spans="8:52" customFormat="1" x14ac:dyDescent="0.15">
      <c r="H234" s="4"/>
      <c r="I234" s="14">
        <v>44793</v>
      </c>
      <c r="J234" s="15" t="s">
        <v>37</v>
      </c>
      <c r="K234" s="15" t="s">
        <v>37</v>
      </c>
      <c r="L234" s="15">
        <v>0</v>
      </c>
      <c r="M234" s="15">
        <v>0</v>
      </c>
      <c r="N234" s="15">
        <v>26046.436076126531</v>
      </c>
      <c r="O234" s="15">
        <v>27342.704125816945</v>
      </c>
      <c r="P234" s="15">
        <v>0</v>
      </c>
      <c r="Q234" s="15">
        <v>0</v>
      </c>
      <c r="R234" s="15" t="s">
        <v>37</v>
      </c>
      <c r="S234" s="15" t="s">
        <v>37</v>
      </c>
      <c r="T234" s="15">
        <v>76348.174491594385</v>
      </c>
      <c r="U234" s="15" t="s">
        <v>37</v>
      </c>
      <c r="V234" s="15" t="s">
        <v>37</v>
      </c>
      <c r="W234" s="15" t="s">
        <v>37</v>
      </c>
      <c r="X234" s="15" t="s">
        <v>37</v>
      </c>
      <c r="Y234" s="15" t="s">
        <v>37</v>
      </c>
      <c r="Z234" s="15" t="s">
        <v>37</v>
      </c>
      <c r="AA234" s="15" t="s">
        <v>37</v>
      </c>
      <c r="AB234" s="15" t="s">
        <v>37</v>
      </c>
      <c r="AC234" s="15" t="s">
        <v>37</v>
      </c>
      <c r="AD234" s="15" t="s">
        <v>37</v>
      </c>
      <c r="AE234" s="15" t="s">
        <v>37</v>
      </c>
      <c r="AF234" s="15" t="s">
        <v>37</v>
      </c>
      <c r="AG234" s="15" t="s">
        <v>37</v>
      </c>
      <c r="AH234" s="15" t="s">
        <v>37</v>
      </c>
      <c r="AI234" s="15" t="s">
        <v>37</v>
      </c>
      <c r="AJ234" s="15" t="s">
        <v>37</v>
      </c>
      <c r="AK234" s="15" t="s">
        <v>37</v>
      </c>
      <c r="AL234" s="15" t="s">
        <v>37</v>
      </c>
      <c r="AM234" s="15" t="s">
        <v>37</v>
      </c>
      <c r="AN234" s="15" t="s">
        <v>37</v>
      </c>
      <c r="AO234" s="12"/>
      <c r="AP234" s="16">
        <v>129737.31469353786</v>
      </c>
      <c r="AQ234" s="17">
        <v>8</v>
      </c>
      <c r="AR234" s="18" t="s">
        <v>37</v>
      </c>
      <c r="AS234" s="19">
        <v>2826918.5131311724</v>
      </c>
      <c r="AT234" s="19" t="s">
        <v>37</v>
      </c>
      <c r="AV234" s="16">
        <v>129737.31469353786</v>
      </c>
      <c r="AW234" s="17">
        <v>34</v>
      </c>
      <c r="AX234" s="18">
        <v>34</v>
      </c>
      <c r="AY234" s="19">
        <v>910843.73990961723</v>
      </c>
      <c r="AZ234" s="19">
        <v>910843.73990961723</v>
      </c>
    </row>
    <row r="235" spans="8:52" customFormat="1" x14ac:dyDescent="0.15">
      <c r="H235" s="4"/>
      <c r="I235" s="14">
        <v>44794</v>
      </c>
      <c r="J235" s="15" t="s">
        <v>37</v>
      </c>
      <c r="K235" s="15" t="s">
        <v>37</v>
      </c>
      <c r="L235" s="15">
        <v>0</v>
      </c>
      <c r="M235" s="15">
        <v>0</v>
      </c>
      <c r="N235" s="15">
        <v>26038.607261625933</v>
      </c>
      <c r="O235" s="15">
        <v>26583.376438992014</v>
      </c>
      <c r="P235" s="15">
        <v>0</v>
      </c>
      <c r="Q235" s="15">
        <v>0</v>
      </c>
      <c r="R235" s="15" t="s">
        <v>37</v>
      </c>
      <c r="S235" s="15" t="s">
        <v>37</v>
      </c>
      <c r="T235" s="15">
        <v>75333.989705072934</v>
      </c>
      <c r="U235" s="15" t="s">
        <v>37</v>
      </c>
      <c r="V235" s="15" t="s">
        <v>37</v>
      </c>
      <c r="W235" s="15" t="s">
        <v>37</v>
      </c>
      <c r="X235" s="15" t="s">
        <v>37</v>
      </c>
      <c r="Y235" s="15" t="s">
        <v>37</v>
      </c>
      <c r="Z235" s="15" t="s">
        <v>37</v>
      </c>
      <c r="AA235" s="15" t="s">
        <v>37</v>
      </c>
      <c r="AB235" s="15" t="s">
        <v>37</v>
      </c>
      <c r="AC235" s="15" t="s">
        <v>37</v>
      </c>
      <c r="AD235" s="15" t="s">
        <v>37</v>
      </c>
      <c r="AE235" s="15" t="s">
        <v>37</v>
      </c>
      <c r="AF235" s="15" t="s">
        <v>37</v>
      </c>
      <c r="AG235" s="15" t="s">
        <v>37</v>
      </c>
      <c r="AH235" s="15" t="s">
        <v>37</v>
      </c>
      <c r="AI235" s="15" t="s">
        <v>37</v>
      </c>
      <c r="AJ235" s="15" t="s">
        <v>37</v>
      </c>
      <c r="AK235" s="15" t="s">
        <v>37</v>
      </c>
      <c r="AL235" s="15" t="s">
        <v>37</v>
      </c>
      <c r="AM235" s="15" t="s">
        <v>37</v>
      </c>
      <c r="AN235" s="15" t="s">
        <v>37</v>
      </c>
      <c r="AO235" s="12"/>
      <c r="AP235" s="16">
        <v>127955.97340569088</v>
      </c>
      <c r="AQ235" s="17">
        <v>8</v>
      </c>
      <c r="AR235" s="18" t="s">
        <v>37</v>
      </c>
      <c r="AS235" s="19">
        <v>2954874.4865368633</v>
      </c>
      <c r="AT235" s="19" t="s">
        <v>37</v>
      </c>
      <c r="AV235" s="16">
        <v>127955.97340569088</v>
      </c>
      <c r="AW235" s="17">
        <v>35</v>
      </c>
      <c r="AX235" s="18" t="s">
        <v>37</v>
      </c>
      <c r="AY235" s="19">
        <v>127955.97340569088</v>
      </c>
      <c r="AZ235" s="19" t="s">
        <v>37</v>
      </c>
    </row>
    <row r="236" spans="8:52" customFormat="1" x14ac:dyDescent="0.15">
      <c r="H236" s="4"/>
      <c r="I236" s="14">
        <v>44795</v>
      </c>
      <c r="J236" s="15" t="s">
        <v>37</v>
      </c>
      <c r="K236" s="15" t="s">
        <v>37</v>
      </c>
      <c r="L236" s="15">
        <v>0</v>
      </c>
      <c r="M236" s="15">
        <v>0</v>
      </c>
      <c r="N236" s="15">
        <v>26030.780800243298</v>
      </c>
      <c r="O236" s="15">
        <v>26575.38623555949</v>
      </c>
      <c r="P236" s="15">
        <v>0</v>
      </c>
      <c r="Q236" s="15">
        <v>0</v>
      </c>
      <c r="R236" s="15" t="s">
        <v>37</v>
      </c>
      <c r="S236" s="15" t="s">
        <v>37</v>
      </c>
      <c r="T236" s="15">
        <v>75311.346460167289</v>
      </c>
      <c r="U236" s="15" t="s">
        <v>37</v>
      </c>
      <c r="V236" s="15" t="s">
        <v>37</v>
      </c>
      <c r="W236" s="15" t="s">
        <v>37</v>
      </c>
      <c r="X236" s="15" t="s">
        <v>37</v>
      </c>
      <c r="Y236" s="15" t="s">
        <v>37</v>
      </c>
      <c r="Z236" s="15" t="s">
        <v>37</v>
      </c>
      <c r="AA236" s="15" t="s">
        <v>37</v>
      </c>
      <c r="AB236" s="15" t="s">
        <v>37</v>
      </c>
      <c r="AC236" s="15" t="s">
        <v>37</v>
      </c>
      <c r="AD236" s="15" t="s">
        <v>37</v>
      </c>
      <c r="AE236" s="15" t="s">
        <v>37</v>
      </c>
      <c r="AF236" s="15" t="s">
        <v>37</v>
      </c>
      <c r="AG236" s="15" t="s">
        <v>37</v>
      </c>
      <c r="AH236" s="15" t="s">
        <v>37</v>
      </c>
      <c r="AI236" s="15" t="s">
        <v>37</v>
      </c>
      <c r="AJ236" s="15" t="s">
        <v>37</v>
      </c>
      <c r="AK236" s="15" t="s">
        <v>37</v>
      </c>
      <c r="AL236" s="15" t="s">
        <v>37</v>
      </c>
      <c r="AM236" s="15" t="s">
        <v>37</v>
      </c>
      <c r="AN236" s="15" t="s">
        <v>37</v>
      </c>
      <c r="AO236" s="12"/>
      <c r="AP236" s="16">
        <v>127917.51349597008</v>
      </c>
      <c r="AQ236" s="17">
        <v>8</v>
      </c>
      <c r="AR236" s="18" t="s">
        <v>37</v>
      </c>
      <c r="AS236" s="19">
        <v>3082792.0000328333</v>
      </c>
      <c r="AT236" s="19" t="s">
        <v>37</v>
      </c>
      <c r="AV236" s="16">
        <v>127917.51349597008</v>
      </c>
      <c r="AW236" s="17">
        <v>35</v>
      </c>
      <c r="AX236" s="18" t="s">
        <v>37</v>
      </c>
      <c r="AY236" s="19">
        <v>255873.48690166097</v>
      </c>
      <c r="AZ236" s="19" t="s">
        <v>37</v>
      </c>
    </row>
    <row r="237" spans="8:52" customFormat="1" x14ac:dyDescent="0.15">
      <c r="H237" s="4"/>
      <c r="I237" s="14">
        <v>44796</v>
      </c>
      <c r="J237" s="15" t="s">
        <v>37</v>
      </c>
      <c r="K237" s="15" t="s">
        <v>37</v>
      </c>
      <c r="L237" s="15">
        <v>0</v>
      </c>
      <c r="M237" s="15">
        <v>0</v>
      </c>
      <c r="N237" s="15">
        <v>26022.956691271334</v>
      </c>
      <c r="O237" s="15">
        <v>26567.398433753831</v>
      </c>
      <c r="P237" s="15">
        <v>0</v>
      </c>
      <c r="Q237" s="15">
        <v>0</v>
      </c>
      <c r="R237" s="15" t="s">
        <v>37</v>
      </c>
      <c r="S237" s="15" t="s">
        <v>37</v>
      </c>
      <c r="T237" s="15">
        <v>75288.71002117412</v>
      </c>
      <c r="U237" s="15" t="s">
        <v>37</v>
      </c>
      <c r="V237" s="15" t="s">
        <v>37</v>
      </c>
      <c r="W237" s="15" t="s">
        <v>37</v>
      </c>
      <c r="X237" s="15" t="s">
        <v>37</v>
      </c>
      <c r="Y237" s="15" t="s">
        <v>37</v>
      </c>
      <c r="Z237" s="15" t="s">
        <v>37</v>
      </c>
      <c r="AA237" s="15" t="s">
        <v>37</v>
      </c>
      <c r="AB237" s="15" t="s">
        <v>37</v>
      </c>
      <c r="AC237" s="15" t="s">
        <v>37</v>
      </c>
      <c r="AD237" s="15" t="s">
        <v>37</v>
      </c>
      <c r="AE237" s="15" t="s">
        <v>37</v>
      </c>
      <c r="AF237" s="15" t="s">
        <v>37</v>
      </c>
      <c r="AG237" s="15" t="s">
        <v>37</v>
      </c>
      <c r="AH237" s="15" t="s">
        <v>37</v>
      </c>
      <c r="AI237" s="15" t="s">
        <v>37</v>
      </c>
      <c r="AJ237" s="15" t="s">
        <v>37</v>
      </c>
      <c r="AK237" s="15" t="s">
        <v>37</v>
      </c>
      <c r="AL237" s="15" t="s">
        <v>37</v>
      </c>
      <c r="AM237" s="15" t="s">
        <v>37</v>
      </c>
      <c r="AN237" s="15" t="s">
        <v>37</v>
      </c>
      <c r="AO237" s="12"/>
      <c r="AP237" s="16">
        <v>127879.06514619928</v>
      </c>
      <c r="AQ237" s="17">
        <v>8</v>
      </c>
      <c r="AR237" s="18" t="s">
        <v>37</v>
      </c>
      <c r="AS237" s="19">
        <v>3210671.0651790327</v>
      </c>
      <c r="AT237" s="19" t="s">
        <v>37</v>
      </c>
      <c r="AV237" s="16">
        <v>127879.06514619928</v>
      </c>
      <c r="AW237" s="17">
        <v>35</v>
      </c>
      <c r="AX237" s="18" t="s">
        <v>37</v>
      </c>
      <c r="AY237" s="19">
        <v>383752.55204786023</v>
      </c>
      <c r="AZ237" s="19" t="s">
        <v>37</v>
      </c>
    </row>
    <row r="238" spans="8:52" customFormat="1" x14ac:dyDescent="0.15">
      <c r="H238" s="4"/>
      <c r="I238" s="14">
        <v>44797</v>
      </c>
      <c r="J238" s="15" t="s">
        <v>37</v>
      </c>
      <c r="K238" s="15" t="s">
        <v>37</v>
      </c>
      <c r="L238" s="15">
        <v>0</v>
      </c>
      <c r="M238" s="15">
        <v>0</v>
      </c>
      <c r="N238" s="15">
        <v>26015.134934002985</v>
      </c>
      <c r="O238" s="15">
        <v>26559.413032853172</v>
      </c>
      <c r="P238" s="15">
        <v>0</v>
      </c>
      <c r="Q238" s="15">
        <v>0</v>
      </c>
      <c r="R238" s="15" t="s">
        <v>37</v>
      </c>
      <c r="S238" s="15" t="s">
        <v>37</v>
      </c>
      <c r="T238" s="15">
        <v>75266.080386047746</v>
      </c>
      <c r="U238" s="15" t="s">
        <v>37</v>
      </c>
      <c r="V238" s="15" t="s">
        <v>37</v>
      </c>
      <c r="W238" s="15" t="s">
        <v>37</v>
      </c>
      <c r="X238" s="15" t="s">
        <v>37</v>
      </c>
      <c r="Y238" s="15" t="s">
        <v>37</v>
      </c>
      <c r="Z238" s="15" t="s">
        <v>37</v>
      </c>
      <c r="AA238" s="15" t="s">
        <v>37</v>
      </c>
      <c r="AB238" s="15" t="s">
        <v>37</v>
      </c>
      <c r="AC238" s="15" t="s">
        <v>37</v>
      </c>
      <c r="AD238" s="15" t="s">
        <v>37</v>
      </c>
      <c r="AE238" s="15" t="s">
        <v>37</v>
      </c>
      <c r="AF238" s="15" t="s">
        <v>37</v>
      </c>
      <c r="AG238" s="15" t="s">
        <v>37</v>
      </c>
      <c r="AH238" s="15" t="s">
        <v>37</v>
      </c>
      <c r="AI238" s="15" t="s">
        <v>37</v>
      </c>
      <c r="AJ238" s="15" t="s">
        <v>37</v>
      </c>
      <c r="AK238" s="15" t="s">
        <v>37</v>
      </c>
      <c r="AL238" s="15" t="s">
        <v>37</v>
      </c>
      <c r="AM238" s="15" t="s">
        <v>37</v>
      </c>
      <c r="AN238" s="15" t="s">
        <v>37</v>
      </c>
      <c r="AO238" s="12"/>
      <c r="AP238" s="16">
        <v>127840.62835290391</v>
      </c>
      <c r="AQ238" s="17">
        <v>8</v>
      </c>
      <c r="AR238" s="18" t="s">
        <v>37</v>
      </c>
      <c r="AS238" s="19">
        <v>3338511.6935319365</v>
      </c>
      <c r="AT238" s="19" t="s">
        <v>37</v>
      </c>
      <c r="AV238" s="16">
        <v>127840.62835290391</v>
      </c>
      <c r="AW238" s="17">
        <v>35</v>
      </c>
      <c r="AX238" s="18" t="s">
        <v>37</v>
      </c>
      <c r="AY238" s="19">
        <v>511593.1804007641</v>
      </c>
      <c r="AZ238" s="19" t="s">
        <v>37</v>
      </c>
    </row>
    <row r="239" spans="8:52" customFormat="1" x14ac:dyDescent="0.15">
      <c r="H239" s="4"/>
      <c r="I239" s="14">
        <v>44798</v>
      </c>
      <c r="J239" s="15" t="s">
        <v>37</v>
      </c>
      <c r="K239" s="15" t="s">
        <v>37</v>
      </c>
      <c r="L239" s="15">
        <v>0</v>
      </c>
      <c r="M239" s="15">
        <v>0</v>
      </c>
      <c r="N239" s="15">
        <v>25542.899179021908</v>
      </c>
      <c r="O239" s="15">
        <v>26551.430032135868</v>
      </c>
      <c r="P239" s="15">
        <v>0</v>
      </c>
      <c r="Q239" s="15">
        <v>0</v>
      </c>
      <c r="R239" s="15" t="s">
        <v>37</v>
      </c>
      <c r="S239" s="15" t="s">
        <v>37</v>
      </c>
      <c r="T239" s="15">
        <v>75243.457552743144</v>
      </c>
      <c r="U239" s="15" t="s">
        <v>37</v>
      </c>
      <c r="V239" s="15" t="s">
        <v>37</v>
      </c>
      <c r="W239" s="15" t="s">
        <v>37</v>
      </c>
      <c r="X239" s="15" t="s">
        <v>37</v>
      </c>
      <c r="Y239" s="15" t="s">
        <v>37</v>
      </c>
      <c r="Z239" s="15" t="s">
        <v>37</v>
      </c>
      <c r="AA239" s="15" t="s">
        <v>37</v>
      </c>
      <c r="AB239" s="15" t="s">
        <v>37</v>
      </c>
      <c r="AC239" s="15" t="s">
        <v>37</v>
      </c>
      <c r="AD239" s="15" t="s">
        <v>37</v>
      </c>
      <c r="AE239" s="15" t="s">
        <v>37</v>
      </c>
      <c r="AF239" s="15" t="s">
        <v>37</v>
      </c>
      <c r="AG239" s="15" t="s">
        <v>37</v>
      </c>
      <c r="AH239" s="15" t="s">
        <v>37</v>
      </c>
      <c r="AI239" s="15" t="s">
        <v>37</v>
      </c>
      <c r="AJ239" s="15" t="s">
        <v>37</v>
      </c>
      <c r="AK239" s="15" t="s">
        <v>37</v>
      </c>
      <c r="AL239" s="15" t="s">
        <v>37</v>
      </c>
      <c r="AM239" s="15" t="s">
        <v>37</v>
      </c>
      <c r="AN239" s="15" t="s">
        <v>37</v>
      </c>
      <c r="AO239" s="12"/>
      <c r="AP239" s="16">
        <v>127337.78676390092</v>
      </c>
      <c r="AQ239" s="17">
        <v>8</v>
      </c>
      <c r="AR239" s="18" t="s">
        <v>37</v>
      </c>
      <c r="AS239" s="19">
        <v>3465849.4802958374</v>
      </c>
      <c r="AT239" s="19" t="s">
        <v>37</v>
      </c>
      <c r="AV239" s="16">
        <v>127337.78676390092</v>
      </c>
      <c r="AW239" s="17">
        <v>35</v>
      </c>
      <c r="AX239" s="18" t="s">
        <v>37</v>
      </c>
      <c r="AY239" s="19">
        <v>638930.96716466499</v>
      </c>
      <c r="AZ239" s="19" t="s">
        <v>37</v>
      </c>
    </row>
    <row r="240" spans="8:52" customFormat="1" x14ac:dyDescent="0.15">
      <c r="H240" s="4"/>
      <c r="I240" s="14">
        <v>44799</v>
      </c>
      <c r="J240" s="15" t="s">
        <v>37</v>
      </c>
      <c r="K240" s="15" t="s">
        <v>37</v>
      </c>
      <c r="L240" s="15">
        <v>0</v>
      </c>
      <c r="M240" s="15">
        <v>0</v>
      </c>
      <c r="N240" s="15">
        <v>25535.221713325813</v>
      </c>
      <c r="O240" s="15">
        <v>26543.449430880501</v>
      </c>
      <c r="P240" s="15">
        <v>0</v>
      </c>
      <c r="Q240" s="15">
        <v>0</v>
      </c>
      <c r="R240" s="15" t="s">
        <v>37</v>
      </c>
      <c r="S240" s="15" t="s">
        <v>37</v>
      </c>
      <c r="T240" s="15">
        <v>75220.841519215857</v>
      </c>
      <c r="U240" s="15" t="s">
        <v>37</v>
      </c>
      <c r="V240" s="15" t="s">
        <v>37</v>
      </c>
      <c r="W240" s="15" t="s">
        <v>37</v>
      </c>
      <c r="X240" s="15" t="s">
        <v>37</v>
      </c>
      <c r="Y240" s="15" t="s">
        <v>37</v>
      </c>
      <c r="Z240" s="15" t="s">
        <v>37</v>
      </c>
      <c r="AA240" s="15" t="s">
        <v>37</v>
      </c>
      <c r="AB240" s="15" t="s">
        <v>37</v>
      </c>
      <c r="AC240" s="15" t="s">
        <v>37</v>
      </c>
      <c r="AD240" s="15" t="s">
        <v>37</v>
      </c>
      <c r="AE240" s="15" t="s">
        <v>37</v>
      </c>
      <c r="AF240" s="15" t="s">
        <v>37</v>
      </c>
      <c r="AG240" s="15" t="s">
        <v>37</v>
      </c>
      <c r="AH240" s="15" t="s">
        <v>37</v>
      </c>
      <c r="AI240" s="15" t="s">
        <v>37</v>
      </c>
      <c r="AJ240" s="15" t="s">
        <v>37</v>
      </c>
      <c r="AK240" s="15" t="s">
        <v>37</v>
      </c>
      <c r="AL240" s="15" t="s">
        <v>37</v>
      </c>
      <c r="AM240" s="15" t="s">
        <v>37</v>
      </c>
      <c r="AN240" s="15" t="s">
        <v>37</v>
      </c>
      <c r="AO240" s="12"/>
      <c r="AP240" s="16">
        <v>127299.51266342217</v>
      </c>
      <c r="AQ240" s="17">
        <v>8</v>
      </c>
      <c r="AR240" s="18" t="s">
        <v>37</v>
      </c>
      <c r="AS240" s="19">
        <v>3593148.9929592595</v>
      </c>
      <c r="AT240" s="19" t="s">
        <v>37</v>
      </c>
      <c r="AV240" s="16">
        <v>127299.51266342217</v>
      </c>
      <c r="AW240" s="17">
        <v>35</v>
      </c>
      <c r="AX240" s="18" t="s">
        <v>37</v>
      </c>
      <c r="AY240" s="19">
        <v>766230.47982808715</v>
      </c>
      <c r="AZ240" s="19" t="s">
        <v>37</v>
      </c>
    </row>
    <row r="241" spans="8:52" customFormat="1" x14ac:dyDescent="0.15">
      <c r="H241" s="4"/>
      <c r="I241" s="14">
        <v>44800</v>
      </c>
      <c r="J241" s="15" t="s">
        <v>37</v>
      </c>
      <c r="K241" s="15" t="s">
        <v>37</v>
      </c>
      <c r="L241" s="15">
        <v>0</v>
      </c>
      <c r="M241" s="15">
        <v>0</v>
      </c>
      <c r="N241" s="15">
        <v>25527.546555256551</v>
      </c>
      <c r="O241" s="15">
        <v>26535.471228365841</v>
      </c>
      <c r="P241" s="15">
        <v>0</v>
      </c>
      <c r="Q241" s="15">
        <v>0</v>
      </c>
      <c r="R241" s="15" t="s">
        <v>37</v>
      </c>
      <c r="S241" s="15" t="s">
        <v>37</v>
      </c>
      <c r="T241" s="15">
        <v>75198.232283422083</v>
      </c>
      <c r="U241" s="15" t="s">
        <v>37</v>
      </c>
      <c r="V241" s="15" t="s">
        <v>37</v>
      </c>
      <c r="W241" s="15" t="s">
        <v>37</v>
      </c>
      <c r="X241" s="15" t="s">
        <v>37</v>
      </c>
      <c r="Y241" s="15" t="s">
        <v>37</v>
      </c>
      <c r="Z241" s="15" t="s">
        <v>37</v>
      </c>
      <c r="AA241" s="15" t="s">
        <v>37</v>
      </c>
      <c r="AB241" s="15" t="s">
        <v>37</v>
      </c>
      <c r="AC241" s="15" t="s">
        <v>37</v>
      </c>
      <c r="AD241" s="15" t="s">
        <v>37</v>
      </c>
      <c r="AE241" s="15" t="s">
        <v>37</v>
      </c>
      <c r="AF241" s="15" t="s">
        <v>37</v>
      </c>
      <c r="AG241" s="15" t="s">
        <v>37</v>
      </c>
      <c r="AH241" s="15" t="s">
        <v>37</v>
      </c>
      <c r="AI241" s="15" t="s">
        <v>37</v>
      </c>
      <c r="AJ241" s="15" t="s">
        <v>37</v>
      </c>
      <c r="AK241" s="15" t="s">
        <v>37</v>
      </c>
      <c r="AL241" s="15" t="s">
        <v>37</v>
      </c>
      <c r="AM241" s="15" t="s">
        <v>37</v>
      </c>
      <c r="AN241" s="15" t="s">
        <v>37</v>
      </c>
      <c r="AO241" s="12"/>
      <c r="AP241" s="16">
        <v>127261.25006704447</v>
      </c>
      <c r="AQ241" s="17">
        <v>8</v>
      </c>
      <c r="AR241" s="18" t="s">
        <v>37</v>
      </c>
      <c r="AS241" s="19">
        <v>3720410.2430263041</v>
      </c>
      <c r="AT241" s="19" t="s">
        <v>37</v>
      </c>
      <c r="AV241" s="16">
        <v>127261.25006704447</v>
      </c>
      <c r="AW241" s="17">
        <v>35</v>
      </c>
      <c r="AX241" s="18">
        <v>35</v>
      </c>
      <c r="AY241" s="19">
        <v>893491.72989513166</v>
      </c>
      <c r="AZ241" s="19">
        <v>893491.72989513166</v>
      </c>
    </row>
    <row r="242" spans="8:52" customFormat="1" x14ac:dyDescent="0.15">
      <c r="H242" s="4"/>
      <c r="I242" s="14">
        <v>44801</v>
      </c>
      <c r="J242" s="15" t="s">
        <v>37</v>
      </c>
      <c r="K242" s="15" t="s">
        <v>37</v>
      </c>
      <c r="L242" s="15">
        <v>0</v>
      </c>
      <c r="M242" s="15">
        <v>0</v>
      </c>
      <c r="N242" s="15">
        <v>25519.873704120517</v>
      </c>
      <c r="O242" s="15">
        <v>26062.100767311778</v>
      </c>
      <c r="P242" s="15">
        <v>0</v>
      </c>
      <c r="Q242" s="15">
        <v>0</v>
      </c>
      <c r="R242" s="15" t="s">
        <v>37</v>
      </c>
      <c r="S242" s="15" t="s">
        <v>37</v>
      </c>
      <c r="T242" s="15">
        <v>74186.47681906441</v>
      </c>
      <c r="U242" s="15" t="s">
        <v>37</v>
      </c>
      <c r="V242" s="15" t="s">
        <v>37</v>
      </c>
      <c r="W242" s="15" t="s">
        <v>37</v>
      </c>
      <c r="X242" s="15" t="s">
        <v>37</v>
      </c>
      <c r="Y242" s="15" t="s">
        <v>37</v>
      </c>
      <c r="Z242" s="15" t="s">
        <v>37</v>
      </c>
      <c r="AA242" s="15" t="s">
        <v>37</v>
      </c>
      <c r="AB242" s="15" t="s">
        <v>37</v>
      </c>
      <c r="AC242" s="15" t="s">
        <v>37</v>
      </c>
      <c r="AD242" s="15" t="s">
        <v>37</v>
      </c>
      <c r="AE242" s="15" t="s">
        <v>37</v>
      </c>
      <c r="AF242" s="15" t="s">
        <v>37</v>
      </c>
      <c r="AG242" s="15" t="s">
        <v>37</v>
      </c>
      <c r="AH242" s="15" t="s">
        <v>37</v>
      </c>
      <c r="AI242" s="15" t="s">
        <v>37</v>
      </c>
      <c r="AJ242" s="15" t="s">
        <v>37</v>
      </c>
      <c r="AK242" s="15" t="s">
        <v>37</v>
      </c>
      <c r="AL242" s="15" t="s">
        <v>37</v>
      </c>
      <c r="AM242" s="15" t="s">
        <v>37</v>
      </c>
      <c r="AN242" s="15" t="s">
        <v>37</v>
      </c>
      <c r="AO242" s="12"/>
      <c r="AP242" s="16">
        <v>125768.45129049671</v>
      </c>
      <c r="AQ242" s="17">
        <v>8</v>
      </c>
      <c r="AR242" s="18" t="s">
        <v>37</v>
      </c>
      <c r="AS242" s="19">
        <v>3846178.6943168007</v>
      </c>
      <c r="AT242" s="19" t="s">
        <v>37</v>
      </c>
      <c r="AV242" s="16">
        <v>125768.45129049671</v>
      </c>
      <c r="AW242" s="17">
        <v>36</v>
      </c>
      <c r="AX242" s="18" t="s">
        <v>37</v>
      </c>
      <c r="AY242" s="19">
        <v>125768.45129049671</v>
      </c>
      <c r="AZ242" s="19" t="s">
        <v>37</v>
      </c>
    </row>
    <row r="243" spans="8:52" customFormat="1" x14ac:dyDescent="0.15">
      <c r="H243" s="4"/>
      <c r="I243" s="14">
        <v>44802</v>
      </c>
      <c r="J243" s="15" t="s">
        <v>37</v>
      </c>
      <c r="K243" s="15" t="s">
        <v>37</v>
      </c>
      <c r="L243" s="15">
        <v>0</v>
      </c>
      <c r="M243" s="15">
        <v>0</v>
      </c>
      <c r="N243" s="15">
        <v>25512.203159224304</v>
      </c>
      <c r="O243" s="15">
        <v>26054.267244452574</v>
      </c>
      <c r="P243" s="15">
        <v>0</v>
      </c>
      <c r="Q243" s="15">
        <v>0</v>
      </c>
      <c r="R243" s="15" t="s">
        <v>37</v>
      </c>
      <c r="S243" s="15" t="s">
        <v>37</v>
      </c>
      <c r="T243" s="15">
        <v>74164.178483746233</v>
      </c>
      <c r="U243" s="15" t="s">
        <v>37</v>
      </c>
      <c r="V243" s="15" t="s">
        <v>37</v>
      </c>
      <c r="W243" s="15" t="s">
        <v>37</v>
      </c>
      <c r="X243" s="15" t="s">
        <v>37</v>
      </c>
      <c r="Y243" s="15" t="s">
        <v>37</v>
      </c>
      <c r="Z243" s="15" t="s">
        <v>37</v>
      </c>
      <c r="AA243" s="15" t="s">
        <v>37</v>
      </c>
      <c r="AB243" s="15" t="s">
        <v>37</v>
      </c>
      <c r="AC243" s="15" t="s">
        <v>37</v>
      </c>
      <c r="AD243" s="15" t="s">
        <v>37</v>
      </c>
      <c r="AE243" s="15" t="s">
        <v>37</v>
      </c>
      <c r="AF243" s="15" t="s">
        <v>37</v>
      </c>
      <c r="AG243" s="15" t="s">
        <v>37</v>
      </c>
      <c r="AH243" s="15" t="s">
        <v>37</v>
      </c>
      <c r="AI243" s="15" t="s">
        <v>37</v>
      </c>
      <c r="AJ243" s="15" t="s">
        <v>37</v>
      </c>
      <c r="AK243" s="15" t="s">
        <v>37</v>
      </c>
      <c r="AL243" s="15" t="s">
        <v>37</v>
      </c>
      <c r="AM243" s="15" t="s">
        <v>37</v>
      </c>
      <c r="AN243" s="15" t="s">
        <v>37</v>
      </c>
      <c r="AO243" s="12"/>
      <c r="AP243" s="16">
        <v>125730.64888742311</v>
      </c>
      <c r="AQ243" s="17">
        <v>8</v>
      </c>
      <c r="AR243" s="18" t="s">
        <v>37</v>
      </c>
      <c r="AS243" s="19">
        <v>3971909.343204224</v>
      </c>
      <c r="AT243" s="19" t="s">
        <v>37</v>
      </c>
      <c r="AV243" s="16">
        <v>125730.64888742311</v>
      </c>
      <c r="AW243" s="17">
        <v>36</v>
      </c>
      <c r="AX243" s="18" t="s">
        <v>37</v>
      </c>
      <c r="AY243" s="19">
        <v>251499.10017791984</v>
      </c>
      <c r="AZ243" s="19" t="s">
        <v>37</v>
      </c>
    </row>
    <row r="244" spans="8:52" customFormat="1" x14ac:dyDescent="0.15">
      <c r="H244" s="4"/>
      <c r="I244" s="14">
        <v>44803</v>
      </c>
      <c r="J244" s="15" t="s">
        <v>37</v>
      </c>
      <c r="K244" s="15" t="s">
        <v>37</v>
      </c>
      <c r="L244" s="15">
        <v>0</v>
      </c>
      <c r="M244" s="15">
        <v>0</v>
      </c>
      <c r="N244" s="15">
        <v>25504.534919874732</v>
      </c>
      <c r="O244" s="15">
        <v>26046.436076126531</v>
      </c>
      <c r="P244" s="15">
        <v>0</v>
      </c>
      <c r="Q244" s="15">
        <v>0</v>
      </c>
      <c r="R244" s="15" t="s">
        <v>37</v>
      </c>
      <c r="S244" s="15" t="s">
        <v>37</v>
      </c>
      <c r="T244" s="15">
        <v>74141.886850670548</v>
      </c>
      <c r="U244" s="15" t="s">
        <v>37</v>
      </c>
      <c r="V244" s="15" t="s">
        <v>37</v>
      </c>
      <c r="W244" s="15" t="s">
        <v>37</v>
      </c>
      <c r="X244" s="15" t="s">
        <v>37</v>
      </c>
      <c r="Y244" s="15" t="s">
        <v>37</v>
      </c>
      <c r="Z244" s="15" t="s">
        <v>37</v>
      </c>
      <c r="AA244" s="15" t="s">
        <v>37</v>
      </c>
      <c r="AB244" s="15" t="s">
        <v>37</v>
      </c>
      <c r="AC244" s="15" t="s">
        <v>37</v>
      </c>
      <c r="AD244" s="15" t="s">
        <v>37</v>
      </c>
      <c r="AE244" s="15" t="s">
        <v>37</v>
      </c>
      <c r="AF244" s="15" t="s">
        <v>37</v>
      </c>
      <c r="AG244" s="15" t="s">
        <v>37</v>
      </c>
      <c r="AH244" s="15" t="s">
        <v>37</v>
      </c>
      <c r="AI244" s="15" t="s">
        <v>37</v>
      </c>
      <c r="AJ244" s="15" t="s">
        <v>37</v>
      </c>
      <c r="AK244" s="15" t="s">
        <v>37</v>
      </c>
      <c r="AL244" s="15" t="s">
        <v>37</v>
      </c>
      <c r="AM244" s="15" t="s">
        <v>37</v>
      </c>
      <c r="AN244" s="15" t="s">
        <v>37</v>
      </c>
      <c r="AO244" s="12"/>
      <c r="AP244" s="16">
        <v>125692.8578466718</v>
      </c>
      <c r="AQ244" s="17">
        <v>8</v>
      </c>
      <c r="AR244" s="18" t="s">
        <v>37</v>
      </c>
      <c r="AS244" s="19">
        <v>4097602.2010508957</v>
      </c>
      <c r="AT244" s="19" t="s">
        <v>37</v>
      </c>
      <c r="AV244" s="16">
        <v>125692.8578466718</v>
      </c>
      <c r="AW244" s="17">
        <v>36</v>
      </c>
      <c r="AX244" s="18" t="s">
        <v>37</v>
      </c>
      <c r="AY244" s="19">
        <v>377191.95802459167</v>
      </c>
      <c r="AZ244" s="19" t="s">
        <v>37</v>
      </c>
    </row>
    <row r="245" spans="8:52" customFormat="1" x14ac:dyDescent="0.15">
      <c r="H245" s="4"/>
      <c r="I245" s="14">
        <v>44804</v>
      </c>
      <c r="J245" s="15" t="s">
        <v>37</v>
      </c>
      <c r="K245" s="15" t="s">
        <v>37</v>
      </c>
      <c r="L245" s="15">
        <v>0</v>
      </c>
      <c r="M245" s="15">
        <v>0</v>
      </c>
      <c r="N245" s="15">
        <v>25496.868985378813</v>
      </c>
      <c r="O245" s="15">
        <v>26038.607261625933</v>
      </c>
      <c r="P245" s="15">
        <v>0</v>
      </c>
      <c r="Q245" s="15">
        <v>0</v>
      </c>
      <c r="R245" s="15" t="s">
        <v>37</v>
      </c>
      <c r="S245" s="15" t="s">
        <v>37</v>
      </c>
      <c r="T245" s="15">
        <v>74119.60191782286</v>
      </c>
      <c r="U245" s="15" t="s">
        <v>37</v>
      </c>
      <c r="V245" s="15" t="s">
        <v>37</v>
      </c>
      <c r="W245" s="15" t="s">
        <v>37</v>
      </c>
      <c r="X245" s="15" t="s">
        <v>37</v>
      </c>
      <c r="Y245" s="15" t="s">
        <v>37</v>
      </c>
      <c r="Z245" s="15" t="s">
        <v>37</v>
      </c>
      <c r="AA245" s="15" t="s">
        <v>37</v>
      </c>
      <c r="AB245" s="15" t="s">
        <v>37</v>
      </c>
      <c r="AC245" s="15" t="s">
        <v>37</v>
      </c>
      <c r="AD245" s="15" t="s">
        <v>37</v>
      </c>
      <c r="AE245" s="15" t="s">
        <v>37</v>
      </c>
      <c r="AF245" s="15" t="s">
        <v>37</v>
      </c>
      <c r="AG245" s="15" t="s">
        <v>37</v>
      </c>
      <c r="AH245" s="15" t="s">
        <v>37</v>
      </c>
      <c r="AI245" s="15" t="s">
        <v>37</v>
      </c>
      <c r="AJ245" s="15" t="s">
        <v>37</v>
      </c>
      <c r="AK245" s="15" t="s">
        <v>37</v>
      </c>
      <c r="AL245" s="15" t="s">
        <v>37</v>
      </c>
      <c r="AM245" s="15" t="s">
        <v>37</v>
      </c>
      <c r="AN245" s="15" t="s">
        <v>37</v>
      </c>
      <c r="AO245" s="12"/>
      <c r="AP245" s="16">
        <v>125655.0781648276</v>
      </c>
      <c r="AQ245" s="17">
        <v>8</v>
      </c>
      <c r="AR245" s="18">
        <v>8</v>
      </c>
      <c r="AS245" s="19">
        <v>4223257.2792157233</v>
      </c>
      <c r="AT245" s="19">
        <v>4223257.2792157233</v>
      </c>
      <c r="AV245" s="16">
        <v>125655.0781648276</v>
      </c>
      <c r="AW245" s="17">
        <v>36</v>
      </c>
      <c r="AX245" s="18" t="s">
        <v>37</v>
      </c>
      <c r="AY245" s="19">
        <v>502847.03618941928</v>
      </c>
      <c r="AZ245" s="19" t="s">
        <v>37</v>
      </c>
    </row>
    <row r="246" spans="8:52" customFormat="1" x14ac:dyDescent="0.15">
      <c r="H246" s="4"/>
      <c r="I246" s="14">
        <v>44805</v>
      </c>
      <c r="J246" s="15" t="s">
        <v>37</v>
      </c>
      <c r="K246" s="15" t="s">
        <v>37</v>
      </c>
      <c r="L246" s="15">
        <v>0</v>
      </c>
      <c r="M246" s="15">
        <v>0</v>
      </c>
      <c r="N246" s="15">
        <v>25025.765257679348</v>
      </c>
      <c r="O246" s="15">
        <v>26030.780800243298</v>
      </c>
      <c r="P246" s="15">
        <v>0</v>
      </c>
      <c r="Q246" s="15">
        <v>0</v>
      </c>
      <c r="R246" s="15" t="s">
        <v>37</v>
      </c>
      <c r="S246" s="15" t="s">
        <v>37</v>
      </c>
      <c r="T246" s="15">
        <v>74097.323683189272</v>
      </c>
      <c r="U246" s="15" t="s">
        <v>37</v>
      </c>
      <c r="V246" s="15" t="s">
        <v>37</v>
      </c>
      <c r="W246" s="15" t="s">
        <v>37</v>
      </c>
      <c r="X246" s="15" t="s">
        <v>37</v>
      </c>
      <c r="Y246" s="15" t="s">
        <v>37</v>
      </c>
      <c r="Z246" s="15" t="s">
        <v>37</v>
      </c>
      <c r="AA246" s="15" t="s">
        <v>37</v>
      </c>
      <c r="AB246" s="15" t="s">
        <v>37</v>
      </c>
      <c r="AC246" s="15" t="s">
        <v>37</v>
      </c>
      <c r="AD246" s="15" t="s">
        <v>37</v>
      </c>
      <c r="AE246" s="15" t="s">
        <v>37</v>
      </c>
      <c r="AF246" s="15" t="s">
        <v>37</v>
      </c>
      <c r="AG246" s="15" t="s">
        <v>37</v>
      </c>
      <c r="AH246" s="15" t="s">
        <v>37</v>
      </c>
      <c r="AI246" s="15" t="s">
        <v>37</v>
      </c>
      <c r="AJ246" s="15" t="s">
        <v>37</v>
      </c>
      <c r="AK246" s="15" t="s">
        <v>37</v>
      </c>
      <c r="AL246" s="15" t="s">
        <v>37</v>
      </c>
      <c r="AM246" s="15" t="s">
        <v>37</v>
      </c>
      <c r="AN246" s="15" t="s">
        <v>37</v>
      </c>
      <c r="AO246" s="12"/>
      <c r="AP246" s="16">
        <v>125153.86974111192</v>
      </c>
      <c r="AQ246" s="17">
        <v>9</v>
      </c>
      <c r="AR246" s="18" t="s">
        <v>37</v>
      </c>
      <c r="AS246" s="19">
        <v>125153.86974111192</v>
      </c>
      <c r="AT246" s="19" t="s">
        <v>37</v>
      </c>
      <c r="AV246" s="16">
        <v>125153.86974111192</v>
      </c>
      <c r="AW246" s="17">
        <v>36</v>
      </c>
      <c r="AX246" s="18" t="s">
        <v>37</v>
      </c>
      <c r="AY246" s="19">
        <v>628000.90593053121</v>
      </c>
      <c r="AZ246" s="19" t="s">
        <v>37</v>
      </c>
    </row>
    <row r="247" spans="8:52" customFormat="1" x14ac:dyDescent="0.15">
      <c r="H247" s="4"/>
      <c r="I247" s="14">
        <v>44806</v>
      </c>
      <c r="J247" s="15" t="s">
        <v>37</v>
      </c>
      <c r="K247" s="15" t="s">
        <v>37</v>
      </c>
      <c r="L247" s="15">
        <v>0</v>
      </c>
      <c r="M247" s="15">
        <v>0</v>
      </c>
      <c r="N247" s="15">
        <v>25018.243227664756</v>
      </c>
      <c r="O247" s="15">
        <v>26022.956691271334</v>
      </c>
      <c r="P247" s="15">
        <v>0</v>
      </c>
      <c r="Q247" s="15">
        <v>0</v>
      </c>
      <c r="R247" s="15" t="s">
        <v>37</v>
      </c>
      <c r="S247" s="15" t="s">
        <v>37</v>
      </c>
      <c r="T247" s="15">
        <v>74075.052144756497</v>
      </c>
      <c r="U247" s="15" t="s">
        <v>37</v>
      </c>
      <c r="V247" s="15" t="s">
        <v>37</v>
      </c>
      <c r="W247" s="15" t="s">
        <v>37</v>
      </c>
      <c r="X247" s="15" t="s">
        <v>37</v>
      </c>
      <c r="Y247" s="15" t="s">
        <v>37</v>
      </c>
      <c r="Z247" s="15" t="s">
        <v>37</v>
      </c>
      <c r="AA247" s="15" t="s">
        <v>37</v>
      </c>
      <c r="AB247" s="15" t="s">
        <v>37</v>
      </c>
      <c r="AC247" s="15" t="s">
        <v>37</v>
      </c>
      <c r="AD247" s="15" t="s">
        <v>37</v>
      </c>
      <c r="AE247" s="15" t="s">
        <v>37</v>
      </c>
      <c r="AF247" s="15" t="s">
        <v>37</v>
      </c>
      <c r="AG247" s="15" t="s">
        <v>37</v>
      </c>
      <c r="AH247" s="15" t="s">
        <v>37</v>
      </c>
      <c r="AI247" s="15" t="s">
        <v>37</v>
      </c>
      <c r="AJ247" s="15" t="s">
        <v>37</v>
      </c>
      <c r="AK247" s="15" t="s">
        <v>37</v>
      </c>
      <c r="AL247" s="15" t="s">
        <v>37</v>
      </c>
      <c r="AM247" s="15" t="s">
        <v>37</v>
      </c>
      <c r="AN247" s="15" t="s">
        <v>37</v>
      </c>
      <c r="AO247" s="12"/>
      <c r="AP247" s="16">
        <v>125116.25206369259</v>
      </c>
      <c r="AQ247" s="17">
        <v>9</v>
      </c>
      <c r="AR247" s="18" t="s">
        <v>37</v>
      </c>
      <c r="AS247" s="19">
        <v>250270.12180480451</v>
      </c>
      <c r="AT247" s="19" t="s">
        <v>37</v>
      </c>
      <c r="AV247" s="16">
        <v>125116.25206369259</v>
      </c>
      <c r="AW247" s="17">
        <v>36</v>
      </c>
      <c r="AX247" s="18" t="s">
        <v>37</v>
      </c>
      <c r="AY247" s="19">
        <v>753117.15799422376</v>
      </c>
      <c r="AZ247" s="19" t="s">
        <v>37</v>
      </c>
    </row>
    <row r="248" spans="8:52" customFormat="1" x14ac:dyDescent="0.15">
      <c r="H248" s="4"/>
      <c r="I248" s="14">
        <v>44807</v>
      </c>
      <c r="J248" s="15" t="s">
        <v>37</v>
      </c>
      <c r="K248" s="15" t="s">
        <v>37</v>
      </c>
      <c r="L248" s="15">
        <v>0</v>
      </c>
      <c r="M248" s="15">
        <v>0</v>
      </c>
      <c r="N248" s="15">
        <v>25010.723458557466</v>
      </c>
      <c r="O248" s="15">
        <v>26015.134934002985</v>
      </c>
      <c r="P248" s="15">
        <v>0</v>
      </c>
      <c r="Q248" s="15">
        <v>0</v>
      </c>
      <c r="R248" s="15" t="s">
        <v>37</v>
      </c>
      <c r="S248" s="15" t="s">
        <v>37</v>
      </c>
      <c r="T248" s="15">
        <v>74052.787300511831</v>
      </c>
      <c r="U248" s="15" t="s">
        <v>37</v>
      </c>
      <c r="V248" s="15" t="s">
        <v>37</v>
      </c>
      <c r="W248" s="15" t="s">
        <v>37</v>
      </c>
      <c r="X248" s="15" t="s">
        <v>37</v>
      </c>
      <c r="Y248" s="15" t="s">
        <v>37</v>
      </c>
      <c r="Z248" s="15" t="s">
        <v>37</v>
      </c>
      <c r="AA248" s="15" t="s">
        <v>37</v>
      </c>
      <c r="AB248" s="15" t="s">
        <v>37</v>
      </c>
      <c r="AC248" s="15" t="s">
        <v>37</v>
      </c>
      <c r="AD248" s="15" t="s">
        <v>37</v>
      </c>
      <c r="AE248" s="15" t="s">
        <v>37</v>
      </c>
      <c r="AF248" s="15" t="s">
        <v>37</v>
      </c>
      <c r="AG248" s="15" t="s">
        <v>37</v>
      </c>
      <c r="AH248" s="15" t="s">
        <v>37</v>
      </c>
      <c r="AI248" s="15" t="s">
        <v>37</v>
      </c>
      <c r="AJ248" s="15" t="s">
        <v>37</v>
      </c>
      <c r="AK248" s="15" t="s">
        <v>37</v>
      </c>
      <c r="AL248" s="15" t="s">
        <v>37</v>
      </c>
      <c r="AM248" s="15" t="s">
        <v>37</v>
      </c>
      <c r="AN248" s="15" t="s">
        <v>37</v>
      </c>
      <c r="AO248" s="12"/>
      <c r="AP248" s="16">
        <v>125078.64569307228</v>
      </c>
      <c r="AQ248" s="17">
        <v>9</v>
      </c>
      <c r="AR248" s="18" t="s">
        <v>37</v>
      </c>
      <c r="AS248" s="19">
        <v>375348.76749787678</v>
      </c>
      <c r="AT248" s="19" t="s">
        <v>37</v>
      </c>
      <c r="AV248" s="16">
        <v>125078.64569307228</v>
      </c>
      <c r="AW248" s="17">
        <v>36</v>
      </c>
      <c r="AX248" s="18">
        <v>36</v>
      </c>
      <c r="AY248" s="19">
        <v>878195.80368729599</v>
      </c>
      <c r="AZ248" s="19">
        <v>878195.80368729599</v>
      </c>
    </row>
    <row r="249" spans="8:52" customFormat="1" x14ac:dyDescent="0.15">
      <c r="H249" s="4"/>
      <c r="I249" s="14">
        <v>44808</v>
      </c>
      <c r="J249" s="15" t="s">
        <v>37</v>
      </c>
      <c r="K249" s="15" t="s">
        <v>37</v>
      </c>
      <c r="L249" s="15">
        <v>0</v>
      </c>
      <c r="M249" s="15">
        <v>0</v>
      </c>
      <c r="N249" s="15">
        <v>25003.205949677926</v>
      </c>
      <c r="O249" s="15">
        <v>25542.899179021908</v>
      </c>
      <c r="P249" s="15">
        <v>0</v>
      </c>
      <c r="Q249" s="15">
        <v>0</v>
      </c>
      <c r="R249" s="15" t="s">
        <v>37</v>
      </c>
      <c r="S249" s="15" t="s">
        <v>37</v>
      </c>
      <c r="T249" s="15">
        <v>72666.942769626534</v>
      </c>
      <c r="U249" s="15" t="s">
        <v>37</v>
      </c>
      <c r="V249" s="15" t="s">
        <v>37</v>
      </c>
      <c r="W249" s="15" t="s">
        <v>37</v>
      </c>
      <c r="X249" s="15" t="s">
        <v>37</v>
      </c>
      <c r="Y249" s="15" t="s">
        <v>37</v>
      </c>
      <c r="Z249" s="15" t="s">
        <v>37</v>
      </c>
      <c r="AA249" s="15" t="s">
        <v>37</v>
      </c>
      <c r="AB249" s="15" t="s">
        <v>37</v>
      </c>
      <c r="AC249" s="15" t="s">
        <v>37</v>
      </c>
      <c r="AD249" s="15" t="s">
        <v>37</v>
      </c>
      <c r="AE249" s="15" t="s">
        <v>37</v>
      </c>
      <c r="AF249" s="15" t="s">
        <v>37</v>
      </c>
      <c r="AG249" s="15" t="s">
        <v>37</v>
      </c>
      <c r="AH249" s="15" t="s">
        <v>37</v>
      </c>
      <c r="AI249" s="15" t="s">
        <v>37</v>
      </c>
      <c r="AJ249" s="15" t="s">
        <v>37</v>
      </c>
      <c r="AK249" s="15" t="s">
        <v>37</v>
      </c>
      <c r="AL249" s="15" t="s">
        <v>37</v>
      </c>
      <c r="AM249" s="15" t="s">
        <v>37</v>
      </c>
      <c r="AN249" s="15" t="s">
        <v>37</v>
      </c>
      <c r="AO249" s="12"/>
      <c r="AP249" s="16">
        <v>123213.04789832636</v>
      </c>
      <c r="AQ249" s="17">
        <v>9</v>
      </c>
      <c r="AR249" s="18" t="s">
        <v>37</v>
      </c>
      <c r="AS249" s="19">
        <v>498561.81539620314</v>
      </c>
      <c r="AT249" s="19" t="s">
        <v>37</v>
      </c>
      <c r="AV249" s="16">
        <v>123213.04789832636</v>
      </c>
      <c r="AW249" s="17">
        <v>37</v>
      </c>
      <c r="AX249" s="18" t="s">
        <v>37</v>
      </c>
      <c r="AY249" s="19">
        <v>123213.04789832636</v>
      </c>
      <c r="AZ249" s="19" t="s">
        <v>37</v>
      </c>
    </row>
    <row r="250" spans="8:52" customFormat="1" x14ac:dyDescent="0.15">
      <c r="H250" s="4"/>
      <c r="I250" s="14">
        <v>44809</v>
      </c>
      <c r="J250" s="15" t="s">
        <v>37</v>
      </c>
      <c r="K250" s="15" t="s">
        <v>37</v>
      </c>
      <c r="L250" s="15">
        <v>0</v>
      </c>
      <c r="M250" s="15">
        <v>0</v>
      </c>
      <c r="N250" s="15">
        <v>24995.690700346764</v>
      </c>
      <c r="O250" s="15">
        <v>25535.221713325813</v>
      </c>
      <c r="P250" s="15">
        <v>0</v>
      </c>
      <c r="Q250" s="15">
        <v>0</v>
      </c>
      <c r="R250" s="15" t="s">
        <v>37</v>
      </c>
      <c r="S250" s="15" t="s">
        <v>37</v>
      </c>
      <c r="T250" s="15">
        <v>72645.101162828345</v>
      </c>
      <c r="U250" s="15" t="s">
        <v>37</v>
      </c>
      <c r="V250" s="15" t="s">
        <v>37</v>
      </c>
      <c r="W250" s="15" t="s">
        <v>37</v>
      </c>
      <c r="X250" s="15" t="s">
        <v>37</v>
      </c>
      <c r="Y250" s="15" t="s">
        <v>37</v>
      </c>
      <c r="Z250" s="15" t="s">
        <v>37</v>
      </c>
      <c r="AA250" s="15" t="s">
        <v>37</v>
      </c>
      <c r="AB250" s="15" t="s">
        <v>37</v>
      </c>
      <c r="AC250" s="15" t="s">
        <v>37</v>
      </c>
      <c r="AD250" s="15" t="s">
        <v>37</v>
      </c>
      <c r="AE250" s="15" t="s">
        <v>37</v>
      </c>
      <c r="AF250" s="15" t="s">
        <v>37</v>
      </c>
      <c r="AG250" s="15" t="s">
        <v>37</v>
      </c>
      <c r="AH250" s="15" t="s">
        <v>37</v>
      </c>
      <c r="AI250" s="15" t="s">
        <v>37</v>
      </c>
      <c r="AJ250" s="15" t="s">
        <v>37</v>
      </c>
      <c r="AK250" s="15" t="s">
        <v>37</v>
      </c>
      <c r="AL250" s="15" t="s">
        <v>37</v>
      </c>
      <c r="AM250" s="15" t="s">
        <v>37</v>
      </c>
      <c r="AN250" s="15" t="s">
        <v>37</v>
      </c>
      <c r="AO250" s="12"/>
      <c r="AP250" s="16">
        <v>123176.01357650092</v>
      </c>
      <c r="AQ250" s="17">
        <v>9</v>
      </c>
      <c r="AR250" s="18" t="s">
        <v>37</v>
      </c>
      <c r="AS250" s="19">
        <v>621737.82897270401</v>
      </c>
      <c r="AT250" s="19" t="s">
        <v>37</v>
      </c>
      <c r="AV250" s="16">
        <v>123176.01357650092</v>
      </c>
      <c r="AW250" s="17">
        <v>37</v>
      </c>
      <c r="AX250" s="18" t="s">
        <v>37</v>
      </c>
      <c r="AY250" s="19">
        <v>246389.06147482729</v>
      </c>
      <c r="AZ250" s="19" t="s">
        <v>37</v>
      </c>
    </row>
    <row r="251" spans="8:52" customFormat="1" x14ac:dyDescent="0.15">
      <c r="H251" s="4"/>
      <c r="I251" s="14">
        <v>44810</v>
      </c>
      <c r="J251" s="15" t="s">
        <v>37</v>
      </c>
      <c r="K251" s="15" t="s">
        <v>37</v>
      </c>
      <c r="L251" s="15">
        <v>0</v>
      </c>
      <c r="M251" s="15">
        <v>0</v>
      </c>
      <c r="N251" s="15">
        <v>24988.177709884832</v>
      </c>
      <c r="O251" s="15">
        <v>25527.546555256551</v>
      </c>
      <c r="P251" s="15">
        <v>0</v>
      </c>
      <c r="Q251" s="15">
        <v>0</v>
      </c>
      <c r="R251" s="15" t="s">
        <v>37</v>
      </c>
      <c r="S251" s="15" t="s">
        <v>37</v>
      </c>
      <c r="T251" s="15">
        <v>72623.266120993125</v>
      </c>
      <c r="U251" s="15" t="s">
        <v>37</v>
      </c>
      <c r="V251" s="15" t="s">
        <v>37</v>
      </c>
      <c r="W251" s="15" t="s">
        <v>37</v>
      </c>
      <c r="X251" s="15" t="s">
        <v>37</v>
      </c>
      <c r="Y251" s="15" t="s">
        <v>37</v>
      </c>
      <c r="Z251" s="15" t="s">
        <v>37</v>
      </c>
      <c r="AA251" s="15" t="s">
        <v>37</v>
      </c>
      <c r="AB251" s="15" t="s">
        <v>37</v>
      </c>
      <c r="AC251" s="15" t="s">
        <v>37</v>
      </c>
      <c r="AD251" s="15" t="s">
        <v>37</v>
      </c>
      <c r="AE251" s="15" t="s">
        <v>37</v>
      </c>
      <c r="AF251" s="15" t="s">
        <v>37</v>
      </c>
      <c r="AG251" s="15" t="s">
        <v>37</v>
      </c>
      <c r="AH251" s="15" t="s">
        <v>37</v>
      </c>
      <c r="AI251" s="15" t="s">
        <v>37</v>
      </c>
      <c r="AJ251" s="15" t="s">
        <v>37</v>
      </c>
      <c r="AK251" s="15" t="s">
        <v>37</v>
      </c>
      <c r="AL251" s="15" t="s">
        <v>37</v>
      </c>
      <c r="AM251" s="15" t="s">
        <v>37</v>
      </c>
      <c r="AN251" s="15" t="s">
        <v>37</v>
      </c>
      <c r="AO251" s="12"/>
      <c r="AP251" s="16">
        <v>123138.99038613451</v>
      </c>
      <c r="AQ251" s="17">
        <v>9</v>
      </c>
      <c r="AR251" s="18" t="s">
        <v>37</v>
      </c>
      <c r="AS251" s="19">
        <v>744876.81935883849</v>
      </c>
      <c r="AT251" s="19" t="s">
        <v>37</v>
      </c>
      <c r="AV251" s="16">
        <v>123138.99038613451</v>
      </c>
      <c r="AW251" s="17">
        <v>37</v>
      </c>
      <c r="AX251" s="18" t="s">
        <v>37</v>
      </c>
      <c r="AY251" s="19">
        <v>369528.05186096183</v>
      </c>
      <c r="AZ251" s="19" t="s">
        <v>37</v>
      </c>
    </row>
    <row r="252" spans="8:52" customFormat="1" x14ac:dyDescent="0.15">
      <c r="H252" s="4"/>
      <c r="I252" s="14">
        <v>44811</v>
      </c>
      <c r="J252" s="15" t="s">
        <v>37</v>
      </c>
      <c r="K252" s="15" t="s">
        <v>37</v>
      </c>
      <c r="L252" s="15">
        <v>0</v>
      </c>
      <c r="M252" s="15">
        <v>0</v>
      </c>
      <c r="N252" s="15">
        <v>24980.666977613178</v>
      </c>
      <c r="O252" s="15">
        <v>25519.873704120517</v>
      </c>
      <c r="P252" s="15">
        <v>0</v>
      </c>
      <c r="Q252" s="15">
        <v>0</v>
      </c>
      <c r="R252" s="15" t="s">
        <v>37</v>
      </c>
      <c r="S252" s="15" t="s">
        <v>37</v>
      </c>
      <c r="T252" s="15">
        <v>72601.437642147604</v>
      </c>
      <c r="U252" s="15" t="s">
        <v>37</v>
      </c>
      <c r="V252" s="15" t="s">
        <v>37</v>
      </c>
      <c r="W252" s="15" t="s">
        <v>37</v>
      </c>
      <c r="X252" s="15" t="s">
        <v>37</v>
      </c>
      <c r="Y252" s="15" t="s">
        <v>37</v>
      </c>
      <c r="Z252" s="15" t="s">
        <v>37</v>
      </c>
      <c r="AA252" s="15" t="s">
        <v>37</v>
      </c>
      <c r="AB252" s="15" t="s">
        <v>37</v>
      </c>
      <c r="AC252" s="15" t="s">
        <v>37</v>
      </c>
      <c r="AD252" s="15" t="s">
        <v>37</v>
      </c>
      <c r="AE252" s="15" t="s">
        <v>37</v>
      </c>
      <c r="AF252" s="15" t="s">
        <v>37</v>
      </c>
      <c r="AG252" s="15" t="s">
        <v>37</v>
      </c>
      <c r="AH252" s="15" t="s">
        <v>37</v>
      </c>
      <c r="AI252" s="15" t="s">
        <v>37</v>
      </c>
      <c r="AJ252" s="15" t="s">
        <v>37</v>
      </c>
      <c r="AK252" s="15" t="s">
        <v>37</v>
      </c>
      <c r="AL252" s="15" t="s">
        <v>37</v>
      </c>
      <c r="AM252" s="15" t="s">
        <v>37</v>
      </c>
      <c r="AN252" s="15" t="s">
        <v>37</v>
      </c>
      <c r="AO252" s="12"/>
      <c r="AP252" s="16">
        <v>123101.9783238813</v>
      </c>
      <c r="AQ252" s="17">
        <v>9</v>
      </c>
      <c r="AR252" s="18" t="s">
        <v>37</v>
      </c>
      <c r="AS252" s="19">
        <v>867978.79768271977</v>
      </c>
      <c r="AT252" s="19" t="s">
        <v>37</v>
      </c>
      <c r="AV252" s="16">
        <v>123101.9783238813</v>
      </c>
      <c r="AW252" s="17">
        <v>37</v>
      </c>
      <c r="AX252" s="18" t="s">
        <v>37</v>
      </c>
      <c r="AY252" s="19">
        <v>492630.03018484311</v>
      </c>
      <c r="AZ252" s="19" t="s">
        <v>37</v>
      </c>
    </row>
    <row r="253" spans="8:52" customFormat="1" x14ac:dyDescent="0.15">
      <c r="H253" s="4"/>
      <c r="I253" s="14">
        <v>44812</v>
      </c>
      <c r="J253" s="15" t="s">
        <v>37</v>
      </c>
      <c r="K253" s="15" t="s">
        <v>37</v>
      </c>
      <c r="L253" s="15">
        <v>0</v>
      </c>
      <c r="M253" s="15">
        <v>0</v>
      </c>
      <c r="N253" s="15">
        <v>24510.692604652068</v>
      </c>
      <c r="O253" s="15">
        <v>25512.203159224304</v>
      </c>
      <c r="P253" s="15">
        <v>0</v>
      </c>
      <c r="Q253" s="15">
        <v>0</v>
      </c>
      <c r="R253" s="15" t="s">
        <v>37</v>
      </c>
      <c r="S253" s="15" t="s">
        <v>37</v>
      </c>
      <c r="T253" s="15">
        <v>72579.61572431917</v>
      </c>
      <c r="U253" s="15" t="s">
        <v>37</v>
      </c>
      <c r="V253" s="15" t="s">
        <v>37</v>
      </c>
      <c r="W253" s="15" t="s">
        <v>37</v>
      </c>
      <c r="X253" s="15" t="s">
        <v>37</v>
      </c>
      <c r="Y253" s="15" t="s">
        <v>37</v>
      </c>
      <c r="Z253" s="15" t="s">
        <v>37</v>
      </c>
      <c r="AA253" s="15" t="s">
        <v>37</v>
      </c>
      <c r="AB253" s="15" t="s">
        <v>37</v>
      </c>
      <c r="AC253" s="15" t="s">
        <v>37</v>
      </c>
      <c r="AD253" s="15" t="s">
        <v>37</v>
      </c>
      <c r="AE253" s="15" t="s">
        <v>37</v>
      </c>
      <c r="AF253" s="15" t="s">
        <v>37</v>
      </c>
      <c r="AG253" s="15" t="s">
        <v>37</v>
      </c>
      <c r="AH253" s="15" t="s">
        <v>37</v>
      </c>
      <c r="AI253" s="15" t="s">
        <v>37</v>
      </c>
      <c r="AJ253" s="15" t="s">
        <v>37</v>
      </c>
      <c r="AK253" s="15" t="s">
        <v>37</v>
      </c>
      <c r="AL253" s="15" t="s">
        <v>37</v>
      </c>
      <c r="AM253" s="15" t="s">
        <v>37</v>
      </c>
      <c r="AN253" s="15" t="s">
        <v>37</v>
      </c>
      <c r="AO253" s="12"/>
      <c r="AP253" s="16">
        <v>122602.51148819554</v>
      </c>
      <c r="AQ253" s="17">
        <v>9</v>
      </c>
      <c r="AR253" s="18" t="s">
        <v>37</v>
      </c>
      <c r="AS253" s="19">
        <v>990581.30917091528</v>
      </c>
      <c r="AT253" s="19" t="s">
        <v>37</v>
      </c>
      <c r="AV253" s="16">
        <v>122602.51148819554</v>
      </c>
      <c r="AW253" s="17">
        <v>37</v>
      </c>
      <c r="AX253" s="18" t="s">
        <v>37</v>
      </c>
      <c r="AY253" s="19">
        <v>615232.54167303862</v>
      </c>
      <c r="AZ253" s="19" t="s">
        <v>37</v>
      </c>
    </row>
    <row r="254" spans="8:52" customFormat="1" x14ac:dyDescent="0.15">
      <c r="H254" s="4"/>
      <c r="I254" s="14">
        <v>44813</v>
      </c>
      <c r="J254" s="15" t="s">
        <v>37</v>
      </c>
      <c r="K254" s="15" t="s">
        <v>37</v>
      </c>
      <c r="L254" s="15">
        <v>0</v>
      </c>
      <c r="M254" s="15">
        <v>0</v>
      </c>
      <c r="N254" s="15">
        <v>24503.325390760612</v>
      </c>
      <c r="O254" s="15">
        <v>25504.534919874732</v>
      </c>
      <c r="P254" s="15">
        <v>0</v>
      </c>
      <c r="Q254" s="15">
        <v>0</v>
      </c>
      <c r="R254" s="15" t="s">
        <v>37</v>
      </c>
      <c r="S254" s="15" t="s">
        <v>37</v>
      </c>
      <c r="T254" s="15">
        <v>72557.800365535746</v>
      </c>
      <c r="U254" s="15" t="s">
        <v>37</v>
      </c>
      <c r="V254" s="15" t="s">
        <v>37</v>
      </c>
      <c r="W254" s="15" t="s">
        <v>37</v>
      </c>
      <c r="X254" s="15" t="s">
        <v>37</v>
      </c>
      <c r="Y254" s="15" t="s">
        <v>37</v>
      </c>
      <c r="Z254" s="15" t="s">
        <v>37</v>
      </c>
      <c r="AA254" s="15" t="s">
        <v>37</v>
      </c>
      <c r="AB254" s="15" t="s">
        <v>37</v>
      </c>
      <c r="AC254" s="15" t="s">
        <v>37</v>
      </c>
      <c r="AD254" s="15" t="s">
        <v>37</v>
      </c>
      <c r="AE254" s="15" t="s">
        <v>37</v>
      </c>
      <c r="AF254" s="15" t="s">
        <v>37</v>
      </c>
      <c r="AG254" s="15" t="s">
        <v>37</v>
      </c>
      <c r="AH254" s="15" t="s">
        <v>37</v>
      </c>
      <c r="AI254" s="15" t="s">
        <v>37</v>
      </c>
      <c r="AJ254" s="15" t="s">
        <v>37</v>
      </c>
      <c r="AK254" s="15" t="s">
        <v>37</v>
      </c>
      <c r="AL254" s="15" t="s">
        <v>37</v>
      </c>
      <c r="AM254" s="15" t="s">
        <v>37</v>
      </c>
      <c r="AN254" s="15" t="s">
        <v>37</v>
      </c>
      <c r="AO254" s="12"/>
      <c r="AP254" s="16">
        <v>122565.66067617109</v>
      </c>
      <c r="AQ254" s="17">
        <v>9</v>
      </c>
      <c r="AR254" s="18" t="s">
        <v>37</v>
      </c>
      <c r="AS254" s="19">
        <v>1113146.9698470864</v>
      </c>
      <c r="AT254" s="19" t="s">
        <v>37</v>
      </c>
      <c r="AV254" s="16">
        <v>122565.66067617109</v>
      </c>
      <c r="AW254" s="17">
        <v>37</v>
      </c>
      <c r="AX254" s="18" t="s">
        <v>37</v>
      </c>
      <c r="AY254" s="19">
        <v>737798.20234920969</v>
      </c>
      <c r="AZ254" s="19" t="s">
        <v>37</v>
      </c>
    </row>
    <row r="255" spans="8:52" customFormat="1" x14ac:dyDescent="0.15">
      <c r="H255" s="4"/>
      <c r="I255" s="14">
        <v>44814</v>
      </c>
      <c r="J255" s="15" t="s">
        <v>37</v>
      </c>
      <c r="K255" s="15" t="s">
        <v>37</v>
      </c>
      <c r="L255" s="15">
        <v>0</v>
      </c>
      <c r="M255" s="15">
        <v>0</v>
      </c>
      <c r="N255" s="15">
        <v>24495.960391243159</v>
      </c>
      <c r="O255" s="15">
        <v>25496.868985378813</v>
      </c>
      <c r="P255" s="15">
        <v>0</v>
      </c>
      <c r="Q255" s="15">
        <v>0</v>
      </c>
      <c r="R255" s="15" t="s">
        <v>37</v>
      </c>
      <c r="S255" s="15" t="s">
        <v>37</v>
      </c>
      <c r="T255" s="15">
        <v>72535.991563825883</v>
      </c>
      <c r="U255" s="15" t="s">
        <v>37</v>
      </c>
      <c r="V255" s="15" t="s">
        <v>37</v>
      </c>
      <c r="W255" s="15" t="s">
        <v>37</v>
      </c>
      <c r="X255" s="15" t="s">
        <v>37</v>
      </c>
      <c r="Y255" s="15" t="s">
        <v>37</v>
      </c>
      <c r="Z255" s="15" t="s">
        <v>37</v>
      </c>
      <c r="AA255" s="15" t="s">
        <v>37</v>
      </c>
      <c r="AB255" s="15" t="s">
        <v>37</v>
      </c>
      <c r="AC255" s="15" t="s">
        <v>37</v>
      </c>
      <c r="AD255" s="15" t="s">
        <v>37</v>
      </c>
      <c r="AE255" s="15" t="s">
        <v>37</v>
      </c>
      <c r="AF255" s="15" t="s">
        <v>37</v>
      </c>
      <c r="AG255" s="15" t="s">
        <v>37</v>
      </c>
      <c r="AH255" s="15" t="s">
        <v>37</v>
      </c>
      <c r="AI255" s="15" t="s">
        <v>37</v>
      </c>
      <c r="AJ255" s="15" t="s">
        <v>37</v>
      </c>
      <c r="AK255" s="15" t="s">
        <v>37</v>
      </c>
      <c r="AL255" s="15" t="s">
        <v>37</v>
      </c>
      <c r="AM255" s="15" t="s">
        <v>37</v>
      </c>
      <c r="AN255" s="15" t="s">
        <v>37</v>
      </c>
      <c r="AO255" s="12"/>
      <c r="AP255" s="16">
        <v>122528.82094044785</v>
      </c>
      <c r="AQ255" s="17">
        <v>9</v>
      </c>
      <c r="AR255" s="18" t="s">
        <v>37</v>
      </c>
      <c r="AS255" s="19">
        <v>1235675.7907875343</v>
      </c>
      <c r="AT255" s="19" t="s">
        <v>37</v>
      </c>
      <c r="AV255" s="16">
        <v>122528.82094044785</v>
      </c>
      <c r="AW255" s="17">
        <v>37</v>
      </c>
      <c r="AX255" s="18">
        <v>37</v>
      </c>
      <c r="AY255" s="19">
        <v>860327.02328965755</v>
      </c>
      <c r="AZ255" s="19">
        <v>860327.02328965755</v>
      </c>
    </row>
    <row r="256" spans="8:52" customFormat="1" x14ac:dyDescent="0.15">
      <c r="H256" s="4"/>
      <c r="I256" s="14">
        <v>44815</v>
      </c>
      <c r="J256" s="15" t="s">
        <v>37</v>
      </c>
      <c r="K256" s="15" t="s">
        <v>37</v>
      </c>
      <c r="L256" s="15">
        <v>0</v>
      </c>
      <c r="M256" s="15">
        <v>0</v>
      </c>
      <c r="N256" s="15">
        <v>24488.597605434134</v>
      </c>
      <c r="O256" s="15">
        <v>25025.765257679348</v>
      </c>
      <c r="P256" s="15">
        <v>0</v>
      </c>
      <c r="Q256" s="15">
        <v>0</v>
      </c>
      <c r="R256" s="15" t="s">
        <v>37</v>
      </c>
      <c r="S256" s="15" t="s">
        <v>37</v>
      </c>
      <c r="T256" s="15">
        <v>71534.267839958993</v>
      </c>
      <c r="U256" s="15" t="s">
        <v>37</v>
      </c>
      <c r="V256" s="15" t="s">
        <v>37</v>
      </c>
      <c r="W256" s="15" t="s">
        <v>37</v>
      </c>
      <c r="X256" s="15" t="s">
        <v>37</v>
      </c>
      <c r="Y256" s="15" t="s">
        <v>37</v>
      </c>
      <c r="Z256" s="15" t="s">
        <v>37</v>
      </c>
      <c r="AA256" s="15" t="s">
        <v>37</v>
      </c>
      <c r="AB256" s="15" t="s">
        <v>37</v>
      </c>
      <c r="AC256" s="15" t="s">
        <v>37</v>
      </c>
      <c r="AD256" s="15" t="s">
        <v>37</v>
      </c>
      <c r="AE256" s="15" t="s">
        <v>37</v>
      </c>
      <c r="AF256" s="15" t="s">
        <v>37</v>
      </c>
      <c r="AG256" s="15" t="s">
        <v>37</v>
      </c>
      <c r="AH256" s="15" t="s">
        <v>37</v>
      </c>
      <c r="AI256" s="15" t="s">
        <v>37</v>
      </c>
      <c r="AJ256" s="15" t="s">
        <v>37</v>
      </c>
      <c r="AK256" s="15" t="s">
        <v>37</v>
      </c>
      <c r="AL256" s="15" t="s">
        <v>37</v>
      </c>
      <c r="AM256" s="15" t="s">
        <v>37</v>
      </c>
      <c r="AN256" s="15" t="s">
        <v>37</v>
      </c>
      <c r="AO256" s="12"/>
      <c r="AP256" s="16">
        <v>121048.63070307247</v>
      </c>
      <c r="AQ256" s="17">
        <v>9</v>
      </c>
      <c r="AR256" s="18" t="s">
        <v>37</v>
      </c>
      <c r="AS256" s="19">
        <v>1356724.4214906069</v>
      </c>
      <c r="AT256" s="19" t="s">
        <v>37</v>
      </c>
      <c r="AV256" s="16">
        <v>121048.63070307247</v>
      </c>
      <c r="AW256" s="17">
        <v>38</v>
      </c>
      <c r="AX256" s="18" t="s">
        <v>37</v>
      </c>
      <c r="AY256" s="19">
        <v>121048.63070307247</v>
      </c>
      <c r="AZ256" s="19" t="s">
        <v>37</v>
      </c>
    </row>
    <row r="257" spans="8:52" customFormat="1" x14ac:dyDescent="0.15">
      <c r="H257" s="4"/>
      <c r="I257" s="14">
        <v>44816</v>
      </c>
      <c r="J257" s="15" t="s">
        <v>37</v>
      </c>
      <c r="K257" s="15" t="s">
        <v>37</v>
      </c>
      <c r="L257" s="15">
        <v>0</v>
      </c>
      <c r="M257" s="15">
        <v>0</v>
      </c>
      <c r="N257" s="15">
        <v>24481.237032668156</v>
      </c>
      <c r="O257" s="15">
        <v>25018.243227664756</v>
      </c>
      <c r="P257" s="15">
        <v>0</v>
      </c>
      <c r="Q257" s="15">
        <v>0</v>
      </c>
      <c r="R257" s="15" t="s">
        <v>37</v>
      </c>
      <c r="S257" s="15" t="s">
        <v>37</v>
      </c>
      <c r="T257" s="15">
        <v>71512.766682882517</v>
      </c>
      <c r="U257" s="15" t="s">
        <v>37</v>
      </c>
      <c r="V257" s="15" t="s">
        <v>37</v>
      </c>
      <c r="W257" s="15" t="s">
        <v>37</v>
      </c>
      <c r="X257" s="15" t="s">
        <v>37</v>
      </c>
      <c r="Y257" s="15" t="s">
        <v>37</v>
      </c>
      <c r="Z257" s="15" t="s">
        <v>37</v>
      </c>
      <c r="AA257" s="15" t="s">
        <v>37</v>
      </c>
      <c r="AB257" s="15" t="s">
        <v>37</v>
      </c>
      <c r="AC257" s="15" t="s">
        <v>37</v>
      </c>
      <c r="AD257" s="15" t="s">
        <v>37</v>
      </c>
      <c r="AE257" s="15" t="s">
        <v>37</v>
      </c>
      <c r="AF257" s="15" t="s">
        <v>37</v>
      </c>
      <c r="AG257" s="15" t="s">
        <v>37</v>
      </c>
      <c r="AH257" s="15" t="s">
        <v>37</v>
      </c>
      <c r="AI257" s="15" t="s">
        <v>37</v>
      </c>
      <c r="AJ257" s="15" t="s">
        <v>37</v>
      </c>
      <c r="AK257" s="15" t="s">
        <v>37</v>
      </c>
      <c r="AL257" s="15" t="s">
        <v>37</v>
      </c>
      <c r="AM257" s="15" t="s">
        <v>37</v>
      </c>
      <c r="AN257" s="15" t="s">
        <v>37</v>
      </c>
      <c r="AO257" s="12"/>
      <c r="AP257" s="16">
        <v>121012.24694321543</v>
      </c>
      <c r="AQ257" s="17">
        <v>9</v>
      </c>
      <c r="AR257" s="18" t="s">
        <v>37</v>
      </c>
      <c r="AS257" s="19">
        <v>1477736.6684338222</v>
      </c>
      <c r="AT257" s="19" t="s">
        <v>37</v>
      </c>
      <c r="AV257" s="16">
        <v>121012.24694321543</v>
      </c>
      <c r="AW257" s="17">
        <v>38</v>
      </c>
      <c r="AX257" s="18" t="s">
        <v>37</v>
      </c>
      <c r="AY257" s="19">
        <v>242060.8776462879</v>
      </c>
      <c r="AZ257" s="19" t="s">
        <v>37</v>
      </c>
    </row>
    <row r="258" spans="8:52" customFormat="1" x14ac:dyDescent="0.15">
      <c r="H258" s="4"/>
      <c r="I258" s="14">
        <v>44817</v>
      </c>
      <c r="J258" s="15" t="s">
        <v>37</v>
      </c>
      <c r="K258" s="15" t="s">
        <v>37</v>
      </c>
      <c r="L258" s="15">
        <v>0</v>
      </c>
      <c r="M258" s="15">
        <v>0</v>
      </c>
      <c r="N258" s="15">
        <v>24473.878672280051</v>
      </c>
      <c r="O258" s="15">
        <v>25010.723458557466</v>
      </c>
      <c r="P258" s="15">
        <v>0</v>
      </c>
      <c r="Q258" s="15">
        <v>0</v>
      </c>
      <c r="R258" s="15" t="s">
        <v>37</v>
      </c>
      <c r="S258" s="15" t="s">
        <v>37</v>
      </c>
      <c r="T258" s="15">
        <v>71491.271988439548</v>
      </c>
      <c r="U258" s="15" t="s">
        <v>37</v>
      </c>
      <c r="V258" s="15" t="s">
        <v>37</v>
      </c>
      <c r="W258" s="15" t="s">
        <v>37</v>
      </c>
      <c r="X258" s="15" t="s">
        <v>37</v>
      </c>
      <c r="Y258" s="15" t="s">
        <v>37</v>
      </c>
      <c r="Z258" s="15" t="s">
        <v>37</v>
      </c>
      <c r="AA258" s="15" t="s">
        <v>37</v>
      </c>
      <c r="AB258" s="15" t="s">
        <v>37</v>
      </c>
      <c r="AC258" s="15" t="s">
        <v>37</v>
      </c>
      <c r="AD258" s="15" t="s">
        <v>37</v>
      </c>
      <c r="AE258" s="15" t="s">
        <v>37</v>
      </c>
      <c r="AF258" s="15" t="s">
        <v>37</v>
      </c>
      <c r="AG258" s="15" t="s">
        <v>37</v>
      </c>
      <c r="AH258" s="15" t="s">
        <v>37</v>
      </c>
      <c r="AI258" s="15" t="s">
        <v>37</v>
      </c>
      <c r="AJ258" s="15" t="s">
        <v>37</v>
      </c>
      <c r="AK258" s="15" t="s">
        <v>37</v>
      </c>
      <c r="AL258" s="15" t="s">
        <v>37</v>
      </c>
      <c r="AM258" s="15" t="s">
        <v>37</v>
      </c>
      <c r="AN258" s="15" t="s">
        <v>37</v>
      </c>
      <c r="AO258" s="12"/>
      <c r="AP258" s="16">
        <v>120975.87411927707</v>
      </c>
      <c r="AQ258" s="17">
        <v>9</v>
      </c>
      <c r="AR258" s="18" t="s">
        <v>37</v>
      </c>
      <c r="AS258" s="19">
        <v>1598712.5425530993</v>
      </c>
      <c r="AT258" s="19" t="s">
        <v>37</v>
      </c>
      <c r="AV258" s="16">
        <v>120975.87411927707</v>
      </c>
      <c r="AW258" s="17">
        <v>38</v>
      </c>
      <c r="AX258" s="18" t="s">
        <v>37</v>
      </c>
      <c r="AY258" s="19">
        <v>363036.75176556496</v>
      </c>
      <c r="AZ258" s="19" t="s">
        <v>37</v>
      </c>
    </row>
    <row r="259" spans="8:52" customFormat="1" x14ac:dyDescent="0.15">
      <c r="H259" s="4"/>
      <c r="I259" s="14">
        <v>44818</v>
      </c>
      <c r="J259" s="15" t="s">
        <v>37</v>
      </c>
      <c r="K259" s="15" t="s">
        <v>37</v>
      </c>
      <c r="L259" s="15">
        <v>0</v>
      </c>
      <c r="M259" s="15">
        <v>0</v>
      </c>
      <c r="N259" s="15">
        <v>24466.522523604839</v>
      </c>
      <c r="O259" s="15">
        <v>25003.205949677926</v>
      </c>
      <c r="P259" s="15">
        <v>0</v>
      </c>
      <c r="Q259" s="15">
        <v>0</v>
      </c>
      <c r="R259" s="15" t="s">
        <v>37</v>
      </c>
      <c r="S259" s="15" t="s">
        <v>37</v>
      </c>
      <c r="T259" s="15">
        <v>71469.783754687596</v>
      </c>
      <c r="U259" s="15" t="s">
        <v>37</v>
      </c>
      <c r="V259" s="15" t="s">
        <v>37</v>
      </c>
      <c r="W259" s="15" t="s">
        <v>37</v>
      </c>
      <c r="X259" s="15" t="s">
        <v>37</v>
      </c>
      <c r="Y259" s="15" t="s">
        <v>37</v>
      </c>
      <c r="Z259" s="15" t="s">
        <v>37</v>
      </c>
      <c r="AA259" s="15" t="s">
        <v>37</v>
      </c>
      <c r="AB259" s="15" t="s">
        <v>37</v>
      </c>
      <c r="AC259" s="15" t="s">
        <v>37</v>
      </c>
      <c r="AD259" s="15" t="s">
        <v>37</v>
      </c>
      <c r="AE259" s="15" t="s">
        <v>37</v>
      </c>
      <c r="AF259" s="15" t="s">
        <v>37</v>
      </c>
      <c r="AG259" s="15" t="s">
        <v>37</v>
      </c>
      <c r="AH259" s="15" t="s">
        <v>37</v>
      </c>
      <c r="AI259" s="15" t="s">
        <v>37</v>
      </c>
      <c r="AJ259" s="15" t="s">
        <v>37</v>
      </c>
      <c r="AK259" s="15" t="s">
        <v>37</v>
      </c>
      <c r="AL259" s="15" t="s">
        <v>37</v>
      </c>
      <c r="AM259" s="15" t="s">
        <v>37</v>
      </c>
      <c r="AN259" s="15" t="s">
        <v>37</v>
      </c>
      <c r="AO259" s="12"/>
      <c r="AP259" s="16">
        <v>120939.51222797036</v>
      </c>
      <c r="AQ259" s="17">
        <v>9</v>
      </c>
      <c r="AR259" s="18" t="s">
        <v>37</v>
      </c>
      <c r="AS259" s="19">
        <v>1719652.0547810697</v>
      </c>
      <c r="AT259" s="19" t="s">
        <v>37</v>
      </c>
      <c r="AV259" s="16">
        <v>120939.51222797036</v>
      </c>
      <c r="AW259" s="17">
        <v>38</v>
      </c>
      <c r="AX259" s="18" t="s">
        <v>37</v>
      </c>
      <c r="AY259" s="19">
        <v>483976.26399353531</v>
      </c>
      <c r="AZ259" s="19" t="s">
        <v>37</v>
      </c>
    </row>
    <row r="260" spans="8:52" customFormat="1" x14ac:dyDescent="0.15">
      <c r="H260" s="4"/>
      <c r="I260" s="14">
        <v>44819</v>
      </c>
      <c r="J260" s="15" t="s">
        <v>37</v>
      </c>
      <c r="K260" s="15" t="s">
        <v>37</v>
      </c>
      <c r="L260" s="15">
        <v>0</v>
      </c>
      <c r="M260" s="15">
        <v>0</v>
      </c>
      <c r="N260" s="15">
        <v>23997.674839072497</v>
      </c>
      <c r="O260" s="15">
        <v>24995.690700346764</v>
      </c>
      <c r="P260" s="15">
        <v>0</v>
      </c>
      <c r="Q260" s="15">
        <v>0</v>
      </c>
      <c r="R260" s="15" t="s">
        <v>37</v>
      </c>
      <c r="S260" s="15" t="s">
        <v>37</v>
      </c>
      <c r="T260" s="15">
        <v>71448.301979684751</v>
      </c>
      <c r="U260" s="15" t="s">
        <v>37</v>
      </c>
      <c r="V260" s="15" t="s">
        <v>37</v>
      </c>
      <c r="W260" s="15" t="s">
        <v>37</v>
      </c>
      <c r="X260" s="15" t="s">
        <v>37</v>
      </c>
      <c r="Y260" s="15" t="s">
        <v>37</v>
      </c>
      <c r="Z260" s="15" t="s">
        <v>37</v>
      </c>
      <c r="AA260" s="15" t="s">
        <v>37</v>
      </c>
      <c r="AB260" s="15" t="s">
        <v>37</v>
      </c>
      <c r="AC260" s="15" t="s">
        <v>37</v>
      </c>
      <c r="AD260" s="15" t="s">
        <v>37</v>
      </c>
      <c r="AE260" s="15" t="s">
        <v>37</v>
      </c>
      <c r="AF260" s="15" t="s">
        <v>37</v>
      </c>
      <c r="AG260" s="15" t="s">
        <v>37</v>
      </c>
      <c r="AH260" s="15" t="s">
        <v>37</v>
      </c>
      <c r="AI260" s="15" t="s">
        <v>37</v>
      </c>
      <c r="AJ260" s="15" t="s">
        <v>37</v>
      </c>
      <c r="AK260" s="15" t="s">
        <v>37</v>
      </c>
      <c r="AL260" s="15" t="s">
        <v>37</v>
      </c>
      <c r="AM260" s="15" t="s">
        <v>37</v>
      </c>
      <c r="AN260" s="15" t="s">
        <v>37</v>
      </c>
      <c r="AO260" s="12"/>
      <c r="AP260" s="16">
        <v>120441.66751910401</v>
      </c>
      <c r="AQ260" s="17">
        <v>9</v>
      </c>
      <c r="AR260" s="18" t="s">
        <v>37</v>
      </c>
      <c r="AS260" s="19">
        <v>1840093.7223001737</v>
      </c>
      <c r="AT260" s="19" t="s">
        <v>37</v>
      </c>
      <c r="AV260" s="16">
        <v>120441.66751910401</v>
      </c>
      <c r="AW260" s="17">
        <v>38</v>
      </c>
      <c r="AX260" s="18" t="s">
        <v>37</v>
      </c>
      <c r="AY260" s="19">
        <v>604417.93151263928</v>
      </c>
      <c r="AZ260" s="19" t="s">
        <v>37</v>
      </c>
    </row>
    <row r="261" spans="8:52" customFormat="1" x14ac:dyDescent="0.15">
      <c r="H261" s="4"/>
      <c r="I261" s="14">
        <v>44820</v>
      </c>
      <c r="J261" s="15" t="s">
        <v>37</v>
      </c>
      <c r="K261" s="15" t="s">
        <v>37</v>
      </c>
      <c r="L261" s="15">
        <v>0</v>
      </c>
      <c r="M261" s="15">
        <v>0</v>
      </c>
      <c r="N261" s="15">
        <v>23990.461823663725</v>
      </c>
      <c r="O261" s="15">
        <v>24988.177709884832</v>
      </c>
      <c r="P261" s="15">
        <v>0</v>
      </c>
      <c r="Q261" s="15">
        <v>0</v>
      </c>
      <c r="R261" s="15" t="s">
        <v>37</v>
      </c>
      <c r="S261" s="15" t="s">
        <v>37</v>
      </c>
      <c r="T261" s="15">
        <v>71426.826661489729</v>
      </c>
      <c r="U261" s="15" t="s">
        <v>37</v>
      </c>
      <c r="V261" s="15" t="s">
        <v>37</v>
      </c>
      <c r="W261" s="15" t="s">
        <v>37</v>
      </c>
      <c r="X261" s="15" t="s">
        <v>37</v>
      </c>
      <c r="Y261" s="15" t="s">
        <v>37</v>
      </c>
      <c r="Z261" s="15" t="s">
        <v>37</v>
      </c>
      <c r="AA261" s="15" t="s">
        <v>37</v>
      </c>
      <c r="AB261" s="15" t="s">
        <v>37</v>
      </c>
      <c r="AC261" s="15" t="s">
        <v>37</v>
      </c>
      <c r="AD261" s="15" t="s">
        <v>37</v>
      </c>
      <c r="AE261" s="15" t="s">
        <v>37</v>
      </c>
      <c r="AF261" s="15" t="s">
        <v>37</v>
      </c>
      <c r="AG261" s="15" t="s">
        <v>37</v>
      </c>
      <c r="AH261" s="15" t="s">
        <v>37</v>
      </c>
      <c r="AI261" s="15" t="s">
        <v>37</v>
      </c>
      <c r="AJ261" s="15" t="s">
        <v>37</v>
      </c>
      <c r="AK261" s="15" t="s">
        <v>37</v>
      </c>
      <c r="AL261" s="15" t="s">
        <v>37</v>
      </c>
      <c r="AM261" s="15" t="s">
        <v>37</v>
      </c>
      <c r="AN261" s="15" t="s">
        <v>37</v>
      </c>
      <c r="AO261" s="12"/>
      <c r="AP261" s="16">
        <v>120405.46619503829</v>
      </c>
      <c r="AQ261" s="17">
        <v>9</v>
      </c>
      <c r="AR261" s="18" t="s">
        <v>37</v>
      </c>
      <c r="AS261" s="19">
        <v>1960499.188495212</v>
      </c>
      <c r="AT261" s="19" t="s">
        <v>37</v>
      </c>
      <c r="AV261" s="16">
        <v>120405.46619503829</v>
      </c>
      <c r="AW261" s="17">
        <v>38</v>
      </c>
      <c r="AX261" s="18" t="s">
        <v>37</v>
      </c>
      <c r="AY261" s="19">
        <v>724823.39770767756</v>
      </c>
      <c r="AZ261" s="19" t="s">
        <v>37</v>
      </c>
    </row>
    <row r="262" spans="8:52" customFormat="1" x14ac:dyDescent="0.15">
      <c r="H262" s="4"/>
      <c r="I262" s="14">
        <v>44821</v>
      </c>
      <c r="J262" s="15" t="s">
        <v>37</v>
      </c>
      <c r="K262" s="15" t="s">
        <v>37</v>
      </c>
      <c r="L262" s="15">
        <v>0</v>
      </c>
      <c r="M262" s="15">
        <v>0</v>
      </c>
      <c r="N262" s="15">
        <v>23983.250976281302</v>
      </c>
      <c r="O262" s="15">
        <v>24980.666977613178</v>
      </c>
      <c r="P262" s="15">
        <v>0</v>
      </c>
      <c r="Q262" s="15">
        <v>0</v>
      </c>
      <c r="R262" s="15" t="s">
        <v>37</v>
      </c>
      <c r="S262" s="15" t="s">
        <v>37</v>
      </c>
      <c r="T262" s="15">
        <v>71405.357798161742</v>
      </c>
      <c r="U262" s="15" t="s">
        <v>37</v>
      </c>
      <c r="V262" s="15" t="s">
        <v>37</v>
      </c>
      <c r="W262" s="15" t="s">
        <v>37</v>
      </c>
      <c r="X262" s="15" t="s">
        <v>37</v>
      </c>
      <c r="Y262" s="15" t="s">
        <v>37</v>
      </c>
      <c r="Z262" s="15" t="s">
        <v>37</v>
      </c>
      <c r="AA262" s="15" t="s">
        <v>37</v>
      </c>
      <c r="AB262" s="15" t="s">
        <v>37</v>
      </c>
      <c r="AC262" s="15" t="s">
        <v>37</v>
      </c>
      <c r="AD262" s="15" t="s">
        <v>37</v>
      </c>
      <c r="AE262" s="15" t="s">
        <v>37</v>
      </c>
      <c r="AF262" s="15" t="s">
        <v>37</v>
      </c>
      <c r="AG262" s="15" t="s">
        <v>37</v>
      </c>
      <c r="AH262" s="15" t="s">
        <v>37</v>
      </c>
      <c r="AI262" s="15" t="s">
        <v>37</v>
      </c>
      <c r="AJ262" s="15" t="s">
        <v>37</v>
      </c>
      <c r="AK262" s="15" t="s">
        <v>37</v>
      </c>
      <c r="AL262" s="15" t="s">
        <v>37</v>
      </c>
      <c r="AM262" s="15" t="s">
        <v>37</v>
      </c>
      <c r="AN262" s="15" t="s">
        <v>37</v>
      </c>
      <c r="AO262" s="12"/>
      <c r="AP262" s="16">
        <v>120369.27575205622</v>
      </c>
      <c r="AQ262" s="17">
        <v>9</v>
      </c>
      <c r="AR262" s="18" t="s">
        <v>37</v>
      </c>
      <c r="AS262" s="19">
        <v>2080868.4642472682</v>
      </c>
      <c r="AT262" s="19" t="s">
        <v>37</v>
      </c>
      <c r="AV262" s="16">
        <v>120369.27575205622</v>
      </c>
      <c r="AW262" s="17">
        <v>38</v>
      </c>
      <c r="AX262" s="18">
        <v>38</v>
      </c>
      <c r="AY262" s="19">
        <v>845192.67345973384</v>
      </c>
      <c r="AZ262" s="19">
        <v>845192.67345973384</v>
      </c>
    </row>
    <row r="263" spans="8:52" customFormat="1" x14ac:dyDescent="0.15">
      <c r="H263" s="4"/>
      <c r="I263" s="14">
        <v>44822</v>
      </c>
      <c r="J263" s="15" t="s">
        <v>37</v>
      </c>
      <c r="K263" s="15" t="s">
        <v>37</v>
      </c>
      <c r="L263" s="15">
        <v>0</v>
      </c>
      <c r="M263" s="15">
        <v>0</v>
      </c>
      <c r="N263" s="15">
        <v>23976.042296273572</v>
      </c>
      <c r="O263" s="15">
        <v>24510.692604652068</v>
      </c>
      <c r="P263" s="15">
        <v>0</v>
      </c>
      <c r="Q263" s="15">
        <v>0</v>
      </c>
      <c r="R263" s="15" t="s">
        <v>37</v>
      </c>
      <c r="S263" s="15" t="s">
        <v>37</v>
      </c>
      <c r="T263" s="15">
        <v>70406.033807106433</v>
      </c>
      <c r="U263" s="15" t="s">
        <v>37</v>
      </c>
      <c r="V263" s="15" t="s">
        <v>37</v>
      </c>
      <c r="W263" s="15" t="s">
        <v>37</v>
      </c>
      <c r="X263" s="15" t="s">
        <v>37</v>
      </c>
      <c r="Y263" s="15" t="s">
        <v>37</v>
      </c>
      <c r="Z263" s="15" t="s">
        <v>37</v>
      </c>
      <c r="AA263" s="15" t="s">
        <v>37</v>
      </c>
      <c r="AB263" s="15" t="s">
        <v>37</v>
      </c>
      <c r="AC263" s="15" t="s">
        <v>37</v>
      </c>
      <c r="AD263" s="15" t="s">
        <v>37</v>
      </c>
      <c r="AE263" s="15" t="s">
        <v>37</v>
      </c>
      <c r="AF263" s="15" t="s">
        <v>37</v>
      </c>
      <c r="AG263" s="15" t="s">
        <v>37</v>
      </c>
      <c r="AH263" s="15" t="s">
        <v>37</v>
      </c>
      <c r="AI263" s="15" t="s">
        <v>37</v>
      </c>
      <c r="AJ263" s="15" t="s">
        <v>37</v>
      </c>
      <c r="AK263" s="15" t="s">
        <v>37</v>
      </c>
      <c r="AL263" s="15" t="s">
        <v>37</v>
      </c>
      <c r="AM263" s="15" t="s">
        <v>37</v>
      </c>
      <c r="AN263" s="15" t="s">
        <v>37</v>
      </c>
      <c r="AO263" s="12"/>
      <c r="AP263" s="16">
        <v>118892.76870803208</v>
      </c>
      <c r="AQ263" s="17">
        <v>9</v>
      </c>
      <c r="AR263" s="18" t="s">
        <v>37</v>
      </c>
      <c r="AS263" s="19">
        <v>2199761.2329553002</v>
      </c>
      <c r="AT263" s="19" t="s">
        <v>37</v>
      </c>
      <c r="AV263" s="16">
        <v>118892.76870803208</v>
      </c>
      <c r="AW263" s="17">
        <v>39</v>
      </c>
      <c r="AX263" s="18" t="s">
        <v>37</v>
      </c>
      <c r="AY263" s="19">
        <v>118892.76870803208</v>
      </c>
      <c r="AZ263" s="19" t="s">
        <v>37</v>
      </c>
    </row>
    <row r="264" spans="8:52" customFormat="1" x14ac:dyDescent="0.15">
      <c r="H264" s="4"/>
      <c r="I264" s="14">
        <v>44823</v>
      </c>
      <c r="J264" s="15" t="s">
        <v>37</v>
      </c>
      <c r="K264" s="15" t="s">
        <v>37</v>
      </c>
      <c r="L264" s="15">
        <v>0</v>
      </c>
      <c r="M264" s="15">
        <v>0</v>
      </c>
      <c r="N264" s="15">
        <v>23968.835782989092</v>
      </c>
      <c r="O264" s="15">
        <v>24503.325390760612</v>
      </c>
      <c r="P264" s="15">
        <v>0</v>
      </c>
      <c r="Q264" s="15">
        <v>0</v>
      </c>
      <c r="R264" s="15" t="s">
        <v>37</v>
      </c>
      <c r="S264" s="15" t="s">
        <v>37</v>
      </c>
      <c r="T264" s="15">
        <v>70384.871764944997</v>
      </c>
      <c r="U264" s="15" t="s">
        <v>37</v>
      </c>
      <c r="V264" s="15" t="s">
        <v>37</v>
      </c>
      <c r="W264" s="15" t="s">
        <v>37</v>
      </c>
      <c r="X264" s="15" t="s">
        <v>37</v>
      </c>
      <c r="Y264" s="15" t="s">
        <v>37</v>
      </c>
      <c r="Z264" s="15" t="s">
        <v>37</v>
      </c>
      <c r="AA264" s="15" t="s">
        <v>37</v>
      </c>
      <c r="AB264" s="15" t="s">
        <v>37</v>
      </c>
      <c r="AC264" s="15" t="s">
        <v>37</v>
      </c>
      <c r="AD264" s="15" t="s">
        <v>37</v>
      </c>
      <c r="AE264" s="15" t="s">
        <v>37</v>
      </c>
      <c r="AF264" s="15" t="s">
        <v>37</v>
      </c>
      <c r="AG264" s="15" t="s">
        <v>37</v>
      </c>
      <c r="AH264" s="15" t="s">
        <v>37</v>
      </c>
      <c r="AI264" s="15" t="s">
        <v>37</v>
      </c>
      <c r="AJ264" s="15" t="s">
        <v>37</v>
      </c>
      <c r="AK264" s="15" t="s">
        <v>37</v>
      </c>
      <c r="AL264" s="15" t="s">
        <v>37</v>
      </c>
      <c r="AM264" s="15" t="s">
        <v>37</v>
      </c>
      <c r="AN264" s="15" t="s">
        <v>37</v>
      </c>
      <c r="AO264" s="12"/>
      <c r="AP264" s="16">
        <v>118857.0329386947</v>
      </c>
      <c r="AQ264" s="17">
        <v>9</v>
      </c>
      <c r="AR264" s="18" t="s">
        <v>37</v>
      </c>
      <c r="AS264" s="19">
        <v>2318618.2658939948</v>
      </c>
      <c r="AT264" s="19" t="s">
        <v>37</v>
      </c>
      <c r="AV264" s="16">
        <v>118857.0329386947</v>
      </c>
      <c r="AW264" s="17">
        <v>39</v>
      </c>
      <c r="AX264" s="18" t="s">
        <v>37</v>
      </c>
      <c r="AY264" s="19">
        <v>237749.80164672679</v>
      </c>
      <c r="AZ264" s="19" t="s">
        <v>37</v>
      </c>
    </row>
    <row r="265" spans="8:52" customFormat="1" x14ac:dyDescent="0.15">
      <c r="H265" s="4"/>
      <c r="I265" s="14">
        <v>44824</v>
      </c>
      <c r="J265" s="15" t="s">
        <v>37</v>
      </c>
      <c r="K265" s="15" t="s">
        <v>37</v>
      </c>
      <c r="L265" s="15">
        <v>0</v>
      </c>
      <c r="M265" s="15">
        <v>0</v>
      </c>
      <c r="N265" s="15">
        <v>23961.631435776606</v>
      </c>
      <c r="O265" s="15">
        <v>24495.960391243159</v>
      </c>
      <c r="P265" s="15">
        <v>0</v>
      </c>
      <c r="Q265" s="15">
        <v>0</v>
      </c>
      <c r="R265" s="15" t="s">
        <v>37</v>
      </c>
      <c r="S265" s="15" t="s">
        <v>37</v>
      </c>
      <c r="T265" s="15">
        <v>70363.716083488776</v>
      </c>
      <c r="U265" s="15" t="s">
        <v>37</v>
      </c>
      <c r="V265" s="15" t="s">
        <v>37</v>
      </c>
      <c r="W265" s="15" t="s">
        <v>37</v>
      </c>
      <c r="X265" s="15" t="s">
        <v>37</v>
      </c>
      <c r="Y265" s="15" t="s">
        <v>37</v>
      </c>
      <c r="Z265" s="15" t="s">
        <v>37</v>
      </c>
      <c r="AA265" s="15" t="s">
        <v>37</v>
      </c>
      <c r="AB265" s="15" t="s">
        <v>37</v>
      </c>
      <c r="AC265" s="15" t="s">
        <v>37</v>
      </c>
      <c r="AD265" s="15" t="s">
        <v>37</v>
      </c>
      <c r="AE265" s="15" t="s">
        <v>37</v>
      </c>
      <c r="AF265" s="15" t="s">
        <v>37</v>
      </c>
      <c r="AG265" s="15" t="s">
        <v>37</v>
      </c>
      <c r="AH265" s="15" t="s">
        <v>37</v>
      </c>
      <c r="AI265" s="15" t="s">
        <v>37</v>
      </c>
      <c r="AJ265" s="15" t="s">
        <v>37</v>
      </c>
      <c r="AK265" s="15" t="s">
        <v>37</v>
      </c>
      <c r="AL265" s="15" t="s">
        <v>37</v>
      </c>
      <c r="AM265" s="15" t="s">
        <v>37</v>
      </c>
      <c r="AN265" s="15" t="s">
        <v>37</v>
      </c>
      <c r="AO265" s="12"/>
      <c r="AP265" s="16">
        <v>118821.30791050853</v>
      </c>
      <c r="AQ265" s="17">
        <v>9</v>
      </c>
      <c r="AR265" s="18" t="s">
        <v>37</v>
      </c>
      <c r="AS265" s="19">
        <v>2437439.5738045033</v>
      </c>
      <c r="AT265" s="19" t="s">
        <v>37</v>
      </c>
      <c r="AV265" s="16">
        <v>118821.30791050853</v>
      </c>
      <c r="AW265" s="17">
        <v>39</v>
      </c>
      <c r="AX265" s="18" t="s">
        <v>37</v>
      </c>
      <c r="AY265" s="19">
        <v>356571.10955723532</v>
      </c>
      <c r="AZ265" s="19" t="s">
        <v>37</v>
      </c>
    </row>
    <row r="266" spans="8:52" customFormat="1" x14ac:dyDescent="0.15">
      <c r="H266" s="4"/>
      <c r="I266" s="14">
        <v>44825</v>
      </c>
      <c r="J266" s="15" t="s">
        <v>37</v>
      </c>
      <c r="K266" s="15" t="s">
        <v>37</v>
      </c>
      <c r="L266" s="15">
        <v>0</v>
      </c>
      <c r="M266" s="15">
        <v>0</v>
      </c>
      <c r="N266" s="15">
        <v>23954.429253985054</v>
      </c>
      <c r="O266" s="15">
        <v>24488.597605434134</v>
      </c>
      <c r="P266" s="15">
        <v>0</v>
      </c>
      <c r="Q266" s="15">
        <v>0</v>
      </c>
      <c r="R266" s="15" t="s">
        <v>37</v>
      </c>
      <c r="S266" s="15" t="s">
        <v>37</v>
      </c>
      <c r="T266" s="15">
        <v>70342.566760825983</v>
      </c>
      <c r="U266" s="15" t="s">
        <v>37</v>
      </c>
      <c r="V266" s="15" t="s">
        <v>37</v>
      </c>
      <c r="W266" s="15" t="s">
        <v>37</v>
      </c>
      <c r="X266" s="15" t="s">
        <v>37</v>
      </c>
      <c r="Y266" s="15" t="s">
        <v>37</v>
      </c>
      <c r="Z266" s="15" t="s">
        <v>37</v>
      </c>
      <c r="AA266" s="15" t="s">
        <v>37</v>
      </c>
      <c r="AB266" s="15" t="s">
        <v>37</v>
      </c>
      <c r="AC266" s="15" t="s">
        <v>37</v>
      </c>
      <c r="AD266" s="15" t="s">
        <v>37</v>
      </c>
      <c r="AE266" s="15" t="s">
        <v>37</v>
      </c>
      <c r="AF266" s="15" t="s">
        <v>37</v>
      </c>
      <c r="AG266" s="15" t="s">
        <v>37</v>
      </c>
      <c r="AH266" s="15" t="s">
        <v>37</v>
      </c>
      <c r="AI266" s="15" t="s">
        <v>37</v>
      </c>
      <c r="AJ266" s="15" t="s">
        <v>37</v>
      </c>
      <c r="AK266" s="15" t="s">
        <v>37</v>
      </c>
      <c r="AL266" s="15" t="s">
        <v>37</v>
      </c>
      <c r="AM266" s="15" t="s">
        <v>37</v>
      </c>
      <c r="AN266" s="15" t="s">
        <v>37</v>
      </c>
      <c r="AO266" s="12"/>
      <c r="AP266" s="16">
        <v>118785.59362024517</v>
      </c>
      <c r="AQ266" s="17">
        <v>9</v>
      </c>
      <c r="AR266" s="18" t="s">
        <v>37</v>
      </c>
      <c r="AS266" s="19">
        <v>2556225.1674247487</v>
      </c>
      <c r="AT266" s="19" t="s">
        <v>37</v>
      </c>
      <c r="AV266" s="16">
        <v>118785.59362024517</v>
      </c>
      <c r="AW266" s="17">
        <v>39</v>
      </c>
      <c r="AX266" s="18" t="s">
        <v>37</v>
      </c>
      <c r="AY266" s="19">
        <v>475356.70317748049</v>
      </c>
      <c r="AZ266" s="19" t="s">
        <v>37</v>
      </c>
    </row>
    <row r="267" spans="8:52" customFormat="1" x14ac:dyDescent="0.15">
      <c r="H267" s="4"/>
      <c r="I267" s="14">
        <v>44826</v>
      </c>
      <c r="J267" s="15" t="s">
        <v>37</v>
      </c>
      <c r="K267" s="15" t="s">
        <v>37</v>
      </c>
      <c r="L267" s="15">
        <v>0</v>
      </c>
      <c r="M267" s="15">
        <v>0</v>
      </c>
      <c r="N267" s="15">
        <v>23486.705597791195</v>
      </c>
      <c r="O267" s="15">
        <v>24481.237032668156</v>
      </c>
      <c r="P267" s="15">
        <v>0</v>
      </c>
      <c r="Q267" s="15">
        <v>0</v>
      </c>
      <c r="R267" s="15" t="s">
        <v>37</v>
      </c>
      <c r="S267" s="15" t="s">
        <v>37</v>
      </c>
      <c r="T267" s="15">
        <v>70321.423795045295</v>
      </c>
      <c r="U267" s="15" t="s">
        <v>37</v>
      </c>
      <c r="V267" s="15" t="s">
        <v>37</v>
      </c>
      <c r="W267" s="15" t="s">
        <v>37</v>
      </c>
      <c r="X267" s="15" t="s">
        <v>37</v>
      </c>
      <c r="Y267" s="15" t="s">
        <v>37</v>
      </c>
      <c r="Z267" s="15" t="s">
        <v>37</v>
      </c>
      <c r="AA267" s="15" t="s">
        <v>37</v>
      </c>
      <c r="AB267" s="15" t="s">
        <v>37</v>
      </c>
      <c r="AC267" s="15" t="s">
        <v>37</v>
      </c>
      <c r="AD267" s="15" t="s">
        <v>37</v>
      </c>
      <c r="AE267" s="15" t="s">
        <v>37</v>
      </c>
      <c r="AF267" s="15" t="s">
        <v>37</v>
      </c>
      <c r="AG267" s="15" t="s">
        <v>37</v>
      </c>
      <c r="AH267" s="15" t="s">
        <v>37</v>
      </c>
      <c r="AI267" s="15" t="s">
        <v>37</v>
      </c>
      <c r="AJ267" s="15" t="s">
        <v>37</v>
      </c>
      <c r="AK267" s="15" t="s">
        <v>37</v>
      </c>
      <c r="AL267" s="15" t="s">
        <v>37</v>
      </c>
      <c r="AM267" s="15" t="s">
        <v>37</v>
      </c>
      <c r="AN267" s="15" t="s">
        <v>37</v>
      </c>
      <c r="AO267" s="12"/>
      <c r="AP267" s="16">
        <v>118289.36642550465</v>
      </c>
      <c r="AQ267" s="17">
        <v>9</v>
      </c>
      <c r="AR267" s="18" t="s">
        <v>37</v>
      </c>
      <c r="AS267" s="19">
        <v>2674514.5338502531</v>
      </c>
      <c r="AT267" s="19" t="s">
        <v>37</v>
      </c>
      <c r="AV267" s="16">
        <v>118289.36642550465</v>
      </c>
      <c r="AW267" s="17">
        <v>39</v>
      </c>
      <c r="AX267" s="18" t="s">
        <v>37</v>
      </c>
      <c r="AY267" s="19">
        <v>593646.06960298517</v>
      </c>
      <c r="AZ267" s="19" t="s">
        <v>37</v>
      </c>
    </row>
    <row r="268" spans="8:52" customFormat="1" x14ac:dyDescent="0.15">
      <c r="H268" s="4"/>
      <c r="I268" s="14">
        <v>44827</v>
      </c>
      <c r="J268" s="15" t="s">
        <v>37</v>
      </c>
      <c r="K268" s="15" t="s">
        <v>37</v>
      </c>
      <c r="L268" s="15">
        <v>0</v>
      </c>
      <c r="M268" s="15">
        <v>0</v>
      </c>
      <c r="N268" s="15">
        <v>23479.64616513723</v>
      </c>
      <c r="O268" s="15">
        <v>24473.878672280051</v>
      </c>
      <c r="P268" s="15">
        <v>0</v>
      </c>
      <c r="Q268" s="15">
        <v>0</v>
      </c>
      <c r="R268" s="15" t="s">
        <v>37</v>
      </c>
      <c r="S268" s="15" t="s">
        <v>37</v>
      </c>
      <c r="T268" s="15">
        <v>70300.287184236033</v>
      </c>
      <c r="U268" s="15" t="s">
        <v>37</v>
      </c>
      <c r="V268" s="15" t="s">
        <v>37</v>
      </c>
      <c r="W268" s="15" t="s">
        <v>37</v>
      </c>
      <c r="X268" s="15" t="s">
        <v>37</v>
      </c>
      <c r="Y268" s="15" t="s">
        <v>37</v>
      </c>
      <c r="Z268" s="15" t="s">
        <v>37</v>
      </c>
      <c r="AA268" s="15" t="s">
        <v>37</v>
      </c>
      <c r="AB268" s="15" t="s">
        <v>37</v>
      </c>
      <c r="AC268" s="15" t="s">
        <v>37</v>
      </c>
      <c r="AD268" s="15" t="s">
        <v>37</v>
      </c>
      <c r="AE268" s="15" t="s">
        <v>37</v>
      </c>
      <c r="AF268" s="15" t="s">
        <v>37</v>
      </c>
      <c r="AG268" s="15" t="s">
        <v>37</v>
      </c>
      <c r="AH268" s="15" t="s">
        <v>37</v>
      </c>
      <c r="AI268" s="15" t="s">
        <v>37</v>
      </c>
      <c r="AJ268" s="15" t="s">
        <v>37</v>
      </c>
      <c r="AK268" s="15" t="s">
        <v>37</v>
      </c>
      <c r="AL268" s="15" t="s">
        <v>37</v>
      </c>
      <c r="AM268" s="15" t="s">
        <v>37</v>
      </c>
      <c r="AN268" s="15" t="s">
        <v>37</v>
      </c>
      <c r="AO268" s="12"/>
      <c r="AP268" s="16">
        <v>118253.81202165331</v>
      </c>
      <c r="AQ268" s="17">
        <v>9</v>
      </c>
      <c r="AR268" s="18" t="s">
        <v>37</v>
      </c>
      <c r="AS268" s="19">
        <v>2792768.3458719063</v>
      </c>
      <c r="AT268" s="19" t="s">
        <v>37</v>
      </c>
      <c r="AV268" s="16">
        <v>118253.81202165331</v>
      </c>
      <c r="AW268" s="17">
        <v>39</v>
      </c>
      <c r="AX268" s="18" t="s">
        <v>37</v>
      </c>
      <c r="AY268" s="19">
        <v>711899.88162463845</v>
      </c>
      <c r="AZ268" s="19" t="s">
        <v>37</v>
      </c>
    </row>
    <row r="269" spans="8:52" customFormat="1" x14ac:dyDescent="0.15">
      <c r="H269" s="4"/>
      <c r="I269" s="14">
        <v>44828</v>
      </c>
      <c r="J269" s="15" t="s">
        <v>37</v>
      </c>
      <c r="K269" s="15" t="s">
        <v>37</v>
      </c>
      <c r="L269" s="15">
        <v>0</v>
      </c>
      <c r="M269" s="15">
        <v>0</v>
      </c>
      <c r="N269" s="15">
        <v>23472.588854347025</v>
      </c>
      <c r="O269" s="15">
        <v>24466.522523604839</v>
      </c>
      <c r="P269" s="15">
        <v>0</v>
      </c>
      <c r="Q269" s="15">
        <v>0</v>
      </c>
      <c r="R269" s="15" t="s">
        <v>37</v>
      </c>
      <c r="S269" s="15" t="s">
        <v>37</v>
      </c>
      <c r="T269" s="15">
        <v>70279.156926488096</v>
      </c>
      <c r="U269" s="15" t="s">
        <v>37</v>
      </c>
      <c r="V269" s="15" t="s">
        <v>37</v>
      </c>
      <c r="W269" s="15" t="s">
        <v>37</v>
      </c>
      <c r="X269" s="15" t="s">
        <v>37</v>
      </c>
      <c r="Y269" s="15" t="s">
        <v>37</v>
      </c>
      <c r="Z269" s="15" t="s">
        <v>37</v>
      </c>
      <c r="AA269" s="15" t="s">
        <v>37</v>
      </c>
      <c r="AB269" s="15" t="s">
        <v>37</v>
      </c>
      <c r="AC269" s="15" t="s">
        <v>37</v>
      </c>
      <c r="AD269" s="15" t="s">
        <v>37</v>
      </c>
      <c r="AE269" s="15" t="s">
        <v>37</v>
      </c>
      <c r="AF269" s="15" t="s">
        <v>37</v>
      </c>
      <c r="AG269" s="15" t="s">
        <v>37</v>
      </c>
      <c r="AH269" s="15" t="s">
        <v>37</v>
      </c>
      <c r="AI269" s="15" t="s">
        <v>37</v>
      </c>
      <c r="AJ269" s="15" t="s">
        <v>37</v>
      </c>
      <c r="AK269" s="15" t="s">
        <v>37</v>
      </c>
      <c r="AL269" s="15" t="s">
        <v>37</v>
      </c>
      <c r="AM269" s="15" t="s">
        <v>37</v>
      </c>
      <c r="AN269" s="15" t="s">
        <v>37</v>
      </c>
      <c r="AO269" s="12"/>
      <c r="AP269" s="16">
        <v>118218.26830443996</v>
      </c>
      <c r="AQ269" s="17">
        <v>9</v>
      </c>
      <c r="AR269" s="18" t="s">
        <v>37</v>
      </c>
      <c r="AS269" s="19">
        <v>2910986.614176346</v>
      </c>
      <c r="AT269" s="19" t="s">
        <v>37</v>
      </c>
      <c r="AV269" s="16">
        <v>118218.26830443996</v>
      </c>
      <c r="AW269" s="17">
        <v>39</v>
      </c>
      <c r="AX269" s="18">
        <v>39</v>
      </c>
      <c r="AY269" s="19">
        <v>830118.14992907841</v>
      </c>
      <c r="AZ269" s="19">
        <v>830118.14992907841</v>
      </c>
    </row>
    <row r="270" spans="8:52" customFormat="1" x14ac:dyDescent="0.15">
      <c r="H270" s="4"/>
      <c r="I270" s="14">
        <v>44829</v>
      </c>
      <c r="J270" s="15" t="s">
        <v>37</v>
      </c>
      <c r="K270" s="15" t="s">
        <v>37</v>
      </c>
      <c r="L270" s="15">
        <v>0</v>
      </c>
      <c r="M270" s="15">
        <v>0</v>
      </c>
      <c r="N270" s="15">
        <v>23465.533664782804</v>
      </c>
      <c r="O270" s="15">
        <v>23997.674839072497</v>
      </c>
      <c r="P270" s="15">
        <v>0</v>
      </c>
      <c r="Q270" s="15">
        <v>0</v>
      </c>
      <c r="R270" s="15" t="s">
        <v>37</v>
      </c>
      <c r="S270" s="15" t="s">
        <v>37</v>
      </c>
      <c r="T270" s="15">
        <v>69282.227005726745</v>
      </c>
      <c r="U270" s="15" t="s">
        <v>37</v>
      </c>
      <c r="V270" s="15" t="s">
        <v>37</v>
      </c>
      <c r="W270" s="15" t="s">
        <v>37</v>
      </c>
      <c r="X270" s="15" t="s">
        <v>37</v>
      </c>
      <c r="Y270" s="15" t="s">
        <v>37</v>
      </c>
      <c r="Z270" s="15" t="s">
        <v>37</v>
      </c>
      <c r="AA270" s="15" t="s">
        <v>37</v>
      </c>
      <c r="AB270" s="15" t="s">
        <v>37</v>
      </c>
      <c r="AC270" s="15" t="s">
        <v>37</v>
      </c>
      <c r="AD270" s="15" t="s">
        <v>37</v>
      </c>
      <c r="AE270" s="15" t="s">
        <v>37</v>
      </c>
      <c r="AF270" s="15" t="s">
        <v>37</v>
      </c>
      <c r="AG270" s="15" t="s">
        <v>37</v>
      </c>
      <c r="AH270" s="15" t="s">
        <v>37</v>
      </c>
      <c r="AI270" s="15" t="s">
        <v>37</v>
      </c>
      <c r="AJ270" s="15" t="s">
        <v>37</v>
      </c>
      <c r="AK270" s="15" t="s">
        <v>37</v>
      </c>
      <c r="AL270" s="15" t="s">
        <v>37</v>
      </c>
      <c r="AM270" s="15" t="s">
        <v>37</v>
      </c>
      <c r="AN270" s="15" t="s">
        <v>37</v>
      </c>
      <c r="AO270" s="12"/>
      <c r="AP270" s="16">
        <v>116745.43550958205</v>
      </c>
      <c r="AQ270" s="17">
        <v>9</v>
      </c>
      <c r="AR270" s="18" t="s">
        <v>37</v>
      </c>
      <c r="AS270" s="19">
        <v>3027732.049685928</v>
      </c>
      <c r="AT270" s="19" t="s">
        <v>37</v>
      </c>
      <c r="AV270" s="16">
        <v>116745.43550958205</v>
      </c>
      <c r="AW270" s="17">
        <v>40</v>
      </c>
      <c r="AX270" s="18" t="s">
        <v>37</v>
      </c>
      <c r="AY270" s="19">
        <v>116745.43550958205</v>
      </c>
      <c r="AZ270" s="19" t="s">
        <v>37</v>
      </c>
    </row>
    <row r="271" spans="8:52" customFormat="1" x14ac:dyDescent="0.15">
      <c r="H271" s="4"/>
      <c r="I271" s="14">
        <v>44830</v>
      </c>
      <c r="J271" s="15" t="s">
        <v>37</v>
      </c>
      <c r="K271" s="15" t="s">
        <v>37</v>
      </c>
      <c r="L271" s="15">
        <v>0</v>
      </c>
      <c r="M271" s="15">
        <v>0</v>
      </c>
      <c r="N271" s="15">
        <v>23458.480595806988</v>
      </c>
      <c r="O271" s="15">
        <v>23990.461823663725</v>
      </c>
      <c r="P271" s="15">
        <v>0</v>
      </c>
      <c r="Q271" s="15">
        <v>0</v>
      </c>
      <c r="R271" s="15" t="s">
        <v>37</v>
      </c>
      <c r="S271" s="15" t="s">
        <v>37</v>
      </c>
      <c r="T271" s="15">
        <v>69261.40274778103</v>
      </c>
      <c r="U271" s="15" t="s">
        <v>37</v>
      </c>
      <c r="V271" s="15" t="s">
        <v>37</v>
      </c>
      <c r="W271" s="15" t="s">
        <v>37</v>
      </c>
      <c r="X271" s="15" t="s">
        <v>37</v>
      </c>
      <c r="Y271" s="15" t="s">
        <v>37</v>
      </c>
      <c r="Z271" s="15" t="s">
        <v>37</v>
      </c>
      <c r="AA271" s="15" t="s">
        <v>37</v>
      </c>
      <c r="AB271" s="15" t="s">
        <v>37</v>
      </c>
      <c r="AC271" s="15" t="s">
        <v>37</v>
      </c>
      <c r="AD271" s="15" t="s">
        <v>37</v>
      </c>
      <c r="AE271" s="15" t="s">
        <v>37</v>
      </c>
      <c r="AF271" s="15" t="s">
        <v>37</v>
      </c>
      <c r="AG271" s="15" t="s">
        <v>37</v>
      </c>
      <c r="AH271" s="15" t="s">
        <v>37</v>
      </c>
      <c r="AI271" s="15" t="s">
        <v>37</v>
      </c>
      <c r="AJ271" s="15" t="s">
        <v>37</v>
      </c>
      <c r="AK271" s="15" t="s">
        <v>37</v>
      </c>
      <c r="AL271" s="15" t="s">
        <v>37</v>
      </c>
      <c r="AM271" s="15" t="s">
        <v>37</v>
      </c>
      <c r="AN271" s="15" t="s">
        <v>37</v>
      </c>
      <c r="AO271" s="12"/>
      <c r="AP271" s="16">
        <v>116710.34516725174</v>
      </c>
      <c r="AQ271" s="17">
        <v>9</v>
      </c>
      <c r="AR271" s="18" t="s">
        <v>37</v>
      </c>
      <c r="AS271" s="19">
        <v>3144442.3948531798</v>
      </c>
      <c r="AT271" s="19" t="s">
        <v>37</v>
      </c>
      <c r="AV271" s="16">
        <v>116710.34516725174</v>
      </c>
      <c r="AW271" s="17">
        <v>40</v>
      </c>
      <c r="AX271" s="18" t="s">
        <v>37</v>
      </c>
      <c r="AY271" s="19">
        <v>233455.78067683379</v>
      </c>
      <c r="AZ271" s="19" t="s">
        <v>37</v>
      </c>
    </row>
    <row r="272" spans="8:52" customFormat="1" x14ac:dyDescent="0.15">
      <c r="H272" s="4"/>
      <c r="I272" s="14">
        <v>44831</v>
      </c>
      <c r="J272" s="15" t="s">
        <v>37</v>
      </c>
      <c r="K272" s="15" t="s">
        <v>37</v>
      </c>
      <c r="L272" s="15">
        <v>0</v>
      </c>
      <c r="M272" s="15">
        <v>0</v>
      </c>
      <c r="N272" s="15">
        <v>23451.429646782188</v>
      </c>
      <c r="O272" s="15">
        <v>23983.250976281302</v>
      </c>
      <c r="P272" s="15">
        <v>0</v>
      </c>
      <c r="Q272" s="15">
        <v>0</v>
      </c>
      <c r="R272" s="15" t="s">
        <v>37</v>
      </c>
      <c r="S272" s="15" t="s">
        <v>37</v>
      </c>
      <c r="T272" s="15">
        <v>69240.584749012254</v>
      </c>
      <c r="U272" s="15" t="s">
        <v>37</v>
      </c>
      <c r="V272" s="15" t="s">
        <v>37</v>
      </c>
      <c r="W272" s="15" t="s">
        <v>37</v>
      </c>
      <c r="X272" s="15" t="s">
        <v>37</v>
      </c>
      <c r="Y272" s="15" t="s">
        <v>37</v>
      </c>
      <c r="Z272" s="15" t="s">
        <v>37</v>
      </c>
      <c r="AA272" s="15" t="s">
        <v>37</v>
      </c>
      <c r="AB272" s="15" t="s">
        <v>37</v>
      </c>
      <c r="AC272" s="15" t="s">
        <v>37</v>
      </c>
      <c r="AD272" s="15" t="s">
        <v>37</v>
      </c>
      <c r="AE272" s="15" t="s">
        <v>37</v>
      </c>
      <c r="AF272" s="15" t="s">
        <v>37</v>
      </c>
      <c r="AG272" s="15" t="s">
        <v>37</v>
      </c>
      <c r="AH272" s="15" t="s">
        <v>37</v>
      </c>
      <c r="AI272" s="15" t="s">
        <v>37</v>
      </c>
      <c r="AJ272" s="15" t="s">
        <v>37</v>
      </c>
      <c r="AK272" s="15" t="s">
        <v>37</v>
      </c>
      <c r="AL272" s="15" t="s">
        <v>37</v>
      </c>
      <c r="AM272" s="15" t="s">
        <v>37</v>
      </c>
      <c r="AN272" s="15" t="s">
        <v>37</v>
      </c>
      <c r="AO272" s="12"/>
      <c r="AP272" s="16">
        <v>116675.26537207575</v>
      </c>
      <c r="AQ272" s="17">
        <v>9</v>
      </c>
      <c r="AR272" s="18" t="s">
        <v>37</v>
      </c>
      <c r="AS272" s="19">
        <v>3261117.6602252554</v>
      </c>
      <c r="AT272" s="19" t="s">
        <v>37</v>
      </c>
      <c r="AV272" s="16">
        <v>116675.26537207575</v>
      </c>
      <c r="AW272" s="17">
        <v>40</v>
      </c>
      <c r="AX272" s="18" t="s">
        <v>37</v>
      </c>
      <c r="AY272" s="19">
        <v>350131.04604890954</v>
      </c>
      <c r="AZ272" s="19" t="s">
        <v>37</v>
      </c>
    </row>
    <row r="273" spans="8:52" customFormat="1" x14ac:dyDescent="0.15">
      <c r="H273" s="4"/>
      <c r="I273" s="14">
        <v>44832</v>
      </c>
      <c r="J273" s="15" t="s">
        <v>37</v>
      </c>
      <c r="K273" s="15" t="s">
        <v>37</v>
      </c>
      <c r="L273" s="15">
        <v>0</v>
      </c>
      <c r="M273" s="15">
        <v>0</v>
      </c>
      <c r="N273" s="15">
        <v>23444.380817071211</v>
      </c>
      <c r="O273" s="15">
        <v>23976.042296273572</v>
      </c>
      <c r="P273" s="15">
        <v>0</v>
      </c>
      <c r="Q273" s="15">
        <v>0</v>
      </c>
      <c r="R273" s="15" t="s">
        <v>37</v>
      </c>
      <c r="S273" s="15" t="s">
        <v>37</v>
      </c>
      <c r="T273" s="15">
        <v>69219.77300753913</v>
      </c>
      <c r="U273" s="15" t="s">
        <v>37</v>
      </c>
      <c r="V273" s="15" t="s">
        <v>37</v>
      </c>
      <c r="W273" s="15" t="s">
        <v>37</v>
      </c>
      <c r="X273" s="15" t="s">
        <v>37</v>
      </c>
      <c r="Y273" s="15" t="s">
        <v>37</v>
      </c>
      <c r="Z273" s="15" t="s">
        <v>37</v>
      </c>
      <c r="AA273" s="15" t="s">
        <v>37</v>
      </c>
      <c r="AB273" s="15" t="s">
        <v>37</v>
      </c>
      <c r="AC273" s="15" t="s">
        <v>37</v>
      </c>
      <c r="AD273" s="15" t="s">
        <v>37</v>
      </c>
      <c r="AE273" s="15" t="s">
        <v>37</v>
      </c>
      <c r="AF273" s="15" t="s">
        <v>37</v>
      </c>
      <c r="AG273" s="15" t="s">
        <v>37</v>
      </c>
      <c r="AH273" s="15" t="s">
        <v>37</v>
      </c>
      <c r="AI273" s="15" t="s">
        <v>37</v>
      </c>
      <c r="AJ273" s="15" t="s">
        <v>37</v>
      </c>
      <c r="AK273" s="15" t="s">
        <v>37</v>
      </c>
      <c r="AL273" s="15" t="s">
        <v>37</v>
      </c>
      <c r="AM273" s="15" t="s">
        <v>37</v>
      </c>
      <c r="AN273" s="15" t="s">
        <v>37</v>
      </c>
      <c r="AO273" s="12"/>
      <c r="AP273" s="16">
        <v>116640.19612088392</v>
      </c>
      <c r="AQ273" s="17">
        <v>9</v>
      </c>
      <c r="AR273" s="18" t="s">
        <v>37</v>
      </c>
      <c r="AS273" s="19">
        <v>3377757.8563461392</v>
      </c>
      <c r="AT273" s="19" t="s">
        <v>37</v>
      </c>
      <c r="AV273" s="16">
        <v>116640.19612088392</v>
      </c>
      <c r="AW273" s="17">
        <v>40</v>
      </c>
      <c r="AX273" s="18" t="s">
        <v>37</v>
      </c>
      <c r="AY273" s="19">
        <v>466771.24216979346</v>
      </c>
      <c r="AZ273" s="19" t="s">
        <v>37</v>
      </c>
    </row>
    <row r="274" spans="8:52" customFormat="1" x14ac:dyDescent="0.15">
      <c r="H274" s="4"/>
      <c r="I274" s="14">
        <v>44833</v>
      </c>
      <c r="J274" s="15" t="s">
        <v>37</v>
      </c>
      <c r="K274" s="15" t="s">
        <v>37</v>
      </c>
      <c r="L274" s="15">
        <v>0</v>
      </c>
      <c r="M274" s="15">
        <v>0</v>
      </c>
      <c r="N274" s="15">
        <v>22518.222964623837</v>
      </c>
      <c r="O274" s="15">
        <v>23968.835782989092</v>
      </c>
      <c r="P274" s="15">
        <v>0</v>
      </c>
      <c r="Q274" s="15">
        <v>0</v>
      </c>
      <c r="R274" s="15" t="s">
        <v>37</v>
      </c>
      <c r="S274" s="15" t="s">
        <v>37</v>
      </c>
      <c r="T274" s="15">
        <v>69198.967521480867</v>
      </c>
      <c r="U274" s="15" t="s">
        <v>37</v>
      </c>
      <c r="V274" s="15" t="s">
        <v>37</v>
      </c>
      <c r="W274" s="15" t="s">
        <v>37</v>
      </c>
      <c r="X274" s="15" t="s">
        <v>37</v>
      </c>
      <c r="Y274" s="15" t="s">
        <v>37</v>
      </c>
      <c r="Z274" s="15" t="s">
        <v>37</v>
      </c>
      <c r="AA274" s="15" t="s">
        <v>37</v>
      </c>
      <c r="AB274" s="15" t="s">
        <v>37</v>
      </c>
      <c r="AC274" s="15" t="s">
        <v>37</v>
      </c>
      <c r="AD274" s="15" t="s">
        <v>37</v>
      </c>
      <c r="AE274" s="15" t="s">
        <v>37</v>
      </c>
      <c r="AF274" s="15" t="s">
        <v>37</v>
      </c>
      <c r="AG274" s="15" t="s">
        <v>37</v>
      </c>
      <c r="AH274" s="15" t="s">
        <v>37</v>
      </c>
      <c r="AI274" s="15" t="s">
        <v>37</v>
      </c>
      <c r="AJ274" s="15" t="s">
        <v>37</v>
      </c>
      <c r="AK274" s="15" t="s">
        <v>37</v>
      </c>
      <c r="AL274" s="15" t="s">
        <v>37</v>
      </c>
      <c r="AM274" s="15" t="s">
        <v>37</v>
      </c>
      <c r="AN274" s="15" t="s">
        <v>37</v>
      </c>
      <c r="AO274" s="12"/>
      <c r="AP274" s="16">
        <v>115686.0262690938</v>
      </c>
      <c r="AQ274" s="17">
        <v>9</v>
      </c>
      <c r="AR274" s="18" t="s">
        <v>37</v>
      </c>
      <c r="AS274" s="19">
        <v>3493443.8826152328</v>
      </c>
      <c r="AT274" s="19" t="s">
        <v>37</v>
      </c>
      <c r="AV274" s="16">
        <v>115686.0262690938</v>
      </c>
      <c r="AW274" s="17">
        <v>40</v>
      </c>
      <c r="AX274" s="18" t="s">
        <v>37</v>
      </c>
      <c r="AY274" s="19">
        <v>582457.26843888732</v>
      </c>
      <c r="AZ274" s="19" t="s">
        <v>37</v>
      </c>
    </row>
    <row r="275" spans="8:52" customFormat="1" x14ac:dyDescent="0.15">
      <c r="H275" s="4"/>
      <c r="I275" s="14">
        <v>44834</v>
      </c>
      <c r="J275" s="15" t="s">
        <v>37</v>
      </c>
      <c r="K275" s="15" t="s">
        <v>37</v>
      </c>
      <c r="L275" s="15">
        <v>0</v>
      </c>
      <c r="M275" s="15">
        <v>0</v>
      </c>
      <c r="N275" s="15">
        <v>22511.454630178469</v>
      </c>
      <c r="O275" s="15">
        <v>23961.631435776606</v>
      </c>
      <c r="P275" s="15">
        <v>0</v>
      </c>
      <c r="Q275" s="15">
        <v>0</v>
      </c>
      <c r="R275" s="15" t="s">
        <v>37</v>
      </c>
      <c r="S275" s="15" t="s">
        <v>37</v>
      </c>
      <c r="T275" s="15">
        <v>69178.168288957255</v>
      </c>
      <c r="U275" s="15" t="s">
        <v>37</v>
      </c>
      <c r="V275" s="15" t="s">
        <v>37</v>
      </c>
      <c r="W275" s="15" t="s">
        <v>37</v>
      </c>
      <c r="X275" s="15" t="s">
        <v>37</v>
      </c>
      <c r="Y275" s="15" t="s">
        <v>37</v>
      </c>
      <c r="Z275" s="15" t="s">
        <v>37</v>
      </c>
      <c r="AA275" s="15" t="s">
        <v>37</v>
      </c>
      <c r="AB275" s="15" t="s">
        <v>37</v>
      </c>
      <c r="AC275" s="15" t="s">
        <v>37</v>
      </c>
      <c r="AD275" s="15" t="s">
        <v>37</v>
      </c>
      <c r="AE275" s="15" t="s">
        <v>37</v>
      </c>
      <c r="AF275" s="15" t="s">
        <v>37</v>
      </c>
      <c r="AG275" s="15" t="s">
        <v>37</v>
      </c>
      <c r="AH275" s="15" t="s">
        <v>37</v>
      </c>
      <c r="AI275" s="15" t="s">
        <v>37</v>
      </c>
      <c r="AJ275" s="15" t="s">
        <v>37</v>
      </c>
      <c r="AK275" s="15" t="s">
        <v>37</v>
      </c>
      <c r="AL275" s="15" t="s">
        <v>37</v>
      </c>
      <c r="AM275" s="15" t="s">
        <v>37</v>
      </c>
      <c r="AN275" s="15" t="s">
        <v>37</v>
      </c>
      <c r="AO275" s="12"/>
      <c r="AP275" s="16">
        <v>115651.25435491232</v>
      </c>
      <c r="AQ275" s="17">
        <v>9</v>
      </c>
      <c r="AR275" s="18">
        <v>9</v>
      </c>
      <c r="AS275" s="19">
        <v>3609095.1369701452</v>
      </c>
      <c r="AT275" s="19">
        <v>3609095.1369701452</v>
      </c>
      <c r="AV275" s="16">
        <v>115651.25435491232</v>
      </c>
      <c r="AW275" s="17">
        <v>40</v>
      </c>
      <c r="AX275" s="18" t="s">
        <v>37</v>
      </c>
      <c r="AY275" s="19">
        <v>698108.52279379964</v>
      </c>
      <c r="AZ275" s="19" t="s">
        <v>37</v>
      </c>
    </row>
    <row r="276" spans="8:52" customFormat="1" x14ac:dyDescent="0.15">
      <c r="H276" s="4"/>
      <c r="I276" s="14">
        <v>44835</v>
      </c>
      <c r="J276" s="15" t="s">
        <v>37</v>
      </c>
      <c r="K276" s="15" t="s">
        <v>37</v>
      </c>
      <c r="L276" s="15">
        <v>0</v>
      </c>
      <c r="M276" s="15">
        <v>0</v>
      </c>
      <c r="N276" s="15">
        <v>22504.688330101057</v>
      </c>
      <c r="O276" s="15">
        <v>23954.429253985054</v>
      </c>
      <c r="P276" s="15">
        <v>0</v>
      </c>
      <c r="Q276" s="15">
        <v>0</v>
      </c>
      <c r="R276" s="15" t="s">
        <v>37</v>
      </c>
      <c r="S276" s="15" t="s">
        <v>37</v>
      </c>
      <c r="T276" s="15">
        <v>69157.375308088696</v>
      </c>
      <c r="U276" s="15" t="s">
        <v>37</v>
      </c>
      <c r="V276" s="15" t="s">
        <v>37</v>
      </c>
      <c r="W276" s="15" t="s">
        <v>37</v>
      </c>
      <c r="X276" s="15" t="s">
        <v>37</v>
      </c>
      <c r="Y276" s="15" t="s">
        <v>37</v>
      </c>
      <c r="Z276" s="15" t="s">
        <v>37</v>
      </c>
      <c r="AA276" s="15" t="s">
        <v>37</v>
      </c>
      <c r="AB276" s="15" t="s">
        <v>37</v>
      </c>
      <c r="AC276" s="15" t="s">
        <v>37</v>
      </c>
      <c r="AD276" s="15" t="s">
        <v>37</v>
      </c>
      <c r="AE276" s="15" t="s">
        <v>37</v>
      </c>
      <c r="AF276" s="15" t="s">
        <v>37</v>
      </c>
      <c r="AG276" s="15" t="s">
        <v>37</v>
      </c>
      <c r="AH276" s="15" t="s">
        <v>37</v>
      </c>
      <c r="AI276" s="15" t="s">
        <v>37</v>
      </c>
      <c r="AJ276" s="15" t="s">
        <v>37</v>
      </c>
      <c r="AK276" s="15" t="s">
        <v>37</v>
      </c>
      <c r="AL276" s="15" t="s">
        <v>37</v>
      </c>
      <c r="AM276" s="15" t="s">
        <v>37</v>
      </c>
      <c r="AN276" s="15" t="s">
        <v>37</v>
      </c>
      <c r="AO276" s="12"/>
      <c r="AP276" s="16">
        <v>115616.49289217481</v>
      </c>
      <c r="AQ276" s="17">
        <v>10</v>
      </c>
      <c r="AR276" s="18" t="s">
        <v>37</v>
      </c>
      <c r="AS276" s="19">
        <v>115616.49289217481</v>
      </c>
      <c r="AT276" s="19" t="s">
        <v>37</v>
      </c>
      <c r="AV276" s="16">
        <v>115616.49289217481</v>
      </c>
      <c r="AW276" s="17">
        <v>40</v>
      </c>
      <c r="AX276" s="18">
        <v>40</v>
      </c>
      <c r="AY276" s="19">
        <v>813725.01568597439</v>
      </c>
      <c r="AZ276" s="19">
        <v>813725.01568597439</v>
      </c>
    </row>
    <row r="277" spans="8:52" customFormat="1" x14ac:dyDescent="0.15">
      <c r="H277" s="4"/>
      <c r="I277" s="14">
        <v>44836</v>
      </c>
      <c r="J277" s="15" t="s">
        <v>37</v>
      </c>
      <c r="K277" s="15" t="s">
        <v>37</v>
      </c>
      <c r="L277" s="15">
        <v>0</v>
      </c>
      <c r="M277" s="15">
        <v>0</v>
      </c>
      <c r="N277" s="15">
        <v>22497.924063780119</v>
      </c>
      <c r="O277" s="15">
        <v>23486.705597791195</v>
      </c>
      <c r="P277" s="15">
        <v>0</v>
      </c>
      <c r="Q277" s="15">
        <v>0</v>
      </c>
      <c r="R277" s="15" t="s">
        <v>37</v>
      </c>
      <c r="S277" s="15" t="s">
        <v>37</v>
      </c>
      <c r="T277" s="15">
        <v>68162.833808306008</v>
      </c>
      <c r="U277" s="15" t="s">
        <v>37</v>
      </c>
      <c r="V277" s="15" t="s">
        <v>37</v>
      </c>
      <c r="W277" s="15" t="s">
        <v>37</v>
      </c>
      <c r="X277" s="15" t="s">
        <v>37</v>
      </c>
      <c r="Y277" s="15" t="s">
        <v>37</v>
      </c>
      <c r="Z277" s="15" t="s">
        <v>37</v>
      </c>
      <c r="AA277" s="15" t="s">
        <v>37</v>
      </c>
      <c r="AB277" s="15" t="s">
        <v>37</v>
      </c>
      <c r="AC277" s="15" t="s">
        <v>37</v>
      </c>
      <c r="AD277" s="15" t="s">
        <v>37</v>
      </c>
      <c r="AE277" s="15" t="s">
        <v>37</v>
      </c>
      <c r="AF277" s="15" t="s">
        <v>37</v>
      </c>
      <c r="AG277" s="15" t="s">
        <v>37</v>
      </c>
      <c r="AH277" s="15" t="s">
        <v>37</v>
      </c>
      <c r="AI277" s="15" t="s">
        <v>37</v>
      </c>
      <c r="AJ277" s="15" t="s">
        <v>37</v>
      </c>
      <c r="AK277" s="15" t="s">
        <v>37</v>
      </c>
      <c r="AL277" s="15" t="s">
        <v>37</v>
      </c>
      <c r="AM277" s="15" t="s">
        <v>37</v>
      </c>
      <c r="AN277" s="15" t="s">
        <v>37</v>
      </c>
      <c r="AO277" s="12"/>
      <c r="AP277" s="16">
        <v>114147.46346987732</v>
      </c>
      <c r="AQ277" s="17">
        <v>10</v>
      </c>
      <c r="AR277" s="18" t="s">
        <v>37</v>
      </c>
      <c r="AS277" s="19">
        <v>229763.95636205212</v>
      </c>
      <c r="AT277" s="19" t="s">
        <v>37</v>
      </c>
      <c r="AV277" s="16">
        <v>114147.46346987732</v>
      </c>
      <c r="AW277" s="17">
        <v>41</v>
      </c>
      <c r="AX277" s="18" t="s">
        <v>37</v>
      </c>
      <c r="AY277" s="19">
        <v>114147.46346987732</v>
      </c>
      <c r="AZ277" s="19" t="s">
        <v>37</v>
      </c>
    </row>
    <row r="278" spans="8:52" customFormat="1" x14ac:dyDescent="0.15">
      <c r="H278" s="4"/>
      <c r="I278" s="14">
        <v>44837</v>
      </c>
      <c r="J278" s="15" t="s">
        <v>37</v>
      </c>
      <c r="K278" s="15" t="s">
        <v>37</v>
      </c>
      <c r="L278" s="15">
        <v>0</v>
      </c>
      <c r="M278" s="15">
        <v>0</v>
      </c>
      <c r="N278" s="15">
        <v>22491.161830604378</v>
      </c>
      <c r="O278" s="15">
        <v>23479.64616513723</v>
      </c>
      <c r="P278" s="15">
        <v>0</v>
      </c>
      <c r="Q278" s="15">
        <v>0</v>
      </c>
      <c r="R278" s="15" t="s">
        <v>37</v>
      </c>
      <c r="S278" s="15" t="s">
        <v>37</v>
      </c>
      <c r="T278" s="15">
        <v>68142.346007972767</v>
      </c>
      <c r="U278" s="15" t="s">
        <v>37</v>
      </c>
      <c r="V278" s="15" t="s">
        <v>37</v>
      </c>
      <c r="W278" s="15" t="s">
        <v>37</v>
      </c>
      <c r="X278" s="15" t="s">
        <v>37</v>
      </c>
      <c r="Y278" s="15" t="s">
        <v>37</v>
      </c>
      <c r="Z278" s="15" t="s">
        <v>37</v>
      </c>
      <c r="AA278" s="15" t="s">
        <v>37</v>
      </c>
      <c r="AB278" s="15" t="s">
        <v>37</v>
      </c>
      <c r="AC278" s="15" t="s">
        <v>37</v>
      </c>
      <c r="AD278" s="15" t="s">
        <v>37</v>
      </c>
      <c r="AE278" s="15" t="s">
        <v>37</v>
      </c>
      <c r="AF278" s="15" t="s">
        <v>37</v>
      </c>
      <c r="AG278" s="15" t="s">
        <v>37</v>
      </c>
      <c r="AH278" s="15" t="s">
        <v>37</v>
      </c>
      <c r="AI278" s="15" t="s">
        <v>37</v>
      </c>
      <c r="AJ278" s="15" t="s">
        <v>37</v>
      </c>
      <c r="AK278" s="15" t="s">
        <v>37</v>
      </c>
      <c r="AL278" s="15" t="s">
        <v>37</v>
      </c>
      <c r="AM278" s="15" t="s">
        <v>37</v>
      </c>
      <c r="AN278" s="15" t="s">
        <v>37</v>
      </c>
      <c r="AO278" s="12"/>
      <c r="AP278" s="16">
        <v>114113.15400371437</v>
      </c>
      <c r="AQ278" s="17">
        <v>10</v>
      </c>
      <c r="AR278" s="18" t="s">
        <v>37</v>
      </c>
      <c r="AS278" s="19">
        <v>343877.11036576651</v>
      </c>
      <c r="AT278" s="19" t="s">
        <v>37</v>
      </c>
      <c r="AV278" s="16">
        <v>114113.15400371437</v>
      </c>
      <c r="AW278" s="17">
        <v>41</v>
      </c>
      <c r="AX278" s="18" t="s">
        <v>37</v>
      </c>
      <c r="AY278" s="19">
        <v>228260.6174735917</v>
      </c>
      <c r="AZ278" s="19" t="s">
        <v>37</v>
      </c>
    </row>
    <row r="279" spans="8:52" customFormat="1" x14ac:dyDescent="0.15">
      <c r="H279" s="4"/>
      <c r="I279" s="14">
        <v>44838</v>
      </c>
      <c r="J279" s="15" t="s">
        <v>37</v>
      </c>
      <c r="K279" s="15" t="s">
        <v>37</v>
      </c>
      <c r="L279" s="15">
        <v>0</v>
      </c>
      <c r="M279" s="15">
        <v>0</v>
      </c>
      <c r="N279" s="15">
        <v>22484.401629962722</v>
      </c>
      <c r="O279" s="15">
        <v>23472.588854347025</v>
      </c>
      <c r="P279" s="15">
        <v>0</v>
      </c>
      <c r="Q279" s="15">
        <v>0</v>
      </c>
      <c r="R279" s="15" t="s">
        <v>37</v>
      </c>
      <c r="S279" s="15" t="s">
        <v>37</v>
      </c>
      <c r="T279" s="15">
        <v>68121.864365686939</v>
      </c>
      <c r="U279" s="15" t="s">
        <v>37</v>
      </c>
      <c r="V279" s="15" t="s">
        <v>37</v>
      </c>
      <c r="W279" s="15" t="s">
        <v>37</v>
      </c>
      <c r="X279" s="15" t="s">
        <v>37</v>
      </c>
      <c r="Y279" s="15" t="s">
        <v>37</v>
      </c>
      <c r="Z279" s="15" t="s">
        <v>37</v>
      </c>
      <c r="AA279" s="15" t="s">
        <v>37</v>
      </c>
      <c r="AB279" s="15" t="s">
        <v>37</v>
      </c>
      <c r="AC279" s="15" t="s">
        <v>37</v>
      </c>
      <c r="AD279" s="15" t="s">
        <v>37</v>
      </c>
      <c r="AE279" s="15" t="s">
        <v>37</v>
      </c>
      <c r="AF279" s="15" t="s">
        <v>37</v>
      </c>
      <c r="AG279" s="15" t="s">
        <v>37</v>
      </c>
      <c r="AH279" s="15" t="s">
        <v>37</v>
      </c>
      <c r="AI279" s="15" t="s">
        <v>37</v>
      </c>
      <c r="AJ279" s="15" t="s">
        <v>37</v>
      </c>
      <c r="AK279" s="15" t="s">
        <v>37</v>
      </c>
      <c r="AL279" s="15" t="s">
        <v>37</v>
      </c>
      <c r="AM279" s="15" t="s">
        <v>37</v>
      </c>
      <c r="AN279" s="15" t="s">
        <v>37</v>
      </c>
      <c r="AO279" s="12"/>
      <c r="AP279" s="16">
        <v>114078.85484999669</v>
      </c>
      <c r="AQ279" s="17">
        <v>10</v>
      </c>
      <c r="AR279" s="18" t="s">
        <v>37</v>
      </c>
      <c r="AS279" s="19">
        <v>457955.96521576319</v>
      </c>
      <c r="AT279" s="19" t="s">
        <v>37</v>
      </c>
      <c r="AV279" s="16">
        <v>114078.85484999669</v>
      </c>
      <c r="AW279" s="17">
        <v>41</v>
      </c>
      <c r="AX279" s="18" t="s">
        <v>37</v>
      </c>
      <c r="AY279" s="19">
        <v>342339.47232358839</v>
      </c>
      <c r="AZ279" s="19" t="s">
        <v>37</v>
      </c>
    </row>
    <row r="280" spans="8:52" customFormat="1" x14ac:dyDescent="0.15">
      <c r="H280" s="4"/>
      <c r="I280" s="14">
        <v>44839</v>
      </c>
      <c r="J280" s="15" t="s">
        <v>37</v>
      </c>
      <c r="K280" s="15" t="s">
        <v>37</v>
      </c>
      <c r="L280" s="15">
        <v>0</v>
      </c>
      <c r="M280" s="15">
        <v>0</v>
      </c>
      <c r="N280" s="15">
        <v>22477.643461244232</v>
      </c>
      <c r="O280" s="15">
        <v>23465.533664782804</v>
      </c>
      <c r="P280" s="15">
        <v>0</v>
      </c>
      <c r="Q280" s="15">
        <v>0</v>
      </c>
      <c r="R280" s="15" t="s">
        <v>37</v>
      </c>
      <c r="S280" s="15" t="s">
        <v>37</v>
      </c>
      <c r="T280" s="15">
        <v>68101.38887959758</v>
      </c>
      <c r="U280" s="15" t="s">
        <v>37</v>
      </c>
      <c r="V280" s="15" t="s">
        <v>37</v>
      </c>
      <c r="W280" s="15" t="s">
        <v>37</v>
      </c>
      <c r="X280" s="15" t="s">
        <v>37</v>
      </c>
      <c r="Y280" s="15" t="s">
        <v>37</v>
      </c>
      <c r="Z280" s="15" t="s">
        <v>37</v>
      </c>
      <c r="AA280" s="15" t="s">
        <v>37</v>
      </c>
      <c r="AB280" s="15" t="s">
        <v>37</v>
      </c>
      <c r="AC280" s="15" t="s">
        <v>37</v>
      </c>
      <c r="AD280" s="15" t="s">
        <v>37</v>
      </c>
      <c r="AE280" s="15" t="s">
        <v>37</v>
      </c>
      <c r="AF280" s="15" t="s">
        <v>37</v>
      </c>
      <c r="AG280" s="15" t="s">
        <v>37</v>
      </c>
      <c r="AH280" s="15" t="s">
        <v>37</v>
      </c>
      <c r="AI280" s="15" t="s">
        <v>37</v>
      </c>
      <c r="AJ280" s="15" t="s">
        <v>37</v>
      </c>
      <c r="AK280" s="15" t="s">
        <v>37</v>
      </c>
      <c r="AL280" s="15" t="s">
        <v>37</v>
      </c>
      <c r="AM280" s="15" t="s">
        <v>37</v>
      </c>
      <c r="AN280" s="15" t="s">
        <v>37</v>
      </c>
      <c r="AO280" s="12"/>
      <c r="AP280" s="16">
        <v>114044.56600562461</v>
      </c>
      <c r="AQ280" s="17">
        <v>10</v>
      </c>
      <c r="AR280" s="18" t="s">
        <v>37</v>
      </c>
      <c r="AS280" s="19">
        <v>572000.53122138779</v>
      </c>
      <c r="AT280" s="19" t="s">
        <v>37</v>
      </c>
      <c r="AV280" s="16">
        <v>114044.56600562461</v>
      </c>
      <c r="AW280" s="17">
        <v>41</v>
      </c>
      <c r="AX280" s="18" t="s">
        <v>37</v>
      </c>
      <c r="AY280" s="19">
        <v>456384.03832921298</v>
      </c>
      <c r="AZ280" s="19" t="s">
        <v>37</v>
      </c>
    </row>
    <row r="281" spans="8:52" customFormat="1" x14ac:dyDescent="0.15">
      <c r="H281" s="4"/>
      <c r="I281" s="14">
        <v>44840</v>
      </c>
      <c r="J281" s="15" t="s">
        <v>37</v>
      </c>
      <c r="K281" s="15" t="s">
        <v>37</v>
      </c>
      <c r="L281" s="15">
        <v>0</v>
      </c>
      <c r="M281" s="15">
        <v>0</v>
      </c>
      <c r="N281" s="15" t="s">
        <v>37</v>
      </c>
      <c r="O281" s="15">
        <v>23458.480595806988</v>
      </c>
      <c r="P281" s="15">
        <v>0</v>
      </c>
      <c r="Q281" s="15">
        <v>0</v>
      </c>
      <c r="R281" s="15" t="s">
        <v>37</v>
      </c>
      <c r="S281" s="15" t="s">
        <v>37</v>
      </c>
      <c r="T281" s="15">
        <v>68080.919547854341</v>
      </c>
      <c r="U281" s="15" t="s">
        <v>37</v>
      </c>
      <c r="V281" s="15" t="s">
        <v>37</v>
      </c>
      <c r="W281" s="15" t="s">
        <v>37</v>
      </c>
      <c r="X281" s="15" t="s">
        <v>37</v>
      </c>
      <c r="Y281" s="15" t="s">
        <v>37</v>
      </c>
      <c r="Z281" s="15" t="s">
        <v>37</v>
      </c>
      <c r="AA281" s="15" t="s">
        <v>37</v>
      </c>
      <c r="AB281" s="15" t="s">
        <v>37</v>
      </c>
      <c r="AC281" s="15" t="s">
        <v>37</v>
      </c>
      <c r="AD281" s="15" t="s">
        <v>37</v>
      </c>
      <c r="AE281" s="15" t="s">
        <v>37</v>
      </c>
      <c r="AF281" s="15" t="s">
        <v>37</v>
      </c>
      <c r="AG281" s="15" t="s">
        <v>37</v>
      </c>
      <c r="AH281" s="15" t="s">
        <v>37</v>
      </c>
      <c r="AI281" s="15" t="s">
        <v>37</v>
      </c>
      <c r="AJ281" s="15" t="s">
        <v>37</v>
      </c>
      <c r="AK281" s="15" t="s">
        <v>37</v>
      </c>
      <c r="AL281" s="15" t="s">
        <v>37</v>
      </c>
      <c r="AM281" s="15" t="s">
        <v>37</v>
      </c>
      <c r="AN281" s="15" t="s">
        <v>37</v>
      </c>
      <c r="AO281" s="12"/>
      <c r="AP281" s="16">
        <v>91539.400143661333</v>
      </c>
      <c r="AQ281" s="17">
        <v>10</v>
      </c>
      <c r="AR281" s="18" t="s">
        <v>37</v>
      </c>
      <c r="AS281" s="19">
        <v>663539.93136504909</v>
      </c>
      <c r="AT281" s="19" t="s">
        <v>37</v>
      </c>
      <c r="AV281" s="16">
        <v>91539.400143661333</v>
      </c>
      <c r="AW281" s="17">
        <v>41</v>
      </c>
      <c r="AX281" s="18" t="s">
        <v>37</v>
      </c>
      <c r="AY281" s="19">
        <v>547923.43847287435</v>
      </c>
      <c r="AZ281" s="19" t="s">
        <v>37</v>
      </c>
    </row>
    <row r="282" spans="8:52" customFormat="1" x14ac:dyDescent="0.15">
      <c r="H282" s="4"/>
      <c r="I282" s="14">
        <v>44841</v>
      </c>
      <c r="J282" s="15" t="s">
        <v>37</v>
      </c>
      <c r="K282" s="15" t="s">
        <v>37</v>
      </c>
      <c r="L282" s="15">
        <v>0</v>
      </c>
      <c r="M282" s="15">
        <v>0</v>
      </c>
      <c r="N282" s="15" t="s">
        <v>37</v>
      </c>
      <c r="O282" s="15">
        <v>23451.429646782188</v>
      </c>
      <c r="P282" s="15">
        <v>0</v>
      </c>
      <c r="Q282" s="15">
        <v>0</v>
      </c>
      <c r="R282" s="15" t="s">
        <v>37</v>
      </c>
      <c r="S282" s="15" t="s">
        <v>37</v>
      </c>
      <c r="T282" s="15">
        <v>68060.456368607382</v>
      </c>
      <c r="U282" s="15" t="s">
        <v>37</v>
      </c>
      <c r="V282" s="15" t="s">
        <v>37</v>
      </c>
      <c r="W282" s="15" t="s">
        <v>37</v>
      </c>
      <c r="X282" s="15" t="s">
        <v>37</v>
      </c>
      <c r="Y282" s="15" t="s">
        <v>37</v>
      </c>
      <c r="Z282" s="15" t="s">
        <v>37</v>
      </c>
      <c r="AA282" s="15" t="s">
        <v>37</v>
      </c>
      <c r="AB282" s="15" t="s">
        <v>37</v>
      </c>
      <c r="AC282" s="15" t="s">
        <v>37</v>
      </c>
      <c r="AD282" s="15" t="s">
        <v>37</v>
      </c>
      <c r="AE282" s="15" t="s">
        <v>37</v>
      </c>
      <c r="AF282" s="15" t="s">
        <v>37</v>
      </c>
      <c r="AG282" s="15" t="s">
        <v>37</v>
      </c>
      <c r="AH282" s="15" t="s">
        <v>37</v>
      </c>
      <c r="AI282" s="15" t="s">
        <v>37</v>
      </c>
      <c r="AJ282" s="15" t="s">
        <v>37</v>
      </c>
      <c r="AK282" s="15" t="s">
        <v>37</v>
      </c>
      <c r="AL282" s="15" t="s">
        <v>37</v>
      </c>
      <c r="AM282" s="15" t="s">
        <v>37</v>
      </c>
      <c r="AN282" s="15" t="s">
        <v>37</v>
      </c>
      <c r="AO282" s="12"/>
      <c r="AP282" s="16">
        <v>91511.886015389566</v>
      </c>
      <c r="AQ282" s="17">
        <v>10</v>
      </c>
      <c r="AR282" s="18" t="s">
        <v>37</v>
      </c>
      <c r="AS282" s="19">
        <v>755051.81738043868</v>
      </c>
      <c r="AT282" s="19" t="s">
        <v>37</v>
      </c>
      <c r="AV282" s="16">
        <v>91511.886015389566</v>
      </c>
      <c r="AW282" s="17">
        <v>41</v>
      </c>
      <c r="AX282" s="18" t="s">
        <v>37</v>
      </c>
      <c r="AY282" s="19">
        <v>639435.32448826393</v>
      </c>
      <c r="AZ282" s="19" t="s">
        <v>37</v>
      </c>
    </row>
    <row r="283" spans="8:52" customFormat="1" x14ac:dyDescent="0.15">
      <c r="H283" s="4"/>
      <c r="I283" s="14">
        <v>44842</v>
      </c>
      <c r="J283" s="15" t="s">
        <v>37</v>
      </c>
      <c r="K283" s="15" t="s">
        <v>37</v>
      </c>
      <c r="L283" s="15">
        <v>0</v>
      </c>
      <c r="M283" s="15">
        <v>0</v>
      </c>
      <c r="N283" s="15" t="s">
        <v>37</v>
      </c>
      <c r="O283" s="15">
        <v>23444.380817071211</v>
      </c>
      <c r="P283" s="15">
        <v>0</v>
      </c>
      <c r="Q283" s="15">
        <v>0</v>
      </c>
      <c r="R283" s="15" t="s">
        <v>37</v>
      </c>
      <c r="S283" s="15" t="s">
        <v>37</v>
      </c>
      <c r="T283" s="15">
        <v>68039.99934000746</v>
      </c>
      <c r="U283" s="15" t="s">
        <v>37</v>
      </c>
      <c r="V283" s="15" t="s">
        <v>37</v>
      </c>
      <c r="W283" s="15" t="s">
        <v>37</v>
      </c>
      <c r="X283" s="15" t="s">
        <v>37</v>
      </c>
      <c r="Y283" s="15" t="s">
        <v>37</v>
      </c>
      <c r="Z283" s="15" t="s">
        <v>37</v>
      </c>
      <c r="AA283" s="15" t="s">
        <v>37</v>
      </c>
      <c r="AB283" s="15" t="s">
        <v>37</v>
      </c>
      <c r="AC283" s="15" t="s">
        <v>37</v>
      </c>
      <c r="AD283" s="15" t="s">
        <v>37</v>
      </c>
      <c r="AE283" s="15" t="s">
        <v>37</v>
      </c>
      <c r="AF283" s="15" t="s">
        <v>37</v>
      </c>
      <c r="AG283" s="15" t="s">
        <v>37</v>
      </c>
      <c r="AH283" s="15" t="s">
        <v>37</v>
      </c>
      <c r="AI283" s="15" t="s">
        <v>37</v>
      </c>
      <c r="AJ283" s="15" t="s">
        <v>37</v>
      </c>
      <c r="AK283" s="15" t="s">
        <v>37</v>
      </c>
      <c r="AL283" s="15" t="s">
        <v>37</v>
      </c>
      <c r="AM283" s="15" t="s">
        <v>37</v>
      </c>
      <c r="AN283" s="15" t="s">
        <v>37</v>
      </c>
      <c r="AO283" s="12"/>
      <c r="AP283" s="16">
        <v>91484.380157078675</v>
      </c>
      <c r="AQ283" s="17">
        <v>10</v>
      </c>
      <c r="AR283" s="18" t="s">
        <v>37</v>
      </c>
      <c r="AS283" s="19">
        <v>846536.19753751741</v>
      </c>
      <c r="AT283" s="19" t="s">
        <v>37</v>
      </c>
      <c r="AV283" s="16">
        <v>91484.380157078675</v>
      </c>
      <c r="AW283" s="17">
        <v>41</v>
      </c>
      <c r="AX283" s="18">
        <v>41</v>
      </c>
      <c r="AY283" s="19">
        <v>730919.70464534266</v>
      </c>
      <c r="AZ283" s="19">
        <v>730919.70464534266</v>
      </c>
    </row>
    <row r="284" spans="8:52" customFormat="1" x14ac:dyDescent="0.15">
      <c r="H284" s="4"/>
      <c r="I284" s="14">
        <v>44843</v>
      </c>
      <c r="J284" s="15" t="s">
        <v>37</v>
      </c>
      <c r="K284" s="15" t="s">
        <v>37</v>
      </c>
      <c r="L284" s="15">
        <v>0</v>
      </c>
      <c r="M284" s="15">
        <v>0</v>
      </c>
      <c r="N284" s="15" t="s">
        <v>37</v>
      </c>
      <c r="O284" s="15">
        <v>22518.222964623837</v>
      </c>
      <c r="P284" s="15">
        <v>0</v>
      </c>
      <c r="Q284" s="15">
        <v>0</v>
      </c>
      <c r="R284" s="15" t="s">
        <v>37</v>
      </c>
      <c r="S284" s="15" t="s">
        <v>37</v>
      </c>
      <c r="T284" s="15">
        <v>67047.840625060024</v>
      </c>
      <c r="U284" s="15" t="s">
        <v>37</v>
      </c>
      <c r="V284" s="15" t="s">
        <v>37</v>
      </c>
      <c r="W284" s="15" t="s">
        <v>37</v>
      </c>
      <c r="X284" s="15" t="s">
        <v>37</v>
      </c>
      <c r="Y284" s="15" t="s">
        <v>37</v>
      </c>
      <c r="Z284" s="15" t="s">
        <v>37</v>
      </c>
      <c r="AA284" s="15" t="s">
        <v>37</v>
      </c>
      <c r="AB284" s="15" t="s">
        <v>37</v>
      </c>
      <c r="AC284" s="15" t="s">
        <v>37</v>
      </c>
      <c r="AD284" s="15" t="s">
        <v>37</v>
      </c>
      <c r="AE284" s="15" t="s">
        <v>37</v>
      </c>
      <c r="AF284" s="15" t="s">
        <v>37</v>
      </c>
      <c r="AG284" s="15" t="s">
        <v>37</v>
      </c>
      <c r="AH284" s="15" t="s">
        <v>37</v>
      </c>
      <c r="AI284" s="15" t="s">
        <v>37</v>
      </c>
      <c r="AJ284" s="15" t="s">
        <v>37</v>
      </c>
      <c r="AK284" s="15" t="s">
        <v>37</v>
      </c>
      <c r="AL284" s="15" t="s">
        <v>37</v>
      </c>
      <c r="AM284" s="15" t="s">
        <v>37</v>
      </c>
      <c r="AN284" s="15" t="s">
        <v>37</v>
      </c>
      <c r="AO284" s="12"/>
      <c r="AP284" s="16">
        <v>89566.063589683865</v>
      </c>
      <c r="AQ284" s="17">
        <v>10</v>
      </c>
      <c r="AR284" s="18" t="s">
        <v>37</v>
      </c>
      <c r="AS284" s="19">
        <v>936102.26112720126</v>
      </c>
      <c r="AT284" s="19" t="s">
        <v>37</v>
      </c>
      <c r="AV284" s="16">
        <v>89566.063589683865</v>
      </c>
      <c r="AW284" s="17">
        <v>42</v>
      </c>
      <c r="AX284" s="18" t="s">
        <v>37</v>
      </c>
      <c r="AY284" s="19">
        <v>89566.063589683865</v>
      </c>
      <c r="AZ284" s="19" t="s">
        <v>37</v>
      </c>
    </row>
    <row r="285" spans="8:52" customFormat="1" x14ac:dyDescent="0.15">
      <c r="H285" s="4"/>
      <c r="I285" s="14">
        <v>44844</v>
      </c>
      <c r="J285" s="15" t="s">
        <v>37</v>
      </c>
      <c r="K285" s="15" t="s">
        <v>37</v>
      </c>
      <c r="L285" s="15">
        <v>0</v>
      </c>
      <c r="M285" s="15">
        <v>0</v>
      </c>
      <c r="N285" s="15" t="s">
        <v>37</v>
      </c>
      <c r="O285" s="15">
        <v>22511.454630178469</v>
      </c>
      <c r="P285" s="15">
        <v>0</v>
      </c>
      <c r="Q285" s="15">
        <v>0</v>
      </c>
      <c r="R285" s="15" t="s">
        <v>37</v>
      </c>
      <c r="S285" s="15" t="s">
        <v>37</v>
      </c>
      <c r="T285" s="15">
        <v>67027.687959820731</v>
      </c>
      <c r="U285" s="15" t="s">
        <v>37</v>
      </c>
      <c r="V285" s="15" t="s">
        <v>37</v>
      </c>
      <c r="W285" s="15" t="s">
        <v>37</v>
      </c>
      <c r="X285" s="15" t="s">
        <v>37</v>
      </c>
      <c r="Y285" s="15" t="s">
        <v>37</v>
      </c>
      <c r="Z285" s="15" t="s">
        <v>37</v>
      </c>
      <c r="AA285" s="15" t="s">
        <v>37</v>
      </c>
      <c r="AB285" s="15" t="s">
        <v>37</v>
      </c>
      <c r="AC285" s="15" t="s">
        <v>37</v>
      </c>
      <c r="AD285" s="15" t="s">
        <v>37</v>
      </c>
      <c r="AE285" s="15" t="s">
        <v>37</v>
      </c>
      <c r="AF285" s="15" t="s">
        <v>37</v>
      </c>
      <c r="AG285" s="15" t="s">
        <v>37</v>
      </c>
      <c r="AH285" s="15" t="s">
        <v>37</v>
      </c>
      <c r="AI285" s="15" t="s">
        <v>37</v>
      </c>
      <c r="AJ285" s="15" t="s">
        <v>37</v>
      </c>
      <c r="AK285" s="15" t="s">
        <v>37</v>
      </c>
      <c r="AL285" s="15" t="s">
        <v>37</v>
      </c>
      <c r="AM285" s="15" t="s">
        <v>37</v>
      </c>
      <c r="AN285" s="15" t="s">
        <v>37</v>
      </c>
      <c r="AO285" s="12"/>
      <c r="AP285" s="16">
        <v>89539.142589999203</v>
      </c>
      <c r="AQ285" s="17">
        <v>10</v>
      </c>
      <c r="AR285" s="18" t="s">
        <v>37</v>
      </c>
      <c r="AS285" s="19">
        <v>1025641.4037172005</v>
      </c>
      <c r="AT285" s="19" t="s">
        <v>37</v>
      </c>
      <c r="AV285" s="16">
        <v>89539.142589999203</v>
      </c>
      <c r="AW285" s="17">
        <v>42</v>
      </c>
      <c r="AX285" s="18" t="s">
        <v>37</v>
      </c>
      <c r="AY285" s="19">
        <v>179105.20617968307</v>
      </c>
      <c r="AZ285" s="19" t="s">
        <v>37</v>
      </c>
    </row>
    <row r="286" spans="8:52" customFormat="1" x14ac:dyDescent="0.15">
      <c r="H286" s="4"/>
      <c r="I286" s="14">
        <v>44845</v>
      </c>
      <c r="J286" s="15" t="s">
        <v>37</v>
      </c>
      <c r="K286" s="15" t="s">
        <v>37</v>
      </c>
      <c r="L286" s="15">
        <v>0</v>
      </c>
      <c r="M286" s="15">
        <v>0</v>
      </c>
      <c r="N286" s="15" t="s">
        <v>37</v>
      </c>
      <c r="O286" s="15">
        <v>22504.688330101057</v>
      </c>
      <c r="P286" s="15">
        <v>0</v>
      </c>
      <c r="Q286" s="15">
        <v>0</v>
      </c>
      <c r="R286" s="15" t="s">
        <v>37</v>
      </c>
      <c r="S286" s="15" t="s">
        <v>37</v>
      </c>
      <c r="T286" s="15">
        <v>67007.541351896813</v>
      </c>
      <c r="U286" s="15" t="s">
        <v>37</v>
      </c>
      <c r="V286" s="15" t="s">
        <v>37</v>
      </c>
      <c r="W286" s="15" t="s">
        <v>37</v>
      </c>
      <c r="X286" s="15" t="s">
        <v>37</v>
      </c>
      <c r="Y286" s="15" t="s">
        <v>37</v>
      </c>
      <c r="Z286" s="15" t="s">
        <v>37</v>
      </c>
      <c r="AA286" s="15" t="s">
        <v>37</v>
      </c>
      <c r="AB286" s="15" t="s">
        <v>37</v>
      </c>
      <c r="AC286" s="15" t="s">
        <v>37</v>
      </c>
      <c r="AD286" s="15" t="s">
        <v>37</v>
      </c>
      <c r="AE286" s="15" t="s">
        <v>37</v>
      </c>
      <c r="AF286" s="15" t="s">
        <v>37</v>
      </c>
      <c r="AG286" s="15" t="s">
        <v>37</v>
      </c>
      <c r="AH286" s="15" t="s">
        <v>37</v>
      </c>
      <c r="AI286" s="15" t="s">
        <v>37</v>
      </c>
      <c r="AJ286" s="15" t="s">
        <v>37</v>
      </c>
      <c r="AK286" s="15" t="s">
        <v>37</v>
      </c>
      <c r="AL286" s="15" t="s">
        <v>37</v>
      </c>
      <c r="AM286" s="15" t="s">
        <v>37</v>
      </c>
      <c r="AN286" s="15" t="s">
        <v>37</v>
      </c>
      <c r="AO286" s="12"/>
      <c r="AP286" s="16">
        <v>89512.229681997866</v>
      </c>
      <c r="AQ286" s="17">
        <v>10</v>
      </c>
      <c r="AR286" s="18" t="s">
        <v>37</v>
      </c>
      <c r="AS286" s="19">
        <v>1115153.6333991983</v>
      </c>
      <c r="AT286" s="19" t="s">
        <v>37</v>
      </c>
      <c r="AV286" s="16">
        <v>89512.229681997866</v>
      </c>
      <c r="AW286" s="17">
        <v>42</v>
      </c>
      <c r="AX286" s="18" t="s">
        <v>37</v>
      </c>
      <c r="AY286" s="19">
        <v>268617.43586168095</v>
      </c>
      <c r="AZ286" s="19" t="s">
        <v>37</v>
      </c>
    </row>
    <row r="287" spans="8:52" customFormat="1" x14ac:dyDescent="0.15">
      <c r="H287" s="4"/>
      <c r="I287" s="14">
        <v>44846</v>
      </c>
      <c r="J287" s="15" t="s">
        <v>37</v>
      </c>
      <c r="K287" s="15" t="s">
        <v>37</v>
      </c>
      <c r="L287" s="15">
        <v>0</v>
      </c>
      <c r="M287" s="15">
        <v>0</v>
      </c>
      <c r="N287" s="15" t="s">
        <v>37</v>
      </c>
      <c r="O287" s="15">
        <v>22497.924063780119</v>
      </c>
      <c r="P287" s="15">
        <v>0</v>
      </c>
      <c r="Q287" s="15">
        <v>0</v>
      </c>
      <c r="R287" s="15" t="s">
        <v>37</v>
      </c>
      <c r="S287" s="15" t="s">
        <v>37</v>
      </c>
      <c r="T287" s="15">
        <v>66987.400799467607</v>
      </c>
      <c r="U287" s="15" t="s">
        <v>37</v>
      </c>
      <c r="V287" s="15" t="s">
        <v>37</v>
      </c>
      <c r="W287" s="15" t="s">
        <v>37</v>
      </c>
      <c r="X287" s="15" t="s">
        <v>37</v>
      </c>
      <c r="Y287" s="15" t="s">
        <v>37</v>
      </c>
      <c r="Z287" s="15" t="s">
        <v>37</v>
      </c>
      <c r="AA287" s="15" t="s">
        <v>37</v>
      </c>
      <c r="AB287" s="15" t="s">
        <v>37</v>
      </c>
      <c r="AC287" s="15" t="s">
        <v>37</v>
      </c>
      <c r="AD287" s="15" t="s">
        <v>37</v>
      </c>
      <c r="AE287" s="15" t="s">
        <v>37</v>
      </c>
      <c r="AF287" s="15" t="s">
        <v>37</v>
      </c>
      <c r="AG287" s="15" t="s">
        <v>37</v>
      </c>
      <c r="AH287" s="15" t="s">
        <v>37</v>
      </c>
      <c r="AI287" s="15" t="s">
        <v>37</v>
      </c>
      <c r="AJ287" s="15" t="s">
        <v>37</v>
      </c>
      <c r="AK287" s="15" t="s">
        <v>37</v>
      </c>
      <c r="AL287" s="15" t="s">
        <v>37</v>
      </c>
      <c r="AM287" s="15" t="s">
        <v>37</v>
      </c>
      <c r="AN287" s="15" t="s">
        <v>37</v>
      </c>
      <c r="AO287" s="12"/>
      <c r="AP287" s="16">
        <v>89485.324863247719</v>
      </c>
      <c r="AQ287" s="17">
        <v>10</v>
      </c>
      <c r="AR287" s="18" t="s">
        <v>37</v>
      </c>
      <c r="AS287" s="19">
        <v>1204638.9582624461</v>
      </c>
      <c r="AT287" s="19" t="s">
        <v>37</v>
      </c>
      <c r="AV287" s="16">
        <v>89485.324863247719</v>
      </c>
      <c r="AW287" s="17">
        <v>42</v>
      </c>
      <c r="AX287" s="18" t="s">
        <v>37</v>
      </c>
      <c r="AY287" s="19">
        <v>358102.7607249287</v>
      </c>
      <c r="AZ287" s="19" t="s">
        <v>37</v>
      </c>
    </row>
    <row r="288" spans="8:52" customFormat="1" x14ac:dyDescent="0.15">
      <c r="H288" s="4"/>
      <c r="I288" s="14">
        <v>44847</v>
      </c>
      <c r="J288" s="15" t="s">
        <v>37</v>
      </c>
      <c r="K288" s="15" t="s">
        <v>37</v>
      </c>
      <c r="L288" s="15">
        <v>0</v>
      </c>
      <c r="M288" s="15">
        <v>0</v>
      </c>
      <c r="N288" s="15" t="s">
        <v>37</v>
      </c>
      <c r="O288" s="15">
        <v>22491.161830604378</v>
      </c>
      <c r="P288" s="15">
        <v>0</v>
      </c>
      <c r="Q288" s="15">
        <v>0</v>
      </c>
      <c r="R288" s="15" t="s">
        <v>37</v>
      </c>
      <c r="S288" s="15" t="s">
        <v>37</v>
      </c>
      <c r="T288" s="15">
        <v>66967.266300713032</v>
      </c>
      <c r="U288" s="15" t="s">
        <v>37</v>
      </c>
      <c r="V288" s="15" t="s">
        <v>37</v>
      </c>
      <c r="W288" s="15" t="s">
        <v>37</v>
      </c>
      <c r="X288" s="15" t="s">
        <v>37</v>
      </c>
      <c r="Y288" s="15" t="s">
        <v>37</v>
      </c>
      <c r="Z288" s="15" t="s">
        <v>37</v>
      </c>
      <c r="AA288" s="15" t="s">
        <v>37</v>
      </c>
      <c r="AB288" s="15" t="s">
        <v>37</v>
      </c>
      <c r="AC288" s="15" t="s">
        <v>37</v>
      </c>
      <c r="AD288" s="15" t="s">
        <v>37</v>
      </c>
      <c r="AE288" s="15" t="s">
        <v>37</v>
      </c>
      <c r="AF288" s="15" t="s">
        <v>37</v>
      </c>
      <c r="AG288" s="15" t="s">
        <v>37</v>
      </c>
      <c r="AH288" s="15" t="s">
        <v>37</v>
      </c>
      <c r="AI288" s="15" t="s">
        <v>37</v>
      </c>
      <c r="AJ288" s="15" t="s">
        <v>37</v>
      </c>
      <c r="AK288" s="15" t="s">
        <v>37</v>
      </c>
      <c r="AL288" s="15" t="s">
        <v>37</v>
      </c>
      <c r="AM288" s="15" t="s">
        <v>37</v>
      </c>
      <c r="AN288" s="15" t="s">
        <v>37</v>
      </c>
      <c r="AO288" s="12"/>
      <c r="AP288" s="16">
        <v>89458.428131317414</v>
      </c>
      <c r="AQ288" s="17">
        <v>10</v>
      </c>
      <c r="AR288" s="18" t="s">
        <v>37</v>
      </c>
      <c r="AS288" s="19">
        <v>1294097.3863937636</v>
      </c>
      <c r="AT288" s="19" t="s">
        <v>37</v>
      </c>
      <c r="AV288" s="16">
        <v>89458.428131317414</v>
      </c>
      <c r="AW288" s="17">
        <v>42</v>
      </c>
      <c r="AX288" s="18" t="s">
        <v>37</v>
      </c>
      <c r="AY288" s="19">
        <v>447561.18885624612</v>
      </c>
      <c r="AZ288" s="19" t="s">
        <v>37</v>
      </c>
    </row>
    <row r="289" spans="8:52" customFormat="1" x14ac:dyDescent="0.15">
      <c r="H289" s="4"/>
      <c r="I289" s="14">
        <v>44848</v>
      </c>
      <c r="J289" s="15" t="s">
        <v>37</v>
      </c>
      <c r="K289" s="15" t="s">
        <v>37</v>
      </c>
      <c r="L289" s="15">
        <v>0</v>
      </c>
      <c r="M289" s="15">
        <v>0</v>
      </c>
      <c r="N289" s="15" t="s">
        <v>37</v>
      </c>
      <c r="O289" s="15">
        <v>22484.401629962722</v>
      </c>
      <c r="P289" s="15">
        <v>0</v>
      </c>
      <c r="Q289" s="15">
        <v>0</v>
      </c>
      <c r="R289" s="15" t="s">
        <v>37</v>
      </c>
      <c r="S289" s="15" t="s">
        <v>37</v>
      </c>
      <c r="T289" s="15">
        <v>66947.137853813489</v>
      </c>
      <c r="U289" s="15" t="s">
        <v>37</v>
      </c>
      <c r="V289" s="15" t="s">
        <v>37</v>
      </c>
      <c r="W289" s="15" t="s">
        <v>37</v>
      </c>
      <c r="X289" s="15" t="s">
        <v>37</v>
      </c>
      <c r="Y289" s="15" t="s">
        <v>37</v>
      </c>
      <c r="Z289" s="15" t="s">
        <v>37</v>
      </c>
      <c r="AA289" s="15" t="s">
        <v>37</v>
      </c>
      <c r="AB289" s="15" t="s">
        <v>37</v>
      </c>
      <c r="AC289" s="15" t="s">
        <v>37</v>
      </c>
      <c r="AD289" s="15" t="s">
        <v>37</v>
      </c>
      <c r="AE289" s="15" t="s">
        <v>37</v>
      </c>
      <c r="AF289" s="15" t="s">
        <v>37</v>
      </c>
      <c r="AG289" s="15" t="s">
        <v>37</v>
      </c>
      <c r="AH289" s="15" t="s">
        <v>37</v>
      </c>
      <c r="AI289" s="15" t="s">
        <v>37</v>
      </c>
      <c r="AJ289" s="15" t="s">
        <v>37</v>
      </c>
      <c r="AK289" s="15" t="s">
        <v>37</v>
      </c>
      <c r="AL289" s="15" t="s">
        <v>37</v>
      </c>
      <c r="AM289" s="15" t="s">
        <v>37</v>
      </c>
      <c r="AN289" s="15" t="s">
        <v>37</v>
      </c>
      <c r="AO289" s="12"/>
      <c r="AP289" s="16">
        <v>89431.539483776214</v>
      </c>
      <c r="AQ289" s="17">
        <v>10</v>
      </c>
      <c r="AR289" s="18" t="s">
        <v>37</v>
      </c>
      <c r="AS289" s="19">
        <v>1383528.9258775399</v>
      </c>
      <c r="AT289" s="19" t="s">
        <v>37</v>
      </c>
      <c r="AV289" s="16">
        <v>89431.539483776214</v>
      </c>
      <c r="AW289" s="17">
        <v>42</v>
      </c>
      <c r="AX289" s="18" t="s">
        <v>37</v>
      </c>
      <c r="AY289" s="19">
        <v>536992.72834002238</v>
      </c>
      <c r="AZ289" s="19" t="s">
        <v>37</v>
      </c>
    </row>
    <row r="290" spans="8:52" customFormat="1" x14ac:dyDescent="0.15">
      <c r="H290" s="4"/>
      <c r="I290" s="14">
        <v>44849</v>
      </c>
      <c r="J290" s="15" t="s">
        <v>37</v>
      </c>
      <c r="K290" s="15" t="s">
        <v>37</v>
      </c>
      <c r="L290" s="15">
        <v>0</v>
      </c>
      <c r="M290" s="15">
        <v>0</v>
      </c>
      <c r="N290" s="15" t="s">
        <v>37</v>
      </c>
      <c r="O290" s="15">
        <v>22477.643461244232</v>
      </c>
      <c r="P290" s="15">
        <v>0</v>
      </c>
      <c r="Q290" s="15">
        <v>0</v>
      </c>
      <c r="R290" s="15" t="s">
        <v>37</v>
      </c>
      <c r="S290" s="15" t="s">
        <v>37</v>
      </c>
      <c r="T290" s="15">
        <v>66927.015456950001</v>
      </c>
      <c r="U290" s="15" t="s">
        <v>37</v>
      </c>
      <c r="V290" s="15" t="s">
        <v>37</v>
      </c>
      <c r="W290" s="15" t="s">
        <v>37</v>
      </c>
      <c r="X290" s="15" t="s">
        <v>37</v>
      </c>
      <c r="Y290" s="15" t="s">
        <v>37</v>
      </c>
      <c r="Z290" s="15" t="s">
        <v>37</v>
      </c>
      <c r="AA290" s="15" t="s">
        <v>37</v>
      </c>
      <c r="AB290" s="15" t="s">
        <v>37</v>
      </c>
      <c r="AC290" s="15" t="s">
        <v>37</v>
      </c>
      <c r="AD290" s="15" t="s">
        <v>37</v>
      </c>
      <c r="AE290" s="15" t="s">
        <v>37</v>
      </c>
      <c r="AF290" s="15" t="s">
        <v>37</v>
      </c>
      <c r="AG290" s="15" t="s">
        <v>37</v>
      </c>
      <c r="AH290" s="15" t="s">
        <v>37</v>
      </c>
      <c r="AI290" s="15" t="s">
        <v>37</v>
      </c>
      <c r="AJ290" s="15" t="s">
        <v>37</v>
      </c>
      <c r="AK290" s="15" t="s">
        <v>37</v>
      </c>
      <c r="AL290" s="15" t="s">
        <v>37</v>
      </c>
      <c r="AM290" s="15" t="s">
        <v>37</v>
      </c>
      <c r="AN290" s="15" t="s">
        <v>37</v>
      </c>
      <c r="AO290" s="12"/>
      <c r="AP290" s="16">
        <v>89404.65891819424</v>
      </c>
      <c r="AQ290" s="17">
        <v>10</v>
      </c>
      <c r="AR290" s="18" t="s">
        <v>37</v>
      </c>
      <c r="AS290" s="19">
        <v>1472933.5847957341</v>
      </c>
      <c r="AT290" s="19" t="s">
        <v>37</v>
      </c>
      <c r="AV290" s="16">
        <v>89404.65891819424</v>
      </c>
      <c r="AW290" s="17">
        <v>42</v>
      </c>
      <c r="AX290" s="18">
        <v>42</v>
      </c>
      <c r="AY290" s="19">
        <v>626397.38725821662</v>
      </c>
      <c r="AZ290" s="19">
        <v>626397.38725821662</v>
      </c>
    </row>
    <row r="291" spans="8:52" customFormat="1" x14ac:dyDescent="0.15">
      <c r="H291" s="4"/>
      <c r="I291" s="14">
        <v>44850</v>
      </c>
      <c r="J291" s="15" t="s">
        <v>37</v>
      </c>
      <c r="K291" s="15" t="s">
        <v>37</v>
      </c>
      <c r="L291" s="15">
        <v>0</v>
      </c>
      <c r="M291" s="15">
        <v>0</v>
      </c>
      <c r="N291" s="15" t="s">
        <v>37</v>
      </c>
      <c r="O291" s="15" t="s">
        <v>37</v>
      </c>
      <c r="P291" s="15">
        <v>0</v>
      </c>
      <c r="Q291" s="15">
        <v>0</v>
      </c>
      <c r="R291" s="15" t="s">
        <v>37</v>
      </c>
      <c r="S291" s="15" t="s">
        <v>37</v>
      </c>
      <c r="T291" s="15">
        <v>65937.233903835906</v>
      </c>
      <c r="U291" s="15" t="s">
        <v>37</v>
      </c>
      <c r="V291" s="15" t="s">
        <v>37</v>
      </c>
      <c r="W291" s="15" t="s">
        <v>37</v>
      </c>
      <c r="X291" s="15" t="s">
        <v>37</v>
      </c>
      <c r="Y291" s="15" t="s">
        <v>37</v>
      </c>
      <c r="Z291" s="15" t="s">
        <v>37</v>
      </c>
      <c r="AA291" s="15" t="s">
        <v>37</v>
      </c>
      <c r="AB291" s="15" t="s">
        <v>37</v>
      </c>
      <c r="AC291" s="15" t="s">
        <v>37</v>
      </c>
      <c r="AD291" s="15" t="s">
        <v>37</v>
      </c>
      <c r="AE291" s="15" t="s">
        <v>37</v>
      </c>
      <c r="AF291" s="15" t="s">
        <v>37</v>
      </c>
      <c r="AG291" s="15" t="s">
        <v>37</v>
      </c>
      <c r="AH291" s="15" t="s">
        <v>37</v>
      </c>
      <c r="AI291" s="15" t="s">
        <v>37</v>
      </c>
      <c r="AJ291" s="15" t="s">
        <v>37</v>
      </c>
      <c r="AK291" s="15" t="s">
        <v>37</v>
      </c>
      <c r="AL291" s="15" t="s">
        <v>37</v>
      </c>
      <c r="AM291" s="15" t="s">
        <v>37</v>
      </c>
      <c r="AN291" s="15" t="s">
        <v>37</v>
      </c>
      <c r="AO291" s="12"/>
      <c r="AP291" s="16">
        <v>65937.233903835906</v>
      </c>
      <c r="AQ291" s="17">
        <v>10</v>
      </c>
      <c r="AR291" s="18" t="s">
        <v>37</v>
      </c>
      <c r="AS291" s="19">
        <v>1538870.8186995701</v>
      </c>
      <c r="AT291" s="19" t="s">
        <v>37</v>
      </c>
      <c r="AV291" s="16">
        <v>65937.233903835906</v>
      </c>
      <c r="AW291" s="17">
        <v>43</v>
      </c>
      <c r="AX291" s="18" t="s">
        <v>37</v>
      </c>
      <c r="AY291" s="19">
        <v>65937.233903835906</v>
      </c>
      <c r="AZ291" s="19" t="s">
        <v>37</v>
      </c>
    </row>
    <row r="292" spans="8:52" customFormat="1" x14ac:dyDescent="0.15">
      <c r="H292" s="4"/>
      <c r="I292" s="14">
        <v>44851</v>
      </c>
      <c r="J292" s="15" t="s">
        <v>37</v>
      </c>
      <c r="K292" s="15" t="s">
        <v>37</v>
      </c>
      <c r="L292" s="15">
        <v>0</v>
      </c>
      <c r="M292" s="15">
        <v>0</v>
      </c>
      <c r="N292" s="15" t="s">
        <v>37</v>
      </c>
      <c r="O292" s="15" t="s">
        <v>37</v>
      </c>
      <c r="P292" s="15">
        <v>0</v>
      </c>
      <c r="Q292" s="15">
        <v>0</v>
      </c>
      <c r="R292" s="15" t="s">
        <v>37</v>
      </c>
      <c r="S292" s="15" t="s">
        <v>37</v>
      </c>
      <c r="T292" s="15">
        <v>65917.415055245394</v>
      </c>
      <c r="U292" s="15" t="s">
        <v>37</v>
      </c>
      <c r="V292" s="15" t="s">
        <v>37</v>
      </c>
      <c r="W292" s="15" t="s">
        <v>37</v>
      </c>
      <c r="X292" s="15" t="s">
        <v>37</v>
      </c>
      <c r="Y292" s="15" t="s">
        <v>37</v>
      </c>
      <c r="Z292" s="15" t="s">
        <v>37</v>
      </c>
      <c r="AA292" s="15" t="s">
        <v>37</v>
      </c>
      <c r="AB292" s="15" t="s">
        <v>37</v>
      </c>
      <c r="AC292" s="15" t="s">
        <v>37</v>
      </c>
      <c r="AD292" s="15" t="s">
        <v>37</v>
      </c>
      <c r="AE292" s="15" t="s">
        <v>37</v>
      </c>
      <c r="AF292" s="15" t="s">
        <v>37</v>
      </c>
      <c r="AG292" s="15" t="s">
        <v>37</v>
      </c>
      <c r="AH292" s="15" t="s">
        <v>37</v>
      </c>
      <c r="AI292" s="15" t="s">
        <v>37</v>
      </c>
      <c r="AJ292" s="15" t="s">
        <v>37</v>
      </c>
      <c r="AK292" s="15" t="s">
        <v>37</v>
      </c>
      <c r="AL292" s="15" t="s">
        <v>37</v>
      </c>
      <c r="AM292" s="15" t="s">
        <v>37</v>
      </c>
      <c r="AN292" s="15" t="s">
        <v>37</v>
      </c>
      <c r="AO292" s="12"/>
      <c r="AP292" s="16">
        <v>65917.415055245394</v>
      </c>
      <c r="AQ292" s="17">
        <v>10</v>
      </c>
      <c r="AR292" s="18" t="s">
        <v>37</v>
      </c>
      <c r="AS292" s="19">
        <v>1604788.2337548155</v>
      </c>
      <c r="AT292" s="19" t="s">
        <v>37</v>
      </c>
      <c r="AV292" s="16">
        <v>65917.415055245394</v>
      </c>
      <c r="AW292" s="17">
        <v>43</v>
      </c>
      <c r="AX292" s="18" t="s">
        <v>37</v>
      </c>
      <c r="AY292" s="19">
        <v>131854.6489590813</v>
      </c>
      <c r="AZ292" s="19" t="s">
        <v>37</v>
      </c>
    </row>
    <row r="293" spans="8:52" customFormat="1" x14ac:dyDescent="0.15">
      <c r="H293" s="4"/>
      <c r="I293" s="14">
        <v>44852</v>
      </c>
      <c r="J293" s="15" t="s">
        <v>37</v>
      </c>
      <c r="K293" s="15" t="s">
        <v>37</v>
      </c>
      <c r="L293" s="15">
        <v>0</v>
      </c>
      <c r="M293" s="15">
        <v>0</v>
      </c>
      <c r="N293" s="15" t="s">
        <v>37</v>
      </c>
      <c r="O293" s="15" t="s">
        <v>37</v>
      </c>
      <c r="P293" s="15">
        <v>0</v>
      </c>
      <c r="Q293" s="15">
        <v>0</v>
      </c>
      <c r="R293" s="15" t="s">
        <v>37</v>
      </c>
      <c r="S293" s="15" t="s">
        <v>37</v>
      </c>
      <c r="T293" s="15">
        <v>65897.602163634496</v>
      </c>
      <c r="U293" s="15" t="s">
        <v>37</v>
      </c>
      <c r="V293" s="15" t="s">
        <v>37</v>
      </c>
      <c r="W293" s="15" t="s">
        <v>37</v>
      </c>
      <c r="X293" s="15" t="s">
        <v>37</v>
      </c>
      <c r="Y293" s="15" t="s">
        <v>37</v>
      </c>
      <c r="Z293" s="15" t="s">
        <v>37</v>
      </c>
      <c r="AA293" s="15" t="s">
        <v>37</v>
      </c>
      <c r="AB293" s="15" t="s">
        <v>37</v>
      </c>
      <c r="AC293" s="15" t="s">
        <v>37</v>
      </c>
      <c r="AD293" s="15" t="s">
        <v>37</v>
      </c>
      <c r="AE293" s="15" t="s">
        <v>37</v>
      </c>
      <c r="AF293" s="15" t="s">
        <v>37</v>
      </c>
      <c r="AG293" s="15" t="s">
        <v>37</v>
      </c>
      <c r="AH293" s="15" t="s">
        <v>37</v>
      </c>
      <c r="AI293" s="15" t="s">
        <v>37</v>
      </c>
      <c r="AJ293" s="15" t="s">
        <v>37</v>
      </c>
      <c r="AK293" s="15" t="s">
        <v>37</v>
      </c>
      <c r="AL293" s="15" t="s">
        <v>37</v>
      </c>
      <c r="AM293" s="15" t="s">
        <v>37</v>
      </c>
      <c r="AN293" s="15" t="s">
        <v>37</v>
      </c>
      <c r="AO293" s="12"/>
      <c r="AP293" s="16">
        <v>65897.602163634496</v>
      </c>
      <c r="AQ293" s="17">
        <v>10</v>
      </c>
      <c r="AR293" s="18" t="s">
        <v>37</v>
      </c>
      <c r="AS293" s="19">
        <v>1670685.83591845</v>
      </c>
      <c r="AT293" s="19" t="s">
        <v>37</v>
      </c>
      <c r="AV293" s="16">
        <v>65897.602163634496</v>
      </c>
      <c r="AW293" s="17">
        <v>43</v>
      </c>
      <c r="AX293" s="18" t="s">
        <v>37</v>
      </c>
      <c r="AY293" s="19">
        <v>197752.2511227158</v>
      </c>
      <c r="AZ293" s="19" t="s">
        <v>37</v>
      </c>
    </row>
    <row r="294" spans="8:52" customFormat="1" x14ac:dyDescent="0.15">
      <c r="H294" s="4"/>
      <c r="I294" s="14">
        <v>44853</v>
      </c>
      <c r="J294" s="15" t="s">
        <v>37</v>
      </c>
      <c r="K294" s="15" t="s">
        <v>37</v>
      </c>
      <c r="L294" s="15">
        <v>0</v>
      </c>
      <c r="M294" s="15">
        <v>0</v>
      </c>
      <c r="N294" s="15" t="s">
        <v>37</v>
      </c>
      <c r="O294" s="15" t="s">
        <v>37</v>
      </c>
      <c r="P294" s="15">
        <v>0</v>
      </c>
      <c r="Q294" s="15">
        <v>0</v>
      </c>
      <c r="R294" s="15" t="s">
        <v>37</v>
      </c>
      <c r="S294" s="15" t="s">
        <v>37</v>
      </c>
      <c r="T294" s="15">
        <v>65877.795227212744</v>
      </c>
      <c r="U294" s="15" t="s">
        <v>37</v>
      </c>
      <c r="V294" s="15" t="s">
        <v>37</v>
      </c>
      <c r="W294" s="15" t="s">
        <v>37</v>
      </c>
      <c r="X294" s="15" t="s">
        <v>37</v>
      </c>
      <c r="Y294" s="15" t="s">
        <v>37</v>
      </c>
      <c r="Z294" s="15" t="s">
        <v>37</v>
      </c>
      <c r="AA294" s="15" t="s">
        <v>37</v>
      </c>
      <c r="AB294" s="15" t="s">
        <v>37</v>
      </c>
      <c r="AC294" s="15" t="s">
        <v>37</v>
      </c>
      <c r="AD294" s="15" t="s">
        <v>37</v>
      </c>
      <c r="AE294" s="15" t="s">
        <v>37</v>
      </c>
      <c r="AF294" s="15" t="s">
        <v>37</v>
      </c>
      <c r="AG294" s="15" t="s">
        <v>37</v>
      </c>
      <c r="AH294" s="15" t="s">
        <v>37</v>
      </c>
      <c r="AI294" s="15" t="s">
        <v>37</v>
      </c>
      <c r="AJ294" s="15" t="s">
        <v>37</v>
      </c>
      <c r="AK294" s="15" t="s">
        <v>37</v>
      </c>
      <c r="AL294" s="15" t="s">
        <v>37</v>
      </c>
      <c r="AM294" s="15" t="s">
        <v>37</v>
      </c>
      <c r="AN294" s="15" t="s">
        <v>37</v>
      </c>
      <c r="AO294" s="12"/>
      <c r="AP294" s="16">
        <v>65877.795227212744</v>
      </c>
      <c r="AQ294" s="17">
        <v>10</v>
      </c>
      <c r="AR294" s="18" t="s">
        <v>37</v>
      </c>
      <c r="AS294" s="19">
        <v>1736563.6311456629</v>
      </c>
      <c r="AT294" s="19" t="s">
        <v>37</v>
      </c>
      <c r="AV294" s="16">
        <v>65877.795227212744</v>
      </c>
      <c r="AW294" s="17">
        <v>43</v>
      </c>
      <c r="AX294" s="18" t="s">
        <v>37</v>
      </c>
      <c r="AY294" s="19">
        <v>263630.04634992854</v>
      </c>
      <c r="AZ294" s="19" t="s">
        <v>37</v>
      </c>
    </row>
    <row r="295" spans="8:52" customFormat="1" x14ac:dyDescent="0.15">
      <c r="H295" s="4"/>
      <c r="I295" s="14">
        <v>44854</v>
      </c>
      <c r="J295" s="15" t="s">
        <v>37</v>
      </c>
      <c r="K295" s="15" t="s">
        <v>37</v>
      </c>
      <c r="L295" s="15">
        <v>0</v>
      </c>
      <c r="M295" s="15">
        <v>0</v>
      </c>
      <c r="N295" s="15" t="s">
        <v>37</v>
      </c>
      <c r="O295" s="15" t="s">
        <v>37</v>
      </c>
      <c r="P295" s="15">
        <v>0</v>
      </c>
      <c r="Q295" s="15">
        <v>0</v>
      </c>
      <c r="R295" s="15" t="s">
        <v>37</v>
      </c>
      <c r="S295" s="15" t="s">
        <v>37</v>
      </c>
      <c r="T295" s="15">
        <v>65857.994244190166</v>
      </c>
      <c r="U295" s="15" t="s">
        <v>37</v>
      </c>
      <c r="V295" s="15" t="s">
        <v>37</v>
      </c>
      <c r="W295" s="15" t="s">
        <v>37</v>
      </c>
      <c r="X295" s="15" t="s">
        <v>37</v>
      </c>
      <c r="Y295" s="15" t="s">
        <v>37</v>
      </c>
      <c r="Z295" s="15" t="s">
        <v>37</v>
      </c>
      <c r="AA295" s="15" t="s">
        <v>37</v>
      </c>
      <c r="AB295" s="15" t="s">
        <v>37</v>
      </c>
      <c r="AC295" s="15" t="s">
        <v>37</v>
      </c>
      <c r="AD295" s="15" t="s">
        <v>37</v>
      </c>
      <c r="AE295" s="15" t="s">
        <v>37</v>
      </c>
      <c r="AF295" s="15" t="s">
        <v>37</v>
      </c>
      <c r="AG295" s="15" t="s">
        <v>37</v>
      </c>
      <c r="AH295" s="15" t="s">
        <v>37</v>
      </c>
      <c r="AI295" s="15" t="s">
        <v>37</v>
      </c>
      <c r="AJ295" s="15" t="s">
        <v>37</v>
      </c>
      <c r="AK295" s="15" t="s">
        <v>37</v>
      </c>
      <c r="AL295" s="15" t="s">
        <v>37</v>
      </c>
      <c r="AM295" s="15" t="s">
        <v>37</v>
      </c>
      <c r="AN295" s="15" t="s">
        <v>37</v>
      </c>
      <c r="AO295" s="12"/>
      <c r="AP295" s="16">
        <v>65857.994244190166</v>
      </c>
      <c r="AQ295" s="17">
        <v>10</v>
      </c>
      <c r="AR295" s="18" t="s">
        <v>37</v>
      </c>
      <c r="AS295" s="19">
        <v>1802421.625389853</v>
      </c>
      <c r="AT295" s="19" t="s">
        <v>37</v>
      </c>
      <c r="AV295" s="16">
        <v>65857.994244190166</v>
      </c>
      <c r="AW295" s="17">
        <v>43</v>
      </c>
      <c r="AX295" s="18" t="s">
        <v>37</v>
      </c>
      <c r="AY295" s="19">
        <v>329488.04059411871</v>
      </c>
      <c r="AZ295" s="19" t="s">
        <v>37</v>
      </c>
    </row>
    <row r="296" spans="8:52" customFormat="1" x14ac:dyDescent="0.15">
      <c r="H296" s="4"/>
      <c r="I296" s="14">
        <v>44855</v>
      </c>
      <c r="J296" s="15" t="s">
        <v>37</v>
      </c>
      <c r="K296" s="15" t="s">
        <v>37</v>
      </c>
      <c r="L296" s="15">
        <v>0</v>
      </c>
      <c r="M296" s="15">
        <v>0</v>
      </c>
      <c r="N296" s="15" t="s">
        <v>37</v>
      </c>
      <c r="O296" s="15" t="s">
        <v>37</v>
      </c>
      <c r="P296" s="15">
        <v>0</v>
      </c>
      <c r="Q296" s="15">
        <v>0</v>
      </c>
      <c r="R296" s="15" t="s">
        <v>37</v>
      </c>
      <c r="S296" s="15" t="s">
        <v>37</v>
      </c>
      <c r="T296" s="15">
        <v>65838.199212777326</v>
      </c>
      <c r="U296" s="15" t="s">
        <v>37</v>
      </c>
      <c r="V296" s="15" t="s">
        <v>37</v>
      </c>
      <c r="W296" s="15" t="s">
        <v>37</v>
      </c>
      <c r="X296" s="15" t="s">
        <v>37</v>
      </c>
      <c r="Y296" s="15" t="s">
        <v>37</v>
      </c>
      <c r="Z296" s="15" t="s">
        <v>37</v>
      </c>
      <c r="AA296" s="15" t="s">
        <v>37</v>
      </c>
      <c r="AB296" s="15" t="s">
        <v>37</v>
      </c>
      <c r="AC296" s="15" t="s">
        <v>37</v>
      </c>
      <c r="AD296" s="15" t="s">
        <v>37</v>
      </c>
      <c r="AE296" s="15" t="s">
        <v>37</v>
      </c>
      <c r="AF296" s="15" t="s">
        <v>37</v>
      </c>
      <c r="AG296" s="15" t="s">
        <v>37</v>
      </c>
      <c r="AH296" s="15" t="s">
        <v>37</v>
      </c>
      <c r="AI296" s="15" t="s">
        <v>37</v>
      </c>
      <c r="AJ296" s="15" t="s">
        <v>37</v>
      </c>
      <c r="AK296" s="15" t="s">
        <v>37</v>
      </c>
      <c r="AL296" s="15" t="s">
        <v>37</v>
      </c>
      <c r="AM296" s="15" t="s">
        <v>37</v>
      </c>
      <c r="AN296" s="15" t="s">
        <v>37</v>
      </c>
      <c r="AO296" s="12"/>
      <c r="AP296" s="16">
        <v>65838.199212777326</v>
      </c>
      <c r="AQ296" s="17">
        <v>10</v>
      </c>
      <c r="AR296" s="18" t="s">
        <v>37</v>
      </c>
      <c r="AS296" s="19">
        <v>1868259.8246026305</v>
      </c>
      <c r="AT296" s="19" t="s">
        <v>37</v>
      </c>
      <c r="AV296" s="16">
        <v>65838.199212777326</v>
      </c>
      <c r="AW296" s="17">
        <v>43</v>
      </c>
      <c r="AX296" s="18" t="s">
        <v>37</v>
      </c>
      <c r="AY296" s="19">
        <v>395326.23980689602</v>
      </c>
      <c r="AZ296" s="19" t="s">
        <v>37</v>
      </c>
    </row>
    <row r="297" spans="8:52" customFormat="1" x14ac:dyDescent="0.15">
      <c r="H297" s="4"/>
      <c r="I297" s="14">
        <v>44856</v>
      </c>
      <c r="J297" s="15" t="s">
        <v>37</v>
      </c>
      <c r="K297" s="15" t="s">
        <v>37</v>
      </c>
      <c r="L297" s="15">
        <v>0</v>
      </c>
      <c r="M297" s="15">
        <v>0</v>
      </c>
      <c r="N297" s="15" t="s">
        <v>37</v>
      </c>
      <c r="O297" s="15" t="s">
        <v>37</v>
      </c>
      <c r="P297" s="15">
        <v>0</v>
      </c>
      <c r="Q297" s="15">
        <v>0</v>
      </c>
      <c r="R297" s="15" t="s">
        <v>37</v>
      </c>
      <c r="S297" s="15" t="s">
        <v>37</v>
      </c>
      <c r="T297" s="15">
        <v>65818.410131185388</v>
      </c>
      <c r="U297" s="15" t="s">
        <v>37</v>
      </c>
      <c r="V297" s="15" t="s">
        <v>37</v>
      </c>
      <c r="W297" s="15" t="s">
        <v>37</v>
      </c>
      <c r="X297" s="15" t="s">
        <v>37</v>
      </c>
      <c r="Y297" s="15" t="s">
        <v>37</v>
      </c>
      <c r="Z297" s="15" t="s">
        <v>37</v>
      </c>
      <c r="AA297" s="15" t="s">
        <v>37</v>
      </c>
      <c r="AB297" s="15" t="s">
        <v>37</v>
      </c>
      <c r="AC297" s="15" t="s">
        <v>37</v>
      </c>
      <c r="AD297" s="15" t="s">
        <v>37</v>
      </c>
      <c r="AE297" s="15" t="s">
        <v>37</v>
      </c>
      <c r="AF297" s="15" t="s">
        <v>37</v>
      </c>
      <c r="AG297" s="15" t="s">
        <v>37</v>
      </c>
      <c r="AH297" s="15" t="s">
        <v>37</v>
      </c>
      <c r="AI297" s="15" t="s">
        <v>37</v>
      </c>
      <c r="AJ297" s="15" t="s">
        <v>37</v>
      </c>
      <c r="AK297" s="15" t="s">
        <v>37</v>
      </c>
      <c r="AL297" s="15" t="s">
        <v>37</v>
      </c>
      <c r="AM297" s="15" t="s">
        <v>37</v>
      </c>
      <c r="AN297" s="15" t="s">
        <v>37</v>
      </c>
      <c r="AO297" s="12"/>
      <c r="AP297" s="16">
        <v>65818.410131185388</v>
      </c>
      <c r="AQ297" s="17">
        <v>10</v>
      </c>
      <c r="AR297" s="18" t="s">
        <v>37</v>
      </c>
      <c r="AS297" s="19">
        <v>1934078.2347338158</v>
      </c>
      <c r="AT297" s="19" t="s">
        <v>37</v>
      </c>
      <c r="AV297" s="16">
        <v>65818.410131185388</v>
      </c>
      <c r="AW297" s="17">
        <v>43</v>
      </c>
      <c r="AX297" s="18">
        <v>43</v>
      </c>
      <c r="AY297" s="19">
        <v>461144.64993808139</v>
      </c>
      <c r="AZ297" s="19">
        <v>461144.64993808139</v>
      </c>
    </row>
    <row r="298" spans="8:52" customFormat="1" x14ac:dyDescent="0.15">
      <c r="H298" s="4"/>
      <c r="I298" s="14">
        <v>44857</v>
      </c>
      <c r="J298" s="15" t="s">
        <v>37</v>
      </c>
      <c r="K298" s="15" t="s">
        <v>37</v>
      </c>
      <c r="L298" s="15">
        <v>0</v>
      </c>
      <c r="M298" s="15">
        <v>0</v>
      </c>
      <c r="N298" s="15" t="s">
        <v>37</v>
      </c>
      <c r="O298" s="15" t="s">
        <v>37</v>
      </c>
      <c r="P298" s="15">
        <v>0</v>
      </c>
      <c r="Q298" s="15">
        <v>0</v>
      </c>
      <c r="R298" s="15" t="s">
        <v>37</v>
      </c>
      <c r="S298" s="15" t="s">
        <v>37</v>
      </c>
      <c r="T298" s="15">
        <v>64831.000130013803</v>
      </c>
      <c r="U298" s="15" t="s">
        <v>37</v>
      </c>
      <c r="V298" s="15" t="s">
        <v>37</v>
      </c>
      <c r="W298" s="15" t="s">
        <v>37</v>
      </c>
      <c r="X298" s="15" t="s">
        <v>37</v>
      </c>
      <c r="Y298" s="15" t="s">
        <v>37</v>
      </c>
      <c r="Z298" s="15" t="s">
        <v>37</v>
      </c>
      <c r="AA298" s="15" t="s">
        <v>37</v>
      </c>
      <c r="AB298" s="15" t="s">
        <v>37</v>
      </c>
      <c r="AC298" s="15" t="s">
        <v>37</v>
      </c>
      <c r="AD298" s="15" t="s">
        <v>37</v>
      </c>
      <c r="AE298" s="15" t="s">
        <v>37</v>
      </c>
      <c r="AF298" s="15" t="s">
        <v>37</v>
      </c>
      <c r="AG298" s="15" t="s">
        <v>37</v>
      </c>
      <c r="AH298" s="15" t="s">
        <v>37</v>
      </c>
      <c r="AI298" s="15" t="s">
        <v>37</v>
      </c>
      <c r="AJ298" s="15" t="s">
        <v>37</v>
      </c>
      <c r="AK298" s="15" t="s">
        <v>37</v>
      </c>
      <c r="AL298" s="15" t="s">
        <v>37</v>
      </c>
      <c r="AM298" s="15" t="s">
        <v>37</v>
      </c>
      <c r="AN298" s="15" t="s">
        <v>37</v>
      </c>
      <c r="AO298" s="12"/>
      <c r="AP298" s="16">
        <v>64831.000130013803</v>
      </c>
      <c r="AQ298" s="17">
        <v>10</v>
      </c>
      <c r="AR298" s="18" t="s">
        <v>37</v>
      </c>
      <c r="AS298" s="19">
        <v>1998909.2348638296</v>
      </c>
      <c r="AT298" s="19" t="s">
        <v>37</v>
      </c>
      <c r="AV298" s="16">
        <v>64831.000130013803</v>
      </c>
      <c r="AW298" s="17">
        <v>44</v>
      </c>
      <c r="AX298" s="18" t="s">
        <v>37</v>
      </c>
      <c r="AY298" s="19">
        <v>64831.000130013803</v>
      </c>
      <c r="AZ298" s="19" t="s">
        <v>37</v>
      </c>
    </row>
    <row r="299" spans="8:52" customFormat="1" x14ac:dyDescent="0.15">
      <c r="H299" s="4"/>
      <c r="I299" s="14">
        <v>44858</v>
      </c>
      <c r="J299" s="15" t="s">
        <v>37</v>
      </c>
      <c r="K299" s="15" t="s">
        <v>37</v>
      </c>
      <c r="L299" s="15">
        <v>0</v>
      </c>
      <c r="M299" s="15">
        <v>0</v>
      </c>
      <c r="N299" s="15" t="s">
        <v>37</v>
      </c>
      <c r="O299" s="15" t="s">
        <v>37</v>
      </c>
      <c r="P299" s="15">
        <v>0</v>
      </c>
      <c r="Q299" s="15">
        <v>0</v>
      </c>
      <c r="R299" s="15" t="s">
        <v>37</v>
      </c>
      <c r="S299" s="15" t="s">
        <v>37</v>
      </c>
      <c r="T299" s="15">
        <v>64811.513783689014</v>
      </c>
      <c r="U299" s="15" t="s">
        <v>37</v>
      </c>
      <c r="V299" s="15" t="s">
        <v>37</v>
      </c>
      <c r="W299" s="15" t="s">
        <v>37</v>
      </c>
      <c r="X299" s="15" t="s">
        <v>37</v>
      </c>
      <c r="Y299" s="15" t="s">
        <v>37</v>
      </c>
      <c r="Z299" s="15" t="s">
        <v>37</v>
      </c>
      <c r="AA299" s="15" t="s">
        <v>37</v>
      </c>
      <c r="AB299" s="15" t="s">
        <v>37</v>
      </c>
      <c r="AC299" s="15" t="s">
        <v>37</v>
      </c>
      <c r="AD299" s="15" t="s">
        <v>37</v>
      </c>
      <c r="AE299" s="15" t="s">
        <v>37</v>
      </c>
      <c r="AF299" s="15" t="s">
        <v>37</v>
      </c>
      <c r="AG299" s="15" t="s">
        <v>37</v>
      </c>
      <c r="AH299" s="15" t="s">
        <v>37</v>
      </c>
      <c r="AI299" s="15" t="s">
        <v>37</v>
      </c>
      <c r="AJ299" s="15" t="s">
        <v>37</v>
      </c>
      <c r="AK299" s="15" t="s">
        <v>37</v>
      </c>
      <c r="AL299" s="15" t="s">
        <v>37</v>
      </c>
      <c r="AM299" s="15" t="s">
        <v>37</v>
      </c>
      <c r="AN299" s="15" t="s">
        <v>37</v>
      </c>
      <c r="AO299" s="12"/>
      <c r="AP299" s="16">
        <v>64811.513783689014</v>
      </c>
      <c r="AQ299" s="17">
        <v>10</v>
      </c>
      <c r="AR299" s="18" t="s">
        <v>37</v>
      </c>
      <c r="AS299" s="19">
        <v>2063720.7486475187</v>
      </c>
      <c r="AT299" s="19" t="s">
        <v>37</v>
      </c>
      <c r="AV299" s="16">
        <v>64811.513783689014</v>
      </c>
      <c r="AW299" s="17">
        <v>44</v>
      </c>
      <c r="AX299" s="18" t="s">
        <v>37</v>
      </c>
      <c r="AY299" s="19">
        <v>129642.51391370282</v>
      </c>
      <c r="AZ299" s="19" t="s">
        <v>37</v>
      </c>
    </row>
    <row r="300" spans="8:52" customFormat="1" x14ac:dyDescent="0.15">
      <c r="H300" s="4"/>
      <c r="I300" s="14">
        <v>44859</v>
      </c>
      <c r="J300" s="15" t="s">
        <v>37</v>
      </c>
      <c r="K300" s="15" t="s">
        <v>37</v>
      </c>
      <c r="L300" s="15">
        <v>0</v>
      </c>
      <c r="M300" s="15">
        <v>0</v>
      </c>
      <c r="N300" s="15" t="s">
        <v>37</v>
      </c>
      <c r="O300" s="15" t="s">
        <v>37</v>
      </c>
      <c r="P300" s="15">
        <v>0</v>
      </c>
      <c r="Q300" s="15">
        <v>0</v>
      </c>
      <c r="R300" s="15" t="s">
        <v>37</v>
      </c>
      <c r="S300" s="15" t="s">
        <v>37</v>
      </c>
      <c r="T300" s="15">
        <v>64792.033294403176</v>
      </c>
      <c r="U300" s="15" t="s">
        <v>37</v>
      </c>
      <c r="V300" s="15" t="s">
        <v>37</v>
      </c>
      <c r="W300" s="15" t="s">
        <v>37</v>
      </c>
      <c r="X300" s="15" t="s">
        <v>37</v>
      </c>
      <c r="Y300" s="15" t="s">
        <v>37</v>
      </c>
      <c r="Z300" s="15" t="s">
        <v>37</v>
      </c>
      <c r="AA300" s="15" t="s">
        <v>37</v>
      </c>
      <c r="AB300" s="15" t="s">
        <v>37</v>
      </c>
      <c r="AC300" s="15" t="s">
        <v>37</v>
      </c>
      <c r="AD300" s="15" t="s">
        <v>37</v>
      </c>
      <c r="AE300" s="15" t="s">
        <v>37</v>
      </c>
      <c r="AF300" s="15" t="s">
        <v>37</v>
      </c>
      <c r="AG300" s="15" t="s">
        <v>37</v>
      </c>
      <c r="AH300" s="15" t="s">
        <v>37</v>
      </c>
      <c r="AI300" s="15" t="s">
        <v>37</v>
      </c>
      <c r="AJ300" s="15" t="s">
        <v>37</v>
      </c>
      <c r="AK300" s="15" t="s">
        <v>37</v>
      </c>
      <c r="AL300" s="15" t="s">
        <v>37</v>
      </c>
      <c r="AM300" s="15" t="s">
        <v>37</v>
      </c>
      <c r="AN300" s="15" t="s">
        <v>37</v>
      </c>
      <c r="AO300" s="12"/>
      <c r="AP300" s="16">
        <v>64792.033294403176</v>
      </c>
      <c r="AQ300" s="17">
        <v>10</v>
      </c>
      <c r="AR300" s="18" t="s">
        <v>37</v>
      </c>
      <c r="AS300" s="19">
        <v>2128512.7819419219</v>
      </c>
      <c r="AT300" s="19" t="s">
        <v>37</v>
      </c>
      <c r="AV300" s="16">
        <v>64792.033294403176</v>
      </c>
      <c r="AW300" s="17">
        <v>44</v>
      </c>
      <c r="AX300" s="18" t="s">
        <v>37</v>
      </c>
      <c r="AY300" s="19">
        <v>194434.547208106</v>
      </c>
      <c r="AZ300" s="19" t="s">
        <v>37</v>
      </c>
    </row>
    <row r="301" spans="8:52" customFormat="1" x14ac:dyDescent="0.15">
      <c r="H301" s="4"/>
      <c r="I301" s="14">
        <v>44860</v>
      </c>
      <c r="J301" s="15" t="s">
        <v>37</v>
      </c>
      <c r="K301" s="15" t="s">
        <v>37</v>
      </c>
      <c r="L301" s="15">
        <v>0</v>
      </c>
      <c r="M301" s="15">
        <v>0</v>
      </c>
      <c r="N301" s="15" t="s">
        <v>37</v>
      </c>
      <c r="O301" s="15" t="s">
        <v>37</v>
      </c>
      <c r="P301" s="15">
        <v>0</v>
      </c>
      <c r="Q301" s="15">
        <v>0</v>
      </c>
      <c r="R301" s="15" t="s">
        <v>37</v>
      </c>
      <c r="S301" s="15" t="s">
        <v>37</v>
      </c>
      <c r="T301" s="15">
        <v>64772.558660395836</v>
      </c>
      <c r="U301" s="15" t="s">
        <v>37</v>
      </c>
      <c r="V301" s="15" t="s">
        <v>37</v>
      </c>
      <c r="W301" s="15" t="s">
        <v>37</v>
      </c>
      <c r="X301" s="15" t="s">
        <v>37</v>
      </c>
      <c r="Y301" s="15" t="s">
        <v>37</v>
      </c>
      <c r="Z301" s="15" t="s">
        <v>37</v>
      </c>
      <c r="AA301" s="15" t="s">
        <v>37</v>
      </c>
      <c r="AB301" s="15" t="s">
        <v>37</v>
      </c>
      <c r="AC301" s="15" t="s">
        <v>37</v>
      </c>
      <c r="AD301" s="15" t="s">
        <v>37</v>
      </c>
      <c r="AE301" s="15" t="s">
        <v>37</v>
      </c>
      <c r="AF301" s="15" t="s">
        <v>37</v>
      </c>
      <c r="AG301" s="15" t="s">
        <v>37</v>
      </c>
      <c r="AH301" s="15" t="s">
        <v>37</v>
      </c>
      <c r="AI301" s="15" t="s">
        <v>37</v>
      </c>
      <c r="AJ301" s="15" t="s">
        <v>37</v>
      </c>
      <c r="AK301" s="15" t="s">
        <v>37</v>
      </c>
      <c r="AL301" s="15" t="s">
        <v>37</v>
      </c>
      <c r="AM301" s="15" t="s">
        <v>37</v>
      </c>
      <c r="AN301" s="15" t="s">
        <v>37</v>
      </c>
      <c r="AO301" s="12"/>
      <c r="AP301" s="16">
        <v>64772.558660395836</v>
      </c>
      <c r="AQ301" s="17">
        <v>10</v>
      </c>
      <c r="AR301" s="18" t="s">
        <v>37</v>
      </c>
      <c r="AS301" s="19">
        <v>2193285.3406023178</v>
      </c>
      <c r="AT301" s="19" t="s">
        <v>37</v>
      </c>
      <c r="AV301" s="16">
        <v>64772.558660395836</v>
      </c>
      <c r="AW301" s="17">
        <v>44</v>
      </c>
      <c r="AX301" s="18" t="s">
        <v>37</v>
      </c>
      <c r="AY301" s="19">
        <v>259207.10586850182</v>
      </c>
      <c r="AZ301" s="19" t="s">
        <v>37</v>
      </c>
    </row>
    <row r="302" spans="8:52" customFormat="1" x14ac:dyDescent="0.15">
      <c r="H302" s="4"/>
      <c r="I302" s="14">
        <v>44861</v>
      </c>
      <c r="J302" s="15" t="s">
        <v>37</v>
      </c>
      <c r="K302" s="15" t="s">
        <v>37</v>
      </c>
      <c r="L302" s="15">
        <v>0</v>
      </c>
      <c r="M302" s="15">
        <v>0</v>
      </c>
      <c r="N302" s="15" t="s">
        <v>37</v>
      </c>
      <c r="O302" s="15" t="s">
        <v>37</v>
      </c>
      <c r="P302" s="15">
        <v>0</v>
      </c>
      <c r="Q302" s="15">
        <v>0</v>
      </c>
      <c r="R302" s="15" t="s">
        <v>37</v>
      </c>
      <c r="S302" s="15" t="s">
        <v>37</v>
      </c>
      <c r="T302" s="15">
        <v>64753.089879907049</v>
      </c>
      <c r="U302" s="15" t="s">
        <v>37</v>
      </c>
      <c r="V302" s="15" t="s">
        <v>37</v>
      </c>
      <c r="W302" s="15" t="s">
        <v>37</v>
      </c>
      <c r="X302" s="15" t="s">
        <v>37</v>
      </c>
      <c r="Y302" s="15" t="s">
        <v>37</v>
      </c>
      <c r="Z302" s="15" t="s">
        <v>37</v>
      </c>
      <c r="AA302" s="15" t="s">
        <v>37</v>
      </c>
      <c r="AB302" s="15" t="s">
        <v>37</v>
      </c>
      <c r="AC302" s="15" t="s">
        <v>37</v>
      </c>
      <c r="AD302" s="15" t="s">
        <v>37</v>
      </c>
      <c r="AE302" s="15" t="s">
        <v>37</v>
      </c>
      <c r="AF302" s="15" t="s">
        <v>37</v>
      </c>
      <c r="AG302" s="15" t="s">
        <v>37</v>
      </c>
      <c r="AH302" s="15" t="s">
        <v>37</v>
      </c>
      <c r="AI302" s="15" t="s">
        <v>37</v>
      </c>
      <c r="AJ302" s="15" t="s">
        <v>37</v>
      </c>
      <c r="AK302" s="15" t="s">
        <v>37</v>
      </c>
      <c r="AL302" s="15" t="s">
        <v>37</v>
      </c>
      <c r="AM302" s="15" t="s">
        <v>37</v>
      </c>
      <c r="AN302" s="15" t="s">
        <v>37</v>
      </c>
      <c r="AO302" s="12"/>
      <c r="AP302" s="16">
        <v>64753.089879907049</v>
      </c>
      <c r="AQ302" s="17">
        <v>10</v>
      </c>
      <c r="AR302" s="18" t="s">
        <v>37</v>
      </c>
      <c r="AS302" s="19">
        <v>2258038.430482225</v>
      </c>
      <c r="AT302" s="19" t="s">
        <v>37</v>
      </c>
      <c r="AV302" s="16">
        <v>64753.089879907049</v>
      </c>
      <c r="AW302" s="17">
        <v>44</v>
      </c>
      <c r="AX302" s="18" t="s">
        <v>37</v>
      </c>
      <c r="AY302" s="19">
        <v>323960.19574840885</v>
      </c>
      <c r="AZ302" s="19" t="s">
        <v>37</v>
      </c>
    </row>
    <row r="303" spans="8:52" customFormat="1" x14ac:dyDescent="0.15">
      <c r="H303" s="4"/>
      <c r="I303" s="14">
        <v>44862</v>
      </c>
      <c r="J303" s="15" t="s">
        <v>37</v>
      </c>
      <c r="K303" s="15" t="s">
        <v>37</v>
      </c>
      <c r="L303" s="15">
        <v>0</v>
      </c>
      <c r="M303" s="15">
        <v>0</v>
      </c>
      <c r="N303" s="15" t="s">
        <v>37</v>
      </c>
      <c r="O303" s="15" t="s">
        <v>37</v>
      </c>
      <c r="P303" s="15">
        <v>0</v>
      </c>
      <c r="Q303" s="15">
        <v>0</v>
      </c>
      <c r="R303" s="15" t="s">
        <v>37</v>
      </c>
      <c r="S303" s="15" t="s">
        <v>37</v>
      </c>
      <c r="T303" s="15">
        <v>64733.62695117743</v>
      </c>
      <c r="U303" s="15" t="s">
        <v>37</v>
      </c>
      <c r="V303" s="15" t="s">
        <v>37</v>
      </c>
      <c r="W303" s="15" t="s">
        <v>37</v>
      </c>
      <c r="X303" s="15" t="s">
        <v>37</v>
      </c>
      <c r="Y303" s="15" t="s">
        <v>37</v>
      </c>
      <c r="Z303" s="15" t="s">
        <v>37</v>
      </c>
      <c r="AA303" s="15" t="s">
        <v>37</v>
      </c>
      <c r="AB303" s="15" t="s">
        <v>37</v>
      </c>
      <c r="AC303" s="15" t="s">
        <v>37</v>
      </c>
      <c r="AD303" s="15" t="s">
        <v>37</v>
      </c>
      <c r="AE303" s="15" t="s">
        <v>37</v>
      </c>
      <c r="AF303" s="15" t="s">
        <v>37</v>
      </c>
      <c r="AG303" s="15" t="s">
        <v>37</v>
      </c>
      <c r="AH303" s="15" t="s">
        <v>37</v>
      </c>
      <c r="AI303" s="15" t="s">
        <v>37</v>
      </c>
      <c r="AJ303" s="15" t="s">
        <v>37</v>
      </c>
      <c r="AK303" s="15" t="s">
        <v>37</v>
      </c>
      <c r="AL303" s="15" t="s">
        <v>37</v>
      </c>
      <c r="AM303" s="15" t="s">
        <v>37</v>
      </c>
      <c r="AN303" s="15" t="s">
        <v>37</v>
      </c>
      <c r="AO303" s="12"/>
      <c r="AP303" s="16">
        <v>64733.62695117743</v>
      </c>
      <c r="AQ303" s="17">
        <v>10</v>
      </c>
      <c r="AR303" s="18" t="s">
        <v>37</v>
      </c>
      <c r="AS303" s="19">
        <v>2322772.0574334026</v>
      </c>
      <c r="AT303" s="19" t="s">
        <v>37</v>
      </c>
      <c r="AV303" s="16">
        <v>64733.62695117743</v>
      </c>
      <c r="AW303" s="17">
        <v>44</v>
      </c>
      <c r="AX303" s="18" t="s">
        <v>37</v>
      </c>
      <c r="AY303" s="19">
        <v>388693.82269958628</v>
      </c>
      <c r="AZ303" s="19" t="s">
        <v>37</v>
      </c>
    </row>
    <row r="304" spans="8:52" customFormat="1" x14ac:dyDescent="0.15">
      <c r="H304" s="4"/>
      <c r="I304" s="14">
        <v>44863</v>
      </c>
      <c r="J304" s="15" t="s">
        <v>37</v>
      </c>
      <c r="K304" s="15" t="s">
        <v>37</v>
      </c>
      <c r="L304" s="15">
        <v>0</v>
      </c>
      <c r="M304" s="15">
        <v>0</v>
      </c>
      <c r="N304" s="15" t="s">
        <v>37</v>
      </c>
      <c r="O304" s="15" t="s">
        <v>37</v>
      </c>
      <c r="P304" s="15">
        <v>0</v>
      </c>
      <c r="Q304" s="15">
        <v>0</v>
      </c>
      <c r="R304" s="15" t="s">
        <v>37</v>
      </c>
      <c r="S304" s="15" t="s">
        <v>37</v>
      </c>
      <c r="T304" s="15">
        <v>64714.169872448103</v>
      </c>
      <c r="U304" s="15" t="s">
        <v>37</v>
      </c>
      <c r="V304" s="15" t="s">
        <v>37</v>
      </c>
      <c r="W304" s="15" t="s">
        <v>37</v>
      </c>
      <c r="X304" s="15" t="s">
        <v>37</v>
      </c>
      <c r="Y304" s="15" t="s">
        <v>37</v>
      </c>
      <c r="Z304" s="15" t="s">
        <v>37</v>
      </c>
      <c r="AA304" s="15" t="s">
        <v>37</v>
      </c>
      <c r="AB304" s="15" t="s">
        <v>37</v>
      </c>
      <c r="AC304" s="15" t="s">
        <v>37</v>
      </c>
      <c r="AD304" s="15" t="s">
        <v>37</v>
      </c>
      <c r="AE304" s="15" t="s">
        <v>37</v>
      </c>
      <c r="AF304" s="15" t="s">
        <v>37</v>
      </c>
      <c r="AG304" s="15" t="s">
        <v>37</v>
      </c>
      <c r="AH304" s="15" t="s">
        <v>37</v>
      </c>
      <c r="AI304" s="15" t="s">
        <v>37</v>
      </c>
      <c r="AJ304" s="15" t="s">
        <v>37</v>
      </c>
      <c r="AK304" s="15" t="s">
        <v>37</v>
      </c>
      <c r="AL304" s="15" t="s">
        <v>37</v>
      </c>
      <c r="AM304" s="15" t="s">
        <v>37</v>
      </c>
      <c r="AN304" s="15" t="s">
        <v>37</v>
      </c>
      <c r="AO304" s="12"/>
      <c r="AP304" s="16">
        <v>64714.169872448103</v>
      </c>
      <c r="AQ304" s="17">
        <v>10</v>
      </c>
      <c r="AR304" s="18" t="s">
        <v>37</v>
      </c>
      <c r="AS304" s="19">
        <v>2387486.2273058509</v>
      </c>
      <c r="AT304" s="19" t="s">
        <v>37</v>
      </c>
      <c r="AV304" s="16">
        <v>64714.169872448103</v>
      </c>
      <c r="AW304" s="17">
        <v>44</v>
      </c>
      <c r="AX304" s="18">
        <v>44</v>
      </c>
      <c r="AY304" s="19">
        <v>453407.99257203436</v>
      </c>
      <c r="AZ304" s="19">
        <v>453407.99257203436</v>
      </c>
    </row>
    <row r="305" spans="8:52" customFormat="1" x14ac:dyDescent="0.15">
      <c r="H305" s="4"/>
      <c r="I305" s="14">
        <v>44864</v>
      </c>
      <c r="J305" s="15" t="s">
        <v>37</v>
      </c>
      <c r="K305" s="15" t="s">
        <v>37</v>
      </c>
      <c r="L305" s="15">
        <v>0</v>
      </c>
      <c r="M305" s="15">
        <v>0</v>
      </c>
      <c r="N305" s="15" t="s">
        <v>37</v>
      </c>
      <c r="O305" s="15" t="s">
        <v>37</v>
      </c>
      <c r="P305" s="15">
        <v>0</v>
      </c>
      <c r="Q305" s="15">
        <v>0</v>
      </c>
      <c r="R305" s="15" t="s">
        <v>37</v>
      </c>
      <c r="S305" s="15" t="s">
        <v>37</v>
      </c>
      <c r="T305" s="15">
        <v>63729.125826409087</v>
      </c>
      <c r="U305" s="15" t="s">
        <v>37</v>
      </c>
      <c r="V305" s="15" t="s">
        <v>37</v>
      </c>
      <c r="W305" s="15" t="s">
        <v>37</v>
      </c>
      <c r="X305" s="15" t="s">
        <v>37</v>
      </c>
      <c r="Y305" s="15" t="s">
        <v>37</v>
      </c>
      <c r="Z305" s="15" t="s">
        <v>37</v>
      </c>
      <c r="AA305" s="15" t="s">
        <v>37</v>
      </c>
      <c r="AB305" s="15" t="s">
        <v>37</v>
      </c>
      <c r="AC305" s="15" t="s">
        <v>37</v>
      </c>
      <c r="AD305" s="15" t="s">
        <v>37</v>
      </c>
      <c r="AE305" s="15" t="s">
        <v>37</v>
      </c>
      <c r="AF305" s="15" t="s">
        <v>37</v>
      </c>
      <c r="AG305" s="15" t="s">
        <v>37</v>
      </c>
      <c r="AH305" s="15" t="s">
        <v>37</v>
      </c>
      <c r="AI305" s="15" t="s">
        <v>37</v>
      </c>
      <c r="AJ305" s="15" t="s">
        <v>37</v>
      </c>
      <c r="AK305" s="15" t="s">
        <v>37</v>
      </c>
      <c r="AL305" s="15" t="s">
        <v>37</v>
      </c>
      <c r="AM305" s="15" t="s">
        <v>37</v>
      </c>
      <c r="AN305" s="15" t="s">
        <v>37</v>
      </c>
      <c r="AO305" s="12"/>
      <c r="AP305" s="16">
        <v>63729.125826409087</v>
      </c>
      <c r="AQ305" s="17">
        <v>10</v>
      </c>
      <c r="AR305" s="18" t="s">
        <v>37</v>
      </c>
      <c r="AS305" s="19">
        <v>2451215.35313226</v>
      </c>
      <c r="AT305" s="19" t="s">
        <v>37</v>
      </c>
      <c r="AV305" s="16">
        <v>63729.125826409087</v>
      </c>
      <c r="AW305" s="17">
        <v>45</v>
      </c>
      <c r="AX305" s="18" t="s">
        <v>37</v>
      </c>
      <c r="AY305" s="19">
        <v>63729.125826409087</v>
      </c>
      <c r="AZ305" s="19" t="s">
        <v>37</v>
      </c>
    </row>
    <row r="306" spans="8:52" customFormat="1" x14ac:dyDescent="0.15">
      <c r="H306" s="4"/>
      <c r="I306" s="14">
        <v>44865</v>
      </c>
      <c r="J306" s="15" t="s">
        <v>37</v>
      </c>
      <c r="K306" s="15" t="s">
        <v>37</v>
      </c>
      <c r="L306" s="15">
        <v>0</v>
      </c>
      <c r="M306" s="15">
        <v>0</v>
      </c>
      <c r="N306" s="15" t="s">
        <v>37</v>
      </c>
      <c r="O306" s="15" t="s">
        <v>37</v>
      </c>
      <c r="P306" s="15">
        <v>0</v>
      </c>
      <c r="Q306" s="15">
        <v>0</v>
      </c>
      <c r="R306" s="15" t="s">
        <v>37</v>
      </c>
      <c r="S306" s="15" t="s">
        <v>37</v>
      </c>
      <c r="T306" s="15">
        <v>63709.970672017836</v>
      </c>
      <c r="U306" s="15" t="s">
        <v>37</v>
      </c>
      <c r="V306" s="15" t="s">
        <v>37</v>
      </c>
      <c r="W306" s="15" t="s">
        <v>37</v>
      </c>
      <c r="X306" s="15" t="s">
        <v>37</v>
      </c>
      <c r="Y306" s="15" t="s">
        <v>37</v>
      </c>
      <c r="Z306" s="15" t="s">
        <v>37</v>
      </c>
      <c r="AA306" s="15" t="s">
        <v>37</v>
      </c>
      <c r="AB306" s="15" t="s">
        <v>37</v>
      </c>
      <c r="AC306" s="15" t="s">
        <v>37</v>
      </c>
      <c r="AD306" s="15" t="s">
        <v>37</v>
      </c>
      <c r="AE306" s="15" t="s">
        <v>37</v>
      </c>
      <c r="AF306" s="15" t="s">
        <v>37</v>
      </c>
      <c r="AG306" s="15" t="s">
        <v>37</v>
      </c>
      <c r="AH306" s="15" t="s">
        <v>37</v>
      </c>
      <c r="AI306" s="15" t="s">
        <v>37</v>
      </c>
      <c r="AJ306" s="15" t="s">
        <v>37</v>
      </c>
      <c r="AK306" s="15" t="s">
        <v>37</v>
      </c>
      <c r="AL306" s="15" t="s">
        <v>37</v>
      </c>
      <c r="AM306" s="15" t="s">
        <v>37</v>
      </c>
      <c r="AN306" s="15" t="s">
        <v>37</v>
      </c>
      <c r="AO306" s="12"/>
      <c r="AP306" s="16">
        <v>63709.970672017836</v>
      </c>
      <c r="AQ306" s="17">
        <v>10</v>
      </c>
      <c r="AR306" s="18">
        <v>10</v>
      </c>
      <c r="AS306" s="19">
        <v>2514925.3238042779</v>
      </c>
      <c r="AT306" s="19">
        <v>2514925.3238042779</v>
      </c>
      <c r="AV306" s="16">
        <v>63709.970672017836</v>
      </c>
      <c r="AW306" s="17">
        <v>45</v>
      </c>
      <c r="AX306" s="18" t="s">
        <v>37</v>
      </c>
      <c r="AY306" s="19">
        <v>127439.09649842692</v>
      </c>
      <c r="AZ306" s="19" t="s">
        <v>37</v>
      </c>
    </row>
    <row r="307" spans="8:52" customFormat="1" x14ac:dyDescent="0.15">
      <c r="H307" s="4"/>
      <c r="I307" s="14">
        <v>44866</v>
      </c>
      <c r="J307" s="15" t="s">
        <v>37</v>
      </c>
      <c r="K307" s="15" t="s">
        <v>37</v>
      </c>
      <c r="L307" s="15">
        <v>0</v>
      </c>
      <c r="M307" s="15">
        <v>0</v>
      </c>
      <c r="N307" s="15" t="s">
        <v>37</v>
      </c>
      <c r="O307" s="15" t="s">
        <v>37</v>
      </c>
      <c r="P307" s="15">
        <v>0</v>
      </c>
      <c r="Q307" s="15">
        <v>0</v>
      </c>
      <c r="R307" s="15" t="s">
        <v>37</v>
      </c>
      <c r="S307" s="15" t="s">
        <v>37</v>
      </c>
      <c r="T307" s="15">
        <v>63690.821275118709</v>
      </c>
      <c r="U307" s="15" t="s">
        <v>37</v>
      </c>
      <c r="V307" s="15" t="s">
        <v>37</v>
      </c>
      <c r="W307" s="15" t="s">
        <v>37</v>
      </c>
      <c r="X307" s="15" t="s">
        <v>37</v>
      </c>
      <c r="Y307" s="15" t="s">
        <v>37</v>
      </c>
      <c r="Z307" s="15" t="s">
        <v>37</v>
      </c>
      <c r="AA307" s="15" t="s">
        <v>37</v>
      </c>
      <c r="AB307" s="15" t="s">
        <v>37</v>
      </c>
      <c r="AC307" s="15" t="s">
        <v>37</v>
      </c>
      <c r="AD307" s="15" t="s">
        <v>37</v>
      </c>
      <c r="AE307" s="15" t="s">
        <v>37</v>
      </c>
      <c r="AF307" s="15" t="s">
        <v>37</v>
      </c>
      <c r="AG307" s="15" t="s">
        <v>37</v>
      </c>
      <c r="AH307" s="15" t="s">
        <v>37</v>
      </c>
      <c r="AI307" s="15" t="s">
        <v>37</v>
      </c>
      <c r="AJ307" s="15" t="s">
        <v>37</v>
      </c>
      <c r="AK307" s="15" t="s">
        <v>37</v>
      </c>
      <c r="AL307" s="15" t="s">
        <v>37</v>
      </c>
      <c r="AM307" s="15" t="s">
        <v>37</v>
      </c>
      <c r="AN307" s="15" t="s">
        <v>37</v>
      </c>
      <c r="AO307" s="12"/>
      <c r="AP307" s="16">
        <v>63690.821275118709</v>
      </c>
      <c r="AQ307" s="17">
        <v>11</v>
      </c>
      <c r="AR307" s="18" t="s">
        <v>37</v>
      </c>
      <c r="AS307" s="19">
        <v>63690.821275118709</v>
      </c>
      <c r="AT307" s="19" t="s">
        <v>37</v>
      </c>
      <c r="AV307" s="16">
        <v>63690.821275118709</v>
      </c>
      <c r="AW307" s="17">
        <v>45</v>
      </c>
      <c r="AX307" s="18" t="s">
        <v>37</v>
      </c>
      <c r="AY307" s="19">
        <v>191129.91777354563</v>
      </c>
      <c r="AZ307" s="19" t="s">
        <v>37</v>
      </c>
    </row>
    <row r="308" spans="8:52" customFormat="1" x14ac:dyDescent="0.15">
      <c r="H308" s="4"/>
      <c r="I308" s="14">
        <v>44867</v>
      </c>
      <c r="J308" s="15" t="s">
        <v>37</v>
      </c>
      <c r="K308" s="15" t="s">
        <v>37</v>
      </c>
      <c r="L308" s="15">
        <v>0</v>
      </c>
      <c r="M308" s="15">
        <v>0</v>
      </c>
      <c r="N308" s="15" t="s">
        <v>37</v>
      </c>
      <c r="O308" s="15" t="s">
        <v>37</v>
      </c>
      <c r="P308" s="15">
        <v>0</v>
      </c>
      <c r="Q308" s="15">
        <v>0</v>
      </c>
      <c r="R308" s="15" t="s">
        <v>37</v>
      </c>
      <c r="S308" s="15" t="s">
        <v>37</v>
      </c>
      <c r="T308" s="15">
        <v>63671.677633981155</v>
      </c>
      <c r="U308" s="15" t="s">
        <v>37</v>
      </c>
      <c r="V308" s="15" t="s">
        <v>37</v>
      </c>
      <c r="W308" s="15" t="s">
        <v>37</v>
      </c>
      <c r="X308" s="15" t="s">
        <v>37</v>
      </c>
      <c r="Y308" s="15" t="s">
        <v>37</v>
      </c>
      <c r="Z308" s="15" t="s">
        <v>37</v>
      </c>
      <c r="AA308" s="15" t="s">
        <v>37</v>
      </c>
      <c r="AB308" s="15" t="s">
        <v>37</v>
      </c>
      <c r="AC308" s="15" t="s">
        <v>37</v>
      </c>
      <c r="AD308" s="15" t="s">
        <v>37</v>
      </c>
      <c r="AE308" s="15" t="s">
        <v>37</v>
      </c>
      <c r="AF308" s="15" t="s">
        <v>37</v>
      </c>
      <c r="AG308" s="15" t="s">
        <v>37</v>
      </c>
      <c r="AH308" s="15" t="s">
        <v>37</v>
      </c>
      <c r="AI308" s="15" t="s">
        <v>37</v>
      </c>
      <c r="AJ308" s="15" t="s">
        <v>37</v>
      </c>
      <c r="AK308" s="15" t="s">
        <v>37</v>
      </c>
      <c r="AL308" s="15" t="s">
        <v>37</v>
      </c>
      <c r="AM308" s="15" t="s">
        <v>37</v>
      </c>
      <c r="AN308" s="15" t="s">
        <v>37</v>
      </c>
      <c r="AO308" s="12"/>
      <c r="AP308" s="16">
        <v>63671.677633981155</v>
      </c>
      <c r="AQ308" s="17">
        <v>11</v>
      </c>
      <c r="AR308" s="18" t="s">
        <v>37</v>
      </c>
      <c r="AS308" s="19">
        <v>127362.49890909987</v>
      </c>
      <c r="AT308" s="19" t="s">
        <v>37</v>
      </c>
      <c r="AV308" s="16">
        <v>63671.677633981155</v>
      </c>
      <c r="AW308" s="17">
        <v>45</v>
      </c>
      <c r="AX308" s="18" t="s">
        <v>37</v>
      </c>
      <c r="AY308" s="19">
        <v>254801.59540752679</v>
      </c>
      <c r="AZ308" s="19" t="s">
        <v>37</v>
      </c>
    </row>
    <row r="309" spans="8:52" customFormat="1" x14ac:dyDescent="0.15">
      <c r="H309" s="4"/>
      <c r="I309" s="14">
        <v>44868</v>
      </c>
      <c r="J309" s="15" t="s">
        <v>37</v>
      </c>
      <c r="K309" s="15" t="s">
        <v>37</v>
      </c>
      <c r="L309" s="15">
        <v>0</v>
      </c>
      <c r="M309" s="15">
        <v>0</v>
      </c>
      <c r="N309" s="15" t="s">
        <v>37</v>
      </c>
      <c r="O309" s="15" t="s">
        <v>37</v>
      </c>
      <c r="P309" s="15">
        <v>0</v>
      </c>
      <c r="Q309" s="15">
        <v>0</v>
      </c>
      <c r="R309" s="15" t="s">
        <v>37</v>
      </c>
      <c r="S309" s="15" t="s">
        <v>37</v>
      </c>
      <c r="T309" s="15">
        <v>63652.539746875176</v>
      </c>
      <c r="U309" s="15" t="s">
        <v>37</v>
      </c>
      <c r="V309" s="15" t="s">
        <v>37</v>
      </c>
      <c r="W309" s="15" t="s">
        <v>37</v>
      </c>
      <c r="X309" s="15" t="s">
        <v>37</v>
      </c>
      <c r="Y309" s="15" t="s">
        <v>37</v>
      </c>
      <c r="Z309" s="15" t="s">
        <v>37</v>
      </c>
      <c r="AA309" s="15" t="s">
        <v>37</v>
      </c>
      <c r="AB309" s="15" t="s">
        <v>37</v>
      </c>
      <c r="AC309" s="15" t="s">
        <v>37</v>
      </c>
      <c r="AD309" s="15" t="s">
        <v>37</v>
      </c>
      <c r="AE309" s="15" t="s">
        <v>37</v>
      </c>
      <c r="AF309" s="15" t="s">
        <v>37</v>
      </c>
      <c r="AG309" s="15" t="s">
        <v>37</v>
      </c>
      <c r="AH309" s="15" t="s">
        <v>37</v>
      </c>
      <c r="AI309" s="15" t="s">
        <v>37</v>
      </c>
      <c r="AJ309" s="15" t="s">
        <v>37</v>
      </c>
      <c r="AK309" s="15" t="s">
        <v>37</v>
      </c>
      <c r="AL309" s="15" t="s">
        <v>37</v>
      </c>
      <c r="AM309" s="15" t="s">
        <v>37</v>
      </c>
      <c r="AN309" s="15" t="s">
        <v>37</v>
      </c>
      <c r="AO309" s="12"/>
      <c r="AP309" s="16">
        <v>63652.539746875176</v>
      </c>
      <c r="AQ309" s="17">
        <v>11</v>
      </c>
      <c r="AR309" s="18" t="s">
        <v>37</v>
      </c>
      <c r="AS309" s="19">
        <v>191015.03865597505</v>
      </c>
      <c r="AT309" s="19" t="s">
        <v>37</v>
      </c>
      <c r="AV309" s="16">
        <v>63652.539746875176</v>
      </c>
      <c r="AW309" s="17">
        <v>45</v>
      </c>
      <c r="AX309" s="18" t="s">
        <v>37</v>
      </c>
      <c r="AY309" s="19">
        <v>318454.135154402</v>
      </c>
      <c r="AZ309" s="19" t="s">
        <v>37</v>
      </c>
    </row>
    <row r="310" spans="8:52" customFormat="1" x14ac:dyDescent="0.15">
      <c r="H310" s="4"/>
      <c r="I310" s="14">
        <v>44869</v>
      </c>
      <c r="J310" s="15" t="s">
        <v>37</v>
      </c>
      <c r="K310" s="15" t="s">
        <v>37</v>
      </c>
      <c r="L310" s="15">
        <v>0</v>
      </c>
      <c r="M310" s="15">
        <v>0</v>
      </c>
      <c r="N310" s="15" t="s">
        <v>37</v>
      </c>
      <c r="O310" s="15" t="s">
        <v>37</v>
      </c>
      <c r="P310" s="15">
        <v>0</v>
      </c>
      <c r="Q310" s="15">
        <v>0</v>
      </c>
      <c r="R310" s="15" t="s">
        <v>37</v>
      </c>
      <c r="S310" s="15" t="s">
        <v>37</v>
      </c>
      <c r="T310" s="15">
        <v>63633.407612071249</v>
      </c>
      <c r="U310" s="15" t="s">
        <v>37</v>
      </c>
      <c r="V310" s="15" t="s">
        <v>37</v>
      </c>
      <c r="W310" s="15" t="s">
        <v>37</v>
      </c>
      <c r="X310" s="15" t="s">
        <v>37</v>
      </c>
      <c r="Y310" s="15" t="s">
        <v>37</v>
      </c>
      <c r="Z310" s="15" t="s">
        <v>37</v>
      </c>
      <c r="AA310" s="15" t="s">
        <v>37</v>
      </c>
      <c r="AB310" s="15" t="s">
        <v>37</v>
      </c>
      <c r="AC310" s="15" t="s">
        <v>37</v>
      </c>
      <c r="AD310" s="15" t="s">
        <v>37</v>
      </c>
      <c r="AE310" s="15" t="s">
        <v>37</v>
      </c>
      <c r="AF310" s="15" t="s">
        <v>37</v>
      </c>
      <c r="AG310" s="15" t="s">
        <v>37</v>
      </c>
      <c r="AH310" s="15" t="s">
        <v>37</v>
      </c>
      <c r="AI310" s="15" t="s">
        <v>37</v>
      </c>
      <c r="AJ310" s="15" t="s">
        <v>37</v>
      </c>
      <c r="AK310" s="15" t="s">
        <v>37</v>
      </c>
      <c r="AL310" s="15" t="s">
        <v>37</v>
      </c>
      <c r="AM310" s="15" t="s">
        <v>37</v>
      </c>
      <c r="AN310" s="15" t="s">
        <v>37</v>
      </c>
      <c r="AO310" s="12"/>
      <c r="AP310" s="16">
        <v>63633.407612071249</v>
      </c>
      <c r="AQ310" s="17">
        <v>11</v>
      </c>
      <c r="AR310" s="18" t="s">
        <v>37</v>
      </c>
      <c r="AS310" s="19">
        <v>254648.4462680463</v>
      </c>
      <c r="AT310" s="19" t="s">
        <v>37</v>
      </c>
      <c r="AV310" s="16">
        <v>63633.407612071249</v>
      </c>
      <c r="AW310" s="17">
        <v>45</v>
      </c>
      <c r="AX310" s="18" t="s">
        <v>37</v>
      </c>
      <c r="AY310" s="19">
        <v>382087.54276647326</v>
      </c>
      <c r="AZ310" s="19" t="s">
        <v>37</v>
      </c>
    </row>
    <row r="311" spans="8:52" customFormat="1" x14ac:dyDescent="0.15">
      <c r="H311" s="4"/>
      <c r="I311" s="14">
        <v>44870</v>
      </c>
      <c r="J311" s="15" t="s">
        <v>37</v>
      </c>
      <c r="K311" s="15" t="s">
        <v>37</v>
      </c>
      <c r="L311" s="15">
        <v>0</v>
      </c>
      <c r="M311" s="15">
        <v>0</v>
      </c>
      <c r="N311" s="15" t="s">
        <v>37</v>
      </c>
      <c r="O311" s="15" t="s">
        <v>37</v>
      </c>
      <c r="P311" s="15">
        <v>0</v>
      </c>
      <c r="Q311" s="15">
        <v>0</v>
      </c>
      <c r="R311" s="15" t="s">
        <v>37</v>
      </c>
      <c r="S311" s="15" t="s">
        <v>37</v>
      </c>
      <c r="T311" s="15">
        <v>63614.281227840424</v>
      </c>
      <c r="U311" s="15" t="s">
        <v>37</v>
      </c>
      <c r="V311" s="15" t="s">
        <v>37</v>
      </c>
      <c r="W311" s="15" t="s">
        <v>37</v>
      </c>
      <c r="X311" s="15" t="s">
        <v>37</v>
      </c>
      <c r="Y311" s="15" t="s">
        <v>37</v>
      </c>
      <c r="Z311" s="15" t="s">
        <v>37</v>
      </c>
      <c r="AA311" s="15" t="s">
        <v>37</v>
      </c>
      <c r="AB311" s="15" t="s">
        <v>37</v>
      </c>
      <c r="AC311" s="15" t="s">
        <v>37</v>
      </c>
      <c r="AD311" s="15" t="s">
        <v>37</v>
      </c>
      <c r="AE311" s="15" t="s">
        <v>37</v>
      </c>
      <c r="AF311" s="15" t="s">
        <v>37</v>
      </c>
      <c r="AG311" s="15" t="s">
        <v>37</v>
      </c>
      <c r="AH311" s="15" t="s">
        <v>37</v>
      </c>
      <c r="AI311" s="15" t="s">
        <v>37</v>
      </c>
      <c r="AJ311" s="15" t="s">
        <v>37</v>
      </c>
      <c r="AK311" s="15" t="s">
        <v>37</v>
      </c>
      <c r="AL311" s="15" t="s">
        <v>37</v>
      </c>
      <c r="AM311" s="15" t="s">
        <v>37</v>
      </c>
      <c r="AN311" s="15" t="s">
        <v>37</v>
      </c>
      <c r="AO311" s="12"/>
      <c r="AP311" s="16">
        <v>63614.281227840424</v>
      </c>
      <c r="AQ311" s="17">
        <v>11</v>
      </c>
      <c r="AR311" s="18" t="s">
        <v>37</v>
      </c>
      <c r="AS311" s="19">
        <v>318262.72749588673</v>
      </c>
      <c r="AT311" s="19" t="s">
        <v>37</v>
      </c>
      <c r="AV311" s="16">
        <v>63614.281227840424</v>
      </c>
      <c r="AW311" s="17">
        <v>45</v>
      </c>
      <c r="AX311" s="18">
        <v>45</v>
      </c>
      <c r="AY311" s="19">
        <v>445701.82399431366</v>
      </c>
      <c r="AZ311" s="19">
        <v>445701.82399431366</v>
      </c>
    </row>
    <row r="312" spans="8:52" customFormat="1" x14ac:dyDescent="0.15">
      <c r="H312" s="4"/>
      <c r="I312" s="14">
        <v>44871</v>
      </c>
      <c r="J312" s="15" t="s">
        <v>37</v>
      </c>
      <c r="K312" s="15" t="s">
        <v>37</v>
      </c>
      <c r="L312" s="15">
        <v>0</v>
      </c>
      <c r="M312" s="15">
        <v>0</v>
      </c>
      <c r="N312" s="15" t="s">
        <v>37</v>
      </c>
      <c r="O312" s="15" t="s">
        <v>37</v>
      </c>
      <c r="P312" s="15">
        <v>0</v>
      </c>
      <c r="Q312" s="15">
        <v>0</v>
      </c>
      <c r="R312" s="15" t="s">
        <v>37</v>
      </c>
      <c r="S312" s="15" t="s">
        <v>37</v>
      </c>
      <c r="T312" s="15">
        <v>62631.597553174615</v>
      </c>
      <c r="U312" s="15" t="s">
        <v>37</v>
      </c>
      <c r="V312" s="15" t="s">
        <v>37</v>
      </c>
      <c r="W312" s="15" t="s">
        <v>37</v>
      </c>
      <c r="X312" s="15" t="s">
        <v>37</v>
      </c>
      <c r="Y312" s="15" t="s">
        <v>37</v>
      </c>
      <c r="Z312" s="15" t="s">
        <v>37</v>
      </c>
      <c r="AA312" s="15" t="s">
        <v>37</v>
      </c>
      <c r="AB312" s="15" t="s">
        <v>37</v>
      </c>
      <c r="AC312" s="15" t="s">
        <v>37</v>
      </c>
      <c r="AD312" s="15" t="s">
        <v>37</v>
      </c>
      <c r="AE312" s="15" t="s">
        <v>37</v>
      </c>
      <c r="AF312" s="15" t="s">
        <v>37</v>
      </c>
      <c r="AG312" s="15" t="s">
        <v>37</v>
      </c>
      <c r="AH312" s="15" t="s">
        <v>37</v>
      </c>
      <c r="AI312" s="15" t="s">
        <v>37</v>
      </c>
      <c r="AJ312" s="15" t="s">
        <v>37</v>
      </c>
      <c r="AK312" s="15" t="s">
        <v>37</v>
      </c>
      <c r="AL312" s="15" t="s">
        <v>37</v>
      </c>
      <c r="AM312" s="15" t="s">
        <v>37</v>
      </c>
      <c r="AN312" s="15" t="s">
        <v>37</v>
      </c>
      <c r="AO312" s="12"/>
      <c r="AP312" s="16">
        <v>62631.597553174615</v>
      </c>
      <c r="AQ312" s="17">
        <v>11</v>
      </c>
      <c r="AR312" s="18" t="s">
        <v>37</v>
      </c>
      <c r="AS312" s="19">
        <v>380894.32504906133</v>
      </c>
      <c r="AT312" s="19" t="s">
        <v>37</v>
      </c>
      <c r="AV312" s="16">
        <v>62631.597553174615</v>
      </c>
      <c r="AW312" s="17">
        <v>46</v>
      </c>
      <c r="AX312" s="18" t="s">
        <v>37</v>
      </c>
      <c r="AY312" s="19">
        <v>62631.597553174615</v>
      </c>
      <c r="AZ312" s="19" t="s">
        <v>37</v>
      </c>
    </row>
    <row r="313" spans="8:52" customFormat="1" x14ac:dyDescent="0.15">
      <c r="H313" s="4"/>
      <c r="I313" s="14">
        <v>44872</v>
      </c>
      <c r="J313" s="15" t="s">
        <v>37</v>
      </c>
      <c r="K313" s="15" t="s">
        <v>37</v>
      </c>
      <c r="L313" s="15">
        <v>0</v>
      </c>
      <c r="M313" s="15">
        <v>0</v>
      </c>
      <c r="N313" s="15" t="s">
        <v>37</v>
      </c>
      <c r="O313" s="15" t="s">
        <v>37</v>
      </c>
      <c r="P313" s="15">
        <v>0</v>
      </c>
      <c r="Q313" s="15">
        <v>0</v>
      </c>
      <c r="R313" s="15" t="s">
        <v>37</v>
      </c>
      <c r="S313" s="15" t="s">
        <v>37</v>
      </c>
      <c r="T313" s="15">
        <v>62612.772284424347</v>
      </c>
      <c r="U313" s="15" t="s">
        <v>37</v>
      </c>
      <c r="V313" s="15" t="s">
        <v>37</v>
      </c>
      <c r="W313" s="15" t="s">
        <v>37</v>
      </c>
      <c r="X313" s="15" t="s">
        <v>37</v>
      </c>
      <c r="Y313" s="15" t="s">
        <v>37</v>
      </c>
      <c r="Z313" s="15" t="s">
        <v>37</v>
      </c>
      <c r="AA313" s="15" t="s">
        <v>37</v>
      </c>
      <c r="AB313" s="15" t="s">
        <v>37</v>
      </c>
      <c r="AC313" s="15" t="s">
        <v>37</v>
      </c>
      <c r="AD313" s="15" t="s">
        <v>37</v>
      </c>
      <c r="AE313" s="15" t="s">
        <v>37</v>
      </c>
      <c r="AF313" s="15" t="s">
        <v>37</v>
      </c>
      <c r="AG313" s="15" t="s">
        <v>37</v>
      </c>
      <c r="AH313" s="15" t="s">
        <v>37</v>
      </c>
      <c r="AI313" s="15" t="s">
        <v>37</v>
      </c>
      <c r="AJ313" s="15" t="s">
        <v>37</v>
      </c>
      <c r="AK313" s="15" t="s">
        <v>37</v>
      </c>
      <c r="AL313" s="15" t="s">
        <v>37</v>
      </c>
      <c r="AM313" s="15" t="s">
        <v>37</v>
      </c>
      <c r="AN313" s="15" t="s">
        <v>37</v>
      </c>
      <c r="AO313" s="12"/>
      <c r="AP313" s="16">
        <v>62612.772284424347</v>
      </c>
      <c r="AQ313" s="17">
        <v>11</v>
      </c>
      <c r="AR313" s="18" t="s">
        <v>37</v>
      </c>
      <c r="AS313" s="19">
        <v>443507.09733348567</v>
      </c>
      <c r="AT313" s="19" t="s">
        <v>37</v>
      </c>
      <c r="AV313" s="16">
        <v>62612.772284424347</v>
      </c>
      <c r="AW313" s="17">
        <v>46</v>
      </c>
      <c r="AX313" s="18" t="s">
        <v>37</v>
      </c>
      <c r="AY313" s="19">
        <v>125244.36983759896</v>
      </c>
      <c r="AZ313" s="19" t="s">
        <v>37</v>
      </c>
    </row>
    <row r="314" spans="8:52" customFormat="1" x14ac:dyDescent="0.15">
      <c r="H314" s="4"/>
      <c r="I314" s="14">
        <v>44873</v>
      </c>
      <c r="J314" s="15" t="s">
        <v>37</v>
      </c>
      <c r="K314" s="15" t="s">
        <v>37</v>
      </c>
      <c r="L314" s="15">
        <v>0</v>
      </c>
      <c r="M314" s="15">
        <v>0</v>
      </c>
      <c r="N314" s="15" t="s">
        <v>37</v>
      </c>
      <c r="O314" s="15" t="s">
        <v>37</v>
      </c>
      <c r="P314" s="15">
        <v>0</v>
      </c>
      <c r="Q314" s="15">
        <v>0</v>
      </c>
      <c r="R314" s="15" t="s">
        <v>37</v>
      </c>
      <c r="S314" s="15" t="s">
        <v>37</v>
      </c>
      <c r="T314" s="15">
        <v>62593.952674012005</v>
      </c>
      <c r="U314" s="15" t="s">
        <v>37</v>
      </c>
      <c r="V314" s="15" t="s">
        <v>37</v>
      </c>
      <c r="W314" s="15" t="s">
        <v>37</v>
      </c>
      <c r="X314" s="15" t="s">
        <v>37</v>
      </c>
      <c r="Y314" s="15" t="s">
        <v>37</v>
      </c>
      <c r="Z314" s="15" t="s">
        <v>37</v>
      </c>
      <c r="AA314" s="15" t="s">
        <v>37</v>
      </c>
      <c r="AB314" s="15" t="s">
        <v>37</v>
      </c>
      <c r="AC314" s="15" t="s">
        <v>37</v>
      </c>
      <c r="AD314" s="15" t="s">
        <v>37</v>
      </c>
      <c r="AE314" s="15" t="s">
        <v>37</v>
      </c>
      <c r="AF314" s="15" t="s">
        <v>37</v>
      </c>
      <c r="AG314" s="15" t="s">
        <v>37</v>
      </c>
      <c r="AH314" s="15" t="s">
        <v>37</v>
      </c>
      <c r="AI314" s="15" t="s">
        <v>37</v>
      </c>
      <c r="AJ314" s="15" t="s">
        <v>37</v>
      </c>
      <c r="AK314" s="15" t="s">
        <v>37</v>
      </c>
      <c r="AL314" s="15" t="s">
        <v>37</v>
      </c>
      <c r="AM314" s="15" t="s">
        <v>37</v>
      </c>
      <c r="AN314" s="15" t="s">
        <v>37</v>
      </c>
      <c r="AO314" s="12"/>
      <c r="AP314" s="16">
        <v>62593.952674012005</v>
      </c>
      <c r="AQ314" s="17">
        <v>11</v>
      </c>
      <c r="AR314" s="18" t="s">
        <v>37</v>
      </c>
      <c r="AS314" s="19">
        <v>506101.05000749766</v>
      </c>
      <c r="AT314" s="19" t="s">
        <v>37</v>
      </c>
      <c r="AV314" s="16">
        <v>62593.952674012005</v>
      </c>
      <c r="AW314" s="17">
        <v>46</v>
      </c>
      <c r="AX314" s="18" t="s">
        <v>37</v>
      </c>
      <c r="AY314" s="19">
        <v>187838.32251161098</v>
      </c>
      <c r="AZ314" s="19" t="s">
        <v>37</v>
      </c>
    </row>
    <row r="315" spans="8:52" customFormat="1" x14ac:dyDescent="0.15">
      <c r="H315" s="4"/>
      <c r="I315" s="14">
        <v>44874</v>
      </c>
      <c r="J315" s="15" t="s">
        <v>37</v>
      </c>
      <c r="K315" s="15" t="s">
        <v>37</v>
      </c>
      <c r="L315" s="15">
        <v>4756.9878876500279</v>
      </c>
      <c r="M315" s="15">
        <v>0</v>
      </c>
      <c r="N315" s="15" t="s">
        <v>37</v>
      </c>
      <c r="O315" s="15" t="s">
        <v>37</v>
      </c>
      <c r="P315" s="15">
        <v>0</v>
      </c>
      <c r="Q315" s="15">
        <v>0</v>
      </c>
      <c r="R315" s="15" t="s">
        <v>37</v>
      </c>
      <c r="S315" s="15" t="s">
        <v>37</v>
      </c>
      <c r="T315" s="15">
        <v>62575.13872023685</v>
      </c>
      <c r="U315" s="15" t="s">
        <v>37</v>
      </c>
      <c r="V315" s="15" t="s">
        <v>37</v>
      </c>
      <c r="W315" s="15" t="s">
        <v>37</v>
      </c>
      <c r="X315" s="15" t="s">
        <v>37</v>
      </c>
      <c r="Y315" s="15" t="s">
        <v>37</v>
      </c>
      <c r="Z315" s="15" t="s">
        <v>37</v>
      </c>
      <c r="AA315" s="15" t="s">
        <v>37</v>
      </c>
      <c r="AB315" s="15" t="s">
        <v>37</v>
      </c>
      <c r="AC315" s="15" t="s">
        <v>37</v>
      </c>
      <c r="AD315" s="15" t="s">
        <v>37</v>
      </c>
      <c r="AE315" s="15" t="s">
        <v>37</v>
      </c>
      <c r="AF315" s="15" t="s">
        <v>37</v>
      </c>
      <c r="AG315" s="15" t="s">
        <v>37</v>
      </c>
      <c r="AH315" s="15" t="s">
        <v>37</v>
      </c>
      <c r="AI315" s="15" t="s">
        <v>37</v>
      </c>
      <c r="AJ315" s="15" t="s">
        <v>37</v>
      </c>
      <c r="AK315" s="15" t="s">
        <v>37</v>
      </c>
      <c r="AL315" s="15" t="s">
        <v>37</v>
      </c>
      <c r="AM315" s="15" t="s">
        <v>37</v>
      </c>
      <c r="AN315" s="15" t="s">
        <v>37</v>
      </c>
      <c r="AO315" s="12"/>
      <c r="AP315" s="16">
        <v>67332.126607886879</v>
      </c>
      <c r="AQ315" s="17">
        <v>11</v>
      </c>
      <c r="AR315" s="18" t="s">
        <v>37</v>
      </c>
      <c r="AS315" s="19">
        <v>573433.17661538452</v>
      </c>
      <c r="AT315" s="19" t="s">
        <v>37</v>
      </c>
      <c r="AV315" s="16">
        <v>67332.126607886879</v>
      </c>
      <c r="AW315" s="17">
        <v>46</v>
      </c>
      <c r="AX315" s="18" t="s">
        <v>37</v>
      </c>
      <c r="AY315" s="19">
        <v>255170.44911949785</v>
      </c>
      <c r="AZ315" s="19" t="s">
        <v>37</v>
      </c>
    </row>
    <row r="316" spans="8:52" customFormat="1" x14ac:dyDescent="0.15">
      <c r="H316" s="4"/>
      <c r="I316" s="14">
        <v>44875</v>
      </c>
      <c r="J316" s="15" t="s">
        <v>37</v>
      </c>
      <c r="K316" s="15" t="s">
        <v>37</v>
      </c>
      <c r="L316" s="15">
        <v>4754.7716749501415</v>
      </c>
      <c r="M316" s="15">
        <v>0</v>
      </c>
      <c r="N316" s="15" t="s">
        <v>37</v>
      </c>
      <c r="O316" s="15" t="s">
        <v>37</v>
      </c>
      <c r="P316" s="15">
        <v>0</v>
      </c>
      <c r="Q316" s="15">
        <v>0</v>
      </c>
      <c r="R316" s="15" t="s">
        <v>37</v>
      </c>
      <c r="S316" s="15" t="s">
        <v>37</v>
      </c>
      <c r="T316" s="15">
        <v>62556.330421398656</v>
      </c>
      <c r="U316" s="15" t="s">
        <v>37</v>
      </c>
      <c r="V316" s="15" t="s">
        <v>37</v>
      </c>
      <c r="W316" s="15" t="s">
        <v>37</v>
      </c>
      <c r="X316" s="15" t="s">
        <v>37</v>
      </c>
      <c r="Y316" s="15" t="s">
        <v>37</v>
      </c>
      <c r="Z316" s="15" t="s">
        <v>37</v>
      </c>
      <c r="AA316" s="15" t="s">
        <v>37</v>
      </c>
      <c r="AB316" s="15" t="s">
        <v>37</v>
      </c>
      <c r="AC316" s="15" t="s">
        <v>37</v>
      </c>
      <c r="AD316" s="15" t="s">
        <v>37</v>
      </c>
      <c r="AE316" s="15" t="s">
        <v>37</v>
      </c>
      <c r="AF316" s="15" t="s">
        <v>37</v>
      </c>
      <c r="AG316" s="15" t="s">
        <v>37</v>
      </c>
      <c r="AH316" s="15" t="s">
        <v>37</v>
      </c>
      <c r="AI316" s="15" t="s">
        <v>37</v>
      </c>
      <c r="AJ316" s="15" t="s">
        <v>37</v>
      </c>
      <c r="AK316" s="15" t="s">
        <v>37</v>
      </c>
      <c r="AL316" s="15" t="s">
        <v>37</v>
      </c>
      <c r="AM316" s="15" t="s">
        <v>37</v>
      </c>
      <c r="AN316" s="15" t="s">
        <v>37</v>
      </c>
      <c r="AO316" s="12"/>
      <c r="AP316" s="16">
        <v>67311.102096348797</v>
      </c>
      <c r="AQ316" s="17">
        <v>11</v>
      </c>
      <c r="AR316" s="18" t="s">
        <v>37</v>
      </c>
      <c r="AS316" s="19">
        <v>640744.27871173329</v>
      </c>
      <c r="AT316" s="19" t="s">
        <v>37</v>
      </c>
      <c r="AV316" s="16">
        <v>67311.102096348797</v>
      </c>
      <c r="AW316" s="17">
        <v>46</v>
      </c>
      <c r="AX316" s="18" t="s">
        <v>37</v>
      </c>
      <c r="AY316" s="19">
        <v>322481.55121584667</v>
      </c>
      <c r="AZ316" s="19" t="s">
        <v>37</v>
      </c>
    </row>
    <row r="317" spans="8:52" customFormat="1" x14ac:dyDescent="0.15">
      <c r="H317" s="4"/>
      <c r="I317" s="14">
        <v>44876</v>
      </c>
      <c r="J317" s="15" t="s">
        <v>37</v>
      </c>
      <c r="K317" s="15" t="s">
        <v>37</v>
      </c>
      <c r="L317" s="15">
        <v>4752.5564947520916</v>
      </c>
      <c r="M317" s="15">
        <v>0</v>
      </c>
      <c r="N317" s="15" t="s">
        <v>37</v>
      </c>
      <c r="O317" s="15" t="s">
        <v>37</v>
      </c>
      <c r="P317" s="15">
        <v>0</v>
      </c>
      <c r="Q317" s="15">
        <v>0</v>
      </c>
      <c r="R317" s="15" t="s">
        <v>37</v>
      </c>
      <c r="S317" s="15" t="s">
        <v>37</v>
      </c>
      <c r="T317" s="15">
        <v>62537.527775797709</v>
      </c>
      <c r="U317" s="15" t="s">
        <v>37</v>
      </c>
      <c r="V317" s="15" t="s">
        <v>37</v>
      </c>
      <c r="W317" s="15" t="s">
        <v>37</v>
      </c>
      <c r="X317" s="15" t="s">
        <v>37</v>
      </c>
      <c r="Y317" s="15" t="s">
        <v>37</v>
      </c>
      <c r="Z317" s="15" t="s">
        <v>37</v>
      </c>
      <c r="AA317" s="15" t="s">
        <v>37</v>
      </c>
      <c r="AB317" s="15" t="s">
        <v>37</v>
      </c>
      <c r="AC317" s="15" t="s">
        <v>37</v>
      </c>
      <c r="AD317" s="15" t="s">
        <v>37</v>
      </c>
      <c r="AE317" s="15" t="s">
        <v>37</v>
      </c>
      <c r="AF317" s="15" t="s">
        <v>37</v>
      </c>
      <c r="AG317" s="15" t="s">
        <v>37</v>
      </c>
      <c r="AH317" s="15" t="s">
        <v>37</v>
      </c>
      <c r="AI317" s="15" t="s">
        <v>37</v>
      </c>
      <c r="AJ317" s="15" t="s">
        <v>37</v>
      </c>
      <c r="AK317" s="15" t="s">
        <v>37</v>
      </c>
      <c r="AL317" s="15" t="s">
        <v>37</v>
      </c>
      <c r="AM317" s="15" t="s">
        <v>37</v>
      </c>
      <c r="AN317" s="15" t="s">
        <v>37</v>
      </c>
      <c r="AO317" s="12"/>
      <c r="AP317" s="16">
        <v>67290.084270549807</v>
      </c>
      <c r="AQ317" s="17">
        <v>11</v>
      </c>
      <c r="AR317" s="18" t="s">
        <v>37</v>
      </c>
      <c r="AS317" s="19">
        <v>708034.36298228311</v>
      </c>
      <c r="AT317" s="19" t="s">
        <v>37</v>
      </c>
      <c r="AV317" s="16">
        <v>67290.084270549807</v>
      </c>
      <c r="AW317" s="17">
        <v>46</v>
      </c>
      <c r="AX317" s="18" t="s">
        <v>37</v>
      </c>
      <c r="AY317" s="19">
        <v>389771.6354863965</v>
      </c>
      <c r="AZ317" s="19" t="s">
        <v>37</v>
      </c>
    </row>
    <row r="318" spans="8:52" customFormat="1" x14ac:dyDescent="0.15">
      <c r="H318" s="4"/>
      <c r="I318" s="14">
        <v>44877</v>
      </c>
      <c r="J318" s="15" t="s">
        <v>37</v>
      </c>
      <c r="K318" s="15" t="s">
        <v>37</v>
      </c>
      <c r="L318" s="15">
        <v>4750.342346574851</v>
      </c>
      <c r="M318" s="15">
        <v>0</v>
      </c>
      <c r="N318" s="15" t="s">
        <v>37</v>
      </c>
      <c r="O318" s="15" t="s">
        <v>37</v>
      </c>
      <c r="P318" s="15">
        <v>0</v>
      </c>
      <c r="Q318" s="15">
        <v>0</v>
      </c>
      <c r="R318" s="15" t="s">
        <v>37</v>
      </c>
      <c r="S318" s="15" t="s">
        <v>37</v>
      </c>
      <c r="T318" s="15">
        <v>62518.730781734812</v>
      </c>
      <c r="U318" s="15" t="s">
        <v>37</v>
      </c>
      <c r="V318" s="15" t="s">
        <v>37</v>
      </c>
      <c r="W318" s="15" t="s">
        <v>37</v>
      </c>
      <c r="X318" s="15" t="s">
        <v>37</v>
      </c>
      <c r="Y318" s="15" t="s">
        <v>37</v>
      </c>
      <c r="Z318" s="15" t="s">
        <v>37</v>
      </c>
      <c r="AA318" s="15" t="s">
        <v>37</v>
      </c>
      <c r="AB318" s="15" t="s">
        <v>37</v>
      </c>
      <c r="AC318" s="15" t="s">
        <v>37</v>
      </c>
      <c r="AD318" s="15" t="s">
        <v>37</v>
      </c>
      <c r="AE318" s="15" t="s">
        <v>37</v>
      </c>
      <c r="AF318" s="15" t="s">
        <v>37</v>
      </c>
      <c r="AG318" s="15" t="s">
        <v>37</v>
      </c>
      <c r="AH318" s="15" t="s">
        <v>37</v>
      </c>
      <c r="AI318" s="15" t="s">
        <v>37</v>
      </c>
      <c r="AJ318" s="15" t="s">
        <v>37</v>
      </c>
      <c r="AK318" s="15" t="s">
        <v>37</v>
      </c>
      <c r="AL318" s="15" t="s">
        <v>37</v>
      </c>
      <c r="AM318" s="15" t="s">
        <v>37</v>
      </c>
      <c r="AN318" s="15" t="s">
        <v>37</v>
      </c>
      <c r="AO318" s="12"/>
      <c r="AP318" s="16">
        <v>67269.073128309668</v>
      </c>
      <c r="AQ318" s="17">
        <v>11</v>
      </c>
      <c r="AR318" s="18" t="s">
        <v>37</v>
      </c>
      <c r="AS318" s="19">
        <v>775303.4361105928</v>
      </c>
      <c r="AT318" s="19" t="s">
        <v>37</v>
      </c>
      <c r="AV318" s="16">
        <v>67269.073128309668</v>
      </c>
      <c r="AW318" s="17">
        <v>46</v>
      </c>
      <c r="AX318" s="18">
        <v>46</v>
      </c>
      <c r="AY318" s="19">
        <v>457040.70861470618</v>
      </c>
      <c r="AZ318" s="19">
        <v>457040.70861470618</v>
      </c>
    </row>
    <row r="319" spans="8:52" customFormat="1" x14ac:dyDescent="0.15">
      <c r="H319" s="4"/>
      <c r="I319" s="14">
        <v>44878</v>
      </c>
      <c r="J319" s="15" t="s">
        <v>37</v>
      </c>
      <c r="K319" s="15" t="s">
        <v>37</v>
      </c>
      <c r="L319" s="15">
        <v>4748.1292299376164</v>
      </c>
      <c r="M319" s="15">
        <v>0</v>
      </c>
      <c r="N319" s="15" t="s">
        <v>37</v>
      </c>
      <c r="O319" s="15" t="s">
        <v>37</v>
      </c>
      <c r="P319" s="15">
        <v>0</v>
      </c>
      <c r="Q319" s="15">
        <v>0</v>
      </c>
      <c r="R319" s="15" t="s">
        <v>37</v>
      </c>
      <c r="S319" s="15" t="s">
        <v>37</v>
      </c>
      <c r="T319" s="15">
        <v>61538.40190770341</v>
      </c>
      <c r="U319" s="15" t="s">
        <v>37</v>
      </c>
      <c r="V319" s="15" t="s">
        <v>37</v>
      </c>
      <c r="W319" s="15" t="s">
        <v>37</v>
      </c>
      <c r="X319" s="15" t="s">
        <v>37</v>
      </c>
      <c r="Y319" s="15" t="s">
        <v>37</v>
      </c>
      <c r="Z319" s="15" t="s">
        <v>37</v>
      </c>
      <c r="AA319" s="15" t="s">
        <v>37</v>
      </c>
      <c r="AB319" s="15" t="s">
        <v>37</v>
      </c>
      <c r="AC319" s="15" t="s">
        <v>37</v>
      </c>
      <c r="AD319" s="15" t="s">
        <v>37</v>
      </c>
      <c r="AE319" s="15" t="s">
        <v>37</v>
      </c>
      <c r="AF319" s="15" t="s">
        <v>37</v>
      </c>
      <c r="AG319" s="15" t="s">
        <v>37</v>
      </c>
      <c r="AH319" s="15" t="s">
        <v>37</v>
      </c>
      <c r="AI319" s="15" t="s">
        <v>37</v>
      </c>
      <c r="AJ319" s="15" t="s">
        <v>37</v>
      </c>
      <c r="AK319" s="15" t="s">
        <v>37</v>
      </c>
      <c r="AL319" s="15" t="s">
        <v>37</v>
      </c>
      <c r="AM319" s="15" t="s">
        <v>37</v>
      </c>
      <c r="AN319" s="15" t="s">
        <v>37</v>
      </c>
      <c r="AO319" s="12"/>
      <c r="AP319" s="16">
        <v>66286.531137641025</v>
      </c>
      <c r="AQ319" s="17">
        <v>11</v>
      </c>
      <c r="AR319" s="18" t="s">
        <v>37</v>
      </c>
      <c r="AS319" s="19">
        <v>841589.96724823385</v>
      </c>
      <c r="AT319" s="19" t="s">
        <v>37</v>
      </c>
      <c r="AV319" s="16">
        <v>66286.531137641025</v>
      </c>
      <c r="AW319" s="17">
        <v>47</v>
      </c>
      <c r="AX319" s="18" t="s">
        <v>37</v>
      </c>
      <c r="AY319" s="19">
        <v>66286.531137641025</v>
      </c>
      <c r="AZ319" s="19" t="s">
        <v>37</v>
      </c>
    </row>
    <row r="320" spans="8:52" customFormat="1" x14ac:dyDescent="0.15">
      <c r="H320" s="4"/>
      <c r="I320" s="14">
        <v>44879</v>
      </c>
      <c r="J320" s="15" t="s">
        <v>37</v>
      </c>
      <c r="K320" s="15" t="s">
        <v>37</v>
      </c>
      <c r="L320" s="15">
        <v>4745.9171443598052</v>
      </c>
      <c r="M320" s="15">
        <v>0</v>
      </c>
      <c r="N320" s="15" t="s">
        <v>37</v>
      </c>
      <c r="O320" s="15" t="s">
        <v>37</v>
      </c>
      <c r="P320" s="15">
        <v>0</v>
      </c>
      <c r="Q320" s="15">
        <v>0</v>
      </c>
      <c r="R320" s="15" t="s">
        <v>37</v>
      </c>
      <c r="S320" s="15" t="s">
        <v>37</v>
      </c>
      <c r="T320" s="15">
        <v>61519.905222330002</v>
      </c>
      <c r="U320" s="15" t="s">
        <v>37</v>
      </c>
      <c r="V320" s="15" t="s">
        <v>37</v>
      </c>
      <c r="W320" s="15" t="s">
        <v>37</v>
      </c>
      <c r="X320" s="15" t="s">
        <v>37</v>
      </c>
      <c r="Y320" s="15" t="s">
        <v>37</v>
      </c>
      <c r="Z320" s="15" t="s">
        <v>37</v>
      </c>
      <c r="AA320" s="15" t="s">
        <v>37</v>
      </c>
      <c r="AB320" s="15" t="s">
        <v>37</v>
      </c>
      <c r="AC320" s="15" t="s">
        <v>37</v>
      </c>
      <c r="AD320" s="15" t="s">
        <v>37</v>
      </c>
      <c r="AE320" s="15" t="s">
        <v>37</v>
      </c>
      <c r="AF320" s="15" t="s">
        <v>37</v>
      </c>
      <c r="AG320" s="15" t="s">
        <v>37</v>
      </c>
      <c r="AH320" s="15" t="s">
        <v>37</v>
      </c>
      <c r="AI320" s="15" t="s">
        <v>37</v>
      </c>
      <c r="AJ320" s="15" t="s">
        <v>37</v>
      </c>
      <c r="AK320" s="15" t="s">
        <v>37</v>
      </c>
      <c r="AL320" s="15" t="s">
        <v>37</v>
      </c>
      <c r="AM320" s="15" t="s">
        <v>37</v>
      </c>
      <c r="AN320" s="15" t="s">
        <v>37</v>
      </c>
      <c r="AO320" s="12"/>
      <c r="AP320" s="16">
        <v>66265.822366689812</v>
      </c>
      <c r="AQ320" s="17">
        <v>11</v>
      </c>
      <c r="AR320" s="18" t="s">
        <v>37</v>
      </c>
      <c r="AS320" s="19">
        <v>907855.78961492365</v>
      </c>
      <c r="AT320" s="19" t="s">
        <v>37</v>
      </c>
      <c r="AV320" s="16">
        <v>66265.822366689812</v>
      </c>
      <c r="AW320" s="17">
        <v>47</v>
      </c>
      <c r="AX320" s="18" t="s">
        <v>37</v>
      </c>
      <c r="AY320" s="19">
        <v>132552.35350433085</v>
      </c>
      <c r="AZ320" s="19" t="s">
        <v>37</v>
      </c>
    </row>
    <row r="321" spans="8:52" customFormat="1" x14ac:dyDescent="0.15">
      <c r="H321" s="4"/>
      <c r="I321" s="14">
        <v>44880</v>
      </c>
      <c r="J321" s="15" t="s">
        <v>37</v>
      </c>
      <c r="K321" s="15" t="s">
        <v>37</v>
      </c>
      <c r="L321" s="15">
        <v>4743.7060893610642</v>
      </c>
      <c r="M321" s="15">
        <v>0</v>
      </c>
      <c r="N321" s="15" t="s">
        <v>37</v>
      </c>
      <c r="O321" s="15" t="s">
        <v>37</v>
      </c>
      <c r="P321" s="15">
        <v>0</v>
      </c>
      <c r="Q321" s="15">
        <v>0</v>
      </c>
      <c r="R321" s="15" t="s">
        <v>37</v>
      </c>
      <c r="S321" s="15" t="s">
        <v>37</v>
      </c>
      <c r="T321" s="15">
        <v>61501.414096531749</v>
      </c>
      <c r="U321" s="15" t="s">
        <v>37</v>
      </c>
      <c r="V321" s="15" t="s">
        <v>37</v>
      </c>
      <c r="W321" s="15" t="s">
        <v>37</v>
      </c>
      <c r="X321" s="15" t="s">
        <v>37</v>
      </c>
      <c r="Y321" s="15" t="s">
        <v>37</v>
      </c>
      <c r="Z321" s="15" t="s">
        <v>37</v>
      </c>
      <c r="AA321" s="15" t="s">
        <v>37</v>
      </c>
      <c r="AB321" s="15" t="s">
        <v>37</v>
      </c>
      <c r="AC321" s="15" t="s">
        <v>37</v>
      </c>
      <c r="AD321" s="15" t="s">
        <v>37</v>
      </c>
      <c r="AE321" s="15" t="s">
        <v>37</v>
      </c>
      <c r="AF321" s="15" t="s">
        <v>37</v>
      </c>
      <c r="AG321" s="15" t="s">
        <v>37</v>
      </c>
      <c r="AH321" s="15" t="s">
        <v>37</v>
      </c>
      <c r="AI321" s="15" t="s">
        <v>37</v>
      </c>
      <c r="AJ321" s="15" t="s">
        <v>37</v>
      </c>
      <c r="AK321" s="15" t="s">
        <v>37</v>
      </c>
      <c r="AL321" s="15" t="s">
        <v>37</v>
      </c>
      <c r="AM321" s="15" t="s">
        <v>37</v>
      </c>
      <c r="AN321" s="15" t="s">
        <v>37</v>
      </c>
      <c r="AO321" s="12"/>
      <c r="AP321" s="16">
        <v>66245.120185892811</v>
      </c>
      <c r="AQ321" s="17">
        <v>11</v>
      </c>
      <c r="AR321" s="18" t="s">
        <v>37</v>
      </c>
      <c r="AS321" s="19">
        <v>974100.90980081644</v>
      </c>
      <c r="AT321" s="19" t="s">
        <v>37</v>
      </c>
      <c r="AV321" s="16">
        <v>66245.120185892811</v>
      </c>
      <c r="AW321" s="17">
        <v>47</v>
      </c>
      <c r="AX321" s="18" t="s">
        <v>37</v>
      </c>
      <c r="AY321" s="19">
        <v>198797.47369022365</v>
      </c>
      <c r="AZ321" s="19" t="s">
        <v>37</v>
      </c>
    </row>
    <row r="322" spans="8:52" customFormat="1" x14ac:dyDescent="0.15">
      <c r="H322" s="4"/>
      <c r="I322" s="14">
        <v>44881</v>
      </c>
      <c r="J322" s="15" t="s">
        <v>37</v>
      </c>
      <c r="K322" s="15" t="s">
        <v>37</v>
      </c>
      <c r="L322" s="15">
        <v>9272.2589705020218</v>
      </c>
      <c r="M322" s="15">
        <v>4756.9878876500279</v>
      </c>
      <c r="N322" s="15" t="s">
        <v>37</v>
      </c>
      <c r="O322" s="15" t="s">
        <v>37</v>
      </c>
      <c r="P322" s="15">
        <v>0</v>
      </c>
      <c r="Q322" s="15">
        <v>0</v>
      </c>
      <c r="R322" s="15" t="s">
        <v>37</v>
      </c>
      <c r="S322" s="15" t="s">
        <v>37</v>
      </c>
      <c r="T322" s="15">
        <v>61482.928528637596</v>
      </c>
      <c r="U322" s="15" t="s">
        <v>37</v>
      </c>
      <c r="V322" s="15" t="s">
        <v>37</v>
      </c>
      <c r="W322" s="15" t="s">
        <v>37</v>
      </c>
      <c r="X322" s="15" t="s">
        <v>37</v>
      </c>
      <c r="Y322" s="15" t="s">
        <v>37</v>
      </c>
      <c r="Z322" s="15" t="s">
        <v>37</v>
      </c>
      <c r="AA322" s="15" t="s">
        <v>37</v>
      </c>
      <c r="AB322" s="15" t="s">
        <v>37</v>
      </c>
      <c r="AC322" s="15" t="s">
        <v>37</v>
      </c>
      <c r="AD322" s="15" t="s">
        <v>37</v>
      </c>
      <c r="AE322" s="15" t="s">
        <v>37</v>
      </c>
      <c r="AF322" s="15" t="s">
        <v>37</v>
      </c>
      <c r="AG322" s="15" t="s">
        <v>37</v>
      </c>
      <c r="AH322" s="15" t="s">
        <v>37</v>
      </c>
      <c r="AI322" s="15" t="s">
        <v>37</v>
      </c>
      <c r="AJ322" s="15" t="s">
        <v>37</v>
      </c>
      <c r="AK322" s="15" t="s">
        <v>37</v>
      </c>
      <c r="AL322" s="15" t="s">
        <v>37</v>
      </c>
      <c r="AM322" s="15" t="s">
        <v>37</v>
      </c>
      <c r="AN322" s="15" t="s">
        <v>37</v>
      </c>
      <c r="AO322" s="12"/>
      <c r="AP322" s="16">
        <v>75512.175386789648</v>
      </c>
      <c r="AQ322" s="17">
        <v>11</v>
      </c>
      <c r="AR322" s="18" t="s">
        <v>37</v>
      </c>
      <c r="AS322" s="19">
        <v>1049613.085187606</v>
      </c>
      <c r="AT322" s="19" t="s">
        <v>37</v>
      </c>
      <c r="AV322" s="16">
        <v>75512.175386789648</v>
      </c>
      <c r="AW322" s="17">
        <v>47</v>
      </c>
      <c r="AX322" s="18" t="s">
        <v>37</v>
      </c>
      <c r="AY322" s="19">
        <v>274309.64907701331</v>
      </c>
      <c r="AZ322" s="19" t="s">
        <v>37</v>
      </c>
    </row>
    <row r="323" spans="8:52" customFormat="1" x14ac:dyDescent="0.15">
      <c r="H323" s="4"/>
      <c r="I323" s="14">
        <v>44882</v>
      </c>
      <c r="J323" s="15" t="s">
        <v>37</v>
      </c>
      <c r="K323" s="15" t="s">
        <v>37</v>
      </c>
      <c r="L323" s="15">
        <v>9268.6359015397193</v>
      </c>
      <c r="M323" s="15">
        <v>4754.7716749501415</v>
      </c>
      <c r="N323" s="15" t="s">
        <v>37</v>
      </c>
      <c r="O323" s="15" t="s">
        <v>37</v>
      </c>
      <c r="P323" s="15">
        <v>0</v>
      </c>
      <c r="Q323" s="15">
        <v>0</v>
      </c>
      <c r="R323" s="15" t="s">
        <v>37</v>
      </c>
      <c r="S323" s="15" t="s">
        <v>37</v>
      </c>
      <c r="T323" s="15">
        <v>61464.448516976983</v>
      </c>
      <c r="U323" s="15" t="s">
        <v>37</v>
      </c>
      <c r="V323" s="15" t="s">
        <v>37</v>
      </c>
      <c r="W323" s="15" t="s">
        <v>37</v>
      </c>
      <c r="X323" s="15" t="s">
        <v>37</v>
      </c>
      <c r="Y323" s="15" t="s">
        <v>37</v>
      </c>
      <c r="Z323" s="15" t="s">
        <v>37</v>
      </c>
      <c r="AA323" s="15" t="s">
        <v>37</v>
      </c>
      <c r="AB323" s="15" t="s">
        <v>37</v>
      </c>
      <c r="AC323" s="15" t="s">
        <v>37</v>
      </c>
      <c r="AD323" s="15" t="s">
        <v>37</v>
      </c>
      <c r="AE323" s="15" t="s">
        <v>37</v>
      </c>
      <c r="AF323" s="15" t="s">
        <v>37</v>
      </c>
      <c r="AG323" s="15" t="s">
        <v>37</v>
      </c>
      <c r="AH323" s="15" t="s">
        <v>37</v>
      </c>
      <c r="AI323" s="15" t="s">
        <v>37</v>
      </c>
      <c r="AJ323" s="15" t="s">
        <v>37</v>
      </c>
      <c r="AK323" s="15" t="s">
        <v>37</v>
      </c>
      <c r="AL323" s="15" t="s">
        <v>37</v>
      </c>
      <c r="AM323" s="15" t="s">
        <v>37</v>
      </c>
      <c r="AN323" s="15" t="s">
        <v>37</v>
      </c>
      <c r="AO323" s="12"/>
      <c r="AP323" s="16">
        <v>75487.856093466849</v>
      </c>
      <c r="AQ323" s="17">
        <v>11</v>
      </c>
      <c r="AR323" s="18" t="s">
        <v>37</v>
      </c>
      <c r="AS323" s="19">
        <v>1125100.9412810728</v>
      </c>
      <c r="AT323" s="19" t="s">
        <v>37</v>
      </c>
      <c r="AV323" s="16">
        <v>75487.856093466849</v>
      </c>
      <c r="AW323" s="17">
        <v>47</v>
      </c>
      <c r="AX323" s="18" t="s">
        <v>37</v>
      </c>
      <c r="AY323" s="19">
        <v>349797.50517048017</v>
      </c>
      <c r="AZ323" s="19" t="s">
        <v>37</v>
      </c>
    </row>
    <row r="324" spans="8:52" customFormat="1" x14ac:dyDescent="0.15">
      <c r="H324" s="4"/>
      <c r="I324" s="14">
        <v>44883</v>
      </c>
      <c r="J324" s="15" t="s">
        <v>37</v>
      </c>
      <c r="K324" s="15" t="s">
        <v>37</v>
      </c>
      <c r="L324" s="15">
        <v>9265.0142482657357</v>
      </c>
      <c r="M324" s="15">
        <v>4752.5564947520916</v>
      </c>
      <c r="N324" s="15" t="s">
        <v>37</v>
      </c>
      <c r="O324" s="15" t="s">
        <v>37</v>
      </c>
      <c r="P324" s="15">
        <v>0</v>
      </c>
      <c r="Q324" s="15">
        <v>0</v>
      </c>
      <c r="R324" s="15" t="s">
        <v>37</v>
      </c>
      <c r="S324" s="15" t="s">
        <v>37</v>
      </c>
      <c r="T324" s="15">
        <v>61445.974059879889</v>
      </c>
      <c r="U324" s="15" t="s">
        <v>37</v>
      </c>
      <c r="V324" s="15" t="s">
        <v>37</v>
      </c>
      <c r="W324" s="15" t="s">
        <v>37</v>
      </c>
      <c r="X324" s="15" t="s">
        <v>37</v>
      </c>
      <c r="Y324" s="15" t="s">
        <v>37</v>
      </c>
      <c r="Z324" s="15" t="s">
        <v>37</v>
      </c>
      <c r="AA324" s="15" t="s">
        <v>37</v>
      </c>
      <c r="AB324" s="15" t="s">
        <v>37</v>
      </c>
      <c r="AC324" s="15" t="s">
        <v>37</v>
      </c>
      <c r="AD324" s="15" t="s">
        <v>37</v>
      </c>
      <c r="AE324" s="15" t="s">
        <v>37</v>
      </c>
      <c r="AF324" s="15" t="s">
        <v>37</v>
      </c>
      <c r="AG324" s="15" t="s">
        <v>37</v>
      </c>
      <c r="AH324" s="15" t="s">
        <v>37</v>
      </c>
      <c r="AI324" s="15" t="s">
        <v>37</v>
      </c>
      <c r="AJ324" s="15" t="s">
        <v>37</v>
      </c>
      <c r="AK324" s="15" t="s">
        <v>37</v>
      </c>
      <c r="AL324" s="15" t="s">
        <v>37</v>
      </c>
      <c r="AM324" s="15" t="s">
        <v>37</v>
      </c>
      <c r="AN324" s="15" t="s">
        <v>37</v>
      </c>
      <c r="AO324" s="12"/>
      <c r="AP324" s="16">
        <v>75463.544802897712</v>
      </c>
      <c r="AQ324" s="17">
        <v>11</v>
      </c>
      <c r="AR324" s="18" t="s">
        <v>37</v>
      </c>
      <c r="AS324" s="19">
        <v>1200564.4860839704</v>
      </c>
      <c r="AT324" s="19" t="s">
        <v>37</v>
      </c>
      <c r="AV324" s="16">
        <v>75463.544802897712</v>
      </c>
      <c r="AW324" s="17">
        <v>47</v>
      </c>
      <c r="AX324" s="18" t="s">
        <v>37</v>
      </c>
      <c r="AY324" s="19">
        <v>425261.0499733779</v>
      </c>
      <c r="AZ324" s="19" t="s">
        <v>37</v>
      </c>
    </row>
    <row r="325" spans="8:52" customFormat="1" x14ac:dyDescent="0.15">
      <c r="H325" s="4"/>
      <c r="I325" s="14">
        <v>44884</v>
      </c>
      <c r="J325" s="15" t="s">
        <v>37</v>
      </c>
      <c r="K325" s="15" t="s">
        <v>37</v>
      </c>
      <c r="L325" s="15">
        <v>9261.3940101268981</v>
      </c>
      <c r="M325" s="15">
        <v>4750.342346574851</v>
      </c>
      <c r="N325" s="15" t="s">
        <v>37</v>
      </c>
      <c r="O325" s="15" t="s">
        <v>37</v>
      </c>
      <c r="P325" s="15">
        <v>0</v>
      </c>
      <c r="Q325" s="15">
        <v>0</v>
      </c>
      <c r="R325" s="15" t="s">
        <v>37</v>
      </c>
      <c r="S325" s="15" t="s">
        <v>37</v>
      </c>
      <c r="T325" s="15">
        <v>61427.505155676743</v>
      </c>
      <c r="U325" s="15" t="s">
        <v>37</v>
      </c>
      <c r="V325" s="15" t="s">
        <v>37</v>
      </c>
      <c r="W325" s="15" t="s">
        <v>37</v>
      </c>
      <c r="X325" s="15" t="s">
        <v>37</v>
      </c>
      <c r="Y325" s="15" t="s">
        <v>37</v>
      </c>
      <c r="Z325" s="15" t="s">
        <v>37</v>
      </c>
      <c r="AA325" s="15" t="s">
        <v>37</v>
      </c>
      <c r="AB325" s="15" t="s">
        <v>37</v>
      </c>
      <c r="AC325" s="15" t="s">
        <v>37</v>
      </c>
      <c r="AD325" s="15" t="s">
        <v>37</v>
      </c>
      <c r="AE325" s="15" t="s">
        <v>37</v>
      </c>
      <c r="AF325" s="15" t="s">
        <v>37</v>
      </c>
      <c r="AG325" s="15" t="s">
        <v>37</v>
      </c>
      <c r="AH325" s="15" t="s">
        <v>37</v>
      </c>
      <c r="AI325" s="15" t="s">
        <v>37</v>
      </c>
      <c r="AJ325" s="15" t="s">
        <v>37</v>
      </c>
      <c r="AK325" s="15" t="s">
        <v>37</v>
      </c>
      <c r="AL325" s="15" t="s">
        <v>37</v>
      </c>
      <c r="AM325" s="15" t="s">
        <v>37</v>
      </c>
      <c r="AN325" s="15" t="s">
        <v>37</v>
      </c>
      <c r="AO325" s="12"/>
      <c r="AP325" s="16">
        <v>75439.241512378489</v>
      </c>
      <c r="AQ325" s="17">
        <v>11</v>
      </c>
      <c r="AR325" s="18" t="s">
        <v>37</v>
      </c>
      <c r="AS325" s="19">
        <v>1276003.7275963489</v>
      </c>
      <c r="AT325" s="19" t="s">
        <v>37</v>
      </c>
      <c r="AV325" s="16">
        <v>75439.241512378489</v>
      </c>
      <c r="AW325" s="17">
        <v>47</v>
      </c>
      <c r="AX325" s="18">
        <v>47</v>
      </c>
      <c r="AY325" s="19">
        <v>500700.2914857564</v>
      </c>
      <c r="AZ325" s="19">
        <v>500700.2914857564</v>
      </c>
    </row>
    <row r="326" spans="8:52" customFormat="1" x14ac:dyDescent="0.15">
      <c r="H326" s="4"/>
      <c r="I326" s="14">
        <v>44885</v>
      </c>
      <c r="J326" s="15" t="s">
        <v>37</v>
      </c>
      <c r="K326" s="15" t="s">
        <v>37</v>
      </c>
      <c r="L326" s="15">
        <v>9257.7751865702539</v>
      </c>
      <c r="M326" s="15">
        <v>4748.1292299376164</v>
      </c>
      <c r="N326" s="15" t="s">
        <v>37</v>
      </c>
      <c r="O326" s="15" t="s">
        <v>37</v>
      </c>
      <c r="P326" s="15">
        <v>0</v>
      </c>
      <c r="Q326" s="15">
        <v>0</v>
      </c>
      <c r="R326" s="15" t="s">
        <v>37</v>
      </c>
      <c r="S326" s="15" t="s">
        <v>37</v>
      </c>
      <c r="T326" s="15">
        <v>60449.52552453136</v>
      </c>
      <c r="U326" s="15" t="s">
        <v>37</v>
      </c>
      <c r="V326" s="15" t="s">
        <v>37</v>
      </c>
      <c r="W326" s="15" t="s">
        <v>37</v>
      </c>
      <c r="X326" s="15" t="s">
        <v>37</v>
      </c>
      <c r="Y326" s="15" t="s">
        <v>37</v>
      </c>
      <c r="Z326" s="15" t="s">
        <v>37</v>
      </c>
      <c r="AA326" s="15" t="s">
        <v>37</v>
      </c>
      <c r="AB326" s="15" t="s">
        <v>37</v>
      </c>
      <c r="AC326" s="15" t="s">
        <v>37</v>
      </c>
      <c r="AD326" s="15" t="s">
        <v>37</v>
      </c>
      <c r="AE326" s="15" t="s">
        <v>37</v>
      </c>
      <c r="AF326" s="15" t="s">
        <v>37</v>
      </c>
      <c r="AG326" s="15" t="s">
        <v>37</v>
      </c>
      <c r="AH326" s="15" t="s">
        <v>37</v>
      </c>
      <c r="AI326" s="15" t="s">
        <v>37</v>
      </c>
      <c r="AJ326" s="15" t="s">
        <v>37</v>
      </c>
      <c r="AK326" s="15" t="s">
        <v>37</v>
      </c>
      <c r="AL326" s="15" t="s">
        <v>37</v>
      </c>
      <c r="AM326" s="15" t="s">
        <v>37</v>
      </c>
      <c r="AN326" s="15" t="s">
        <v>37</v>
      </c>
      <c r="AO326" s="12"/>
      <c r="AP326" s="16">
        <v>74455.429941039227</v>
      </c>
      <c r="AQ326" s="17">
        <v>11</v>
      </c>
      <c r="AR326" s="18" t="s">
        <v>37</v>
      </c>
      <c r="AS326" s="19">
        <v>1350459.1575373881</v>
      </c>
      <c r="AT326" s="19" t="s">
        <v>37</v>
      </c>
      <c r="AV326" s="16">
        <v>74455.429941039227</v>
      </c>
      <c r="AW326" s="17">
        <v>48</v>
      </c>
      <c r="AX326" s="18" t="s">
        <v>37</v>
      </c>
      <c r="AY326" s="19">
        <v>74455.429941039227</v>
      </c>
      <c r="AZ326" s="19" t="s">
        <v>37</v>
      </c>
    </row>
    <row r="327" spans="8:52" customFormat="1" x14ac:dyDescent="0.15">
      <c r="H327" s="4"/>
      <c r="I327" s="14">
        <v>44886</v>
      </c>
      <c r="J327" s="15" t="s">
        <v>37</v>
      </c>
      <c r="K327" s="15" t="s">
        <v>37</v>
      </c>
      <c r="L327" s="15">
        <v>9254.1577770430686</v>
      </c>
      <c r="M327" s="15">
        <v>4745.9171443598052</v>
      </c>
      <c r="N327" s="15" t="s">
        <v>37</v>
      </c>
      <c r="O327" s="15" t="s">
        <v>37</v>
      </c>
      <c r="P327" s="15">
        <v>0</v>
      </c>
      <c r="Q327" s="15">
        <v>0</v>
      </c>
      <c r="R327" s="15" t="s">
        <v>37</v>
      </c>
      <c r="S327" s="15" t="s">
        <v>37</v>
      </c>
      <c r="T327" s="15">
        <v>60431.356124287988</v>
      </c>
      <c r="U327" s="15" t="s">
        <v>37</v>
      </c>
      <c r="V327" s="15" t="s">
        <v>37</v>
      </c>
      <c r="W327" s="15" t="s">
        <v>37</v>
      </c>
      <c r="X327" s="15" t="s">
        <v>37</v>
      </c>
      <c r="Y327" s="15" t="s">
        <v>37</v>
      </c>
      <c r="Z327" s="15" t="s">
        <v>37</v>
      </c>
      <c r="AA327" s="15" t="s">
        <v>37</v>
      </c>
      <c r="AB327" s="15" t="s">
        <v>37</v>
      </c>
      <c r="AC327" s="15" t="s">
        <v>37</v>
      </c>
      <c r="AD327" s="15" t="s">
        <v>37</v>
      </c>
      <c r="AE327" s="15" t="s">
        <v>37</v>
      </c>
      <c r="AF327" s="15" t="s">
        <v>37</v>
      </c>
      <c r="AG327" s="15" t="s">
        <v>37</v>
      </c>
      <c r="AH327" s="15" t="s">
        <v>37</v>
      </c>
      <c r="AI327" s="15" t="s">
        <v>37</v>
      </c>
      <c r="AJ327" s="15" t="s">
        <v>37</v>
      </c>
      <c r="AK327" s="15" t="s">
        <v>37</v>
      </c>
      <c r="AL327" s="15" t="s">
        <v>37</v>
      </c>
      <c r="AM327" s="15" t="s">
        <v>37</v>
      </c>
      <c r="AN327" s="15" t="s">
        <v>37</v>
      </c>
      <c r="AO327" s="12"/>
      <c r="AP327" s="16">
        <v>74431.431045690857</v>
      </c>
      <c r="AQ327" s="17">
        <v>11</v>
      </c>
      <c r="AR327" s="18" t="s">
        <v>37</v>
      </c>
      <c r="AS327" s="19">
        <v>1424890.5885830789</v>
      </c>
      <c r="AT327" s="19" t="s">
        <v>37</v>
      </c>
      <c r="AV327" s="16">
        <v>74431.431045690857</v>
      </c>
      <c r="AW327" s="17">
        <v>48</v>
      </c>
      <c r="AX327" s="18" t="s">
        <v>37</v>
      </c>
      <c r="AY327" s="19">
        <v>148886.86098673008</v>
      </c>
      <c r="AZ327" s="19" t="s">
        <v>37</v>
      </c>
    </row>
    <row r="328" spans="8:52" customFormat="1" x14ac:dyDescent="0.15">
      <c r="H328" s="4"/>
      <c r="I328" s="14">
        <v>44887</v>
      </c>
      <c r="J328" s="15" t="s">
        <v>37</v>
      </c>
      <c r="K328" s="15" t="s">
        <v>37</v>
      </c>
      <c r="L328" s="15">
        <v>9250.5417809928167</v>
      </c>
      <c r="M328" s="15">
        <v>4743.7060893610642</v>
      </c>
      <c r="N328" s="15" t="s">
        <v>37</v>
      </c>
      <c r="O328" s="15" t="s">
        <v>37</v>
      </c>
      <c r="P328" s="15">
        <v>0</v>
      </c>
      <c r="Q328" s="15">
        <v>0</v>
      </c>
      <c r="R328" s="15" t="s">
        <v>37</v>
      </c>
      <c r="S328" s="15" t="s">
        <v>37</v>
      </c>
      <c r="T328" s="15">
        <v>60413.192185247208</v>
      </c>
      <c r="U328" s="15" t="s">
        <v>37</v>
      </c>
      <c r="V328" s="15" t="s">
        <v>37</v>
      </c>
      <c r="W328" s="15" t="s">
        <v>37</v>
      </c>
      <c r="X328" s="15" t="s">
        <v>37</v>
      </c>
      <c r="Y328" s="15" t="s">
        <v>37</v>
      </c>
      <c r="Z328" s="15" t="s">
        <v>37</v>
      </c>
      <c r="AA328" s="15" t="s">
        <v>37</v>
      </c>
      <c r="AB328" s="15" t="s">
        <v>37</v>
      </c>
      <c r="AC328" s="15" t="s">
        <v>37</v>
      </c>
      <c r="AD328" s="15" t="s">
        <v>37</v>
      </c>
      <c r="AE328" s="15" t="s">
        <v>37</v>
      </c>
      <c r="AF328" s="15" t="s">
        <v>37</v>
      </c>
      <c r="AG328" s="15" t="s">
        <v>37</v>
      </c>
      <c r="AH328" s="15" t="s">
        <v>37</v>
      </c>
      <c r="AI328" s="15" t="s">
        <v>37</v>
      </c>
      <c r="AJ328" s="15" t="s">
        <v>37</v>
      </c>
      <c r="AK328" s="15" t="s">
        <v>37</v>
      </c>
      <c r="AL328" s="15" t="s">
        <v>37</v>
      </c>
      <c r="AM328" s="15" t="s">
        <v>37</v>
      </c>
      <c r="AN328" s="15" t="s">
        <v>37</v>
      </c>
      <c r="AO328" s="12"/>
      <c r="AP328" s="16">
        <v>74407.440055601095</v>
      </c>
      <c r="AQ328" s="17">
        <v>11</v>
      </c>
      <c r="AR328" s="18" t="s">
        <v>37</v>
      </c>
      <c r="AS328" s="19">
        <v>1499298.02863868</v>
      </c>
      <c r="AT328" s="19" t="s">
        <v>37</v>
      </c>
      <c r="AV328" s="16">
        <v>74407.440055601095</v>
      </c>
      <c r="AW328" s="17">
        <v>48</v>
      </c>
      <c r="AX328" s="18" t="s">
        <v>37</v>
      </c>
      <c r="AY328" s="19">
        <v>223294.30104233118</v>
      </c>
      <c r="AZ328" s="19" t="s">
        <v>37</v>
      </c>
    </row>
    <row r="329" spans="8:52" customFormat="1" x14ac:dyDescent="0.15">
      <c r="H329" s="4"/>
      <c r="I329" s="14">
        <v>44888</v>
      </c>
      <c r="J329" s="15" t="s">
        <v>37</v>
      </c>
      <c r="K329" s="15" t="s">
        <v>37</v>
      </c>
      <c r="L329" s="15">
        <v>22775.812160655842</v>
      </c>
      <c r="M329" s="15">
        <v>9272.2589705020218</v>
      </c>
      <c r="N329" s="15" t="s">
        <v>37</v>
      </c>
      <c r="O329" s="15" t="s">
        <v>37</v>
      </c>
      <c r="P329" s="15">
        <v>0</v>
      </c>
      <c r="Q329" s="15">
        <v>0</v>
      </c>
      <c r="R329" s="15" t="s">
        <v>37</v>
      </c>
      <c r="S329" s="15" t="s">
        <v>37</v>
      </c>
      <c r="T329" s="15">
        <v>60395.033705767528</v>
      </c>
      <c r="U329" s="15" t="s">
        <v>37</v>
      </c>
      <c r="V329" s="15" t="s">
        <v>37</v>
      </c>
      <c r="W329" s="15" t="s">
        <v>37</v>
      </c>
      <c r="X329" s="15" t="s">
        <v>37</v>
      </c>
      <c r="Y329" s="15" t="s">
        <v>37</v>
      </c>
      <c r="Z329" s="15" t="s">
        <v>37</v>
      </c>
      <c r="AA329" s="15" t="s">
        <v>37</v>
      </c>
      <c r="AB329" s="15" t="s">
        <v>37</v>
      </c>
      <c r="AC329" s="15" t="s">
        <v>37</v>
      </c>
      <c r="AD329" s="15" t="s">
        <v>37</v>
      </c>
      <c r="AE329" s="15" t="s">
        <v>37</v>
      </c>
      <c r="AF329" s="15" t="s">
        <v>37</v>
      </c>
      <c r="AG329" s="15" t="s">
        <v>37</v>
      </c>
      <c r="AH329" s="15" t="s">
        <v>37</v>
      </c>
      <c r="AI329" s="15" t="s">
        <v>37</v>
      </c>
      <c r="AJ329" s="15" t="s">
        <v>37</v>
      </c>
      <c r="AK329" s="15" t="s">
        <v>37</v>
      </c>
      <c r="AL329" s="15" t="s">
        <v>37</v>
      </c>
      <c r="AM329" s="15" t="s">
        <v>37</v>
      </c>
      <c r="AN329" s="15" t="s">
        <v>37</v>
      </c>
      <c r="AO329" s="12"/>
      <c r="AP329" s="16">
        <v>92443.104836925399</v>
      </c>
      <c r="AQ329" s="17">
        <v>11</v>
      </c>
      <c r="AR329" s="18" t="s">
        <v>37</v>
      </c>
      <c r="AS329" s="19">
        <v>1591741.1334756054</v>
      </c>
      <c r="AT329" s="19" t="s">
        <v>37</v>
      </c>
      <c r="AV329" s="16">
        <v>92443.104836925399</v>
      </c>
      <c r="AW329" s="17">
        <v>48</v>
      </c>
      <c r="AX329" s="18" t="s">
        <v>37</v>
      </c>
      <c r="AY329" s="19">
        <v>315737.40587925655</v>
      </c>
      <c r="AZ329" s="19" t="s">
        <v>37</v>
      </c>
    </row>
    <row r="330" spans="8:52" customFormat="1" x14ac:dyDescent="0.15">
      <c r="H330" s="4"/>
      <c r="I330" s="14">
        <v>44889</v>
      </c>
      <c r="J330" s="15" t="s">
        <v>37</v>
      </c>
      <c r="K330" s="15" t="s">
        <v>37</v>
      </c>
      <c r="L330" s="15">
        <v>22767.254962658339</v>
      </c>
      <c r="M330" s="15">
        <v>9268.6359015397193</v>
      </c>
      <c r="N330" s="15" t="s">
        <v>37</v>
      </c>
      <c r="O330" s="15" t="s">
        <v>37</v>
      </c>
      <c r="P330" s="15">
        <v>0</v>
      </c>
      <c r="Q330" s="15">
        <v>0</v>
      </c>
      <c r="R330" s="15" t="s">
        <v>37</v>
      </c>
      <c r="S330" s="15" t="s">
        <v>37</v>
      </c>
      <c r="T330" s="15">
        <v>60376.880684207972</v>
      </c>
      <c r="U330" s="15" t="s">
        <v>37</v>
      </c>
      <c r="V330" s="15" t="s">
        <v>37</v>
      </c>
      <c r="W330" s="15" t="s">
        <v>37</v>
      </c>
      <c r="X330" s="15" t="s">
        <v>37</v>
      </c>
      <c r="Y330" s="15" t="s">
        <v>37</v>
      </c>
      <c r="Z330" s="15" t="s">
        <v>37</v>
      </c>
      <c r="AA330" s="15" t="s">
        <v>37</v>
      </c>
      <c r="AB330" s="15" t="s">
        <v>37</v>
      </c>
      <c r="AC330" s="15" t="s">
        <v>37</v>
      </c>
      <c r="AD330" s="15" t="s">
        <v>37</v>
      </c>
      <c r="AE330" s="15" t="s">
        <v>37</v>
      </c>
      <c r="AF330" s="15" t="s">
        <v>37</v>
      </c>
      <c r="AG330" s="15" t="s">
        <v>37</v>
      </c>
      <c r="AH330" s="15" t="s">
        <v>37</v>
      </c>
      <c r="AI330" s="15" t="s">
        <v>37</v>
      </c>
      <c r="AJ330" s="15" t="s">
        <v>37</v>
      </c>
      <c r="AK330" s="15" t="s">
        <v>37</v>
      </c>
      <c r="AL330" s="15" t="s">
        <v>37</v>
      </c>
      <c r="AM330" s="15" t="s">
        <v>37</v>
      </c>
      <c r="AN330" s="15" t="s">
        <v>37</v>
      </c>
      <c r="AO330" s="12"/>
      <c r="AP330" s="16">
        <v>92412.771548406032</v>
      </c>
      <c r="AQ330" s="17">
        <v>11</v>
      </c>
      <c r="AR330" s="18" t="s">
        <v>37</v>
      </c>
      <c r="AS330" s="19">
        <v>1684153.9050240114</v>
      </c>
      <c r="AT330" s="19" t="s">
        <v>37</v>
      </c>
      <c r="AV330" s="16">
        <v>92412.771548406032</v>
      </c>
      <c r="AW330" s="17">
        <v>48</v>
      </c>
      <c r="AX330" s="18" t="s">
        <v>37</v>
      </c>
      <c r="AY330" s="19">
        <v>408150.17742766259</v>
      </c>
      <c r="AZ330" s="19" t="s">
        <v>37</v>
      </c>
    </row>
    <row r="331" spans="8:52" customFormat="1" x14ac:dyDescent="0.15">
      <c r="H331" s="4"/>
      <c r="I331" s="14">
        <v>44890</v>
      </c>
      <c r="J331" s="15" t="s">
        <v>37</v>
      </c>
      <c r="K331" s="15" t="s">
        <v>37</v>
      </c>
      <c r="L331" s="15">
        <v>22758.700979722369</v>
      </c>
      <c r="M331" s="15">
        <v>9265.0142482657357</v>
      </c>
      <c r="N331" s="15" t="s">
        <v>37</v>
      </c>
      <c r="O331" s="15" t="s">
        <v>37</v>
      </c>
      <c r="P331" s="15">
        <v>0</v>
      </c>
      <c r="Q331" s="15">
        <v>0</v>
      </c>
      <c r="R331" s="15" t="s">
        <v>37</v>
      </c>
      <c r="S331" s="15" t="s">
        <v>37</v>
      </c>
      <c r="T331" s="15">
        <v>60358.73311892803</v>
      </c>
      <c r="U331" s="15" t="s">
        <v>37</v>
      </c>
      <c r="V331" s="15" t="s">
        <v>37</v>
      </c>
      <c r="W331" s="15" t="s">
        <v>37</v>
      </c>
      <c r="X331" s="15" t="s">
        <v>37</v>
      </c>
      <c r="Y331" s="15" t="s">
        <v>37</v>
      </c>
      <c r="Z331" s="15" t="s">
        <v>37</v>
      </c>
      <c r="AA331" s="15" t="s">
        <v>37</v>
      </c>
      <c r="AB331" s="15" t="s">
        <v>37</v>
      </c>
      <c r="AC331" s="15" t="s">
        <v>37</v>
      </c>
      <c r="AD331" s="15" t="s">
        <v>37</v>
      </c>
      <c r="AE331" s="15" t="s">
        <v>37</v>
      </c>
      <c r="AF331" s="15" t="s">
        <v>37</v>
      </c>
      <c r="AG331" s="15" t="s">
        <v>37</v>
      </c>
      <c r="AH331" s="15" t="s">
        <v>37</v>
      </c>
      <c r="AI331" s="15" t="s">
        <v>37</v>
      </c>
      <c r="AJ331" s="15" t="s">
        <v>37</v>
      </c>
      <c r="AK331" s="15" t="s">
        <v>37</v>
      </c>
      <c r="AL331" s="15" t="s">
        <v>37</v>
      </c>
      <c r="AM331" s="15" t="s">
        <v>37</v>
      </c>
      <c r="AN331" s="15" t="s">
        <v>37</v>
      </c>
      <c r="AO331" s="12"/>
      <c r="AP331" s="16">
        <v>92382.448346916135</v>
      </c>
      <c r="AQ331" s="17">
        <v>11</v>
      </c>
      <c r="AR331" s="18" t="s">
        <v>37</v>
      </c>
      <c r="AS331" s="19">
        <v>1776536.3533709275</v>
      </c>
      <c r="AT331" s="19" t="s">
        <v>37</v>
      </c>
      <c r="AV331" s="16">
        <v>92382.448346916135</v>
      </c>
      <c r="AW331" s="17">
        <v>48</v>
      </c>
      <c r="AX331" s="18" t="s">
        <v>37</v>
      </c>
      <c r="AY331" s="19">
        <v>500532.62577457872</v>
      </c>
      <c r="AZ331" s="19" t="s">
        <v>37</v>
      </c>
    </row>
    <row r="332" spans="8:52" customFormat="1" x14ac:dyDescent="0.15">
      <c r="H332" s="4"/>
      <c r="I332" s="14">
        <v>44891</v>
      </c>
      <c r="J332" s="15" t="s">
        <v>37</v>
      </c>
      <c r="K332" s="15" t="s">
        <v>37</v>
      </c>
      <c r="L332" s="15">
        <v>22750.150210639986</v>
      </c>
      <c r="M332" s="15">
        <v>9261.3940101268981</v>
      </c>
      <c r="N332" s="15" t="s">
        <v>37</v>
      </c>
      <c r="O332" s="15" t="s">
        <v>37</v>
      </c>
      <c r="P332" s="15">
        <v>0</v>
      </c>
      <c r="Q332" s="15">
        <v>0</v>
      </c>
      <c r="R332" s="15" t="s">
        <v>37</v>
      </c>
      <c r="S332" s="15" t="s">
        <v>37</v>
      </c>
      <c r="T332" s="15">
        <v>60340.591008287709</v>
      </c>
      <c r="U332" s="15" t="s">
        <v>37</v>
      </c>
      <c r="V332" s="15" t="s">
        <v>37</v>
      </c>
      <c r="W332" s="15" t="s">
        <v>37</v>
      </c>
      <c r="X332" s="15" t="s">
        <v>37</v>
      </c>
      <c r="Y332" s="15" t="s">
        <v>37</v>
      </c>
      <c r="Z332" s="15" t="s">
        <v>37</v>
      </c>
      <c r="AA332" s="15" t="s">
        <v>37</v>
      </c>
      <c r="AB332" s="15" t="s">
        <v>37</v>
      </c>
      <c r="AC332" s="15" t="s">
        <v>37</v>
      </c>
      <c r="AD332" s="15" t="s">
        <v>37</v>
      </c>
      <c r="AE332" s="15" t="s">
        <v>37</v>
      </c>
      <c r="AF332" s="15" t="s">
        <v>37</v>
      </c>
      <c r="AG332" s="15" t="s">
        <v>37</v>
      </c>
      <c r="AH332" s="15" t="s">
        <v>37</v>
      </c>
      <c r="AI332" s="15" t="s">
        <v>37</v>
      </c>
      <c r="AJ332" s="15" t="s">
        <v>37</v>
      </c>
      <c r="AK332" s="15" t="s">
        <v>37</v>
      </c>
      <c r="AL332" s="15" t="s">
        <v>37</v>
      </c>
      <c r="AM332" s="15" t="s">
        <v>37</v>
      </c>
      <c r="AN332" s="15" t="s">
        <v>37</v>
      </c>
      <c r="AO332" s="12"/>
      <c r="AP332" s="16">
        <v>92352.135229054591</v>
      </c>
      <c r="AQ332" s="17">
        <v>11</v>
      </c>
      <c r="AR332" s="18" t="s">
        <v>37</v>
      </c>
      <c r="AS332" s="19">
        <v>1868888.4885999821</v>
      </c>
      <c r="AT332" s="19" t="s">
        <v>37</v>
      </c>
      <c r="AV332" s="16">
        <v>92352.135229054591</v>
      </c>
      <c r="AW332" s="17">
        <v>48</v>
      </c>
      <c r="AX332" s="18">
        <v>48</v>
      </c>
      <c r="AY332" s="19">
        <v>592884.76100363326</v>
      </c>
      <c r="AZ332" s="19">
        <v>592884.76100363326</v>
      </c>
    </row>
    <row r="333" spans="8:52" customFormat="1" x14ac:dyDescent="0.15">
      <c r="H333" s="4"/>
      <c r="I333" s="14">
        <v>44892</v>
      </c>
      <c r="J333" s="15" t="s">
        <v>37</v>
      </c>
      <c r="K333" s="15" t="s">
        <v>37</v>
      </c>
      <c r="L333" s="15">
        <v>22741.602654203703</v>
      </c>
      <c r="M333" s="15">
        <v>9257.7751865702539</v>
      </c>
      <c r="N333" s="15" t="s">
        <v>37</v>
      </c>
      <c r="O333" s="15" t="s">
        <v>37</v>
      </c>
      <c r="P333" s="15">
        <v>0</v>
      </c>
      <c r="Q333" s="15">
        <v>0</v>
      </c>
      <c r="R333" s="15" t="s">
        <v>37</v>
      </c>
      <c r="S333" s="15" t="s">
        <v>37</v>
      </c>
      <c r="T333" s="15">
        <v>59364.955075240403</v>
      </c>
      <c r="U333" s="15" t="s">
        <v>37</v>
      </c>
      <c r="V333" s="15" t="s">
        <v>37</v>
      </c>
      <c r="W333" s="15" t="s">
        <v>37</v>
      </c>
      <c r="X333" s="15" t="s">
        <v>37</v>
      </c>
      <c r="Y333" s="15" t="s">
        <v>37</v>
      </c>
      <c r="Z333" s="15" t="s">
        <v>37</v>
      </c>
      <c r="AA333" s="15" t="s">
        <v>37</v>
      </c>
      <c r="AB333" s="15" t="s">
        <v>37</v>
      </c>
      <c r="AC333" s="15" t="s">
        <v>37</v>
      </c>
      <c r="AD333" s="15" t="s">
        <v>37</v>
      </c>
      <c r="AE333" s="15" t="s">
        <v>37</v>
      </c>
      <c r="AF333" s="15" t="s">
        <v>37</v>
      </c>
      <c r="AG333" s="15" t="s">
        <v>37</v>
      </c>
      <c r="AH333" s="15" t="s">
        <v>37</v>
      </c>
      <c r="AI333" s="15" t="s">
        <v>37</v>
      </c>
      <c r="AJ333" s="15" t="s">
        <v>37</v>
      </c>
      <c r="AK333" s="15" t="s">
        <v>37</v>
      </c>
      <c r="AL333" s="15" t="s">
        <v>37</v>
      </c>
      <c r="AM333" s="15" t="s">
        <v>37</v>
      </c>
      <c r="AN333" s="15" t="s">
        <v>37</v>
      </c>
      <c r="AO333" s="12"/>
      <c r="AP333" s="16">
        <v>91364.332916014362</v>
      </c>
      <c r="AQ333" s="17">
        <v>11</v>
      </c>
      <c r="AR333" s="18" t="s">
        <v>37</v>
      </c>
      <c r="AS333" s="19">
        <v>1960252.8215159965</v>
      </c>
      <c r="AT333" s="19" t="s">
        <v>37</v>
      </c>
      <c r="AV333" s="16">
        <v>91364.332916014362</v>
      </c>
      <c r="AW333" s="17">
        <v>49</v>
      </c>
      <c r="AX333" s="18" t="s">
        <v>37</v>
      </c>
      <c r="AY333" s="19">
        <v>91364.332916014362</v>
      </c>
      <c r="AZ333" s="19" t="s">
        <v>37</v>
      </c>
    </row>
    <row r="334" spans="8:52" customFormat="1" x14ac:dyDescent="0.15">
      <c r="H334" s="4"/>
      <c r="I334" s="14">
        <v>44893</v>
      </c>
      <c r="J334" s="15" t="s">
        <v>37</v>
      </c>
      <c r="K334" s="15" t="s">
        <v>37</v>
      </c>
      <c r="L334" s="15">
        <v>22733.058309206481</v>
      </c>
      <c r="M334" s="15">
        <v>9254.1577770430686</v>
      </c>
      <c r="N334" s="15" t="s">
        <v>37</v>
      </c>
      <c r="O334" s="15" t="s">
        <v>37</v>
      </c>
      <c r="P334" s="15">
        <v>0</v>
      </c>
      <c r="Q334" s="15">
        <v>0</v>
      </c>
      <c r="R334" s="15" t="s">
        <v>37</v>
      </c>
      <c r="S334" s="15" t="s">
        <v>37</v>
      </c>
      <c r="T334" s="15">
        <v>59347.111665886354</v>
      </c>
      <c r="U334" s="15" t="s">
        <v>37</v>
      </c>
      <c r="V334" s="15" t="s">
        <v>37</v>
      </c>
      <c r="W334" s="15" t="s">
        <v>37</v>
      </c>
      <c r="X334" s="15" t="s">
        <v>37</v>
      </c>
      <c r="Y334" s="15" t="s">
        <v>37</v>
      </c>
      <c r="Z334" s="15" t="s">
        <v>37</v>
      </c>
      <c r="AA334" s="15" t="s">
        <v>37</v>
      </c>
      <c r="AB334" s="15" t="s">
        <v>37</v>
      </c>
      <c r="AC334" s="15" t="s">
        <v>37</v>
      </c>
      <c r="AD334" s="15" t="s">
        <v>37</v>
      </c>
      <c r="AE334" s="15" t="s">
        <v>37</v>
      </c>
      <c r="AF334" s="15" t="s">
        <v>37</v>
      </c>
      <c r="AG334" s="15" t="s">
        <v>37</v>
      </c>
      <c r="AH334" s="15" t="s">
        <v>37</v>
      </c>
      <c r="AI334" s="15" t="s">
        <v>37</v>
      </c>
      <c r="AJ334" s="15" t="s">
        <v>37</v>
      </c>
      <c r="AK334" s="15" t="s">
        <v>37</v>
      </c>
      <c r="AL334" s="15" t="s">
        <v>37</v>
      </c>
      <c r="AM334" s="15" t="s">
        <v>37</v>
      </c>
      <c r="AN334" s="15" t="s">
        <v>37</v>
      </c>
      <c r="AO334" s="12"/>
      <c r="AP334" s="16">
        <v>91334.327752135898</v>
      </c>
      <c r="AQ334" s="17">
        <v>11</v>
      </c>
      <c r="AR334" s="18" t="s">
        <v>37</v>
      </c>
      <c r="AS334" s="19">
        <v>2051587.1492681324</v>
      </c>
      <c r="AT334" s="19" t="s">
        <v>37</v>
      </c>
      <c r="AV334" s="16">
        <v>91334.327752135898</v>
      </c>
      <c r="AW334" s="17">
        <v>49</v>
      </c>
      <c r="AX334" s="18" t="s">
        <v>37</v>
      </c>
      <c r="AY334" s="19">
        <v>182698.66066815026</v>
      </c>
      <c r="AZ334" s="19" t="s">
        <v>37</v>
      </c>
    </row>
    <row r="335" spans="8:52" customFormat="1" x14ac:dyDescent="0.15">
      <c r="H335" s="4"/>
      <c r="I335" s="14">
        <v>44894</v>
      </c>
      <c r="J335" s="15" t="s">
        <v>37</v>
      </c>
      <c r="K335" s="15" t="s">
        <v>37</v>
      </c>
      <c r="L335" s="15">
        <v>22724.517174441738</v>
      </c>
      <c r="M335" s="15">
        <v>9250.5417809928167</v>
      </c>
      <c r="N335" s="15" t="s">
        <v>37</v>
      </c>
      <c r="O335" s="15" t="s">
        <v>37</v>
      </c>
      <c r="P335" s="15">
        <v>0</v>
      </c>
      <c r="Q335" s="15">
        <v>0</v>
      </c>
      <c r="R335" s="15" t="s">
        <v>37</v>
      </c>
      <c r="S335" s="15" t="s">
        <v>37</v>
      </c>
      <c r="T335" s="15">
        <v>59329.273619751344</v>
      </c>
      <c r="U335" s="15" t="s">
        <v>37</v>
      </c>
      <c r="V335" s="15" t="s">
        <v>37</v>
      </c>
      <c r="W335" s="15" t="s">
        <v>37</v>
      </c>
      <c r="X335" s="15" t="s">
        <v>37</v>
      </c>
      <c r="Y335" s="15" t="s">
        <v>37</v>
      </c>
      <c r="Z335" s="15" t="s">
        <v>37</v>
      </c>
      <c r="AA335" s="15" t="s">
        <v>37</v>
      </c>
      <c r="AB335" s="15" t="s">
        <v>37</v>
      </c>
      <c r="AC335" s="15" t="s">
        <v>37</v>
      </c>
      <c r="AD335" s="15" t="s">
        <v>37</v>
      </c>
      <c r="AE335" s="15" t="s">
        <v>37</v>
      </c>
      <c r="AF335" s="15" t="s">
        <v>37</v>
      </c>
      <c r="AG335" s="15" t="s">
        <v>37</v>
      </c>
      <c r="AH335" s="15" t="s">
        <v>37</v>
      </c>
      <c r="AI335" s="15" t="s">
        <v>37</v>
      </c>
      <c r="AJ335" s="15" t="s">
        <v>37</v>
      </c>
      <c r="AK335" s="15" t="s">
        <v>37</v>
      </c>
      <c r="AL335" s="15" t="s">
        <v>37</v>
      </c>
      <c r="AM335" s="15" t="s">
        <v>37</v>
      </c>
      <c r="AN335" s="15" t="s">
        <v>37</v>
      </c>
      <c r="AO335" s="12"/>
      <c r="AP335" s="16">
        <v>91304.332575185894</v>
      </c>
      <c r="AQ335" s="17">
        <v>11</v>
      </c>
      <c r="AR335" s="18" t="s">
        <v>37</v>
      </c>
      <c r="AS335" s="19">
        <v>2142891.4818433183</v>
      </c>
      <c r="AT335" s="19" t="s">
        <v>37</v>
      </c>
      <c r="AV335" s="16">
        <v>91304.332575185894</v>
      </c>
      <c r="AW335" s="17">
        <v>49</v>
      </c>
      <c r="AX335" s="18" t="s">
        <v>37</v>
      </c>
      <c r="AY335" s="19">
        <v>274002.99324333615</v>
      </c>
      <c r="AZ335" s="19" t="s">
        <v>37</v>
      </c>
    </row>
    <row r="336" spans="8:52" customFormat="1" x14ac:dyDescent="0.15">
      <c r="H336" s="4"/>
      <c r="I336" s="14">
        <v>44895</v>
      </c>
      <c r="J336" s="15" t="s">
        <v>37</v>
      </c>
      <c r="K336" s="15" t="s">
        <v>37</v>
      </c>
      <c r="L336" s="15">
        <v>33956.065866573845</v>
      </c>
      <c r="M336" s="15">
        <v>22775.812160655842</v>
      </c>
      <c r="N336" s="15" t="s">
        <v>37</v>
      </c>
      <c r="O336" s="15" t="s">
        <v>37</v>
      </c>
      <c r="P336" s="15">
        <v>0</v>
      </c>
      <c r="Q336" s="15">
        <v>0</v>
      </c>
      <c r="R336" s="15" t="s">
        <v>37</v>
      </c>
      <c r="S336" s="15" t="s">
        <v>37</v>
      </c>
      <c r="T336" s="15">
        <v>59311.440935223356</v>
      </c>
      <c r="U336" s="15" t="s">
        <v>37</v>
      </c>
      <c r="V336" s="15" t="s">
        <v>37</v>
      </c>
      <c r="W336" s="15" t="s">
        <v>37</v>
      </c>
      <c r="X336" s="15" t="s">
        <v>37</v>
      </c>
      <c r="Y336" s="15" t="s">
        <v>37</v>
      </c>
      <c r="Z336" s="15" t="s">
        <v>37</v>
      </c>
      <c r="AA336" s="15" t="s">
        <v>37</v>
      </c>
      <c r="AB336" s="15" t="s">
        <v>37</v>
      </c>
      <c r="AC336" s="15" t="s">
        <v>37</v>
      </c>
      <c r="AD336" s="15" t="s">
        <v>37</v>
      </c>
      <c r="AE336" s="15" t="s">
        <v>37</v>
      </c>
      <c r="AF336" s="15" t="s">
        <v>37</v>
      </c>
      <c r="AG336" s="15" t="s">
        <v>37</v>
      </c>
      <c r="AH336" s="15" t="s">
        <v>37</v>
      </c>
      <c r="AI336" s="15" t="s">
        <v>37</v>
      </c>
      <c r="AJ336" s="15" t="s">
        <v>37</v>
      </c>
      <c r="AK336" s="15" t="s">
        <v>37</v>
      </c>
      <c r="AL336" s="15" t="s">
        <v>37</v>
      </c>
      <c r="AM336" s="15" t="s">
        <v>37</v>
      </c>
      <c r="AN336" s="15" t="s">
        <v>37</v>
      </c>
      <c r="AO336" s="12"/>
      <c r="AP336" s="16">
        <v>116043.31896245305</v>
      </c>
      <c r="AQ336" s="17">
        <v>11</v>
      </c>
      <c r="AR336" s="18">
        <v>11</v>
      </c>
      <c r="AS336" s="19">
        <v>2258934.8008057713</v>
      </c>
      <c r="AT336" s="19">
        <v>2258934.8008057713</v>
      </c>
      <c r="AV336" s="16">
        <v>116043.31896245305</v>
      </c>
      <c r="AW336" s="17">
        <v>49</v>
      </c>
      <c r="AX336" s="18" t="s">
        <v>37</v>
      </c>
      <c r="AY336" s="19">
        <v>390046.3122057892</v>
      </c>
      <c r="AZ336" s="19" t="s">
        <v>37</v>
      </c>
    </row>
    <row r="337" spans="8:52" customFormat="1" x14ac:dyDescent="0.15">
      <c r="H337" s="4"/>
      <c r="I337" s="14">
        <v>44896</v>
      </c>
      <c r="J337" s="15" t="s">
        <v>37</v>
      </c>
      <c r="K337" s="15" t="s">
        <v>37</v>
      </c>
      <c r="L337" s="15">
        <v>33945.85964334767</v>
      </c>
      <c r="M337" s="15">
        <v>22767.254962658339</v>
      </c>
      <c r="N337" s="15" t="s">
        <v>37</v>
      </c>
      <c r="O337" s="15" t="s">
        <v>37</v>
      </c>
      <c r="P337" s="15">
        <v>0</v>
      </c>
      <c r="Q337" s="15">
        <v>0</v>
      </c>
      <c r="R337" s="15" t="s">
        <v>37</v>
      </c>
      <c r="S337" s="15" t="s">
        <v>37</v>
      </c>
      <c r="T337" s="15">
        <v>59293.613610690823</v>
      </c>
      <c r="U337" s="15" t="s">
        <v>37</v>
      </c>
      <c r="V337" s="15" t="s">
        <v>37</v>
      </c>
      <c r="W337" s="15" t="s">
        <v>37</v>
      </c>
      <c r="X337" s="15" t="s">
        <v>37</v>
      </c>
      <c r="Y337" s="15" t="s">
        <v>37</v>
      </c>
      <c r="Z337" s="15" t="s">
        <v>37</v>
      </c>
      <c r="AA337" s="15" t="s">
        <v>37</v>
      </c>
      <c r="AB337" s="15" t="s">
        <v>37</v>
      </c>
      <c r="AC337" s="15" t="s">
        <v>37</v>
      </c>
      <c r="AD337" s="15" t="s">
        <v>37</v>
      </c>
      <c r="AE337" s="15" t="s">
        <v>37</v>
      </c>
      <c r="AF337" s="15" t="s">
        <v>37</v>
      </c>
      <c r="AG337" s="15" t="s">
        <v>37</v>
      </c>
      <c r="AH337" s="15" t="s">
        <v>37</v>
      </c>
      <c r="AI337" s="15" t="s">
        <v>37</v>
      </c>
      <c r="AJ337" s="15" t="s">
        <v>37</v>
      </c>
      <c r="AK337" s="15" t="s">
        <v>37</v>
      </c>
      <c r="AL337" s="15" t="s">
        <v>37</v>
      </c>
      <c r="AM337" s="15" t="s">
        <v>37</v>
      </c>
      <c r="AN337" s="15" t="s">
        <v>37</v>
      </c>
      <c r="AO337" s="12"/>
      <c r="AP337" s="16">
        <v>116006.72821669684</v>
      </c>
      <c r="AQ337" s="17">
        <v>12</v>
      </c>
      <c r="AR337" s="18" t="s">
        <v>37</v>
      </c>
      <c r="AS337" s="19">
        <v>116006.72821669684</v>
      </c>
      <c r="AT337" s="19" t="s">
        <v>37</v>
      </c>
      <c r="AV337" s="16">
        <v>116006.72821669684</v>
      </c>
      <c r="AW337" s="17">
        <v>49</v>
      </c>
      <c r="AX337" s="18" t="s">
        <v>37</v>
      </c>
      <c r="AY337" s="19">
        <v>506053.04042248602</v>
      </c>
      <c r="AZ337" s="19" t="s">
        <v>37</v>
      </c>
    </row>
    <row r="338" spans="8:52" customFormat="1" x14ac:dyDescent="0.15">
      <c r="H338" s="4"/>
      <c r="I338" s="14">
        <v>44897</v>
      </c>
      <c r="J338" s="15" t="s">
        <v>37</v>
      </c>
      <c r="K338" s="15" t="s">
        <v>37</v>
      </c>
      <c r="L338" s="15">
        <v>33935.656487820583</v>
      </c>
      <c r="M338" s="15">
        <v>22758.700979722369</v>
      </c>
      <c r="N338" s="15" t="s">
        <v>37</v>
      </c>
      <c r="O338" s="15" t="s">
        <v>37</v>
      </c>
      <c r="P338" s="15">
        <v>0</v>
      </c>
      <c r="Q338" s="15">
        <v>0</v>
      </c>
      <c r="R338" s="15" t="s">
        <v>37</v>
      </c>
      <c r="S338" s="15" t="s">
        <v>37</v>
      </c>
      <c r="T338" s="15">
        <v>59275.791644542689</v>
      </c>
      <c r="U338" s="15" t="s">
        <v>37</v>
      </c>
      <c r="V338" s="15" t="s">
        <v>37</v>
      </c>
      <c r="W338" s="15" t="s">
        <v>37</v>
      </c>
      <c r="X338" s="15" t="s">
        <v>37</v>
      </c>
      <c r="Y338" s="15" t="s">
        <v>37</v>
      </c>
      <c r="Z338" s="15" t="s">
        <v>37</v>
      </c>
      <c r="AA338" s="15" t="s">
        <v>37</v>
      </c>
      <c r="AB338" s="15" t="s">
        <v>37</v>
      </c>
      <c r="AC338" s="15" t="s">
        <v>37</v>
      </c>
      <c r="AD338" s="15" t="s">
        <v>37</v>
      </c>
      <c r="AE338" s="15" t="s">
        <v>37</v>
      </c>
      <c r="AF338" s="15" t="s">
        <v>37</v>
      </c>
      <c r="AG338" s="15" t="s">
        <v>37</v>
      </c>
      <c r="AH338" s="15" t="s">
        <v>37</v>
      </c>
      <c r="AI338" s="15" t="s">
        <v>37</v>
      </c>
      <c r="AJ338" s="15" t="s">
        <v>37</v>
      </c>
      <c r="AK338" s="15" t="s">
        <v>37</v>
      </c>
      <c r="AL338" s="15" t="s">
        <v>37</v>
      </c>
      <c r="AM338" s="15" t="s">
        <v>37</v>
      </c>
      <c r="AN338" s="15" t="s">
        <v>37</v>
      </c>
      <c r="AO338" s="12"/>
      <c r="AP338" s="16">
        <v>115970.14911208564</v>
      </c>
      <c r="AQ338" s="17">
        <v>12</v>
      </c>
      <c r="AR338" s="18" t="s">
        <v>37</v>
      </c>
      <c r="AS338" s="19">
        <v>231976.87732878246</v>
      </c>
      <c r="AT338" s="19" t="s">
        <v>37</v>
      </c>
      <c r="AV338" s="16">
        <v>115970.14911208564</v>
      </c>
      <c r="AW338" s="17">
        <v>49</v>
      </c>
      <c r="AX338" s="18" t="s">
        <v>37</v>
      </c>
      <c r="AY338" s="19">
        <v>622023.18953457172</v>
      </c>
      <c r="AZ338" s="19" t="s">
        <v>37</v>
      </c>
    </row>
    <row r="339" spans="8:52" customFormat="1" x14ac:dyDescent="0.15">
      <c r="H339" s="4"/>
      <c r="I339" s="14">
        <v>44898</v>
      </c>
      <c r="J339" s="15" t="s">
        <v>37</v>
      </c>
      <c r="K339" s="15" t="s">
        <v>37</v>
      </c>
      <c r="L339" s="15">
        <v>33925.456399070528</v>
      </c>
      <c r="M339" s="15">
        <v>22750.150210639986</v>
      </c>
      <c r="N339" s="15" t="s">
        <v>37</v>
      </c>
      <c r="O339" s="15" t="s">
        <v>37</v>
      </c>
      <c r="P339" s="15">
        <v>0</v>
      </c>
      <c r="Q339" s="15">
        <v>0</v>
      </c>
      <c r="R339" s="15" t="s">
        <v>37</v>
      </c>
      <c r="S339" s="15" t="s">
        <v>37</v>
      </c>
      <c r="T339" s="15">
        <v>59257.975035168391</v>
      </c>
      <c r="U339" s="15" t="s">
        <v>37</v>
      </c>
      <c r="V339" s="15" t="s">
        <v>37</v>
      </c>
      <c r="W339" s="15" t="s">
        <v>37</v>
      </c>
      <c r="X339" s="15" t="s">
        <v>37</v>
      </c>
      <c r="Y339" s="15" t="s">
        <v>37</v>
      </c>
      <c r="Z339" s="15" t="s">
        <v>37</v>
      </c>
      <c r="AA339" s="15" t="s">
        <v>37</v>
      </c>
      <c r="AB339" s="15" t="s">
        <v>37</v>
      </c>
      <c r="AC339" s="15" t="s">
        <v>37</v>
      </c>
      <c r="AD339" s="15" t="s">
        <v>37</v>
      </c>
      <c r="AE339" s="15" t="s">
        <v>37</v>
      </c>
      <c r="AF339" s="15" t="s">
        <v>37</v>
      </c>
      <c r="AG339" s="15" t="s">
        <v>37</v>
      </c>
      <c r="AH339" s="15" t="s">
        <v>37</v>
      </c>
      <c r="AI339" s="15" t="s">
        <v>37</v>
      </c>
      <c r="AJ339" s="15" t="s">
        <v>37</v>
      </c>
      <c r="AK339" s="15" t="s">
        <v>37</v>
      </c>
      <c r="AL339" s="15" t="s">
        <v>37</v>
      </c>
      <c r="AM339" s="15" t="s">
        <v>37</v>
      </c>
      <c r="AN339" s="15" t="s">
        <v>37</v>
      </c>
      <c r="AO339" s="12"/>
      <c r="AP339" s="16">
        <v>115933.5816448789</v>
      </c>
      <c r="AQ339" s="17">
        <v>12</v>
      </c>
      <c r="AR339" s="18" t="s">
        <v>37</v>
      </c>
      <c r="AS339" s="19">
        <v>347910.45897366136</v>
      </c>
      <c r="AT339" s="19" t="s">
        <v>37</v>
      </c>
      <c r="AV339" s="16">
        <v>115933.5816448789</v>
      </c>
      <c r="AW339" s="17">
        <v>49</v>
      </c>
      <c r="AX339" s="18">
        <v>49</v>
      </c>
      <c r="AY339" s="19">
        <v>737956.77117945068</v>
      </c>
      <c r="AZ339" s="19">
        <v>737956.77117945068</v>
      </c>
    </row>
    <row r="340" spans="8:52" customFormat="1" x14ac:dyDescent="0.15">
      <c r="H340" s="4"/>
      <c r="I340" s="14">
        <v>44899</v>
      </c>
      <c r="J340" s="15" t="s">
        <v>37</v>
      </c>
      <c r="K340" s="15" t="s">
        <v>37</v>
      </c>
      <c r="L340" s="15">
        <v>33915.259376175723</v>
      </c>
      <c r="M340" s="15">
        <v>22741.602654203703</v>
      </c>
      <c r="N340" s="15" t="s">
        <v>37</v>
      </c>
      <c r="O340" s="15" t="s">
        <v>37</v>
      </c>
      <c r="P340" s="15">
        <v>0</v>
      </c>
      <c r="Q340" s="15">
        <v>0</v>
      </c>
      <c r="R340" s="15" t="s">
        <v>37</v>
      </c>
      <c r="S340" s="15" t="s">
        <v>37</v>
      </c>
      <c r="T340" s="15">
        <v>58284.677268361724</v>
      </c>
      <c r="U340" s="15" t="s">
        <v>37</v>
      </c>
      <c r="V340" s="15" t="s">
        <v>37</v>
      </c>
      <c r="W340" s="15" t="s">
        <v>37</v>
      </c>
      <c r="X340" s="15" t="s">
        <v>37</v>
      </c>
      <c r="Y340" s="15" t="s">
        <v>37</v>
      </c>
      <c r="Z340" s="15" t="s">
        <v>37</v>
      </c>
      <c r="AA340" s="15" t="s">
        <v>37</v>
      </c>
      <c r="AB340" s="15" t="s">
        <v>37</v>
      </c>
      <c r="AC340" s="15" t="s">
        <v>37</v>
      </c>
      <c r="AD340" s="15" t="s">
        <v>37</v>
      </c>
      <c r="AE340" s="15" t="s">
        <v>37</v>
      </c>
      <c r="AF340" s="15" t="s">
        <v>37</v>
      </c>
      <c r="AG340" s="15" t="s">
        <v>37</v>
      </c>
      <c r="AH340" s="15" t="s">
        <v>37</v>
      </c>
      <c r="AI340" s="15" t="s">
        <v>37</v>
      </c>
      <c r="AJ340" s="15" t="s">
        <v>37</v>
      </c>
      <c r="AK340" s="15" t="s">
        <v>37</v>
      </c>
      <c r="AL340" s="15" t="s">
        <v>37</v>
      </c>
      <c r="AM340" s="15" t="s">
        <v>37</v>
      </c>
      <c r="AN340" s="15" t="s">
        <v>37</v>
      </c>
      <c r="AO340" s="12"/>
      <c r="AP340" s="16">
        <v>114941.53929874115</v>
      </c>
      <c r="AQ340" s="17">
        <v>12</v>
      </c>
      <c r="AR340" s="18" t="s">
        <v>37</v>
      </c>
      <c r="AS340" s="19">
        <v>462851.9982724025</v>
      </c>
      <c r="AT340" s="19" t="s">
        <v>37</v>
      </c>
      <c r="AV340" s="16">
        <v>114941.53929874115</v>
      </c>
      <c r="AW340" s="17">
        <v>50</v>
      </c>
      <c r="AX340" s="18" t="s">
        <v>37</v>
      </c>
      <c r="AY340" s="19">
        <v>114941.53929874115</v>
      </c>
      <c r="AZ340" s="19" t="s">
        <v>37</v>
      </c>
    </row>
    <row r="341" spans="8:52" customFormat="1" x14ac:dyDescent="0.15">
      <c r="H341" s="4"/>
      <c r="I341" s="14">
        <v>44900</v>
      </c>
      <c r="J341" s="15" t="s">
        <v>37</v>
      </c>
      <c r="K341" s="15" t="s">
        <v>37</v>
      </c>
      <c r="L341" s="15">
        <v>33905.065418214654</v>
      </c>
      <c r="M341" s="15">
        <v>22733.058309206481</v>
      </c>
      <c r="N341" s="15" t="s">
        <v>37</v>
      </c>
      <c r="O341" s="15" t="s">
        <v>37</v>
      </c>
      <c r="P341" s="15">
        <v>0</v>
      </c>
      <c r="Q341" s="15">
        <v>0</v>
      </c>
      <c r="R341" s="15" t="s">
        <v>37</v>
      </c>
      <c r="S341" s="15" t="s">
        <v>37</v>
      </c>
      <c r="T341" s="15">
        <v>58267.15855965134</v>
      </c>
      <c r="U341" s="15" t="s">
        <v>37</v>
      </c>
      <c r="V341" s="15" t="s">
        <v>37</v>
      </c>
      <c r="W341" s="15" t="s">
        <v>37</v>
      </c>
      <c r="X341" s="15" t="s">
        <v>37</v>
      </c>
      <c r="Y341" s="15" t="s">
        <v>37</v>
      </c>
      <c r="Z341" s="15" t="s">
        <v>37</v>
      </c>
      <c r="AA341" s="15" t="s">
        <v>37</v>
      </c>
      <c r="AB341" s="15" t="s">
        <v>37</v>
      </c>
      <c r="AC341" s="15" t="s">
        <v>37</v>
      </c>
      <c r="AD341" s="15" t="s">
        <v>37</v>
      </c>
      <c r="AE341" s="15" t="s">
        <v>37</v>
      </c>
      <c r="AF341" s="15" t="s">
        <v>37</v>
      </c>
      <c r="AG341" s="15" t="s">
        <v>37</v>
      </c>
      <c r="AH341" s="15" t="s">
        <v>37</v>
      </c>
      <c r="AI341" s="15" t="s">
        <v>37</v>
      </c>
      <c r="AJ341" s="15" t="s">
        <v>37</v>
      </c>
      <c r="AK341" s="15" t="s">
        <v>37</v>
      </c>
      <c r="AL341" s="15" t="s">
        <v>37</v>
      </c>
      <c r="AM341" s="15" t="s">
        <v>37</v>
      </c>
      <c r="AN341" s="15" t="s">
        <v>37</v>
      </c>
      <c r="AO341" s="12"/>
      <c r="AP341" s="16">
        <v>114905.28228707248</v>
      </c>
      <c r="AQ341" s="17">
        <v>12</v>
      </c>
      <c r="AR341" s="18" t="s">
        <v>37</v>
      </c>
      <c r="AS341" s="19">
        <v>577757.28055947495</v>
      </c>
      <c r="AT341" s="19" t="s">
        <v>37</v>
      </c>
      <c r="AV341" s="16">
        <v>114905.28228707248</v>
      </c>
      <c r="AW341" s="17">
        <v>50</v>
      </c>
      <c r="AX341" s="18" t="s">
        <v>37</v>
      </c>
      <c r="AY341" s="19">
        <v>229846.82158581362</v>
      </c>
      <c r="AZ341" s="19" t="s">
        <v>37</v>
      </c>
    </row>
    <row r="342" spans="8:52" customFormat="1" x14ac:dyDescent="0.15">
      <c r="H342" s="4"/>
      <c r="I342" s="14">
        <v>44901</v>
      </c>
      <c r="J342" s="15" t="s">
        <v>37</v>
      </c>
      <c r="K342" s="15" t="s">
        <v>37</v>
      </c>
      <c r="L342" s="15">
        <v>33894.874524266088</v>
      </c>
      <c r="M342" s="15">
        <v>22724.517174441738</v>
      </c>
      <c r="N342" s="15" t="s">
        <v>37</v>
      </c>
      <c r="O342" s="15" t="s">
        <v>37</v>
      </c>
      <c r="P342" s="15">
        <v>0</v>
      </c>
      <c r="Q342" s="15">
        <v>0</v>
      </c>
      <c r="R342" s="15" t="s">
        <v>37</v>
      </c>
      <c r="S342" s="15" t="s">
        <v>37</v>
      </c>
      <c r="T342" s="15">
        <v>58249.645116564272</v>
      </c>
      <c r="U342" s="15" t="s">
        <v>37</v>
      </c>
      <c r="V342" s="15" t="s">
        <v>37</v>
      </c>
      <c r="W342" s="15" t="s">
        <v>37</v>
      </c>
      <c r="X342" s="15" t="s">
        <v>37</v>
      </c>
      <c r="Y342" s="15" t="s">
        <v>37</v>
      </c>
      <c r="Z342" s="15" t="s">
        <v>37</v>
      </c>
      <c r="AA342" s="15" t="s">
        <v>37</v>
      </c>
      <c r="AB342" s="15" t="s">
        <v>37</v>
      </c>
      <c r="AC342" s="15" t="s">
        <v>37</v>
      </c>
      <c r="AD342" s="15" t="s">
        <v>37</v>
      </c>
      <c r="AE342" s="15" t="s">
        <v>37</v>
      </c>
      <c r="AF342" s="15" t="s">
        <v>37</v>
      </c>
      <c r="AG342" s="15" t="s">
        <v>37</v>
      </c>
      <c r="AH342" s="15" t="s">
        <v>37</v>
      </c>
      <c r="AI342" s="15" t="s">
        <v>37</v>
      </c>
      <c r="AJ342" s="15" t="s">
        <v>37</v>
      </c>
      <c r="AK342" s="15" t="s">
        <v>37</v>
      </c>
      <c r="AL342" s="15" t="s">
        <v>37</v>
      </c>
      <c r="AM342" s="15" t="s">
        <v>37</v>
      </c>
      <c r="AN342" s="15" t="s">
        <v>37</v>
      </c>
      <c r="AO342" s="12"/>
      <c r="AP342" s="16">
        <v>114869.03681527209</v>
      </c>
      <c r="AQ342" s="17">
        <v>12</v>
      </c>
      <c r="AR342" s="18" t="s">
        <v>37</v>
      </c>
      <c r="AS342" s="19">
        <v>692626.31737474701</v>
      </c>
      <c r="AT342" s="19" t="s">
        <v>37</v>
      </c>
      <c r="AV342" s="16">
        <v>114869.03681527209</v>
      </c>
      <c r="AW342" s="17">
        <v>50</v>
      </c>
      <c r="AX342" s="18" t="s">
        <v>37</v>
      </c>
      <c r="AY342" s="19">
        <v>344715.85840108572</v>
      </c>
      <c r="AZ342" s="19" t="s">
        <v>37</v>
      </c>
    </row>
    <row r="343" spans="8:52" customFormat="1" x14ac:dyDescent="0.15">
      <c r="H343" s="4"/>
      <c r="I343" s="14">
        <v>44902</v>
      </c>
      <c r="J343" s="15" t="s">
        <v>37</v>
      </c>
      <c r="K343" s="15" t="s">
        <v>37</v>
      </c>
      <c r="L343" s="15">
        <v>40238.06544842328</v>
      </c>
      <c r="M343" s="15">
        <v>33956.065866573845</v>
      </c>
      <c r="N343" s="15" t="s">
        <v>37</v>
      </c>
      <c r="O343" s="15" t="s">
        <v>37</v>
      </c>
      <c r="P343" s="15">
        <v>0</v>
      </c>
      <c r="Q343" s="15">
        <v>0</v>
      </c>
      <c r="R343" s="15" t="s">
        <v>37</v>
      </c>
      <c r="S343" s="15" t="s">
        <v>37</v>
      </c>
      <c r="T343" s="15">
        <v>58232.136937517804</v>
      </c>
      <c r="U343" s="15" t="s">
        <v>37</v>
      </c>
      <c r="V343" s="15" t="s">
        <v>37</v>
      </c>
      <c r="W343" s="15" t="s">
        <v>37</v>
      </c>
      <c r="X343" s="15" t="s">
        <v>37</v>
      </c>
      <c r="Y343" s="15" t="s">
        <v>37</v>
      </c>
      <c r="Z343" s="15" t="s">
        <v>37</v>
      </c>
      <c r="AA343" s="15" t="s">
        <v>37</v>
      </c>
      <c r="AB343" s="15" t="s">
        <v>37</v>
      </c>
      <c r="AC343" s="15" t="s">
        <v>37</v>
      </c>
      <c r="AD343" s="15" t="s">
        <v>37</v>
      </c>
      <c r="AE343" s="15" t="s">
        <v>37</v>
      </c>
      <c r="AF343" s="15" t="s">
        <v>37</v>
      </c>
      <c r="AG343" s="15" t="s">
        <v>37</v>
      </c>
      <c r="AH343" s="15" t="s">
        <v>37</v>
      </c>
      <c r="AI343" s="15" t="s">
        <v>37</v>
      </c>
      <c r="AJ343" s="15" t="s">
        <v>37</v>
      </c>
      <c r="AK343" s="15" t="s">
        <v>37</v>
      </c>
      <c r="AL343" s="15" t="s">
        <v>37</v>
      </c>
      <c r="AM343" s="15" t="s">
        <v>37</v>
      </c>
      <c r="AN343" s="15" t="s">
        <v>37</v>
      </c>
      <c r="AO343" s="12"/>
      <c r="AP343" s="16">
        <v>132426.26825251494</v>
      </c>
      <c r="AQ343" s="17">
        <v>12</v>
      </c>
      <c r="AR343" s="18" t="s">
        <v>37</v>
      </c>
      <c r="AS343" s="19">
        <v>825052.58562726201</v>
      </c>
      <c r="AT343" s="19" t="s">
        <v>37</v>
      </c>
      <c r="AV343" s="16">
        <v>132426.26825251494</v>
      </c>
      <c r="AW343" s="17">
        <v>50</v>
      </c>
      <c r="AX343" s="18" t="s">
        <v>37</v>
      </c>
      <c r="AY343" s="19">
        <v>477142.12665360066</v>
      </c>
      <c r="AZ343" s="19" t="s">
        <v>37</v>
      </c>
    </row>
    <row r="344" spans="8:52" customFormat="1" x14ac:dyDescent="0.15">
      <c r="H344" s="4"/>
      <c r="I344" s="14">
        <v>44903</v>
      </c>
      <c r="J344" s="15" t="s">
        <v>37</v>
      </c>
      <c r="K344" s="15" t="s">
        <v>37</v>
      </c>
      <c r="L344" s="15">
        <v>40225.971035608505</v>
      </c>
      <c r="M344" s="15">
        <v>33945.85964334767</v>
      </c>
      <c r="N344" s="15" t="s">
        <v>37</v>
      </c>
      <c r="O344" s="15" t="s">
        <v>37</v>
      </c>
      <c r="P344" s="15">
        <v>0</v>
      </c>
      <c r="Q344" s="15">
        <v>0</v>
      </c>
      <c r="R344" s="15" t="s">
        <v>37</v>
      </c>
      <c r="S344" s="15" t="s">
        <v>37</v>
      </c>
      <c r="T344" s="15">
        <v>58214.634020929727</v>
      </c>
      <c r="U344" s="15" t="s">
        <v>37</v>
      </c>
      <c r="V344" s="15" t="s">
        <v>37</v>
      </c>
      <c r="W344" s="15" t="s">
        <v>37</v>
      </c>
      <c r="X344" s="15" t="s">
        <v>37</v>
      </c>
      <c r="Y344" s="15" t="s">
        <v>37</v>
      </c>
      <c r="Z344" s="15" t="s">
        <v>37</v>
      </c>
      <c r="AA344" s="15" t="s">
        <v>37</v>
      </c>
      <c r="AB344" s="15" t="s">
        <v>37</v>
      </c>
      <c r="AC344" s="15" t="s">
        <v>37</v>
      </c>
      <c r="AD344" s="15" t="s">
        <v>37</v>
      </c>
      <c r="AE344" s="15" t="s">
        <v>37</v>
      </c>
      <c r="AF344" s="15" t="s">
        <v>37</v>
      </c>
      <c r="AG344" s="15" t="s">
        <v>37</v>
      </c>
      <c r="AH344" s="15" t="s">
        <v>37</v>
      </c>
      <c r="AI344" s="15" t="s">
        <v>37</v>
      </c>
      <c r="AJ344" s="15" t="s">
        <v>37</v>
      </c>
      <c r="AK344" s="15" t="s">
        <v>37</v>
      </c>
      <c r="AL344" s="15" t="s">
        <v>37</v>
      </c>
      <c r="AM344" s="15" t="s">
        <v>37</v>
      </c>
      <c r="AN344" s="15" t="s">
        <v>37</v>
      </c>
      <c r="AO344" s="12"/>
      <c r="AP344" s="16">
        <v>132386.4646998859</v>
      </c>
      <c r="AQ344" s="17">
        <v>12</v>
      </c>
      <c r="AR344" s="18" t="s">
        <v>37</v>
      </c>
      <c r="AS344" s="19">
        <v>957439.05032714794</v>
      </c>
      <c r="AT344" s="19" t="s">
        <v>37</v>
      </c>
      <c r="AV344" s="16">
        <v>132386.4646998859</v>
      </c>
      <c r="AW344" s="17">
        <v>50</v>
      </c>
      <c r="AX344" s="18" t="s">
        <v>37</v>
      </c>
      <c r="AY344" s="19">
        <v>609528.59135348652</v>
      </c>
      <c r="AZ344" s="19" t="s">
        <v>37</v>
      </c>
    </row>
    <row r="345" spans="8:52" customFormat="1" x14ac:dyDescent="0.15">
      <c r="H345" s="4"/>
      <c r="I345" s="14">
        <v>44904</v>
      </c>
      <c r="J345" s="15" t="s">
        <v>37</v>
      </c>
      <c r="K345" s="15" t="s">
        <v>37</v>
      </c>
      <c r="L345" s="15">
        <v>40213.88025802865</v>
      </c>
      <c r="M345" s="15">
        <v>33935.656487820583</v>
      </c>
      <c r="N345" s="15" t="s">
        <v>37</v>
      </c>
      <c r="O345" s="15" t="s">
        <v>37</v>
      </c>
      <c r="P345" s="15">
        <v>0</v>
      </c>
      <c r="Q345" s="15">
        <v>0</v>
      </c>
      <c r="R345" s="15" t="s">
        <v>37</v>
      </c>
      <c r="S345" s="15" t="s">
        <v>37</v>
      </c>
      <c r="T345" s="15">
        <v>58197.136365218292</v>
      </c>
      <c r="U345" s="15" t="s">
        <v>37</v>
      </c>
      <c r="V345" s="15" t="s">
        <v>37</v>
      </c>
      <c r="W345" s="15" t="s">
        <v>37</v>
      </c>
      <c r="X345" s="15" t="s">
        <v>37</v>
      </c>
      <c r="Y345" s="15" t="s">
        <v>37</v>
      </c>
      <c r="Z345" s="15" t="s">
        <v>37</v>
      </c>
      <c r="AA345" s="15" t="s">
        <v>37</v>
      </c>
      <c r="AB345" s="15" t="s">
        <v>37</v>
      </c>
      <c r="AC345" s="15" t="s">
        <v>37</v>
      </c>
      <c r="AD345" s="15" t="s">
        <v>37</v>
      </c>
      <c r="AE345" s="15" t="s">
        <v>37</v>
      </c>
      <c r="AF345" s="15" t="s">
        <v>37</v>
      </c>
      <c r="AG345" s="15" t="s">
        <v>37</v>
      </c>
      <c r="AH345" s="15" t="s">
        <v>37</v>
      </c>
      <c r="AI345" s="15" t="s">
        <v>37</v>
      </c>
      <c r="AJ345" s="15" t="s">
        <v>37</v>
      </c>
      <c r="AK345" s="15" t="s">
        <v>37</v>
      </c>
      <c r="AL345" s="15" t="s">
        <v>37</v>
      </c>
      <c r="AM345" s="15" t="s">
        <v>37</v>
      </c>
      <c r="AN345" s="15" t="s">
        <v>37</v>
      </c>
      <c r="AO345" s="12"/>
      <c r="AP345" s="16">
        <v>132346.67311106753</v>
      </c>
      <c r="AQ345" s="17">
        <v>12</v>
      </c>
      <c r="AR345" s="18" t="s">
        <v>37</v>
      </c>
      <c r="AS345" s="19">
        <v>1089785.7234382154</v>
      </c>
      <c r="AT345" s="19" t="s">
        <v>37</v>
      </c>
      <c r="AV345" s="16">
        <v>132346.67311106753</v>
      </c>
      <c r="AW345" s="17">
        <v>50</v>
      </c>
      <c r="AX345" s="18" t="s">
        <v>37</v>
      </c>
      <c r="AY345" s="19">
        <v>741875.26446455403</v>
      </c>
      <c r="AZ345" s="19" t="s">
        <v>37</v>
      </c>
    </row>
    <row r="346" spans="8:52" customFormat="1" x14ac:dyDescent="0.15">
      <c r="H346" s="4"/>
      <c r="I346" s="14">
        <v>44905</v>
      </c>
      <c r="J346" s="15" t="s">
        <v>37</v>
      </c>
      <c r="K346" s="15" t="s">
        <v>37</v>
      </c>
      <c r="L346" s="15">
        <v>40201.793114591099</v>
      </c>
      <c r="M346" s="15">
        <v>33925.456399070528</v>
      </c>
      <c r="N346" s="15" t="s">
        <v>37</v>
      </c>
      <c r="O346" s="15" t="s">
        <v>37</v>
      </c>
      <c r="P346" s="15">
        <v>0</v>
      </c>
      <c r="Q346" s="15">
        <v>0</v>
      </c>
      <c r="R346" s="15" t="s">
        <v>37</v>
      </c>
      <c r="S346" s="15" t="s">
        <v>37</v>
      </c>
      <c r="T346" s="15">
        <v>58179.643968802236</v>
      </c>
      <c r="U346" s="15" t="s">
        <v>37</v>
      </c>
      <c r="V346" s="15" t="s">
        <v>37</v>
      </c>
      <c r="W346" s="15" t="s">
        <v>37</v>
      </c>
      <c r="X346" s="15" t="s">
        <v>37</v>
      </c>
      <c r="Y346" s="15" t="s">
        <v>37</v>
      </c>
      <c r="Z346" s="15" t="s">
        <v>37</v>
      </c>
      <c r="AA346" s="15" t="s">
        <v>37</v>
      </c>
      <c r="AB346" s="15" t="s">
        <v>37</v>
      </c>
      <c r="AC346" s="15" t="s">
        <v>37</v>
      </c>
      <c r="AD346" s="15" t="s">
        <v>37</v>
      </c>
      <c r="AE346" s="15" t="s">
        <v>37</v>
      </c>
      <c r="AF346" s="15" t="s">
        <v>37</v>
      </c>
      <c r="AG346" s="15" t="s">
        <v>37</v>
      </c>
      <c r="AH346" s="15" t="s">
        <v>37</v>
      </c>
      <c r="AI346" s="15" t="s">
        <v>37</v>
      </c>
      <c r="AJ346" s="15" t="s">
        <v>37</v>
      </c>
      <c r="AK346" s="15" t="s">
        <v>37</v>
      </c>
      <c r="AL346" s="15" t="s">
        <v>37</v>
      </c>
      <c r="AM346" s="15" t="s">
        <v>37</v>
      </c>
      <c r="AN346" s="15" t="s">
        <v>37</v>
      </c>
      <c r="AO346" s="12"/>
      <c r="AP346" s="16">
        <v>132306.89348246387</v>
      </c>
      <c r="AQ346" s="17">
        <v>12</v>
      </c>
      <c r="AR346" s="18" t="s">
        <v>37</v>
      </c>
      <c r="AS346" s="19">
        <v>1222092.6169206793</v>
      </c>
      <c r="AT346" s="19" t="s">
        <v>37</v>
      </c>
      <c r="AV346" s="16">
        <v>132306.89348246387</v>
      </c>
      <c r="AW346" s="17">
        <v>50</v>
      </c>
      <c r="AX346" s="18">
        <v>50</v>
      </c>
      <c r="AY346" s="19">
        <v>874182.15794701793</v>
      </c>
      <c r="AZ346" s="19">
        <v>874182.15794701793</v>
      </c>
    </row>
    <row r="347" spans="8:52" customFormat="1" x14ac:dyDescent="0.15">
      <c r="H347" s="4"/>
      <c r="I347" s="14">
        <v>44906</v>
      </c>
      <c r="J347" s="15" t="s">
        <v>37</v>
      </c>
      <c r="K347" s="15" t="s">
        <v>37</v>
      </c>
      <c r="L347" s="15">
        <v>40189.709604203512</v>
      </c>
      <c r="M347" s="15">
        <v>33915.259376175723</v>
      </c>
      <c r="N347" s="15" t="s">
        <v>37</v>
      </c>
      <c r="O347" s="15" t="s">
        <v>37</v>
      </c>
      <c r="P347" s="15">
        <v>0</v>
      </c>
      <c r="Q347" s="15">
        <v>0</v>
      </c>
      <c r="R347" s="15" t="s">
        <v>37</v>
      </c>
      <c r="S347" s="15" t="s">
        <v>37</v>
      </c>
      <c r="T347" s="15">
        <v>56912.260824153629</v>
      </c>
      <c r="U347" s="15" t="s">
        <v>37</v>
      </c>
      <c r="V347" s="15" t="s">
        <v>37</v>
      </c>
      <c r="W347" s="15" t="s">
        <v>37</v>
      </c>
      <c r="X347" s="15" t="s">
        <v>37</v>
      </c>
      <c r="Y347" s="15" t="s">
        <v>37</v>
      </c>
      <c r="Z347" s="15" t="s">
        <v>37</v>
      </c>
      <c r="AA347" s="15" t="s">
        <v>37</v>
      </c>
      <c r="AB347" s="15" t="s">
        <v>37</v>
      </c>
      <c r="AC347" s="15" t="s">
        <v>37</v>
      </c>
      <c r="AD347" s="15" t="s">
        <v>37</v>
      </c>
      <c r="AE347" s="15" t="s">
        <v>37</v>
      </c>
      <c r="AF347" s="15" t="s">
        <v>37</v>
      </c>
      <c r="AG347" s="15" t="s">
        <v>37</v>
      </c>
      <c r="AH347" s="15" t="s">
        <v>37</v>
      </c>
      <c r="AI347" s="15" t="s">
        <v>37</v>
      </c>
      <c r="AJ347" s="15" t="s">
        <v>37</v>
      </c>
      <c r="AK347" s="15" t="s">
        <v>37</v>
      </c>
      <c r="AL347" s="15" t="s">
        <v>37</v>
      </c>
      <c r="AM347" s="15" t="s">
        <v>37</v>
      </c>
      <c r="AN347" s="15" t="s">
        <v>37</v>
      </c>
      <c r="AO347" s="12"/>
      <c r="AP347" s="16">
        <v>131017.22980453286</v>
      </c>
      <c r="AQ347" s="17">
        <v>12</v>
      </c>
      <c r="AR347" s="18" t="s">
        <v>37</v>
      </c>
      <c r="AS347" s="19">
        <v>1353109.8467252122</v>
      </c>
      <c r="AT347" s="19" t="s">
        <v>37</v>
      </c>
      <c r="AV347" s="16">
        <v>131017.22980453286</v>
      </c>
      <c r="AW347" s="17">
        <v>51</v>
      </c>
      <c r="AX347" s="18" t="s">
        <v>37</v>
      </c>
      <c r="AY347" s="19">
        <v>131017.22980453286</v>
      </c>
      <c r="AZ347" s="19" t="s">
        <v>37</v>
      </c>
    </row>
    <row r="348" spans="8:52" customFormat="1" x14ac:dyDescent="0.15">
      <c r="H348" s="4"/>
      <c r="I348" s="14">
        <v>44907</v>
      </c>
      <c r="J348" s="15" t="s">
        <v>37</v>
      </c>
      <c r="K348" s="15" t="s">
        <v>37</v>
      </c>
      <c r="L348" s="15">
        <v>40177.629725773913</v>
      </c>
      <c r="M348" s="15">
        <v>33905.065418214654</v>
      </c>
      <c r="N348" s="15" t="s">
        <v>37</v>
      </c>
      <c r="O348" s="15" t="s">
        <v>37</v>
      </c>
      <c r="P348" s="15">
        <v>0</v>
      </c>
      <c r="Q348" s="15">
        <v>0</v>
      </c>
      <c r="R348" s="15" t="s">
        <v>37</v>
      </c>
      <c r="S348" s="15" t="s">
        <v>37</v>
      </c>
      <c r="T348" s="15">
        <v>56895.154624614486</v>
      </c>
      <c r="U348" s="15" t="s">
        <v>37</v>
      </c>
      <c r="V348" s="15" t="s">
        <v>37</v>
      </c>
      <c r="W348" s="15" t="s">
        <v>37</v>
      </c>
      <c r="X348" s="15" t="s">
        <v>37</v>
      </c>
      <c r="Y348" s="15" t="s">
        <v>37</v>
      </c>
      <c r="Z348" s="15" t="s">
        <v>37</v>
      </c>
      <c r="AA348" s="15" t="s">
        <v>37</v>
      </c>
      <c r="AB348" s="15" t="s">
        <v>37</v>
      </c>
      <c r="AC348" s="15" t="s">
        <v>37</v>
      </c>
      <c r="AD348" s="15" t="s">
        <v>37</v>
      </c>
      <c r="AE348" s="15" t="s">
        <v>37</v>
      </c>
      <c r="AF348" s="15" t="s">
        <v>37</v>
      </c>
      <c r="AG348" s="15" t="s">
        <v>37</v>
      </c>
      <c r="AH348" s="15" t="s">
        <v>37</v>
      </c>
      <c r="AI348" s="15" t="s">
        <v>37</v>
      </c>
      <c r="AJ348" s="15" t="s">
        <v>37</v>
      </c>
      <c r="AK348" s="15" t="s">
        <v>37</v>
      </c>
      <c r="AL348" s="15" t="s">
        <v>37</v>
      </c>
      <c r="AM348" s="15" t="s">
        <v>37</v>
      </c>
      <c r="AN348" s="15" t="s">
        <v>37</v>
      </c>
      <c r="AO348" s="12"/>
      <c r="AP348" s="16">
        <v>130977.84976860305</v>
      </c>
      <c r="AQ348" s="17">
        <v>12</v>
      </c>
      <c r="AR348" s="18" t="s">
        <v>37</v>
      </c>
      <c r="AS348" s="19">
        <v>1484087.6964938152</v>
      </c>
      <c r="AT348" s="19" t="s">
        <v>37</v>
      </c>
      <c r="AV348" s="16">
        <v>130977.84976860305</v>
      </c>
      <c r="AW348" s="17">
        <v>51</v>
      </c>
      <c r="AX348" s="18" t="s">
        <v>37</v>
      </c>
      <c r="AY348" s="19">
        <v>261995.07957313591</v>
      </c>
      <c r="AZ348" s="19" t="s">
        <v>37</v>
      </c>
    </row>
    <row r="349" spans="8:52" customFormat="1" x14ac:dyDescent="0.15">
      <c r="H349" s="4"/>
      <c r="I349" s="14">
        <v>44908</v>
      </c>
      <c r="J349" s="15" t="s">
        <v>37</v>
      </c>
      <c r="K349" s="15" t="s">
        <v>37</v>
      </c>
      <c r="L349" s="15">
        <v>40165.553478210619</v>
      </c>
      <c r="M349" s="15">
        <v>33894.874524266088</v>
      </c>
      <c r="N349" s="15" t="s">
        <v>37</v>
      </c>
      <c r="O349" s="15" t="s">
        <v>37</v>
      </c>
      <c r="P349" s="15">
        <v>0</v>
      </c>
      <c r="Q349" s="15">
        <v>0</v>
      </c>
      <c r="R349" s="15" t="s">
        <v>37</v>
      </c>
      <c r="S349" s="15" t="s">
        <v>37</v>
      </c>
      <c r="T349" s="15">
        <v>56878.053566710179</v>
      </c>
      <c r="U349" s="15" t="s">
        <v>37</v>
      </c>
      <c r="V349" s="15" t="s">
        <v>37</v>
      </c>
      <c r="W349" s="15" t="s">
        <v>37</v>
      </c>
      <c r="X349" s="15" t="s">
        <v>37</v>
      </c>
      <c r="Y349" s="15" t="s">
        <v>37</v>
      </c>
      <c r="Z349" s="15" t="s">
        <v>37</v>
      </c>
      <c r="AA349" s="15" t="s">
        <v>37</v>
      </c>
      <c r="AB349" s="15" t="s">
        <v>37</v>
      </c>
      <c r="AC349" s="15" t="s">
        <v>37</v>
      </c>
      <c r="AD349" s="15" t="s">
        <v>37</v>
      </c>
      <c r="AE349" s="15" t="s">
        <v>37</v>
      </c>
      <c r="AF349" s="15" t="s">
        <v>37</v>
      </c>
      <c r="AG349" s="15" t="s">
        <v>37</v>
      </c>
      <c r="AH349" s="15" t="s">
        <v>37</v>
      </c>
      <c r="AI349" s="15" t="s">
        <v>37</v>
      </c>
      <c r="AJ349" s="15" t="s">
        <v>37</v>
      </c>
      <c r="AK349" s="15" t="s">
        <v>37</v>
      </c>
      <c r="AL349" s="15" t="s">
        <v>37</v>
      </c>
      <c r="AM349" s="15" t="s">
        <v>37</v>
      </c>
      <c r="AN349" s="15" t="s">
        <v>37</v>
      </c>
      <c r="AO349" s="12"/>
      <c r="AP349" s="16">
        <v>130938.48156918689</v>
      </c>
      <c r="AQ349" s="17">
        <v>12</v>
      </c>
      <c r="AR349" s="18" t="s">
        <v>37</v>
      </c>
      <c r="AS349" s="19">
        <v>1615026.1780630019</v>
      </c>
      <c r="AT349" s="19" t="s">
        <v>37</v>
      </c>
      <c r="AV349" s="16">
        <v>130938.48156918689</v>
      </c>
      <c r="AW349" s="17">
        <v>51</v>
      </c>
      <c r="AX349" s="18" t="s">
        <v>37</v>
      </c>
      <c r="AY349" s="19">
        <v>392933.56114232278</v>
      </c>
      <c r="AZ349" s="19" t="s">
        <v>37</v>
      </c>
    </row>
    <row r="350" spans="8:52" customFormat="1" x14ac:dyDescent="0.15">
      <c r="H350" s="4"/>
      <c r="I350" s="14">
        <v>44909</v>
      </c>
      <c r="J350" s="15" t="s">
        <v>37</v>
      </c>
      <c r="K350" s="15" t="s">
        <v>37</v>
      </c>
      <c r="L350" s="15">
        <v>43080.849640499895</v>
      </c>
      <c r="M350" s="15">
        <v>40238.06544842328</v>
      </c>
      <c r="N350" s="15" t="s">
        <v>37</v>
      </c>
      <c r="O350" s="15" t="s">
        <v>37</v>
      </c>
      <c r="P350" s="15">
        <v>0</v>
      </c>
      <c r="Q350" s="15">
        <v>0</v>
      </c>
      <c r="R350" s="15" t="s">
        <v>37</v>
      </c>
      <c r="S350" s="15" t="s">
        <v>37</v>
      </c>
      <c r="T350" s="15">
        <v>56860.957648895266</v>
      </c>
      <c r="U350" s="15" t="s">
        <v>37</v>
      </c>
      <c r="V350" s="15" t="s">
        <v>37</v>
      </c>
      <c r="W350" s="15" t="s">
        <v>37</v>
      </c>
      <c r="X350" s="15" t="s">
        <v>37</v>
      </c>
      <c r="Y350" s="15" t="s">
        <v>37</v>
      </c>
      <c r="Z350" s="15" t="s">
        <v>37</v>
      </c>
      <c r="AA350" s="15" t="s">
        <v>37</v>
      </c>
      <c r="AB350" s="15" t="s">
        <v>37</v>
      </c>
      <c r="AC350" s="15" t="s">
        <v>37</v>
      </c>
      <c r="AD350" s="15" t="s">
        <v>37</v>
      </c>
      <c r="AE350" s="15" t="s">
        <v>37</v>
      </c>
      <c r="AF350" s="15" t="s">
        <v>37</v>
      </c>
      <c r="AG350" s="15" t="s">
        <v>37</v>
      </c>
      <c r="AH350" s="15" t="s">
        <v>37</v>
      </c>
      <c r="AI350" s="15" t="s">
        <v>37</v>
      </c>
      <c r="AJ350" s="15" t="s">
        <v>37</v>
      </c>
      <c r="AK350" s="15" t="s">
        <v>37</v>
      </c>
      <c r="AL350" s="15" t="s">
        <v>37</v>
      </c>
      <c r="AM350" s="15" t="s">
        <v>37</v>
      </c>
      <c r="AN350" s="15" t="s">
        <v>37</v>
      </c>
      <c r="AO350" s="12"/>
      <c r="AP350" s="16">
        <v>140179.87273781846</v>
      </c>
      <c r="AQ350" s="17">
        <v>12</v>
      </c>
      <c r="AR350" s="18" t="s">
        <v>37</v>
      </c>
      <c r="AS350" s="19">
        <v>1755206.0508008203</v>
      </c>
      <c r="AT350" s="19" t="s">
        <v>37</v>
      </c>
      <c r="AV350" s="16">
        <v>140179.87273781846</v>
      </c>
      <c r="AW350" s="17">
        <v>51</v>
      </c>
      <c r="AX350" s="18" t="s">
        <v>37</v>
      </c>
      <c r="AY350" s="19">
        <v>533113.43388014124</v>
      </c>
      <c r="AZ350" s="19" t="s">
        <v>37</v>
      </c>
    </row>
    <row r="351" spans="8:52" customFormat="1" x14ac:dyDescent="0.15">
      <c r="H351" s="4"/>
      <c r="I351" s="14">
        <v>44910</v>
      </c>
      <c r="J351" s="15" t="s">
        <v>37</v>
      </c>
      <c r="K351" s="15" t="s">
        <v>37</v>
      </c>
      <c r="L351" s="15">
        <v>43067.900767979379</v>
      </c>
      <c r="M351" s="15">
        <v>40225.971035608505</v>
      </c>
      <c r="N351" s="15" t="s">
        <v>37</v>
      </c>
      <c r="O351" s="15" t="s">
        <v>37</v>
      </c>
      <c r="P351" s="15">
        <v>0</v>
      </c>
      <c r="Q351" s="15">
        <v>0</v>
      </c>
      <c r="R351" s="15" t="s">
        <v>37</v>
      </c>
      <c r="S351" s="15" t="s">
        <v>37</v>
      </c>
      <c r="T351" s="15">
        <v>56843.866869624806</v>
      </c>
      <c r="U351" s="15" t="s">
        <v>37</v>
      </c>
      <c r="V351" s="15" t="s">
        <v>37</v>
      </c>
      <c r="W351" s="15" t="s">
        <v>37</v>
      </c>
      <c r="X351" s="15" t="s">
        <v>37</v>
      </c>
      <c r="Y351" s="15" t="s">
        <v>37</v>
      </c>
      <c r="Z351" s="15" t="s">
        <v>37</v>
      </c>
      <c r="AA351" s="15" t="s">
        <v>37</v>
      </c>
      <c r="AB351" s="15" t="s">
        <v>37</v>
      </c>
      <c r="AC351" s="15" t="s">
        <v>37</v>
      </c>
      <c r="AD351" s="15" t="s">
        <v>37</v>
      </c>
      <c r="AE351" s="15" t="s">
        <v>37</v>
      </c>
      <c r="AF351" s="15" t="s">
        <v>37</v>
      </c>
      <c r="AG351" s="15" t="s">
        <v>37</v>
      </c>
      <c r="AH351" s="15" t="s">
        <v>37</v>
      </c>
      <c r="AI351" s="15" t="s">
        <v>37</v>
      </c>
      <c r="AJ351" s="15" t="s">
        <v>37</v>
      </c>
      <c r="AK351" s="15" t="s">
        <v>37</v>
      </c>
      <c r="AL351" s="15" t="s">
        <v>37</v>
      </c>
      <c r="AM351" s="15" t="s">
        <v>37</v>
      </c>
      <c r="AN351" s="15" t="s">
        <v>37</v>
      </c>
      <c r="AO351" s="12"/>
      <c r="AP351" s="16">
        <v>140137.73867321271</v>
      </c>
      <c r="AQ351" s="17">
        <v>12</v>
      </c>
      <c r="AR351" s="18" t="s">
        <v>37</v>
      </c>
      <c r="AS351" s="19">
        <v>1895343.7894740331</v>
      </c>
      <c r="AT351" s="19" t="s">
        <v>37</v>
      </c>
      <c r="AV351" s="16">
        <v>140137.73867321271</v>
      </c>
      <c r="AW351" s="17">
        <v>51</v>
      </c>
      <c r="AX351" s="18" t="s">
        <v>37</v>
      </c>
      <c r="AY351" s="19">
        <v>673251.17255335394</v>
      </c>
      <c r="AZ351" s="19" t="s">
        <v>37</v>
      </c>
    </row>
    <row r="352" spans="8:52" customFormat="1" x14ac:dyDescent="0.15">
      <c r="H352" s="4"/>
      <c r="I352" s="14">
        <v>44911</v>
      </c>
      <c r="J352" s="15" t="s">
        <v>37</v>
      </c>
      <c r="K352" s="15" t="s">
        <v>37</v>
      </c>
      <c r="L352" s="15">
        <v>43054.955787519975</v>
      </c>
      <c r="M352" s="15">
        <v>40213.88025802865</v>
      </c>
      <c r="N352" s="15" t="s">
        <v>37</v>
      </c>
      <c r="O352" s="15" t="s">
        <v>37</v>
      </c>
      <c r="P352" s="15">
        <v>0</v>
      </c>
      <c r="Q352" s="15">
        <v>0</v>
      </c>
      <c r="R352" s="15" t="s">
        <v>37</v>
      </c>
      <c r="S352" s="15" t="s">
        <v>37</v>
      </c>
      <c r="T352" s="15">
        <v>56826.78122735428</v>
      </c>
      <c r="U352" s="15" t="s">
        <v>37</v>
      </c>
      <c r="V352" s="15" t="s">
        <v>37</v>
      </c>
      <c r="W352" s="15" t="s">
        <v>37</v>
      </c>
      <c r="X352" s="15" t="s">
        <v>37</v>
      </c>
      <c r="Y352" s="15" t="s">
        <v>37</v>
      </c>
      <c r="Z352" s="15" t="s">
        <v>37</v>
      </c>
      <c r="AA352" s="15" t="s">
        <v>37</v>
      </c>
      <c r="AB352" s="15" t="s">
        <v>37</v>
      </c>
      <c r="AC352" s="15" t="s">
        <v>37</v>
      </c>
      <c r="AD352" s="15" t="s">
        <v>37</v>
      </c>
      <c r="AE352" s="15" t="s">
        <v>37</v>
      </c>
      <c r="AF352" s="15" t="s">
        <v>37</v>
      </c>
      <c r="AG352" s="15" t="s">
        <v>37</v>
      </c>
      <c r="AH352" s="15" t="s">
        <v>37</v>
      </c>
      <c r="AI352" s="15" t="s">
        <v>37</v>
      </c>
      <c r="AJ352" s="15" t="s">
        <v>37</v>
      </c>
      <c r="AK352" s="15" t="s">
        <v>37</v>
      </c>
      <c r="AL352" s="15" t="s">
        <v>37</v>
      </c>
      <c r="AM352" s="15" t="s">
        <v>37</v>
      </c>
      <c r="AN352" s="15" t="s">
        <v>37</v>
      </c>
      <c r="AO352" s="12"/>
      <c r="AP352" s="16">
        <v>140095.61727290292</v>
      </c>
      <c r="AQ352" s="17">
        <v>12</v>
      </c>
      <c r="AR352" s="18" t="s">
        <v>37</v>
      </c>
      <c r="AS352" s="19">
        <v>2035439.406746936</v>
      </c>
      <c r="AT352" s="19" t="s">
        <v>37</v>
      </c>
      <c r="AV352" s="16">
        <v>140095.61727290292</v>
      </c>
      <c r="AW352" s="17">
        <v>51</v>
      </c>
      <c r="AX352" s="18" t="s">
        <v>37</v>
      </c>
      <c r="AY352" s="19">
        <v>813346.78982625692</v>
      </c>
      <c r="AZ352" s="19" t="s">
        <v>37</v>
      </c>
    </row>
    <row r="353" spans="8:52" customFormat="1" x14ac:dyDescent="0.15">
      <c r="H353" s="4"/>
      <c r="I353" s="14">
        <v>44912</v>
      </c>
      <c r="J353" s="15" t="s">
        <v>37</v>
      </c>
      <c r="K353" s="15" t="s">
        <v>37</v>
      </c>
      <c r="L353" s="15">
        <v>43042.014697951832</v>
      </c>
      <c r="M353" s="15">
        <v>40201.793114591099</v>
      </c>
      <c r="N353" s="15" t="s">
        <v>37</v>
      </c>
      <c r="O353" s="15" t="s">
        <v>37</v>
      </c>
      <c r="P353" s="15">
        <v>0</v>
      </c>
      <c r="Q353" s="15">
        <v>0</v>
      </c>
      <c r="R353" s="15" t="s">
        <v>37</v>
      </c>
      <c r="S353" s="15" t="s">
        <v>37</v>
      </c>
      <c r="T353" s="15">
        <v>56809.700720539651</v>
      </c>
      <c r="U353" s="15" t="s">
        <v>37</v>
      </c>
      <c r="V353" s="15" t="s">
        <v>37</v>
      </c>
      <c r="W353" s="15" t="s">
        <v>37</v>
      </c>
      <c r="X353" s="15" t="s">
        <v>37</v>
      </c>
      <c r="Y353" s="15" t="s">
        <v>37</v>
      </c>
      <c r="Z353" s="15" t="s">
        <v>37</v>
      </c>
      <c r="AA353" s="15" t="s">
        <v>37</v>
      </c>
      <c r="AB353" s="15" t="s">
        <v>37</v>
      </c>
      <c r="AC353" s="15" t="s">
        <v>37</v>
      </c>
      <c r="AD353" s="15" t="s">
        <v>37</v>
      </c>
      <c r="AE353" s="15" t="s">
        <v>37</v>
      </c>
      <c r="AF353" s="15" t="s">
        <v>37</v>
      </c>
      <c r="AG353" s="15" t="s">
        <v>37</v>
      </c>
      <c r="AH353" s="15" t="s">
        <v>37</v>
      </c>
      <c r="AI353" s="15" t="s">
        <v>37</v>
      </c>
      <c r="AJ353" s="15" t="s">
        <v>37</v>
      </c>
      <c r="AK353" s="15" t="s">
        <v>37</v>
      </c>
      <c r="AL353" s="15" t="s">
        <v>37</v>
      </c>
      <c r="AM353" s="15" t="s">
        <v>37</v>
      </c>
      <c r="AN353" s="15" t="s">
        <v>37</v>
      </c>
      <c r="AO353" s="12"/>
      <c r="AP353" s="16">
        <v>140053.50853308258</v>
      </c>
      <c r="AQ353" s="17">
        <v>12</v>
      </c>
      <c r="AR353" s="18" t="s">
        <v>37</v>
      </c>
      <c r="AS353" s="19">
        <v>2175492.9152800185</v>
      </c>
      <c r="AT353" s="19" t="s">
        <v>37</v>
      </c>
      <c r="AV353" s="16">
        <v>140053.50853308258</v>
      </c>
      <c r="AW353" s="17">
        <v>51</v>
      </c>
      <c r="AX353" s="18">
        <v>51</v>
      </c>
      <c r="AY353" s="19">
        <v>953400.29835933947</v>
      </c>
      <c r="AZ353" s="19">
        <v>953400.29835933947</v>
      </c>
    </row>
    <row r="354" spans="8:52" customFormat="1" x14ac:dyDescent="0.15">
      <c r="H354" s="4"/>
      <c r="I354" s="14">
        <v>44913</v>
      </c>
      <c r="J354" s="15" t="s">
        <v>37</v>
      </c>
      <c r="K354" s="15" t="s">
        <v>37</v>
      </c>
      <c r="L354" s="15">
        <v>43029.077498105478</v>
      </c>
      <c r="M354" s="15">
        <v>40189.709604203512</v>
      </c>
      <c r="N354" s="15" t="s">
        <v>37</v>
      </c>
      <c r="O354" s="15" t="s">
        <v>37</v>
      </c>
      <c r="P354" s="15">
        <v>0</v>
      </c>
      <c r="Q354" s="15">
        <v>0</v>
      </c>
      <c r="R354" s="15" t="s">
        <v>37</v>
      </c>
      <c r="S354" s="15" t="s">
        <v>37</v>
      </c>
      <c r="T354" s="15">
        <v>55846.081591843409</v>
      </c>
      <c r="U354" s="15" t="s">
        <v>37</v>
      </c>
      <c r="V354" s="15" t="s">
        <v>37</v>
      </c>
      <c r="W354" s="15" t="s">
        <v>37</v>
      </c>
      <c r="X354" s="15" t="s">
        <v>37</v>
      </c>
      <c r="Y354" s="15" t="s">
        <v>37</v>
      </c>
      <c r="Z354" s="15" t="s">
        <v>37</v>
      </c>
      <c r="AA354" s="15" t="s">
        <v>37</v>
      </c>
      <c r="AB354" s="15" t="s">
        <v>37</v>
      </c>
      <c r="AC354" s="15" t="s">
        <v>37</v>
      </c>
      <c r="AD354" s="15" t="s">
        <v>37</v>
      </c>
      <c r="AE354" s="15" t="s">
        <v>37</v>
      </c>
      <c r="AF354" s="15" t="s">
        <v>37</v>
      </c>
      <c r="AG354" s="15" t="s">
        <v>37</v>
      </c>
      <c r="AH354" s="15" t="s">
        <v>37</v>
      </c>
      <c r="AI354" s="15" t="s">
        <v>37</v>
      </c>
      <c r="AJ354" s="15" t="s">
        <v>37</v>
      </c>
      <c r="AK354" s="15" t="s">
        <v>37</v>
      </c>
      <c r="AL354" s="15" t="s">
        <v>37</v>
      </c>
      <c r="AM354" s="15" t="s">
        <v>37</v>
      </c>
      <c r="AN354" s="15" t="s">
        <v>37</v>
      </c>
      <c r="AO354" s="12"/>
      <c r="AP354" s="16">
        <v>139064.86869415239</v>
      </c>
      <c r="AQ354" s="17">
        <v>12</v>
      </c>
      <c r="AR354" s="18" t="s">
        <v>37</v>
      </c>
      <c r="AS354" s="19">
        <v>2314557.7839741707</v>
      </c>
      <c r="AT354" s="19" t="s">
        <v>37</v>
      </c>
      <c r="AV354" s="16">
        <v>139064.86869415239</v>
      </c>
      <c r="AW354" s="17">
        <v>52</v>
      </c>
      <c r="AX354" s="18" t="s">
        <v>37</v>
      </c>
      <c r="AY354" s="19">
        <v>139064.86869415239</v>
      </c>
      <c r="AZ354" s="19" t="s">
        <v>37</v>
      </c>
    </row>
    <row r="355" spans="8:52" customFormat="1" x14ac:dyDescent="0.15">
      <c r="H355" s="4"/>
      <c r="I355" s="14">
        <v>44914</v>
      </c>
      <c r="J355" s="15" t="s">
        <v>37</v>
      </c>
      <c r="K355" s="15" t="s">
        <v>37</v>
      </c>
      <c r="L355" s="15">
        <v>43016.144186811769</v>
      </c>
      <c r="M355" s="15">
        <v>40177.629725773913</v>
      </c>
      <c r="N355" s="15" t="s">
        <v>37</v>
      </c>
      <c r="O355" s="15" t="s">
        <v>37</v>
      </c>
      <c r="P355" s="15">
        <v>0</v>
      </c>
      <c r="Q355" s="15">
        <v>0</v>
      </c>
      <c r="R355" s="15" t="s">
        <v>37</v>
      </c>
      <c r="S355" s="15" t="s">
        <v>37</v>
      </c>
      <c r="T355" s="15">
        <v>55829.295855319229</v>
      </c>
      <c r="U355" s="15" t="s">
        <v>37</v>
      </c>
      <c r="V355" s="15" t="s">
        <v>37</v>
      </c>
      <c r="W355" s="15" t="s">
        <v>37</v>
      </c>
      <c r="X355" s="15" t="s">
        <v>37</v>
      </c>
      <c r="Y355" s="15" t="s">
        <v>37</v>
      </c>
      <c r="Z355" s="15" t="s">
        <v>37</v>
      </c>
      <c r="AA355" s="15" t="s">
        <v>37</v>
      </c>
      <c r="AB355" s="15" t="s">
        <v>37</v>
      </c>
      <c r="AC355" s="15" t="s">
        <v>37</v>
      </c>
      <c r="AD355" s="15" t="s">
        <v>37</v>
      </c>
      <c r="AE355" s="15" t="s">
        <v>37</v>
      </c>
      <c r="AF355" s="15" t="s">
        <v>37</v>
      </c>
      <c r="AG355" s="15" t="s">
        <v>37</v>
      </c>
      <c r="AH355" s="15" t="s">
        <v>37</v>
      </c>
      <c r="AI355" s="15" t="s">
        <v>37</v>
      </c>
      <c r="AJ355" s="15" t="s">
        <v>37</v>
      </c>
      <c r="AK355" s="15" t="s">
        <v>37</v>
      </c>
      <c r="AL355" s="15" t="s">
        <v>37</v>
      </c>
      <c r="AM355" s="15" t="s">
        <v>37</v>
      </c>
      <c r="AN355" s="15" t="s">
        <v>37</v>
      </c>
      <c r="AO355" s="12"/>
      <c r="AP355" s="16">
        <v>139023.06976790493</v>
      </c>
      <c r="AQ355" s="17">
        <v>12</v>
      </c>
      <c r="AR355" s="18" t="s">
        <v>37</v>
      </c>
      <c r="AS355" s="19">
        <v>2453580.8537420756</v>
      </c>
      <c r="AT355" s="19" t="s">
        <v>37</v>
      </c>
      <c r="AV355" s="16">
        <v>139023.06976790493</v>
      </c>
      <c r="AW355" s="17">
        <v>52</v>
      </c>
      <c r="AX355" s="18" t="s">
        <v>37</v>
      </c>
      <c r="AY355" s="19">
        <v>278087.93846205733</v>
      </c>
      <c r="AZ355" s="19" t="s">
        <v>37</v>
      </c>
    </row>
    <row r="356" spans="8:52" customFormat="1" x14ac:dyDescent="0.15">
      <c r="H356" s="4"/>
      <c r="I356" s="14">
        <v>44915</v>
      </c>
      <c r="J356" s="15" t="s">
        <v>37</v>
      </c>
      <c r="K356" s="15" t="s">
        <v>37</v>
      </c>
      <c r="L356" s="15">
        <v>43003.214762901895</v>
      </c>
      <c r="M356" s="15">
        <v>40165.553478210619</v>
      </c>
      <c r="N356" s="15" t="s">
        <v>37</v>
      </c>
      <c r="O356" s="15" t="s">
        <v>37</v>
      </c>
      <c r="P356" s="15">
        <v>0</v>
      </c>
      <c r="Q356" s="15">
        <v>0</v>
      </c>
      <c r="R356" s="15" t="s">
        <v>37</v>
      </c>
      <c r="S356" s="15" t="s">
        <v>37</v>
      </c>
      <c r="T356" s="15">
        <v>55812.515164107856</v>
      </c>
      <c r="U356" s="15" t="s">
        <v>37</v>
      </c>
      <c r="V356" s="15" t="s">
        <v>37</v>
      </c>
      <c r="W356" s="15" t="s">
        <v>37</v>
      </c>
      <c r="X356" s="15" t="s">
        <v>37</v>
      </c>
      <c r="Y356" s="15" t="s">
        <v>37</v>
      </c>
      <c r="Z356" s="15" t="s">
        <v>37</v>
      </c>
      <c r="AA356" s="15" t="s">
        <v>37</v>
      </c>
      <c r="AB356" s="15" t="s">
        <v>37</v>
      </c>
      <c r="AC356" s="15" t="s">
        <v>37</v>
      </c>
      <c r="AD356" s="15" t="s">
        <v>37</v>
      </c>
      <c r="AE356" s="15" t="s">
        <v>37</v>
      </c>
      <c r="AF356" s="15" t="s">
        <v>37</v>
      </c>
      <c r="AG356" s="15" t="s">
        <v>37</v>
      </c>
      <c r="AH356" s="15" t="s">
        <v>37</v>
      </c>
      <c r="AI356" s="15" t="s">
        <v>37</v>
      </c>
      <c r="AJ356" s="15" t="s">
        <v>37</v>
      </c>
      <c r="AK356" s="15" t="s">
        <v>37</v>
      </c>
      <c r="AL356" s="15" t="s">
        <v>37</v>
      </c>
      <c r="AM356" s="15" t="s">
        <v>37</v>
      </c>
      <c r="AN356" s="15" t="s">
        <v>37</v>
      </c>
      <c r="AO356" s="12"/>
      <c r="AP356" s="16">
        <v>138981.28340522037</v>
      </c>
      <c r="AQ356" s="17">
        <v>12</v>
      </c>
      <c r="AR356" s="18" t="s">
        <v>37</v>
      </c>
      <c r="AS356" s="19">
        <v>2592562.1371472962</v>
      </c>
      <c r="AT356" s="19" t="s">
        <v>37</v>
      </c>
      <c r="AV356" s="16">
        <v>138981.28340522037</v>
      </c>
      <c r="AW356" s="17">
        <v>52</v>
      </c>
      <c r="AX356" s="18" t="s">
        <v>37</v>
      </c>
      <c r="AY356" s="19">
        <v>417069.22186727769</v>
      </c>
      <c r="AZ356" s="19" t="s">
        <v>37</v>
      </c>
    </row>
    <row r="357" spans="8:52" customFormat="1" x14ac:dyDescent="0.15">
      <c r="H357" s="4"/>
      <c r="I357" s="14">
        <v>44916</v>
      </c>
      <c r="J357" s="15" t="s">
        <v>37</v>
      </c>
      <c r="K357" s="15" t="s">
        <v>37</v>
      </c>
      <c r="L357" s="15">
        <v>42711.706319012126</v>
      </c>
      <c r="M357" s="15">
        <v>43080.849640499895</v>
      </c>
      <c r="N357" s="15" t="s">
        <v>37</v>
      </c>
      <c r="O357" s="15" t="s">
        <v>37</v>
      </c>
      <c r="P357" s="15">
        <v>4756.9878876500279</v>
      </c>
      <c r="Q357" s="15">
        <v>0</v>
      </c>
      <c r="R357" s="15" t="s">
        <v>37</v>
      </c>
      <c r="S357" s="15" t="s">
        <v>37</v>
      </c>
      <c r="T357" s="15">
        <v>55795.739516692825</v>
      </c>
      <c r="U357" s="15" t="s">
        <v>37</v>
      </c>
      <c r="V357" s="15" t="s">
        <v>37</v>
      </c>
      <c r="W357" s="15" t="s">
        <v>37</v>
      </c>
      <c r="X357" s="15" t="s">
        <v>37</v>
      </c>
      <c r="Y357" s="15" t="s">
        <v>37</v>
      </c>
      <c r="Z357" s="15" t="s">
        <v>37</v>
      </c>
      <c r="AA357" s="15" t="s">
        <v>37</v>
      </c>
      <c r="AB357" s="15" t="s">
        <v>37</v>
      </c>
      <c r="AC357" s="15" t="s">
        <v>37</v>
      </c>
      <c r="AD357" s="15" t="s">
        <v>37</v>
      </c>
      <c r="AE357" s="15" t="s">
        <v>37</v>
      </c>
      <c r="AF357" s="15" t="s">
        <v>37</v>
      </c>
      <c r="AG357" s="15" t="s">
        <v>37</v>
      </c>
      <c r="AH357" s="15" t="s">
        <v>37</v>
      </c>
      <c r="AI357" s="15" t="s">
        <v>37</v>
      </c>
      <c r="AJ357" s="15" t="s">
        <v>37</v>
      </c>
      <c r="AK357" s="15" t="s">
        <v>37</v>
      </c>
      <c r="AL357" s="15" t="s">
        <v>37</v>
      </c>
      <c r="AM357" s="15" t="s">
        <v>37</v>
      </c>
      <c r="AN357" s="15" t="s">
        <v>37</v>
      </c>
      <c r="AO357" s="12"/>
      <c r="AP357" s="16">
        <v>146345.28336385486</v>
      </c>
      <c r="AQ357" s="17">
        <v>12</v>
      </c>
      <c r="AR357" s="18" t="s">
        <v>37</v>
      </c>
      <c r="AS357" s="19">
        <v>2738907.4205111512</v>
      </c>
      <c r="AT357" s="19" t="s">
        <v>37</v>
      </c>
      <c r="AV357" s="16">
        <v>146345.28336385486</v>
      </c>
      <c r="AW357" s="17">
        <v>52</v>
      </c>
      <c r="AX357" s="18" t="s">
        <v>37</v>
      </c>
      <c r="AY357" s="19">
        <v>563414.5052311325</v>
      </c>
      <c r="AZ357" s="19" t="s">
        <v>37</v>
      </c>
    </row>
    <row r="358" spans="8:52" customFormat="1" x14ac:dyDescent="0.15">
      <c r="H358" s="4"/>
      <c r="I358" s="14">
        <v>44917</v>
      </c>
      <c r="J358" s="15" t="s">
        <v>37</v>
      </c>
      <c r="K358" s="15" t="s">
        <v>37</v>
      </c>
      <c r="L358" s="15">
        <v>42698.868400427091</v>
      </c>
      <c r="M358" s="15">
        <v>43067.900767979379</v>
      </c>
      <c r="N358" s="15" t="s">
        <v>37</v>
      </c>
      <c r="O358" s="15" t="s">
        <v>37</v>
      </c>
      <c r="P358" s="15">
        <v>4754.7716749501415</v>
      </c>
      <c r="Q358" s="15">
        <v>0</v>
      </c>
      <c r="R358" s="15" t="s">
        <v>37</v>
      </c>
      <c r="S358" s="15" t="s">
        <v>37</v>
      </c>
      <c r="T358" s="15">
        <v>55778.968911558091</v>
      </c>
      <c r="U358" s="15" t="s">
        <v>37</v>
      </c>
      <c r="V358" s="15" t="s">
        <v>37</v>
      </c>
      <c r="W358" s="15" t="s">
        <v>37</v>
      </c>
      <c r="X358" s="15" t="s">
        <v>37</v>
      </c>
      <c r="Y358" s="15" t="s">
        <v>37</v>
      </c>
      <c r="Z358" s="15" t="s">
        <v>37</v>
      </c>
      <c r="AA358" s="15" t="s">
        <v>37</v>
      </c>
      <c r="AB358" s="15" t="s">
        <v>37</v>
      </c>
      <c r="AC358" s="15" t="s">
        <v>37</v>
      </c>
      <c r="AD358" s="15" t="s">
        <v>37</v>
      </c>
      <c r="AE358" s="15" t="s">
        <v>37</v>
      </c>
      <c r="AF358" s="15" t="s">
        <v>37</v>
      </c>
      <c r="AG358" s="15" t="s">
        <v>37</v>
      </c>
      <c r="AH358" s="15" t="s">
        <v>37</v>
      </c>
      <c r="AI358" s="15" t="s">
        <v>37</v>
      </c>
      <c r="AJ358" s="15" t="s">
        <v>37</v>
      </c>
      <c r="AK358" s="15" t="s">
        <v>37</v>
      </c>
      <c r="AL358" s="15" t="s">
        <v>37</v>
      </c>
      <c r="AM358" s="15" t="s">
        <v>37</v>
      </c>
      <c r="AN358" s="15" t="s">
        <v>37</v>
      </c>
      <c r="AO358" s="12"/>
      <c r="AP358" s="16">
        <v>146300.5097549147</v>
      </c>
      <c r="AQ358" s="17">
        <v>12</v>
      </c>
      <c r="AR358" s="18" t="s">
        <v>37</v>
      </c>
      <c r="AS358" s="19">
        <v>2885207.930266066</v>
      </c>
      <c r="AT358" s="19" t="s">
        <v>37</v>
      </c>
      <c r="AV358" s="16">
        <v>146300.5097549147</v>
      </c>
      <c r="AW358" s="17">
        <v>52</v>
      </c>
      <c r="AX358" s="18" t="s">
        <v>37</v>
      </c>
      <c r="AY358" s="19">
        <v>709715.01498604717</v>
      </c>
      <c r="AZ358" s="19" t="s">
        <v>37</v>
      </c>
    </row>
    <row r="359" spans="8:52" customFormat="1" x14ac:dyDescent="0.15">
      <c r="H359" s="4"/>
      <c r="I359" s="14">
        <v>44918</v>
      </c>
      <c r="J359" s="15" t="s">
        <v>37</v>
      </c>
      <c r="K359" s="15" t="s">
        <v>37</v>
      </c>
      <c r="L359" s="15">
        <v>42686.034340553597</v>
      </c>
      <c r="M359" s="15">
        <v>43054.955787519975</v>
      </c>
      <c r="N359" s="15" t="s">
        <v>37</v>
      </c>
      <c r="O359" s="15" t="s">
        <v>37</v>
      </c>
      <c r="P359" s="15">
        <v>4752.5564947520916</v>
      </c>
      <c r="Q359" s="15">
        <v>0</v>
      </c>
      <c r="R359" s="15" t="s">
        <v>37</v>
      </c>
      <c r="S359" s="15" t="s">
        <v>37</v>
      </c>
      <c r="T359" s="15">
        <v>55762.2033471881</v>
      </c>
      <c r="U359" s="15" t="s">
        <v>37</v>
      </c>
      <c r="V359" s="15" t="s">
        <v>37</v>
      </c>
      <c r="W359" s="15" t="s">
        <v>37</v>
      </c>
      <c r="X359" s="15" t="s">
        <v>37</v>
      </c>
      <c r="Y359" s="15" t="s">
        <v>37</v>
      </c>
      <c r="Z359" s="15" t="s">
        <v>37</v>
      </c>
      <c r="AA359" s="15" t="s">
        <v>37</v>
      </c>
      <c r="AB359" s="15" t="s">
        <v>37</v>
      </c>
      <c r="AC359" s="15" t="s">
        <v>37</v>
      </c>
      <c r="AD359" s="15" t="s">
        <v>37</v>
      </c>
      <c r="AE359" s="15" t="s">
        <v>37</v>
      </c>
      <c r="AF359" s="15" t="s">
        <v>37</v>
      </c>
      <c r="AG359" s="15" t="s">
        <v>37</v>
      </c>
      <c r="AH359" s="15" t="s">
        <v>37</v>
      </c>
      <c r="AI359" s="15" t="s">
        <v>37</v>
      </c>
      <c r="AJ359" s="15" t="s">
        <v>37</v>
      </c>
      <c r="AK359" s="15" t="s">
        <v>37</v>
      </c>
      <c r="AL359" s="15" t="s">
        <v>37</v>
      </c>
      <c r="AM359" s="15" t="s">
        <v>37</v>
      </c>
      <c r="AN359" s="15" t="s">
        <v>37</v>
      </c>
      <c r="AO359" s="12"/>
      <c r="AP359" s="16">
        <v>146255.74997001377</v>
      </c>
      <c r="AQ359" s="17">
        <v>12</v>
      </c>
      <c r="AR359" s="18" t="s">
        <v>37</v>
      </c>
      <c r="AS359" s="19">
        <v>3031463.6802360797</v>
      </c>
      <c r="AT359" s="19" t="s">
        <v>37</v>
      </c>
      <c r="AV359" s="16">
        <v>146255.74997001377</v>
      </c>
      <c r="AW359" s="17">
        <v>52</v>
      </c>
      <c r="AX359" s="18" t="s">
        <v>37</v>
      </c>
      <c r="AY359" s="19">
        <v>855970.76495606091</v>
      </c>
      <c r="AZ359" s="19" t="s">
        <v>37</v>
      </c>
    </row>
    <row r="360" spans="8:52" customFormat="1" x14ac:dyDescent="0.15">
      <c r="H360" s="4"/>
      <c r="I360" s="14">
        <v>44919</v>
      </c>
      <c r="J360" s="15" t="s">
        <v>37</v>
      </c>
      <c r="K360" s="15" t="s">
        <v>37</v>
      </c>
      <c r="L360" s="15">
        <v>42673.204138231806</v>
      </c>
      <c r="M360" s="15">
        <v>43042.014697951832</v>
      </c>
      <c r="N360" s="15" t="s">
        <v>37</v>
      </c>
      <c r="O360" s="15" t="s">
        <v>37</v>
      </c>
      <c r="P360" s="15">
        <v>4750.342346574851</v>
      </c>
      <c r="Q360" s="15">
        <v>0</v>
      </c>
      <c r="R360" s="15" t="s">
        <v>37</v>
      </c>
      <c r="S360" s="15" t="s">
        <v>37</v>
      </c>
      <c r="T360" s="15">
        <v>55745.442822067751</v>
      </c>
      <c r="U360" s="15" t="s">
        <v>37</v>
      </c>
      <c r="V360" s="15" t="s">
        <v>37</v>
      </c>
      <c r="W360" s="15" t="s">
        <v>37</v>
      </c>
      <c r="X360" s="15" t="s">
        <v>37</v>
      </c>
      <c r="Y360" s="15" t="s">
        <v>37</v>
      </c>
      <c r="Z360" s="15" t="s">
        <v>37</v>
      </c>
      <c r="AA360" s="15" t="s">
        <v>37</v>
      </c>
      <c r="AB360" s="15" t="s">
        <v>37</v>
      </c>
      <c r="AC360" s="15" t="s">
        <v>37</v>
      </c>
      <c r="AD360" s="15" t="s">
        <v>37</v>
      </c>
      <c r="AE360" s="15" t="s">
        <v>37</v>
      </c>
      <c r="AF360" s="15" t="s">
        <v>37</v>
      </c>
      <c r="AG360" s="15" t="s">
        <v>37</v>
      </c>
      <c r="AH360" s="15" t="s">
        <v>37</v>
      </c>
      <c r="AI360" s="15" t="s">
        <v>37</v>
      </c>
      <c r="AJ360" s="15" t="s">
        <v>37</v>
      </c>
      <c r="AK360" s="15" t="s">
        <v>37</v>
      </c>
      <c r="AL360" s="15" t="s">
        <v>37</v>
      </c>
      <c r="AM360" s="15" t="s">
        <v>37</v>
      </c>
      <c r="AN360" s="15" t="s">
        <v>37</v>
      </c>
      <c r="AO360" s="12"/>
      <c r="AP360" s="16">
        <v>146211.00400482625</v>
      </c>
      <c r="AQ360" s="17">
        <v>12</v>
      </c>
      <c r="AR360" s="18" t="s">
        <v>37</v>
      </c>
      <c r="AS360" s="19">
        <v>3177674.684240906</v>
      </c>
      <c r="AT360" s="19" t="s">
        <v>37</v>
      </c>
      <c r="AV360" s="16">
        <v>146211.00400482625</v>
      </c>
      <c r="AW360" s="17">
        <v>52</v>
      </c>
      <c r="AX360" s="18">
        <v>52</v>
      </c>
      <c r="AY360" s="19">
        <v>1002181.7689608871</v>
      </c>
      <c r="AZ360" s="19">
        <v>1002181.7689608871</v>
      </c>
    </row>
    <row r="361" spans="8:52" customFormat="1" x14ac:dyDescent="0.15">
      <c r="H361" s="4"/>
      <c r="I361" s="14">
        <v>44920</v>
      </c>
      <c r="J361" s="15" t="s">
        <v>37</v>
      </c>
      <c r="K361" s="15" t="s">
        <v>37</v>
      </c>
      <c r="L361" s="15">
        <v>42660.377792302257</v>
      </c>
      <c r="M361" s="15">
        <v>43029.077498105478</v>
      </c>
      <c r="N361" s="15" t="s">
        <v>37</v>
      </c>
      <c r="O361" s="15" t="s">
        <v>37</v>
      </c>
      <c r="P361" s="15">
        <v>4748.1292299376164</v>
      </c>
      <c r="Q361" s="15">
        <v>0</v>
      </c>
      <c r="R361" s="15" t="s">
        <v>37</v>
      </c>
      <c r="S361" s="15" t="s">
        <v>37</v>
      </c>
      <c r="T361" s="15">
        <v>54784.133312060643</v>
      </c>
      <c r="U361" s="15" t="s">
        <v>37</v>
      </c>
      <c r="V361" s="15" t="s">
        <v>37</v>
      </c>
      <c r="W361" s="15" t="s">
        <v>37</v>
      </c>
      <c r="X361" s="15" t="s">
        <v>37</v>
      </c>
      <c r="Y361" s="15" t="s">
        <v>37</v>
      </c>
      <c r="Z361" s="15" t="s">
        <v>37</v>
      </c>
      <c r="AA361" s="15" t="s">
        <v>37</v>
      </c>
      <c r="AB361" s="15" t="s">
        <v>37</v>
      </c>
      <c r="AC361" s="15" t="s">
        <v>37</v>
      </c>
      <c r="AD361" s="15" t="s">
        <v>37</v>
      </c>
      <c r="AE361" s="15" t="s">
        <v>37</v>
      </c>
      <c r="AF361" s="15" t="s">
        <v>37</v>
      </c>
      <c r="AG361" s="15" t="s">
        <v>37</v>
      </c>
      <c r="AH361" s="15" t="s">
        <v>37</v>
      </c>
      <c r="AI361" s="15" t="s">
        <v>37</v>
      </c>
      <c r="AJ361" s="15" t="s">
        <v>37</v>
      </c>
      <c r="AK361" s="15" t="s">
        <v>37</v>
      </c>
      <c r="AL361" s="15" t="s">
        <v>37</v>
      </c>
      <c r="AM361" s="15" t="s">
        <v>37</v>
      </c>
      <c r="AN361" s="15" t="s">
        <v>37</v>
      </c>
      <c r="AO361" s="12"/>
      <c r="AP361" s="16">
        <v>145221.71783240599</v>
      </c>
      <c r="AQ361" s="17">
        <v>12</v>
      </c>
      <c r="AR361" s="18" t="s">
        <v>37</v>
      </c>
      <c r="AS361" s="19">
        <v>3322896.4020733121</v>
      </c>
      <c r="AT361" s="19" t="s">
        <v>37</v>
      </c>
      <c r="AV361" s="16">
        <v>145221.71783240599</v>
      </c>
      <c r="AW361" s="17">
        <v>53</v>
      </c>
      <c r="AX361" s="18" t="s">
        <v>37</v>
      </c>
      <c r="AY361" s="19">
        <v>145221.71783240599</v>
      </c>
      <c r="AZ361" s="19" t="s">
        <v>37</v>
      </c>
    </row>
    <row r="362" spans="8:52" customFormat="1" x14ac:dyDescent="0.15">
      <c r="H362" s="4"/>
      <c r="I362" s="14">
        <v>44921</v>
      </c>
      <c r="J362" s="15" t="s">
        <v>37</v>
      </c>
      <c r="K362" s="15" t="s">
        <v>37</v>
      </c>
      <c r="L362" s="15">
        <v>42647.555301605826</v>
      </c>
      <c r="M362" s="15">
        <v>43016.144186811769</v>
      </c>
      <c r="N362" s="15" t="s">
        <v>37</v>
      </c>
      <c r="O362" s="15" t="s">
        <v>37</v>
      </c>
      <c r="P362" s="15">
        <v>4745.9171443598052</v>
      </c>
      <c r="Q362" s="15">
        <v>0</v>
      </c>
      <c r="R362" s="15" t="s">
        <v>37</v>
      </c>
      <c r="S362" s="15" t="s">
        <v>37</v>
      </c>
      <c r="T362" s="15">
        <v>54767.666766847979</v>
      </c>
      <c r="U362" s="15" t="s">
        <v>37</v>
      </c>
      <c r="V362" s="15" t="s">
        <v>37</v>
      </c>
      <c r="W362" s="15" t="s">
        <v>37</v>
      </c>
      <c r="X362" s="15" t="s">
        <v>37</v>
      </c>
      <c r="Y362" s="15" t="s">
        <v>37</v>
      </c>
      <c r="Z362" s="15" t="s">
        <v>37</v>
      </c>
      <c r="AA362" s="15" t="s">
        <v>37</v>
      </c>
      <c r="AB362" s="15" t="s">
        <v>37</v>
      </c>
      <c r="AC362" s="15" t="s">
        <v>37</v>
      </c>
      <c r="AD362" s="15" t="s">
        <v>37</v>
      </c>
      <c r="AE362" s="15" t="s">
        <v>37</v>
      </c>
      <c r="AF362" s="15" t="s">
        <v>37</v>
      </c>
      <c r="AG362" s="15" t="s">
        <v>37</v>
      </c>
      <c r="AH362" s="15" t="s">
        <v>37</v>
      </c>
      <c r="AI362" s="15" t="s">
        <v>37</v>
      </c>
      <c r="AJ362" s="15" t="s">
        <v>37</v>
      </c>
      <c r="AK362" s="15" t="s">
        <v>37</v>
      </c>
      <c r="AL362" s="15" t="s">
        <v>37</v>
      </c>
      <c r="AM362" s="15" t="s">
        <v>37</v>
      </c>
      <c r="AN362" s="15" t="s">
        <v>37</v>
      </c>
      <c r="AO362" s="12"/>
      <c r="AP362" s="16">
        <v>145177.28339962539</v>
      </c>
      <c r="AQ362" s="17">
        <v>12</v>
      </c>
      <c r="AR362" s="18" t="s">
        <v>37</v>
      </c>
      <c r="AS362" s="19">
        <v>3468073.6854729373</v>
      </c>
      <c r="AT362" s="19" t="s">
        <v>37</v>
      </c>
      <c r="AV362" s="16">
        <v>145177.28339962539</v>
      </c>
      <c r="AW362" s="17">
        <v>53</v>
      </c>
      <c r="AX362" s="18" t="s">
        <v>37</v>
      </c>
      <c r="AY362" s="19">
        <v>290399.00123203138</v>
      </c>
      <c r="AZ362" s="19" t="s">
        <v>37</v>
      </c>
    </row>
    <row r="363" spans="8:52" customFormat="1" x14ac:dyDescent="0.15">
      <c r="H363" s="4"/>
      <c r="I363" s="14">
        <v>44922</v>
      </c>
      <c r="J363" s="15" t="s">
        <v>37</v>
      </c>
      <c r="K363" s="15" t="s">
        <v>37</v>
      </c>
      <c r="L363" s="15">
        <v>42634.736664983742</v>
      </c>
      <c r="M363" s="15">
        <v>43003.214762901895</v>
      </c>
      <c r="N363" s="15" t="s">
        <v>37</v>
      </c>
      <c r="O363" s="15" t="s">
        <v>37</v>
      </c>
      <c r="P363" s="15">
        <v>4743.7060893610642</v>
      </c>
      <c r="Q363" s="15">
        <v>0</v>
      </c>
      <c r="R363" s="15" t="s">
        <v>37</v>
      </c>
      <c r="S363" s="15" t="s">
        <v>37</v>
      </c>
      <c r="T363" s="15">
        <v>54751.205171008347</v>
      </c>
      <c r="U363" s="15" t="s">
        <v>37</v>
      </c>
      <c r="V363" s="15" t="s">
        <v>37</v>
      </c>
      <c r="W363" s="15" t="s">
        <v>37</v>
      </c>
      <c r="X363" s="15" t="s">
        <v>37</v>
      </c>
      <c r="Y363" s="15" t="s">
        <v>37</v>
      </c>
      <c r="Z363" s="15" t="s">
        <v>37</v>
      </c>
      <c r="AA363" s="15" t="s">
        <v>37</v>
      </c>
      <c r="AB363" s="15" t="s">
        <v>37</v>
      </c>
      <c r="AC363" s="15" t="s">
        <v>37</v>
      </c>
      <c r="AD363" s="15" t="s">
        <v>37</v>
      </c>
      <c r="AE363" s="15" t="s">
        <v>37</v>
      </c>
      <c r="AF363" s="15" t="s">
        <v>37</v>
      </c>
      <c r="AG363" s="15" t="s">
        <v>37</v>
      </c>
      <c r="AH363" s="15" t="s">
        <v>37</v>
      </c>
      <c r="AI363" s="15" t="s">
        <v>37</v>
      </c>
      <c r="AJ363" s="15" t="s">
        <v>37</v>
      </c>
      <c r="AK363" s="15" t="s">
        <v>37</v>
      </c>
      <c r="AL363" s="15" t="s">
        <v>37</v>
      </c>
      <c r="AM363" s="15" t="s">
        <v>37</v>
      </c>
      <c r="AN363" s="15" t="s">
        <v>37</v>
      </c>
      <c r="AO363" s="12"/>
      <c r="AP363" s="16">
        <v>145132.86268825503</v>
      </c>
      <c r="AQ363" s="17">
        <v>12</v>
      </c>
      <c r="AR363" s="18" t="s">
        <v>37</v>
      </c>
      <c r="AS363" s="19">
        <v>3613206.5481611923</v>
      </c>
      <c r="AT363" s="19" t="s">
        <v>37</v>
      </c>
      <c r="AV363" s="16">
        <v>145132.86268825503</v>
      </c>
      <c r="AW363" s="17">
        <v>53</v>
      </c>
      <c r="AX363" s="18" t="s">
        <v>37</v>
      </c>
      <c r="AY363" s="19">
        <v>435531.86392028641</v>
      </c>
      <c r="AZ363" s="19" t="s">
        <v>37</v>
      </c>
    </row>
    <row r="364" spans="8:52" customFormat="1" x14ac:dyDescent="0.15">
      <c r="H364" s="4"/>
      <c r="I364" s="14">
        <v>44923</v>
      </c>
      <c r="J364" s="15" t="s">
        <v>37</v>
      </c>
      <c r="K364" s="15" t="s">
        <v>37</v>
      </c>
      <c r="L364" s="15">
        <v>42120.487506203724</v>
      </c>
      <c r="M364" s="15">
        <v>42711.706319012126</v>
      </c>
      <c r="N364" s="15" t="s">
        <v>37</v>
      </c>
      <c r="O364" s="15" t="s">
        <v>37</v>
      </c>
      <c r="P364" s="15">
        <v>9272.2589705020218</v>
      </c>
      <c r="Q364" s="15">
        <v>4756.9878876500279</v>
      </c>
      <c r="R364" s="15" t="s">
        <v>37</v>
      </c>
      <c r="S364" s="15" t="s">
        <v>37</v>
      </c>
      <c r="T364" s="15">
        <v>54734.748523054084</v>
      </c>
      <c r="U364" s="15" t="s">
        <v>37</v>
      </c>
      <c r="V364" s="15" t="s">
        <v>37</v>
      </c>
      <c r="W364" s="15" t="s">
        <v>37</v>
      </c>
      <c r="X364" s="15" t="s">
        <v>37</v>
      </c>
      <c r="Y364" s="15" t="s">
        <v>37</v>
      </c>
      <c r="Z364" s="15" t="s">
        <v>37</v>
      </c>
      <c r="AA364" s="15" t="s">
        <v>37</v>
      </c>
      <c r="AB364" s="15" t="s">
        <v>37</v>
      </c>
      <c r="AC364" s="15" t="s">
        <v>37</v>
      </c>
      <c r="AD364" s="15" t="s">
        <v>37</v>
      </c>
      <c r="AE364" s="15" t="s">
        <v>37</v>
      </c>
      <c r="AF364" s="15" t="s">
        <v>37</v>
      </c>
      <c r="AG364" s="15" t="s">
        <v>37</v>
      </c>
      <c r="AH364" s="15" t="s">
        <v>37</v>
      </c>
      <c r="AI364" s="15" t="s">
        <v>37</v>
      </c>
      <c r="AJ364" s="15" t="s">
        <v>37</v>
      </c>
      <c r="AK364" s="15" t="s">
        <v>37</v>
      </c>
      <c r="AL364" s="15" t="s">
        <v>37</v>
      </c>
      <c r="AM364" s="15" t="s">
        <v>37</v>
      </c>
      <c r="AN364" s="15" t="s">
        <v>37</v>
      </c>
      <c r="AO364" s="12"/>
      <c r="AP364" s="16">
        <v>153596.18920642199</v>
      </c>
      <c r="AQ364" s="17">
        <v>12</v>
      </c>
      <c r="AR364" s="18" t="s">
        <v>37</v>
      </c>
      <c r="AS364" s="19">
        <v>3766802.7373676142</v>
      </c>
      <c r="AT364" s="19" t="s">
        <v>37</v>
      </c>
      <c r="AV364" s="16">
        <v>153596.18920642199</v>
      </c>
      <c r="AW364" s="17">
        <v>53</v>
      </c>
      <c r="AX364" s="18" t="s">
        <v>37</v>
      </c>
      <c r="AY364" s="19">
        <v>589128.05312670837</v>
      </c>
      <c r="AZ364" s="19" t="s">
        <v>37</v>
      </c>
    </row>
    <row r="365" spans="8:52" customFormat="1" x14ac:dyDescent="0.15">
      <c r="H365" s="4"/>
      <c r="I365" s="14">
        <v>44924</v>
      </c>
      <c r="J365" s="15" t="s">
        <v>37</v>
      </c>
      <c r="K365" s="15" t="s">
        <v>37</v>
      </c>
      <c r="L365" s="15">
        <v>42107.827291101865</v>
      </c>
      <c r="M365" s="15">
        <v>42698.868400427091</v>
      </c>
      <c r="N365" s="15" t="s">
        <v>37</v>
      </c>
      <c r="O365" s="15" t="s">
        <v>37</v>
      </c>
      <c r="P365" s="15">
        <v>9268.6359015397193</v>
      </c>
      <c r="Q365" s="15">
        <v>4754.7716749501415</v>
      </c>
      <c r="R365" s="15" t="s">
        <v>37</v>
      </c>
      <c r="S365" s="15" t="s">
        <v>37</v>
      </c>
      <c r="T365" s="15">
        <v>54718.296821498014</v>
      </c>
      <c r="U365" s="15" t="s">
        <v>37</v>
      </c>
      <c r="V365" s="15" t="s">
        <v>37</v>
      </c>
      <c r="W365" s="15" t="s">
        <v>37</v>
      </c>
      <c r="X365" s="15" t="s">
        <v>37</v>
      </c>
      <c r="Y365" s="15" t="s">
        <v>37</v>
      </c>
      <c r="Z365" s="15" t="s">
        <v>37</v>
      </c>
      <c r="AA365" s="15" t="s">
        <v>37</v>
      </c>
      <c r="AB365" s="15" t="s">
        <v>37</v>
      </c>
      <c r="AC365" s="15" t="s">
        <v>37</v>
      </c>
      <c r="AD365" s="15" t="s">
        <v>37</v>
      </c>
      <c r="AE365" s="15" t="s">
        <v>37</v>
      </c>
      <c r="AF365" s="15" t="s">
        <v>37</v>
      </c>
      <c r="AG365" s="15" t="s">
        <v>37</v>
      </c>
      <c r="AH365" s="15" t="s">
        <v>37</v>
      </c>
      <c r="AI365" s="15" t="s">
        <v>37</v>
      </c>
      <c r="AJ365" s="15" t="s">
        <v>37</v>
      </c>
      <c r="AK365" s="15" t="s">
        <v>37</v>
      </c>
      <c r="AL365" s="15" t="s">
        <v>37</v>
      </c>
      <c r="AM365" s="15" t="s">
        <v>37</v>
      </c>
      <c r="AN365" s="15" t="s">
        <v>37</v>
      </c>
      <c r="AO365" s="12"/>
      <c r="AP365" s="16">
        <v>153548.40008951683</v>
      </c>
      <c r="AQ365" s="17">
        <v>12</v>
      </c>
      <c r="AR365" s="18" t="s">
        <v>37</v>
      </c>
      <c r="AS365" s="19">
        <v>3920351.1374571309</v>
      </c>
      <c r="AT365" s="19" t="s">
        <v>37</v>
      </c>
      <c r="AV365" s="16">
        <v>153548.40008951683</v>
      </c>
      <c r="AW365" s="17">
        <v>53</v>
      </c>
      <c r="AX365" s="18" t="s">
        <v>37</v>
      </c>
      <c r="AY365" s="19">
        <v>742676.45321622514</v>
      </c>
      <c r="AZ365" s="19" t="s">
        <v>37</v>
      </c>
    </row>
    <row r="366" spans="8:52" customFormat="1" x14ac:dyDescent="0.15">
      <c r="H366" s="4"/>
      <c r="I366" s="14">
        <v>44925</v>
      </c>
      <c r="J366" s="15" t="s">
        <v>37</v>
      </c>
      <c r="K366" s="15" t="s">
        <v>37</v>
      </c>
      <c r="L366" s="15">
        <v>42095.170881298945</v>
      </c>
      <c r="M366" s="15">
        <v>42686.034340553597</v>
      </c>
      <c r="N366" s="15" t="s">
        <v>37</v>
      </c>
      <c r="O366" s="15" t="s">
        <v>37</v>
      </c>
      <c r="P366" s="15">
        <v>9265.0142482657357</v>
      </c>
      <c r="Q366" s="15">
        <v>4752.5564947520916</v>
      </c>
      <c r="R366" s="15" t="s">
        <v>37</v>
      </c>
      <c r="S366" s="15" t="s">
        <v>37</v>
      </c>
      <c r="T366" s="15">
        <v>54701.850064853381</v>
      </c>
      <c r="U366" s="15" t="s">
        <v>37</v>
      </c>
      <c r="V366" s="15" t="s">
        <v>37</v>
      </c>
      <c r="W366" s="15" t="s">
        <v>37</v>
      </c>
      <c r="X366" s="15" t="s">
        <v>37</v>
      </c>
      <c r="Y366" s="15" t="s">
        <v>37</v>
      </c>
      <c r="Z366" s="15" t="s">
        <v>37</v>
      </c>
      <c r="AA366" s="15" t="s">
        <v>37</v>
      </c>
      <c r="AB366" s="15" t="s">
        <v>37</v>
      </c>
      <c r="AC366" s="15" t="s">
        <v>37</v>
      </c>
      <c r="AD366" s="15" t="s">
        <v>37</v>
      </c>
      <c r="AE366" s="15" t="s">
        <v>37</v>
      </c>
      <c r="AF366" s="15" t="s">
        <v>37</v>
      </c>
      <c r="AG366" s="15" t="s">
        <v>37</v>
      </c>
      <c r="AH366" s="15" t="s">
        <v>37</v>
      </c>
      <c r="AI366" s="15" t="s">
        <v>37</v>
      </c>
      <c r="AJ366" s="15" t="s">
        <v>37</v>
      </c>
      <c r="AK366" s="15" t="s">
        <v>37</v>
      </c>
      <c r="AL366" s="15" t="s">
        <v>37</v>
      </c>
      <c r="AM366" s="15" t="s">
        <v>37</v>
      </c>
      <c r="AN366" s="15" t="s">
        <v>37</v>
      </c>
      <c r="AO366" s="12"/>
      <c r="AP366" s="16">
        <v>153500.62602972376</v>
      </c>
      <c r="AQ366" s="17">
        <v>12</v>
      </c>
      <c r="AR366" s="18" t="s">
        <v>37</v>
      </c>
      <c r="AS366" s="19">
        <v>4073851.7634868547</v>
      </c>
      <c r="AT366" s="19" t="s">
        <v>37</v>
      </c>
      <c r="AV366" s="16">
        <v>153500.62602972376</v>
      </c>
      <c r="AW366" s="17">
        <v>53</v>
      </c>
      <c r="AX366" s="18" t="s">
        <v>37</v>
      </c>
      <c r="AY366" s="19">
        <v>896177.07924594893</v>
      </c>
      <c r="AZ366" s="19" t="s">
        <v>37</v>
      </c>
    </row>
    <row r="367" spans="8:52" customFormat="1" x14ac:dyDescent="0.15">
      <c r="H367" s="4"/>
      <c r="I367" s="14">
        <v>44926</v>
      </c>
      <c r="J367" s="15" t="s">
        <v>37</v>
      </c>
      <c r="K367" s="15" t="s">
        <v>37</v>
      </c>
      <c r="L367" s="15">
        <v>42082.518275651186</v>
      </c>
      <c r="M367" s="15">
        <v>42673.204138231806</v>
      </c>
      <c r="N367" s="15" t="s">
        <v>37</v>
      </c>
      <c r="O367" s="15" t="s">
        <v>37</v>
      </c>
      <c r="P367" s="15">
        <v>9261.3940101268981</v>
      </c>
      <c r="Q367" s="15">
        <v>4750.342346574851</v>
      </c>
      <c r="R367" s="15" t="s">
        <v>37</v>
      </c>
      <c r="S367" s="15" t="s">
        <v>37</v>
      </c>
      <c r="T367" s="15">
        <v>54685.408251633889</v>
      </c>
      <c r="U367" s="15" t="s">
        <v>37</v>
      </c>
      <c r="V367" s="15" t="s">
        <v>37</v>
      </c>
      <c r="W367" s="15" t="s">
        <v>37</v>
      </c>
      <c r="X367" s="15" t="s">
        <v>37</v>
      </c>
      <c r="Y367" s="15" t="s">
        <v>37</v>
      </c>
      <c r="Z367" s="15" t="s">
        <v>37</v>
      </c>
      <c r="AA367" s="15" t="s">
        <v>37</v>
      </c>
      <c r="AB367" s="15" t="s">
        <v>37</v>
      </c>
      <c r="AC367" s="15" t="s">
        <v>37</v>
      </c>
      <c r="AD367" s="15" t="s">
        <v>37</v>
      </c>
      <c r="AE367" s="15" t="s">
        <v>37</v>
      </c>
      <c r="AF367" s="15" t="s">
        <v>37</v>
      </c>
      <c r="AG367" s="15" t="s">
        <v>37</v>
      </c>
      <c r="AH367" s="15" t="s">
        <v>37</v>
      </c>
      <c r="AI367" s="15" t="s">
        <v>37</v>
      </c>
      <c r="AJ367" s="15" t="s">
        <v>37</v>
      </c>
      <c r="AK367" s="15" t="s">
        <v>37</v>
      </c>
      <c r="AL367" s="15" t="s">
        <v>37</v>
      </c>
      <c r="AM367" s="15" t="s">
        <v>37</v>
      </c>
      <c r="AN367" s="15" t="s">
        <v>37</v>
      </c>
      <c r="AO367" s="12"/>
      <c r="AP367" s="16">
        <v>153452.86702221862</v>
      </c>
      <c r="AQ367" s="17">
        <v>12</v>
      </c>
      <c r="AR367" s="18">
        <v>12</v>
      </c>
      <c r="AS367" s="19">
        <v>4227304.6305090729</v>
      </c>
      <c r="AT367" s="19">
        <v>4227304.6305090729</v>
      </c>
      <c r="AV367" s="16">
        <v>153452.86702221862</v>
      </c>
      <c r="AW367" s="17">
        <v>53</v>
      </c>
      <c r="AX367" s="18">
        <v>53</v>
      </c>
      <c r="AY367" s="19">
        <v>1049629.9462681676</v>
      </c>
      <c r="AZ367" s="19">
        <v>1049629.9462681676</v>
      </c>
    </row>
    <row r="368" spans="8:52" customFormat="1" x14ac:dyDescent="0.15">
      <c r="H368" s="4"/>
      <c r="I368" s="24">
        <v>44927</v>
      </c>
      <c r="J368" s="25" t="s">
        <v>37</v>
      </c>
      <c r="K368" s="25" t="s">
        <v>37</v>
      </c>
      <c r="L368" s="25">
        <v>42069.869473015191</v>
      </c>
      <c r="M368" s="25">
        <v>42660.377792302257</v>
      </c>
      <c r="N368" s="15" t="s">
        <v>37</v>
      </c>
      <c r="O368" s="25" t="s">
        <v>37</v>
      </c>
      <c r="P368" s="25">
        <v>9257.7751865702539</v>
      </c>
      <c r="Q368" s="25">
        <v>4748.1292299376164</v>
      </c>
      <c r="R368" s="25" t="s">
        <v>37</v>
      </c>
      <c r="S368" s="25" t="s">
        <v>37</v>
      </c>
      <c r="T368" s="25">
        <v>53166.752877984029</v>
      </c>
      <c r="U368" s="25" t="s">
        <v>37</v>
      </c>
      <c r="V368" s="25" t="s">
        <v>37</v>
      </c>
      <c r="W368" s="25" t="s">
        <v>37</v>
      </c>
      <c r="X368" s="25" t="s">
        <v>37</v>
      </c>
      <c r="Y368" s="25" t="s">
        <v>37</v>
      </c>
      <c r="Z368" s="25" t="s">
        <v>37</v>
      </c>
      <c r="AA368" s="25" t="s">
        <v>37</v>
      </c>
      <c r="AB368" s="25" t="s">
        <v>37</v>
      </c>
      <c r="AC368" s="25" t="s">
        <v>37</v>
      </c>
      <c r="AD368" s="25" t="s">
        <v>37</v>
      </c>
      <c r="AE368" s="25" t="s">
        <v>37</v>
      </c>
      <c r="AF368" s="25" t="s">
        <v>37</v>
      </c>
      <c r="AG368" s="25" t="s">
        <v>37</v>
      </c>
      <c r="AH368" s="25" t="s">
        <v>37</v>
      </c>
      <c r="AI368" s="25" t="s">
        <v>37</v>
      </c>
      <c r="AJ368" s="25" t="s">
        <v>37</v>
      </c>
      <c r="AK368" s="25" t="s">
        <v>37</v>
      </c>
      <c r="AL368" s="25" t="s">
        <v>37</v>
      </c>
      <c r="AM368" s="25" t="s">
        <v>37</v>
      </c>
      <c r="AN368" s="25" t="s">
        <v>37</v>
      </c>
      <c r="AO368" s="26"/>
      <c r="AP368" s="27">
        <v>151902.90455980937</v>
      </c>
      <c r="AQ368" s="26">
        <v>1</v>
      </c>
      <c r="AR368" s="28" t="s">
        <v>37</v>
      </c>
      <c r="AS368" s="25">
        <v>151902.90455980937</v>
      </c>
      <c r="AT368" s="25" t="s">
        <v>37</v>
      </c>
      <c r="AU368" s="29"/>
      <c r="AV368" s="27">
        <v>151902.90455980937</v>
      </c>
      <c r="AW368" s="26">
        <v>1</v>
      </c>
      <c r="AX368" s="28" t="s">
        <v>37</v>
      </c>
      <c r="AY368" s="25">
        <v>151902.90455980937</v>
      </c>
      <c r="AZ368" s="25" t="s">
        <v>37</v>
      </c>
    </row>
    <row r="369" spans="2:52" x14ac:dyDescent="0.15">
      <c r="B369"/>
      <c r="C369"/>
      <c r="I369" s="24">
        <v>44928</v>
      </c>
      <c r="J369" s="25" t="s">
        <v>37</v>
      </c>
      <c r="K369" s="25" t="s">
        <v>37</v>
      </c>
      <c r="L369" s="25">
        <v>42057.224472247872</v>
      </c>
      <c r="M369" s="25">
        <v>42647.555301605826</v>
      </c>
      <c r="N369" s="15" t="s">
        <v>37</v>
      </c>
      <c r="O369" s="25" t="s">
        <v>37</v>
      </c>
      <c r="P369" s="25">
        <v>9254.1577770430686</v>
      </c>
      <c r="Q369" s="25">
        <v>4745.9171443598052</v>
      </c>
      <c r="R369" s="25" t="s">
        <v>37</v>
      </c>
      <c r="S369" s="25" t="s">
        <v>37</v>
      </c>
      <c r="T369" s="25">
        <v>53150.77247111898</v>
      </c>
      <c r="U369" s="25" t="s">
        <v>37</v>
      </c>
      <c r="V369" s="25" t="s">
        <v>37</v>
      </c>
      <c r="W369" s="25" t="s">
        <v>37</v>
      </c>
      <c r="X369" s="25" t="s">
        <v>37</v>
      </c>
      <c r="Y369" s="25" t="s">
        <v>37</v>
      </c>
      <c r="Z369" s="25" t="s">
        <v>37</v>
      </c>
      <c r="AA369" s="25" t="s">
        <v>37</v>
      </c>
      <c r="AB369" s="25" t="s">
        <v>37</v>
      </c>
      <c r="AC369" s="25" t="s">
        <v>37</v>
      </c>
      <c r="AD369" s="25" t="s">
        <v>37</v>
      </c>
      <c r="AE369" s="25" t="s">
        <v>37</v>
      </c>
      <c r="AF369" s="25" t="s">
        <v>37</v>
      </c>
      <c r="AG369" s="25" t="s">
        <v>37</v>
      </c>
      <c r="AH369" s="25" t="s">
        <v>37</v>
      </c>
      <c r="AI369" s="25" t="s">
        <v>37</v>
      </c>
      <c r="AJ369" s="25" t="s">
        <v>37</v>
      </c>
      <c r="AK369" s="25" t="s">
        <v>37</v>
      </c>
      <c r="AL369" s="25" t="s">
        <v>37</v>
      </c>
      <c r="AM369" s="25" t="s">
        <v>37</v>
      </c>
      <c r="AN369" s="25" t="s">
        <v>37</v>
      </c>
      <c r="AO369" s="26"/>
      <c r="AP369" s="27">
        <v>151855.62716637555</v>
      </c>
      <c r="AQ369" s="26">
        <v>1</v>
      </c>
      <c r="AR369" s="28" t="s">
        <v>37</v>
      </c>
      <c r="AS369" s="25">
        <v>303758.53172618488</v>
      </c>
      <c r="AT369" s="25" t="s">
        <v>37</v>
      </c>
      <c r="AU369" s="29"/>
      <c r="AV369" s="27">
        <v>151855.62716637555</v>
      </c>
      <c r="AW369" s="26">
        <v>1</v>
      </c>
      <c r="AX369" s="28" t="s">
        <v>37</v>
      </c>
      <c r="AY369" s="25">
        <v>303758.53172618488</v>
      </c>
      <c r="AZ369" s="25" t="s">
        <v>37</v>
      </c>
    </row>
    <row r="370" spans="2:52" x14ac:dyDescent="0.15">
      <c r="B370" s="12"/>
      <c r="I370" s="14">
        <v>44929</v>
      </c>
      <c r="J370" s="15" t="s">
        <v>37</v>
      </c>
      <c r="K370" s="15" t="s">
        <v>37</v>
      </c>
      <c r="L370" s="15">
        <v>42044.583272206502</v>
      </c>
      <c r="M370" s="15">
        <v>42634.736664983742</v>
      </c>
      <c r="N370" s="15" t="s">
        <v>37</v>
      </c>
      <c r="O370" s="15" t="s">
        <v>37</v>
      </c>
      <c r="P370" s="15">
        <v>9250.5417809928167</v>
      </c>
      <c r="Q370" s="15">
        <v>4743.7060893610642</v>
      </c>
      <c r="R370" s="15" t="s">
        <v>37</v>
      </c>
      <c r="S370" s="15" t="s">
        <v>37</v>
      </c>
      <c r="T370" s="15">
        <v>53134.796867507663</v>
      </c>
      <c r="U370" s="15" t="s">
        <v>37</v>
      </c>
      <c r="V370" s="15" t="s">
        <v>37</v>
      </c>
      <c r="W370" s="15" t="s">
        <v>37</v>
      </c>
      <c r="X370" s="15" t="s">
        <v>37</v>
      </c>
      <c r="Y370" s="15" t="s">
        <v>37</v>
      </c>
      <c r="Z370" s="15" t="s">
        <v>37</v>
      </c>
      <c r="AA370" s="15" t="s">
        <v>37</v>
      </c>
      <c r="AB370" s="15" t="s">
        <v>37</v>
      </c>
      <c r="AC370" s="15" t="s">
        <v>37</v>
      </c>
      <c r="AD370" s="15" t="s">
        <v>37</v>
      </c>
      <c r="AE370" s="15" t="s">
        <v>37</v>
      </c>
      <c r="AF370" s="15" t="s">
        <v>37</v>
      </c>
      <c r="AG370" s="15" t="s">
        <v>37</v>
      </c>
      <c r="AH370" s="15" t="s">
        <v>37</v>
      </c>
      <c r="AI370" s="15" t="s">
        <v>37</v>
      </c>
      <c r="AJ370" s="15" t="s">
        <v>37</v>
      </c>
      <c r="AK370" s="15" t="s">
        <v>37</v>
      </c>
      <c r="AL370" s="15" t="s">
        <v>37</v>
      </c>
      <c r="AM370" s="15" t="s">
        <v>37</v>
      </c>
      <c r="AN370" s="15" t="s">
        <v>37</v>
      </c>
      <c r="AP370" s="16">
        <v>151808.36467505179</v>
      </c>
      <c r="AQ370" s="17">
        <v>1</v>
      </c>
      <c r="AR370" s="18" t="s">
        <v>37</v>
      </c>
      <c r="AS370" s="19">
        <v>455566.89640123665</v>
      </c>
      <c r="AT370" s="19" t="s">
        <v>37</v>
      </c>
      <c r="AV370" s="16">
        <v>151808.36467505179</v>
      </c>
      <c r="AW370" s="17">
        <v>1</v>
      </c>
      <c r="AX370" s="18" t="s">
        <v>37</v>
      </c>
      <c r="AY370" s="19">
        <v>455566.89640123665</v>
      </c>
      <c r="AZ370" s="19" t="s">
        <v>37</v>
      </c>
    </row>
    <row r="371" spans="2:52" x14ac:dyDescent="0.15">
      <c r="B371" s="12"/>
      <c r="I371" s="14">
        <v>44930</v>
      </c>
      <c r="J371" s="15" t="s">
        <v>37</v>
      </c>
      <c r="K371" s="15" t="s">
        <v>37</v>
      </c>
      <c r="L371" s="15">
        <v>41746.755022631223</v>
      </c>
      <c r="M371" s="15">
        <v>42120.487506203724</v>
      </c>
      <c r="N371" s="15" t="s">
        <v>37</v>
      </c>
      <c r="O371" s="15" t="s">
        <v>37</v>
      </c>
      <c r="P371" s="15">
        <v>22775.812160655842</v>
      </c>
      <c r="Q371" s="15">
        <v>9272.2589705020218</v>
      </c>
      <c r="R371" s="15" t="s">
        <v>37</v>
      </c>
      <c r="S371" s="15" t="s">
        <v>37</v>
      </c>
      <c r="T371" s="15">
        <v>53118.826065706344</v>
      </c>
      <c r="U371" s="15" t="s">
        <v>37</v>
      </c>
      <c r="V371" s="15" t="s">
        <v>37</v>
      </c>
      <c r="W371" s="15" t="s">
        <v>37</v>
      </c>
      <c r="X371" s="15" t="s">
        <v>37</v>
      </c>
      <c r="Y371" s="15" t="s">
        <v>37</v>
      </c>
      <c r="Z371" s="15" t="s">
        <v>37</v>
      </c>
      <c r="AA371" s="15" t="s">
        <v>37</v>
      </c>
      <c r="AB371" s="15" t="s">
        <v>37</v>
      </c>
      <c r="AC371" s="15" t="s">
        <v>37</v>
      </c>
      <c r="AD371" s="15" t="s">
        <v>37</v>
      </c>
      <c r="AE371" s="15" t="s">
        <v>37</v>
      </c>
      <c r="AF371" s="15" t="s">
        <v>37</v>
      </c>
      <c r="AG371" s="15" t="s">
        <v>37</v>
      </c>
      <c r="AH371" s="15" t="s">
        <v>37</v>
      </c>
      <c r="AI371" s="15" t="s">
        <v>37</v>
      </c>
      <c r="AJ371" s="15" t="s">
        <v>37</v>
      </c>
      <c r="AK371" s="15" t="s">
        <v>37</v>
      </c>
      <c r="AL371" s="15" t="s">
        <v>37</v>
      </c>
      <c r="AM371" s="15" t="s">
        <v>37</v>
      </c>
      <c r="AN371" s="15" t="s">
        <v>37</v>
      </c>
      <c r="AP371" s="16">
        <v>169034.13972569915</v>
      </c>
      <c r="AQ371" s="17">
        <v>1</v>
      </c>
      <c r="AR371" s="18" t="s">
        <v>37</v>
      </c>
      <c r="AS371" s="19">
        <v>624601.03612693585</v>
      </c>
      <c r="AT371" s="19" t="s">
        <v>37</v>
      </c>
      <c r="AV371" s="16">
        <v>169034.13972569915</v>
      </c>
      <c r="AW371" s="17">
        <v>1</v>
      </c>
      <c r="AX371" s="18" t="s">
        <v>37</v>
      </c>
      <c r="AY371" s="19">
        <v>624601.03612693585</v>
      </c>
      <c r="AZ371" s="19" t="s">
        <v>37</v>
      </c>
    </row>
    <row r="372" spans="2:52" x14ac:dyDescent="0.15">
      <c r="B372" s="12"/>
      <c r="I372" s="14">
        <v>44931</v>
      </c>
      <c r="J372" s="15" t="s">
        <v>37</v>
      </c>
      <c r="K372" s="15" t="s">
        <v>37</v>
      </c>
      <c r="L372" s="15">
        <v>41734.207140835846</v>
      </c>
      <c r="M372" s="15">
        <v>42107.827291101865</v>
      </c>
      <c r="N372" s="15" t="s">
        <v>37</v>
      </c>
      <c r="O372" s="15" t="s">
        <v>37</v>
      </c>
      <c r="P372" s="15">
        <v>22767.254962658339</v>
      </c>
      <c r="Q372" s="15">
        <v>9268.6359015397193</v>
      </c>
      <c r="R372" s="15" t="s">
        <v>37</v>
      </c>
      <c r="S372" s="15" t="s">
        <v>37</v>
      </c>
      <c r="T372" s="15">
        <v>53102.860064271736</v>
      </c>
      <c r="U372" s="15" t="s">
        <v>37</v>
      </c>
      <c r="V372" s="15" t="s">
        <v>37</v>
      </c>
      <c r="W372" s="15" t="s">
        <v>37</v>
      </c>
      <c r="X372" s="15" t="s">
        <v>37</v>
      </c>
      <c r="Y372" s="15" t="s">
        <v>37</v>
      </c>
      <c r="Z372" s="15" t="s">
        <v>37</v>
      </c>
      <c r="AA372" s="15" t="s">
        <v>37</v>
      </c>
      <c r="AB372" s="15" t="s">
        <v>37</v>
      </c>
      <c r="AC372" s="15" t="s">
        <v>37</v>
      </c>
      <c r="AD372" s="15" t="s">
        <v>37</v>
      </c>
      <c r="AE372" s="15" t="s">
        <v>37</v>
      </c>
      <c r="AF372" s="15" t="s">
        <v>37</v>
      </c>
      <c r="AG372" s="15" t="s">
        <v>37</v>
      </c>
      <c r="AH372" s="15" t="s">
        <v>37</v>
      </c>
      <c r="AI372" s="15" t="s">
        <v>37</v>
      </c>
      <c r="AJ372" s="15" t="s">
        <v>37</v>
      </c>
      <c r="AK372" s="15" t="s">
        <v>37</v>
      </c>
      <c r="AL372" s="15" t="s">
        <v>37</v>
      </c>
      <c r="AM372" s="15" t="s">
        <v>37</v>
      </c>
      <c r="AN372" s="15" t="s">
        <v>37</v>
      </c>
      <c r="AP372" s="16">
        <v>168980.78536040749</v>
      </c>
      <c r="AQ372" s="17">
        <v>1</v>
      </c>
      <c r="AR372" s="18" t="s">
        <v>37</v>
      </c>
      <c r="AS372" s="19">
        <v>793581.8214873434</v>
      </c>
      <c r="AT372" s="19" t="s">
        <v>37</v>
      </c>
      <c r="AV372" s="16">
        <v>168980.78536040749</v>
      </c>
      <c r="AW372" s="17">
        <v>1</v>
      </c>
      <c r="AX372" s="18" t="s">
        <v>37</v>
      </c>
      <c r="AY372" s="19">
        <v>793581.8214873434</v>
      </c>
      <c r="AZ372" s="19" t="s">
        <v>37</v>
      </c>
    </row>
    <row r="373" spans="2:52" x14ac:dyDescent="0.15">
      <c r="B373" s="12"/>
      <c r="I373" s="14">
        <v>44932</v>
      </c>
      <c r="J373" s="15" t="s">
        <v>37</v>
      </c>
      <c r="K373" s="15" t="s">
        <v>37</v>
      </c>
      <c r="L373" s="15">
        <v>41721.663030575233</v>
      </c>
      <c r="M373" s="15">
        <v>42095.170881298945</v>
      </c>
      <c r="N373" s="15" t="s">
        <v>37</v>
      </c>
      <c r="O373" s="15" t="s">
        <v>37</v>
      </c>
      <c r="P373" s="15">
        <v>22758.700979722369</v>
      </c>
      <c r="Q373" s="15">
        <v>9265.0142482657357</v>
      </c>
      <c r="R373" s="15" t="s">
        <v>37</v>
      </c>
      <c r="S373" s="15" t="s">
        <v>37</v>
      </c>
      <c r="T373" s="15">
        <v>53086.898861761001</v>
      </c>
      <c r="U373" s="15" t="s">
        <v>37</v>
      </c>
      <c r="V373" s="15" t="s">
        <v>37</v>
      </c>
      <c r="W373" s="15" t="s">
        <v>37</v>
      </c>
      <c r="X373" s="15" t="s">
        <v>37</v>
      </c>
      <c r="Y373" s="15" t="s">
        <v>37</v>
      </c>
      <c r="Z373" s="15" t="s">
        <v>37</v>
      </c>
      <c r="AA373" s="15" t="s">
        <v>37</v>
      </c>
      <c r="AB373" s="15" t="s">
        <v>37</v>
      </c>
      <c r="AC373" s="15" t="s">
        <v>37</v>
      </c>
      <c r="AD373" s="15" t="s">
        <v>37</v>
      </c>
      <c r="AE373" s="15" t="s">
        <v>37</v>
      </c>
      <c r="AF373" s="15" t="s">
        <v>37</v>
      </c>
      <c r="AG373" s="15" t="s">
        <v>37</v>
      </c>
      <c r="AH373" s="15" t="s">
        <v>37</v>
      </c>
      <c r="AI373" s="15" t="s">
        <v>37</v>
      </c>
      <c r="AJ373" s="15" t="s">
        <v>37</v>
      </c>
      <c r="AK373" s="15" t="s">
        <v>37</v>
      </c>
      <c r="AL373" s="15" t="s">
        <v>37</v>
      </c>
      <c r="AM373" s="15" t="s">
        <v>37</v>
      </c>
      <c r="AN373" s="15" t="s">
        <v>37</v>
      </c>
      <c r="AP373" s="16">
        <v>168927.4480016233</v>
      </c>
      <c r="AQ373" s="17">
        <v>1</v>
      </c>
      <c r="AR373" s="18" t="s">
        <v>37</v>
      </c>
      <c r="AS373" s="19">
        <v>962509.26948896667</v>
      </c>
      <c r="AT373" s="19" t="s">
        <v>37</v>
      </c>
      <c r="AV373" s="16">
        <v>168927.4480016233</v>
      </c>
      <c r="AW373" s="17">
        <v>1</v>
      </c>
      <c r="AX373" s="18" t="s">
        <v>37</v>
      </c>
      <c r="AY373" s="19">
        <v>962509.26948896667</v>
      </c>
      <c r="AZ373" s="19" t="s">
        <v>37</v>
      </c>
    </row>
    <row r="374" spans="2:52" x14ac:dyDescent="0.15">
      <c r="B374" s="12"/>
      <c r="I374" s="14">
        <v>44933</v>
      </c>
      <c r="J374" s="15" t="s">
        <v>37</v>
      </c>
      <c r="K374" s="15" t="s">
        <v>37</v>
      </c>
      <c r="L374" s="15">
        <v>41709.122690715754</v>
      </c>
      <c r="M374" s="15">
        <v>42082.518275651186</v>
      </c>
      <c r="N374" s="15" t="s">
        <v>37</v>
      </c>
      <c r="O374" s="15" t="s">
        <v>37</v>
      </c>
      <c r="P374" s="15">
        <v>22750.150210639986</v>
      </c>
      <c r="Q374" s="15">
        <v>9261.3940101268981</v>
      </c>
      <c r="R374" s="15" t="s">
        <v>37</v>
      </c>
      <c r="S374" s="15" t="s">
        <v>37</v>
      </c>
      <c r="T374" s="15">
        <v>53070.942456731682</v>
      </c>
      <c r="U374" s="15" t="s">
        <v>37</v>
      </c>
      <c r="V374" s="15" t="s">
        <v>37</v>
      </c>
      <c r="W374" s="15" t="s">
        <v>37</v>
      </c>
      <c r="X374" s="15" t="s">
        <v>37</v>
      </c>
      <c r="Y374" s="15" t="s">
        <v>37</v>
      </c>
      <c r="Z374" s="15" t="s">
        <v>37</v>
      </c>
      <c r="AA374" s="15" t="s">
        <v>37</v>
      </c>
      <c r="AB374" s="15" t="s">
        <v>37</v>
      </c>
      <c r="AC374" s="15" t="s">
        <v>37</v>
      </c>
      <c r="AD374" s="15" t="s">
        <v>37</v>
      </c>
      <c r="AE374" s="15" t="s">
        <v>37</v>
      </c>
      <c r="AF374" s="15" t="s">
        <v>37</v>
      </c>
      <c r="AG374" s="15" t="s">
        <v>37</v>
      </c>
      <c r="AH374" s="15" t="s">
        <v>37</v>
      </c>
      <c r="AI374" s="15" t="s">
        <v>37</v>
      </c>
      <c r="AJ374" s="15" t="s">
        <v>37</v>
      </c>
      <c r="AK374" s="15" t="s">
        <v>37</v>
      </c>
      <c r="AL374" s="15" t="s">
        <v>37</v>
      </c>
      <c r="AM374" s="15" t="s">
        <v>37</v>
      </c>
      <c r="AN374" s="15" t="s">
        <v>37</v>
      </c>
      <c r="AP374" s="16">
        <v>168874.1276438655</v>
      </c>
      <c r="AQ374" s="17">
        <v>1</v>
      </c>
      <c r="AR374" s="18" t="s">
        <v>37</v>
      </c>
      <c r="AS374" s="19">
        <v>1131383.3971328321</v>
      </c>
      <c r="AT374" s="19" t="s">
        <v>37</v>
      </c>
      <c r="AV374" s="16">
        <v>168874.1276438655</v>
      </c>
      <c r="AW374" s="17">
        <v>1</v>
      </c>
      <c r="AX374" s="18">
        <v>1</v>
      </c>
      <c r="AY374" s="19">
        <v>1131383.3971328321</v>
      </c>
      <c r="AZ374" s="19">
        <v>1131383.3971328321</v>
      </c>
    </row>
    <row r="375" spans="2:52" x14ac:dyDescent="0.15">
      <c r="B375" s="12"/>
      <c r="I375" s="14">
        <v>44934</v>
      </c>
      <c r="J375" s="15" t="s">
        <v>37</v>
      </c>
      <c r="K375" s="15" t="s">
        <v>37</v>
      </c>
      <c r="L375" s="15">
        <v>41696.58612012415</v>
      </c>
      <c r="M375" s="15">
        <v>42069.869473015191</v>
      </c>
      <c r="N375" s="15" t="s">
        <v>37</v>
      </c>
      <c r="O375" s="15" t="s">
        <v>37</v>
      </c>
      <c r="P375" s="15">
        <v>22741.602654203703</v>
      </c>
      <c r="Q375" s="15">
        <v>9257.7751865702539</v>
      </c>
      <c r="R375" s="15" t="s">
        <v>37</v>
      </c>
      <c r="S375" s="15" t="s">
        <v>37</v>
      </c>
      <c r="T375" s="15">
        <v>52124.201534623557</v>
      </c>
      <c r="U375" s="15" t="s">
        <v>37</v>
      </c>
      <c r="V375" s="15" t="s">
        <v>37</v>
      </c>
      <c r="W375" s="15" t="s">
        <v>37</v>
      </c>
      <c r="X375" s="15" t="s">
        <v>37</v>
      </c>
      <c r="Y375" s="15" t="s">
        <v>37</v>
      </c>
      <c r="Z375" s="15" t="s">
        <v>37</v>
      </c>
      <c r="AA375" s="15" t="s">
        <v>37</v>
      </c>
      <c r="AB375" s="15" t="s">
        <v>37</v>
      </c>
      <c r="AC375" s="15" t="s">
        <v>37</v>
      </c>
      <c r="AD375" s="15" t="s">
        <v>37</v>
      </c>
      <c r="AE375" s="15" t="s">
        <v>37</v>
      </c>
      <c r="AF375" s="15" t="s">
        <v>37</v>
      </c>
      <c r="AG375" s="15" t="s">
        <v>37</v>
      </c>
      <c r="AH375" s="15" t="s">
        <v>37</v>
      </c>
      <c r="AI375" s="15" t="s">
        <v>37</v>
      </c>
      <c r="AJ375" s="15" t="s">
        <v>37</v>
      </c>
      <c r="AK375" s="15" t="s">
        <v>37</v>
      </c>
      <c r="AL375" s="15" t="s">
        <v>37</v>
      </c>
      <c r="AM375" s="15" t="s">
        <v>37</v>
      </c>
      <c r="AN375" s="15" t="s">
        <v>37</v>
      </c>
      <c r="AP375" s="16">
        <v>167890.03496853687</v>
      </c>
      <c r="AQ375" s="17">
        <v>1</v>
      </c>
      <c r="AR375" s="18" t="s">
        <v>37</v>
      </c>
      <c r="AS375" s="19">
        <v>1299273.4321013689</v>
      </c>
      <c r="AT375" s="19" t="s">
        <v>37</v>
      </c>
      <c r="AV375" s="16">
        <v>167890.03496853687</v>
      </c>
      <c r="AW375" s="17">
        <v>2</v>
      </c>
      <c r="AX375" s="18" t="s">
        <v>37</v>
      </c>
      <c r="AY375" s="19">
        <v>167890.03496853687</v>
      </c>
      <c r="AZ375" s="19" t="s">
        <v>37</v>
      </c>
    </row>
    <row r="376" spans="2:52" x14ac:dyDescent="0.15">
      <c r="B376" s="12"/>
      <c r="I376" s="14">
        <v>44935</v>
      </c>
      <c r="J376" s="15" t="s">
        <v>37</v>
      </c>
      <c r="K376" s="15" t="s">
        <v>37</v>
      </c>
      <c r="L376" s="15">
        <v>41684.053317667465</v>
      </c>
      <c r="M376" s="15">
        <v>42057.224472247872</v>
      </c>
      <c r="N376" s="15" t="s">
        <v>37</v>
      </c>
      <c r="O376" s="15" t="s">
        <v>37</v>
      </c>
      <c r="P376" s="15">
        <v>22733.058309206481</v>
      </c>
      <c r="Q376" s="15">
        <v>9254.1577770430686</v>
      </c>
      <c r="R376" s="15" t="s">
        <v>37</v>
      </c>
      <c r="S376" s="15" t="s">
        <v>37</v>
      </c>
      <c r="T376" s="15">
        <v>52108.534488905148</v>
      </c>
      <c r="U376" s="15" t="s">
        <v>37</v>
      </c>
      <c r="V376" s="15" t="s">
        <v>37</v>
      </c>
      <c r="W376" s="15" t="s">
        <v>37</v>
      </c>
      <c r="X376" s="15" t="s">
        <v>37</v>
      </c>
      <c r="Y376" s="15" t="s">
        <v>37</v>
      </c>
      <c r="Z376" s="15" t="s">
        <v>37</v>
      </c>
      <c r="AA376" s="15" t="s">
        <v>37</v>
      </c>
      <c r="AB376" s="15" t="s">
        <v>37</v>
      </c>
      <c r="AC376" s="15" t="s">
        <v>37</v>
      </c>
      <c r="AD376" s="15" t="s">
        <v>37</v>
      </c>
      <c r="AE376" s="15" t="s">
        <v>37</v>
      </c>
      <c r="AF376" s="15" t="s">
        <v>37</v>
      </c>
      <c r="AG376" s="15" t="s">
        <v>37</v>
      </c>
      <c r="AH376" s="15" t="s">
        <v>37</v>
      </c>
      <c r="AI376" s="15" t="s">
        <v>37</v>
      </c>
      <c r="AJ376" s="15" t="s">
        <v>37</v>
      </c>
      <c r="AK376" s="15" t="s">
        <v>37</v>
      </c>
      <c r="AL376" s="15" t="s">
        <v>37</v>
      </c>
      <c r="AM376" s="15" t="s">
        <v>37</v>
      </c>
      <c r="AN376" s="15" t="s">
        <v>37</v>
      </c>
      <c r="AP376" s="16">
        <v>167837.02836507003</v>
      </c>
      <c r="AQ376" s="17">
        <v>1</v>
      </c>
      <c r="AR376" s="18" t="s">
        <v>37</v>
      </c>
      <c r="AS376" s="19">
        <v>1467110.4604664389</v>
      </c>
      <c r="AT376" s="19" t="s">
        <v>37</v>
      </c>
      <c r="AV376" s="16">
        <v>167837.02836507003</v>
      </c>
      <c r="AW376" s="17">
        <v>2</v>
      </c>
      <c r="AX376" s="18" t="s">
        <v>37</v>
      </c>
      <c r="AY376" s="19">
        <v>335727.06333360693</v>
      </c>
      <c r="AZ376" s="19" t="s">
        <v>37</v>
      </c>
    </row>
    <row r="377" spans="2:52" x14ac:dyDescent="0.15">
      <c r="B377" s="12"/>
      <c r="I377" s="14">
        <v>44936</v>
      </c>
      <c r="J377" s="15" t="s">
        <v>37</v>
      </c>
      <c r="K377" s="15" t="s">
        <v>37</v>
      </c>
      <c r="L377" s="15">
        <v>41671.524282213133</v>
      </c>
      <c r="M377" s="15">
        <v>42044.583272206502</v>
      </c>
      <c r="N377" s="15" t="s">
        <v>37</v>
      </c>
      <c r="O377" s="15" t="s">
        <v>37</v>
      </c>
      <c r="P377" s="15">
        <v>22724.517174441738</v>
      </c>
      <c r="Q377" s="15">
        <v>9250.5417809928167</v>
      </c>
      <c r="R377" s="15" t="s">
        <v>37</v>
      </c>
      <c r="S377" s="15" t="s">
        <v>37</v>
      </c>
      <c r="T377" s="15">
        <v>52092.872152253061</v>
      </c>
      <c r="U377" s="15" t="s">
        <v>37</v>
      </c>
      <c r="V377" s="15" t="s">
        <v>37</v>
      </c>
      <c r="W377" s="15" t="s">
        <v>37</v>
      </c>
      <c r="X377" s="15" t="s">
        <v>37</v>
      </c>
      <c r="Y377" s="15" t="s">
        <v>37</v>
      </c>
      <c r="Z377" s="15" t="s">
        <v>37</v>
      </c>
      <c r="AA377" s="15" t="s">
        <v>37</v>
      </c>
      <c r="AB377" s="15" t="s">
        <v>37</v>
      </c>
      <c r="AC377" s="15" t="s">
        <v>37</v>
      </c>
      <c r="AD377" s="15" t="s">
        <v>37</v>
      </c>
      <c r="AE377" s="15" t="s">
        <v>37</v>
      </c>
      <c r="AF377" s="15" t="s">
        <v>37</v>
      </c>
      <c r="AG377" s="15" t="s">
        <v>37</v>
      </c>
      <c r="AH377" s="15" t="s">
        <v>37</v>
      </c>
      <c r="AI377" s="15" t="s">
        <v>37</v>
      </c>
      <c r="AJ377" s="15" t="s">
        <v>37</v>
      </c>
      <c r="AK377" s="15" t="s">
        <v>37</v>
      </c>
      <c r="AL377" s="15" t="s">
        <v>37</v>
      </c>
      <c r="AM377" s="15" t="s">
        <v>37</v>
      </c>
      <c r="AN377" s="15" t="s">
        <v>37</v>
      </c>
      <c r="AP377" s="16">
        <v>167784.03866210725</v>
      </c>
      <c r="AQ377" s="17">
        <v>1</v>
      </c>
      <c r="AR377" s="18" t="s">
        <v>37</v>
      </c>
      <c r="AS377" s="19">
        <v>1634894.4991285461</v>
      </c>
      <c r="AT377" s="19" t="s">
        <v>37</v>
      </c>
      <c r="AV377" s="16">
        <v>167784.03866210725</v>
      </c>
      <c r="AW377" s="17">
        <v>2</v>
      </c>
      <c r="AX377" s="18" t="s">
        <v>37</v>
      </c>
      <c r="AY377" s="19">
        <v>503511.10199571418</v>
      </c>
      <c r="AZ377" s="19" t="s">
        <v>37</v>
      </c>
    </row>
    <row r="378" spans="2:52" x14ac:dyDescent="0.15">
      <c r="B378" s="12"/>
      <c r="I378" s="14">
        <v>44937</v>
      </c>
      <c r="J378" s="15" t="s">
        <v>37</v>
      </c>
      <c r="K378" s="15" t="s">
        <v>37</v>
      </c>
      <c r="L378" s="15">
        <v>41157.083361874305</v>
      </c>
      <c r="M378" s="15">
        <v>41746.755022631223</v>
      </c>
      <c r="N378" s="15" t="s">
        <v>37</v>
      </c>
      <c r="O378" s="15" t="s">
        <v>37</v>
      </c>
      <c r="P378" s="15">
        <v>33956.065866573845</v>
      </c>
      <c r="Q378" s="15">
        <v>22775.812160655842</v>
      </c>
      <c r="R378" s="15" t="s">
        <v>37</v>
      </c>
      <c r="S378" s="15" t="s">
        <v>37</v>
      </c>
      <c r="T378" s="15">
        <v>52077.214523251867</v>
      </c>
      <c r="U378" s="15" t="s">
        <v>37</v>
      </c>
      <c r="V378" s="15" t="s">
        <v>37</v>
      </c>
      <c r="W378" s="15" t="s">
        <v>37</v>
      </c>
      <c r="X378" s="15" t="s">
        <v>37</v>
      </c>
      <c r="Y378" s="15" t="s">
        <v>37</v>
      </c>
      <c r="Z378" s="15" t="s">
        <v>37</v>
      </c>
      <c r="AA378" s="15" t="s">
        <v>37</v>
      </c>
      <c r="AB378" s="15" t="s">
        <v>37</v>
      </c>
      <c r="AC378" s="15" t="s">
        <v>37</v>
      </c>
      <c r="AD378" s="15" t="s">
        <v>37</v>
      </c>
      <c r="AE378" s="15" t="s">
        <v>37</v>
      </c>
      <c r="AF378" s="15" t="s">
        <v>37</v>
      </c>
      <c r="AG378" s="15" t="s">
        <v>37</v>
      </c>
      <c r="AH378" s="15" t="s">
        <v>37</v>
      </c>
      <c r="AI378" s="15" t="s">
        <v>37</v>
      </c>
      <c r="AJ378" s="15" t="s">
        <v>37</v>
      </c>
      <c r="AK378" s="15" t="s">
        <v>37</v>
      </c>
      <c r="AL378" s="15" t="s">
        <v>37</v>
      </c>
      <c r="AM378" s="15" t="s">
        <v>37</v>
      </c>
      <c r="AN378" s="15" t="s">
        <v>37</v>
      </c>
      <c r="AP378" s="16">
        <v>191712.93093498709</v>
      </c>
      <c r="AQ378" s="17">
        <v>1</v>
      </c>
      <c r="AR378" s="18" t="s">
        <v>37</v>
      </c>
      <c r="AS378" s="19">
        <v>1826607.4300635331</v>
      </c>
      <c r="AT378" s="19" t="s">
        <v>37</v>
      </c>
      <c r="AV378" s="16">
        <v>191712.93093498709</v>
      </c>
      <c r="AW378" s="17">
        <v>2</v>
      </c>
      <c r="AX378" s="18" t="s">
        <v>37</v>
      </c>
      <c r="AY378" s="19">
        <v>695224.03293070127</v>
      </c>
      <c r="AZ378" s="19" t="s">
        <v>37</v>
      </c>
    </row>
    <row r="379" spans="2:52" x14ac:dyDescent="0.15">
      <c r="B379" s="12"/>
      <c r="I379" s="14">
        <v>44938</v>
      </c>
      <c r="J379" s="15" t="s">
        <v>37</v>
      </c>
      <c r="K379" s="15" t="s">
        <v>37</v>
      </c>
      <c r="L379" s="15">
        <v>41144.712718532392</v>
      </c>
      <c r="M379" s="15">
        <v>41734.207140835846</v>
      </c>
      <c r="N379" s="15" t="s">
        <v>37</v>
      </c>
      <c r="O379" s="15" t="s">
        <v>37</v>
      </c>
      <c r="P379" s="15">
        <v>33945.85964334767</v>
      </c>
      <c r="Q379" s="15">
        <v>22767.254962658339</v>
      </c>
      <c r="R379" s="15" t="s">
        <v>37</v>
      </c>
      <c r="S379" s="15" t="s">
        <v>37</v>
      </c>
      <c r="T379" s="15">
        <v>52061.561600486595</v>
      </c>
      <c r="U379" s="15" t="s">
        <v>37</v>
      </c>
      <c r="V379" s="15" t="s">
        <v>37</v>
      </c>
      <c r="W379" s="15" t="s">
        <v>37</v>
      </c>
      <c r="X379" s="15" t="s">
        <v>37</v>
      </c>
      <c r="Y379" s="15" t="s">
        <v>37</v>
      </c>
      <c r="Z379" s="15" t="s">
        <v>37</v>
      </c>
      <c r="AA379" s="15" t="s">
        <v>37</v>
      </c>
      <c r="AB379" s="15" t="s">
        <v>37</v>
      </c>
      <c r="AC379" s="15" t="s">
        <v>37</v>
      </c>
      <c r="AD379" s="15" t="s">
        <v>37</v>
      </c>
      <c r="AE379" s="15" t="s">
        <v>37</v>
      </c>
      <c r="AF379" s="15" t="s">
        <v>37</v>
      </c>
      <c r="AG379" s="15" t="s">
        <v>37</v>
      </c>
      <c r="AH379" s="15" t="s">
        <v>37</v>
      </c>
      <c r="AI379" s="15" t="s">
        <v>37</v>
      </c>
      <c r="AJ379" s="15" t="s">
        <v>37</v>
      </c>
      <c r="AK379" s="15" t="s">
        <v>37</v>
      </c>
      <c r="AL379" s="15" t="s">
        <v>37</v>
      </c>
      <c r="AM379" s="15" t="s">
        <v>37</v>
      </c>
      <c r="AN379" s="15" t="s">
        <v>37</v>
      </c>
      <c r="AP379" s="16">
        <v>191653.59606586085</v>
      </c>
      <c r="AQ379" s="17">
        <v>1</v>
      </c>
      <c r="AR379" s="18" t="s">
        <v>37</v>
      </c>
      <c r="AS379" s="19">
        <v>2018261.0261293941</v>
      </c>
      <c r="AT379" s="19" t="s">
        <v>37</v>
      </c>
      <c r="AV379" s="16">
        <v>191653.59606586085</v>
      </c>
      <c r="AW379" s="17">
        <v>2</v>
      </c>
      <c r="AX379" s="18" t="s">
        <v>37</v>
      </c>
      <c r="AY379" s="19">
        <v>886877.6289965621</v>
      </c>
      <c r="AZ379" s="19" t="s">
        <v>37</v>
      </c>
    </row>
    <row r="380" spans="2:52" x14ac:dyDescent="0.15">
      <c r="B380" s="12"/>
      <c r="I380" s="14">
        <v>44939</v>
      </c>
      <c r="J380" s="15" t="s">
        <v>37</v>
      </c>
      <c r="K380" s="15" t="s">
        <v>37</v>
      </c>
      <c r="L380" s="15">
        <v>41132.345793452419</v>
      </c>
      <c r="M380" s="15">
        <v>41721.663030575233</v>
      </c>
      <c r="N380" s="15" t="s">
        <v>37</v>
      </c>
      <c r="O380" s="15" t="s">
        <v>37</v>
      </c>
      <c r="P380" s="15">
        <v>33935.656487820583</v>
      </c>
      <c r="Q380" s="15">
        <v>22758.700979722369</v>
      </c>
      <c r="R380" s="15" t="s">
        <v>37</v>
      </c>
      <c r="S380" s="15" t="s">
        <v>37</v>
      </c>
      <c r="T380" s="15">
        <v>52045.913382542669</v>
      </c>
      <c r="U380" s="15" t="s">
        <v>37</v>
      </c>
      <c r="V380" s="15" t="s">
        <v>37</v>
      </c>
      <c r="W380" s="15" t="s">
        <v>37</v>
      </c>
      <c r="X380" s="15" t="s">
        <v>37</v>
      </c>
      <c r="Y380" s="15" t="s">
        <v>37</v>
      </c>
      <c r="Z380" s="15" t="s">
        <v>37</v>
      </c>
      <c r="AA380" s="15" t="s">
        <v>37</v>
      </c>
      <c r="AB380" s="15" t="s">
        <v>37</v>
      </c>
      <c r="AC380" s="15" t="s">
        <v>37</v>
      </c>
      <c r="AD380" s="15" t="s">
        <v>37</v>
      </c>
      <c r="AE380" s="15" t="s">
        <v>37</v>
      </c>
      <c r="AF380" s="15" t="s">
        <v>37</v>
      </c>
      <c r="AG380" s="15" t="s">
        <v>37</v>
      </c>
      <c r="AH380" s="15" t="s">
        <v>37</v>
      </c>
      <c r="AI380" s="15" t="s">
        <v>37</v>
      </c>
      <c r="AJ380" s="15" t="s">
        <v>37</v>
      </c>
      <c r="AK380" s="15" t="s">
        <v>37</v>
      </c>
      <c r="AL380" s="15" t="s">
        <v>37</v>
      </c>
      <c r="AM380" s="15" t="s">
        <v>37</v>
      </c>
      <c r="AN380" s="15" t="s">
        <v>37</v>
      </c>
      <c r="AP380" s="16">
        <v>191594.27967411326</v>
      </c>
      <c r="AQ380" s="17">
        <v>1</v>
      </c>
      <c r="AR380" s="18" t="s">
        <v>37</v>
      </c>
      <c r="AS380" s="19">
        <v>2209855.3058035076</v>
      </c>
      <c r="AT380" s="19" t="s">
        <v>37</v>
      </c>
      <c r="AV380" s="16">
        <v>191594.27967411326</v>
      </c>
      <c r="AW380" s="17">
        <v>2</v>
      </c>
      <c r="AX380" s="18" t="s">
        <v>37</v>
      </c>
      <c r="AY380" s="19">
        <v>1078471.9086706755</v>
      </c>
      <c r="AZ380" s="19" t="s">
        <v>37</v>
      </c>
    </row>
    <row r="381" spans="2:52" x14ac:dyDescent="0.15">
      <c r="B381" s="12"/>
      <c r="I381" s="14">
        <v>44940</v>
      </c>
      <c r="J381" s="15" t="s">
        <v>37</v>
      </c>
      <c r="K381" s="15" t="s">
        <v>37</v>
      </c>
      <c r="L381" s="15">
        <v>41119.982585516787</v>
      </c>
      <c r="M381" s="15">
        <v>41709.122690715754</v>
      </c>
      <c r="N381" s="15" t="s">
        <v>37</v>
      </c>
      <c r="O381" s="15" t="s">
        <v>37</v>
      </c>
      <c r="P381" s="15">
        <v>33925.456399070528</v>
      </c>
      <c r="Q381" s="15">
        <v>22750.150210639986</v>
      </c>
      <c r="R381" s="15" t="s">
        <v>37</v>
      </c>
      <c r="S381" s="15" t="s">
        <v>37</v>
      </c>
      <c r="T381" s="15">
        <v>52030.269868005969</v>
      </c>
      <c r="U381" s="15" t="s">
        <v>37</v>
      </c>
      <c r="V381" s="15" t="s">
        <v>37</v>
      </c>
      <c r="W381" s="15" t="s">
        <v>37</v>
      </c>
      <c r="X381" s="15" t="s">
        <v>37</v>
      </c>
      <c r="Y381" s="15" t="s">
        <v>37</v>
      </c>
      <c r="Z381" s="15" t="s">
        <v>37</v>
      </c>
      <c r="AA381" s="15" t="s">
        <v>37</v>
      </c>
      <c r="AB381" s="15" t="s">
        <v>37</v>
      </c>
      <c r="AC381" s="15" t="s">
        <v>37</v>
      </c>
      <c r="AD381" s="15" t="s">
        <v>37</v>
      </c>
      <c r="AE381" s="15" t="s">
        <v>37</v>
      </c>
      <c r="AF381" s="15" t="s">
        <v>37</v>
      </c>
      <c r="AG381" s="15" t="s">
        <v>37</v>
      </c>
      <c r="AH381" s="15" t="s">
        <v>37</v>
      </c>
      <c r="AI381" s="15" t="s">
        <v>37</v>
      </c>
      <c r="AJ381" s="15" t="s">
        <v>37</v>
      </c>
      <c r="AK381" s="15" t="s">
        <v>37</v>
      </c>
      <c r="AL381" s="15" t="s">
        <v>37</v>
      </c>
      <c r="AM381" s="15" t="s">
        <v>37</v>
      </c>
      <c r="AN381" s="15" t="s">
        <v>37</v>
      </c>
      <c r="AP381" s="16">
        <v>191534.98175394902</v>
      </c>
      <c r="AQ381" s="17">
        <v>1</v>
      </c>
      <c r="AR381" s="18" t="s">
        <v>37</v>
      </c>
      <c r="AS381" s="19">
        <v>2401390.2875574566</v>
      </c>
      <c r="AT381" s="19" t="s">
        <v>37</v>
      </c>
      <c r="AV381" s="16">
        <v>191534.98175394902</v>
      </c>
      <c r="AW381" s="17">
        <v>2</v>
      </c>
      <c r="AX381" s="18">
        <v>2</v>
      </c>
      <c r="AY381" s="19">
        <v>1270006.8904246246</v>
      </c>
      <c r="AZ381" s="19">
        <v>1270006.8904246246</v>
      </c>
    </row>
    <row r="382" spans="2:52" x14ac:dyDescent="0.15">
      <c r="B382" s="12"/>
      <c r="I382" s="14">
        <v>44941</v>
      </c>
      <c r="J382" s="15" t="s">
        <v>37</v>
      </c>
      <c r="K382" s="15" t="s">
        <v>37</v>
      </c>
      <c r="L382" s="15">
        <v>41107.623093608228</v>
      </c>
      <c r="M382" s="15">
        <v>41696.58612012415</v>
      </c>
      <c r="N382" s="15" t="s">
        <v>37</v>
      </c>
      <c r="O382" s="15" t="s">
        <v>37</v>
      </c>
      <c r="P382" s="15">
        <v>33915.259376175723</v>
      </c>
      <c r="Q382" s="15">
        <v>22741.602654203703</v>
      </c>
      <c r="R382" s="15" t="s">
        <v>37</v>
      </c>
      <c r="S382" s="15" t="s">
        <v>37</v>
      </c>
      <c r="T382" s="15">
        <v>51085.798358043816</v>
      </c>
      <c r="U382" s="15" t="s">
        <v>37</v>
      </c>
      <c r="V382" s="15" t="s">
        <v>37</v>
      </c>
      <c r="W382" s="15" t="s">
        <v>37</v>
      </c>
      <c r="X382" s="15" t="s">
        <v>37</v>
      </c>
      <c r="Y382" s="15" t="s">
        <v>37</v>
      </c>
      <c r="Z382" s="15" t="s">
        <v>37</v>
      </c>
      <c r="AA382" s="15" t="s">
        <v>37</v>
      </c>
      <c r="AB382" s="15" t="s">
        <v>37</v>
      </c>
      <c r="AC382" s="15" t="s">
        <v>37</v>
      </c>
      <c r="AD382" s="15" t="s">
        <v>37</v>
      </c>
      <c r="AE382" s="15" t="s">
        <v>37</v>
      </c>
      <c r="AF382" s="15" t="s">
        <v>37</v>
      </c>
      <c r="AG382" s="15" t="s">
        <v>37</v>
      </c>
      <c r="AH382" s="15" t="s">
        <v>37</v>
      </c>
      <c r="AI382" s="15" t="s">
        <v>37</v>
      </c>
      <c r="AJ382" s="15" t="s">
        <v>37</v>
      </c>
      <c r="AK382" s="15" t="s">
        <v>37</v>
      </c>
      <c r="AL382" s="15" t="s">
        <v>37</v>
      </c>
      <c r="AM382" s="15" t="s">
        <v>37</v>
      </c>
      <c r="AN382" s="15" t="s">
        <v>37</v>
      </c>
      <c r="AP382" s="16">
        <v>190546.86960215564</v>
      </c>
      <c r="AQ382" s="17">
        <v>1</v>
      </c>
      <c r="AR382" s="18" t="s">
        <v>37</v>
      </c>
      <c r="AS382" s="19">
        <v>2591937.1571596125</v>
      </c>
      <c r="AT382" s="19" t="s">
        <v>37</v>
      </c>
      <c r="AV382" s="16">
        <v>190546.86960215564</v>
      </c>
      <c r="AW382" s="17">
        <v>3</v>
      </c>
      <c r="AX382" s="18" t="s">
        <v>37</v>
      </c>
      <c r="AY382" s="19">
        <v>190546.86960215564</v>
      </c>
      <c r="AZ382" s="19" t="s">
        <v>37</v>
      </c>
    </row>
    <row r="383" spans="2:52" x14ac:dyDescent="0.15">
      <c r="B383" s="12"/>
      <c r="I383" s="14">
        <v>44942</v>
      </c>
      <c r="J383" s="15" t="s">
        <v>37</v>
      </c>
      <c r="K383" s="15" t="s">
        <v>37</v>
      </c>
      <c r="L383" s="15">
        <v>41095.26731660981</v>
      </c>
      <c r="M383" s="15">
        <v>41684.053317667465</v>
      </c>
      <c r="N383" s="15" t="s">
        <v>37</v>
      </c>
      <c r="O383" s="15" t="s">
        <v>37</v>
      </c>
      <c r="P383" s="15">
        <v>33905.065418214654</v>
      </c>
      <c r="Q383" s="15">
        <v>22733.058309206481</v>
      </c>
      <c r="R383" s="15" t="s">
        <v>37</v>
      </c>
      <c r="S383" s="15" t="s">
        <v>37</v>
      </c>
      <c r="T383" s="15">
        <v>51070.443426651625</v>
      </c>
      <c r="U383" s="15" t="s">
        <v>37</v>
      </c>
      <c r="V383" s="15" t="s">
        <v>37</v>
      </c>
      <c r="W383" s="15" t="s">
        <v>37</v>
      </c>
      <c r="X383" s="15" t="s">
        <v>37</v>
      </c>
      <c r="Y383" s="15" t="s">
        <v>37</v>
      </c>
      <c r="Z383" s="15" t="s">
        <v>37</v>
      </c>
      <c r="AA383" s="15" t="s">
        <v>37</v>
      </c>
      <c r="AB383" s="15" t="s">
        <v>37</v>
      </c>
      <c r="AC383" s="15" t="s">
        <v>37</v>
      </c>
      <c r="AD383" s="15" t="s">
        <v>37</v>
      </c>
      <c r="AE383" s="15" t="s">
        <v>37</v>
      </c>
      <c r="AF383" s="15" t="s">
        <v>37</v>
      </c>
      <c r="AG383" s="15" t="s">
        <v>37</v>
      </c>
      <c r="AH383" s="15" t="s">
        <v>37</v>
      </c>
      <c r="AI383" s="15" t="s">
        <v>37</v>
      </c>
      <c r="AJ383" s="15" t="s">
        <v>37</v>
      </c>
      <c r="AK383" s="15" t="s">
        <v>37</v>
      </c>
      <c r="AL383" s="15" t="s">
        <v>37</v>
      </c>
      <c r="AM383" s="15" t="s">
        <v>37</v>
      </c>
      <c r="AN383" s="15" t="s">
        <v>37</v>
      </c>
      <c r="AP383" s="16">
        <v>190487.88778835002</v>
      </c>
      <c r="AQ383" s="17">
        <v>1</v>
      </c>
      <c r="AR383" s="18" t="s">
        <v>37</v>
      </c>
      <c r="AS383" s="19">
        <v>2782425.0449479627</v>
      </c>
      <c r="AT383" s="19" t="s">
        <v>37</v>
      </c>
      <c r="AV383" s="16">
        <v>190487.88778835002</v>
      </c>
      <c r="AW383" s="17">
        <v>3</v>
      </c>
      <c r="AX383" s="18" t="s">
        <v>37</v>
      </c>
      <c r="AY383" s="19">
        <v>381034.75739050563</v>
      </c>
      <c r="AZ383" s="19" t="s">
        <v>37</v>
      </c>
    </row>
    <row r="384" spans="2:52" x14ac:dyDescent="0.15">
      <c r="B384" s="12"/>
      <c r="I384" s="14">
        <v>44943</v>
      </c>
      <c r="J384" s="15" t="s">
        <v>37</v>
      </c>
      <c r="K384" s="15" t="s">
        <v>37</v>
      </c>
      <c r="L384" s="15">
        <v>41082.915253404928</v>
      </c>
      <c r="M384" s="15">
        <v>41671.524282213133</v>
      </c>
      <c r="N384" s="15" t="s">
        <v>37</v>
      </c>
      <c r="O384" s="15" t="s">
        <v>37</v>
      </c>
      <c r="P384" s="15">
        <v>33894.874524266088</v>
      </c>
      <c r="Q384" s="15">
        <v>22724.517174441738</v>
      </c>
      <c r="R384" s="15" t="s">
        <v>37</v>
      </c>
      <c r="S384" s="15" t="s">
        <v>37</v>
      </c>
      <c r="T384" s="15">
        <v>51055.093110513102</v>
      </c>
      <c r="U384" s="15" t="s">
        <v>37</v>
      </c>
      <c r="V384" s="15" t="s">
        <v>37</v>
      </c>
      <c r="W384" s="15" t="s">
        <v>37</v>
      </c>
      <c r="X384" s="15" t="s">
        <v>37</v>
      </c>
      <c r="Y384" s="15" t="s">
        <v>37</v>
      </c>
      <c r="Z384" s="15" t="s">
        <v>37</v>
      </c>
      <c r="AA384" s="15" t="s">
        <v>37</v>
      </c>
      <c r="AB384" s="15" t="s">
        <v>37</v>
      </c>
      <c r="AC384" s="15" t="s">
        <v>37</v>
      </c>
      <c r="AD384" s="15" t="s">
        <v>37</v>
      </c>
      <c r="AE384" s="15" t="s">
        <v>37</v>
      </c>
      <c r="AF384" s="15" t="s">
        <v>37</v>
      </c>
      <c r="AG384" s="15" t="s">
        <v>37</v>
      </c>
      <c r="AH384" s="15" t="s">
        <v>37</v>
      </c>
      <c r="AI384" s="15" t="s">
        <v>37</v>
      </c>
      <c r="AJ384" s="15" t="s">
        <v>37</v>
      </c>
      <c r="AK384" s="15" t="s">
        <v>37</v>
      </c>
      <c r="AL384" s="15" t="s">
        <v>37</v>
      </c>
      <c r="AM384" s="15" t="s">
        <v>37</v>
      </c>
      <c r="AN384" s="15" t="s">
        <v>37</v>
      </c>
      <c r="AP384" s="16">
        <v>190428.924344839</v>
      </c>
      <c r="AQ384" s="17">
        <v>1</v>
      </c>
      <c r="AR384" s="18" t="s">
        <v>37</v>
      </c>
      <c r="AS384" s="19">
        <v>2972853.9692928018</v>
      </c>
      <c r="AT384" s="19" t="s">
        <v>37</v>
      </c>
      <c r="AV384" s="16">
        <v>190428.924344839</v>
      </c>
      <c r="AW384" s="17">
        <v>3</v>
      </c>
      <c r="AX384" s="18" t="s">
        <v>37</v>
      </c>
      <c r="AY384" s="19">
        <v>571463.6817353447</v>
      </c>
      <c r="AZ384" s="19" t="s">
        <v>37</v>
      </c>
    </row>
    <row r="385" spans="2:52" x14ac:dyDescent="0.15">
      <c r="B385" s="12"/>
      <c r="I385" s="14">
        <v>44944</v>
      </c>
      <c r="J385" s="15" t="s">
        <v>37</v>
      </c>
      <c r="K385" s="15" t="s">
        <v>37</v>
      </c>
      <c r="L385" s="15">
        <v>40569.706330891029</v>
      </c>
      <c r="M385" s="15">
        <v>41157.083361874305</v>
      </c>
      <c r="N385" s="15" t="s">
        <v>37</v>
      </c>
      <c r="O385" s="15" t="s">
        <v>37</v>
      </c>
      <c r="P385" s="15">
        <v>40238.06544842328</v>
      </c>
      <c r="Q385" s="15">
        <v>33956.065866573845</v>
      </c>
      <c r="R385" s="15" t="s">
        <v>37</v>
      </c>
      <c r="S385" s="15" t="s">
        <v>37</v>
      </c>
      <c r="T385" s="15">
        <v>51039.747408241034</v>
      </c>
      <c r="U385" s="15" t="s">
        <v>37</v>
      </c>
      <c r="V385" s="15" t="s">
        <v>37</v>
      </c>
      <c r="W385" s="15" t="s">
        <v>37</v>
      </c>
      <c r="X385" s="15" t="s">
        <v>37</v>
      </c>
      <c r="Y385" s="15" t="s">
        <v>37</v>
      </c>
      <c r="Z385" s="15" t="s">
        <v>37</v>
      </c>
      <c r="AA385" s="15" t="s">
        <v>37</v>
      </c>
      <c r="AB385" s="15" t="s">
        <v>37</v>
      </c>
      <c r="AC385" s="15" t="s">
        <v>37</v>
      </c>
      <c r="AD385" s="15" t="s">
        <v>37</v>
      </c>
      <c r="AE385" s="15" t="s">
        <v>37</v>
      </c>
      <c r="AF385" s="15" t="s">
        <v>37</v>
      </c>
      <c r="AG385" s="15" t="s">
        <v>37</v>
      </c>
      <c r="AH385" s="15" t="s">
        <v>37</v>
      </c>
      <c r="AI385" s="15" t="s">
        <v>37</v>
      </c>
      <c r="AJ385" s="15" t="s">
        <v>37</v>
      </c>
      <c r="AK385" s="15" t="s">
        <v>37</v>
      </c>
      <c r="AL385" s="15" t="s">
        <v>37</v>
      </c>
      <c r="AM385" s="15" t="s">
        <v>37</v>
      </c>
      <c r="AN385" s="15" t="s">
        <v>37</v>
      </c>
      <c r="AP385" s="16">
        <v>206960.66841600349</v>
      </c>
      <c r="AQ385" s="17">
        <v>1</v>
      </c>
      <c r="AR385" s="18" t="s">
        <v>37</v>
      </c>
      <c r="AS385" s="19">
        <v>3179814.6377088055</v>
      </c>
      <c r="AT385" s="19" t="s">
        <v>37</v>
      </c>
      <c r="AV385" s="16">
        <v>206960.66841600349</v>
      </c>
      <c r="AW385" s="17">
        <v>3</v>
      </c>
      <c r="AX385" s="18" t="s">
        <v>37</v>
      </c>
      <c r="AY385" s="19">
        <v>778424.35015134816</v>
      </c>
      <c r="AZ385" s="19" t="s">
        <v>37</v>
      </c>
    </row>
    <row r="386" spans="2:52" x14ac:dyDescent="0.15">
      <c r="B386" s="12"/>
      <c r="I386" s="14">
        <v>44945</v>
      </c>
      <c r="J386" s="15" t="s">
        <v>37</v>
      </c>
      <c r="K386" s="15" t="s">
        <v>37</v>
      </c>
      <c r="L386" s="15">
        <v>40557.512236302427</v>
      </c>
      <c r="M386" s="15">
        <v>41144.712718532392</v>
      </c>
      <c r="N386" s="15" t="s">
        <v>37</v>
      </c>
      <c r="O386" s="15" t="s">
        <v>37</v>
      </c>
      <c r="P386" s="15">
        <v>40225.971035608505</v>
      </c>
      <c r="Q386" s="15">
        <v>33945.85964334767</v>
      </c>
      <c r="R386" s="15" t="s">
        <v>37</v>
      </c>
      <c r="S386" s="15" t="s">
        <v>37</v>
      </c>
      <c r="T386" s="15">
        <v>51024.406318448608</v>
      </c>
      <c r="U386" s="15" t="s">
        <v>37</v>
      </c>
      <c r="V386" s="15" t="s">
        <v>37</v>
      </c>
      <c r="W386" s="15" t="s">
        <v>37</v>
      </c>
      <c r="X386" s="15" t="s">
        <v>37</v>
      </c>
      <c r="Y386" s="15" t="s">
        <v>37</v>
      </c>
      <c r="Z386" s="15" t="s">
        <v>37</v>
      </c>
      <c r="AA386" s="15" t="s">
        <v>37</v>
      </c>
      <c r="AB386" s="15" t="s">
        <v>37</v>
      </c>
      <c r="AC386" s="15" t="s">
        <v>37</v>
      </c>
      <c r="AD386" s="15" t="s">
        <v>37</v>
      </c>
      <c r="AE386" s="15" t="s">
        <v>37</v>
      </c>
      <c r="AF386" s="15" t="s">
        <v>37</v>
      </c>
      <c r="AG386" s="15" t="s">
        <v>37</v>
      </c>
      <c r="AH386" s="15" t="s">
        <v>37</v>
      </c>
      <c r="AI386" s="15" t="s">
        <v>37</v>
      </c>
      <c r="AJ386" s="15" t="s">
        <v>37</v>
      </c>
      <c r="AK386" s="15" t="s">
        <v>37</v>
      </c>
      <c r="AL386" s="15" t="s">
        <v>37</v>
      </c>
      <c r="AM386" s="15" t="s">
        <v>37</v>
      </c>
      <c r="AN386" s="15" t="s">
        <v>37</v>
      </c>
      <c r="AP386" s="16">
        <v>206898.4619522396</v>
      </c>
      <c r="AQ386" s="17">
        <v>1</v>
      </c>
      <c r="AR386" s="18" t="s">
        <v>37</v>
      </c>
      <c r="AS386" s="19">
        <v>3386713.0996610452</v>
      </c>
      <c r="AT386" s="19" t="s">
        <v>37</v>
      </c>
      <c r="AV386" s="16">
        <v>206898.4619522396</v>
      </c>
      <c r="AW386" s="17">
        <v>3</v>
      </c>
      <c r="AX386" s="18" t="s">
        <v>37</v>
      </c>
      <c r="AY386" s="19">
        <v>985322.81210358778</v>
      </c>
      <c r="AZ386" s="19" t="s">
        <v>37</v>
      </c>
    </row>
    <row r="387" spans="2:52" x14ac:dyDescent="0.15">
      <c r="B387" s="12"/>
      <c r="I387" s="14">
        <v>44946</v>
      </c>
      <c r="J387" s="15" t="s">
        <v>37</v>
      </c>
      <c r="K387" s="15" t="s">
        <v>37</v>
      </c>
      <c r="L387" s="15">
        <v>40545.321806910259</v>
      </c>
      <c r="M387" s="15">
        <v>41132.345793452419</v>
      </c>
      <c r="N387" s="15" t="s">
        <v>37</v>
      </c>
      <c r="O387" s="15" t="s">
        <v>37</v>
      </c>
      <c r="P387" s="15">
        <v>40213.88025802865</v>
      </c>
      <c r="Q387" s="15">
        <v>33935.656487820583</v>
      </c>
      <c r="R387" s="15" t="s">
        <v>37</v>
      </c>
      <c r="S387" s="15" t="s">
        <v>37</v>
      </c>
      <c r="T387" s="15">
        <v>51009.069839749463</v>
      </c>
      <c r="U387" s="15" t="s">
        <v>37</v>
      </c>
      <c r="V387" s="15" t="s">
        <v>37</v>
      </c>
      <c r="W387" s="15" t="s">
        <v>37</v>
      </c>
      <c r="X387" s="15" t="s">
        <v>37</v>
      </c>
      <c r="Y387" s="15" t="s">
        <v>37</v>
      </c>
      <c r="Z387" s="15" t="s">
        <v>37</v>
      </c>
      <c r="AA387" s="15" t="s">
        <v>37</v>
      </c>
      <c r="AB387" s="15" t="s">
        <v>37</v>
      </c>
      <c r="AC387" s="15" t="s">
        <v>37</v>
      </c>
      <c r="AD387" s="15" t="s">
        <v>37</v>
      </c>
      <c r="AE387" s="15" t="s">
        <v>37</v>
      </c>
      <c r="AF387" s="15" t="s">
        <v>37</v>
      </c>
      <c r="AG387" s="15" t="s">
        <v>37</v>
      </c>
      <c r="AH387" s="15" t="s">
        <v>37</v>
      </c>
      <c r="AI387" s="15" t="s">
        <v>37</v>
      </c>
      <c r="AJ387" s="15" t="s">
        <v>37</v>
      </c>
      <c r="AK387" s="15" t="s">
        <v>37</v>
      </c>
      <c r="AL387" s="15" t="s">
        <v>37</v>
      </c>
      <c r="AM387" s="15" t="s">
        <v>37</v>
      </c>
      <c r="AN387" s="15" t="s">
        <v>37</v>
      </c>
      <c r="AP387" s="16">
        <v>206836.27418596137</v>
      </c>
      <c r="AQ387" s="17">
        <v>1</v>
      </c>
      <c r="AR387" s="18" t="s">
        <v>37</v>
      </c>
      <c r="AS387" s="19">
        <v>3593549.3738470068</v>
      </c>
      <c r="AT387" s="19" t="s">
        <v>37</v>
      </c>
      <c r="AV387" s="16">
        <v>206836.27418596137</v>
      </c>
      <c r="AW387" s="17">
        <v>3</v>
      </c>
      <c r="AX387" s="18" t="s">
        <v>37</v>
      </c>
      <c r="AY387" s="19">
        <v>1192159.0862895492</v>
      </c>
      <c r="AZ387" s="19" t="s">
        <v>37</v>
      </c>
    </row>
    <row r="388" spans="2:52" x14ac:dyDescent="0.15">
      <c r="B388" s="12"/>
      <c r="I388" s="14">
        <v>44947</v>
      </c>
      <c r="J388" s="15" t="s">
        <v>37</v>
      </c>
      <c r="K388" s="15" t="s">
        <v>37</v>
      </c>
      <c r="L388" s="15">
        <v>40533.135041612863</v>
      </c>
      <c r="M388" s="15">
        <v>41119.982585516787</v>
      </c>
      <c r="N388" s="15" t="s">
        <v>37</v>
      </c>
      <c r="O388" s="15" t="s">
        <v>37</v>
      </c>
      <c r="P388" s="15">
        <v>40201.793114591099</v>
      </c>
      <c r="Q388" s="15">
        <v>33925.456399070528</v>
      </c>
      <c r="R388" s="15" t="s">
        <v>37</v>
      </c>
      <c r="S388" s="15" t="s">
        <v>37</v>
      </c>
      <c r="T388" s="15">
        <v>50993.737970757626</v>
      </c>
      <c r="U388" s="15" t="s">
        <v>37</v>
      </c>
      <c r="V388" s="15" t="s">
        <v>37</v>
      </c>
      <c r="W388" s="15" t="s">
        <v>37</v>
      </c>
      <c r="X388" s="15" t="s">
        <v>37</v>
      </c>
      <c r="Y388" s="15" t="s">
        <v>37</v>
      </c>
      <c r="Z388" s="15" t="s">
        <v>37</v>
      </c>
      <c r="AA388" s="15" t="s">
        <v>37</v>
      </c>
      <c r="AB388" s="15" t="s">
        <v>37</v>
      </c>
      <c r="AC388" s="15" t="s">
        <v>37</v>
      </c>
      <c r="AD388" s="15" t="s">
        <v>37</v>
      </c>
      <c r="AE388" s="15" t="s">
        <v>37</v>
      </c>
      <c r="AF388" s="15" t="s">
        <v>37</v>
      </c>
      <c r="AG388" s="15" t="s">
        <v>37</v>
      </c>
      <c r="AH388" s="15" t="s">
        <v>37</v>
      </c>
      <c r="AI388" s="15" t="s">
        <v>37</v>
      </c>
      <c r="AJ388" s="15" t="s">
        <v>37</v>
      </c>
      <c r="AK388" s="15" t="s">
        <v>37</v>
      </c>
      <c r="AL388" s="15" t="s">
        <v>37</v>
      </c>
      <c r="AM388" s="15" t="s">
        <v>37</v>
      </c>
      <c r="AN388" s="15" t="s">
        <v>37</v>
      </c>
      <c r="AP388" s="16">
        <v>206774.10511154891</v>
      </c>
      <c r="AQ388" s="17">
        <v>1</v>
      </c>
      <c r="AR388" s="18" t="s">
        <v>37</v>
      </c>
      <c r="AS388" s="19">
        <v>3800323.4789585555</v>
      </c>
      <c r="AT388" s="19" t="s">
        <v>37</v>
      </c>
      <c r="AV388" s="16">
        <v>206774.10511154891</v>
      </c>
      <c r="AW388" s="17">
        <v>3</v>
      </c>
      <c r="AX388" s="18">
        <v>3</v>
      </c>
      <c r="AY388" s="19">
        <v>1398933.1914010982</v>
      </c>
      <c r="AZ388" s="19">
        <v>1398933.1914010982</v>
      </c>
    </row>
    <row r="389" spans="2:52" x14ac:dyDescent="0.15">
      <c r="B389" s="12"/>
      <c r="I389" s="14">
        <v>44948</v>
      </c>
      <c r="J389" s="15" t="s">
        <v>37</v>
      </c>
      <c r="K389" s="15" t="s">
        <v>37</v>
      </c>
      <c r="L389" s="15">
        <v>40520.951939308929</v>
      </c>
      <c r="M389" s="15">
        <v>41107.623093608228</v>
      </c>
      <c r="N389" s="15" t="s">
        <v>37</v>
      </c>
      <c r="O389" s="15" t="s">
        <v>37</v>
      </c>
      <c r="P389" s="15">
        <v>40189.709604203512</v>
      </c>
      <c r="Q389" s="15">
        <v>33915.259376175723</v>
      </c>
      <c r="R389" s="15" t="s">
        <v>37</v>
      </c>
      <c r="S389" s="15" t="s">
        <v>37</v>
      </c>
      <c r="T389" s="15">
        <v>50051.530515358696</v>
      </c>
      <c r="U389" s="15" t="s">
        <v>37</v>
      </c>
      <c r="V389" s="15" t="s">
        <v>37</v>
      </c>
      <c r="W389" s="15" t="s">
        <v>37</v>
      </c>
      <c r="X389" s="15" t="s">
        <v>37</v>
      </c>
      <c r="Y389" s="15" t="s">
        <v>37</v>
      </c>
      <c r="Z389" s="15" t="s">
        <v>37</v>
      </c>
      <c r="AA389" s="15" t="s">
        <v>37</v>
      </c>
      <c r="AB389" s="15" t="s">
        <v>37</v>
      </c>
      <c r="AC389" s="15" t="s">
        <v>37</v>
      </c>
      <c r="AD389" s="15" t="s">
        <v>37</v>
      </c>
      <c r="AE389" s="15" t="s">
        <v>37</v>
      </c>
      <c r="AF389" s="15" t="s">
        <v>37</v>
      </c>
      <c r="AG389" s="15" t="s">
        <v>37</v>
      </c>
      <c r="AH389" s="15" t="s">
        <v>37</v>
      </c>
      <c r="AI389" s="15" t="s">
        <v>37</v>
      </c>
      <c r="AJ389" s="15" t="s">
        <v>37</v>
      </c>
      <c r="AK389" s="15" t="s">
        <v>37</v>
      </c>
      <c r="AL389" s="15" t="s">
        <v>37</v>
      </c>
      <c r="AM389" s="15" t="s">
        <v>37</v>
      </c>
      <c r="AN389" s="15" t="s">
        <v>37</v>
      </c>
      <c r="AP389" s="16">
        <v>205785.0745286551</v>
      </c>
      <c r="AQ389" s="17">
        <v>1</v>
      </c>
      <c r="AR389" s="18" t="s">
        <v>37</v>
      </c>
      <c r="AS389" s="19">
        <v>4006108.5534872105</v>
      </c>
      <c r="AT389" s="19" t="s">
        <v>37</v>
      </c>
      <c r="AV389" s="16">
        <v>205785.0745286551</v>
      </c>
      <c r="AW389" s="17">
        <v>4</v>
      </c>
      <c r="AX389" s="18" t="s">
        <v>37</v>
      </c>
      <c r="AY389" s="19">
        <v>205785.0745286551</v>
      </c>
      <c r="AZ389" s="19" t="s">
        <v>37</v>
      </c>
    </row>
    <row r="390" spans="2:52" x14ac:dyDescent="0.15">
      <c r="B390" s="12"/>
      <c r="I390" s="14">
        <v>44949</v>
      </c>
      <c r="J390" s="15" t="s">
        <v>37</v>
      </c>
      <c r="K390" s="15" t="s">
        <v>37</v>
      </c>
      <c r="L390" s="15">
        <v>40508.772498897451</v>
      </c>
      <c r="M390" s="15">
        <v>41095.26731660981</v>
      </c>
      <c r="N390" s="15" t="s">
        <v>37</v>
      </c>
      <c r="O390" s="15" t="s">
        <v>37</v>
      </c>
      <c r="P390" s="15">
        <v>40177.629725773913</v>
      </c>
      <c r="Q390" s="15">
        <v>33905.065418214654</v>
      </c>
      <c r="R390" s="15" t="s">
        <v>37</v>
      </c>
      <c r="S390" s="15" t="s">
        <v>37</v>
      </c>
      <c r="T390" s="15">
        <v>50036.486455329512</v>
      </c>
      <c r="U390" s="15" t="s">
        <v>37</v>
      </c>
      <c r="V390" s="15" t="s">
        <v>37</v>
      </c>
      <c r="W390" s="15" t="s">
        <v>37</v>
      </c>
      <c r="X390" s="15" t="s">
        <v>37</v>
      </c>
      <c r="Y390" s="15" t="s">
        <v>37</v>
      </c>
      <c r="Z390" s="15" t="s">
        <v>37</v>
      </c>
      <c r="AA390" s="15" t="s">
        <v>37</v>
      </c>
      <c r="AB390" s="15" t="s">
        <v>37</v>
      </c>
      <c r="AC390" s="15" t="s">
        <v>37</v>
      </c>
      <c r="AD390" s="15" t="s">
        <v>37</v>
      </c>
      <c r="AE390" s="15" t="s">
        <v>37</v>
      </c>
      <c r="AF390" s="15" t="s">
        <v>37</v>
      </c>
      <c r="AG390" s="15" t="s">
        <v>37</v>
      </c>
      <c r="AH390" s="15" t="s">
        <v>37</v>
      </c>
      <c r="AI390" s="15" t="s">
        <v>37</v>
      </c>
      <c r="AJ390" s="15" t="s">
        <v>37</v>
      </c>
      <c r="AK390" s="15" t="s">
        <v>37</v>
      </c>
      <c r="AL390" s="15" t="s">
        <v>37</v>
      </c>
      <c r="AM390" s="15" t="s">
        <v>37</v>
      </c>
      <c r="AN390" s="15" t="s">
        <v>37</v>
      </c>
      <c r="AP390" s="16">
        <v>205723.22141482536</v>
      </c>
      <c r="AQ390" s="17">
        <v>1</v>
      </c>
      <c r="AR390" s="18" t="s">
        <v>37</v>
      </c>
      <c r="AS390" s="19">
        <v>4211831.7749020355</v>
      </c>
      <c r="AT390" s="19" t="s">
        <v>37</v>
      </c>
      <c r="AV390" s="16">
        <v>205723.22141482536</v>
      </c>
      <c r="AW390" s="17">
        <v>4</v>
      </c>
      <c r="AX390" s="18" t="s">
        <v>37</v>
      </c>
      <c r="AY390" s="19">
        <v>411508.29594348045</v>
      </c>
      <c r="AZ390" s="19" t="s">
        <v>37</v>
      </c>
    </row>
    <row r="391" spans="2:52" x14ac:dyDescent="0.15">
      <c r="B391" s="12"/>
      <c r="I391" s="14">
        <v>44950</v>
      </c>
      <c r="J391" s="15" t="s">
        <v>37</v>
      </c>
      <c r="K391" s="15" t="s">
        <v>37</v>
      </c>
      <c r="L391" s="15">
        <v>40496.596719277783</v>
      </c>
      <c r="M391" s="15">
        <v>41082.915253404928</v>
      </c>
      <c r="N391" s="15" t="s">
        <v>37</v>
      </c>
      <c r="O391" s="15" t="s">
        <v>37</v>
      </c>
      <c r="P391" s="15">
        <v>40165.553478210619</v>
      </c>
      <c r="Q391" s="15">
        <v>33894.874524266088</v>
      </c>
      <c r="R391" s="15" t="s">
        <v>37</v>
      </c>
      <c r="S391" s="15" t="s">
        <v>37</v>
      </c>
      <c r="T391" s="15">
        <v>50021.446917114932</v>
      </c>
      <c r="U391" s="15" t="s">
        <v>37</v>
      </c>
      <c r="V391" s="15" t="s">
        <v>37</v>
      </c>
      <c r="W391" s="15" t="s">
        <v>37</v>
      </c>
      <c r="X391" s="15" t="s">
        <v>37</v>
      </c>
      <c r="Y391" s="15" t="s">
        <v>37</v>
      </c>
      <c r="Z391" s="15" t="s">
        <v>37</v>
      </c>
      <c r="AA391" s="15" t="s">
        <v>37</v>
      </c>
      <c r="AB391" s="15" t="s">
        <v>37</v>
      </c>
      <c r="AC391" s="15" t="s">
        <v>37</v>
      </c>
      <c r="AD391" s="15" t="s">
        <v>37</v>
      </c>
      <c r="AE391" s="15" t="s">
        <v>37</v>
      </c>
      <c r="AF391" s="15" t="s">
        <v>37</v>
      </c>
      <c r="AG391" s="15" t="s">
        <v>37</v>
      </c>
      <c r="AH391" s="15" t="s">
        <v>37</v>
      </c>
      <c r="AI391" s="15" t="s">
        <v>37</v>
      </c>
      <c r="AJ391" s="15" t="s">
        <v>37</v>
      </c>
      <c r="AK391" s="15" t="s">
        <v>37</v>
      </c>
      <c r="AL391" s="15" t="s">
        <v>37</v>
      </c>
      <c r="AM391" s="15" t="s">
        <v>37</v>
      </c>
      <c r="AN391" s="15" t="s">
        <v>37</v>
      </c>
      <c r="AP391" s="16">
        <v>205661.38689227434</v>
      </c>
      <c r="AQ391" s="17">
        <v>1</v>
      </c>
      <c r="AR391" s="18" t="s">
        <v>37</v>
      </c>
      <c r="AS391" s="19">
        <v>4417493.1617943095</v>
      </c>
      <c r="AT391" s="19" t="s">
        <v>37</v>
      </c>
      <c r="AV391" s="16">
        <v>205661.38689227434</v>
      </c>
      <c r="AW391" s="17">
        <v>4</v>
      </c>
      <c r="AX391" s="18" t="s">
        <v>37</v>
      </c>
      <c r="AY391" s="19">
        <v>617169.68283575482</v>
      </c>
      <c r="AZ391" s="19" t="s">
        <v>37</v>
      </c>
    </row>
    <row r="392" spans="2:52" x14ac:dyDescent="0.15">
      <c r="B392" s="12"/>
      <c r="I392" s="14">
        <v>44951</v>
      </c>
      <c r="J392" s="15" t="s">
        <v>37</v>
      </c>
      <c r="K392" s="15" t="s">
        <v>37</v>
      </c>
      <c r="L392" s="15">
        <v>39984.616888246514</v>
      </c>
      <c r="M392" s="15">
        <v>40569.706330891029</v>
      </c>
      <c r="N392" s="15" t="s">
        <v>37</v>
      </c>
      <c r="O392" s="15" t="s">
        <v>37</v>
      </c>
      <c r="P392" s="15">
        <v>43080.849640499895</v>
      </c>
      <c r="Q392" s="15">
        <v>40238.06544842328</v>
      </c>
      <c r="R392" s="15" t="s">
        <v>37</v>
      </c>
      <c r="S392" s="15" t="s">
        <v>37</v>
      </c>
      <c r="T392" s="15">
        <v>50006.411899355851</v>
      </c>
      <c r="U392" s="15" t="s">
        <v>37</v>
      </c>
      <c r="V392" s="15" t="s">
        <v>37</v>
      </c>
      <c r="W392" s="15" t="s">
        <v>37</v>
      </c>
      <c r="X392" s="15" t="s">
        <v>37</v>
      </c>
      <c r="Y392" s="15" t="s">
        <v>37</v>
      </c>
      <c r="Z392" s="15" t="s">
        <v>37</v>
      </c>
      <c r="AA392" s="15" t="s">
        <v>37</v>
      </c>
      <c r="AB392" s="15" t="s">
        <v>37</v>
      </c>
      <c r="AC392" s="15" t="s">
        <v>37</v>
      </c>
      <c r="AD392" s="15" t="s">
        <v>37</v>
      </c>
      <c r="AE392" s="15" t="s">
        <v>37</v>
      </c>
      <c r="AF392" s="15" t="s">
        <v>37</v>
      </c>
      <c r="AG392" s="15" t="s">
        <v>37</v>
      </c>
      <c r="AH392" s="15" t="s">
        <v>37</v>
      </c>
      <c r="AI392" s="15" t="s">
        <v>37</v>
      </c>
      <c r="AJ392" s="15" t="s">
        <v>37</v>
      </c>
      <c r="AK392" s="15" t="s">
        <v>37</v>
      </c>
      <c r="AL392" s="15" t="s">
        <v>37</v>
      </c>
      <c r="AM392" s="15" t="s">
        <v>37</v>
      </c>
      <c r="AN392" s="15" t="s">
        <v>37</v>
      </c>
      <c r="AP392" s="16">
        <v>213879.65020741659</v>
      </c>
      <c r="AQ392" s="17">
        <v>1</v>
      </c>
      <c r="AR392" s="18" t="s">
        <v>37</v>
      </c>
      <c r="AS392" s="19">
        <v>4631372.8120017257</v>
      </c>
      <c r="AT392" s="19" t="s">
        <v>37</v>
      </c>
      <c r="AV392" s="16">
        <v>213879.65020741659</v>
      </c>
      <c r="AW392" s="17">
        <v>4</v>
      </c>
      <c r="AX392" s="18" t="s">
        <v>37</v>
      </c>
      <c r="AY392" s="19">
        <v>831049.33304317144</v>
      </c>
      <c r="AZ392" s="19" t="s">
        <v>37</v>
      </c>
    </row>
    <row r="393" spans="2:52" x14ac:dyDescent="0.15">
      <c r="B393" s="12"/>
      <c r="I393" s="14">
        <v>44952</v>
      </c>
      <c r="J393" s="15" t="s">
        <v>37</v>
      </c>
      <c r="K393" s="15" t="s">
        <v>37</v>
      </c>
      <c r="L393" s="15">
        <v>39972.598654827525</v>
      </c>
      <c r="M393" s="15">
        <v>40557.512236302427</v>
      </c>
      <c r="N393" s="15" t="s">
        <v>37</v>
      </c>
      <c r="O393" s="15" t="s">
        <v>37</v>
      </c>
      <c r="P393" s="15">
        <v>43067.900767979379</v>
      </c>
      <c r="Q393" s="15">
        <v>40225.971035608505</v>
      </c>
      <c r="R393" s="15" t="s">
        <v>37</v>
      </c>
      <c r="S393" s="15" t="s">
        <v>37</v>
      </c>
      <c r="T393" s="15">
        <v>49991.381400693528</v>
      </c>
      <c r="U393" s="15" t="s">
        <v>37</v>
      </c>
      <c r="V393" s="15" t="s">
        <v>37</v>
      </c>
      <c r="W393" s="15" t="s">
        <v>37</v>
      </c>
      <c r="X393" s="15" t="s">
        <v>37</v>
      </c>
      <c r="Y393" s="15" t="s">
        <v>37</v>
      </c>
      <c r="Z393" s="15" t="s">
        <v>37</v>
      </c>
      <c r="AA393" s="15" t="s">
        <v>37</v>
      </c>
      <c r="AB393" s="15" t="s">
        <v>37</v>
      </c>
      <c r="AC393" s="15" t="s">
        <v>37</v>
      </c>
      <c r="AD393" s="15" t="s">
        <v>37</v>
      </c>
      <c r="AE393" s="15" t="s">
        <v>37</v>
      </c>
      <c r="AF393" s="15" t="s">
        <v>37</v>
      </c>
      <c r="AG393" s="15" t="s">
        <v>37</v>
      </c>
      <c r="AH393" s="15" t="s">
        <v>37</v>
      </c>
      <c r="AI393" s="15" t="s">
        <v>37</v>
      </c>
      <c r="AJ393" s="15" t="s">
        <v>37</v>
      </c>
      <c r="AK393" s="15" t="s">
        <v>37</v>
      </c>
      <c r="AL393" s="15" t="s">
        <v>37</v>
      </c>
      <c r="AM393" s="15" t="s">
        <v>37</v>
      </c>
      <c r="AN393" s="15" t="s">
        <v>37</v>
      </c>
      <c r="AP393" s="16">
        <v>213815.36409541135</v>
      </c>
      <c r="AQ393" s="17">
        <v>1</v>
      </c>
      <c r="AR393" s="18" t="s">
        <v>37</v>
      </c>
      <c r="AS393" s="19">
        <v>4845188.1760971369</v>
      </c>
      <c r="AT393" s="19" t="s">
        <v>37</v>
      </c>
      <c r="AV393" s="16">
        <v>213815.36409541135</v>
      </c>
      <c r="AW393" s="17">
        <v>4</v>
      </c>
      <c r="AX393" s="18" t="s">
        <v>37</v>
      </c>
      <c r="AY393" s="19">
        <v>1044864.6971385828</v>
      </c>
      <c r="AZ393" s="19" t="s">
        <v>37</v>
      </c>
    </row>
    <row r="394" spans="2:52" x14ac:dyDescent="0.15">
      <c r="B394" s="12"/>
      <c r="I394" s="14">
        <v>44953</v>
      </c>
      <c r="J394" s="15" t="s">
        <v>37</v>
      </c>
      <c r="K394" s="15" t="s">
        <v>37</v>
      </c>
      <c r="L394" s="15">
        <v>39960.584033746134</v>
      </c>
      <c r="M394" s="15">
        <v>40545.321806910259</v>
      </c>
      <c r="N394" s="15" t="s">
        <v>37</v>
      </c>
      <c r="O394" s="15" t="s">
        <v>37</v>
      </c>
      <c r="P394" s="15">
        <v>43054.955787519975</v>
      </c>
      <c r="Q394" s="15">
        <v>40213.88025802865</v>
      </c>
      <c r="R394" s="15" t="s">
        <v>37</v>
      </c>
      <c r="S394" s="15" t="s">
        <v>37</v>
      </c>
      <c r="T394" s="15">
        <v>49976.355419769665</v>
      </c>
      <c r="U394" s="15" t="s">
        <v>37</v>
      </c>
      <c r="V394" s="15" t="s">
        <v>37</v>
      </c>
      <c r="W394" s="15" t="s">
        <v>37</v>
      </c>
      <c r="X394" s="15" t="s">
        <v>37</v>
      </c>
      <c r="Y394" s="15" t="s">
        <v>37</v>
      </c>
      <c r="Z394" s="15" t="s">
        <v>37</v>
      </c>
      <c r="AA394" s="15" t="s">
        <v>37</v>
      </c>
      <c r="AB394" s="15" t="s">
        <v>37</v>
      </c>
      <c r="AC394" s="15" t="s">
        <v>37</v>
      </c>
      <c r="AD394" s="15" t="s">
        <v>37</v>
      </c>
      <c r="AE394" s="15" t="s">
        <v>37</v>
      </c>
      <c r="AF394" s="15" t="s">
        <v>37</v>
      </c>
      <c r="AG394" s="15" t="s">
        <v>37</v>
      </c>
      <c r="AH394" s="15" t="s">
        <v>37</v>
      </c>
      <c r="AI394" s="15" t="s">
        <v>37</v>
      </c>
      <c r="AJ394" s="15" t="s">
        <v>37</v>
      </c>
      <c r="AK394" s="15" t="s">
        <v>37</v>
      </c>
      <c r="AL394" s="15" t="s">
        <v>37</v>
      </c>
      <c r="AM394" s="15" t="s">
        <v>37</v>
      </c>
      <c r="AN394" s="15" t="s">
        <v>37</v>
      </c>
      <c r="AP394" s="16">
        <v>213751.09730597469</v>
      </c>
      <c r="AQ394" s="17">
        <v>1</v>
      </c>
      <c r="AR394" s="18" t="s">
        <v>37</v>
      </c>
      <c r="AS394" s="19">
        <v>5058939.2734031118</v>
      </c>
      <c r="AT394" s="19" t="s">
        <v>37</v>
      </c>
      <c r="AV394" s="16">
        <v>213751.09730597469</v>
      </c>
      <c r="AW394" s="17">
        <v>4</v>
      </c>
      <c r="AX394" s="18" t="s">
        <v>37</v>
      </c>
      <c r="AY394" s="19">
        <v>1258615.7944445575</v>
      </c>
      <c r="AZ394" s="19" t="s">
        <v>37</v>
      </c>
    </row>
    <row r="395" spans="2:52" x14ac:dyDescent="0.15">
      <c r="B395" s="12"/>
      <c r="I395" s="14">
        <v>44954</v>
      </c>
      <c r="J395" s="15" t="s">
        <v>37</v>
      </c>
      <c r="K395" s="15" t="s">
        <v>37</v>
      </c>
      <c r="L395" s="15">
        <v>39948.573023916564</v>
      </c>
      <c r="M395" s="15">
        <v>40533.135041612863</v>
      </c>
      <c r="N395" s="15" t="s">
        <v>37</v>
      </c>
      <c r="O395" s="15" t="s">
        <v>37</v>
      </c>
      <c r="P395" s="15">
        <v>43042.014697951832</v>
      </c>
      <c r="Q395" s="15">
        <v>40201.793114591099</v>
      </c>
      <c r="R395" s="15" t="s">
        <v>37</v>
      </c>
      <c r="S395" s="15" t="s">
        <v>37</v>
      </c>
      <c r="T395" s="15">
        <v>49961.333955226357</v>
      </c>
      <c r="U395" s="15" t="s">
        <v>37</v>
      </c>
      <c r="V395" s="15" t="s">
        <v>37</v>
      </c>
      <c r="W395" s="15" t="s">
        <v>37</v>
      </c>
      <c r="X395" s="15" t="s">
        <v>37</v>
      </c>
      <c r="Y395" s="15" t="s">
        <v>37</v>
      </c>
      <c r="Z395" s="15" t="s">
        <v>37</v>
      </c>
      <c r="AA395" s="15" t="s">
        <v>37</v>
      </c>
      <c r="AB395" s="15" t="s">
        <v>37</v>
      </c>
      <c r="AC395" s="15" t="s">
        <v>37</v>
      </c>
      <c r="AD395" s="15" t="s">
        <v>37</v>
      </c>
      <c r="AE395" s="15" t="s">
        <v>37</v>
      </c>
      <c r="AF395" s="15" t="s">
        <v>37</v>
      </c>
      <c r="AG395" s="15" t="s">
        <v>37</v>
      </c>
      <c r="AH395" s="15" t="s">
        <v>37</v>
      </c>
      <c r="AI395" s="15" t="s">
        <v>37</v>
      </c>
      <c r="AJ395" s="15" t="s">
        <v>37</v>
      </c>
      <c r="AK395" s="15" t="s">
        <v>37</v>
      </c>
      <c r="AL395" s="15" t="s">
        <v>37</v>
      </c>
      <c r="AM395" s="15" t="s">
        <v>37</v>
      </c>
      <c r="AN395" s="15" t="s">
        <v>37</v>
      </c>
      <c r="AP395" s="16">
        <v>213686.84983329871</v>
      </c>
      <c r="AQ395" s="17">
        <v>1</v>
      </c>
      <c r="AR395" s="18" t="s">
        <v>37</v>
      </c>
      <c r="AS395" s="19">
        <v>5272626.1232364103</v>
      </c>
      <c r="AT395" s="19" t="s">
        <v>37</v>
      </c>
      <c r="AV395" s="16">
        <v>213686.84983329871</v>
      </c>
      <c r="AW395" s="17">
        <v>4</v>
      </c>
      <c r="AX395" s="18">
        <v>4</v>
      </c>
      <c r="AY395" s="19">
        <v>1472302.6442778562</v>
      </c>
      <c r="AZ395" s="19">
        <v>1472302.6442778562</v>
      </c>
    </row>
    <row r="396" spans="2:52" x14ac:dyDescent="0.15">
      <c r="B396" s="12"/>
      <c r="I396" s="14">
        <v>44955</v>
      </c>
      <c r="J396" s="15" t="s">
        <v>37</v>
      </c>
      <c r="K396" s="15" t="s">
        <v>37</v>
      </c>
      <c r="L396" s="15">
        <v>39936.565624253373</v>
      </c>
      <c r="M396" s="15">
        <v>40520.951939308929</v>
      </c>
      <c r="N396" s="15" t="s">
        <v>37</v>
      </c>
      <c r="O396" s="15" t="s">
        <v>37</v>
      </c>
      <c r="P396" s="15">
        <v>43029.077498105478</v>
      </c>
      <c r="Q396" s="15">
        <v>40189.709604203512</v>
      </c>
      <c r="R396" s="15" t="s">
        <v>37</v>
      </c>
      <c r="S396" s="15" t="s">
        <v>37</v>
      </c>
      <c r="T396" s="15">
        <v>49021.385209304135</v>
      </c>
      <c r="U396" s="15" t="s">
        <v>37</v>
      </c>
      <c r="V396" s="15" t="s">
        <v>37</v>
      </c>
      <c r="W396" s="15" t="s">
        <v>37</v>
      </c>
      <c r="X396" s="15" t="s">
        <v>37</v>
      </c>
      <c r="Y396" s="15" t="s">
        <v>37</v>
      </c>
      <c r="Z396" s="15" t="s">
        <v>37</v>
      </c>
      <c r="AA396" s="15" t="s">
        <v>37</v>
      </c>
      <c r="AB396" s="15" t="s">
        <v>37</v>
      </c>
      <c r="AC396" s="15" t="s">
        <v>37</v>
      </c>
      <c r="AD396" s="15" t="s">
        <v>37</v>
      </c>
      <c r="AE396" s="15" t="s">
        <v>37</v>
      </c>
      <c r="AF396" s="15" t="s">
        <v>37</v>
      </c>
      <c r="AG396" s="15" t="s">
        <v>37</v>
      </c>
      <c r="AH396" s="15" t="s">
        <v>37</v>
      </c>
      <c r="AI396" s="15" t="s">
        <v>37</v>
      </c>
      <c r="AJ396" s="15" t="s">
        <v>37</v>
      </c>
      <c r="AK396" s="15" t="s">
        <v>37</v>
      </c>
      <c r="AL396" s="15" t="s">
        <v>37</v>
      </c>
      <c r="AM396" s="15" t="s">
        <v>37</v>
      </c>
      <c r="AN396" s="15" t="s">
        <v>37</v>
      </c>
      <c r="AP396" s="16">
        <v>212697.68987517545</v>
      </c>
      <c r="AQ396" s="17">
        <v>1</v>
      </c>
      <c r="AR396" s="18" t="s">
        <v>37</v>
      </c>
      <c r="AS396" s="19">
        <v>5485323.8131115856</v>
      </c>
      <c r="AT396" s="19" t="s">
        <v>37</v>
      </c>
      <c r="AV396" s="16">
        <v>212697.68987517545</v>
      </c>
      <c r="AW396" s="17">
        <v>5</v>
      </c>
      <c r="AX396" s="18" t="s">
        <v>37</v>
      </c>
      <c r="AY396" s="19">
        <v>212697.68987517545</v>
      </c>
      <c r="AZ396" s="19" t="s">
        <v>37</v>
      </c>
    </row>
    <row r="397" spans="2:52" x14ac:dyDescent="0.15">
      <c r="B397" s="12"/>
      <c r="I397" s="14">
        <v>44956</v>
      </c>
      <c r="J397" s="15" t="s">
        <v>37</v>
      </c>
      <c r="K397" s="15" t="s">
        <v>37</v>
      </c>
      <c r="L397" s="15">
        <v>39924.561833671454</v>
      </c>
      <c r="M397" s="15">
        <v>40508.772498897451</v>
      </c>
      <c r="N397" s="15" t="s">
        <v>37</v>
      </c>
      <c r="O397" s="15" t="s">
        <v>37</v>
      </c>
      <c r="P397" s="15">
        <v>43016.144186811769</v>
      </c>
      <c r="Q397" s="15">
        <v>40177.629725773913</v>
      </c>
      <c r="R397" s="15" t="s">
        <v>37</v>
      </c>
      <c r="S397" s="15" t="s">
        <v>37</v>
      </c>
      <c r="T397" s="15">
        <v>49006.650781521224</v>
      </c>
      <c r="U397" s="15" t="s">
        <v>37</v>
      </c>
      <c r="V397" s="15" t="s">
        <v>37</v>
      </c>
      <c r="W397" s="15" t="s">
        <v>37</v>
      </c>
      <c r="X397" s="15" t="s">
        <v>37</v>
      </c>
      <c r="Y397" s="15" t="s">
        <v>37</v>
      </c>
      <c r="Z397" s="15" t="s">
        <v>37</v>
      </c>
      <c r="AA397" s="15" t="s">
        <v>37</v>
      </c>
      <c r="AB397" s="15" t="s">
        <v>37</v>
      </c>
      <c r="AC397" s="15" t="s">
        <v>37</v>
      </c>
      <c r="AD397" s="15" t="s">
        <v>37</v>
      </c>
      <c r="AE397" s="15" t="s">
        <v>37</v>
      </c>
      <c r="AF397" s="15" t="s">
        <v>37</v>
      </c>
      <c r="AG397" s="15" t="s">
        <v>37</v>
      </c>
      <c r="AH397" s="15" t="s">
        <v>37</v>
      </c>
      <c r="AI397" s="15" t="s">
        <v>37</v>
      </c>
      <c r="AJ397" s="15" t="s">
        <v>37</v>
      </c>
      <c r="AK397" s="15" t="s">
        <v>37</v>
      </c>
      <c r="AL397" s="15" t="s">
        <v>37</v>
      </c>
      <c r="AM397" s="15" t="s">
        <v>37</v>
      </c>
      <c r="AN397" s="15" t="s">
        <v>37</v>
      </c>
      <c r="AP397" s="16">
        <v>212633.75902667581</v>
      </c>
      <c r="AQ397" s="17">
        <v>1</v>
      </c>
      <c r="AR397" s="18" t="s">
        <v>37</v>
      </c>
      <c r="AS397" s="19">
        <v>5697957.572138261</v>
      </c>
      <c r="AT397" s="19" t="s">
        <v>37</v>
      </c>
      <c r="AV397" s="16">
        <v>212633.75902667581</v>
      </c>
      <c r="AW397" s="17">
        <v>5</v>
      </c>
      <c r="AX397" s="18" t="s">
        <v>37</v>
      </c>
      <c r="AY397" s="19">
        <v>425331.44890185125</v>
      </c>
      <c r="AZ397" s="19" t="s">
        <v>37</v>
      </c>
    </row>
    <row r="398" spans="2:52" x14ac:dyDescent="0.15">
      <c r="B398" s="12"/>
      <c r="I398" s="14">
        <v>44957</v>
      </c>
      <c r="J398" s="15" t="s">
        <v>37</v>
      </c>
      <c r="K398" s="15" t="s">
        <v>37</v>
      </c>
      <c r="L398" s="15">
        <v>39912.56165108602</v>
      </c>
      <c r="M398" s="15">
        <v>40496.596719277783</v>
      </c>
      <c r="N398" s="15" t="s">
        <v>37</v>
      </c>
      <c r="O398" s="15" t="s">
        <v>37</v>
      </c>
      <c r="P398" s="15">
        <v>43003.214762901895</v>
      </c>
      <c r="Q398" s="15">
        <v>40165.553478210619</v>
      </c>
      <c r="R398" s="15" t="s">
        <v>37</v>
      </c>
      <c r="S398" s="15" t="s">
        <v>37</v>
      </c>
      <c r="T398" s="15">
        <v>48991.920782486319</v>
      </c>
      <c r="U398" s="15" t="s">
        <v>37</v>
      </c>
      <c r="V398" s="15" t="s">
        <v>37</v>
      </c>
      <c r="W398" s="15" t="s">
        <v>37</v>
      </c>
      <c r="X398" s="15" t="s">
        <v>37</v>
      </c>
      <c r="Y398" s="15" t="s">
        <v>37</v>
      </c>
      <c r="Z398" s="15" t="s">
        <v>37</v>
      </c>
      <c r="AA398" s="15" t="s">
        <v>37</v>
      </c>
      <c r="AB398" s="15" t="s">
        <v>37</v>
      </c>
      <c r="AC398" s="15" t="s">
        <v>37</v>
      </c>
      <c r="AD398" s="15" t="s">
        <v>37</v>
      </c>
      <c r="AE398" s="15" t="s">
        <v>37</v>
      </c>
      <c r="AF398" s="15" t="s">
        <v>37</v>
      </c>
      <c r="AG398" s="15" t="s">
        <v>37</v>
      </c>
      <c r="AH398" s="15" t="s">
        <v>37</v>
      </c>
      <c r="AI398" s="15" t="s">
        <v>37</v>
      </c>
      <c r="AJ398" s="15" t="s">
        <v>37</v>
      </c>
      <c r="AK398" s="15" t="s">
        <v>37</v>
      </c>
      <c r="AL398" s="15" t="s">
        <v>37</v>
      </c>
      <c r="AM398" s="15" t="s">
        <v>37</v>
      </c>
      <c r="AN398" s="15" t="s">
        <v>37</v>
      </c>
      <c r="AP398" s="16">
        <v>212569.84739396264</v>
      </c>
      <c r="AQ398" s="17">
        <v>1</v>
      </c>
      <c r="AR398" s="18">
        <v>1</v>
      </c>
      <c r="AS398" s="19">
        <v>5910527.4195322236</v>
      </c>
      <c r="AT398" s="19">
        <v>5910527.4195322236</v>
      </c>
      <c r="AV398" s="16">
        <v>212569.84739396264</v>
      </c>
      <c r="AW398" s="17">
        <v>5</v>
      </c>
      <c r="AX398" s="18" t="s">
        <v>37</v>
      </c>
      <c r="AY398" s="19">
        <v>637901.29629581387</v>
      </c>
      <c r="AZ398" s="19" t="s">
        <v>37</v>
      </c>
    </row>
    <row r="399" spans="2:52" x14ac:dyDescent="0.15">
      <c r="B399" s="12"/>
      <c r="I399" s="14">
        <v>44958</v>
      </c>
      <c r="J399" s="15" t="s">
        <v>37</v>
      </c>
      <c r="K399" s="15" t="s">
        <v>37</v>
      </c>
      <c r="L399" s="15">
        <v>39401.808011969952</v>
      </c>
      <c r="M399" s="15">
        <v>39984.616888246514</v>
      </c>
      <c r="N399" s="15" t="s">
        <v>37</v>
      </c>
      <c r="O399" s="15" t="s">
        <v>37</v>
      </c>
      <c r="P399" s="15">
        <v>42711.706319012126</v>
      </c>
      <c r="Q399" s="15">
        <v>43080.849640499895</v>
      </c>
      <c r="R399" s="15" t="s">
        <v>37</v>
      </c>
      <c r="S399" s="15" t="s">
        <v>37</v>
      </c>
      <c r="T399" s="15">
        <v>48977.195210868267</v>
      </c>
      <c r="U399" s="15" t="s">
        <v>37</v>
      </c>
      <c r="V399" s="15" t="s">
        <v>37</v>
      </c>
      <c r="W399" s="15" t="s">
        <v>37</v>
      </c>
      <c r="X399" s="15" t="s">
        <v>37</v>
      </c>
      <c r="Y399" s="15" t="s">
        <v>37</v>
      </c>
      <c r="Z399" s="15" t="s">
        <v>37</v>
      </c>
      <c r="AA399" s="15" t="s">
        <v>37</v>
      </c>
      <c r="AB399" s="15" t="s">
        <v>37</v>
      </c>
      <c r="AC399" s="15" t="s">
        <v>37</v>
      </c>
      <c r="AD399" s="15" t="s">
        <v>37</v>
      </c>
      <c r="AE399" s="15" t="s">
        <v>37</v>
      </c>
      <c r="AF399" s="15" t="s">
        <v>37</v>
      </c>
      <c r="AG399" s="15" t="s">
        <v>37</v>
      </c>
      <c r="AH399" s="15" t="s">
        <v>37</v>
      </c>
      <c r="AI399" s="15" t="s">
        <v>37</v>
      </c>
      <c r="AJ399" s="15" t="s">
        <v>37</v>
      </c>
      <c r="AK399" s="15" t="s">
        <v>37</v>
      </c>
      <c r="AL399" s="15" t="s">
        <v>37</v>
      </c>
      <c r="AM399" s="15" t="s">
        <v>37</v>
      </c>
      <c r="AN399" s="15" t="s">
        <v>37</v>
      </c>
      <c r="AP399" s="16">
        <v>214156.17607059673</v>
      </c>
      <c r="AQ399" s="17">
        <v>2</v>
      </c>
      <c r="AR399" s="18" t="s">
        <v>37</v>
      </c>
      <c r="AS399" s="19">
        <v>214156.17607059673</v>
      </c>
      <c r="AT399" s="19" t="s">
        <v>37</v>
      </c>
      <c r="AV399" s="16">
        <v>214156.17607059673</v>
      </c>
      <c r="AW399" s="17">
        <v>5</v>
      </c>
      <c r="AX399" s="18" t="s">
        <v>37</v>
      </c>
      <c r="AY399" s="19">
        <v>852057.47236641054</v>
      </c>
      <c r="AZ399" s="19" t="s">
        <v>37</v>
      </c>
    </row>
    <row r="400" spans="2:52" x14ac:dyDescent="0.15">
      <c r="I400" s="14">
        <v>44959</v>
      </c>
      <c r="J400" s="15" t="s">
        <v>37</v>
      </c>
      <c r="K400" s="15" t="s">
        <v>37</v>
      </c>
      <c r="L400" s="15">
        <v>39389.964954247502</v>
      </c>
      <c r="M400" s="15">
        <v>39972.598654827525</v>
      </c>
      <c r="N400" s="15" t="s">
        <v>37</v>
      </c>
      <c r="O400" s="15" t="s">
        <v>37</v>
      </c>
      <c r="P400" s="15">
        <v>42698.868400427091</v>
      </c>
      <c r="Q400" s="15">
        <v>43067.900767979379</v>
      </c>
      <c r="R400" s="15" t="s">
        <v>37</v>
      </c>
      <c r="S400" s="15" t="s">
        <v>37</v>
      </c>
      <c r="T400" s="15">
        <v>48962.474065336311</v>
      </c>
      <c r="U400" s="15" t="s">
        <v>37</v>
      </c>
      <c r="V400" s="15" t="s">
        <v>37</v>
      </c>
      <c r="W400" s="15" t="s">
        <v>37</v>
      </c>
      <c r="X400" s="15" t="s">
        <v>37</v>
      </c>
      <c r="Y400" s="15" t="s">
        <v>37</v>
      </c>
      <c r="Z400" s="15" t="s">
        <v>37</v>
      </c>
      <c r="AA400" s="15" t="s">
        <v>37</v>
      </c>
      <c r="AB400" s="15" t="s">
        <v>37</v>
      </c>
      <c r="AC400" s="15" t="s">
        <v>37</v>
      </c>
      <c r="AD400" s="15" t="s">
        <v>37</v>
      </c>
      <c r="AE400" s="15" t="s">
        <v>37</v>
      </c>
      <c r="AF400" s="15" t="s">
        <v>37</v>
      </c>
      <c r="AG400" s="15" t="s">
        <v>37</v>
      </c>
      <c r="AH400" s="15" t="s">
        <v>37</v>
      </c>
      <c r="AI400" s="15" t="s">
        <v>37</v>
      </c>
      <c r="AJ400" s="15" t="s">
        <v>37</v>
      </c>
      <c r="AK400" s="15" t="s">
        <v>37</v>
      </c>
      <c r="AL400" s="15" t="s">
        <v>37</v>
      </c>
      <c r="AM400" s="15" t="s">
        <v>37</v>
      </c>
      <c r="AN400" s="15" t="s">
        <v>37</v>
      </c>
      <c r="AP400" s="16">
        <v>214091.80684281781</v>
      </c>
      <c r="AQ400" s="17">
        <v>2</v>
      </c>
      <c r="AR400" s="18" t="s">
        <v>37</v>
      </c>
      <c r="AS400" s="19">
        <v>428247.98291341454</v>
      </c>
      <c r="AT400" s="19" t="s">
        <v>37</v>
      </c>
      <c r="AV400" s="16">
        <v>214091.80684281781</v>
      </c>
      <c r="AW400" s="17">
        <v>5</v>
      </c>
      <c r="AX400" s="18" t="s">
        <v>37</v>
      </c>
      <c r="AY400" s="19">
        <v>1066149.2792092282</v>
      </c>
      <c r="AZ400" s="19" t="s">
        <v>37</v>
      </c>
    </row>
    <row r="401" spans="9:52" x14ac:dyDescent="0.15">
      <c r="I401" s="14">
        <v>44960</v>
      </c>
      <c r="J401" s="15" t="s">
        <v>37</v>
      </c>
      <c r="K401" s="15" t="s">
        <v>37</v>
      </c>
      <c r="L401" s="15">
        <v>39378.125456209818</v>
      </c>
      <c r="M401" s="15">
        <v>39960.584033746134</v>
      </c>
      <c r="N401" s="15" t="s">
        <v>37</v>
      </c>
      <c r="O401" s="15" t="s">
        <v>37</v>
      </c>
      <c r="P401" s="15">
        <v>42686.034340553597</v>
      </c>
      <c r="Q401" s="15">
        <v>43054.955787519975</v>
      </c>
      <c r="R401" s="15" t="s">
        <v>37</v>
      </c>
      <c r="S401" s="15" t="s">
        <v>37</v>
      </c>
      <c r="T401" s="15">
        <v>48947.757344560101</v>
      </c>
      <c r="U401" s="15" t="s">
        <v>37</v>
      </c>
      <c r="V401" s="15" t="s">
        <v>37</v>
      </c>
      <c r="W401" s="15" t="s">
        <v>37</v>
      </c>
      <c r="X401" s="15" t="s">
        <v>37</v>
      </c>
      <c r="Y401" s="15" t="s">
        <v>37</v>
      </c>
      <c r="Z401" s="15" t="s">
        <v>37</v>
      </c>
      <c r="AA401" s="15" t="s">
        <v>37</v>
      </c>
      <c r="AB401" s="15" t="s">
        <v>37</v>
      </c>
      <c r="AC401" s="15" t="s">
        <v>37</v>
      </c>
      <c r="AD401" s="15" t="s">
        <v>37</v>
      </c>
      <c r="AE401" s="15" t="s">
        <v>37</v>
      </c>
      <c r="AF401" s="15" t="s">
        <v>37</v>
      </c>
      <c r="AG401" s="15" t="s">
        <v>37</v>
      </c>
      <c r="AH401" s="15" t="s">
        <v>37</v>
      </c>
      <c r="AI401" s="15" t="s">
        <v>37</v>
      </c>
      <c r="AJ401" s="15" t="s">
        <v>37</v>
      </c>
      <c r="AK401" s="15" t="s">
        <v>37</v>
      </c>
      <c r="AL401" s="15" t="s">
        <v>37</v>
      </c>
      <c r="AM401" s="15" t="s">
        <v>37</v>
      </c>
      <c r="AN401" s="15" t="s">
        <v>37</v>
      </c>
      <c r="AP401" s="16">
        <v>214027.45696258964</v>
      </c>
      <c r="AQ401" s="17">
        <v>2</v>
      </c>
      <c r="AR401" s="18" t="s">
        <v>37</v>
      </c>
      <c r="AS401" s="19">
        <v>642275.43987600412</v>
      </c>
      <c r="AT401" s="19" t="s">
        <v>37</v>
      </c>
      <c r="AV401" s="16">
        <v>214027.45696258964</v>
      </c>
      <c r="AW401" s="17">
        <v>5</v>
      </c>
      <c r="AX401" s="18" t="s">
        <v>37</v>
      </c>
      <c r="AY401" s="19">
        <v>1280176.7361718179</v>
      </c>
      <c r="AZ401" s="19" t="s">
        <v>37</v>
      </c>
    </row>
    <row r="402" spans="9:52" x14ac:dyDescent="0.15">
      <c r="I402" s="14">
        <v>44961</v>
      </c>
      <c r="J402" s="15" t="s">
        <v>37</v>
      </c>
      <c r="K402" s="15" t="s">
        <v>37</v>
      </c>
      <c r="L402" s="15">
        <v>39366.289516786979</v>
      </c>
      <c r="M402" s="15">
        <v>39948.573023916564</v>
      </c>
      <c r="N402" s="15" t="s">
        <v>37</v>
      </c>
      <c r="O402" s="15" t="s">
        <v>37</v>
      </c>
      <c r="P402" s="15">
        <v>42673.204138231806</v>
      </c>
      <c r="Q402" s="15">
        <v>43042.014697951832</v>
      </c>
      <c r="R402" s="15" t="s">
        <v>37</v>
      </c>
      <c r="S402" s="15" t="s">
        <v>37</v>
      </c>
      <c r="T402" s="15">
        <v>48933.045047209678</v>
      </c>
      <c r="U402" s="15" t="s">
        <v>37</v>
      </c>
      <c r="V402" s="15" t="s">
        <v>37</v>
      </c>
      <c r="W402" s="15" t="s">
        <v>37</v>
      </c>
      <c r="X402" s="15" t="s">
        <v>37</v>
      </c>
      <c r="Y402" s="15" t="s">
        <v>37</v>
      </c>
      <c r="Z402" s="15" t="s">
        <v>37</v>
      </c>
      <c r="AA402" s="15" t="s">
        <v>37</v>
      </c>
      <c r="AB402" s="15" t="s">
        <v>37</v>
      </c>
      <c r="AC402" s="15" t="s">
        <v>37</v>
      </c>
      <c r="AD402" s="15" t="s">
        <v>37</v>
      </c>
      <c r="AE402" s="15" t="s">
        <v>37</v>
      </c>
      <c r="AF402" s="15" t="s">
        <v>37</v>
      </c>
      <c r="AG402" s="15" t="s">
        <v>37</v>
      </c>
      <c r="AH402" s="15" t="s">
        <v>37</v>
      </c>
      <c r="AI402" s="15" t="s">
        <v>37</v>
      </c>
      <c r="AJ402" s="15" t="s">
        <v>37</v>
      </c>
      <c r="AK402" s="15" t="s">
        <v>37</v>
      </c>
      <c r="AL402" s="15" t="s">
        <v>37</v>
      </c>
      <c r="AM402" s="15" t="s">
        <v>37</v>
      </c>
      <c r="AN402" s="15" t="s">
        <v>37</v>
      </c>
      <c r="AP402" s="16">
        <v>213963.12642409684</v>
      </c>
      <c r="AQ402" s="17">
        <v>2</v>
      </c>
      <c r="AR402" s="18" t="s">
        <v>37</v>
      </c>
      <c r="AS402" s="19">
        <v>856238.566300101</v>
      </c>
      <c r="AT402" s="19" t="s">
        <v>37</v>
      </c>
      <c r="AV402" s="16">
        <v>213963.12642409684</v>
      </c>
      <c r="AW402" s="17">
        <v>5</v>
      </c>
      <c r="AX402" s="18">
        <v>5</v>
      </c>
      <c r="AY402" s="19">
        <v>1494139.8625959146</v>
      </c>
      <c r="AZ402" s="19">
        <v>1494139.8625959146</v>
      </c>
    </row>
    <row r="403" spans="9:52" x14ac:dyDescent="0.15">
      <c r="I403" s="14">
        <v>44962</v>
      </c>
      <c r="J403" s="15" t="s">
        <v>37</v>
      </c>
      <c r="K403" s="15" t="s">
        <v>37</v>
      </c>
      <c r="L403" s="15">
        <v>39354.45713490936</v>
      </c>
      <c r="M403" s="15">
        <v>39936.565624253373</v>
      </c>
      <c r="N403" s="15" t="s">
        <v>37</v>
      </c>
      <c r="O403" s="15" t="s">
        <v>37</v>
      </c>
      <c r="P403" s="15">
        <v>42660.377792302257</v>
      </c>
      <c r="Q403" s="15">
        <v>43029.077498105478</v>
      </c>
      <c r="R403" s="15" t="s">
        <v>37</v>
      </c>
      <c r="S403" s="15" t="s">
        <v>37</v>
      </c>
      <c r="T403" s="15">
        <v>47995.349678144994</v>
      </c>
      <c r="U403" s="15" t="s">
        <v>37</v>
      </c>
      <c r="V403" s="15" t="s">
        <v>37</v>
      </c>
      <c r="W403" s="15" t="s">
        <v>37</v>
      </c>
      <c r="X403" s="15" t="s">
        <v>37</v>
      </c>
      <c r="Y403" s="15" t="s">
        <v>37</v>
      </c>
      <c r="Z403" s="15" t="s">
        <v>37</v>
      </c>
      <c r="AA403" s="15" t="s">
        <v>37</v>
      </c>
      <c r="AB403" s="15" t="s">
        <v>37</v>
      </c>
      <c r="AC403" s="15" t="s">
        <v>37</v>
      </c>
      <c r="AD403" s="15" t="s">
        <v>37</v>
      </c>
      <c r="AE403" s="15" t="s">
        <v>37</v>
      </c>
      <c r="AF403" s="15" t="s">
        <v>37</v>
      </c>
      <c r="AG403" s="15" t="s">
        <v>37</v>
      </c>
      <c r="AH403" s="15" t="s">
        <v>37</v>
      </c>
      <c r="AI403" s="15" t="s">
        <v>37</v>
      </c>
      <c r="AJ403" s="15" t="s">
        <v>37</v>
      </c>
      <c r="AK403" s="15" t="s">
        <v>37</v>
      </c>
      <c r="AL403" s="15" t="s">
        <v>37</v>
      </c>
      <c r="AM403" s="15" t="s">
        <v>37</v>
      </c>
      <c r="AN403" s="15" t="s">
        <v>37</v>
      </c>
      <c r="AP403" s="16">
        <v>212975.82772771546</v>
      </c>
      <c r="AQ403" s="17">
        <v>2</v>
      </c>
      <c r="AR403" s="18" t="s">
        <v>37</v>
      </c>
      <c r="AS403" s="19">
        <v>1069214.3940278164</v>
      </c>
      <c r="AT403" s="19" t="s">
        <v>37</v>
      </c>
      <c r="AV403" s="16">
        <v>212975.82772771546</v>
      </c>
      <c r="AW403" s="17">
        <v>6</v>
      </c>
      <c r="AX403" s="18" t="s">
        <v>37</v>
      </c>
      <c r="AY403" s="19">
        <v>212975.82772771546</v>
      </c>
      <c r="AZ403" s="19" t="s">
        <v>37</v>
      </c>
    </row>
    <row r="404" spans="9:52" x14ac:dyDescent="0.15">
      <c r="I404" s="14">
        <v>44963</v>
      </c>
      <c r="J404" s="15" t="s">
        <v>37</v>
      </c>
      <c r="K404" s="15" t="s">
        <v>37</v>
      </c>
      <c r="L404" s="15">
        <v>39342.628309507672</v>
      </c>
      <c r="M404" s="15">
        <v>39924.561833671454</v>
      </c>
      <c r="N404" s="15" t="s">
        <v>37</v>
      </c>
      <c r="O404" s="15" t="s">
        <v>37</v>
      </c>
      <c r="P404" s="15">
        <v>42647.555301605826</v>
      </c>
      <c r="Q404" s="15">
        <v>43016.144186811769</v>
      </c>
      <c r="R404" s="15" t="s">
        <v>37</v>
      </c>
      <c r="S404" s="15" t="s">
        <v>37</v>
      </c>
      <c r="T404" s="15">
        <v>47980.92364732745</v>
      </c>
      <c r="U404" s="15" t="s">
        <v>37</v>
      </c>
      <c r="V404" s="15" t="s">
        <v>37</v>
      </c>
      <c r="W404" s="15" t="s">
        <v>37</v>
      </c>
      <c r="X404" s="15" t="s">
        <v>37</v>
      </c>
      <c r="Y404" s="15" t="s">
        <v>37</v>
      </c>
      <c r="Z404" s="15" t="s">
        <v>37</v>
      </c>
      <c r="AA404" s="15" t="s">
        <v>37</v>
      </c>
      <c r="AB404" s="15" t="s">
        <v>37</v>
      </c>
      <c r="AC404" s="15" t="s">
        <v>37</v>
      </c>
      <c r="AD404" s="15" t="s">
        <v>37</v>
      </c>
      <c r="AE404" s="15" t="s">
        <v>37</v>
      </c>
      <c r="AF404" s="15" t="s">
        <v>37</v>
      </c>
      <c r="AG404" s="15" t="s">
        <v>37</v>
      </c>
      <c r="AH404" s="15" t="s">
        <v>37</v>
      </c>
      <c r="AI404" s="15" t="s">
        <v>37</v>
      </c>
      <c r="AJ404" s="15" t="s">
        <v>37</v>
      </c>
      <c r="AK404" s="15" t="s">
        <v>37</v>
      </c>
      <c r="AL404" s="15" t="s">
        <v>37</v>
      </c>
      <c r="AM404" s="15" t="s">
        <v>37</v>
      </c>
      <c r="AN404" s="15" t="s">
        <v>37</v>
      </c>
      <c r="AP404" s="16">
        <v>212911.81327892415</v>
      </c>
      <c r="AQ404" s="17">
        <v>2</v>
      </c>
      <c r="AR404" s="18" t="s">
        <v>37</v>
      </c>
      <c r="AS404" s="19">
        <v>1282126.2073067406</v>
      </c>
      <c r="AT404" s="19" t="s">
        <v>37</v>
      </c>
      <c r="AV404" s="16">
        <v>212911.81327892415</v>
      </c>
      <c r="AW404" s="17">
        <v>6</v>
      </c>
      <c r="AX404" s="18" t="s">
        <v>37</v>
      </c>
      <c r="AY404" s="19">
        <v>425887.64100663958</v>
      </c>
      <c r="AZ404" s="19" t="s">
        <v>37</v>
      </c>
    </row>
    <row r="405" spans="9:52" x14ac:dyDescent="0.15">
      <c r="I405" s="14">
        <v>44964</v>
      </c>
      <c r="J405" s="15" t="s">
        <v>37</v>
      </c>
      <c r="K405" s="15" t="s">
        <v>37</v>
      </c>
      <c r="L405" s="15">
        <v>39330.803039512924</v>
      </c>
      <c r="M405" s="15">
        <v>39912.56165108602</v>
      </c>
      <c r="N405" s="15" t="s">
        <v>37</v>
      </c>
      <c r="O405" s="15" t="s">
        <v>37</v>
      </c>
      <c r="P405" s="15">
        <v>42634.736664983742</v>
      </c>
      <c r="Q405" s="15">
        <v>43003.214762901895</v>
      </c>
      <c r="R405" s="15" t="s">
        <v>37</v>
      </c>
      <c r="S405" s="15" t="s">
        <v>37</v>
      </c>
      <c r="T405" s="15">
        <v>47966.501952562605</v>
      </c>
      <c r="U405" s="15" t="s">
        <v>37</v>
      </c>
      <c r="V405" s="15" t="s">
        <v>37</v>
      </c>
      <c r="W405" s="15" t="s">
        <v>37</v>
      </c>
      <c r="X405" s="15" t="s">
        <v>37</v>
      </c>
      <c r="Y405" s="15" t="s">
        <v>37</v>
      </c>
      <c r="Z405" s="15" t="s">
        <v>37</v>
      </c>
      <c r="AA405" s="15" t="s">
        <v>37</v>
      </c>
      <c r="AB405" s="15" t="s">
        <v>37</v>
      </c>
      <c r="AC405" s="15" t="s">
        <v>37</v>
      </c>
      <c r="AD405" s="15" t="s">
        <v>37</v>
      </c>
      <c r="AE405" s="15" t="s">
        <v>37</v>
      </c>
      <c r="AF405" s="15" t="s">
        <v>37</v>
      </c>
      <c r="AG405" s="15" t="s">
        <v>37</v>
      </c>
      <c r="AH405" s="15" t="s">
        <v>37</v>
      </c>
      <c r="AI405" s="15" t="s">
        <v>37</v>
      </c>
      <c r="AJ405" s="15" t="s">
        <v>37</v>
      </c>
      <c r="AK405" s="15" t="s">
        <v>37</v>
      </c>
      <c r="AL405" s="15" t="s">
        <v>37</v>
      </c>
      <c r="AM405" s="15" t="s">
        <v>37</v>
      </c>
      <c r="AN405" s="15" t="s">
        <v>37</v>
      </c>
      <c r="AP405" s="16">
        <v>212847.81807104716</v>
      </c>
      <c r="AQ405" s="17">
        <v>2</v>
      </c>
      <c r="AR405" s="18" t="s">
        <v>37</v>
      </c>
      <c r="AS405" s="19">
        <v>1494974.0253777876</v>
      </c>
      <c r="AT405" s="19" t="s">
        <v>37</v>
      </c>
      <c r="AV405" s="16">
        <v>212847.81807104716</v>
      </c>
      <c r="AW405" s="17">
        <v>6</v>
      </c>
      <c r="AX405" s="18" t="s">
        <v>37</v>
      </c>
      <c r="AY405" s="19">
        <v>638735.45907768677</v>
      </c>
      <c r="AZ405" s="19" t="s">
        <v>37</v>
      </c>
    </row>
    <row r="406" spans="9:52" x14ac:dyDescent="0.15">
      <c r="I406" s="14">
        <v>44965</v>
      </c>
      <c r="J406" s="15" t="s">
        <v>37</v>
      </c>
      <c r="K406" s="15" t="s">
        <v>37</v>
      </c>
      <c r="L406" s="15">
        <v>38821.272699503861</v>
      </c>
      <c r="M406" s="15">
        <v>39401.808011969952</v>
      </c>
      <c r="N406" s="15" t="s">
        <v>37</v>
      </c>
      <c r="O406" s="15" t="s">
        <v>37</v>
      </c>
      <c r="P406" s="15">
        <v>42120.487506203724</v>
      </c>
      <c r="Q406" s="15">
        <v>42711.706319012126</v>
      </c>
      <c r="R406" s="15" t="s">
        <v>37</v>
      </c>
      <c r="S406" s="15" t="s">
        <v>37</v>
      </c>
      <c r="T406" s="15">
        <v>47952.084592547144</v>
      </c>
      <c r="U406" s="15" t="s">
        <v>37</v>
      </c>
      <c r="V406" s="15" t="s">
        <v>37</v>
      </c>
      <c r="W406" s="15" t="s">
        <v>37</v>
      </c>
      <c r="X406" s="15" t="s">
        <v>37</v>
      </c>
      <c r="Y406" s="15" t="s">
        <v>37</v>
      </c>
      <c r="Z406" s="15" t="s">
        <v>37</v>
      </c>
      <c r="AA406" s="15" t="s">
        <v>37</v>
      </c>
      <c r="AB406" s="15" t="s">
        <v>37</v>
      </c>
      <c r="AC406" s="15" t="s">
        <v>37</v>
      </c>
      <c r="AD406" s="15" t="s">
        <v>37</v>
      </c>
      <c r="AE406" s="15" t="s">
        <v>37</v>
      </c>
      <c r="AF406" s="15" t="s">
        <v>37</v>
      </c>
      <c r="AG406" s="15" t="s">
        <v>37</v>
      </c>
      <c r="AH406" s="15" t="s">
        <v>37</v>
      </c>
      <c r="AI406" s="15" t="s">
        <v>37</v>
      </c>
      <c r="AJ406" s="15" t="s">
        <v>37</v>
      </c>
      <c r="AK406" s="15" t="s">
        <v>37</v>
      </c>
      <c r="AL406" s="15" t="s">
        <v>37</v>
      </c>
      <c r="AM406" s="15" t="s">
        <v>37</v>
      </c>
      <c r="AN406" s="15" t="s">
        <v>37</v>
      </c>
      <c r="AP406" s="16">
        <v>211007.35912923681</v>
      </c>
      <c r="AQ406" s="17">
        <v>2</v>
      </c>
      <c r="AR406" s="18" t="s">
        <v>37</v>
      </c>
      <c r="AS406" s="19">
        <v>1705981.3845070244</v>
      </c>
      <c r="AT406" s="19" t="s">
        <v>37</v>
      </c>
      <c r="AV406" s="16">
        <v>211007.35912923681</v>
      </c>
      <c r="AW406" s="17">
        <v>6</v>
      </c>
      <c r="AX406" s="18" t="s">
        <v>37</v>
      </c>
      <c r="AY406" s="19">
        <v>849742.81820692355</v>
      </c>
      <c r="AZ406" s="19" t="s">
        <v>37</v>
      </c>
    </row>
    <row r="407" spans="9:52" x14ac:dyDescent="0.15">
      <c r="I407" s="14">
        <v>44966</v>
      </c>
      <c r="J407" s="15" t="s">
        <v>37</v>
      </c>
      <c r="K407" s="15" t="s">
        <v>37</v>
      </c>
      <c r="L407" s="15">
        <v>38809.604134109606</v>
      </c>
      <c r="M407" s="15">
        <v>39389.964954247502</v>
      </c>
      <c r="N407" s="15" t="s">
        <v>37</v>
      </c>
      <c r="O407" s="15" t="s">
        <v>37</v>
      </c>
      <c r="P407" s="15">
        <v>42107.827291101865</v>
      </c>
      <c r="Q407" s="15">
        <v>42698.868400427091</v>
      </c>
      <c r="R407" s="15" t="s">
        <v>37</v>
      </c>
      <c r="S407" s="15" t="s">
        <v>37</v>
      </c>
      <c r="T407" s="15">
        <v>47937.671565978184</v>
      </c>
      <c r="U407" s="15" t="s">
        <v>37</v>
      </c>
      <c r="V407" s="15" t="s">
        <v>37</v>
      </c>
      <c r="W407" s="15" t="s">
        <v>37</v>
      </c>
      <c r="X407" s="15" t="s">
        <v>37</v>
      </c>
      <c r="Y407" s="15" t="s">
        <v>37</v>
      </c>
      <c r="Z407" s="15" t="s">
        <v>37</v>
      </c>
      <c r="AA407" s="15" t="s">
        <v>37</v>
      </c>
      <c r="AB407" s="15" t="s">
        <v>37</v>
      </c>
      <c r="AC407" s="15" t="s">
        <v>37</v>
      </c>
      <c r="AD407" s="15" t="s">
        <v>37</v>
      </c>
      <c r="AE407" s="15" t="s">
        <v>37</v>
      </c>
      <c r="AF407" s="15" t="s">
        <v>37</v>
      </c>
      <c r="AG407" s="15" t="s">
        <v>37</v>
      </c>
      <c r="AH407" s="15" t="s">
        <v>37</v>
      </c>
      <c r="AI407" s="15" t="s">
        <v>37</v>
      </c>
      <c r="AJ407" s="15" t="s">
        <v>37</v>
      </c>
      <c r="AK407" s="15" t="s">
        <v>37</v>
      </c>
      <c r="AL407" s="15" t="s">
        <v>37</v>
      </c>
      <c r="AM407" s="15" t="s">
        <v>37</v>
      </c>
      <c r="AN407" s="15" t="s">
        <v>37</v>
      </c>
      <c r="AP407" s="16">
        <v>210943.93634586423</v>
      </c>
      <c r="AQ407" s="17">
        <v>2</v>
      </c>
      <c r="AR407" s="18" t="s">
        <v>37</v>
      </c>
      <c r="AS407" s="19">
        <v>1916925.3208528887</v>
      </c>
      <c r="AT407" s="19" t="s">
        <v>37</v>
      </c>
      <c r="AV407" s="16">
        <v>210943.93634586423</v>
      </c>
      <c r="AW407" s="17">
        <v>6</v>
      </c>
      <c r="AX407" s="18" t="s">
        <v>37</v>
      </c>
      <c r="AY407" s="19">
        <v>1060686.7545527879</v>
      </c>
      <c r="AZ407" s="19" t="s">
        <v>37</v>
      </c>
    </row>
    <row r="408" spans="9:52" x14ac:dyDescent="0.15">
      <c r="I408" s="14">
        <v>44967</v>
      </c>
      <c r="J408" s="15" t="s">
        <v>37</v>
      </c>
      <c r="K408" s="15" t="s">
        <v>37</v>
      </c>
      <c r="L408" s="15">
        <v>38797.93907595273</v>
      </c>
      <c r="M408" s="15">
        <v>39378.125456209818</v>
      </c>
      <c r="N408" s="15" t="s">
        <v>37</v>
      </c>
      <c r="O408" s="15" t="s">
        <v>37</v>
      </c>
      <c r="P408" s="15">
        <v>42095.170881298945</v>
      </c>
      <c r="Q408" s="15">
        <v>42686.034340553597</v>
      </c>
      <c r="R408" s="15" t="s">
        <v>37</v>
      </c>
      <c r="S408" s="15" t="s">
        <v>37</v>
      </c>
      <c r="T408" s="15">
        <v>47923.262871553212</v>
      </c>
      <c r="U408" s="15" t="s">
        <v>37</v>
      </c>
      <c r="V408" s="15" t="s">
        <v>37</v>
      </c>
      <c r="W408" s="15" t="s">
        <v>37</v>
      </c>
      <c r="X408" s="15" t="s">
        <v>37</v>
      </c>
      <c r="Y408" s="15" t="s">
        <v>37</v>
      </c>
      <c r="Z408" s="15" t="s">
        <v>37</v>
      </c>
      <c r="AA408" s="15" t="s">
        <v>37</v>
      </c>
      <c r="AB408" s="15" t="s">
        <v>37</v>
      </c>
      <c r="AC408" s="15" t="s">
        <v>37</v>
      </c>
      <c r="AD408" s="15" t="s">
        <v>37</v>
      </c>
      <c r="AE408" s="15" t="s">
        <v>37</v>
      </c>
      <c r="AF408" s="15" t="s">
        <v>37</v>
      </c>
      <c r="AG408" s="15" t="s">
        <v>37</v>
      </c>
      <c r="AH408" s="15" t="s">
        <v>37</v>
      </c>
      <c r="AI408" s="15" t="s">
        <v>37</v>
      </c>
      <c r="AJ408" s="15" t="s">
        <v>37</v>
      </c>
      <c r="AK408" s="15" t="s">
        <v>37</v>
      </c>
      <c r="AL408" s="15" t="s">
        <v>37</v>
      </c>
      <c r="AM408" s="15" t="s">
        <v>37</v>
      </c>
      <c r="AN408" s="15" t="s">
        <v>37</v>
      </c>
      <c r="AP408" s="16">
        <v>210880.5326255683</v>
      </c>
      <c r="AQ408" s="17">
        <v>2</v>
      </c>
      <c r="AR408" s="18" t="s">
        <v>37</v>
      </c>
      <c r="AS408" s="19">
        <v>2127805.8534784568</v>
      </c>
      <c r="AT408" s="19" t="s">
        <v>37</v>
      </c>
      <c r="AV408" s="16">
        <v>210880.5326255683</v>
      </c>
      <c r="AW408" s="17">
        <v>6</v>
      </c>
      <c r="AX408" s="18" t="s">
        <v>37</v>
      </c>
      <c r="AY408" s="19">
        <v>1271567.2871783562</v>
      </c>
      <c r="AZ408" s="19" t="s">
        <v>37</v>
      </c>
    </row>
    <row r="409" spans="9:52" x14ac:dyDescent="0.15">
      <c r="I409" s="14">
        <v>44968</v>
      </c>
      <c r="J409" s="15" t="s">
        <v>37</v>
      </c>
      <c r="K409" s="15" t="s">
        <v>37</v>
      </c>
      <c r="L409" s="15">
        <v>38786.277523979043</v>
      </c>
      <c r="M409" s="15">
        <v>39366.289516786979</v>
      </c>
      <c r="N409" s="15" t="s">
        <v>37</v>
      </c>
      <c r="O409" s="15" t="s">
        <v>37</v>
      </c>
      <c r="P409" s="15">
        <v>42082.518275651186</v>
      </c>
      <c r="Q409" s="15">
        <v>42673.204138231806</v>
      </c>
      <c r="R409" s="15" t="s">
        <v>37</v>
      </c>
      <c r="S409" s="15" t="s">
        <v>37</v>
      </c>
      <c r="T409" s="15">
        <v>47908.858507970108</v>
      </c>
      <c r="U409" s="15" t="s">
        <v>37</v>
      </c>
      <c r="V409" s="15" t="s">
        <v>37</v>
      </c>
      <c r="W409" s="15" t="s">
        <v>37</v>
      </c>
      <c r="X409" s="15" t="s">
        <v>37</v>
      </c>
      <c r="Y409" s="15" t="s">
        <v>37</v>
      </c>
      <c r="Z409" s="15" t="s">
        <v>37</v>
      </c>
      <c r="AA409" s="15" t="s">
        <v>37</v>
      </c>
      <c r="AB409" s="15" t="s">
        <v>37</v>
      </c>
      <c r="AC409" s="15" t="s">
        <v>37</v>
      </c>
      <c r="AD409" s="15" t="s">
        <v>37</v>
      </c>
      <c r="AE409" s="15" t="s">
        <v>37</v>
      </c>
      <c r="AF409" s="15" t="s">
        <v>37</v>
      </c>
      <c r="AG409" s="15" t="s">
        <v>37</v>
      </c>
      <c r="AH409" s="15" t="s">
        <v>37</v>
      </c>
      <c r="AI409" s="15" t="s">
        <v>37</v>
      </c>
      <c r="AJ409" s="15" t="s">
        <v>37</v>
      </c>
      <c r="AK409" s="15" t="s">
        <v>37</v>
      </c>
      <c r="AL409" s="15" t="s">
        <v>37</v>
      </c>
      <c r="AM409" s="15" t="s">
        <v>37</v>
      </c>
      <c r="AN409" s="15" t="s">
        <v>37</v>
      </c>
      <c r="AP409" s="16">
        <v>210817.14796261914</v>
      </c>
      <c r="AQ409" s="17">
        <v>2</v>
      </c>
      <c r="AR409" s="18" t="s">
        <v>37</v>
      </c>
      <c r="AS409" s="19">
        <v>2338623.0014410759</v>
      </c>
      <c r="AT409" s="19" t="s">
        <v>37</v>
      </c>
      <c r="AV409" s="16">
        <v>210817.14796261914</v>
      </c>
      <c r="AW409" s="17">
        <v>6</v>
      </c>
      <c r="AX409" s="18">
        <v>6</v>
      </c>
      <c r="AY409" s="19">
        <v>1482384.4351409753</v>
      </c>
      <c r="AZ409" s="19">
        <v>1482384.4351409753</v>
      </c>
    </row>
    <row r="410" spans="9:52" x14ac:dyDescent="0.15">
      <c r="I410" s="14">
        <v>44969</v>
      </c>
      <c r="J410" s="15" t="s">
        <v>37</v>
      </c>
      <c r="K410" s="15" t="s">
        <v>37</v>
      </c>
      <c r="L410" s="15">
        <v>38774.619477134693</v>
      </c>
      <c r="M410" s="15">
        <v>39354.45713490936</v>
      </c>
      <c r="N410" s="15" t="s">
        <v>37</v>
      </c>
      <c r="O410" s="15" t="s">
        <v>37</v>
      </c>
      <c r="P410" s="15">
        <v>42069.869473015191</v>
      </c>
      <c r="Q410" s="15">
        <v>42660.377792302257</v>
      </c>
      <c r="R410" s="15" t="s">
        <v>37</v>
      </c>
      <c r="S410" s="15" t="s">
        <v>37</v>
      </c>
      <c r="T410" s="15">
        <v>46973.41119558239</v>
      </c>
      <c r="U410" s="15" t="s">
        <v>37</v>
      </c>
      <c r="V410" s="15" t="s">
        <v>37</v>
      </c>
      <c r="W410" s="15" t="s">
        <v>37</v>
      </c>
      <c r="X410" s="15" t="s">
        <v>37</v>
      </c>
      <c r="Y410" s="15" t="s">
        <v>37</v>
      </c>
      <c r="Z410" s="15" t="s">
        <v>37</v>
      </c>
      <c r="AA410" s="15" t="s">
        <v>37</v>
      </c>
      <c r="AB410" s="15" t="s">
        <v>37</v>
      </c>
      <c r="AC410" s="15" t="s">
        <v>37</v>
      </c>
      <c r="AD410" s="15" t="s">
        <v>37</v>
      </c>
      <c r="AE410" s="15" t="s">
        <v>37</v>
      </c>
      <c r="AF410" s="15" t="s">
        <v>37</v>
      </c>
      <c r="AG410" s="15" t="s">
        <v>37</v>
      </c>
      <c r="AH410" s="15" t="s">
        <v>37</v>
      </c>
      <c r="AI410" s="15" t="s">
        <v>37</v>
      </c>
      <c r="AJ410" s="15" t="s">
        <v>37</v>
      </c>
      <c r="AK410" s="15" t="s">
        <v>37</v>
      </c>
      <c r="AL410" s="15" t="s">
        <v>37</v>
      </c>
      <c r="AM410" s="15" t="s">
        <v>37</v>
      </c>
      <c r="AN410" s="15" t="s">
        <v>37</v>
      </c>
      <c r="AP410" s="16">
        <v>209832.73507294388</v>
      </c>
      <c r="AQ410" s="17">
        <v>2</v>
      </c>
      <c r="AR410" s="18" t="s">
        <v>37</v>
      </c>
      <c r="AS410" s="19">
        <v>2548455.7365140198</v>
      </c>
      <c r="AT410" s="19" t="s">
        <v>37</v>
      </c>
      <c r="AV410" s="16">
        <v>209832.73507294388</v>
      </c>
      <c r="AW410" s="17">
        <v>7</v>
      </c>
      <c r="AX410" s="18" t="s">
        <v>37</v>
      </c>
      <c r="AY410" s="19">
        <v>209832.73507294388</v>
      </c>
      <c r="AZ410" s="19" t="s">
        <v>37</v>
      </c>
    </row>
    <row r="411" spans="9:52" x14ac:dyDescent="0.15">
      <c r="I411" s="14">
        <v>44970</v>
      </c>
      <c r="J411" s="15" t="s">
        <v>37</v>
      </c>
      <c r="K411" s="15" t="s">
        <v>37</v>
      </c>
      <c r="L411" s="15">
        <v>38762.964934366129</v>
      </c>
      <c r="M411" s="15">
        <v>39342.628309507672</v>
      </c>
      <c r="N411" s="15" t="s">
        <v>37</v>
      </c>
      <c r="O411" s="15" t="s">
        <v>37</v>
      </c>
      <c r="P411" s="15">
        <v>42057.224472247872</v>
      </c>
      <c r="Q411" s="15">
        <v>42647.555301605826</v>
      </c>
      <c r="R411" s="15" t="s">
        <v>37</v>
      </c>
      <c r="S411" s="15" t="s">
        <v>37</v>
      </c>
      <c r="T411" s="15">
        <v>46959.29233027446</v>
      </c>
      <c r="U411" s="15" t="s">
        <v>37</v>
      </c>
      <c r="V411" s="15" t="s">
        <v>37</v>
      </c>
      <c r="W411" s="15" t="s">
        <v>37</v>
      </c>
      <c r="X411" s="15" t="s">
        <v>37</v>
      </c>
      <c r="Y411" s="15" t="s">
        <v>37</v>
      </c>
      <c r="Z411" s="15" t="s">
        <v>37</v>
      </c>
      <c r="AA411" s="15" t="s">
        <v>37</v>
      </c>
      <c r="AB411" s="15" t="s">
        <v>37</v>
      </c>
      <c r="AC411" s="15" t="s">
        <v>37</v>
      </c>
      <c r="AD411" s="15" t="s">
        <v>37</v>
      </c>
      <c r="AE411" s="15" t="s">
        <v>37</v>
      </c>
      <c r="AF411" s="15" t="s">
        <v>37</v>
      </c>
      <c r="AG411" s="15" t="s">
        <v>37</v>
      </c>
      <c r="AH411" s="15" t="s">
        <v>37</v>
      </c>
      <c r="AI411" s="15" t="s">
        <v>37</v>
      </c>
      <c r="AJ411" s="15" t="s">
        <v>37</v>
      </c>
      <c r="AK411" s="15" t="s">
        <v>37</v>
      </c>
      <c r="AL411" s="15" t="s">
        <v>37</v>
      </c>
      <c r="AM411" s="15" t="s">
        <v>37</v>
      </c>
      <c r="AN411" s="15" t="s">
        <v>37</v>
      </c>
      <c r="AP411" s="16">
        <v>209769.66534800199</v>
      </c>
      <c r="AQ411" s="17">
        <v>2</v>
      </c>
      <c r="AR411" s="18" t="s">
        <v>37</v>
      </c>
      <c r="AS411" s="19">
        <v>2758225.4018620215</v>
      </c>
      <c r="AT411" s="19" t="s">
        <v>37</v>
      </c>
      <c r="AV411" s="16">
        <v>209769.66534800199</v>
      </c>
      <c r="AW411" s="17">
        <v>7</v>
      </c>
      <c r="AX411" s="18" t="s">
        <v>37</v>
      </c>
      <c r="AY411" s="19">
        <v>419602.40042094584</v>
      </c>
      <c r="AZ411" s="19" t="s">
        <v>37</v>
      </c>
    </row>
    <row r="412" spans="9:52" x14ac:dyDescent="0.15">
      <c r="I412" s="14">
        <v>44971</v>
      </c>
      <c r="J412" s="15" t="s">
        <v>37</v>
      </c>
      <c r="K412" s="15" t="s">
        <v>37</v>
      </c>
      <c r="L412" s="15">
        <v>38751.313894620143</v>
      </c>
      <c r="M412" s="15">
        <v>39330.803039512924</v>
      </c>
      <c r="N412" s="15" t="s">
        <v>37</v>
      </c>
      <c r="O412" s="15" t="s">
        <v>37</v>
      </c>
      <c r="P412" s="15">
        <v>42044.583272206502</v>
      </c>
      <c r="Q412" s="15">
        <v>42634.736664983742</v>
      </c>
      <c r="R412" s="15" t="s">
        <v>37</v>
      </c>
      <c r="S412" s="15" t="s">
        <v>37</v>
      </c>
      <c r="T412" s="15">
        <v>46945.177708694049</v>
      </c>
      <c r="U412" s="15" t="s">
        <v>37</v>
      </c>
      <c r="V412" s="15" t="s">
        <v>37</v>
      </c>
      <c r="W412" s="15" t="s">
        <v>37</v>
      </c>
      <c r="X412" s="15" t="s">
        <v>37</v>
      </c>
      <c r="Y412" s="15" t="s">
        <v>37</v>
      </c>
      <c r="Z412" s="15" t="s">
        <v>37</v>
      </c>
      <c r="AA412" s="15" t="s">
        <v>37</v>
      </c>
      <c r="AB412" s="15" t="s">
        <v>37</v>
      </c>
      <c r="AC412" s="15" t="s">
        <v>37</v>
      </c>
      <c r="AD412" s="15" t="s">
        <v>37</v>
      </c>
      <c r="AE412" s="15" t="s">
        <v>37</v>
      </c>
      <c r="AF412" s="15" t="s">
        <v>37</v>
      </c>
      <c r="AG412" s="15" t="s">
        <v>37</v>
      </c>
      <c r="AH412" s="15" t="s">
        <v>37</v>
      </c>
      <c r="AI412" s="15" t="s">
        <v>37</v>
      </c>
      <c r="AJ412" s="15" t="s">
        <v>37</v>
      </c>
      <c r="AK412" s="15" t="s">
        <v>37</v>
      </c>
      <c r="AL412" s="15" t="s">
        <v>37</v>
      </c>
      <c r="AM412" s="15" t="s">
        <v>37</v>
      </c>
      <c r="AN412" s="15" t="s">
        <v>37</v>
      </c>
      <c r="AP412" s="16">
        <v>209706.61458001734</v>
      </c>
      <c r="AQ412" s="17">
        <v>2</v>
      </c>
      <c r="AR412" s="18" t="s">
        <v>37</v>
      </c>
      <c r="AS412" s="19">
        <v>2967932.0164420391</v>
      </c>
      <c r="AT412" s="19" t="s">
        <v>37</v>
      </c>
      <c r="AV412" s="16">
        <v>209706.61458001734</v>
      </c>
      <c r="AW412" s="17">
        <v>7</v>
      </c>
      <c r="AX412" s="18" t="s">
        <v>37</v>
      </c>
      <c r="AY412" s="19">
        <v>629309.01500096312</v>
      </c>
      <c r="AZ412" s="19" t="s">
        <v>37</v>
      </c>
    </row>
    <row r="413" spans="9:52" x14ac:dyDescent="0.15">
      <c r="I413" s="14">
        <v>44972</v>
      </c>
      <c r="J413" s="15" t="s">
        <v>37</v>
      </c>
      <c r="K413" s="15" t="s">
        <v>37</v>
      </c>
      <c r="L413" s="15">
        <v>38243.003967653516</v>
      </c>
      <c r="M413" s="15">
        <v>38821.272699503861</v>
      </c>
      <c r="N413" s="15" t="s">
        <v>37</v>
      </c>
      <c r="O413" s="15" t="s">
        <v>37</v>
      </c>
      <c r="P413" s="15">
        <v>41746.755022631223</v>
      </c>
      <c r="Q413" s="15">
        <v>42120.487506203724</v>
      </c>
      <c r="R413" s="15" t="s">
        <v>37</v>
      </c>
      <c r="S413" s="15" t="s">
        <v>37</v>
      </c>
      <c r="T413" s="15">
        <v>46931.067329565609</v>
      </c>
      <c r="U413" s="15" t="s">
        <v>37</v>
      </c>
      <c r="V413" s="15" t="s">
        <v>37</v>
      </c>
      <c r="W413" s="15" t="s">
        <v>37</v>
      </c>
      <c r="X413" s="15" t="s">
        <v>37</v>
      </c>
      <c r="Y413" s="15" t="s">
        <v>37</v>
      </c>
      <c r="Z413" s="15" t="s">
        <v>37</v>
      </c>
      <c r="AA413" s="15" t="s">
        <v>37</v>
      </c>
      <c r="AB413" s="15" t="s">
        <v>37</v>
      </c>
      <c r="AC413" s="15" t="s">
        <v>37</v>
      </c>
      <c r="AD413" s="15" t="s">
        <v>37</v>
      </c>
      <c r="AE413" s="15" t="s">
        <v>37</v>
      </c>
      <c r="AF413" s="15" t="s">
        <v>37</v>
      </c>
      <c r="AG413" s="15" t="s">
        <v>37</v>
      </c>
      <c r="AH413" s="15" t="s">
        <v>37</v>
      </c>
      <c r="AI413" s="15" t="s">
        <v>37</v>
      </c>
      <c r="AJ413" s="15" t="s">
        <v>37</v>
      </c>
      <c r="AK413" s="15" t="s">
        <v>37</v>
      </c>
      <c r="AL413" s="15" t="s">
        <v>37</v>
      </c>
      <c r="AM413" s="15" t="s">
        <v>37</v>
      </c>
      <c r="AN413" s="15" t="s">
        <v>37</v>
      </c>
      <c r="AP413" s="16">
        <v>207862.58652555794</v>
      </c>
      <c r="AQ413" s="17">
        <v>2</v>
      </c>
      <c r="AR413" s="18" t="s">
        <v>37</v>
      </c>
      <c r="AS413" s="19">
        <v>3175794.6029675971</v>
      </c>
      <c r="AT413" s="19" t="s">
        <v>37</v>
      </c>
      <c r="AV413" s="16">
        <v>207862.58652555794</v>
      </c>
      <c r="AW413" s="17">
        <v>7</v>
      </c>
      <c r="AX413" s="18" t="s">
        <v>37</v>
      </c>
      <c r="AY413" s="19">
        <v>837171.60152652103</v>
      </c>
      <c r="AZ413" s="19" t="s">
        <v>37</v>
      </c>
    </row>
    <row r="414" spans="9:52" x14ac:dyDescent="0.15">
      <c r="I414" s="14">
        <v>44973</v>
      </c>
      <c r="J414" s="15" t="s">
        <v>37</v>
      </c>
      <c r="K414" s="15" t="s">
        <v>37</v>
      </c>
      <c r="L414" s="15">
        <v>38231.509213318088</v>
      </c>
      <c r="M414" s="15">
        <v>38809.604134109606</v>
      </c>
      <c r="N414" s="15" t="s">
        <v>37</v>
      </c>
      <c r="O414" s="15" t="s">
        <v>37</v>
      </c>
      <c r="P414" s="15">
        <v>41734.207140835846</v>
      </c>
      <c r="Q414" s="15">
        <v>42107.827291101865</v>
      </c>
      <c r="R414" s="15" t="s">
        <v>37</v>
      </c>
      <c r="S414" s="15" t="s">
        <v>37</v>
      </c>
      <c r="T414" s="15">
        <v>46916.961191613977</v>
      </c>
      <c r="U414" s="15" t="s">
        <v>37</v>
      </c>
      <c r="V414" s="15" t="s">
        <v>37</v>
      </c>
      <c r="W414" s="15" t="s">
        <v>37</v>
      </c>
      <c r="X414" s="15" t="s">
        <v>37</v>
      </c>
      <c r="Y414" s="15" t="s">
        <v>37</v>
      </c>
      <c r="Z414" s="15" t="s">
        <v>37</v>
      </c>
      <c r="AA414" s="15" t="s">
        <v>37</v>
      </c>
      <c r="AB414" s="15" t="s">
        <v>37</v>
      </c>
      <c r="AC414" s="15" t="s">
        <v>37</v>
      </c>
      <c r="AD414" s="15" t="s">
        <v>37</v>
      </c>
      <c r="AE414" s="15" t="s">
        <v>37</v>
      </c>
      <c r="AF414" s="15" t="s">
        <v>37</v>
      </c>
      <c r="AG414" s="15" t="s">
        <v>37</v>
      </c>
      <c r="AH414" s="15" t="s">
        <v>37</v>
      </c>
      <c r="AI414" s="15" t="s">
        <v>37</v>
      </c>
      <c r="AJ414" s="15" t="s">
        <v>37</v>
      </c>
      <c r="AK414" s="15" t="s">
        <v>37</v>
      </c>
      <c r="AL414" s="15" t="s">
        <v>37</v>
      </c>
      <c r="AM414" s="15" t="s">
        <v>37</v>
      </c>
      <c r="AN414" s="15" t="s">
        <v>37</v>
      </c>
      <c r="AP414" s="16">
        <v>207800.10897097937</v>
      </c>
      <c r="AQ414" s="17">
        <v>2</v>
      </c>
      <c r="AR414" s="18" t="s">
        <v>37</v>
      </c>
      <c r="AS414" s="19">
        <v>3383594.7119385763</v>
      </c>
      <c r="AT414" s="19" t="s">
        <v>37</v>
      </c>
      <c r="AV414" s="16">
        <v>207800.10897097937</v>
      </c>
      <c r="AW414" s="17">
        <v>7</v>
      </c>
      <c r="AX414" s="18" t="s">
        <v>37</v>
      </c>
      <c r="AY414" s="19">
        <v>1044971.7104975004</v>
      </c>
      <c r="AZ414" s="19" t="s">
        <v>37</v>
      </c>
    </row>
    <row r="415" spans="9:52" x14ac:dyDescent="0.15">
      <c r="I415" s="14">
        <v>44974</v>
      </c>
      <c r="J415" s="15" t="s">
        <v>37</v>
      </c>
      <c r="K415" s="15" t="s">
        <v>37</v>
      </c>
      <c r="L415" s="15">
        <v>38220.017913977405</v>
      </c>
      <c r="M415" s="15">
        <v>38797.93907595273</v>
      </c>
      <c r="N415" s="15" t="s">
        <v>37</v>
      </c>
      <c r="O415" s="15" t="s">
        <v>37</v>
      </c>
      <c r="P415" s="15">
        <v>41721.663030575233</v>
      </c>
      <c r="Q415" s="15">
        <v>42095.170881298945</v>
      </c>
      <c r="R415" s="15" t="s">
        <v>37</v>
      </c>
      <c r="S415" s="15" t="s">
        <v>37</v>
      </c>
      <c r="T415" s="15">
        <v>46902.859293564376</v>
      </c>
      <c r="U415" s="15" t="s">
        <v>37</v>
      </c>
      <c r="V415" s="15" t="s">
        <v>37</v>
      </c>
      <c r="W415" s="15" t="s">
        <v>37</v>
      </c>
      <c r="X415" s="15" t="s">
        <v>37</v>
      </c>
      <c r="Y415" s="15" t="s">
        <v>37</v>
      </c>
      <c r="Z415" s="15" t="s">
        <v>37</v>
      </c>
      <c r="AA415" s="15" t="s">
        <v>37</v>
      </c>
      <c r="AB415" s="15" t="s">
        <v>37</v>
      </c>
      <c r="AC415" s="15" t="s">
        <v>37</v>
      </c>
      <c r="AD415" s="15" t="s">
        <v>37</v>
      </c>
      <c r="AE415" s="15" t="s">
        <v>37</v>
      </c>
      <c r="AF415" s="15" t="s">
        <v>37</v>
      </c>
      <c r="AG415" s="15" t="s">
        <v>37</v>
      </c>
      <c r="AH415" s="15" t="s">
        <v>37</v>
      </c>
      <c r="AI415" s="15" t="s">
        <v>37</v>
      </c>
      <c r="AJ415" s="15" t="s">
        <v>37</v>
      </c>
      <c r="AK415" s="15" t="s">
        <v>37</v>
      </c>
      <c r="AL415" s="15" t="s">
        <v>37</v>
      </c>
      <c r="AM415" s="15" t="s">
        <v>37</v>
      </c>
      <c r="AN415" s="15" t="s">
        <v>37</v>
      </c>
      <c r="AP415" s="16">
        <v>207737.65019536868</v>
      </c>
      <c r="AQ415" s="17">
        <v>2</v>
      </c>
      <c r="AR415" s="18" t="s">
        <v>37</v>
      </c>
      <c r="AS415" s="19">
        <v>3591332.3621339449</v>
      </c>
      <c r="AT415" s="19" t="s">
        <v>37</v>
      </c>
      <c r="AV415" s="16">
        <v>207737.65019536868</v>
      </c>
      <c r="AW415" s="17">
        <v>7</v>
      </c>
      <c r="AX415" s="18" t="s">
        <v>37</v>
      </c>
      <c r="AY415" s="19">
        <v>1252709.3606928689</v>
      </c>
      <c r="AZ415" s="19" t="s">
        <v>37</v>
      </c>
    </row>
    <row r="416" spans="9:52" x14ac:dyDescent="0.15">
      <c r="I416" s="14">
        <v>44975</v>
      </c>
      <c r="J416" s="15" t="s">
        <v>37</v>
      </c>
      <c r="K416" s="15" t="s">
        <v>37</v>
      </c>
      <c r="L416" s="15">
        <v>38208.530068592976</v>
      </c>
      <c r="M416" s="15">
        <v>38786.277523979043</v>
      </c>
      <c r="N416" s="15" t="s">
        <v>37</v>
      </c>
      <c r="O416" s="15" t="s">
        <v>37</v>
      </c>
      <c r="P416" s="15">
        <v>41709.122690715754</v>
      </c>
      <c r="Q416" s="15">
        <v>42082.518275651186</v>
      </c>
      <c r="R416" s="15" t="s">
        <v>37</v>
      </c>
      <c r="S416" s="15" t="s">
        <v>37</v>
      </c>
      <c r="T416" s="15">
        <v>46888.761634142422</v>
      </c>
      <c r="U416" s="15" t="s">
        <v>37</v>
      </c>
      <c r="V416" s="15" t="s">
        <v>37</v>
      </c>
      <c r="W416" s="15" t="s">
        <v>37</v>
      </c>
      <c r="X416" s="15" t="s">
        <v>37</v>
      </c>
      <c r="Y416" s="15" t="s">
        <v>37</v>
      </c>
      <c r="Z416" s="15" t="s">
        <v>37</v>
      </c>
      <c r="AA416" s="15" t="s">
        <v>37</v>
      </c>
      <c r="AB416" s="15" t="s">
        <v>37</v>
      </c>
      <c r="AC416" s="15" t="s">
        <v>37</v>
      </c>
      <c r="AD416" s="15" t="s">
        <v>37</v>
      </c>
      <c r="AE416" s="15" t="s">
        <v>37</v>
      </c>
      <c r="AF416" s="15" t="s">
        <v>37</v>
      </c>
      <c r="AG416" s="15" t="s">
        <v>37</v>
      </c>
      <c r="AH416" s="15" t="s">
        <v>37</v>
      </c>
      <c r="AI416" s="15" t="s">
        <v>37</v>
      </c>
      <c r="AJ416" s="15" t="s">
        <v>37</v>
      </c>
      <c r="AK416" s="15" t="s">
        <v>37</v>
      </c>
      <c r="AL416" s="15" t="s">
        <v>37</v>
      </c>
      <c r="AM416" s="15" t="s">
        <v>37</v>
      </c>
      <c r="AN416" s="15" t="s">
        <v>37</v>
      </c>
      <c r="AP416" s="16">
        <v>207675.21019308138</v>
      </c>
      <c r="AQ416" s="17">
        <v>2</v>
      </c>
      <c r="AR416" s="18" t="s">
        <v>37</v>
      </c>
      <c r="AS416" s="19">
        <v>3799007.5723270262</v>
      </c>
      <c r="AT416" s="19" t="s">
        <v>37</v>
      </c>
      <c r="AV416" s="16">
        <v>207675.21019308138</v>
      </c>
      <c r="AW416" s="17">
        <v>7</v>
      </c>
      <c r="AX416" s="18">
        <v>7</v>
      </c>
      <c r="AY416" s="19">
        <v>1460384.5708859502</v>
      </c>
      <c r="AZ416" s="19">
        <v>1460384.5708859502</v>
      </c>
    </row>
    <row r="417" spans="9:52" x14ac:dyDescent="0.15">
      <c r="I417" s="14">
        <v>44976</v>
      </c>
      <c r="J417" s="15" t="s">
        <v>37</v>
      </c>
      <c r="K417" s="15" t="s">
        <v>37</v>
      </c>
      <c r="L417" s="15">
        <v>38197.04567612664</v>
      </c>
      <c r="M417" s="15">
        <v>38774.619477134693</v>
      </c>
      <c r="N417" s="15" t="s">
        <v>37</v>
      </c>
      <c r="O417" s="15" t="s">
        <v>37</v>
      </c>
      <c r="P417" s="15">
        <v>41696.58612012415</v>
      </c>
      <c r="Q417" s="15">
        <v>42069.869473015191</v>
      </c>
      <c r="R417" s="15" t="s">
        <v>37</v>
      </c>
      <c r="S417" s="15" t="s">
        <v>37</v>
      </c>
      <c r="T417" s="15">
        <v>45036.445929247675</v>
      </c>
      <c r="U417" s="15" t="s">
        <v>37</v>
      </c>
      <c r="V417" s="15" t="s">
        <v>37</v>
      </c>
      <c r="W417" s="15" t="s">
        <v>37</v>
      </c>
      <c r="X417" s="15" t="s">
        <v>37</v>
      </c>
      <c r="Y417" s="15" t="s">
        <v>37</v>
      </c>
      <c r="Z417" s="15" t="s">
        <v>37</v>
      </c>
      <c r="AA417" s="15" t="s">
        <v>37</v>
      </c>
      <c r="AB417" s="15" t="s">
        <v>37</v>
      </c>
      <c r="AC417" s="15" t="s">
        <v>37</v>
      </c>
      <c r="AD417" s="15" t="s">
        <v>37</v>
      </c>
      <c r="AE417" s="15" t="s">
        <v>37</v>
      </c>
      <c r="AF417" s="15" t="s">
        <v>37</v>
      </c>
      <c r="AG417" s="15" t="s">
        <v>37</v>
      </c>
      <c r="AH417" s="15" t="s">
        <v>37</v>
      </c>
      <c r="AI417" s="15" t="s">
        <v>37</v>
      </c>
      <c r="AJ417" s="15" t="s">
        <v>37</v>
      </c>
      <c r="AK417" s="15" t="s">
        <v>37</v>
      </c>
      <c r="AL417" s="15" t="s">
        <v>37</v>
      </c>
      <c r="AM417" s="15" t="s">
        <v>37</v>
      </c>
      <c r="AN417" s="15" t="s">
        <v>37</v>
      </c>
      <c r="AP417" s="16">
        <v>205774.56667564836</v>
      </c>
      <c r="AQ417" s="17">
        <v>2</v>
      </c>
      <c r="AR417" s="18" t="s">
        <v>37</v>
      </c>
      <c r="AS417" s="19">
        <v>4004782.1390026747</v>
      </c>
      <c r="AT417" s="19" t="s">
        <v>37</v>
      </c>
      <c r="AV417" s="16">
        <v>205774.56667564836</v>
      </c>
      <c r="AW417" s="17">
        <v>8</v>
      </c>
      <c r="AX417" s="18" t="s">
        <v>37</v>
      </c>
      <c r="AY417" s="19">
        <v>205774.56667564836</v>
      </c>
      <c r="AZ417" s="19" t="s">
        <v>37</v>
      </c>
    </row>
    <row r="418" spans="9:52" x14ac:dyDescent="0.15">
      <c r="I418" s="14">
        <v>44977</v>
      </c>
      <c r="J418" s="15" t="s">
        <v>37</v>
      </c>
      <c r="K418" s="15" t="s">
        <v>37</v>
      </c>
      <c r="L418" s="15">
        <v>38185.56473554056</v>
      </c>
      <c r="M418" s="15">
        <v>38762.964934366129</v>
      </c>
      <c r="N418" s="15" t="s">
        <v>37</v>
      </c>
      <c r="O418" s="15" t="s">
        <v>37</v>
      </c>
      <c r="P418" s="15">
        <v>41684.053317667465</v>
      </c>
      <c r="Q418" s="15">
        <v>42057.224472247872</v>
      </c>
      <c r="R418" s="15" t="s">
        <v>37</v>
      </c>
      <c r="S418" s="15" t="s">
        <v>37</v>
      </c>
      <c r="T418" s="15">
        <v>45022.909260356937</v>
      </c>
      <c r="U418" s="15" t="s">
        <v>37</v>
      </c>
      <c r="V418" s="15" t="s">
        <v>37</v>
      </c>
      <c r="W418" s="15" t="s">
        <v>37</v>
      </c>
      <c r="X418" s="15" t="s">
        <v>37</v>
      </c>
      <c r="Y418" s="15" t="s">
        <v>37</v>
      </c>
      <c r="Z418" s="15" t="s">
        <v>37</v>
      </c>
      <c r="AA418" s="15" t="s">
        <v>37</v>
      </c>
      <c r="AB418" s="15" t="s">
        <v>37</v>
      </c>
      <c r="AC418" s="15" t="s">
        <v>37</v>
      </c>
      <c r="AD418" s="15" t="s">
        <v>37</v>
      </c>
      <c r="AE418" s="15" t="s">
        <v>37</v>
      </c>
      <c r="AF418" s="15" t="s">
        <v>37</v>
      </c>
      <c r="AG418" s="15" t="s">
        <v>37</v>
      </c>
      <c r="AH418" s="15" t="s">
        <v>37</v>
      </c>
      <c r="AI418" s="15" t="s">
        <v>37</v>
      </c>
      <c r="AJ418" s="15" t="s">
        <v>37</v>
      </c>
      <c r="AK418" s="15" t="s">
        <v>37</v>
      </c>
      <c r="AL418" s="15" t="s">
        <v>37</v>
      </c>
      <c r="AM418" s="15" t="s">
        <v>37</v>
      </c>
      <c r="AN418" s="15" t="s">
        <v>37</v>
      </c>
      <c r="AP418" s="16">
        <v>205712.71672017896</v>
      </c>
      <c r="AQ418" s="17">
        <v>2</v>
      </c>
      <c r="AR418" s="18" t="s">
        <v>37</v>
      </c>
      <c r="AS418" s="19">
        <v>4210494.8557228539</v>
      </c>
      <c r="AT418" s="19" t="s">
        <v>37</v>
      </c>
      <c r="AV418" s="16">
        <v>205712.71672017896</v>
      </c>
      <c r="AW418" s="17">
        <v>8</v>
      </c>
      <c r="AX418" s="18" t="s">
        <v>37</v>
      </c>
      <c r="AY418" s="19">
        <v>411487.28339582728</v>
      </c>
      <c r="AZ418" s="19" t="s">
        <v>37</v>
      </c>
    </row>
    <row r="419" spans="9:52" x14ac:dyDescent="0.15">
      <c r="I419" s="14">
        <v>44978</v>
      </c>
      <c r="J419" s="15" t="s">
        <v>37</v>
      </c>
      <c r="K419" s="15" t="s">
        <v>37</v>
      </c>
      <c r="L419" s="15">
        <v>38174.087245797193</v>
      </c>
      <c r="M419" s="15">
        <v>38751.313894620143</v>
      </c>
      <c r="N419" s="15" t="s">
        <v>37</v>
      </c>
      <c r="O419" s="15" t="s">
        <v>37</v>
      </c>
      <c r="P419" s="15">
        <v>41671.524282213133</v>
      </c>
      <c r="Q419" s="15">
        <v>42044.583272206502</v>
      </c>
      <c r="R419" s="15" t="s">
        <v>37</v>
      </c>
      <c r="S419" s="15" t="s">
        <v>37</v>
      </c>
      <c r="T419" s="15">
        <v>45009.376660202113</v>
      </c>
      <c r="U419" s="15" t="s">
        <v>37</v>
      </c>
      <c r="V419" s="15" t="s">
        <v>37</v>
      </c>
      <c r="W419" s="15" t="s">
        <v>37</v>
      </c>
      <c r="X419" s="15" t="s">
        <v>37</v>
      </c>
      <c r="Y419" s="15" t="s">
        <v>37</v>
      </c>
      <c r="Z419" s="15" t="s">
        <v>37</v>
      </c>
      <c r="AA419" s="15" t="s">
        <v>37</v>
      </c>
      <c r="AB419" s="15" t="s">
        <v>37</v>
      </c>
      <c r="AC419" s="15" t="s">
        <v>37</v>
      </c>
      <c r="AD419" s="15" t="s">
        <v>37</v>
      </c>
      <c r="AE419" s="15" t="s">
        <v>37</v>
      </c>
      <c r="AF419" s="15" t="s">
        <v>37</v>
      </c>
      <c r="AG419" s="15" t="s">
        <v>37</v>
      </c>
      <c r="AH419" s="15" t="s">
        <v>37</v>
      </c>
      <c r="AI419" s="15" t="s">
        <v>37</v>
      </c>
      <c r="AJ419" s="15" t="s">
        <v>37</v>
      </c>
      <c r="AK419" s="15" t="s">
        <v>37</v>
      </c>
      <c r="AL419" s="15" t="s">
        <v>37</v>
      </c>
      <c r="AM419" s="15" t="s">
        <v>37</v>
      </c>
      <c r="AN419" s="15" t="s">
        <v>37</v>
      </c>
      <c r="AP419" s="16">
        <v>205650.88535503909</v>
      </c>
      <c r="AQ419" s="17">
        <v>2</v>
      </c>
      <c r="AR419" s="18" t="s">
        <v>37</v>
      </c>
      <c r="AS419" s="19">
        <v>4416145.7410778934</v>
      </c>
      <c r="AT419" s="19" t="s">
        <v>37</v>
      </c>
      <c r="AV419" s="16">
        <v>205650.88535503909</v>
      </c>
      <c r="AW419" s="17">
        <v>8</v>
      </c>
      <c r="AX419" s="18" t="s">
        <v>37</v>
      </c>
      <c r="AY419" s="19">
        <v>617138.16875086632</v>
      </c>
      <c r="AZ419" s="19" t="s">
        <v>37</v>
      </c>
    </row>
    <row r="420" spans="9:52" x14ac:dyDescent="0.15">
      <c r="I420" s="14">
        <v>44979</v>
      </c>
      <c r="J420" s="15" t="s">
        <v>37</v>
      </c>
      <c r="K420" s="15" t="s">
        <v>37</v>
      </c>
      <c r="L420" s="15">
        <v>37666.994852536467</v>
      </c>
      <c r="M420" s="15">
        <v>38243.003967653516</v>
      </c>
      <c r="N420" s="15" t="s">
        <v>37</v>
      </c>
      <c r="O420" s="15" t="s">
        <v>37</v>
      </c>
      <c r="P420" s="15">
        <v>41157.083361874305</v>
      </c>
      <c r="Q420" s="15">
        <v>41746.755022631223</v>
      </c>
      <c r="R420" s="15" t="s">
        <v>37</v>
      </c>
      <c r="S420" s="15" t="s">
        <v>37</v>
      </c>
      <c r="T420" s="15">
        <v>44995.848127560239</v>
      </c>
      <c r="U420" s="15" t="s">
        <v>37</v>
      </c>
      <c r="V420" s="15" t="s">
        <v>37</v>
      </c>
      <c r="W420" s="15" t="s">
        <v>37</v>
      </c>
      <c r="X420" s="15" t="s">
        <v>37</v>
      </c>
      <c r="Y420" s="15" t="s">
        <v>37</v>
      </c>
      <c r="Z420" s="15" t="s">
        <v>37</v>
      </c>
      <c r="AA420" s="15" t="s">
        <v>37</v>
      </c>
      <c r="AB420" s="15" t="s">
        <v>37</v>
      </c>
      <c r="AC420" s="15" t="s">
        <v>37</v>
      </c>
      <c r="AD420" s="15" t="s">
        <v>37</v>
      </c>
      <c r="AE420" s="15" t="s">
        <v>37</v>
      </c>
      <c r="AF420" s="15" t="s">
        <v>37</v>
      </c>
      <c r="AG420" s="15" t="s">
        <v>37</v>
      </c>
      <c r="AH420" s="15" t="s">
        <v>37</v>
      </c>
      <c r="AI420" s="15" t="s">
        <v>37</v>
      </c>
      <c r="AJ420" s="15" t="s">
        <v>37</v>
      </c>
      <c r="AK420" s="15" t="s">
        <v>37</v>
      </c>
      <c r="AL420" s="15" t="s">
        <v>37</v>
      </c>
      <c r="AM420" s="15" t="s">
        <v>37</v>
      </c>
      <c r="AN420" s="15" t="s">
        <v>37</v>
      </c>
      <c r="AP420" s="16">
        <v>203809.68533225573</v>
      </c>
      <c r="AQ420" s="17">
        <v>2</v>
      </c>
      <c r="AR420" s="18" t="s">
        <v>37</v>
      </c>
      <c r="AS420" s="19">
        <v>4619955.4264101489</v>
      </c>
      <c r="AT420" s="19" t="s">
        <v>37</v>
      </c>
      <c r="AV420" s="16">
        <v>203809.68533225573</v>
      </c>
      <c r="AW420" s="17">
        <v>8</v>
      </c>
      <c r="AX420" s="18" t="s">
        <v>37</v>
      </c>
      <c r="AY420" s="19">
        <v>820947.85408312199</v>
      </c>
      <c r="AZ420" s="19" t="s">
        <v>37</v>
      </c>
    </row>
    <row r="421" spans="9:52" x14ac:dyDescent="0.15">
      <c r="I421" s="14">
        <v>44980</v>
      </c>
      <c r="J421" s="15" t="s">
        <v>37</v>
      </c>
      <c r="K421" s="15" t="s">
        <v>37</v>
      </c>
      <c r="L421" s="15">
        <v>37655.673230083645</v>
      </c>
      <c r="M421" s="15">
        <v>38231.509213318088</v>
      </c>
      <c r="N421" s="15" t="s">
        <v>37</v>
      </c>
      <c r="O421" s="15" t="s">
        <v>37</v>
      </c>
      <c r="P421" s="15">
        <v>41144.712718532392</v>
      </c>
      <c r="Q421" s="15">
        <v>41734.207140835846</v>
      </c>
      <c r="R421" s="15" t="s">
        <v>37</v>
      </c>
      <c r="S421" s="15" t="s">
        <v>37</v>
      </c>
      <c r="T421" s="15">
        <v>44982.323661208757</v>
      </c>
      <c r="U421" s="15" t="s">
        <v>37</v>
      </c>
      <c r="V421" s="15" t="s">
        <v>37</v>
      </c>
      <c r="W421" s="15" t="s">
        <v>37</v>
      </c>
      <c r="X421" s="15" t="s">
        <v>37</v>
      </c>
      <c r="Y421" s="15" t="s">
        <v>37</v>
      </c>
      <c r="Z421" s="15" t="s">
        <v>37</v>
      </c>
      <c r="AA421" s="15" t="s">
        <v>37</v>
      </c>
      <c r="AB421" s="15" t="s">
        <v>37</v>
      </c>
      <c r="AC421" s="15" t="s">
        <v>37</v>
      </c>
      <c r="AD421" s="15" t="s">
        <v>37</v>
      </c>
      <c r="AE421" s="15" t="s">
        <v>37</v>
      </c>
      <c r="AF421" s="15" t="s">
        <v>37</v>
      </c>
      <c r="AG421" s="15" t="s">
        <v>37</v>
      </c>
      <c r="AH421" s="15" t="s">
        <v>37</v>
      </c>
      <c r="AI421" s="15" t="s">
        <v>37</v>
      </c>
      <c r="AJ421" s="15" t="s">
        <v>37</v>
      </c>
      <c r="AK421" s="15" t="s">
        <v>37</v>
      </c>
      <c r="AL421" s="15" t="s">
        <v>37</v>
      </c>
      <c r="AM421" s="15" t="s">
        <v>37</v>
      </c>
      <c r="AN421" s="15" t="s">
        <v>37</v>
      </c>
      <c r="AP421" s="16">
        <v>203748.42596397872</v>
      </c>
      <c r="AQ421" s="17">
        <v>2</v>
      </c>
      <c r="AR421" s="18" t="s">
        <v>37</v>
      </c>
      <c r="AS421" s="19">
        <v>4823703.8523741271</v>
      </c>
      <c r="AT421" s="19" t="s">
        <v>37</v>
      </c>
      <c r="AV421" s="16">
        <v>203748.42596397872</v>
      </c>
      <c r="AW421" s="17">
        <v>8</v>
      </c>
      <c r="AX421" s="18" t="s">
        <v>37</v>
      </c>
      <c r="AY421" s="19">
        <v>1024696.2800471007</v>
      </c>
      <c r="AZ421" s="19" t="s">
        <v>37</v>
      </c>
    </row>
    <row r="422" spans="9:52" x14ac:dyDescent="0.15">
      <c r="I422" s="14">
        <v>44981</v>
      </c>
      <c r="J422" s="15" t="s">
        <v>37</v>
      </c>
      <c r="K422" s="15" t="s">
        <v>37</v>
      </c>
      <c r="L422" s="15">
        <v>37644.35501058706</v>
      </c>
      <c r="M422" s="15">
        <v>38220.017913977405</v>
      </c>
      <c r="N422" s="15" t="s">
        <v>37</v>
      </c>
      <c r="O422" s="15" t="s">
        <v>37</v>
      </c>
      <c r="P422" s="15">
        <v>41132.345793452419</v>
      </c>
      <c r="Q422" s="15">
        <v>41721.663030575233</v>
      </c>
      <c r="R422" s="15" t="s">
        <v>37</v>
      </c>
      <c r="S422" s="15" t="s">
        <v>37</v>
      </c>
      <c r="T422" s="15">
        <v>44968.803259925444</v>
      </c>
      <c r="U422" s="15" t="s">
        <v>37</v>
      </c>
      <c r="V422" s="15" t="s">
        <v>37</v>
      </c>
      <c r="W422" s="15" t="s">
        <v>37</v>
      </c>
      <c r="X422" s="15" t="s">
        <v>37</v>
      </c>
      <c r="Y422" s="15" t="s">
        <v>37</v>
      </c>
      <c r="Z422" s="15" t="s">
        <v>37</v>
      </c>
      <c r="AA422" s="15" t="s">
        <v>37</v>
      </c>
      <c r="AB422" s="15" t="s">
        <v>37</v>
      </c>
      <c r="AC422" s="15" t="s">
        <v>37</v>
      </c>
      <c r="AD422" s="15" t="s">
        <v>37</v>
      </c>
      <c r="AE422" s="15" t="s">
        <v>37</v>
      </c>
      <c r="AF422" s="15" t="s">
        <v>37</v>
      </c>
      <c r="AG422" s="15" t="s">
        <v>37</v>
      </c>
      <c r="AH422" s="15" t="s">
        <v>37</v>
      </c>
      <c r="AI422" s="15" t="s">
        <v>37</v>
      </c>
      <c r="AJ422" s="15" t="s">
        <v>37</v>
      </c>
      <c r="AK422" s="15" t="s">
        <v>37</v>
      </c>
      <c r="AL422" s="15" t="s">
        <v>37</v>
      </c>
      <c r="AM422" s="15" t="s">
        <v>37</v>
      </c>
      <c r="AN422" s="15" t="s">
        <v>37</v>
      </c>
      <c r="AP422" s="16">
        <v>203687.18500851758</v>
      </c>
      <c r="AQ422" s="17">
        <v>2</v>
      </c>
      <c r="AR422" s="18" t="s">
        <v>37</v>
      </c>
      <c r="AS422" s="19">
        <v>5027391.0373826446</v>
      </c>
      <c r="AT422" s="19" t="s">
        <v>37</v>
      </c>
      <c r="AV422" s="16">
        <v>203687.18500851758</v>
      </c>
      <c r="AW422" s="17">
        <v>8</v>
      </c>
      <c r="AX422" s="18" t="s">
        <v>37</v>
      </c>
      <c r="AY422" s="19">
        <v>1228383.4650556184</v>
      </c>
      <c r="AZ422" s="19" t="s">
        <v>37</v>
      </c>
    </row>
    <row r="423" spans="9:52" x14ac:dyDescent="0.15">
      <c r="I423" s="14">
        <v>44982</v>
      </c>
      <c r="J423" s="15" t="s">
        <v>37</v>
      </c>
      <c r="K423" s="15" t="s">
        <v>37</v>
      </c>
      <c r="L423" s="15">
        <v>37633.040193023873</v>
      </c>
      <c r="M423" s="15">
        <v>38208.530068592976</v>
      </c>
      <c r="N423" s="15" t="s">
        <v>37</v>
      </c>
      <c r="O423" s="15" t="s">
        <v>37</v>
      </c>
      <c r="P423" s="15">
        <v>41119.982585516787</v>
      </c>
      <c r="Q423" s="15">
        <v>41709.122690715754</v>
      </c>
      <c r="R423" s="15" t="s">
        <v>37</v>
      </c>
      <c r="S423" s="15" t="s">
        <v>37</v>
      </c>
      <c r="T423" s="15">
        <v>44955.286922488463</v>
      </c>
      <c r="U423" s="15" t="s">
        <v>37</v>
      </c>
      <c r="V423" s="15" t="s">
        <v>37</v>
      </c>
      <c r="W423" s="15" t="s">
        <v>37</v>
      </c>
      <c r="X423" s="15" t="s">
        <v>37</v>
      </c>
      <c r="Y423" s="15" t="s">
        <v>37</v>
      </c>
      <c r="Z423" s="15" t="s">
        <v>37</v>
      </c>
      <c r="AA423" s="15" t="s">
        <v>37</v>
      </c>
      <c r="AB423" s="15" t="s">
        <v>37</v>
      </c>
      <c r="AC423" s="15" t="s">
        <v>37</v>
      </c>
      <c r="AD423" s="15" t="s">
        <v>37</v>
      </c>
      <c r="AE423" s="15" t="s">
        <v>37</v>
      </c>
      <c r="AF423" s="15" t="s">
        <v>37</v>
      </c>
      <c r="AG423" s="15" t="s">
        <v>37</v>
      </c>
      <c r="AH423" s="15" t="s">
        <v>37</v>
      </c>
      <c r="AI423" s="15" t="s">
        <v>37</v>
      </c>
      <c r="AJ423" s="15" t="s">
        <v>37</v>
      </c>
      <c r="AK423" s="15" t="s">
        <v>37</v>
      </c>
      <c r="AL423" s="15" t="s">
        <v>37</v>
      </c>
      <c r="AM423" s="15" t="s">
        <v>37</v>
      </c>
      <c r="AN423" s="15" t="s">
        <v>37</v>
      </c>
      <c r="AP423" s="16">
        <v>203625.96246033785</v>
      </c>
      <c r="AQ423" s="17">
        <v>2</v>
      </c>
      <c r="AR423" s="18" t="s">
        <v>37</v>
      </c>
      <c r="AS423" s="19">
        <v>5231016.9998429827</v>
      </c>
      <c r="AT423" s="19" t="s">
        <v>37</v>
      </c>
      <c r="AV423" s="16">
        <v>203625.96246033785</v>
      </c>
      <c r="AW423" s="17">
        <v>8</v>
      </c>
      <c r="AX423" s="18">
        <v>8</v>
      </c>
      <c r="AY423" s="19">
        <v>1432009.4275159563</v>
      </c>
      <c r="AZ423" s="19">
        <v>1432009.4275159563</v>
      </c>
    </row>
    <row r="424" spans="9:52" x14ac:dyDescent="0.15">
      <c r="I424" s="14">
        <v>44983</v>
      </c>
      <c r="J424" s="15" t="s">
        <v>37</v>
      </c>
      <c r="K424" s="15" t="s">
        <v>37</v>
      </c>
      <c r="L424" s="15">
        <v>37621.728776371572</v>
      </c>
      <c r="M424" s="15">
        <v>38197.04567612664</v>
      </c>
      <c r="N424" s="15" t="s">
        <v>37</v>
      </c>
      <c r="O424" s="15" t="s">
        <v>37</v>
      </c>
      <c r="P424" s="15">
        <v>41107.623093608228</v>
      </c>
      <c r="Q424" s="15">
        <v>41696.58612012415</v>
      </c>
      <c r="R424" s="15" t="s">
        <v>37</v>
      </c>
      <c r="S424" s="15" t="s">
        <v>37</v>
      </c>
      <c r="T424" s="15" t="s">
        <v>37</v>
      </c>
      <c r="U424" s="15" t="s">
        <v>37</v>
      </c>
      <c r="V424" s="15" t="s">
        <v>37</v>
      </c>
      <c r="W424" s="15" t="s">
        <v>37</v>
      </c>
      <c r="X424" s="15" t="s">
        <v>37</v>
      </c>
      <c r="Y424" s="15" t="s">
        <v>37</v>
      </c>
      <c r="Z424" s="15" t="s">
        <v>37</v>
      </c>
      <c r="AA424" s="15" t="s">
        <v>37</v>
      </c>
      <c r="AB424" s="15" t="s">
        <v>37</v>
      </c>
      <c r="AC424" s="15" t="s">
        <v>37</v>
      </c>
      <c r="AD424" s="15" t="s">
        <v>37</v>
      </c>
      <c r="AE424" s="15" t="s">
        <v>37</v>
      </c>
      <c r="AF424" s="15" t="s">
        <v>37</v>
      </c>
      <c r="AG424" s="15" t="s">
        <v>37</v>
      </c>
      <c r="AH424" s="15" t="s">
        <v>37</v>
      </c>
      <c r="AI424" s="15" t="s">
        <v>37</v>
      </c>
      <c r="AJ424" s="15" t="s">
        <v>37</v>
      </c>
      <c r="AK424" s="15" t="s">
        <v>37</v>
      </c>
      <c r="AL424" s="15" t="s">
        <v>37</v>
      </c>
      <c r="AM424" s="15" t="s">
        <v>37</v>
      </c>
      <c r="AN424" s="15" t="s">
        <v>37</v>
      </c>
      <c r="AP424" s="16">
        <v>158622.98366623058</v>
      </c>
      <c r="AQ424" s="17">
        <v>2</v>
      </c>
      <c r="AR424" s="18" t="s">
        <v>37</v>
      </c>
      <c r="AS424" s="19">
        <v>5389639.9835092137</v>
      </c>
      <c r="AT424" s="19" t="s">
        <v>37</v>
      </c>
      <c r="AV424" s="16">
        <v>158622.98366623058</v>
      </c>
      <c r="AW424" s="17">
        <v>9</v>
      </c>
      <c r="AX424" s="18" t="s">
        <v>37</v>
      </c>
      <c r="AY424" s="19">
        <v>158622.98366623058</v>
      </c>
      <c r="AZ424" s="19" t="s">
        <v>37</v>
      </c>
    </row>
    <row r="425" spans="9:52" x14ac:dyDescent="0.15">
      <c r="I425" s="14">
        <v>44984</v>
      </c>
      <c r="J425" s="15" t="s">
        <v>37</v>
      </c>
      <c r="K425" s="15" t="s">
        <v>37</v>
      </c>
      <c r="L425" s="15">
        <v>37610.420759607929</v>
      </c>
      <c r="M425" s="15">
        <v>38185.56473554056</v>
      </c>
      <c r="N425" s="15" t="s">
        <v>37</v>
      </c>
      <c r="O425" s="15" t="s">
        <v>37</v>
      </c>
      <c r="P425" s="15">
        <v>41095.26731660981</v>
      </c>
      <c r="Q425" s="15">
        <v>41684.053317667465</v>
      </c>
      <c r="R425" s="15" t="s">
        <v>37</v>
      </c>
      <c r="S425" s="15" t="s">
        <v>37</v>
      </c>
      <c r="T425" s="15" t="s">
        <v>37</v>
      </c>
      <c r="U425" s="15" t="s">
        <v>37</v>
      </c>
      <c r="V425" s="15" t="s">
        <v>37</v>
      </c>
      <c r="W425" s="15" t="s">
        <v>37</v>
      </c>
      <c r="X425" s="15" t="s">
        <v>37</v>
      </c>
      <c r="Y425" s="15" t="s">
        <v>37</v>
      </c>
      <c r="Z425" s="15" t="s">
        <v>37</v>
      </c>
      <c r="AA425" s="15" t="s">
        <v>37</v>
      </c>
      <c r="AB425" s="15" t="s">
        <v>37</v>
      </c>
      <c r="AC425" s="15" t="s">
        <v>37</v>
      </c>
      <c r="AD425" s="15" t="s">
        <v>37</v>
      </c>
      <c r="AE425" s="15" t="s">
        <v>37</v>
      </c>
      <c r="AF425" s="15" t="s">
        <v>37</v>
      </c>
      <c r="AG425" s="15" t="s">
        <v>37</v>
      </c>
      <c r="AH425" s="15" t="s">
        <v>37</v>
      </c>
      <c r="AI425" s="15" t="s">
        <v>37</v>
      </c>
      <c r="AJ425" s="15" t="s">
        <v>37</v>
      </c>
      <c r="AK425" s="15" t="s">
        <v>37</v>
      </c>
      <c r="AL425" s="15" t="s">
        <v>37</v>
      </c>
      <c r="AM425" s="15" t="s">
        <v>37</v>
      </c>
      <c r="AN425" s="15" t="s">
        <v>37</v>
      </c>
      <c r="AP425" s="16">
        <v>158575.30612942576</v>
      </c>
      <c r="AQ425" s="17">
        <v>2</v>
      </c>
      <c r="AR425" s="18" t="s">
        <v>37</v>
      </c>
      <c r="AS425" s="19">
        <v>5548215.2896386394</v>
      </c>
      <c r="AT425" s="19" t="s">
        <v>37</v>
      </c>
      <c r="AV425" s="16">
        <v>158575.30612942576</v>
      </c>
      <c r="AW425" s="17">
        <v>9</v>
      </c>
      <c r="AX425" s="18" t="s">
        <v>37</v>
      </c>
      <c r="AY425" s="19">
        <v>317198.28979565634</v>
      </c>
      <c r="AZ425" s="19" t="s">
        <v>37</v>
      </c>
    </row>
    <row r="426" spans="9:52" x14ac:dyDescent="0.15">
      <c r="I426" s="14">
        <v>44985</v>
      </c>
      <c r="J426" s="15" t="s">
        <v>37</v>
      </c>
      <c r="K426" s="15" t="s">
        <v>37</v>
      </c>
      <c r="L426" s="15">
        <v>37599.116141711042</v>
      </c>
      <c r="M426" s="15">
        <v>38174.087245797193</v>
      </c>
      <c r="N426" s="15" t="s">
        <v>37</v>
      </c>
      <c r="O426" s="15" t="s">
        <v>37</v>
      </c>
      <c r="P426" s="15">
        <v>41082.915253404928</v>
      </c>
      <c r="Q426" s="15">
        <v>41671.524282213133</v>
      </c>
      <c r="R426" s="15" t="s">
        <v>37</v>
      </c>
      <c r="S426" s="15" t="s">
        <v>37</v>
      </c>
      <c r="T426" s="15" t="s">
        <v>37</v>
      </c>
      <c r="U426" s="15" t="s">
        <v>37</v>
      </c>
      <c r="V426" s="15" t="s">
        <v>37</v>
      </c>
      <c r="W426" s="15" t="s">
        <v>37</v>
      </c>
      <c r="X426" s="15" t="s">
        <v>37</v>
      </c>
      <c r="Y426" s="15" t="s">
        <v>37</v>
      </c>
      <c r="Z426" s="15" t="s">
        <v>37</v>
      </c>
      <c r="AA426" s="15" t="s">
        <v>37</v>
      </c>
      <c r="AB426" s="15" t="s">
        <v>37</v>
      </c>
      <c r="AC426" s="15" t="s">
        <v>37</v>
      </c>
      <c r="AD426" s="15" t="s">
        <v>37</v>
      </c>
      <c r="AE426" s="15" t="s">
        <v>37</v>
      </c>
      <c r="AF426" s="15" t="s">
        <v>37</v>
      </c>
      <c r="AG426" s="15" t="s">
        <v>37</v>
      </c>
      <c r="AH426" s="15" t="s">
        <v>37</v>
      </c>
      <c r="AI426" s="15" t="s">
        <v>37</v>
      </c>
      <c r="AJ426" s="15" t="s">
        <v>37</v>
      </c>
      <c r="AK426" s="15" t="s">
        <v>37</v>
      </c>
      <c r="AL426" s="15" t="s">
        <v>37</v>
      </c>
      <c r="AM426" s="15" t="s">
        <v>37</v>
      </c>
      <c r="AN426" s="15" t="s">
        <v>37</v>
      </c>
      <c r="AP426" s="16">
        <v>158527.64292312629</v>
      </c>
      <c r="AQ426" s="17">
        <v>2</v>
      </c>
      <c r="AR426" s="18">
        <v>2</v>
      </c>
      <c r="AS426" s="19">
        <v>5706742.9325617654</v>
      </c>
      <c r="AT426" s="19">
        <v>5706742.9325617654</v>
      </c>
      <c r="AV426" s="16">
        <v>158527.64292312629</v>
      </c>
      <c r="AW426" s="17">
        <v>9</v>
      </c>
      <c r="AX426" s="18" t="s">
        <v>37</v>
      </c>
      <c r="AY426" s="19">
        <v>475725.93271878263</v>
      </c>
      <c r="AZ426" s="19" t="s">
        <v>37</v>
      </c>
    </row>
    <row r="427" spans="9:52" x14ac:dyDescent="0.15">
      <c r="I427" s="14">
        <v>44986</v>
      </c>
      <c r="J427" s="15" t="s">
        <v>37</v>
      </c>
      <c r="K427" s="15" t="s">
        <v>37</v>
      </c>
      <c r="L427" s="15">
        <v>37093.238409532205</v>
      </c>
      <c r="M427" s="15">
        <v>37666.994852536467</v>
      </c>
      <c r="N427" s="15" t="s">
        <v>37</v>
      </c>
      <c r="O427" s="15" t="s">
        <v>37</v>
      </c>
      <c r="P427" s="15">
        <v>40569.706330891029</v>
      </c>
      <c r="Q427" s="15">
        <v>41157.083361874305</v>
      </c>
      <c r="R427" s="15" t="s">
        <v>37</v>
      </c>
      <c r="S427" s="15" t="s">
        <v>37</v>
      </c>
      <c r="T427" s="15" t="s">
        <v>37</v>
      </c>
      <c r="U427" s="15" t="s">
        <v>37</v>
      </c>
      <c r="V427" s="15" t="s">
        <v>37</v>
      </c>
      <c r="W427" s="15" t="s">
        <v>37</v>
      </c>
      <c r="X427" s="15" t="s">
        <v>37</v>
      </c>
      <c r="Y427" s="15" t="s">
        <v>37</v>
      </c>
      <c r="Z427" s="15" t="s">
        <v>37</v>
      </c>
      <c r="AA427" s="15" t="s">
        <v>37</v>
      </c>
      <c r="AB427" s="15" t="s">
        <v>37</v>
      </c>
      <c r="AC427" s="15" t="s">
        <v>37</v>
      </c>
      <c r="AD427" s="15" t="s">
        <v>37</v>
      </c>
      <c r="AE427" s="15" t="s">
        <v>37</v>
      </c>
      <c r="AF427" s="15" t="s">
        <v>37</v>
      </c>
      <c r="AG427" s="15" t="s">
        <v>37</v>
      </c>
      <c r="AH427" s="15" t="s">
        <v>37</v>
      </c>
      <c r="AI427" s="15" t="s">
        <v>37</v>
      </c>
      <c r="AJ427" s="15" t="s">
        <v>37</v>
      </c>
      <c r="AK427" s="15" t="s">
        <v>37</v>
      </c>
      <c r="AL427" s="15" t="s">
        <v>37</v>
      </c>
      <c r="AM427" s="15" t="s">
        <v>37</v>
      </c>
      <c r="AN427" s="15" t="s">
        <v>37</v>
      </c>
      <c r="AP427" s="16">
        <v>156487.02295483401</v>
      </c>
      <c r="AQ427" s="17">
        <v>3</v>
      </c>
      <c r="AR427" s="18" t="s">
        <v>37</v>
      </c>
      <c r="AS427" s="19">
        <v>156487.02295483401</v>
      </c>
      <c r="AT427" s="19" t="s">
        <v>37</v>
      </c>
      <c r="AV427" s="16">
        <v>156487.02295483401</v>
      </c>
      <c r="AW427" s="17">
        <v>9</v>
      </c>
      <c r="AX427" s="18" t="s">
        <v>37</v>
      </c>
      <c r="AY427" s="19">
        <v>632212.95567361661</v>
      </c>
      <c r="AZ427" s="19" t="s">
        <v>37</v>
      </c>
    </row>
    <row r="428" spans="9:52" x14ac:dyDescent="0.15">
      <c r="I428" s="14">
        <v>44987</v>
      </c>
      <c r="J428" s="15" t="s">
        <v>37</v>
      </c>
      <c r="K428" s="15" t="s">
        <v>37</v>
      </c>
      <c r="L428" s="15">
        <v>37082.089241873116</v>
      </c>
      <c r="M428" s="15">
        <v>37655.673230083645</v>
      </c>
      <c r="N428" s="15" t="s">
        <v>37</v>
      </c>
      <c r="O428" s="15" t="s">
        <v>37</v>
      </c>
      <c r="P428" s="15">
        <v>40557.512236302427</v>
      </c>
      <c r="Q428" s="15">
        <v>41144.712718532392</v>
      </c>
      <c r="R428" s="15" t="s">
        <v>37</v>
      </c>
      <c r="S428" s="15" t="s">
        <v>37</v>
      </c>
      <c r="T428" s="15" t="s">
        <v>37</v>
      </c>
      <c r="U428" s="15" t="s">
        <v>37</v>
      </c>
      <c r="V428" s="15" t="s">
        <v>37</v>
      </c>
      <c r="W428" s="15" t="s">
        <v>37</v>
      </c>
      <c r="X428" s="15" t="s">
        <v>37</v>
      </c>
      <c r="Y428" s="15" t="s">
        <v>37</v>
      </c>
      <c r="Z428" s="15" t="s">
        <v>37</v>
      </c>
      <c r="AA428" s="15" t="s">
        <v>37</v>
      </c>
      <c r="AB428" s="15" t="s">
        <v>37</v>
      </c>
      <c r="AC428" s="15" t="s">
        <v>37</v>
      </c>
      <c r="AD428" s="15" t="s">
        <v>37</v>
      </c>
      <c r="AE428" s="15" t="s">
        <v>37</v>
      </c>
      <c r="AF428" s="15" t="s">
        <v>37</v>
      </c>
      <c r="AG428" s="15" t="s">
        <v>37</v>
      </c>
      <c r="AH428" s="15" t="s">
        <v>37</v>
      </c>
      <c r="AI428" s="15" t="s">
        <v>37</v>
      </c>
      <c r="AJ428" s="15" t="s">
        <v>37</v>
      </c>
      <c r="AK428" s="15" t="s">
        <v>37</v>
      </c>
      <c r="AL428" s="15" t="s">
        <v>37</v>
      </c>
      <c r="AM428" s="15" t="s">
        <v>37</v>
      </c>
      <c r="AN428" s="15" t="s">
        <v>37</v>
      </c>
      <c r="AP428" s="16">
        <v>156439.98742679157</v>
      </c>
      <c r="AQ428" s="17">
        <v>3</v>
      </c>
      <c r="AR428" s="18" t="s">
        <v>37</v>
      </c>
      <c r="AS428" s="19">
        <v>312927.01038162562</v>
      </c>
      <c r="AT428" s="19" t="s">
        <v>37</v>
      </c>
      <c r="AV428" s="16">
        <v>156439.98742679157</v>
      </c>
      <c r="AW428" s="17">
        <v>9</v>
      </c>
      <c r="AX428" s="18" t="s">
        <v>37</v>
      </c>
      <c r="AY428" s="19">
        <v>788652.94310040819</v>
      </c>
      <c r="AZ428" s="19" t="s">
        <v>37</v>
      </c>
    </row>
    <row r="429" spans="9:52" x14ac:dyDescent="0.15">
      <c r="I429" s="14">
        <v>44988</v>
      </c>
      <c r="J429" s="15" t="s">
        <v>37</v>
      </c>
      <c r="K429" s="15" t="s">
        <v>37</v>
      </c>
      <c r="L429" s="15">
        <v>37070.943425335274</v>
      </c>
      <c r="M429" s="15">
        <v>37644.35501058706</v>
      </c>
      <c r="N429" s="15" t="s">
        <v>37</v>
      </c>
      <c r="O429" s="15" t="s">
        <v>37</v>
      </c>
      <c r="P429" s="15">
        <v>40545.321806910259</v>
      </c>
      <c r="Q429" s="15">
        <v>41132.345793452419</v>
      </c>
      <c r="R429" s="15" t="s">
        <v>37</v>
      </c>
      <c r="S429" s="15" t="s">
        <v>37</v>
      </c>
      <c r="T429" s="15" t="s">
        <v>37</v>
      </c>
      <c r="U429" s="15" t="s">
        <v>37</v>
      </c>
      <c r="V429" s="15" t="s">
        <v>37</v>
      </c>
      <c r="W429" s="15" t="s">
        <v>37</v>
      </c>
      <c r="X429" s="15" t="s">
        <v>37</v>
      </c>
      <c r="Y429" s="15" t="s">
        <v>37</v>
      </c>
      <c r="Z429" s="15" t="s">
        <v>37</v>
      </c>
      <c r="AA429" s="15" t="s">
        <v>37</v>
      </c>
      <c r="AB429" s="15" t="s">
        <v>37</v>
      </c>
      <c r="AC429" s="15" t="s">
        <v>37</v>
      </c>
      <c r="AD429" s="15" t="s">
        <v>37</v>
      </c>
      <c r="AE429" s="15" t="s">
        <v>37</v>
      </c>
      <c r="AF429" s="15" t="s">
        <v>37</v>
      </c>
      <c r="AG429" s="15" t="s">
        <v>37</v>
      </c>
      <c r="AH429" s="15" t="s">
        <v>37</v>
      </c>
      <c r="AI429" s="15" t="s">
        <v>37</v>
      </c>
      <c r="AJ429" s="15" t="s">
        <v>37</v>
      </c>
      <c r="AK429" s="15" t="s">
        <v>37</v>
      </c>
      <c r="AL429" s="15" t="s">
        <v>37</v>
      </c>
      <c r="AM429" s="15" t="s">
        <v>37</v>
      </c>
      <c r="AN429" s="15" t="s">
        <v>37</v>
      </c>
      <c r="AP429" s="16">
        <v>156392.96603628501</v>
      </c>
      <c r="AQ429" s="17">
        <v>3</v>
      </c>
      <c r="AR429" s="18" t="s">
        <v>37</v>
      </c>
      <c r="AS429" s="19">
        <v>469319.97641791066</v>
      </c>
      <c r="AT429" s="19" t="s">
        <v>37</v>
      </c>
      <c r="AV429" s="16">
        <v>156392.96603628501</v>
      </c>
      <c r="AW429" s="17">
        <v>9</v>
      </c>
      <c r="AX429" s="18" t="s">
        <v>37</v>
      </c>
      <c r="AY429" s="19">
        <v>945045.90913669323</v>
      </c>
      <c r="AZ429" s="19" t="s">
        <v>37</v>
      </c>
    </row>
    <row r="430" spans="9:52" x14ac:dyDescent="0.15">
      <c r="I430" s="14">
        <v>44989</v>
      </c>
      <c r="J430" s="15" t="s">
        <v>37</v>
      </c>
      <c r="K430" s="15" t="s">
        <v>37</v>
      </c>
      <c r="L430" s="15">
        <v>37059.80095891143</v>
      </c>
      <c r="M430" s="15">
        <v>37633.040193023873</v>
      </c>
      <c r="N430" s="15" t="s">
        <v>37</v>
      </c>
      <c r="O430" s="15" t="s">
        <v>37</v>
      </c>
      <c r="P430" s="15">
        <v>40533.135041612863</v>
      </c>
      <c r="Q430" s="15">
        <v>41119.982585516787</v>
      </c>
      <c r="R430" s="15" t="s">
        <v>37</v>
      </c>
      <c r="S430" s="15" t="s">
        <v>37</v>
      </c>
      <c r="T430" s="15" t="s">
        <v>37</v>
      </c>
      <c r="U430" s="15" t="s">
        <v>37</v>
      </c>
      <c r="V430" s="15" t="s">
        <v>37</v>
      </c>
      <c r="W430" s="15" t="s">
        <v>37</v>
      </c>
      <c r="X430" s="15" t="s">
        <v>37</v>
      </c>
      <c r="Y430" s="15" t="s">
        <v>37</v>
      </c>
      <c r="Z430" s="15" t="s">
        <v>37</v>
      </c>
      <c r="AA430" s="15" t="s">
        <v>37</v>
      </c>
      <c r="AB430" s="15" t="s">
        <v>37</v>
      </c>
      <c r="AC430" s="15" t="s">
        <v>37</v>
      </c>
      <c r="AD430" s="15" t="s">
        <v>37</v>
      </c>
      <c r="AE430" s="15" t="s">
        <v>37</v>
      </c>
      <c r="AF430" s="15" t="s">
        <v>37</v>
      </c>
      <c r="AG430" s="15" t="s">
        <v>37</v>
      </c>
      <c r="AH430" s="15" t="s">
        <v>37</v>
      </c>
      <c r="AI430" s="15" t="s">
        <v>37</v>
      </c>
      <c r="AJ430" s="15" t="s">
        <v>37</v>
      </c>
      <c r="AK430" s="15" t="s">
        <v>37</v>
      </c>
      <c r="AL430" s="15" t="s">
        <v>37</v>
      </c>
      <c r="AM430" s="15" t="s">
        <v>37</v>
      </c>
      <c r="AN430" s="15" t="s">
        <v>37</v>
      </c>
      <c r="AP430" s="16">
        <v>156345.95877906497</v>
      </c>
      <c r="AQ430" s="17">
        <v>3</v>
      </c>
      <c r="AR430" s="18" t="s">
        <v>37</v>
      </c>
      <c r="AS430" s="19">
        <v>625665.9351969756</v>
      </c>
      <c r="AT430" s="19" t="s">
        <v>37</v>
      </c>
      <c r="AV430" s="16">
        <v>156345.95877906497</v>
      </c>
      <c r="AW430" s="17">
        <v>9</v>
      </c>
      <c r="AX430" s="18">
        <v>9</v>
      </c>
      <c r="AY430" s="19">
        <v>1101391.8679157582</v>
      </c>
      <c r="AZ430" s="19">
        <v>1101391.8679157582</v>
      </c>
    </row>
    <row r="431" spans="9:52" x14ac:dyDescent="0.15">
      <c r="I431" s="14">
        <v>44990</v>
      </c>
      <c r="J431" s="15" t="s">
        <v>37</v>
      </c>
      <c r="K431" s="15" t="s">
        <v>37</v>
      </c>
      <c r="L431" s="15">
        <v>37048.661841594636</v>
      </c>
      <c r="M431" s="15">
        <v>37621.728776371572</v>
      </c>
      <c r="N431" s="15" t="s">
        <v>37</v>
      </c>
      <c r="O431" s="15" t="s">
        <v>37</v>
      </c>
      <c r="P431" s="15">
        <v>40520.951939308929</v>
      </c>
      <c r="Q431" s="15">
        <v>41107.623093608228</v>
      </c>
      <c r="R431" s="15" t="s">
        <v>37</v>
      </c>
      <c r="S431" s="15" t="s">
        <v>37</v>
      </c>
      <c r="T431" s="15" t="s">
        <v>37</v>
      </c>
      <c r="U431" s="15" t="s">
        <v>37</v>
      </c>
      <c r="V431" s="15" t="s">
        <v>37</v>
      </c>
      <c r="W431" s="15" t="s">
        <v>37</v>
      </c>
      <c r="X431" s="15" t="s">
        <v>37</v>
      </c>
      <c r="Y431" s="15" t="s">
        <v>37</v>
      </c>
      <c r="Z431" s="15" t="s">
        <v>37</v>
      </c>
      <c r="AA431" s="15" t="s">
        <v>37</v>
      </c>
      <c r="AB431" s="15" t="s">
        <v>37</v>
      </c>
      <c r="AC431" s="15" t="s">
        <v>37</v>
      </c>
      <c r="AD431" s="15" t="s">
        <v>37</v>
      </c>
      <c r="AE431" s="15" t="s">
        <v>37</v>
      </c>
      <c r="AF431" s="15" t="s">
        <v>37</v>
      </c>
      <c r="AG431" s="15" t="s">
        <v>37</v>
      </c>
      <c r="AH431" s="15" t="s">
        <v>37</v>
      </c>
      <c r="AI431" s="15" t="s">
        <v>37</v>
      </c>
      <c r="AJ431" s="15" t="s">
        <v>37</v>
      </c>
      <c r="AK431" s="15" t="s">
        <v>37</v>
      </c>
      <c r="AL431" s="15" t="s">
        <v>37</v>
      </c>
      <c r="AM431" s="15" t="s">
        <v>37</v>
      </c>
      <c r="AN431" s="15" t="s">
        <v>37</v>
      </c>
      <c r="AP431" s="16">
        <v>156298.96565088339</v>
      </c>
      <c r="AQ431" s="17">
        <v>3</v>
      </c>
      <c r="AR431" s="18" t="s">
        <v>37</v>
      </c>
      <c r="AS431" s="19">
        <v>781964.90084785898</v>
      </c>
      <c r="AT431" s="19" t="s">
        <v>37</v>
      </c>
      <c r="AV431" s="16">
        <v>156298.96565088339</v>
      </c>
      <c r="AW431" s="17">
        <v>10</v>
      </c>
      <c r="AX431" s="18" t="s">
        <v>37</v>
      </c>
      <c r="AY431" s="19">
        <v>156298.96565088339</v>
      </c>
      <c r="AZ431" s="19" t="s">
        <v>37</v>
      </c>
    </row>
    <row r="432" spans="9:52" x14ac:dyDescent="0.15">
      <c r="I432" s="14">
        <v>44991</v>
      </c>
      <c r="J432" s="15" t="s">
        <v>37</v>
      </c>
      <c r="K432" s="15" t="s">
        <v>37</v>
      </c>
      <c r="L432" s="15">
        <v>37037.526072378249</v>
      </c>
      <c r="M432" s="15">
        <v>37610.420759607929</v>
      </c>
      <c r="N432" s="15" t="s">
        <v>37</v>
      </c>
      <c r="O432" s="15" t="s">
        <v>37</v>
      </c>
      <c r="P432" s="15">
        <v>40508.772498897451</v>
      </c>
      <c r="Q432" s="15">
        <v>41095.26731660981</v>
      </c>
      <c r="R432" s="15" t="s">
        <v>37</v>
      </c>
      <c r="S432" s="15" t="s">
        <v>37</v>
      </c>
      <c r="T432" s="15" t="s">
        <v>37</v>
      </c>
      <c r="U432" s="15" t="s">
        <v>37</v>
      </c>
      <c r="V432" s="15" t="s">
        <v>37</v>
      </c>
      <c r="W432" s="15" t="s">
        <v>37</v>
      </c>
      <c r="X432" s="15" t="s">
        <v>37</v>
      </c>
      <c r="Y432" s="15" t="s">
        <v>37</v>
      </c>
      <c r="Z432" s="15" t="s">
        <v>37</v>
      </c>
      <c r="AA432" s="15" t="s">
        <v>37</v>
      </c>
      <c r="AB432" s="15" t="s">
        <v>37</v>
      </c>
      <c r="AC432" s="15" t="s">
        <v>37</v>
      </c>
      <c r="AD432" s="15" t="s">
        <v>37</v>
      </c>
      <c r="AE432" s="15" t="s">
        <v>37</v>
      </c>
      <c r="AF432" s="15" t="s">
        <v>37</v>
      </c>
      <c r="AG432" s="15" t="s">
        <v>37</v>
      </c>
      <c r="AH432" s="15" t="s">
        <v>37</v>
      </c>
      <c r="AI432" s="15" t="s">
        <v>37</v>
      </c>
      <c r="AJ432" s="15" t="s">
        <v>37</v>
      </c>
      <c r="AK432" s="15" t="s">
        <v>37</v>
      </c>
      <c r="AL432" s="15" t="s">
        <v>37</v>
      </c>
      <c r="AM432" s="15" t="s">
        <v>37</v>
      </c>
      <c r="AN432" s="15" t="s">
        <v>37</v>
      </c>
      <c r="AP432" s="16">
        <v>156251.98664749344</v>
      </c>
      <c r="AQ432" s="17">
        <v>3</v>
      </c>
      <c r="AR432" s="18" t="s">
        <v>37</v>
      </c>
      <c r="AS432" s="19">
        <v>938216.88749535242</v>
      </c>
      <c r="AT432" s="19" t="s">
        <v>37</v>
      </c>
      <c r="AV432" s="16">
        <v>156251.98664749344</v>
      </c>
      <c r="AW432" s="17">
        <v>10</v>
      </c>
      <c r="AX432" s="18" t="s">
        <v>37</v>
      </c>
      <c r="AY432" s="19">
        <v>312550.95229837683</v>
      </c>
      <c r="AZ432" s="19" t="s">
        <v>37</v>
      </c>
    </row>
    <row r="433" spans="9:52" x14ac:dyDescent="0.15">
      <c r="I433" s="14">
        <v>44992</v>
      </c>
      <c r="J433" s="15" t="s">
        <v>37</v>
      </c>
      <c r="K433" s="15" t="s">
        <v>37</v>
      </c>
      <c r="L433" s="15">
        <v>37026.393650255915</v>
      </c>
      <c r="M433" s="15">
        <v>37599.116141711042</v>
      </c>
      <c r="N433" s="15" t="s">
        <v>37</v>
      </c>
      <c r="O433" s="15" t="s">
        <v>37</v>
      </c>
      <c r="P433" s="15">
        <v>40496.596719277783</v>
      </c>
      <c r="Q433" s="15">
        <v>41082.915253404928</v>
      </c>
      <c r="R433" s="15" t="s">
        <v>37</v>
      </c>
      <c r="S433" s="15" t="s">
        <v>37</v>
      </c>
      <c r="T433" s="15" t="s">
        <v>37</v>
      </c>
      <c r="U433" s="15" t="s">
        <v>37</v>
      </c>
      <c r="V433" s="15" t="s">
        <v>37</v>
      </c>
      <c r="W433" s="15" t="s">
        <v>37</v>
      </c>
      <c r="X433" s="15" t="s">
        <v>37</v>
      </c>
      <c r="Y433" s="15" t="s">
        <v>37</v>
      </c>
      <c r="Z433" s="15" t="s">
        <v>37</v>
      </c>
      <c r="AA433" s="15" t="s">
        <v>37</v>
      </c>
      <c r="AB433" s="15" t="s">
        <v>37</v>
      </c>
      <c r="AC433" s="15" t="s">
        <v>37</v>
      </c>
      <c r="AD433" s="15" t="s">
        <v>37</v>
      </c>
      <c r="AE433" s="15" t="s">
        <v>37</v>
      </c>
      <c r="AF433" s="15" t="s">
        <v>37</v>
      </c>
      <c r="AG433" s="15" t="s">
        <v>37</v>
      </c>
      <c r="AH433" s="15" t="s">
        <v>37</v>
      </c>
      <c r="AI433" s="15" t="s">
        <v>37</v>
      </c>
      <c r="AJ433" s="15" t="s">
        <v>37</v>
      </c>
      <c r="AK433" s="15" t="s">
        <v>37</v>
      </c>
      <c r="AL433" s="15" t="s">
        <v>37</v>
      </c>
      <c r="AM433" s="15" t="s">
        <v>37</v>
      </c>
      <c r="AN433" s="15" t="s">
        <v>37</v>
      </c>
      <c r="AP433" s="16">
        <v>156205.02176464969</v>
      </c>
      <c r="AQ433" s="17">
        <v>3</v>
      </c>
      <c r="AR433" s="18" t="s">
        <v>37</v>
      </c>
      <c r="AS433" s="19">
        <v>1094421.9092600022</v>
      </c>
      <c r="AT433" s="19" t="s">
        <v>37</v>
      </c>
      <c r="AV433" s="16">
        <v>156205.02176464969</v>
      </c>
      <c r="AW433" s="17">
        <v>10</v>
      </c>
      <c r="AX433" s="18" t="s">
        <v>37</v>
      </c>
      <c r="AY433" s="19">
        <v>468755.97406302649</v>
      </c>
      <c r="AZ433" s="19" t="s">
        <v>37</v>
      </c>
    </row>
    <row r="434" spans="9:52" x14ac:dyDescent="0.15">
      <c r="I434" s="14">
        <v>44993</v>
      </c>
      <c r="J434" s="15" t="s">
        <v>37</v>
      </c>
      <c r="K434" s="15" t="s">
        <v>37</v>
      </c>
      <c r="L434" s="15">
        <v>36333.471384813267</v>
      </c>
      <c r="M434" s="15">
        <v>37093.238409532205</v>
      </c>
      <c r="N434" s="15" t="s">
        <v>37</v>
      </c>
      <c r="O434" s="15" t="s">
        <v>37</v>
      </c>
      <c r="P434" s="15">
        <v>39984.616888246514</v>
      </c>
      <c r="Q434" s="15">
        <v>40569.706330891029</v>
      </c>
      <c r="R434" s="15" t="s">
        <v>37</v>
      </c>
      <c r="S434" s="15" t="s">
        <v>37</v>
      </c>
      <c r="T434" s="15" t="s">
        <v>37</v>
      </c>
      <c r="U434" s="15" t="s">
        <v>37</v>
      </c>
      <c r="V434" s="15" t="s">
        <v>37</v>
      </c>
      <c r="W434" s="15" t="s">
        <v>37</v>
      </c>
      <c r="X434" s="15" t="s">
        <v>37</v>
      </c>
      <c r="Y434" s="15" t="s">
        <v>37</v>
      </c>
      <c r="Z434" s="15" t="s">
        <v>37</v>
      </c>
      <c r="AA434" s="15" t="s">
        <v>37</v>
      </c>
      <c r="AB434" s="15" t="s">
        <v>37</v>
      </c>
      <c r="AC434" s="15" t="s">
        <v>37</v>
      </c>
      <c r="AD434" s="15" t="s">
        <v>37</v>
      </c>
      <c r="AE434" s="15" t="s">
        <v>37</v>
      </c>
      <c r="AF434" s="15" t="s">
        <v>37</v>
      </c>
      <c r="AG434" s="15" t="s">
        <v>37</v>
      </c>
      <c r="AH434" s="15" t="s">
        <v>37</v>
      </c>
      <c r="AI434" s="15" t="s">
        <v>37</v>
      </c>
      <c r="AJ434" s="15" t="s">
        <v>37</v>
      </c>
      <c r="AK434" s="15" t="s">
        <v>37</v>
      </c>
      <c r="AL434" s="15" t="s">
        <v>37</v>
      </c>
      <c r="AM434" s="15" t="s">
        <v>37</v>
      </c>
      <c r="AN434" s="15" t="s">
        <v>37</v>
      </c>
      <c r="AP434" s="16">
        <v>153981.03301348301</v>
      </c>
      <c r="AQ434" s="17">
        <v>3</v>
      </c>
      <c r="AR434" s="18" t="s">
        <v>37</v>
      </c>
      <c r="AS434" s="19">
        <v>1248402.9422734852</v>
      </c>
      <c r="AT434" s="19" t="s">
        <v>37</v>
      </c>
      <c r="AV434" s="16">
        <v>153981.03301348301</v>
      </c>
      <c r="AW434" s="17">
        <v>10</v>
      </c>
      <c r="AX434" s="18" t="s">
        <v>37</v>
      </c>
      <c r="AY434" s="19">
        <v>622737.00707650953</v>
      </c>
      <c r="AZ434" s="19" t="s">
        <v>37</v>
      </c>
    </row>
    <row r="435" spans="9:52" x14ac:dyDescent="0.15">
      <c r="I435" s="14">
        <v>44994</v>
      </c>
      <c r="J435" s="15" t="s">
        <v>37</v>
      </c>
      <c r="K435" s="15" t="s">
        <v>37</v>
      </c>
      <c r="L435" s="15">
        <v>36322.550581414172</v>
      </c>
      <c r="M435" s="15">
        <v>37082.089241873116</v>
      </c>
      <c r="N435" s="15" t="s">
        <v>37</v>
      </c>
      <c r="O435" s="15" t="s">
        <v>37</v>
      </c>
      <c r="P435" s="15">
        <v>39972.598654827525</v>
      </c>
      <c r="Q435" s="15">
        <v>40557.512236302427</v>
      </c>
      <c r="R435" s="15" t="s">
        <v>37</v>
      </c>
      <c r="S435" s="15" t="s">
        <v>37</v>
      </c>
      <c r="T435" s="15" t="s">
        <v>37</v>
      </c>
      <c r="U435" s="15" t="s">
        <v>37</v>
      </c>
      <c r="V435" s="15" t="s">
        <v>37</v>
      </c>
      <c r="W435" s="15" t="s">
        <v>37</v>
      </c>
      <c r="X435" s="15" t="s">
        <v>37</v>
      </c>
      <c r="Y435" s="15" t="s">
        <v>37</v>
      </c>
      <c r="Z435" s="15" t="s">
        <v>37</v>
      </c>
      <c r="AA435" s="15" t="s">
        <v>37</v>
      </c>
      <c r="AB435" s="15" t="s">
        <v>37</v>
      </c>
      <c r="AC435" s="15" t="s">
        <v>37</v>
      </c>
      <c r="AD435" s="15" t="s">
        <v>37</v>
      </c>
      <c r="AE435" s="15" t="s">
        <v>37</v>
      </c>
      <c r="AF435" s="15" t="s">
        <v>37</v>
      </c>
      <c r="AG435" s="15" t="s">
        <v>37</v>
      </c>
      <c r="AH435" s="15" t="s">
        <v>37</v>
      </c>
      <c r="AI435" s="15" t="s">
        <v>37</v>
      </c>
      <c r="AJ435" s="15" t="s">
        <v>37</v>
      </c>
      <c r="AK435" s="15" t="s">
        <v>37</v>
      </c>
      <c r="AL435" s="15" t="s">
        <v>37</v>
      </c>
      <c r="AM435" s="15" t="s">
        <v>37</v>
      </c>
      <c r="AN435" s="15" t="s">
        <v>37</v>
      </c>
      <c r="AP435" s="16">
        <v>153934.75071441726</v>
      </c>
      <c r="AQ435" s="17">
        <v>3</v>
      </c>
      <c r="AR435" s="18" t="s">
        <v>37</v>
      </c>
      <c r="AS435" s="19">
        <v>1402337.6929879026</v>
      </c>
      <c r="AT435" s="19" t="s">
        <v>37</v>
      </c>
      <c r="AV435" s="16">
        <v>153934.75071441726</v>
      </c>
      <c r="AW435" s="17">
        <v>10</v>
      </c>
      <c r="AX435" s="18" t="s">
        <v>37</v>
      </c>
      <c r="AY435" s="19">
        <v>776671.75779092684</v>
      </c>
      <c r="AZ435" s="19" t="s">
        <v>37</v>
      </c>
    </row>
    <row r="436" spans="9:52" x14ac:dyDescent="0.15">
      <c r="I436" s="14">
        <v>44995</v>
      </c>
      <c r="J436" s="15" t="s">
        <v>37</v>
      </c>
      <c r="K436" s="15" t="s">
        <v>37</v>
      </c>
      <c r="L436" s="15">
        <v>36311.633060496562</v>
      </c>
      <c r="M436" s="15">
        <v>37070.943425335274</v>
      </c>
      <c r="N436" s="15" t="s">
        <v>37</v>
      </c>
      <c r="O436" s="15" t="s">
        <v>37</v>
      </c>
      <c r="P436" s="15">
        <v>39960.584033746134</v>
      </c>
      <c r="Q436" s="15">
        <v>40545.321806910259</v>
      </c>
      <c r="R436" s="15" t="s">
        <v>37</v>
      </c>
      <c r="S436" s="15" t="s">
        <v>37</v>
      </c>
      <c r="T436" s="15" t="s">
        <v>37</v>
      </c>
      <c r="U436" s="15" t="s">
        <v>37</v>
      </c>
      <c r="V436" s="15" t="s">
        <v>37</v>
      </c>
      <c r="W436" s="15" t="s">
        <v>37</v>
      </c>
      <c r="X436" s="15" t="s">
        <v>37</v>
      </c>
      <c r="Y436" s="15" t="s">
        <v>37</v>
      </c>
      <c r="Z436" s="15" t="s">
        <v>37</v>
      </c>
      <c r="AA436" s="15" t="s">
        <v>37</v>
      </c>
      <c r="AB436" s="15" t="s">
        <v>37</v>
      </c>
      <c r="AC436" s="15" t="s">
        <v>37</v>
      </c>
      <c r="AD436" s="15" t="s">
        <v>37</v>
      </c>
      <c r="AE436" s="15" t="s">
        <v>37</v>
      </c>
      <c r="AF436" s="15" t="s">
        <v>37</v>
      </c>
      <c r="AG436" s="15" t="s">
        <v>37</v>
      </c>
      <c r="AH436" s="15" t="s">
        <v>37</v>
      </c>
      <c r="AI436" s="15" t="s">
        <v>37</v>
      </c>
      <c r="AJ436" s="15" t="s">
        <v>37</v>
      </c>
      <c r="AK436" s="15" t="s">
        <v>37</v>
      </c>
      <c r="AL436" s="15" t="s">
        <v>37</v>
      </c>
      <c r="AM436" s="15" t="s">
        <v>37</v>
      </c>
      <c r="AN436" s="15" t="s">
        <v>37</v>
      </c>
      <c r="AP436" s="16">
        <v>153888.48232648824</v>
      </c>
      <c r="AQ436" s="17">
        <v>3</v>
      </c>
      <c r="AR436" s="18" t="s">
        <v>37</v>
      </c>
      <c r="AS436" s="19">
        <v>1556226.1753143908</v>
      </c>
      <c r="AT436" s="19" t="s">
        <v>37</v>
      </c>
      <c r="AV436" s="16">
        <v>153888.48232648824</v>
      </c>
      <c r="AW436" s="17">
        <v>10</v>
      </c>
      <c r="AX436" s="18" t="s">
        <v>37</v>
      </c>
      <c r="AY436" s="19">
        <v>930560.24011741509</v>
      </c>
      <c r="AZ436" s="19" t="s">
        <v>37</v>
      </c>
    </row>
    <row r="437" spans="9:52" x14ac:dyDescent="0.15">
      <c r="I437" s="14">
        <v>44996</v>
      </c>
      <c r="J437" s="15" t="s">
        <v>37</v>
      </c>
      <c r="K437" s="15" t="s">
        <v>37</v>
      </c>
      <c r="L437" s="15">
        <v>36300.718821073802</v>
      </c>
      <c r="M437" s="15">
        <v>37059.80095891143</v>
      </c>
      <c r="N437" s="15" t="s">
        <v>37</v>
      </c>
      <c r="O437" s="15" t="s">
        <v>37</v>
      </c>
      <c r="P437" s="15">
        <v>39948.573023916564</v>
      </c>
      <c r="Q437" s="15">
        <v>40533.135041612863</v>
      </c>
      <c r="R437" s="15" t="s">
        <v>37</v>
      </c>
      <c r="S437" s="15" t="s">
        <v>37</v>
      </c>
      <c r="T437" s="15" t="s">
        <v>37</v>
      </c>
      <c r="U437" s="15" t="s">
        <v>37</v>
      </c>
      <c r="V437" s="15" t="s">
        <v>37</v>
      </c>
      <c r="W437" s="15" t="s">
        <v>37</v>
      </c>
      <c r="X437" s="15" t="s">
        <v>37</v>
      </c>
      <c r="Y437" s="15" t="s">
        <v>37</v>
      </c>
      <c r="Z437" s="15" t="s">
        <v>37</v>
      </c>
      <c r="AA437" s="15" t="s">
        <v>37</v>
      </c>
      <c r="AB437" s="15" t="s">
        <v>37</v>
      </c>
      <c r="AC437" s="15" t="s">
        <v>37</v>
      </c>
      <c r="AD437" s="15" t="s">
        <v>37</v>
      </c>
      <c r="AE437" s="15" t="s">
        <v>37</v>
      </c>
      <c r="AF437" s="15" t="s">
        <v>37</v>
      </c>
      <c r="AG437" s="15" t="s">
        <v>37</v>
      </c>
      <c r="AH437" s="15" t="s">
        <v>37</v>
      </c>
      <c r="AI437" s="15" t="s">
        <v>37</v>
      </c>
      <c r="AJ437" s="15" t="s">
        <v>37</v>
      </c>
      <c r="AK437" s="15" t="s">
        <v>37</v>
      </c>
      <c r="AL437" s="15" t="s">
        <v>37</v>
      </c>
      <c r="AM437" s="15" t="s">
        <v>37</v>
      </c>
      <c r="AN437" s="15" t="s">
        <v>37</v>
      </c>
      <c r="AP437" s="16">
        <v>153842.22784551466</v>
      </c>
      <c r="AQ437" s="17">
        <v>3</v>
      </c>
      <c r="AR437" s="18" t="s">
        <v>37</v>
      </c>
      <c r="AS437" s="19">
        <v>1710068.4031599055</v>
      </c>
      <c r="AT437" s="19" t="s">
        <v>37</v>
      </c>
      <c r="AV437" s="16">
        <v>153842.22784551466</v>
      </c>
      <c r="AW437" s="17">
        <v>10</v>
      </c>
      <c r="AX437" s="18">
        <v>10</v>
      </c>
      <c r="AY437" s="19">
        <v>1084402.4679629297</v>
      </c>
      <c r="AZ437" s="19">
        <v>1084402.4679629297</v>
      </c>
    </row>
    <row r="438" spans="9:52" x14ac:dyDescent="0.15">
      <c r="I438" s="14">
        <v>44997</v>
      </c>
      <c r="J438" s="15" t="s">
        <v>37</v>
      </c>
      <c r="K438" s="15" t="s">
        <v>37</v>
      </c>
      <c r="L438" s="15">
        <v>36289.807862159585</v>
      </c>
      <c r="M438" s="15">
        <v>37048.661841594636</v>
      </c>
      <c r="N438" s="15" t="s">
        <v>37</v>
      </c>
      <c r="O438" s="15" t="s">
        <v>37</v>
      </c>
      <c r="P438" s="15">
        <v>39936.565624253373</v>
      </c>
      <c r="Q438" s="15">
        <v>40520.951939308929</v>
      </c>
      <c r="R438" s="15" t="s">
        <v>37</v>
      </c>
      <c r="S438" s="15" t="s">
        <v>37</v>
      </c>
      <c r="T438" s="15" t="s">
        <v>37</v>
      </c>
      <c r="U438" s="15" t="s">
        <v>37</v>
      </c>
      <c r="V438" s="15" t="s">
        <v>37</v>
      </c>
      <c r="W438" s="15" t="s">
        <v>37</v>
      </c>
      <c r="X438" s="15" t="s">
        <v>37</v>
      </c>
      <c r="Y438" s="15" t="s">
        <v>37</v>
      </c>
      <c r="Z438" s="15" t="s">
        <v>37</v>
      </c>
      <c r="AA438" s="15" t="s">
        <v>37</v>
      </c>
      <c r="AB438" s="15" t="s">
        <v>37</v>
      </c>
      <c r="AC438" s="15" t="s">
        <v>37</v>
      </c>
      <c r="AD438" s="15" t="s">
        <v>37</v>
      </c>
      <c r="AE438" s="15" t="s">
        <v>37</v>
      </c>
      <c r="AF438" s="15" t="s">
        <v>37</v>
      </c>
      <c r="AG438" s="15" t="s">
        <v>37</v>
      </c>
      <c r="AH438" s="15" t="s">
        <v>37</v>
      </c>
      <c r="AI438" s="15" t="s">
        <v>37</v>
      </c>
      <c r="AJ438" s="15" t="s">
        <v>37</v>
      </c>
      <c r="AK438" s="15" t="s">
        <v>37</v>
      </c>
      <c r="AL438" s="15" t="s">
        <v>37</v>
      </c>
      <c r="AM438" s="15" t="s">
        <v>37</v>
      </c>
      <c r="AN438" s="15" t="s">
        <v>37</v>
      </c>
      <c r="AP438" s="16">
        <v>153795.98726731652</v>
      </c>
      <c r="AQ438" s="17">
        <v>3</v>
      </c>
      <c r="AR438" s="18" t="s">
        <v>37</v>
      </c>
      <c r="AS438" s="19">
        <v>1863864.390427222</v>
      </c>
      <c r="AT438" s="19" t="s">
        <v>37</v>
      </c>
      <c r="AV438" s="16">
        <v>153795.98726731652</v>
      </c>
      <c r="AW438" s="17">
        <v>11</v>
      </c>
      <c r="AX438" s="18" t="s">
        <v>37</v>
      </c>
      <c r="AY438" s="19">
        <v>153795.98726731652</v>
      </c>
      <c r="AZ438" s="19" t="s">
        <v>37</v>
      </c>
    </row>
    <row r="439" spans="9:52" x14ac:dyDescent="0.15">
      <c r="I439" s="14">
        <v>44998</v>
      </c>
      <c r="J439" s="15" t="s">
        <v>37</v>
      </c>
      <c r="K439" s="15" t="s">
        <v>37</v>
      </c>
      <c r="L439" s="15">
        <v>36278.900182767873</v>
      </c>
      <c r="M439" s="15">
        <v>37037.526072378249</v>
      </c>
      <c r="N439" s="15" t="s">
        <v>37</v>
      </c>
      <c r="O439" s="15" t="s">
        <v>37</v>
      </c>
      <c r="P439" s="15">
        <v>39924.561833671454</v>
      </c>
      <c r="Q439" s="15">
        <v>40508.772498897451</v>
      </c>
      <c r="R439" s="15" t="s">
        <v>37</v>
      </c>
      <c r="S439" s="15" t="s">
        <v>37</v>
      </c>
      <c r="T439" s="15" t="s">
        <v>37</v>
      </c>
      <c r="U439" s="15" t="s">
        <v>37</v>
      </c>
      <c r="V439" s="15" t="s">
        <v>37</v>
      </c>
      <c r="W439" s="15" t="s">
        <v>37</v>
      </c>
      <c r="X439" s="15" t="s">
        <v>37</v>
      </c>
      <c r="Y439" s="15" t="s">
        <v>37</v>
      </c>
      <c r="Z439" s="15" t="s">
        <v>37</v>
      </c>
      <c r="AA439" s="15" t="s">
        <v>37</v>
      </c>
      <c r="AB439" s="15" t="s">
        <v>37</v>
      </c>
      <c r="AC439" s="15" t="s">
        <v>37</v>
      </c>
      <c r="AD439" s="15" t="s">
        <v>37</v>
      </c>
      <c r="AE439" s="15" t="s">
        <v>37</v>
      </c>
      <c r="AF439" s="15" t="s">
        <v>37</v>
      </c>
      <c r="AG439" s="15" t="s">
        <v>37</v>
      </c>
      <c r="AH439" s="15" t="s">
        <v>37</v>
      </c>
      <c r="AI439" s="15" t="s">
        <v>37</v>
      </c>
      <c r="AJ439" s="15" t="s">
        <v>37</v>
      </c>
      <c r="AK439" s="15" t="s">
        <v>37</v>
      </c>
      <c r="AL439" s="15" t="s">
        <v>37</v>
      </c>
      <c r="AM439" s="15" t="s">
        <v>37</v>
      </c>
      <c r="AN439" s="15" t="s">
        <v>37</v>
      </c>
      <c r="AP439" s="16">
        <v>153749.76058771502</v>
      </c>
      <c r="AQ439" s="17">
        <v>3</v>
      </c>
      <c r="AR439" s="18" t="s">
        <v>37</v>
      </c>
      <c r="AS439" s="19">
        <v>2017614.1510149371</v>
      </c>
      <c r="AT439" s="19" t="s">
        <v>37</v>
      </c>
      <c r="AV439" s="16">
        <v>153749.76058771502</v>
      </c>
      <c r="AW439" s="17">
        <v>11</v>
      </c>
      <c r="AX439" s="18" t="s">
        <v>37</v>
      </c>
      <c r="AY439" s="19">
        <v>307545.74785503151</v>
      </c>
      <c r="AZ439" s="19" t="s">
        <v>37</v>
      </c>
    </row>
    <row r="440" spans="9:52" x14ac:dyDescent="0.15">
      <c r="I440" s="14">
        <v>44999</v>
      </c>
      <c r="J440" s="15" t="s">
        <v>37</v>
      </c>
      <c r="K440" s="15" t="s">
        <v>37</v>
      </c>
      <c r="L440" s="15">
        <v>36267.995781912941</v>
      </c>
      <c r="M440" s="15">
        <v>37026.393650255915</v>
      </c>
      <c r="N440" s="15" t="s">
        <v>37</v>
      </c>
      <c r="O440" s="15" t="s">
        <v>37</v>
      </c>
      <c r="P440" s="15">
        <v>39912.56165108602</v>
      </c>
      <c r="Q440" s="15">
        <v>40496.596719277783</v>
      </c>
      <c r="R440" s="15" t="s">
        <v>37</v>
      </c>
      <c r="S440" s="15" t="s">
        <v>37</v>
      </c>
      <c r="T440" s="15" t="s">
        <v>37</v>
      </c>
      <c r="U440" s="15" t="s">
        <v>37</v>
      </c>
      <c r="V440" s="15" t="s">
        <v>37</v>
      </c>
      <c r="W440" s="15" t="s">
        <v>37</v>
      </c>
      <c r="X440" s="15" t="s">
        <v>37</v>
      </c>
      <c r="Y440" s="15" t="s">
        <v>37</v>
      </c>
      <c r="Z440" s="15" t="s">
        <v>37</v>
      </c>
      <c r="AA440" s="15" t="s">
        <v>37</v>
      </c>
      <c r="AB440" s="15" t="s">
        <v>37</v>
      </c>
      <c r="AC440" s="15" t="s">
        <v>37</v>
      </c>
      <c r="AD440" s="15" t="s">
        <v>37</v>
      </c>
      <c r="AE440" s="15" t="s">
        <v>37</v>
      </c>
      <c r="AF440" s="15" t="s">
        <v>37</v>
      </c>
      <c r="AG440" s="15" t="s">
        <v>37</v>
      </c>
      <c r="AH440" s="15" t="s">
        <v>37</v>
      </c>
      <c r="AI440" s="15" t="s">
        <v>37</v>
      </c>
      <c r="AJ440" s="15" t="s">
        <v>37</v>
      </c>
      <c r="AK440" s="15" t="s">
        <v>37</v>
      </c>
      <c r="AL440" s="15" t="s">
        <v>37</v>
      </c>
      <c r="AM440" s="15" t="s">
        <v>37</v>
      </c>
      <c r="AN440" s="15" t="s">
        <v>37</v>
      </c>
      <c r="AP440" s="16">
        <v>153703.54780253267</v>
      </c>
      <c r="AQ440" s="17">
        <v>3</v>
      </c>
      <c r="AR440" s="18" t="s">
        <v>37</v>
      </c>
      <c r="AS440" s="19">
        <v>2171317.6988174696</v>
      </c>
      <c r="AT440" s="19" t="s">
        <v>37</v>
      </c>
      <c r="AV440" s="16">
        <v>153703.54780253267</v>
      </c>
      <c r="AW440" s="17">
        <v>11</v>
      </c>
      <c r="AX440" s="18" t="s">
        <v>37</v>
      </c>
      <c r="AY440" s="19">
        <v>461249.29565756419</v>
      </c>
      <c r="AZ440" s="19" t="s">
        <v>37</v>
      </c>
    </row>
    <row r="441" spans="9:52" x14ac:dyDescent="0.15">
      <c r="I441" s="14">
        <v>45000</v>
      </c>
      <c r="J441" s="15" t="s">
        <v>37</v>
      </c>
      <c r="K441" s="15" t="s">
        <v>37</v>
      </c>
      <c r="L441" s="15">
        <v>35767.133919979497</v>
      </c>
      <c r="M441" s="15">
        <v>36333.471384813267</v>
      </c>
      <c r="N441" s="15" t="s">
        <v>37</v>
      </c>
      <c r="O441" s="15" t="s">
        <v>37</v>
      </c>
      <c r="P441" s="15">
        <v>39401.808011969952</v>
      </c>
      <c r="Q441" s="15">
        <v>39984.616888246514</v>
      </c>
      <c r="R441" s="15" t="s">
        <v>37</v>
      </c>
      <c r="S441" s="15" t="s">
        <v>37</v>
      </c>
      <c r="T441" s="15" t="s">
        <v>37</v>
      </c>
      <c r="U441" s="15" t="s">
        <v>37</v>
      </c>
      <c r="V441" s="15" t="s">
        <v>37</v>
      </c>
      <c r="W441" s="15" t="s">
        <v>37</v>
      </c>
      <c r="X441" s="15" t="s">
        <v>37</v>
      </c>
      <c r="Y441" s="15" t="s">
        <v>37</v>
      </c>
      <c r="Z441" s="15" t="s">
        <v>37</v>
      </c>
      <c r="AA441" s="15" t="s">
        <v>37</v>
      </c>
      <c r="AB441" s="15" t="s">
        <v>37</v>
      </c>
      <c r="AC441" s="15" t="s">
        <v>37</v>
      </c>
      <c r="AD441" s="15" t="s">
        <v>37</v>
      </c>
      <c r="AE441" s="15" t="s">
        <v>37</v>
      </c>
      <c r="AF441" s="15" t="s">
        <v>37</v>
      </c>
      <c r="AG441" s="15" t="s">
        <v>37</v>
      </c>
      <c r="AH441" s="15" t="s">
        <v>37</v>
      </c>
      <c r="AI441" s="15" t="s">
        <v>37</v>
      </c>
      <c r="AJ441" s="15" t="s">
        <v>37</v>
      </c>
      <c r="AK441" s="15" t="s">
        <v>37</v>
      </c>
      <c r="AL441" s="15" t="s">
        <v>37</v>
      </c>
      <c r="AM441" s="15" t="s">
        <v>37</v>
      </c>
      <c r="AN441" s="15" t="s">
        <v>37</v>
      </c>
      <c r="AP441" s="16">
        <v>151487.03020500921</v>
      </c>
      <c r="AQ441" s="17">
        <v>3</v>
      </c>
      <c r="AR441" s="18" t="s">
        <v>37</v>
      </c>
      <c r="AS441" s="19">
        <v>2322804.7290224787</v>
      </c>
      <c r="AT441" s="19" t="s">
        <v>37</v>
      </c>
      <c r="AV441" s="16">
        <v>151487.03020500921</v>
      </c>
      <c r="AW441" s="17">
        <v>11</v>
      </c>
      <c r="AX441" s="18" t="s">
        <v>37</v>
      </c>
      <c r="AY441" s="19">
        <v>612736.32586257346</v>
      </c>
      <c r="AZ441" s="19" t="s">
        <v>37</v>
      </c>
    </row>
    <row r="442" spans="9:52" x14ac:dyDescent="0.15">
      <c r="I442" s="14">
        <v>45001</v>
      </c>
      <c r="J442" s="15" t="s">
        <v>37</v>
      </c>
      <c r="K442" s="15" t="s">
        <v>37</v>
      </c>
      <c r="L442" s="15">
        <v>35756.383341441258</v>
      </c>
      <c r="M442" s="15">
        <v>36322.550581414172</v>
      </c>
      <c r="N442" s="15" t="s">
        <v>37</v>
      </c>
      <c r="O442" s="15" t="s">
        <v>37</v>
      </c>
      <c r="P442" s="15">
        <v>39389.964954247502</v>
      </c>
      <c r="Q442" s="15">
        <v>39972.598654827525</v>
      </c>
      <c r="R442" s="15" t="s">
        <v>37</v>
      </c>
      <c r="S442" s="15" t="s">
        <v>37</v>
      </c>
      <c r="T442" s="15" t="s">
        <v>37</v>
      </c>
      <c r="U442" s="15" t="s">
        <v>37</v>
      </c>
      <c r="V442" s="15" t="s">
        <v>37</v>
      </c>
      <c r="W442" s="15" t="s">
        <v>37</v>
      </c>
      <c r="X442" s="15" t="s">
        <v>37</v>
      </c>
      <c r="Y442" s="15" t="s">
        <v>37</v>
      </c>
      <c r="Z442" s="15" t="s">
        <v>37</v>
      </c>
      <c r="AA442" s="15" t="s">
        <v>37</v>
      </c>
      <c r="AB442" s="15" t="s">
        <v>37</v>
      </c>
      <c r="AC442" s="15" t="s">
        <v>37</v>
      </c>
      <c r="AD442" s="15" t="s">
        <v>37</v>
      </c>
      <c r="AE442" s="15" t="s">
        <v>37</v>
      </c>
      <c r="AF442" s="15" t="s">
        <v>37</v>
      </c>
      <c r="AG442" s="15" t="s">
        <v>37</v>
      </c>
      <c r="AH442" s="15" t="s">
        <v>37</v>
      </c>
      <c r="AI442" s="15" t="s">
        <v>37</v>
      </c>
      <c r="AJ442" s="15" t="s">
        <v>37</v>
      </c>
      <c r="AK442" s="15" t="s">
        <v>37</v>
      </c>
      <c r="AL442" s="15" t="s">
        <v>37</v>
      </c>
      <c r="AM442" s="15" t="s">
        <v>37</v>
      </c>
      <c r="AN442" s="15" t="s">
        <v>37</v>
      </c>
      <c r="AP442" s="16">
        <v>151441.49753193045</v>
      </c>
      <c r="AQ442" s="17">
        <v>3</v>
      </c>
      <c r="AR442" s="18" t="s">
        <v>37</v>
      </c>
      <c r="AS442" s="19">
        <v>2474246.2265544091</v>
      </c>
      <c r="AT442" s="19" t="s">
        <v>37</v>
      </c>
      <c r="AV442" s="16">
        <v>151441.49753193045</v>
      </c>
      <c r="AW442" s="17">
        <v>11</v>
      </c>
      <c r="AX442" s="18" t="s">
        <v>37</v>
      </c>
      <c r="AY442" s="19">
        <v>764177.82339450391</v>
      </c>
      <c r="AZ442" s="19" t="s">
        <v>37</v>
      </c>
    </row>
    <row r="443" spans="9:52" x14ac:dyDescent="0.15">
      <c r="I443" s="14">
        <v>45002</v>
      </c>
      <c r="J443" s="15" t="s">
        <v>37</v>
      </c>
      <c r="K443" s="15" t="s">
        <v>37</v>
      </c>
      <c r="L443" s="15">
        <v>35745.635994219774</v>
      </c>
      <c r="M443" s="15">
        <v>36311.633060496562</v>
      </c>
      <c r="N443" s="15" t="s">
        <v>37</v>
      </c>
      <c r="O443" s="15" t="s">
        <v>37</v>
      </c>
      <c r="P443" s="15">
        <v>39378.125456209818</v>
      </c>
      <c r="Q443" s="15">
        <v>39960.584033746134</v>
      </c>
      <c r="R443" s="15" t="s">
        <v>37</v>
      </c>
      <c r="S443" s="15" t="s">
        <v>37</v>
      </c>
      <c r="T443" s="15" t="s">
        <v>37</v>
      </c>
      <c r="U443" s="15" t="s">
        <v>37</v>
      </c>
      <c r="V443" s="15" t="s">
        <v>37</v>
      </c>
      <c r="W443" s="15" t="s">
        <v>37</v>
      </c>
      <c r="X443" s="15" t="s">
        <v>37</v>
      </c>
      <c r="Y443" s="15" t="s">
        <v>37</v>
      </c>
      <c r="Z443" s="15" t="s">
        <v>37</v>
      </c>
      <c r="AA443" s="15" t="s">
        <v>37</v>
      </c>
      <c r="AB443" s="15" t="s">
        <v>37</v>
      </c>
      <c r="AC443" s="15" t="s">
        <v>37</v>
      </c>
      <c r="AD443" s="15" t="s">
        <v>37</v>
      </c>
      <c r="AE443" s="15" t="s">
        <v>37</v>
      </c>
      <c r="AF443" s="15" t="s">
        <v>37</v>
      </c>
      <c r="AG443" s="15" t="s">
        <v>37</v>
      </c>
      <c r="AH443" s="15" t="s">
        <v>37</v>
      </c>
      <c r="AI443" s="15" t="s">
        <v>37</v>
      </c>
      <c r="AJ443" s="15" t="s">
        <v>37</v>
      </c>
      <c r="AK443" s="15" t="s">
        <v>37</v>
      </c>
      <c r="AL443" s="15" t="s">
        <v>37</v>
      </c>
      <c r="AM443" s="15" t="s">
        <v>37</v>
      </c>
      <c r="AN443" s="15" t="s">
        <v>37</v>
      </c>
      <c r="AP443" s="16">
        <v>151395.97854467228</v>
      </c>
      <c r="AQ443" s="17">
        <v>3</v>
      </c>
      <c r="AR443" s="18" t="s">
        <v>37</v>
      </c>
      <c r="AS443" s="19">
        <v>2625642.2050990816</v>
      </c>
      <c r="AT443" s="19" t="s">
        <v>37</v>
      </c>
      <c r="AV443" s="16">
        <v>151395.97854467228</v>
      </c>
      <c r="AW443" s="17">
        <v>11</v>
      </c>
      <c r="AX443" s="18" t="s">
        <v>37</v>
      </c>
      <c r="AY443" s="19">
        <v>915573.80193917616</v>
      </c>
      <c r="AZ443" s="19" t="s">
        <v>37</v>
      </c>
    </row>
    <row r="444" spans="9:52" x14ac:dyDescent="0.15">
      <c r="I444" s="14">
        <v>45003</v>
      </c>
      <c r="J444" s="15" t="s">
        <v>37</v>
      </c>
      <c r="K444" s="15" t="s">
        <v>37</v>
      </c>
      <c r="L444" s="15">
        <v>35734.891877343798</v>
      </c>
      <c r="M444" s="15">
        <v>36300.718821073802</v>
      </c>
      <c r="N444" s="15" t="s">
        <v>37</v>
      </c>
      <c r="O444" s="15" t="s">
        <v>37</v>
      </c>
      <c r="P444" s="15">
        <v>39366.289516786979</v>
      </c>
      <c r="Q444" s="15">
        <v>39948.573023916564</v>
      </c>
      <c r="R444" s="15" t="s">
        <v>37</v>
      </c>
      <c r="S444" s="15" t="s">
        <v>37</v>
      </c>
      <c r="T444" s="15" t="s">
        <v>37</v>
      </c>
      <c r="U444" s="15" t="s">
        <v>37</v>
      </c>
      <c r="V444" s="15" t="s">
        <v>37</v>
      </c>
      <c r="W444" s="15" t="s">
        <v>37</v>
      </c>
      <c r="X444" s="15" t="s">
        <v>37</v>
      </c>
      <c r="Y444" s="15" t="s">
        <v>37</v>
      </c>
      <c r="Z444" s="15" t="s">
        <v>37</v>
      </c>
      <c r="AA444" s="15" t="s">
        <v>37</v>
      </c>
      <c r="AB444" s="15" t="s">
        <v>37</v>
      </c>
      <c r="AC444" s="15" t="s">
        <v>37</v>
      </c>
      <c r="AD444" s="15" t="s">
        <v>37</v>
      </c>
      <c r="AE444" s="15" t="s">
        <v>37</v>
      </c>
      <c r="AF444" s="15" t="s">
        <v>37</v>
      </c>
      <c r="AG444" s="15" t="s">
        <v>37</v>
      </c>
      <c r="AH444" s="15" t="s">
        <v>37</v>
      </c>
      <c r="AI444" s="15" t="s">
        <v>37</v>
      </c>
      <c r="AJ444" s="15" t="s">
        <v>37</v>
      </c>
      <c r="AK444" s="15" t="s">
        <v>37</v>
      </c>
      <c r="AL444" s="15" t="s">
        <v>37</v>
      </c>
      <c r="AM444" s="15" t="s">
        <v>37</v>
      </c>
      <c r="AN444" s="15" t="s">
        <v>37</v>
      </c>
      <c r="AP444" s="16">
        <v>151350.47323912114</v>
      </c>
      <c r="AQ444" s="17">
        <v>3</v>
      </c>
      <c r="AR444" s="18" t="s">
        <v>37</v>
      </c>
      <c r="AS444" s="19">
        <v>2776992.6783382026</v>
      </c>
      <c r="AT444" s="19" t="s">
        <v>37</v>
      </c>
      <c r="AV444" s="16">
        <v>151350.47323912114</v>
      </c>
      <c r="AW444" s="17">
        <v>11</v>
      </c>
      <c r="AX444" s="18">
        <v>11</v>
      </c>
      <c r="AY444" s="19">
        <v>1066924.2751782974</v>
      </c>
      <c r="AZ444" s="19">
        <v>1066924.2751782974</v>
      </c>
    </row>
    <row r="445" spans="9:52" x14ac:dyDescent="0.15">
      <c r="I445" s="14">
        <v>45004</v>
      </c>
      <c r="J445" s="15" t="s">
        <v>37</v>
      </c>
      <c r="K445" s="15" t="s">
        <v>37</v>
      </c>
      <c r="L445" s="15">
        <v>35724.150989842376</v>
      </c>
      <c r="M445" s="15">
        <v>36289.807862159585</v>
      </c>
      <c r="N445" s="15" t="s">
        <v>37</v>
      </c>
      <c r="O445" s="15" t="s">
        <v>37</v>
      </c>
      <c r="P445" s="15">
        <v>39354.45713490936</v>
      </c>
      <c r="Q445" s="15">
        <v>39936.565624253373</v>
      </c>
      <c r="R445" s="15" t="s">
        <v>37</v>
      </c>
      <c r="S445" s="15" t="s">
        <v>37</v>
      </c>
      <c r="T445" s="15" t="s">
        <v>37</v>
      </c>
      <c r="U445" s="15" t="s">
        <v>37</v>
      </c>
      <c r="V445" s="15" t="s">
        <v>37</v>
      </c>
      <c r="W445" s="15" t="s">
        <v>37</v>
      </c>
      <c r="X445" s="15" t="s">
        <v>37</v>
      </c>
      <c r="Y445" s="15" t="s">
        <v>37</v>
      </c>
      <c r="Z445" s="15" t="s">
        <v>37</v>
      </c>
      <c r="AA445" s="15" t="s">
        <v>37</v>
      </c>
      <c r="AB445" s="15" t="s">
        <v>37</v>
      </c>
      <c r="AC445" s="15" t="s">
        <v>37</v>
      </c>
      <c r="AD445" s="15" t="s">
        <v>37</v>
      </c>
      <c r="AE445" s="15" t="s">
        <v>37</v>
      </c>
      <c r="AF445" s="15" t="s">
        <v>37</v>
      </c>
      <c r="AG445" s="15" t="s">
        <v>37</v>
      </c>
      <c r="AH445" s="15" t="s">
        <v>37</v>
      </c>
      <c r="AI445" s="15" t="s">
        <v>37</v>
      </c>
      <c r="AJ445" s="15" t="s">
        <v>37</v>
      </c>
      <c r="AK445" s="15" t="s">
        <v>37</v>
      </c>
      <c r="AL445" s="15" t="s">
        <v>37</v>
      </c>
      <c r="AM445" s="15" t="s">
        <v>37</v>
      </c>
      <c r="AN445" s="15" t="s">
        <v>37</v>
      </c>
      <c r="AP445" s="16">
        <v>151304.98161116469</v>
      </c>
      <c r="AQ445" s="17">
        <v>3</v>
      </c>
      <c r="AR445" s="18" t="s">
        <v>37</v>
      </c>
      <c r="AS445" s="19">
        <v>2928297.6599493674</v>
      </c>
      <c r="AT445" s="19" t="s">
        <v>37</v>
      </c>
      <c r="AV445" s="16">
        <v>151304.98161116469</v>
      </c>
      <c r="AW445" s="17">
        <v>12</v>
      </c>
      <c r="AX445" s="18" t="s">
        <v>37</v>
      </c>
      <c r="AY445" s="19">
        <v>151304.98161116469</v>
      </c>
      <c r="AZ445" s="19" t="s">
        <v>37</v>
      </c>
    </row>
    <row r="446" spans="9:52" x14ac:dyDescent="0.15">
      <c r="I446" s="14">
        <v>45005</v>
      </c>
      <c r="J446" s="15" t="s">
        <v>37</v>
      </c>
      <c r="K446" s="15" t="s">
        <v>37</v>
      </c>
      <c r="L446" s="15">
        <v>35713.413330744865</v>
      </c>
      <c r="M446" s="15">
        <v>36278.900182767873</v>
      </c>
      <c r="N446" s="15" t="s">
        <v>37</v>
      </c>
      <c r="O446" s="15" t="s">
        <v>37</v>
      </c>
      <c r="P446" s="15">
        <v>39342.628309507672</v>
      </c>
      <c r="Q446" s="15">
        <v>39924.561833671454</v>
      </c>
      <c r="R446" s="15" t="s">
        <v>37</v>
      </c>
      <c r="S446" s="15" t="s">
        <v>37</v>
      </c>
      <c r="T446" s="15" t="s">
        <v>37</v>
      </c>
      <c r="U446" s="15" t="s">
        <v>37</v>
      </c>
      <c r="V446" s="15" t="s">
        <v>37</v>
      </c>
      <c r="W446" s="15" t="s">
        <v>37</v>
      </c>
      <c r="X446" s="15" t="s">
        <v>37</v>
      </c>
      <c r="Y446" s="15" t="s">
        <v>37</v>
      </c>
      <c r="Z446" s="15" t="s">
        <v>37</v>
      </c>
      <c r="AA446" s="15" t="s">
        <v>37</v>
      </c>
      <c r="AB446" s="15" t="s">
        <v>37</v>
      </c>
      <c r="AC446" s="15" t="s">
        <v>37</v>
      </c>
      <c r="AD446" s="15" t="s">
        <v>37</v>
      </c>
      <c r="AE446" s="15" t="s">
        <v>37</v>
      </c>
      <c r="AF446" s="15" t="s">
        <v>37</v>
      </c>
      <c r="AG446" s="15" t="s">
        <v>37</v>
      </c>
      <c r="AH446" s="15" t="s">
        <v>37</v>
      </c>
      <c r="AI446" s="15" t="s">
        <v>37</v>
      </c>
      <c r="AJ446" s="15" t="s">
        <v>37</v>
      </c>
      <c r="AK446" s="15" t="s">
        <v>37</v>
      </c>
      <c r="AL446" s="15" t="s">
        <v>37</v>
      </c>
      <c r="AM446" s="15" t="s">
        <v>37</v>
      </c>
      <c r="AN446" s="15" t="s">
        <v>37</v>
      </c>
      <c r="AP446" s="16">
        <v>151259.50365669187</v>
      </c>
      <c r="AQ446" s="17">
        <v>3</v>
      </c>
      <c r="AR446" s="18" t="s">
        <v>37</v>
      </c>
      <c r="AS446" s="19">
        <v>3079557.1636060593</v>
      </c>
      <c r="AT446" s="19" t="s">
        <v>37</v>
      </c>
      <c r="AV446" s="16">
        <v>151259.50365669187</v>
      </c>
      <c r="AW446" s="17">
        <v>12</v>
      </c>
      <c r="AX446" s="18" t="s">
        <v>37</v>
      </c>
      <c r="AY446" s="19">
        <v>302564.48526785657</v>
      </c>
      <c r="AZ446" s="19" t="s">
        <v>37</v>
      </c>
    </row>
    <row r="447" spans="9:52" x14ac:dyDescent="0.15">
      <c r="I447" s="14">
        <v>45006</v>
      </c>
      <c r="J447" s="15" t="s">
        <v>37</v>
      </c>
      <c r="K447" s="15" t="s">
        <v>37</v>
      </c>
      <c r="L447" s="15">
        <v>35702.678899080871</v>
      </c>
      <c r="M447" s="15">
        <v>36267.995781912941</v>
      </c>
      <c r="N447" s="15" t="s">
        <v>37</v>
      </c>
      <c r="O447" s="15" t="s">
        <v>37</v>
      </c>
      <c r="P447" s="15">
        <v>39330.803039512924</v>
      </c>
      <c r="Q447" s="15">
        <v>39912.56165108602</v>
      </c>
      <c r="R447" s="15" t="s">
        <v>37</v>
      </c>
      <c r="S447" s="15" t="s">
        <v>37</v>
      </c>
      <c r="T447" s="15" t="s">
        <v>37</v>
      </c>
      <c r="U447" s="15" t="s">
        <v>37</v>
      </c>
      <c r="V447" s="15" t="s">
        <v>37</v>
      </c>
      <c r="W447" s="15" t="s">
        <v>37</v>
      </c>
      <c r="X447" s="15" t="s">
        <v>37</v>
      </c>
      <c r="Y447" s="15" t="s">
        <v>37</v>
      </c>
      <c r="Z447" s="15" t="s">
        <v>37</v>
      </c>
      <c r="AA447" s="15" t="s">
        <v>37</v>
      </c>
      <c r="AB447" s="15" t="s">
        <v>37</v>
      </c>
      <c r="AC447" s="15" t="s">
        <v>37</v>
      </c>
      <c r="AD447" s="15" t="s">
        <v>37</v>
      </c>
      <c r="AE447" s="15" t="s">
        <v>37</v>
      </c>
      <c r="AF447" s="15" t="s">
        <v>37</v>
      </c>
      <c r="AG447" s="15" t="s">
        <v>37</v>
      </c>
      <c r="AH447" s="15" t="s">
        <v>37</v>
      </c>
      <c r="AI447" s="15" t="s">
        <v>37</v>
      </c>
      <c r="AJ447" s="15" t="s">
        <v>37</v>
      </c>
      <c r="AK447" s="15" t="s">
        <v>37</v>
      </c>
      <c r="AL447" s="15" t="s">
        <v>37</v>
      </c>
      <c r="AM447" s="15" t="s">
        <v>37</v>
      </c>
      <c r="AN447" s="15" t="s">
        <v>37</v>
      </c>
      <c r="AP447" s="16">
        <v>151214.03937159275</v>
      </c>
      <c r="AQ447" s="17">
        <v>3</v>
      </c>
      <c r="AR447" s="18" t="s">
        <v>37</v>
      </c>
      <c r="AS447" s="19">
        <v>3230771.2029776522</v>
      </c>
      <c r="AT447" s="19" t="s">
        <v>37</v>
      </c>
      <c r="AV447" s="16">
        <v>151214.03937159275</v>
      </c>
      <c r="AW447" s="17">
        <v>12</v>
      </c>
      <c r="AX447" s="18" t="s">
        <v>37</v>
      </c>
      <c r="AY447" s="19">
        <v>453778.52463944932</v>
      </c>
      <c r="AZ447" s="19" t="s">
        <v>37</v>
      </c>
    </row>
    <row r="448" spans="9:52" x14ac:dyDescent="0.15">
      <c r="I448" s="14">
        <v>45007</v>
      </c>
      <c r="J448" s="15" t="s">
        <v>37</v>
      </c>
      <c r="K448" s="15" t="s">
        <v>37</v>
      </c>
      <c r="L448" s="15">
        <v>35203.016903553216</v>
      </c>
      <c r="M448" s="15">
        <v>35767.133919979497</v>
      </c>
      <c r="N448" s="15" t="s">
        <v>37</v>
      </c>
      <c r="O448" s="15" t="s">
        <v>37</v>
      </c>
      <c r="P448" s="15">
        <v>38821.272699503861</v>
      </c>
      <c r="Q448" s="15">
        <v>39401.808011969952</v>
      </c>
      <c r="R448" s="15" t="s">
        <v>37</v>
      </c>
      <c r="S448" s="15" t="s">
        <v>37</v>
      </c>
      <c r="T448" s="15" t="s">
        <v>37</v>
      </c>
      <c r="U448" s="15" t="s">
        <v>37</v>
      </c>
      <c r="V448" s="15" t="s">
        <v>37</v>
      </c>
      <c r="W448" s="15" t="s">
        <v>37</v>
      </c>
      <c r="X448" s="15" t="s">
        <v>37</v>
      </c>
      <c r="Y448" s="15" t="s">
        <v>37</v>
      </c>
      <c r="Z448" s="15" t="s">
        <v>37</v>
      </c>
      <c r="AA448" s="15" t="s">
        <v>37</v>
      </c>
      <c r="AB448" s="15" t="s">
        <v>37</v>
      </c>
      <c r="AC448" s="15" t="s">
        <v>37</v>
      </c>
      <c r="AD448" s="15" t="s">
        <v>37</v>
      </c>
      <c r="AE448" s="15" t="s">
        <v>37</v>
      </c>
      <c r="AF448" s="15" t="s">
        <v>37</v>
      </c>
      <c r="AG448" s="15" t="s">
        <v>37</v>
      </c>
      <c r="AH448" s="15" t="s">
        <v>37</v>
      </c>
      <c r="AI448" s="15" t="s">
        <v>37</v>
      </c>
      <c r="AJ448" s="15" t="s">
        <v>37</v>
      </c>
      <c r="AK448" s="15" t="s">
        <v>37</v>
      </c>
      <c r="AL448" s="15" t="s">
        <v>37</v>
      </c>
      <c r="AM448" s="15" t="s">
        <v>37</v>
      </c>
      <c r="AN448" s="15" t="s">
        <v>37</v>
      </c>
      <c r="AP448" s="16">
        <v>149193.23153500655</v>
      </c>
      <c r="AQ448" s="17">
        <v>3</v>
      </c>
      <c r="AR448" s="18" t="s">
        <v>37</v>
      </c>
      <c r="AS448" s="19">
        <v>3379964.434512659</v>
      </c>
      <c r="AT448" s="19" t="s">
        <v>37</v>
      </c>
      <c r="AV448" s="16">
        <v>149193.23153500655</v>
      </c>
      <c r="AW448" s="17">
        <v>12</v>
      </c>
      <c r="AX448" s="18" t="s">
        <v>37</v>
      </c>
      <c r="AY448" s="19">
        <v>602971.75617445586</v>
      </c>
      <c r="AZ448" s="19" t="s">
        <v>37</v>
      </c>
    </row>
    <row r="449" spans="9:52" x14ac:dyDescent="0.15">
      <c r="I449" s="14">
        <v>45008</v>
      </c>
      <c r="J449" s="15" t="s">
        <v>37</v>
      </c>
      <c r="K449" s="15" t="s">
        <v>37</v>
      </c>
      <c r="L449" s="15">
        <v>35192.435882472499</v>
      </c>
      <c r="M449" s="15">
        <v>35756.383341441258</v>
      </c>
      <c r="N449" s="15" t="s">
        <v>37</v>
      </c>
      <c r="O449" s="15" t="s">
        <v>37</v>
      </c>
      <c r="P449" s="15">
        <v>38809.604134109606</v>
      </c>
      <c r="Q449" s="15">
        <v>39389.964954247502</v>
      </c>
      <c r="R449" s="15" t="s">
        <v>37</v>
      </c>
      <c r="S449" s="15" t="s">
        <v>37</v>
      </c>
      <c r="T449" s="15" t="s">
        <v>37</v>
      </c>
      <c r="U449" s="15" t="s">
        <v>37</v>
      </c>
      <c r="V449" s="15" t="s">
        <v>37</v>
      </c>
      <c r="W449" s="15" t="s">
        <v>37</v>
      </c>
      <c r="X449" s="15" t="s">
        <v>37</v>
      </c>
      <c r="Y449" s="15" t="s">
        <v>37</v>
      </c>
      <c r="Z449" s="15" t="s">
        <v>37</v>
      </c>
      <c r="AA449" s="15" t="s">
        <v>37</v>
      </c>
      <c r="AB449" s="15" t="s">
        <v>37</v>
      </c>
      <c r="AC449" s="15" t="s">
        <v>37</v>
      </c>
      <c r="AD449" s="15" t="s">
        <v>37</v>
      </c>
      <c r="AE449" s="15" t="s">
        <v>37</v>
      </c>
      <c r="AF449" s="15" t="s">
        <v>37</v>
      </c>
      <c r="AG449" s="15" t="s">
        <v>37</v>
      </c>
      <c r="AH449" s="15" t="s">
        <v>37</v>
      </c>
      <c r="AI449" s="15" t="s">
        <v>37</v>
      </c>
      <c r="AJ449" s="15" t="s">
        <v>37</v>
      </c>
      <c r="AK449" s="15" t="s">
        <v>37</v>
      </c>
      <c r="AL449" s="15" t="s">
        <v>37</v>
      </c>
      <c r="AM449" s="15" t="s">
        <v>37</v>
      </c>
      <c r="AN449" s="15" t="s">
        <v>37</v>
      </c>
      <c r="AP449" s="16">
        <v>149148.38831227086</v>
      </c>
      <c r="AQ449" s="17">
        <v>3</v>
      </c>
      <c r="AR449" s="18" t="s">
        <v>37</v>
      </c>
      <c r="AS449" s="19">
        <v>3529112.8228249298</v>
      </c>
      <c r="AT449" s="19" t="s">
        <v>37</v>
      </c>
      <c r="AV449" s="16">
        <v>149148.38831227086</v>
      </c>
      <c r="AW449" s="17">
        <v>12</v>
      </c>
      <c r="AX449" s="18" t="s">
        <v>37</v>
      </c>
      <c r="AY449" s="19">
        <v>752120.14448672673</v>
      </c>
      <c r="AZ449" s="19" t="s">
        <v>37</v>
      </c>
    </row>
    <row r="450" spans="9:52" x14ac:dyDescent="0.15">
      <c r="I450" s="14">
        <v>45009</v>
      </c>
      <c r="J450" s="15" t="s">
        <v>37</v>
      </c>
      <c r="K450" s="15" t="s">
        <v>37</v>
      </c>
      <c r="L450" s="15">
        <v>35181.858041744388</v>
      </c>
      <c r="M450" s="15">
        <v>35745.635994219774</v>
      </c>
      <c r="N450" s="15" t="s">
        <v>37</v>
      </c>
      <c r="O450" s="15" t="s">
        <v>37</v>
      </c>
      <c r="P450" s="15">
        <v>38797.93907595273</v>
      </c>
      <c r="Q450" s="15">
        <v>39378.125456209818</v>
      </c>
      <c r="R450" s="15" t="s">
        <v>37</v>
      </c>
      <c r="S450" s="15" t="s">
        <v>37</v>
      </c>
      <c r="T450" s="15" t="s">
        <v>37</v>
      </c>
      <c r="U450" s="15" t="s">
        <v>37</v>
      </c>
      <c r="V450" s="15" t="s">
        <v>37</v>
      </c>
      <c r="W450" s="15" t="s">
        <v>37</v>
      </c>
      <c r="X450" s="15" t="s">
        <v>37</v>
      </c>
      <c r="Y450" s="15" t="s">
        <v>37</v>
      </c>
      <c r="Z450" s="15" t="s">
        <v>37</v>
      </c>
      <c r="AA450" s="15" t="s">
        <v>37</v>
      </c>
      <c r="AB450" s="15" t="s">
        <v>37</v>
      </c>
      <c r="AC450" s="15" t="s">
        <v>37</v>
      </c>
      <c r="AD450" s="15" t="s">
        <v>37</v>
      </c>
      <c r="AE450" s="15" t="s">
        <v>37</v>
      </c>
      <c r="AF450" s="15" t="s">
        <v>37</v>
      </c>
      <c r="AG450" s="15" t="s">
        <v>37</v>
      </c>
      <c r="AH450" s="15" t="s">
        <v>37</v>
      </c>
      <c r="AI450" s="15" t="s">
        <v>37</v>
      </c>
      <c r="AJ450" s="15" t="s">
        <v>37</v>
      </c>
      <c r="AK450" s="15" t="s">
        <v>37</v>
      </c>
      <c r="AL450" s="15" t="s">
        <v>37</v>
      </c>
      <c r="AM450" s="15" t="s">
        <v>37</v>
      </c>
      <c r="AN450" s="15" t="s">
        <v>37</v>
      </c>
      <c r="AP450" s="16">
        <v>149103.5585681267</v>
      </c>
      <c r="AQ450" s="17">
        <v>3</v>
      </c>
      <c r="AR450" s="18" t="s">
        <v>37</v>
      </c>
      <c r="AS450" s="19">
        <v>3678216.3813930564</v>
      </c>
      <c r="AT450" s="19" t="s">
        <v>37</v>
      </c>
      <c r="AV450" s="16">
        <v>149103.5585681267</v>
      </c>
      <c r="AW450" s="17">
        <v>12</v>
      </c>
      <c r="AX450" s="18" t="s">
        <v>37</v>
      </c>
      <c r="AY450" s="19">
        <v>901223.70305485348</v>
      </c>
      <c r="AZ450" s="19" t="s">
        <v>37</v>
      </c>
    </row>
    <row r="451" spans="9:52" x14ac:dyDescent="0.15">
      <c r="I451" s="14">
        <v>45010</v>
      </c>
      <c r="J451" s="15" t="s">
        <v>37</v>
      </c>
      <c r="K451" s="15" t="s">
        <v>37</v>
      </c>
      <c r="L451" s="15">
        <v>35171.283380412991</v>
      </c>
      <c r="M451" s="15">
        <v>35734.891877343798</v>
      </c>
      <c r="N451" s="15" t="s">
        <v>37</v>
      </c>
      <c r="O451" s="15" t="s">
        <v>37</v>
      </c>
      <c r="P451" s="15">
        <v>38786.277523979043</v>
      </c>
      <c r="Q451" s="15">
        <v>39366.289516786979</v>
      </c>
      <c r="R451" s="15" t="s">
        <v>37</v>
      </c>
      <c r="S451" s="15" t="s">
        <v>37</v>
      </c>
      <c r="T451" s="15" t="s">
        <v>37</v>
      </c>
      <c r="U451" s="15" t="s">
        <v>37</v>
      </c>
      <c r="V451" s="15" t="s">
        <v>37</v>
      </c>
      <c r="W451" s="15" t="s">
        <v>37</v>
      </c>
      <c r="X451" s="15" t="s">
        <v>37</v>
      </c>
      <c r="Y451" s="15" t="s">
        <v>37</v>
      </c>
      <c r="Z451" s="15" t="s">
        <v>37</v>
      </c>
      <c r="AA451" s="15" t="s">
        <v>37</v>
      </c>
      <c r="AB451" s="15" t="s">
        <v>37</v>
      </c>
      <c r="AC451" s="15" t="s">
        <v>37</v>
      </c>
      <c r="AD451" s="15" t="s">
        <v>37</v>
      </c>
      <c r="AE451" s="15" t="s">
        <v>37</v>
      </c>
      <c r="AF451" s="15" t="s">
        <v>37</v>
      </c>
      <c r="AG451" s="15" t="s">
        <v>37</v>
      </c>
      <c r="AH451" s="15" t="s">
        <v>37</v>
      </c>
      <c r="AI451" s="15" t="s">
        <v>37</v>
      </c>
      <c r="AJ451" s="15" t="s">
        <v>37</v>
      </c>
      <c r="AK451" s="15" t="s">
        <v>37</v>
      </c>
      <c r="AL451" s="15" t="s">
        <v>37</v>
      </c>
      <c r="AM451" s="15" t="s">
        <v>37</v>
      </c>
      <c r="AN451" s="15" t="s">
        <v>37</v>
      </c>
      <c r="AP451" s="16">
        <v>149058.74229852282</v>
      </c>
      <c r="AQ451" s="17">
        <v>3</v>
      </c>
      <c r="AR451" s="18" t="s">
        <v>37</v>
      </c>
      <c r="AS451" s="19">
        <v>3827275.1236915793</v>
      </c>
      <c r="AT451" s="19" t="s">
        <v>37</v>
      </c>
      <c r="AV451" s="16">
        <v>149058.74229852282</v>
      </c>
      <c r="AW451" s="17">
        <v>12</v>
      </c>
      <c r="AX451" s="18">
        <v>12</v>
      </c>
      <c r="AY451" s="19">
        <v>1050282.4453533762</v>
      </c>
      <c r="AZ451" s="19">
        <v>1050282.4453533762</v>
      </c>
    </row>
    <row r="452" spans="9:52" x14ac:dyDescent="0.15">
      <c r="I452" s="14">
        <v>45011</v>
      </c>
      <c r="J452" s="15" t="s">
        <v>37</v>
      </c>
      <c r="K452" s="15" t="s">
        <v>37</v>
      </c>
      <c r="L452" s="15">
        <v>35160.711897522648</v>
      </c>
      <c r="M452" s="15">
        <v>35724.150989842376</v>
      </c>
      <c r="N452" s="15" t="s">
        <v>37</v>
      </c>
      <c r="O452" s="15" t="s">
        <v>37</v>
      </c>
      <c r="P452" s="15">
        <v>38774.619477134693</v>
      </c>
      <c r="Q452" s="15">
        <v>39354.45713490936</v>
      </c>
      <c r="R452" s="15" t="s">
        <v>37</v>
      </c>
      <c r="S452" s="15" t="s">
        <v>37</v>
      </c>
      <c r="T452" s="15" t="s">
        <v>37</v>
      </c>
      <c r="U452" s="15" t="s">
        <v>37</v>
      </c>
      <c r="V452" s="15" t="s">
        <v>37</v>
      </c>
      <c r="W452" s="15" t="s">
        <v>37</v>
      </c>
      <c r="X452" s="15" t="s">
        <v>37</v>
      </c>
      <c r="Y452" s="15" t="s">
        <v>37</v>
      </c>
      <c r="Z452" s="15" t="s">
        <v>37</v>
      </c>
      <c r="AA452" s="15" t="s">
        <v>37</v>
      </c>
      <c r="AB452" s="15" t="s">
        <v>37</v>
      </c>
      <c r="AC452" s="15" t="s">
        <v>37</v>
      </c>
      <c r="AD452" s="15" t="s">
        <v>37</v>
      </c>
      <c r="AE452" s="15" t="s">
        <v>37</v>
      </c>
      <c r="AF452" s="15" t="s">
        <v>37</v>
      </c>
      <c r="AG452" s="15" t="s">
        <v>37</v>
      </c>
      <c r="AH452" s="15" t="s">
        <v>37</v>
      </c>
      <c r="AI452" s="15" t="s">
        <v>37</v>
      </c>
      <c r="AJ452" s="15" t="s">
        <v>37</v>
      </c>
      <c r="AK452" s="15" t="s">
        <v>37</v>
      </c>
      <c r="AL452" s="15" t="s">
        <v>37</v>
      </c>
      <c r="AM452" s="15" t="s">
        <v>37</v>
      </c>
      <c r="AN452" s="15" t="s">
        <v>37</v>
      </c>
      <c r="AP452" s="16">
        <v>149013.93949940905</v>
      </c>
      <c r="AQ452" s="17">
        <v>3</v>
      </c>
      <c r="AR452" s="18" t="s">
        <v>37</v>
      </c>
      <c r="AS452" s="19">
        <v>3976289.0631909883</v>
      </c>
      <c r="AT452" s="19" t="s">
        <v>37</v>
      </c>
      <c r="AV452" s="16">
        <v>149013.93949940905</v>
      </c>
      <c r="AW452" s="17">
        <v>13</v>
      </c>
      <c r="AX452" s="18" t="s">
        <v>37</v>
      </c>
      <c r="AY452" s="19">
        <v>149013.93949940905</v>
      </c>
      <c r="AZ452" s="19" t="s">
        <v>37</v>
      </c>
    </row>
    <row r="453" spans="9:52" x14ac:dyDescent="0.15">
      <c r="I453" s="14">
        <v>45012</v>
      </c>
      <c r="J453" s="15" t="s">
        <v>37</v>
      </c>
      <c r="K453" s="15" t="s">
        <v>37</v>
      </c>
      <c r="L453" s="15">
        <v>35150.143592118016</v>
      </c>
      <c r="M453" s="15">
        <v>35713.413330744865</v>
      </c>
      <c r="N453" s="15" t="s">
        <v>37</v>
      </c>
      <c r="O453" s="15" t="s">
        <v>37</v>
      </c>
      <c r="P453" s="15">
        <v>38762.964934366129</v>
      </c>
      <c r="Q453" s="15">
        <v>39342.628309507672</v>
      </c>
      <c r="R453" s="15" t="s">
        <v>37</v>
      </c>
      <c r="S453" s="15" t="s">
        <v>37</v>
      </c>
      <c r="T453" s="15" t="s">
        <v>37</v>
      </c>
      <c r="U453" s="15" t="s">
        <v>37</v>
      </c>
      <c r="V453" s="15" t="s">
        <v>37</v>
      </c>
      <c r="W453" s="15" t="s">
        <v>37</v>
      </c>
      <c r="X453" s="15" t="s">
        <v>37</v>
      </c>
      <c r="Y453" s="15" t="s">
        <v>37</v>
      </c>
      <c r="Z453" s="15" t="s">
        <v>37</v>
      </c>
      <c r="AA453" s="15" t="s">
        <v>37</v>
      </c>
      <c r="AB453" s="15" t="s">
        <v>37</v>
      </c>
      <c r="AC453" s="15" t="s">
        <v>37</v>
      </c>
      <c r="AD453" s="15" t="s">
        <v>37</v>
      </c>
      <c r="AE453" s="15" t="s">
        <v>37</v>
      </c>
      <c r="AF453" s="15" t="s">
        <v>37</v>
      </c>
      <c r="AG453" s="15" t="s">
        <v>37</v>
      </c>
      <c r="AH453" s="15" t="s">
        <v>37</v>
      </c>
      <c r="AI453" s="15" t="s">
        <v>37</v>
      </c>
      <c r="AJ453" s="15" t="s">
        <v>37</v>
      </c>
      <c r="AK453" s="15" t="s">
        <v>37</v>
      </c>
      <c r="AL453" s="15" t="s">
        <v>37</v>
      </c>
      <c r="AM453" s="15" t="s">
        <v>37</v>
      </c>
      <c r="AN453" s="15" t="s">
        <v>37</v>
      </c>
      <c r="AP453" s="16">
        <v>148969.15016673668</v>
      </c>
      <c r="AQ453" s="17">
        <v>3</v>
      </c>
      <c r="AR453" s="18" t="s">
        <v>37</v>
      </c>
      <c r="AS453" s="19">
        <v>4125258.2133577252</v>
      </c>
      <c r="AT453" s="19" t="s">
        <v>37</v>
      </c>
      <c r="AV453" s="16">
        <v>148969.15016673668</v>
      </c>
      <c r="AW453" s="17">
        <v>13</v>
      </c>
      <c r="AX453" s="18" t="s">
        <v>37</v>
      </c>
      <c r="AY453" s="19">
        <v>297983.08966614574</v>
      </c>
      <c r="AZ453" s="19" t="s">
        <v>37</v>
      </c>
    </row>
    <row r="454" spans="9:52" x14ac:dyDescent="0.15">
      <c r="I454" s="14">
        <v>45013</v>
      </c>
      <c r="J454" s="15" t="s">
        <v>37</v>
      </c>
      <c r="K454" s="15" t="s">
        <v>37</v>
      </c>
      <c r="L454" s="15">
        <v>35139.578463244048</v>
      </c>
      <c r="M454" s="15">
        <v>35702.678899080871</v>
      </c>
      <c r="N454" s="15" t="s">
        <v>37</v>
      </c>
      <c r="O454" s="15" t="s">
        <v>37</v>
      </c>
      <c r="P454" s="15">
        <v>38751.313894620143</v>
      </c>
      <c r="Q454" s="15">
        <v>39330.803039512924</v>
      </c>
      <c r="R454" s="15" t="s">
        <v>37</v>
      </c>
      <c r="S454" s="15" t="s">
        <v>37</v>
      </c>
      <c r="T454" s="15" t="s">
        <v>37</v>
      </c>
      <c r="U454" s="15" t="s">
        <v>37</v>
      </c>
      <c r="V454" s="15" t="s">
        <v>37</v>
      </c>
      <c r="W454" s="15" t="s">
        <v>37</v>
      </c>
      <c r="X454" s="15" t="s">
        <v>37</v>
      </c>
      <c r="Y454" s="15" t="s">
        <v>37</v>
      </c>
      <c r="Z454" s="15" t="s">
        <v>37</v>
      </c>
      <c r="AA454" s="15" t="s">
        <v>37</v>
      </c>
      <c r="AB454" s="15" t="s">
        <v>37</v>
      </c>
      <c r="AC454" s="15" t="s">
        <v>37</v>
      </c>
      <c r="AD454" s="15" t="s">
        <v>37</v>
      </c>
      <c r="AE454" s="15" t="s">
        <v>37</v>
      </c>
      <c r="AF454" s="15" t="s">
        <v>37</v>
      </c>
      <c r="AG454" s="15" t="s">
        <v>37</v>
      </c>
      <c r="AH454" s="15" t="s">
        <v>37</v>
      </c>
      <c r="AI454" s="15" t="s">
        <v>37</v>
      </c>
      <c r="AJ454" s="15" t="s">
        <v>37</v>
      </c>
      <c r="AK454" s="15" t="s">
        <v>37</v>
      </c>
      <c r="AL454" s="15" t="s">
        <v>37</v>
      </c>
      <c r="AM454" s="15" t="s">
        <v>37</v>
      </c>
      <c r="AN454" s="15" t="s">
        <v>37</v>
      </c>
      <c r="AP454" s="16">
        <v>148924.37429645797</v>
      </c>
      <c r="AQ454" s="17">
        <v>3</v>
      </c>
      <c r="AR454" s="18" t="s">
        <v>37</v>
      </c>
      <c r="AS454" s="19">
        <v>4274182.5876541827</v>
      </c>
      <c r="AT454" s="19" t="s">
        <v>37</v>
      </c>
      <c r="AV454" s="16">
        <v>148924.37429645797</v>
      </c>
      <c r="AW454" s="17">
        <v>13</v>
      </c>
      <c r="AX454" s="18" t="s">
        <v>37</v>
      </c>
      <c r="AY454" s="19">
        <v>446907.46396260371</v>
      </c>
      <c r="AZ454" s="19" t="s">
        <v>37</v>
      </c>
    </row>
    <row r="455" spans="9:52" x14ac:dyDescent="0.15">
      <c r="I455" s="14">
        <v>45014</v>
      </c>
      <c r="J455" s="15" t="s">
        <v>37</v>
      </c>
      <c r="K455" s="15" t="s">
        <v>37</v>
      </c>
      <c r="L455" s="15">
        <v>34641.113502863373</v>
      </c>
      <c r="M455" s="15">
        <v>35203.016903553216</v>
      </c>
      <c r="N455" s="15" t="s">
        <v>37</v>
      </c>
      <c r="O455" s="15" t="s">
        <v>37</v>
      </c>
      <c r="P455" s="15">
        <v>38243.003967653516</v>
      </c>
      <c r="Q455" s="15">
        <v>38821.272699503861</v>
      </c>
      <c r="R455" s="15" t="s">
        <v>37</v>
      </c>
      <c r="S455" s="15" t="s">
        <v>37</v>
      </c>
      <c r="T455" s="15" t="s">
        <v>37</v>
      </c>
      <c r="U455" s="15" t="s">
        <v>37</v>
      </c>
      <c r="V455" s="15" t="s">
        <v>37</v>
      </c>
      <c r="W455" s="15" t="s">
        <v>37</v>
      </c>
      <c r="X455" s="15" t="s">
        <v>37</v>
      </c>
      <c r="Y455" s="15" t="s">
        <v>37</v>
      </c>
      <c r="Z455" s="15" t="s">
        <v>37</v>
      </c>
      <c r="AA455" s="15" t="s">
        <v>37</v>
      </c>
      <c r="AB455" s="15" t="s">
        <v>37</v>
      </c>
      <c r="AC455" s="15" t="s">
        <v>37</v>
      </c>
      <c r="AD455" s="15" t="s">
        <v>37</v>
      </c>
      <c r="AE455" s="15" t="s">
        <v>37</v>
      </c>
      <c r="AF455" s="15" t="s">
        <v>37</v>
      </c>
      <c r="AG455" s="15" t="s">
        <v>37</v>
      </c>
      <c r="AH455" s="15" t="s">
        <v>37</v>
      </c>
      <c r="AI455" s="15" t="s">
        <v>37</v>
      </c>
      <c r="AJ455" s="15" t="s">
        <v>37</v>
      </c>
      <c r="AK455" s="15" t="s">
        <v>37</v>
      </c>
      <c r="AL455" s="15" t="s">
        <v>37</v>
      </c>
      <c r="AM455" s="15" t="s">
        <v>37</v>
      </c>
      <c r="AN455" s="15" t="s">
        <v>37</v>
      </c>
      <c r="AP455" s="16">
        <v>146908.40707357397</v>
      </c>
      <c r="AQ455" s="17">
        <v>3</v>
      </c>
      <c r="AR455" s="18" t="s">
        <v>37</v>
      </c>
      <c r="AS455" s="19">
        <v>4421090.9947277568</v>
      </c>
      <c r="AT455" s="19" t="s">
        <v>37</v>
      </c>
      <c r="AV455" s="16">
        <v>146908.40707357397</v>
      </c>
      <c r="AW455" s="17">
        <v>13</v>
      </c>
      <c r="AX455" s="18" t="s">
        <v>37</v>
      </c>
      <c r="AY455" s="19">
        <v>593815.87103617773</v>
      </c>
      <c r="AZ455" s="19" t="s">
        <v>37</v>
      </c>
    </row>
    <row r="456" spans="9:52" x14ac:dyDescent="0.15">
      <c r="I456" s="14">
        <v>45015</v>
      </c>
      <c r="J456" s="15" t="s">
        <v>37</v>
      </c>
      <c r="K456" s="15" t="s">
        <v>37</v>
      </c>
      <c r="L456" s="15">
        <v>34630.701373890515</v>
      </c>
      <c r="M456" s="15">
        <v>35192.435882472499</v>
      </c>
      <c r="N456" s="15" t="s">
        <v>37</v>
      </c>
      <c r="O456" s="15" t="s">
        <v>37</v>
      </c>
      <c r="P456" s="15">
        <v>38231.509213318088</v>
      </c>
      <c r="Q456" s="15">
        <v>38809.604134109606</v>
      </c>
      <c r="R456" s="15" t="s">
        <v>37</v>
      </c>
      <c r="S456" s="15" t="s">
        <v>37</v>
      </c>
      <c r="T456" s="15" t="s">
        <v>37</v>
      </c>
      <c r="U456" s="15" t="s">
        <v>37</v>
      </c>
      <c r="V456" s="15" t="s">
        <v>37</v>
      </c>
      <c r="W456" s="15" t="s">
        <v>37</v>
      </c>
      <c r="X456" s="15" t="s">
        <v>37</v>
      </c>
      <c r="Y456" s="15" t="s">
        <v>37</v>
      </c>
      <c r="Z456" s="15" t="s">
        <v>37</v>
      </c>
      <c r="AA456" s="15" t="s">
        <v>37</v>
      </c>
      <c r="AB456" s="15" t="s">
        <v>37</v>
      </c>
      <c r="AC456" s="15" t="s">
        <v>37</v>
      </c>
      <c r="AD456" s="15" t="s">
        <v>37</v>
      </c>
      <c r="AE456" s="15" t="s">
        <v>37</v>
      </c>
      <c r="AF456" s="15" t="s">
        <v>37</v>
      </c>
      <c r="AG456" s="15" t="s">
        <v>37</v>
      </c>
      <c r="AH456" s="15" t="s">
        <v>37</v>
      </c>
      <c r="AI456" s="15" t="s">
        <v>37</v>
      </c>
      <c r="AJ456" s="15" t="s">
        <v>37</v>
      </c>
      <c r="AK456" s="15" t="s">
        <v>37</v>
      </c>
      <c r="AL456" s="15" t="s">
        <v>37</v>
      </c>
      <c r="AM456" s="15" t="s">
        <v>37</v>
      </c>
      <c r="AN456" s="15" t="s">
        <v>37</v>
      </c>
      <c r="AP456" s="16">
        <v>146864.25060379072</v>
      </c>
      <c r="AQ456" s="17">
        <v>3</v>
      </c>
      <c r="AR456" s="18" t="s">
        <v>37</v>
      </c>
      <c r="AS456" s="19">
        <v>4567955.2453315472</v>
      </c>
      <c r="AT456" s="19" t="s">
        <v>37</v>
      </c>
      <c r="AV456" s="16">
        <v>146864.25060379072</v>
      </c>
      <c r="AW456" s="17">
        <v>13</v>
      </c>
      <c r="AX456" s="18" t="s">
        <v>37</v>
      </c>
      <c r="AY456" s="19">
        <v>740680.12163996848</v>
      </c>
      <c r="AZ456" s="19" t="s">
        <v>37</v>
      </c>
    </row>
    <row r="457" spans="9:52" x14ac:dyDescent="0.15">
      <c r="I457" s="14">
        <v>45016</v>
      </c>
      <c r="J457" s="15" t="s">
        <v>37</v>
      </c>
      <c r="K457" s="15" t="s">
        <v>37</v>
      </c>
      <c r="L457" s="15">
        <v>34620.292374506127</v>
      </c>
      <c r="M457" s="15">
        <v>35181.858041744388</v>
      </c>
      <c r="N457" s="15" t="s">
        <v>37</v>
      </c>
      <c r="O457" s="15" t="s">
        <v>37</v>
      </c>
      <c r="P457" s="15">
        <v>38220.017913977405</v>
      </c>
      <c r="Q457" s="15">
        <v>38797.93907595273</v>
      </c>
      <c r="R457" s="15" t="s">
        <v>37</v>
      </c>
      <c r="S457" s="15" t="s">
        <v>37</v>
      </c>
      <c r="T457" s="15" t="s">
        <v>37</v>
      </c>
      <c r="U457" s="15" t="s">
        <v>37</v>
      </c>
      <c r="V457" s="15" t="s">
        <v>37</v>
      </c>
      <c r="W457" s="15" t="s">
        <v>37</v>
      </c>
      <c r="X457" s="15" t="s">
        <v>37</v>
      </c>
      <c r="Y457" s="15" t="s">
        <v>37</v>
      </c>
      <c r="Z457" s="15" t="s">
        <v>37</v>
      </c>
      <c r="AA457" s="15" t="s">
        <v>37</v>
      </c>
      <c r="AB457" s="15" t="s">
        <v>37</v>
      </c>
      <c r="AC457" s="15" t="s">
        <v>37</v>
      </c>
      <c r="AD457" s="15" t="s">
        <v>37</v>
      </c>
      <c r="AE457" s="15" t="s">
        <v>37</v>
      </c>
      <c r="AF457" s="15" t="s">
        <v>37</v>
      </c>
      <c r="AG457" s="15" t="s">
        <v>37</v>
      </c>
      <c r="AH457" s="15" t="s">
        <v>37</v>
      </c>
      <c r="AI457" s="15" t="s">
        <v>37</v>
      </c>
      <c r="AJ457" s="15" t="s">
        <v>37</v>
      </c>
      <c r="AK457" s="15" t="s">
        <v>37</v>
      </c>
      <c r="AL457" s="15" t="s">
        <v>37</v>
      </c>
      <c r="AM457" s="15" t="s">
        <v>37</v>
      </c>
      <c r="AN457" s="15" t="s">
        <v>37</v>
      </c>
      <c r="AP457" s="16">
        <v>146820.10740618064</v>
      </c>
      <c r="AQ457" s="17">
        <v>3</v>
      </c>
      <c r="AR457" s="18">
        <v>3</v>
      </c>
      <c r="AS457" s="19">
        <v>4714775.3527377276</v>
      </c>
      <c r="AT457" s="19">
        <v>4714775.3527377276</v>
      </c>
      <c r="AV457" s="16">
        <v>146820.10740618064</v>
      </c>
      <c r="AW457" s="17">
        <v>13</v>
      </c>
      <c r="AX457" s="18" t="s">
        <v>37</v>
      </c>
      <c r="AY457" s="19">
        <v>887500.22904614918</v>
      </c>
      <c r="AZ457" s="19" t="s">
        <v>37</v>
      </c>
    </row>
    <row r="458" spans="9:52" x14ac:dyDescent="0.15">
      <c r="I458" s="14">
        <v>45017</v>
      </c>
      <c r="J458" s="15" t="s">
        <v>37</v>
      </c>
      <c r="K458" s="15" t="s">
        <v>37</v>
      </c>
      <c r="L458" s="15">
        <v>34609.886503769565</v>
      </c>
      <c r="M458" s="15">
        <v>35171.283380412991</v>
      </c>
      <c r="N458" s="15" t="s">
        <v>37</v>
      </c>
      <c r="O458" s="15" t="s">
        <v>37</v>
      </c>
      <c r="P458" s="15">
        <v>38208.530068592976</v>
      </c>
      <c r="Q458" s="15">
        <v>38786.277523979043</v>
      </c>
      <c r="R458" s="15" t="s">
        <v>37</v>
      </c>
      <c r="S458" s="15" t="s">
        <v>37</v>
      </c>
      <c r="T458" s="15" t="s">
        <v>37</v>
      </c>
      <c r="U458" s="15" t="s">
        <v>37</v>
      </c>
      <c r="V458" s="15" t="s">
        <v>37</v>
      </c>
      <c r="W458" s="15" t="s">
        <v>37</v>
      </c>
      <c r="X458" s="15" t="s">
        <v>37</v>
      </c>
      <c r="Y458" s="15" t="s">
        <v>37</v>
      </c>
      <c r="Z458" s="15" t="s">
        <v>37</v>
      </c>
      <c r="AA458" s="15" t="s">
        <v>37</v>
      </c>
      <c r="AB458" s="15" t="s">
        <v>37</v>
      </c>
      <c r="AC458" s="15" t="s">
        <v>37</v>
      </c>
      <c r="AD458" s="15" t="s">
        <v>37</v>
      </c>
      <c r="AE458" s="15" t="s">
        <v>37</v>
      </c>
      <c r="AF458" s="15" t="s">
        <v>37</v>
      </c>
      <c r="AG458" s="15" t="s">
        <v>37</v>
      </c>
      <c r="AH458" s="15" t="s">
        <v>37</v>
      </c>
      <c r="AI458" s="15" t="s">
        <v>37</v>
      </c>
      <c r="AJ458" s="15" t="s">
        <v>37</v>
      </c>
      <c r="AK458" s="15" t="s">
        <v>37</v>
      </c>
      <c r="AL458" s="15" t="s">
        <v>37</v>
      </c>
      <c r="AM458" s="15" t="s">
        <v>37</v>
      </c>
      <c r="AN458" s="15" t="s">
        <v>37</v>
      </c>
      <c r="AP458" s="16">
        <v>146775.97747675458</v>
      </c>
      <c r="AQ458" s="17">
        <v>4</v>
      </c>
      <c r="AR458" s="18" t="s">
        <v>37</v>
      </c>
      <c r="AS458" s="19">
        <v>146775.97747675458</v>
      </c>
      <c r="AT458" s="19" t="s">
        <v>37</v>
      </c>
      <c r="AV458" s="16">
        <v>146775.97747675458</v>
      </c>
      <c r="AW458" s="17">
        <v>13</v>
      </c>
      <c r="AX458" s="18">
        <v>13</v>
      </c>
      <c r="AY458" s="19">
        <v>1034276.2065229038</v>
      </c>
      <c r="AZ458" s="19">
        <v>1034276.2065229038</v>
      </c>
    </row>
    <row r="459" spans="9:52" x14ac:dyDescent="0.15">
      <c r="I459" s="14">
        <v>45018</v>
      </c>
      <c r="J459" s="15" t="s">
        <v>37</v>
      </c>
      <c r="K459" s="15" t="s">
        <v>37</v>
      </c>
      <c r="L459" s="15">
        <v>34599.483760740433</v>
      </c>
      <c r="M459" s="15">
        <v>35160.711897522648</v>
      </c>
      <c r="N459" s="15" t="s">
        <v>37</v>
      </c>
      <c r="O459" s="15" t="s">
        <v>37</v>
      </c>
      <c r="P459" s="15">
        <v>38197.04567612664</v>
      </c>
      <c r="Q459" s="15">
        <v>38774.619477134693</v>
      </c>
      <c r="R459" s="15" t="s">
        <v>37</v>
      </c>
      <c r="S459" s="15" t="s">
        <v>37</v>
      </c>
      <c r="T459" s="15" t="s">
        <v>37</v>
      </c>
      <c r="U459" s="15" t="s">
        <v>37</v>
      </c>
      <c r="V459" s="15" t="s">
        <v>37</v>
      </c>
      <c r="W459" s="15" t="s">
        <v>37</v>
      </c>
      <c r="X459" s="15" t="s">
        <v>37</v>
      </c>
      <c r="Y459" s="15" t="s">
        <v>37</v>
      </c>
      <c r="Z459" s="15" t="s">
        <v>37</v>
      </c>
      <c r="AA459" s="15" t="s">
        <v>37</v>
      </c>
      <c r="AB459" s="15" t="s">
        <v>37</v>
      </c>
      <c r="AC459" s="15" t="s">
        <v>37</v>
      </c>
      <c r="AD459" s="15" t="s">
        <v>37</v>
      </c>
      <c r="AE459" s="15" t="s">
        <v>37</v>
      </c>
      <c r="AF459" s="15" t="s">
        <v>37</v>
      </c>
      <c r="AG459" s="15" t="s">
        <v>37</v>
      </c>
      <c r="AH459" s="15" t="s">
        <v>37</v>
      </c>
      <c r="AI459" s="15" t="s">
        <v>37</v>
      </c>
      <c r="AJ459" s="15" t="s">
        <v>37</v>
      </c>
      <c r="AK459" s="15" t="s">
        <v>37</v>
      </c>
      <c r="AL459" s="15" t="s">
        <v>37</v>
      </c>
      <c r="AM459" s="15" t="s">
        <v>37</v>
      </c>
      <c r="AN459" s="15" t="s">
        <v>37</v>
      </c>
      <c r="AP459" s="16">
        <v>146731.86081152441</v>
      </c>
      <c r="AQ459" s="17">
        <v>4</v>
      </c>
      <c r="AR459" s="18" t="s">
        <v>37</v>
      </c>
      <c r="AS459" s="19">
        <v>293507.83828827902</v>
      </c>
      <c r="AT459" s="19" t="s">
        <v>37</v>
      </c>
      <c r="AV459" s="16">
        <v>146731.86081152441</v>
      </c>
      <c r="AW459" s="17">
        <v>14</v>
      </c>
      <c r="AX459" s="18" t="s">
        <v>37</v>
      </c>
      <c r="AY459" s="19">
        <v>146731.86081152441</v>
      </c>
      <c r="AZ459" s="19" t="s">
        <v>37</v>
      </c>
    </row>
    <row r="460" spans="9:52" x14ac:dyDescent="0.15">
      <c r="I460" s="14">
        <v>45019</v>
      </c>
      <c r="J460" s="15" t="s">
        <v>37</v>
      </c>
      <c r="K460" s="15" t="s">
        <v>37</v>
      </c>
      <c r="L460" s="15">
        <v>34589.084144478627</v>
      </c>
      <c r="M460" s="15">
        <v>35150.143592118016</v>
      </c>
      <c r="N460" s="15" t="s">
        <v>37</v>
      </c>
      <c r="O460" s="15" t="s">
        <v>37</v>
      </c>
      <c r="P460" s="15">
        <v>38185.56473554056</v>
      </c>
      <c r="Q460" s="15">
        <v>38762.964934366129</v>
      </c>
      <c r="R460" s="15" t="s">
        <v>37</v>
      </c>
      <c r="S460" s="15" t="s">
        <v>37</v>
      </c>
      <c r="T460" s="15" t="s">
        <v>37</v>
      </c>
      <c r="U460" s="15" t="s">
        <v>37</v>
      </c>
      <c r="V460" s="15" t="s">
        <v>37</v>
      </c>
      <c r="W460" s="15" t="s">
        <v>37</v>
      </c>
      <c r="X460" s="15" t="s">
        <v>37</v>
      </c>
      <c r="Y460" s="15" t="s">
        <v>37</v>
      </c>
      <c r="Z460" s="15" t="s">
        <v>37</v>
      </c>
      <c r="AA460" s="15" t="s">
        <v>37</v>
      </c>
      <c r="AB460" s="15" t="s">
        <v>37</v>
      </c>
      <c r="AC460" s="15" t="s">
        <v>37</v>
      </c>
      <c r="AD460" s="15" t="s">
        <v>37</v>
      </c>
      <c r="AE460" s="15" t="s">
        <v>37</v>
      </c>
      <c r="AF460" s="15" t="s">
        <v>37</v>
      </c>
      <c r="AG460" s="15" t="s">
        <v>37</v>
      </c>
      <c r="AH460" s="15" t="s">
        <v>37</v>
      </c>
      <c r="AI460" s="15" t="s">
        <v>37</v>
      </c>
      <c r="AJ460" s="15" t="s">
        <v>37</v>
      </c>
      <c r="AK460" s="15" t="s">
        <v>37</v>
      </c>
      <c r="AL460" s="15" t="s">
        <v>37</v>
      </c>
      <c r="AM460" s="15" t="s">
        <v>37</v>
      </c>
      <c r="AN460" s="15" t="s">
        <v>37</v>
      </c>
      <c r="AP460" s="16">
        <v>146687.75740650331</v>
      </c>
      <c r="AQ460" s="17">
        <v>4</v>
      </c>
      <c r="AR460" s="18" t="s">
        <v>37</v>
      </c>
      <c r="AS460" s="19">
        <v>440195.59569478233</v>
      </c>
      <c r="AT460" s="19" t="s">
        <v>37</v>
      </c>
      <c r="AV460" s="16">
        <v>146687.75740650331</v>
      </c>
      <c r="AW460" s="17">
        <v>14</v>
      </c>
      <c r="AX460" s="18" t="s">
        <v>37</v>
      </c>
      <c r="AY460" s="19">
        <v>293419.61821802775</v>
      </c>
      <c r="AZ460" s="19" t="s">
        <v>37</v>
      </c>
    </row>
    <row r="461" spans="9:52" x14ac:dyDescent="0.15">
      <c r="I461" s="14">
        <v>45020</v>
      </c>
      <c r="J461" s="15" t="s">
        <v>37</v>
      </c>
      <c r="K461" s="15" t="s">
        <v>37</v>
      </c>
      <c r="L461" s="15">
        <v>34578.687654044348</v>
      </c>
      <c r="M461" s="15">
        <v>35139.578463244048</v>
      </c>
      <c r="N461" s="15" t="s">
        <v>37</v>
      </c>
      <c r="O461" s="15" t="s">
        <v>37</v>
      </c>
      <c r="P461" s="15">
        <v>38174.087245797193</v>
      </c>
      <c r="Q461" s="15">
        <v>38751.313894620143</v>
      </c>
      <c r="R461" s="15" t="s">
        <v>37</v>
      </c>
      <c r="S461" s="15" t="s">
        <v>37</v>
      </c>
      <c r="T461" s="15" t="s">
        <v>37</v>
      </c>
      <c r="U461" s="15" t="s">
        <v>37</v>
      </c>
      <c r="V461" s="15" t="s">
        <v>37</v>
      </c>
      <c r="W461" s="15" t="s">
        <v>37</v>
      </c>
      <c r="X461" s="15" t="s">
        <v>37</v>
      </c>
      <c r="Y461" s="15" t="s">
        <v>37</v>
      </c>
      <c r="Z461" s="15" t="s">
        <v>37</v>
      </c>
      <c r="AA461" s="15" t="s">
        <v>37</v>
      </c>
      <c r="AB461" s="15" t="s">
        <v>37</v>
      </c>
      <c r="AC461" s="15" t="s">
        <v>37</v>
      </c>
      <c r="AD461" s="15" t="s">
        <v>37</v>
      </c>
      <c r="AE461" s="15" t="s">
        <v>37</v>
      </c>
      <c r="AF461" s="15" t="s">
        <v>37</v>
      </c>
      <c r="AG461" s="15" t="s">
        <v>37</v>
      </c>
      <c r="AH461" s="15" t="s">
        <v>37</v>
      </c>
      <c r="AI461" s="15" t="s">
        <v>37</v>
      </c>
      <c r="AJ461" s="15" t="s">
        <v>37</v>
      </c>
      <c r="AK461" s="15" t="s">
        <v>37</v>
      </c>
      <c r="AL461" s="15" t="s">
        <v>37</v>
      </c>
      <c r="AM461" s="15" t="s">
        <v>37</v>
      </c>
      <c r="AN461" s="15" t="s">
        <v>37</v>
      </c>
      <c r="AP461" s="16">
        <v>146643.66725770573</v>
      </c>
      <c r="AQ461" s="17">
        <v>4</v>
      </c>
      <c r="AR461" s="18" t="s">
        <v>37</v>
      </c>
      <c r="AS461" s="19">
        <v>586839.26295248803</v>
      </c>
      <c r="AT461" s="19" t="s">
        <v>37</v>
      </c>
      <c r="AV461" s="16">
        <v>146643.66725770573</v>
      </c>
      <c r="AW461" s="17">
        <v>14</v>
      </c>
      <c r="AX461" s="18" t="s">
        <v>37</v>
      </c>
      <c r="AY461" s="19">
        <v>440063.28547573346</v>
      </c>
      <c r="AZ461" s="19" t="s">
        <v>37</v>
      </c>
    </row>
    <row r="462" spans="9:52" x14ac:dyDescent="0.15">
      <c r="I462" s="14">
        <v>45021</v>
      </c>
      <c r="J462" s="15" t="s">
        <v>37</v>
      </c>
      <c r="K462" s="15" t="s">
        <v>37</v>
      </c>
      <c r="L462" s="15">
        <v>34081.416904153004</v>
      </c>
      <c r="M462" s="15">
        <v>34641.113502863373</v>
      </c>
      <c r="N462" s="15" t="s">
        <v>37</v>
      </c>
      <c r="O462" s="15" t="s">
        <v>37</v>
      </c>
      <c r="P462" s="15">
        <v>37666.994852536467</v>
      </c>
      <c r="Q462" s="15">
        <v>38243.003967653516</v>
      </c>
      <c r="R462" s="15" t="s">
        <v>37</v>
      </c>
      <c r="S462" s="15" t="s">
        <v>37</v>
      </c>
      <c r="T462" s="15" t="s">
        <v>37</v>
      </c>
      <c r="U462" s="15" t="s">
        <v>37</v>
      </c>
      <c r="V462" s="15" t="s">
        <v>37</v>
      </c>
      <c r="W462" s="15" t="s">
        <v>37</v>
      </c>
      <c r="X462" s="15" t="s">
        <v>37</v>
      </c>
      <c r="Y462" s="15" t="s">
        <v>37</v>
      </c>
      <c r="Z462" s="15" t="s">
        <v>37</v>
      </c>
      <c r="AA462" s="15" t="s">
        <v>37</v>
      </c>
      <c r="AB462" s="15" t="s">
        <v>37</v>
      </c>
      <c r="AC462" s="15" t="s">
        <v>37</v>
      </c>
      <c r="AD462" s="15" t="s">
        <v>37</v>
      </c>
      <c r="AE462" s="15" t="s">
        <v>37</v>
      </c>
      <c r="AF462" s="15" t="s">
        <v>37</v>
      </c>
      <c r="AG462" s="15" t="s">
        <v>37</v>
      </c>
      <c r="AH462" s="15" t="s">
        <v>37</v>
      </c>
      <c r="AI462" s="15" t="s">
        <v>37</v>
      </c>
      <c r="AJ462" s="15" t="s">
        <v>37</v>
      </c>
      <c r="AK462" s="15" t="s">
        <v>37</v>
      </c>
      <c r="AL462" s="15" t="s">
        <v>37</v>
      </c>
      <c r="AM462" s="15" t="s">
        <v>37</v>
      </c>
      <c r="AN462" s="15" t="s">
        <v>37</v>
      </c>
      <c r="AP462" s="16">
        <v>144632.52922720637</v>
      </c>
      <c r="AQ462" s="17">
        <v>4</v>
      </c>
      <c r="AR462" s="18" t="s">
        <v>37</v>
      </c>
      <c r="AS462" s="19">
        <v>731471.7921796944</v>
      </c>
      <c r="AT462" s="19" t="s">
        <v>37</v>
      </c>
      <c r="AV462" s="16">
        <v>144632.52922720637</v>
      </c>
      <c r="AW462" s="17">
        <v>14</v>
      </c>
      <c r="AX462" s="18" t="s">
        <v>37</v>
      </c>
      <c r="AY462" s="19">
        <v>584695.81470293982</v>
      </c>
      <c r="AZ462" s="19" t="s">
        <v>37</v>
      </c>
    </row>
    <row r="463" spans="9:52" x14ac:dyDescent="0.15">
      <c r="I463" s="14">
        <v>45022</v>
      </c>
      <c r="J463" s="15" t="s">
        <v>37</v>
      </c>
      <c r="K463" s="15" t="s">
        <v>37</v>
      </c>
      <c r="L463" s="15">
        <v>34071.173003986383</v>
      </c>
      <c r="M463" s="15">
        <v>34630.701373890515</v>
      </c>
      <c r="N463" s="15" t="s">
        <v>37</v>
      </c>
      <c r="O463" s="15" t="s">
        <v>37</v>
      </c>
      <c r="P463" s="15">
        <v>37655.673230083645</v>
      </c>
      <c r="Q463" s="15">
        <v>38231.509213318088</v>
      </c>
      <c r="R463" s="15" t="s">
        <v>37</v>
      </c>
      <c r="S463" s="15" t="s">
        <v>37</v>
      </c>
      <c r="T463" s="15" t="s">
        <v>37</v>
      </c>
      <c r="U463" s="15" t="s">
        <v>37</v>
      </c>
      <c r="V463" s="15" t="s">
        <v>37</v>
      </c>
      <c r="W463" s="15" t="s">
        <v>37</v>
      </c>
      <c r="X463" s="15" t="s">
        <v>37</v>
      </c>
      <c r="Y463" s="15" t="s">
        <v>37</v>
      </c>
      <c r="Z463" s="15" t="s">
        <v>37</v>
      </c>
      <c r="AA463" s="15" t="s">
        <v>37</v>
      </c>
      <c r="AB463" s="15" t="s">
        <v>37</v>
      </c>
      <c r="AC463" s="15" t="s">
        <v>37</v>
      </c>
      <c r="AD463" s="15" t="s">
        <v>37</v>
      </c>
      <c r="AE463" s="15" t="s">
        <v>37</v>
      </c>
      <c r="AF463" s="15" t="s">
        <v>37</v>
      </c>
      <c r="AG463" s="15" t="s">
        <v>37</v>
      </c>
      <c r="AH463" s="15" t="s">
        <v>37</v>
      </c>
      <c r="AI463" s="15" t="s">
        <v>37</v>
      </c>
      <c r="AJ463" s="15" t="s">
        <v>37</v>
      </c>
      <c r="AK463" s="15" t="s">
        <v>37</v>
      </c>
      <c r="AL463" s="15" t="s">
        <v>37</v>
      </c>
      <c r="AM463" s="15" t="s">
        <v>37</v>
      </c>
      <c r="AN463" s="15" t="s">
        <v>37</v>
      </c>
      <c r="AP463" s="16">
        <v>144589.05682127865</v>
      </c>
      <c r="AQ463" s="17">
        <v>4</v>
      </c>
      <c r="AR463" s="18" t="s">
        <v>37</v>
      </c>
      <c r="AS463" s="19">
        <v>876060.84900097304</v>
      </c>
      <c r="AT463" s="19" t="s">
        <v>37</v>
      </c>
      <c r="AV463" s="16">
        <v>144589.05682127865</v>
      </c>
      <c r="AW463" s="17">
        <v>14</v>
      </c>
      <c r="AX463" s="18" t="s">
        <v>37</v>
      </c>
      <c r="AY463" s="19">
        <v>729284.87152421847</v>
      </c>
      <c r="AZ463" s="19" t="s">
        <v>37</v>
      </c>
    </row>
    <row r="464" spans="9:52" x14ac:dyDescent="0.15">
      <c r="I464" s="14">
        <v>45023</v>
      </c>
      <c r="J464" s="15" t="s">
        <v>37</v>
      </c>
      <c r="K464" s="15" t="s">
        <v>37</v>
      </c>
      <c r="L464" s="15">
        <v>34060.932182843469</v>
      </c>
      <c r="M464" s="15">
        <v>34620.292374506127</v>
      </c>
      <c r="N464" s="15" t="s">
        <v>37</v>
      </c>
      <c r="O464" s="15" t="s">
        <v>37</v>
      </c>
      <c r="P464" s="15">
        <v>37644.35501058706</v>
      </c>
      <c r="Q464" s="15">
        <v>38220.017913977405</v>
      </c>
      <c r="R464" s="15" t="s">
        <v>37</v>
      </c>
      <c r="S464" s="15" t="s">
        <v>37</v>
      </c>
      <c r="T464" s="15" t="s">
        <v>37</v>
      </c>
      <c r="U464" s="15" t="s">
        <v>37</v>
      </c>
      <c r="V464" s="15" t="s">
        <v>37</v>
      </c>
      <c r="W464" s="15" t="s">
        <v>37</v>
      </c>
      <c r="X464" s="15" t="s">
        <v>37</v>
      </c>
      <c r="Y464" s="15" t="s">
        <v>37</v>
      </c>
      <c r="Z464" s="15" t="s">
        <v>37</v>
      </c>
      <c r="AA464" s="15" t="s">
        <v>37</v>
      </c>
      <c r="AB464" s="15" t="s">
        <v>37</v>
      </c>
      <c r="AC464" s="15" t="s">
        <v>37</v>
      </c>
      <c r="AD464" s="15" t="s">
        <v>37</v>
      </c>
      <c r="AE464" s="15" t="s">
        <v>37</v>
      </c>
      <c r="AF464" s="15" t="s">
        <v>37</v>
      </c>
      <c r="AG464" s="15" t="s">
        <v>37</v>
      </c>
      <c r="AH464" s="15" t="s">
        <v>37</v>
      </c>
      <c r="AI464" s="15" t="s">
        <v>37</v>
      </c>
      <c r="AJ464" s="15" t="s">
        <v>37</v>
      </c>
      <c r="AK464" s="15" t="s">
        <v>37</v>
      </c>
      <c r="AL464" s="15" t="s">
        <v>37</v>
      </c>
      <c r="AM464" s="15" t="s">
        <v>37</v>
      </c>
      <c r="AN464" s="15" t="s">
        <v>37</v>
      </c>
      <c r="AP464" s="16">
        <v>144545.59748191407</v>
      </c>
      <c r="AQ464" s="17">
        <v>4</v>
      </c>
      <c r="AR464" s="18" t="s">
        <v>37</v>
      </c>
      <c r="AS464" s="19">
        <v>1020606.4464828871</v>
      </c>
      <c r="AT464" s="19" t="s">
        <v>37</v>
      </c>
      <c r="AV464" s="16">
        <v>144545.59748191407</v>
      </c>
      <c r="AW464" s="17">
        <v>14</v>
      </c>
      <c r="AX464" s="18" t="s">
        <v>37</v>
      </c>
      <c r="AY464" s="19">
        <v>873830.46900613257</v>
      </c>
      <c r="AZ464" s="19" t="s">
        <v>37</v>
      </c>
    </row>
    <row r="465" spans="9:52" x14ac:dyDescent="0.15">
      <c r="I465" s="14">
        <v>45024</v>
      </c>
      <c r="J465" s="15" t="s">
        <v>37</v>
      </c>
      <c r="K465" s="15" t="s">
        <v>37</v>
      </c>
      <c r="L465" s="15">
        <v>34050.69443979879</v>
      </c>
      <c r="M465" s="15">
        <v>34609.886503769565</v>
      </c>
      <c r="N465" s="15" t="s">
        <v>37</v>
      </c>
      <c r="O465" s="15" t="s">
        <v>37</v>
      </c>
      <c r="P465" s="15">
        <v>37633.040193023873</v>
      </c>
      <c r="Q465" s="15">
        <v>38208.530068592976</v>
      </c>
      <c r="R465" s="15" t="s">
        <v>37</v>
      </c>
      <c r="S465" s="15" t="s">
        <v>37</v>
      </c>
      <c r="T465" s="15" t="s">
        <v>37</v>
      </c>
      <c r="U465" s="15" t="s">
        <v>37</v>
      </c>
      <c r="V465" s="15" t="s">
        <v>37</v>
      </c>
      <c r="W465" s="15" t="s">
        <v>37</v>
      </c>
      <c r="X465" s="15" t="s">
        <v>37</v>
      </c>
      <c r="Y465" s="15" t="s">
        <v>37</v>
      </c>
      <c r="Z465" s="15" t="s">
        <v>37</v>
      </c>
      <c r="AA465" s="15" t="s">
        <v>37</v>
      </c>
      <c r="AB465" s="15" t="s">
        <v>37</v>
      </c>
      <c r="AC465" s="15" t="s">
        <v>37</v>
      </c>
      <c r="AD465" s="15" t="s">
        <v>37</v>
      </c>
      <c r="AE465" s="15" t="s">
        <v>37</v>
      </c>
      <c r="AF465" s="15" t="s">
        <v>37</v>
      </c>
      <c r="AG465" s="15" t="s">
        <v>37</v>
      </c>
      <c r="AH465" s="15" t="s">
        <v>37</v>
      </c>
      <c r="AI465" s="15" t="s">
        <v>37</v>
      </c>
      <c r="AJ465" s="15" t="s">
        <v>37</v>
      </c>
      <c r="AK465" s="15" t="s">
        <v>37</v>
      </c>
      <c r="AL465" s="15" t="s">
        <v>37</v>
      </c>
      <c r="AM465" s="15" t="s">
        <v>37</v>
      </c>
      <c r="AN465" s="15" t="s">
        <v>37</v>
      </c>
      <c r="AP465" s="16">
        <v>144502.15120518519</v>
      </c>
      <c r="AQ465" s="17">
        <v>4</v>
      </c>
      <c r="AR465" s="18" t="s">
        <v>37</v>
      </c>
      <c r="AS465" s="19">
        <v>1165108.5976880724</v>
      </c>
      <c r="AT465" s="19" t="s">
        <v>37</v>
      </c>
      <c r="AV465" s="16">
        <v>144502.15120518519</v>
      </c>
      <c r="AW465" s="17">
        <v>14</v>
      </c>
      <c r="AX465" s="18">
        <v>14</v>
      </c>
      <c r="AY465" s="19">
        <v>1018332.6202113178</v>
      </c>
      <c r="AZ465" s="19">
        <v>1018332.6202113178</v>
      </c>
    </row>
    <row r="466" spans="9:52" x14ac:dyDescent="0.15">
      <c r="I466" s="14">
        <v>45025</v>
      </c>
      <c r="J466" s="15" t="s">
        <v>37</v>
      </c>
      <c r="K466" s="15" t="s">
        <v>37</v>
      </c>
      <c r="L466" s="15">
        <v>34040.45977392717</v>
      </c>
      <c r="M466" s="15">
        <v>34599.483760740433</v>
      </c>
      <c r="N466" s="15" t="s">
        <v>37</v>
      </c>
      <c r="O466" s="15" t="s">
        <v>37</v>
      </c>
      <c r="P466" s="15">
        <v>37621.728776371572</v>
      </c>
      <c r="Q466" s="15">
        <v>38197.04567612664</v>
      </c>
      <c r="R466" s="15" t="s">
        <v>37</v>
      </c>
      <c r="S466" s="15" t="s">
        <v>37</v>
      </c>
      <c r="T466" s="15" t="s">
        <v>37</v>
      </c>
      <c r="U466" s="15" t="s">
        <v>37</v>
      </c>
      <c r="V466" s="15" t="s">
        <v>37</v>
      </c>
      <c r="W466" s="15" t="s">
        <v>37</v>
      </c>
      <c r="X466" s="15" t="s">
        <v>37</v>
      </c>
      <c r="Y466" s="15" t="s">
        <v>37</v>
      </c>
      <c r="Z466" s="15" t="s">
        <v>37</v>
      </c>
      <c r="AA466" s="15" t="s">
        <v>37</v>
      </c>
      <c r="AB466" s="15" t="s">
        <v>37</v>
      </c>
      <c r="AC466" s="15" t="s">
        <v>37</v>
      </c>
      <c r="AD466" s="15" t="s">
        <v>37</v>
      </c>
      <c r="AE466" s="15" t="s">
        <v>37</v>
      </c>
      <c r="AF466" s="15" t="s">
        <v>37</v>
      </c>
      <c r="AG466" s="15" t="s">
        <v>37</v>
      </c>
      <c r="AH466" s="15" t="s">
        <v>37</v>
      </c>
      <c r="AI466" s="15" t="s">
        <v>37</v>
      </c>
      <c r="AJ466" s="15" t="s">
        <v>37</v>
      </c>
      <c r="AK466" s="15" t="s">
        <v>37</v>
      </c>
      <c r="AL466" s="15" t="s">
        <v>37</v>
      </c>
      <c r="AM466" s="15" t="s">
        <v>37</v>
      </c>
      <c r="AN466" s="15" t="s">
        <v>37</v>
      </c>
      <c r="AP466" s="16">
        <v>144458.71798716582</v>
      </c>
      <c r="AQ466" s="17">
        <v>4</v>
      </c>
      <c r="AR466" s="18" t="s">
        <v>37</v>
      </c>
      <c r="AS466" s="19">
        <v>1309567.3156752381</v>
      </c>
      <c r="AT466" s="19" t="s">
        <v>37</v>
      </c>
      <c r="AV466" s="16">
        <v>144458.71798716582</v>
      </c>
      <c r="AW466" s="17">
        <v>15</v>
      </c>
      <c r="AX466" s="18" t="s">
        <v>37</v>
      </c>
      <c r="AY466" s="19">
        <v>144458.71798716582</v>
      </c>
      <c r="AZ466" s="19" t="s">
        <v>37</v>
      </c>
    </row>
    <row r="467" spans="9:52" x14ac:dyDescent="0.15">
      <c r="I467" s="14">
        <v>45026</v>
      </c>
      <c r="J467" s="15" t="s">
        <v>37</v>
      </c>
      <c r="K467" s="15" t="s">
        <v>37</v>
      </c>
      <c r="L467" s="15">
        <v>34030.228184303691</v>
      </c>
      <c r="M467" s="15">
        <v>34589.084144478627</v>
      </c>
      <c r="N467" s="15" t="s">
        <v>37</v>
      </c>
      <c r="O467" s="15" t="s">
        <v>37</v>
      </c>
      <c r="P467" s="15">
        <v>37610.420759607929</v>
      </c>
      <c r="Q467" s="15">
        <v>38185.56473554056</v>
      </c>
      <c r="R467" s="15" t="s">
        <v>37</v>
      </c>
      <c r="S467" s="15" t="s">
        <v>37</v>
      </c>
      <c r="T467" s="15" t="s">
        <v>37</v>
      </c>
      <c r="U467" s="15" t="s">
        <v>37</v>
      </c>
      <c r="V467" s="15" t="s">
        <v>37</v>
      </c>
      <c r="W467" s="15" t="s">
        <v>37</v>
      </c>
      <c r="X467" s="15" t="s">
        <v>37</v>
      </c>
      <c r="Y467" s="15" t="s">
        <v>37</v>
      </c>
      <c r="Z467" s="15" t="s">
        <v>37</v>
      </c>
      <c r="AA467" s="15" t="s">
        <v>37</v>
      </c>
      <c r="AB467" s="15" t="s">
        <v>37</v>
      </c>
      <c r="AC467" s="15" t="s">
        <v>37</v>
      </c>
      <c r="AD467" s="15" t="s">
        <v>37</v>
      </c>
      <c r="AE467" s="15" t="s">
        <v>37</v>
      </c>
      <c r="AF467" s="15" t="s">
        <v>37</v>
      </c>
      <c r="AG467" s="15" t="s">
        <v>37</v>
      </c>
      <c r="AH467" s="15" t="s">
        <v>37</v>
      </c>
      <c r="AI467" s="15" t="s">
        <v>37</v>
      </c>
      <c r="AJ467" s="15" t="s">
        <v>37</v>
      </c>
      <c r="AK467" s="15" t="s">
        <v>37</v>
      </c>
      <c r="AL467" s="15" t="s">
        <v>37</v>
      </c>
      <c r="AM467" s="15" t="s">
        <v>37</v>
      </c>
      <c r="AN467" s="15" t="s">
        <v>37</v>
      </c>
      <c r="AP467" s="16">
        <v>144415.2978239308</v>
      </c>
      <c r="AQ467" s="17">
        <v>4</v>
      </c>
      <c r="AR467" s="18" t="s">
        <v>37</v>
      </c>
      <c r="AS467" s="19">
        <v>1453982.613499169</v>
      </c>
      <c r="AT467" s="19" t="s">
        <v>37</v>
      </c>
      <c r="AV467" s="16">
        <v>144415.2978239308</v>
      </c>
      <c r="AW467" s="17">
        <v>15</v>
      </c>
      <c r="AX467" s="18" t="s">
        <v>37</v>
      </c>
      <c r="AY467" s="19">
        <v>288874.01581109664</v>
      </c>
      <c r="AZ467" s="19" t="s">
        <v>37</v>
      </c>
    </row>
    <row r="468" spans="9:52" x14ac:dyDescent="0.15">
      <c r="I468" s="14">
        <v>45027</v>
      </c>
      <c r="J468" s="15" t="s">
        <v>37</v>
      </c>
      <c r="K468" s="15" t="s">
        <v>37</v>
      </c>
      <c r="L468" s="15">
        <v>34019.99967000373</v>
      </c>
      <c r="M468" s="15">
        <v>34578.687654044348</v>
      </c>
      <c r="N468" s="15" t="s">
        <v>37</v>
      </c>
      <c r="O468" s="15" t="s">
        <v>37</v>
      </c>
      <c r="P468" s="15">
        <v>37599.116141711042</v>
      </c>
      <c r="Q468" s="15">
        <v>38174.087245797193</v>
      </c>
      <c r="R468" s="15" t="s">
        <v>37</v>
      </c>
      <c r="S468" s="15" t="s">
        <v>37</v>
      </c>
      <c r="T468" s="15" t="s">
        <v>37</v>
      </c>
      <c r="U468" s="15" t="s">
        <v>37</v>
      </c>
      <c r="V468" s="15" t="s">
        <v>37</v>
      </c>
      <c r="W468" s="15" t="s">
        <v>37</v>
      </c>
      <c r="X468" s="15" t="s">
        <v>37</v>
      </c>
      <c r="Y468" s="15" t="s">
        <v>37</v>
      </c>
      <c r="Z468" s="15" t="s">
        <v>37</v>
      </c>
      <c r="AA468" s="15" t="s">
        <v>37</v>
      </c>
      <c r="AB468" s="15" t="s">
        <v>37</v>
      </c>
      <c r="AC468" s="15" t="s">
        <v>37</v>
      </c>
      <c r="AD468" s="15" t="s">
        <v>37</v>
      </c>
      <c r="AE468" s="15" t="s">
        <v>37</v>
      </c>
      <c r="AF468" s="15" t="s">
        <v>37</v>
      </c>
      <c r="AG468" s="15" t="s">
        <v>37</v>
      </c>
      <c r="AH468" s="15" t="s">
        <v>37</v>
      </c>
      <c r="AI468" s="15" t="s">
        <v>37</v>
      </c>
      <c r="AJ468" s="15" t="s">
        <v>37</v>
      </c>
      <c r="AK468" s="15" t="s">
        <v>37</v>
      </c>
      <c r="AL468" s="15" t="s">
        <v>37</v>
      </c>
      <c r="AM468" s="15" t="s">
        <v>37</v>
      </c>
      <c r="AN468" s="15" t="s">
        <v>37</v>
      </c>
      <c r="AP468" s="16">
        <v>144371.89071155631</v>
      </c>
      <c r="AQ468" s="17">
        <v>4</v>
      </c>
      <c r="AR468" s="18" t="s">
        <v>37</v>
      </c>
      <c r="AS468" s="19">
        <v>1598354.5042107254</v>
      </c>
      <c r="AT468" s="19" t="s">
        <v>37</v>
      </c>
      <c r="AV468" s="16">
        <v>144371.89071155631</v>
      </c>
      <c r="AW468" s="17">
        <v>15</v>
      </c>
      <c r="AX468" s="18" t="s">
        <v>37</v>
      </c>
      <c r="AY468" s="19">
        <v>433245.90652265295</v>
      </c>
      <c r="AZ468" s="19" t="s">
        <v>37</v>
      </c>
    </row>
    <row r="469" spans="9:52" x14ac:dyDescent="0.15">
      <c r="I469" s="14">
        <v>45028</v>
      </c>
      <c r="J469" s="15" t="s">
        <v>37</v>
      </c>
      <c r="K469" s="15" t="s">
        <v>37</v>
      </c>
      <c r="L469" s="15">
        <v>33523.920312530012</v>
      </c>
      <c r="M469" s="15">
        <v>34081.416904153004</v>
      </c>
      <c r="N469" s="15" t="s">
        <v>37</v>
      </c>
      <c r="O469" s="15" t="s">
        <v>37</v>
      </c>
      <c r="P469" s="15">
        <v>37093.238409532205</v>
      </c>
      <c r="Q469" s="15">
        <v>37666.994852536467</v>
      </c>
      <c r="R469" s="15" t="s">
        <v>37</v>
      </c>
      <c r="S469" s="15" t="s">
        <v>37</v>
      </c>
      <c r="T469" s="15" t="s">
        <v>37</v>
      </c>
      <c r="U469" s="15" t="s">
        <v>37</v>
      </c>
      <c r="V469" s="15" t="s">
        <v>37</v>
      </c>
      <c r="W469" s="15" t="s">
        <v>37</v>
      </c>
      <c r="X469" s="15" t="s">
        <v>37</v>
      </c>
      <c r="Y469" s="15" t="s">
        <v>37</v>
      </c>
      <c r="Z469" s="15" t="s">
        <v>37</v>
      </c>
      <c r="AA469" s="15" t="s">
        <v>37</v>
      </c>
      <c r="AB469" s="15" t="s">
        <v>37</v>
      </c>
      <c r="AC469" s="15" t="s">
        <v>37</v>
      </c>
      <c r="AD469" s="15" t="s">
        <v>37</v>
      </c>
      <c r="AE469" s="15" t="s">
        <v>37</v>
      </c>
      <c r="AF469" s="15" t="s">
        <v>37</v>
      </c>
      <c r="AG469" s="15" t="s">
        <v>37</v>
      </c>
      <c r="AH469" s="15" t="s">
        <v>37</v>
      </c>
      <c r="AI469" s="15" t="s">
        <v>37</v>
      </c>
      <c r="AJ469" s="15" t="s">
        <v>37</v>
      </c>
      <c r="AK469" s="15" t="s">
        <v>37</v>
      </c>
      <c r="AL469" s="15" t="s">
        <v>37</v>
      </c>
      <c r="AM469" s="15" t="s">
        <v>37</v>
      </c>
      <c r="AN469" s="15" t="s">
        <v>37</v>
      </c>
      <c r="AP469" s="16">
        <v>142365.5704787517</v>
      </c>
      <c r="AQ469" s="17">
        <v>4</v>
      </c>
      <c r="AR469" s="18" t="s">
        <v>37</v>
      </c>
      <c r="AS469" s="19">
        <v>1740720.0746894772</v>
      </c>
      <c r="AT469" s="19" t="s">
        <v>37</v>
      </c>
      <c r="AV469" s="16">
        <v>142365.5704787517</v>
      </c>
      <c r="AW469" s="17">
        <v>15</v>
      </c>
      <c r="AX469" s="18" t="s">
        <v>37</v>
      </c>
      <c r="AY469" s="19">
        <v>575611.47700140462</v>
      </c>
      <c r="AZ469" s="19" t="s">
        <v>37</v>
      </c>
    </row>
    <row r="470" spans="9:52" x14ac:dyDescent="0.15">
      <c r="I470" s="14">
        <v>45029</v>
      </c>
      <c r="J470" s="15" t="s">
        <v>37</v>
      </c>
      <c r="K470" s="15" t="s">
        <v>37</v>
      </c>
      <c r="L470" s="15">
        <v>33513.843979910365</v>
      </c>
      <c r="M470" s="15">
        <v>34071.173003986383</v>
      </c>
      <c r="N470" s="15" t="s">
        <v>37</v>
      </c>
      <c r="O470" s="15" t="s">
        <v>37</v>
      </c>
      <c r="P470" s="15">
        <v>37082.089241873116</v>
      </c>
      <c r="Q470" s="15">
        <v>37655.673230083645</v>
      </c>
      <c r="R470" s="15" t="s">
        <v>37</v>
      </c>
      <c r="S470" s="15" t="s">
        <v>37</v>
      </c>
      <c r="T470" s="15" t="s">
        <v>37</v>
      </c>
      <c r="U470" s="15" t="s">
        <v>37</v>
      </c>
      <c r="V470" s="15" t="s">
        <v>37</v>
      </c>
      <c r="W470" s="15" t="s">
        <v>37</v>
      </c>
      <c r="X470" s="15" t="s">
        <v>37</v>
      </c>
      <c r="Y470" s="15" t="s">
        <v>37</v>
      </c>
      <c r="Z470" s="15" t="s">
        <v>37</v>
      </c>
      <c r="AA470" s="15" t="s">
        <v>37</v>
      </c>
      <c r="AB470" s="15" t="s">
        <v>37</v>
      </c>
      <c r="AC470" s="15" t="s">
        <v>37</v>
      </c>
      <c r="AD470" s="15" t="s">
        <v>37</v>
      </c>
      <c r="AE470" s="15" t="s">
        <v>37</v>
      </c>
      <c r="AF470" s="15" t="s">
        <v>37</v>
      </c>
      <c r="AG470" s="15" t="s">
        <v>37</v>
      </c>
      <c r="AH470" s="15" t="s">
        <v>37</v>
      </c>
      <c r="AI470" s="15" t="s">
        <v>37</v>
      </c>
      <c r="AJ470" s="15" t="s">
        <v>37</v>
      </c>
      <c r="AK470" s="15" t="s">
        <v>37</v>
      </c>
      <c r="AL470" s="15" t="s">
        <v>37</v>
      </c>
      <c r="AM470" s="15" t="s">
        <v>37</v>
      </c>
      <c r="AN470" s="15" t="s">
        <v>37</v>
      </c>
      <c r="AP470" s="16">
        <v>142322.77945585351</v>
      </c>
      <c r="AQ470" s="17">
        <v>4</v>
      </c>
      <c r="AR470" s="18" t="s">
        <v>37</v>
      </c>
      <c r="AS470" s="19">
        <v>1883042.8541453308</v>
      </c>
      <c r="AT470" s="19" t="s">
        <v>37</v>
      </c>
      <c r="AV470" s="16">
        <v>142322.77945585351</v>
      </c>
      <c r="AW470" s="17">
        <v>15</v>
      </c>
      <c r="AX470" s="18" t="s">
        <v>37</v>
      </c>
      <c r="AY470" s="19">
        <v>717934.25645725813</v>
      </c>
      <c r="AZ470" s="19" t="s">
        <v>37</v>
      </c>
    </row>
    <row r="471" spans="9:52" x14ac:dyDescent="0.15">
      <c r="I471" s="14">
        <v>45030</v>
      </c>
      <c r="J471" s="15" t="s">
        <v>37</v>
      </c>
      <c r="K471" s="15" t="s">
        <v>37</v>
      </c>
      <c r="L471" s="15">
        <v>33503.770675948406</v>
      </c>
      <c r="M471" s="15">
        <v>34060.932182843469</v>
      </c>
      <c r="N471" s="15" t="s">
        <v>37</v>
      </c>
      <c r="O471" s="15" t="s">
        <v>37</v>
      </c>
      <c r="P471" s="15">
        <v>37070.943425335274</v>
      </c>
      <c r="Q471" s="15">
        <v>37644.35501058706</v>
      </c>
      <c r="R471" s="15" t="s">
        <v>37</v>
      </c>
      <c r="S471" s="15" t="s">
        <v>37</v>
      </c>
      <c r="T471" s="15" t="s">
        <v>37</v>
      </c>
      <c r="U471" s="15" t="s">
        <v>37</v>
      </c>
      <c r="V471" s="15" t="s">
        <v>37</v>
      </c>
      <c r="W471" s="15" t="s">
        <v>37</v>
      </c>
      <c r="X471" s="15" t="s">
        <v>37</v>
      </c>
      <c r="Y471" s="15" t="s">
        <v>37</v>
      </c>
      <c r="Z471" s="15" t="s">
        <v>37</v>
      </c>
      <c r="AA471" s="15" t="s">
        <v>37</v>
      </c>
      <c r="AB471" s="15" t="s">
        <v>37</v>
      </c>
      <c r="AC471" s="15" t="s">
        <v>37</v>
      </c>
      <c r="AD471" s="15" t="s">
        <v>37</v>
      </c>
      <c r="AE471" s="15" t="s">
        <v>37</v>
      </c>
      <c r="AF471" s="15" t="s">
        <v>37</v>
      </c>
      <c r="AG471" s="15" t="s">
        <v>37</v>
      </c>
      <c r="AH471" s="15" t="s">
        <v>37</v>
      </c>
      <c r="AI471" s="15" t="s">
        <v>37</v>
      </c>
      <c r="AJ471" s="15" t="s">
        <v>37</v>
      </c>
      <c r="AK471" s="15" t="s">
        <v>37</v>
      </c>
      <c r="AL471" s="15" t="s">
        <v>37</v>
      </c>
      <c r="AM471" s="15" t="s">
        <v>37</v>
      </c>
      <c r="AN471" s="15" t="s">
        <v>37</v>
      </c>
      <c r="AP471" s="16">
        <v>142280.00129471419</v>
      </c>
      <c r="AQ471" s="17">
        <v>4</v>
      </c>
      <c r="AR471" s="18" t="s">
        <v>37</v>
      </c>
      <c r="AS471" s="19">
        <v>2025322.855440045</v>
      </c>
      <c r="AT471" s="19" t="s">
        <v>37</v>
      </c>
      <c r="AV471" s="16">
        <v>142280.00129471419</v>
      </c>
      <c r="AW471" s="17">
        <v>15</v>
      </c>
      <c r="AX471" s="18" t="s">
        <v>37</v>
      </c>
      <c r="AY471" s="19">
        <v>860214.2577519723</v>
      </c>
      <c r="AZ471" s="19" t="s">
        <v>37</v>
      </c>
    </row>
    <row r="472" spans="9:52" x14ac:dyDescent="0.15">
      <c r="I472" s="14">
        <v>45031</v>
      </c>
      <c r="J472" s="15" t="s">
        <v>37</v>
      </c>
      <c r="K472" s="15" t="s">
        <v>37</v>
      </c>
      <c r="L472" s="15">
        <v>33493.700399733803</v>
      </c>
      <c r="M472" s="15">
        <v>34050.69443979879</v>
      </c>
      <c r="N472" s="15" t="s">
        <v>37</v>
      </c>
      <c r="O472" s="15" t="s">
        <v>37</v>
      </c>
      <c r="P472" s="15">
        <v>37059.80095891143</v>
      </c>
      <c r="Q472" s="15">
        <v>37633.040193023873</v>
      </c>
      <c r="R472" s="15" t="s">
        <v>37</v>
      </c>
      <c r="S472" s="15" t="s">
        <v>37</v>
      </c>
      <c r="T472" s="15" t="s">
        <v>37</v>
      </c>
      <c r="U472" s="15" t="s">
        <v>37</v>
      </c>
      <c r="V472" s="15" t="s">
        <v>37</v>
      </c>
      <c r="W472" s="15" t="s">
        <v>37</v>
      </c>
      <c r="X472" s="15" t="s">
        <v>37</v>
      </c>
      <c r="Y472" s="15" t="s">
        <v>37</v>
      </c>
      <c r="Z472" s="15" t="s">
        <v>37</v>
      </c>
      <c r="AA472" s="15" t="s">
        <v>37</v>
      </c>
      <c r="AB472" s="15" t="s">
        <v>37</v>
      </c>
      <c r="AC472" s="15" t="s">
        <v>37</v>
      </c>
      <c r="AD472" s="15" t="s">
        <v>37</v>
      </c>
      <c r="AE472" s="15" t="s">
        <v>37</v>
      </c>
      <c r="AF472" s="15" t="s">
        <v>37</v>
      </c>
      <c r="AG472" s="15" t="s">
        <v>37</v>
      </c>
      <c r="AH472" s="15" t="s">
        <v>37</v>
      </c>
      <c r="AI472" s="15" t="s">
        <v>37</v>
      </c>
      <c r="AJ472" s="15" t="s">
        <v>37</v>
      </c>
      <c r="AK472" s="15" t="s">
        <v>37</v>
      </c>
      <c r="AL472" s="15" t="s">
        <v>37</v>
      </c>
      <c r="AM472" s="15" t="s">
        <v>37</v>
      </c>
      <c r="AN472" s="15" t="s">
        <v>37</v>
      </c>
      <c r="AP472" s="16">
        <v>142237.2359914679</v>
      </c>
      <c r="AQ472" s="17">
        <v>4</v>
      </c>
      <c r="AR472" s="18" t="s">
        <v>37</v>
      </c>
      <c r="AS472" s="19">
        <v>2167560.091431513</v>
      </c>
      <c r="AT472" s="19" t="s">
        <v>37</v>
      </c>
      <c r="AV472" s="16">
        <v>142237.2359914679</v>
      </c>
      <c r="AW472" s="17">
        <v>15</v>
      </c>
      <c r="AX472" s="18">
        <v>15</v>
      </c>
      <c r="AY472" s="19">
        <v>1002451.4937434401</v>
      </c>
      <c r="AZ472" s="19">
        <v>1002451.4937434401</v>
      </c>
    </row>
    <row r="473" spans="9:52" x14ac:dyDescent="0.15">
      <c r="I473" s="14">
        <v>45032</v>
      </c>
      <c r="J473" s="15" t="s">
        <v>37</v>
      </c>
      <c r="K473" s="15" t="s">
        <v>37</v>
      </c>
      <c r="L473" s="15">
        <v>33483.633150356516</v>
      </c>
      <c r="M473" s="15">
        <v>34040.45977392717</v>
      </c>
      <c r="N473" s="15" t="s">
        <v>37</v>
      </c>
      <c r="O473" s="15" t="s">
        <v>37</v>
      </c>
      <c r="P473" s="15">
        <v>37048.661841594636</v>
      </c>
      <c r="Q473" s="15">
        <v>37621.728776371572</v>
      </c>
      <c r="R473" s="15" t="s">
        <v>37</v>
      </c>
      <c r="S473" s="15" t="s">
        <v>37</v>
      </c>
      <c r="T473" s="15" t="s">
        <v>37</v>
      </c>
      <c r="U473" s="15" t="s">
        <v>37</v>
      </c>
      <c r="V473" s="15" t="s">
        <v>37</v>
      </c>
      <c r="W473" s="15" t="s">
        <v>37</v>
      </c>
      <c r="X473" s="15" t="s">
        <v>37</v>
      </c>
      <c r="Y473" s="15" t="s">
        <v>37</v>
      </c>
      <c r="Z473" s="15" t="s">
        <v>37</v>
      </c>
      <c r="AA473" s="15" t="s">
        <v>37</v>
      </c>
      <c r="AB473" s="15" t="s">
        <v>37</v>
      </c>
      <c r="AC473" s="15" t="s">
        <v>37</v>
      </c>
      <c r="AD473" s="15" t="s">
        <v>37</v>
      </c>
      <c r="AE473" s="15" t="s">
        <v>37</v>
      </c>
      <c r="AF473" s="15" t="s">
        <v>37</v>
      </c>
      <c r="AG473" s="15" t="s">
        <v>37</v>
      </c>
      <c r="AH473" s="15" t="s">
        <v>37</v>
      </c>
      <c r="AI473" s="15" t="s">
        <v>37</v>
      </c>
      <c r="AJ473" s="15" t="s">
        <v>37</v>
      </c>
      <c r="AK473" s="15" t="s">
        <v>37</v>
      </c>
      <c r="AL473" s="15" t="s">
        <v>37</v>
      </c>
      <c r="AM473" s="15" t="s">
        <v>37</v>
      </c>
      <c r="AN473" s="15" t="s">
        <v>37</v>
      </c>
      <c r="AP473" s="16">
        <v>142194.48354224989</v>
      </c>
      <c r="AQ473" s="17">
        <v>4</v>
      </c>
      <c r="AR473" s="18" t="s">
        <v>37</v>
      </c>
      <c r="AS473" s="19">
        <v>2309754.574973763</v>
      </c>
      <c r="AT473" s="19" t="s">
        <v>37</v>
      </c>
      <c r="AV473" s="16">
        <v>142194.48354224989</v>
      </c>
      <c r="AW473" s="17">
        <v>16</v>
      </c>
      <c r="AX473" s="18" t="s">
        <v>37</v>
      </c>
      <c r="AY473" s="19">
        <v>142194.48354224989</v>
      </c>
      <c r="AZ473" s="19" t="s">
        <v>37</v>
      </c>
    </row>
    <row r="474" spans="9:52" x14ac:dyDescent="0.15">
      <c r="I474" s="14">
        <v>45033</v>
      </c>
      <c r="J474" s="15" t="s">
        <v>37</v>
      </c>
      <c r="K474" s="15" t="s">
        <v>37</v>
      </c>
      <c r="L474" s="15">
        <v>33473.568926906744</v>
      </c>
      <c r="M474" s="15">
        <v>34030.228184303691</v>
      </c>
      <c r="N474" s="15" t="s">
        <v>37</v>
      </c>
      <c r="O474" s="15" t="s">
        <v>37</v>
      </c>
      <c r="P474" s="15">
        <v>37037.526072378249</v>
      </c>
      <c r="Q474" s="15">
        <v>37610.420759607929</v>
      </c>
      <c r="R474" s="15" t="s">
        <v>37</v>
      </c>
      <c r="S474" s="15" t="s">
        <v>37</v>
      </c>
      <c r="T474" s="15" t="s">
        <v>37</v>
      </c>
      <c r="U474" s="15" t="s">
        <v>37</v>
      </c>
      <c r="V474" s="15" t="s">
        <v>37</v>
      </c>
      <c r="W474" s="15" t="s">
        <v>37</v>
      </c>
      <c r="X474" s="15" t="s">
        <v>37</v>
      </c>
      <c r="Y474" s="15" t="s">
        <v>37</v>
      </c>
      <c r="Z474" s="15" t="s">
        <v>37</v>
      </c>
      <c r="AA474" s="15" t="s">
        <v>37</v>
      </c>
      <c r="AB474" s="15" t="s">
        <v>37</v>
      </c>
      <c r="AC474" s="15" t="s">
        <v>37</v>
      </c>
      <c r="AD474" s="15" t="s">
        <v>37</v>
      </c>
      <c r="AE474" s="15" t="s">
        <v>37</v>
      </c>
      <c r="AF474" s="15" t="s">
        <v>37</v>
      </c>
      <c r="AG474" s="15" t="s">
        <v>37</v>
      </c>
      <c r="AH474" s="15" t="s">
        <v>37</v>
      </c>
      <c r="AI474" s="15" t="s">
        <v>37</v>
      </c>
      <c r="AJ474" s="15" t="s">
        <v>37</v>
      </c>
      <c r="AK474" s="15" t="s">
        <v>37</v>
      </c>
      <c r="AL474" s="15" t="s">
        <v>37</v>
      </c>
      <c r="AM474" s="15" t="s">
        <v>37</v>
      </c>
      <c r="AN474" s="15" t="s">
        <v>37</v>
      </c>
      <c r="AP474" s="16">
        <v>142151.7439431966</v>
      </c>
      <c r="AQ474" s="17">
        <v>4</v>
      </c>
      <c r="AR474" s="18" t="s">
        <v>37</v>
      </c>
      <c r="AS474" s="19">
        <v>2451906.3189169597</v>
      </c>
      <c r="AT474" s="19" t="s">
        <v>37</v>
      </c>
      <c r="AV474" s="16">
        <v>142151.7439431966</v>
      </c>
      <c r="AW474" s="17">
        <v>16</v>
      </c>
      <c r="AX474" s="18" t="s">
        <v>37</v>
      </c>
      <c r="AY474" s="19">
        <v>284346.22748544649</v>
      </c>
      <c r="AZ474" s="19" t="s">
        <v>37</v>
      </c>
    </row>
    <row r="475" spans="9:52" x14ac:dyDescent="0.15">
      <c r="I475" s="14">
        <v>45034</v>
      </c>
      <c r="J475" s="15" t="s">
        <v>37</v>
      </c>
      <c r="K475" s="15" t="s">
        <v>37</v>
      </c>
      <c r="L475" s="15">
        <v>33463.507728475</v>
      </c>
      <c r="M475" s="15">
        <v>34019.99967000373</v>
      </c>
      <c r="N475" s="15" t="s">
        <v>37</v>
      </c>
      <c r="O475" s="15" t="s">
        <v>37</v>
      </c>
      <c r="P475" s="15">
        <v>37026.393650255915</v>
      </c>
      <c r="Q475" s="15">
        <v>37599.116141711042</v>
      </c>
      <c r="R475" s="15" t="s">
        <v>37</v>
      </c>
      <c r="S475" s="15" t="s">
        <v>37</v>
      </c>
      <c r="T475" s="15" t="s">
        <v>37</v>
      </c>
      <c r="U475" s="15" t="s">
        <v>37</v>
      </c>
      <c r="V475" s="15" t="s">
        <v>37</v>
      </c>
      <c r="W475" s="15" t="s">
        <v>37</v>
      </c>
      <c r="X475" s="15" t="s">
        <v>37</v>
      </c>
      <c r="Y475" s="15" t="s">
        <v>37</v>
      </c>
      <c r="Z475" s="15" t="s">
        <v>37</v>
      </c>
      <c r="AA475" s="15" t="s">
        <v>37</v>
      </c>
      <c r="AB475" s="15" t="s">
        <v>37</v>
      </c>
      <c r="AC475" s="15" t="s">
        <v>37</v>
      </c>
      <c r="AD475" s="15" t="s">
        <v>37</v>
      </c>
      <c r="AE475" s="15" t="s">
        <v>37</v>
      </c>
      <c r="AF475" s="15" t="s">
        <v>37</v>
      </c>
      <c r="AG475" s="15" t="s">
        <v>37</v>
      </c>
      <c r="AH475" s="15" t="s">
        <v>37</v>
      </c>
      <c r="AI475" s="15" t="s">
        <v>37</v>
      </c>
      <c r="AJ475" s="15" t="s">
        <v>37</v>
      </c>
      <c r="AK475" s="15" t="s">
        <v>37</v>
      </c>
      <c r="AL475" s="15" t="s">
        <v>37</v>
      </c>
      <c r="AM475" s="15" t="s">
        <v>37</v>
      </c>
      <c r="AN475" s="15" t="s">
        <v>37</v>
      </c>
      <c r="AP475" s="16">
        <v>142109.01719044568</v>
      </c>
      <c r="AQ475" s="17">
        <v>4</v>
      </c>
      <c r="AR475" s="18" t="s">
        <v>37</v>
      </c>
      <c r="AS475" s="19">
        <v>2594015.3361074054</v>
      </c>
      <c r="AT475" s="19" t="s">
        <v>37</v>
      </c>
      <c r="AV475" s="16">
        <v>142109.01719044568</v>
      </c>
      <c r="AW475" s="17">
        <v>16</v>
      </c>
      <c r="AX475" s="18" t="s">
        <v>37</v>
      </c>
      <c r="AY475" s="19">
        <v>426455.24467589217</v>
      </c>
      <c r="AZ475" s="19" t="s">
        <v>37</v>
      </c>
    </row>
    <row r="476" spans="9:52" x14ac:dyDescent="0.15">
      <c r="I476" s="14">
        <v>45035</v>
      </c>
      <c r="J476" s="15" t="s">
        <v>37</v>
      </c>
      <c r="K476" s="15" t="s">
        <v>37</v>
      </c>
      <c r="L476" s="15">
        <v>32968.616951917953</v>
      </c>
      <c r="M476" s="15">
        <v>33523.920312530012</v>
      </c>
      <c r="N476" s="15" t="s">
        <v>37</v>
      </c>
      <c r="O476" s="15" t="s">
        <v>37</v>
      </c>
      <c r="P476" s="15">
        <v>36333.471384813267</v>
      </c>
      <c r="Q476" s="15">
        <v>37093.238409532205</v>
      </c>
      <c r="R476" s="15" t="s">
        <v>37</v>
      </c>
      <c r="S476" s="15" t="s">
        <v>37</v>
      </c>
      <c r="T476" s="15" t="s">
        <v>37</v>
      </c>
      <c r="U476" s="15" t="s">
        <v>37</v>
      </c>
      <c r="V476" s="15" t="s">
        <v>37</v>
      </c>
      <c r="W476" s="15" t="s">
        <v>37</v>
      </c>
      <c r="X476" s="15" t="s">
        <v>37</v>
      </c>
      <c r="Y476" s="15" t="s">
        <v>37</v>
      </c>
      <c r="Z476" s="15" t="s">
        <v>37</v>
      </c>
      <c r="AA476" s="15" t="s">
        <v>37</v>
      </c>
      <c r="AB476" s="15" t="s">
        <v>37</v>
      </c>
      <c r="AC476" s="15" t="s">
        <v>37</v>
      </c>
      <c r="AD476" s="15" t="s">
        <v>37</v>
      </c>
      <c r="AE476" s="15" t="s">
        <v>37</v>
      </c>
      <c r="AF476" s="15" t="s">
        <v>37</v>
      </c>
      <c r="AG476" s="15" t="s">
        <v>37</v>
      </c>
      <c r="AH476" s="15" t="s">
        <v>37</v>
      </c>
      <c r="AI476" s="15" t="s">
        <v>37</v>
      </c>
      <c r="AJ476" s="15" t="s">
        <v>37</v>
      </c>
      <c r="AK476" s="15" t="s">
        <v>37</v>
      </c>
      <c r="AL476" s="15" t="s">
        <v>37</v>
      </c>
      <c r="AM476" s="15" t="s">
        <v>37</v>
      </c>
      <c r="AN476" s="15" t="s">
        <v>37</v>
      </c>
      <c r="AP476" s="16">
        <v>139919.24705879344</v>
      </c>
      <c r="AQ476" s="17">
        <v>4</v>
      </c>
      <c r="AR476" s="18" t="s">
        <v>37</v>
      </c>
      <c r="AS476" s="19">
        <v>2733934.5831661988</v>
      </c>
      <c r="AT476" s="19" t="s">
        <v>37</v>
      </c>
      <c r="AV476" s="16">
        <v>139919.24705879344</v>
      </c>
      <c r="AW476" s="17">
        <v>16</v>
      </c>
      <c r="AX476" s="18" t="s">
        <v>37</v>
      </c>
      <c r="AY476" s="19">
        <v>566374.49173468561</v>
      </c>
      <c r="AZ476" s="19" t="s">
        <v>37</v>
      </c>
    </row>
    <row r="477" spans="9:52" x14ac:dyDescent="0.15">
      <c r="I477" s="14">
        <v>45036</v>
      </c>
      <c r="J477" s="15" t="s">
        <v>37</v>
      </c>
      <c r="K477" s="15" t="s">
        <v>37</v>
      </c>
      <c r="L477" s="15">
        <v>32958.707527622697</v>
      </c>
      <c r="M477" s="15">
        <v>33513.843979910365</v>
      </c>
      <c r="N477" s="15" t="s">
        <v>37</v>
      </c>
      <c r="O477" s="15" t="s">
        <v>37</v>
      </c>
      <c r="P477" s="15">
        <v>36322.550581414172</v>
      </c>
      <c r="Q477" s="15">
        <v>37082.089241873116</v>
      </c>
      <c r="R477" s="15" t="s">
        <v>37</v>
      </c>
      <c r="S477" s="15" t="s">
        <v>37</v>
      </c>
      <c r="T477" s="15" t="s">
        <v>37</v>
      </c>
      <c r="U477" s="15" t="s">
        <v>37</v>
      </c>
      <c r="V477" s="15" t="s">
        <v>37</v>
      </c>
      <c r="W477" s="15" t="s">
        <v>37</v>
      </c>
      <c r="X477" s="15" t="s">
        <v>37</v>
      </c>
      <c r="Y477" s="15" t="s">
        <v>37</v>
      </c>
      <c r="Z477" s="15" t="s">
        <v>37</v>
      </c>
      <c r="AA477" s="15" t="s">
        <v>37</v>
      </c>
      <c r="AB477" s="15" t="s">
        <v>37</v>
      </c>
      <c r="AC477" s="15" t="s">
        <v>37</v>
      </c>
      <c r="AD477" s="15" t="s">
        <v>37</v>
      </c>
      <c r="AE477" s="15" t="s">
        <v>37</v>
      </c>
      <c r="AF477" s="15" t="s">
        <v>37</v>
      </c>
      <c r="AG477" s="15" t="s">
        <v>37</v>
      </c>
      <c r="AH477" s="15" t="s">
        <v>37</v>
      </c>
      <c r="AI477" s="15" t="s">
        <v>37</v>
      </c>
      <c r="AJ477" s="15" t="s">
        <v>37</v>
      </c>
      <c r="AK477" s="15" t="s">
        <v>37</v>
      </c>
      <c r="AL477" s="15" t="s">
        <v>37</v>
      </c>
      <c r="AM477" s="15" t="s">
        <v>37</v>
      </c>
      <c r="AN477" s="15" t="s">
        <v>37</v>
      </c>
      <c r="AP477" s="16">
        <v>139877.19133082035</v>
      </c>
      <c r="AQ477" s="17">
        <v>4</v>
      </c>
      <c r="AR477" s="18" t="s">
        <v>37</v>
      </c>
      <c r="AS477" s="19">
        <v>2873811.7744970191</v>
      </c>
      <c r="AT477" s="19" t="s">
        <v>37</v>
      </c>
      <c r="AV477" s="16">
        <v>139877.19133082035</v>
      </c>
      <c r="AW477" s="17">
        <v>16</v>
      </c>
      <c r="AX477" s="18" t="s">
        <v>37</v>
      </c>
      <c r="AY477" s="19">
        <v>706251.68306550593</v>
      </c>
      <c r="AZ477" s="19" t="s">
        <v>37</v>
      </c>
    </row>
    <row r="478" spans="9:52" x14ac:dyDescent="0.15">
      <c r="I478" s="14">
        <v>45037</v>
      </c>
      <c r="J478" s="15" t="s">
        <v>37</v>
      </c>
      <c r="K478" s="15" t="s">
        <v>37</v>
      </c>
      <c r="L478" s="15">
        <v>32948.801081817248</v>
      </c>
      <c r="M478" s="15">
        <v>33503.770675948406</v>
      </c>
      <c r="N478" s="15" t="s">
        <v>37</v>
      </c>
      <c r="O478" s="15" t="s">
        <v>37</v>
      </c>
      <c r="P478" s="15">
        <v>36311.633060496562</v>
      </c>
      <c r="Q478" s="15">
        <v>37070.943425335274</v>
      </c>
      <c r="R478" s="15" t="s">
        <v>37</v>
      </c>
      <c r="S478" s="15" t="s">
        <v>37</v>
      </c>
      <c r="T478" s="15" t="s">
        <v>37</v>
      </c>
      <c r="U478" s="15" t="s">
        <v>37</v>
      </c>
      <c r="V478" s="15" t="s">
        <v>37</v>
      </c>
      <c r="W478" s="15" t="s">
        <v>37</v>
      </c>
      <c r="X478" s="15" t="s">
        <v>37</v>
      </c>
      <c r="Y478" s="15" t="s">
        <v>37</v>
      </c>
      <c r="Z478" s="15" t="s">
        <v>37</v>
      </c>
      <c r="AA478" s="15" t="s">
        <v>37</v>
      </c>
      <c r="AB478" s="15" t="s">
        <v>37</v>
      </c>
      <c r="AC478" s="15" t="s">
        <v>37</v>
      </c>
      <c r="AD478" s="15" t="s">
        <v>37</v>
      </c>
      <c r="AE478" s="15" t="s">
        <v>37</v>
      </c>
      <c r="AF478" s="15" t="s">
        <v>37</v>
      </c>
      <c r="AG478" s="15" t="s">
        <v>37</v>
      </c>
      <c r="AH478" s="15" t="s">
        <v>37</v>
      </c>
      <c r="AI478" s="15" t="s">
        <v>37</v>
      </c>
      <c r="AJ478" s="15" t="s">
        <v>37</v>
      </c>
      <c r="AK478" s="15" t="s">
        <v>37</v>
      </c>
      <c r="AL478" s="15" t="s">
        <v>37</v>
      </c>
      <c r="AM478" s="15" t="s">
        <v>37</v>
      </c>
      <c r="AN478" s="15" t="s">
        <v>37</v>
      </c>
      <c r="AP478" s="16">
        <v>139835.1482435975</v>
      </c>
      <c r="AQ478" s="17">
        <v>4</v>
      </c>
      <c r="AR478" s="18" t="s">
        <v>37</v>
      </c>
      <c r="AS478" s="19">
        <v>3013646.9227406168</v>
      </c>
      <c r="AT478" s="19" t="s">
        <v>37</v>
      </c>
      <c r="AV478" s="16">
        <v>139835.1482435975</v>
      </c>
      <c r="AW478" s="17">
        <v>16</v>
      </c>
      <c r="AX478" s="18" t="s">
        <v>37</v>
      </c>
      <c r="AY478" s="19">
        <v>846086.83130910341</v>
      </c>
      <c r="AZ478" s="19" t="s">
        <v>37</v>
      </c>
    </row>
    <row r="479" spans="9:52" x14ac:dyDescent="0.15">
      <c r="I479" s="14">
        <v>45038</v>
      </c>
      <c r="J479" s="15" t="s">
        <v>37</v>
      </c>
      <c r="K479" s="15" t="s">
        <v>37</v>
      </c>
      <c r="L479" s="15">
        <v>32938.897613606372</v>
      </c>
      <c r="M479" s="15">
        <v>33493.700399733803</v>
      </c>
      <c r="N479" s="15" t="s">
        <v>37</v>
      </c>
      <c r="O479" s="15" t="s">
        <v>37</v>
      </c>
      <c r="P479" s="15">
        <v>36300.718821073802</v>
      </c>
      <c r="Q479" s="15">
        <v>37059.80095891143</v>
      </c>
      <c r="R479" s="15" t="s">
        <v>37</v>
      </c>
      <c r="S479" s="15" t="s">
        <v>37</v>
      </c>
      <c r="T479" s="15" t="s">
        <v>37</v>
      </c>
      <c r="U479" s="15" t="s">
        <v>37</v>
      </c>
      <c r="V479" s="15" t="s">
        <v>37</v>
      </c>
      <c r="W479" s="15" t="s">
        <v>37</v>
      </c>
      <c r="X479" s="15" t="s">
        <v>37</v>
      </c>
      <c r="Y479" s="15" t="s">
        <v>37</v>
      </c>
      <c r="Z479" s="15" t="s">
        <v>37</v>
      </c>
      <c r="AA479" s="15" t="s">
        <v>37</v>
      </c>
      <c r="AB479" s="15" t="s">
        <v>37</v>
      </c>
      <c r="AC479" s="15" t="s">
        <v>37</v>
      </c>
      <c r="AD479" s="15" t="s">
        <v>37</v>
      </c>
      <c r="AE479" s="15" t="s">
        <v>37</v>
      </c>
      <c r="AF479" s="15" t="s">
        <v>37</v>
      </c>
      <c r="AG479" s="15" t="s">
        <v>37</v>
      </c>
      <c r="AH479" s="15" t="s">
        <v>37</v>
      </c>
      <c r="AI479" s="15" t="s">
        <v>37</v>
      </c>
      <c r="AJ479" s="15" t="s">
        <v>37</v>
      </c>
      <c r="AK479" s="15" t="s">
        <v>37</v>
      </c>
      <c r="AL479" s="15" t="s">
        <v>37</v>
      </c>
      <c r="AM479" s="15" t="s">
        <v>37</v>
      </c>
      <c r="AN479" s="15" t="s">
        <v>37</v>
      </c>
      <c r="AP479" s="16">
        <v>139793.11779332539</v>
      </c>
      <c r="AQ479" s="17">
        <v>4</v>
      </c>
      <c r="AR479" s="18" t="s">
        <v>37</v>
      </c>
      <c r="AS479" s="19">
        <v>3153440.0405339422</v>
      </c>
      <c r="AT479" s="19" t="s">
        <v>37</v>
      </c>
      <c r="AV479" s="16">
        <v>139793.11779332539</v>
      </c>
      <c r="AW479" s="17">
        <v>16</v>
      </c>
      <c r="AX479" s="18">
        <v>16</v>
      </c>
      <c r="AY479" s="19">
        <v>985879.94910242874</v>
      </c>
      <c r="AZ479" s="19">
        <v>985879.94910242874</v>
      </c>
    </row>
    <row r="480" spans="9:52" x14ac:dyDescent="0.15">
      <c r="I480" s="14">
        <v>45039</v>
      </c>
      <c r="J480" s="15" t="s">
        <v>37</v>
      </c>
      <c r="K480" s="15" t="s">
        <v>37</v>
      </c>
      <c r="L480" s="15">
        <v>32928.997122095083</v>
      </c>
      <c r="M480" s="15">
        <v>33483.633150356516</v>
      </c>
      <c r="N480" s="15" t="s">
        <v>37</v>
      </c>
      <c r="O480" s="15" t="s">
        <v>37</v>
      </c>
      <c r="P480" s="15">
        <v>36289.807862159585</v>
      </c>
      <c r="Q480" s="15">
        <v>37048.661841594636</v>
      </c>
      <c r="R480" s="15" t="s">
        <v>37</v>
      </c>
      <c r="S480" s="15" t="s">
        <v>37</v>
      </c>
      <c r="T480" s="15" t="s">
        <v>37</v>
      </c>
      <c r="U480" s="15" t="s">
        <v>37</v>
      </c>
      <c r="V480" s="15" t="s">
        <v>37</v>
      </c>
      <c r="W480" s="15" t="s">
        <v>37</v>
      </c>
      <c r="X480" s="15" t="s">
        <v>37</v>
      </c>
      <c r="Y480" s="15" t="s">
        <v>37</v>
      </c>
      <c r="Z480" s="15" t="s">
        <v>37</v>
      </c>
      <c r="AA480" s="15" t="s">
        <v>37</v>
      </c>
      <c r="AB480" s="15" t="s">
        <v>37</v>
      </c>
      <c r="AC480" s="15" t="s">
        <v>37</v>
      </c>
      <c r="AD480" s="15" t="s">
        <v>37</v>
      </c>
      <c r="AE480" s="15" t="s">
        <v>37</v>
      </c>
      <c r="AF480" s="15" t="s">
        <v>37</v>
      </c>
      <c r="AG480" s="15" t="s">
        <v>37</v>
      </c>
      <c r="AH480" s="15" t="s">
        <v>37</v>
      </c>
      <c r="AI480" s="15" t="s">
        <v>37</v>
      </c>
      <c r="AJ480" s="15" t="s">
        <v>37</v>
      </c>
      <c r="AK480" s="15" t="s">
        <v>37</v>
      </c>
      <c r="AL480" s="15" t="s">
        <v>37</v>
      </c>
      <c r="AM480" s="15" t="s">
        <v>37</v>
      </c>
      <c r="AN480" s="15" t="s">
        <v>37</v>
      </c>
      <c r="AP480" s="16">
        <v>139751.09997620582</v>
      </c>
      <c r="AQ480" s="17">
        <v>4</v>
      </c>
      <c r="AR480" s="18" t="s">
        <v>37</v>
      </c>
      <c r="AS480" s="19">
        <v>3293191.1405101479</v>
      </c>
      <c r="AT480" s="19" t="s">
        <v>37</v>
      </c>
      <c r="AV480" s="16">
        <v>139751.09997620582</v>
      </c>
      <c r="AW480" s="17">
        <v>17</v>
      </c>
      <c r="AX480" s="18" t="s">
        <v>37</v>
      </c>
      <c r="AY480" s="19">
        <v>139751.09997620582</v>
      </c>
      <c r="AZ480" s="19" t="s">
        <v>37</v>
      </c>
    </row>
    <row r="481" spans="9:52" x14ac:dyDescent="0.15">
      <c r="I481" s="14">
        <v>45040</v>
      </c>
      <c r="J481" s="15" t="s">
        <v>37</v>
      </c>
      <c r="K481" s="15" t="s">
        <v>37</v>
      </c>
      <c r="L481" s="15">
        <v>32919.099606388663</v>
      </c>
      <c r="M481" s="15">
        <v>33473.568926906744</v>
      </c>
      <c r="N481" s="15" t="s">
        <v>37</v>
      </c>
      <c r="O481" s="15" t="s">
        <v>37</v>
      </c>
      <c r="P481" s="15">
        <v>36278.900182767873</v>
      </c>
      <c r="Q481" s="15">
        <v>37037.526072378249</v>
      </c>
      <c r="R481" s="15" t="s">
        <v>37</v>
      </c>
      <c r="S481" s="15" t="s">
        <v>37</v>
      </c>
      <c r="T481" s="15" t="s">
        <v>37</v>
      </c>
      <c r="U481" s="15" t="s">
        <v>37</v>
      </c>
      <c r="V481" s="15" t="s">
        <v>37</v>
      </c>
      <c r="W481" s="15" t="s">
        <v>37</v>
      </c>
      <c r="X481" s="15" t="s">
        <v>37</v>
      </c>
      <c r="Y481" s="15" t="s">
        <v>37</v>
      </c>
      <c r="Z481" s="15" t="s">
        <v>37</v>
      </c>
      <c r="AA481" s="15" t="s">
        <v>37</v>
      </c>
      <c r="AB481" s="15" t="s">
        <v>37</v>
      </c>
      <c r="AC481" s="15" t="s">
        <v>37</v>
      </c>
      <c r="AD481" s="15" t="s">
        <v>37</v>
      </c>
      <c r="AE481" s="15" t="s">
        <v>37</v>
      </c>
      <c r="AF481" s="15" t="s">
        <v>37</v>
      </c>
      <c r="AG481" s="15" t="s">
        <v>37</v>
      </c>
      <c r="AH481" s="15" t="s">
        <v>37</v>
      </c>
      <c r="AI481" s="15" t="s">
        <v>37</v>
      </c>
      <c r="AJ481" s="15" t="s">
        <v>37</v>
      </c>
      <c r="AK481" s="15" t="s">
        <v>37</v>
      </c>
      <c r="AL481" s="15" t="s">
        <v>37</v>
      </c>
      <c r="AM481" s="15" t="s">
        <v>37</v>
      </c>
      <c r="AN481" s="15" t="s">
        <v>37</v>
      </c>
      <c r="AP481" s="16">
        <v>139709.09478844152</v>
      </c>
      <c r="AQ481" s="17">
        <v>4</v>
      </c>
      <c r="AR481" s="18" t="s">
        <v>37</v>
      </c>
      <c r="AS481" s="19">
        <v>3432900.2352985893</v>
      </c>
      <c r="AT481" s="19" t="s">
        <v>37</v>
      </c>
      <c r="AV481" s="16">
        <v>139709.09478844152</v>
      </c>
      <c r="AW481" s="17">
        <v>17</v>
      </c>
      <c r="AX481" s="18" t="s">
        <v>37</v>
      </c>
      <c r="AY481" s="19">
        <v>279460.19476464734</v>
      </c>
      <c r="AZ481" s="19" t="s">
        <v>37</v>
      </c>
    </row>
    <row r="482" spans="9:52" x14ac:dyDescent="0.15">
      <c r="I482" s="14">
        <v>45041</v>
      </c>
      <c r="J482" s="15" t="s">
        <v>37</v>
      </c>
      <c r="K482" s="15" t="s">
        <v>37</v>
      </c>
      <c r="L482" s="15">
        <v>32909.205065592694</v>
      </c>
      <c r="M482" s="15">
        <v>33463.507728475</v>
      </c>
      <c r="N482" s="15" t="s">
        <v>37</v>
      </c>
      <c r="O482" s="15" t="s">
        <v>37</v>
      </c>
      <c r="P482" s="15">
        <v>36267.995781912941</v>
      </c>
      <c r="Q482" s="15">
        <v>37026.393650255915</v>
      </c>
      <c r="R482" s="15" t="s">
        <v>37</v>
      </c>
      <c r="S482" s="15" t="s">
        <v>37</v>
      </c>
      <c r="T482" s="15" t="s">
        <v>37</v>
      </c>
      <c r="U482" s="15" t="s">
        <v>37</v>
      </c>
      <c r="V482" s="15" t="s">
        <v>37</v>
      </c>
      <c r="W482" s="15" t="s">
        <v>37</v>
      </c>
      <c r="X482" s="15" t="s">
        <v>37</v>
      </c>
      <c r="Y482" s="15" t="s">
        <v>37</v>
      </c>
      <c r="Z482" s="15" t="s">
        <v>37</v>
      </c>
      <c r="AA482" s="15" t="s">
        <v>37</v>
      </c>
      <c r="AB482" s="15" t="s">
        <v>37</v>
      </c>
      <c r="AC482" s="15" t="s">
        <v>37</v>
      </c>
      <c r="AD482" s="15" t="s">
        <v>37</v>
      </c>
      <c r="AE482" s="15" t="s">
        <v>37</v>
      </c>
      <c r="AF482" s="15" t="s">
        <v>37</v>
      </c>
      <c r="AG482" s="15" t="s">
        <v>37</v>
      </c>
      <c r="AH482" s="15" t="s">
        <v>37</v>
      </c>
      <c r="AI482" s="15" t="s">
        <v>37</v>
      </c>
      <c r="AJ482" s="15" t="s">
        <v>37</v>
      </c>
      <c r="AK482" s="15" t="s">
        <v>37</v>
      </c>
      <c r="AL482" s="15" t="s">
        <v>37</v>
      </c>
      <c r="AM482" s="15" t="s">
        <v>37</v>
      </c>
      <c r="AN482" s="15" t="s">
        <v>37</v>
      </c>
      <c r="AP482" s="16">
        <v>139667.10222623654</v>
      </c>
      <c r="AQ482" s="17">
        <v>4</v>
      </c>
      <c r="AR482" s="18" t="s">
        <v>37</v>
      </c>
      <c r="AS482" s="19">
        <v>3572567.3375248257</v>
      </c>
      <c r="AT482" s="19" t="s">
        <v>37</v>
      </c>
      <c r="AV482" s="16">
        <v>139667.10222623654</v>
      </c>
      <c r="AW482" s="17">
        <v>17</v>
      </c>
      <c r="AX482" s="18" t="s">
        <v>37</v>
      </c>
      <c r="AY482" s="19">
        <v>419127.29699088389</v>
      </c>
      <c r="AZ482" s="19" t="s">
        <v>37</v>
      </c>
    </row>
    <row r="483" spans="9:52" x14ac:dyDescent="0.15">
      <c r="I483" s="14">
        <v>45042</v>
      </c>
      <c r="J483" s="15" t="s">
        <v>37</v>
      </c>
      <c r="K483" s="15" t="s">
        <v>37</v>
      </c>
      <c r="L483" s="15">
        <v>32415.500065006901</v>
      </c>
      <c r="M483" s="15">
        <v>32968.616951917953</v>
      </c>
      <c r="N483" s="15" t="s">
        <v>37</v>
      </c>
      <c r="O483" s="15" t="s">
        <v>37</v>
      </c>
      <c r="P483" s="15">
        <v>35767.133919979497</v>
      </c>
      <c r="Q483" s="15">
        <v>36333.471384813267</v>
      </c>
      <c r="R483" s="15" t="s">
        <v>37</v>
      </c>
      <c r="S483" s="15" t="s">
        <v>37</v>
      </c>
      <c r="T483" s="15" t="s">
        <v>37</v>
      </c>
      <c r="U483" s="15" t="s">
        <v>37</v>
      </c>
      <c r="V483" s="15" t="s">
        <v>37</v>
      </c>
      <c r="W483" s="15" t="s">
        <v>37</v>
      </c>
      <c r="X483" s="15" t="s">
        <v>37</v>
      </c>
      <c r="Y483" s="15" t="s">
        <v>37</v>
      </c>
      <c r="Z483" s="15" t="s">
        <v>37</v>
      </c>
      <c r="AA483" s="15" t="s">
        <v>37</v>
      </c>
      <c r="AB483" s="15" t="s">
        <v>37</v>
      </c>
      <c r="AC483" s="15" t="s">
        <v>37</v>
      </c>
      <c r="AD483" s="15" t="s">
        <v>37</v>
      </c>
      <c r="AE483" s="15" t="s">
        <v>37</v>
      </c>
      <c r="AF483" s="15" t="s">
        <v>37</v>
      </c>
      <c r="AG483" s="15" t="s">
        <v>37</v>
      </c>
      <c r="AH483" s="15" t="s">
        <v>37</v>
      </c>
      <c r="AI483" s="15" t="s">
        <v>37</v>
      </c>
      <c r="AJ483" s="15" t="s">
        <v>37</v>
      </c>
      <c r="AK483" s="15" t="s">
        <v>37</v>
      </c>
      <c r="AL483" s="15" t="s">
        <v>37</v>
      </c>
      <c r="AM483" s="15" t="s">
        <v>37</v>
      </c>
      <c r="AN483" s="15" t="s">
        <v>37</v>
      </c>
      <c r="AP483" s="16">
        <v>137484.72232171759</v>
      </c>
      <c r="AQ483" s="17">
        <v>4</v>
      </c>
      <c r="AR483" s="18" t="s">
        <v>37</v>
      </c>
      <c r="AS483" s="19">
        <v>3710052.0598465432</v>
      </c>
      <c r="AT483" s="19" t="s">
        <v>37</v>
      </c>
      <c r="AV483" s="16">
        <v>137484.72232171759</v>
      </c>
      <c r="AW483" s="17">
        <v>17</v>
      </c>
      <c r="AX483" s="18" t="s">
        <v>37</v>
      </c>
      <c r="AY483" s="19">
        <v>556612.01931260154</v>
      </c>
      <c r="AZ483" s="19" t="s">
        <v>37</v>
      </c>
    </row>
    <row r="484" spans="9:52" x14ac:dyDescent="0.15">
      <c r="I484" s="14">
        <v>45043</v>
      </c>
      <c r="J484" s="15" t="s">
        <v>37</v>
      </c>
      <c r="K484" s="15" t="s">
        <v>37</v>
      </c>
      <c r="L484" s="15">
        <v>32405.756891844507</v>
      </c>
      <c r="M484" s="15">
        <v>32958.707527622697</v>
      </c>
      <c r="N484" s="15" t="s">
        <v>37</v>
      </c>
      <c r="O484" s="15" t="s">
        <v>37</v>
      </c>
      <c r="P484" s="15">
        <v>35756.383341441258</v>
      </c>
      <c r="Q484" s="15">
        <v>36322.550581414172</v>
      </c>
      <c r="R484" s="15" t="s">
        <v>37</v>
      </c>
      <c r="S484" s="15" t="s">
        <v>37</v>
      </c>
      <c r="T484" s="15" t="s">
        <v>37</v>
      </c>
      <c r="U484" s="15" t="s">
        <v>37</v>
      </c>
      <c r="V484" s="15" t="s">
        <v>37</v>
      </c>
      <c r="W484" s="15" t="s">
        <v>37</v>
      </c>
      <c r="X484" s="15" t="s">
        <v>37</v>
      </c>
      <c r="Y484" s="15" t="s">
        <v>37</v>
      </c>
      <c r="Z484" s="15" t="s">
        <v>37</v>
      </c>
      <c r="AA484" s="15" t="s">
        <v>37</v>
      </c>
      <c r="AB484" s="15" t="s">
        <v>37</v>
      </c>
      <c r="AC484" s="15" t="s">
        <v>37</v>
      </c>
      <c r="AD484" s="15" t="s">
        <v>37</v>
      </c>
      <c r="AE484" s="15" t="s">
        <v>37</v>
      </c>
      <c r="AF484" s="15" t="s">
        <v>37</v>
      </c>
      <c r="AG484" s="15" t="s">
        <v>37</v>
      </c>
      <c r="AH484" s="15" t="s">
        <v>37</v>
      </c>
      <c r="AI484" s="15" t="s">
        <v>37</v>
      </c>
      <c r="AJ484" s="15" t="s">
        <v>37</v>
      </c>
      <c r="AK484" s="15" t="s">
        <v>37</v>
      </c>
      <c r="AL484" s="15" t="s">
        <v>37</v>
      </c>
      <c r="AM484" s="15" t="s">
        <v>37</v>
      </c>
      <c r="AN484" s="15" t="s">
        <v>37</v>
      </c>
      <c r="AP484" s="16">
        <v>137443.39834232262</v>
      </c>
      <c r="AQ484" s="17">
        <v>4</v>
      </c>
      <c r="AR484" s="18" t="s">
        <v>37</v>
      </c>
      <c r="AS484" s="19">
        <v>3847495.4581888658</v>
      </c>
      <c r="AT484" s="19" t="s">
        <v>37</v>
      </c>
      <c r="AV484" s="16">
        <v>137443.39834232262</v>
      </c>
      <c r="AW484" s="17">
        <v>17</v>
      </c>
      <c r="AX484" s="18" t="s">
        <v>37</v>
      </c>
      <c r="AY484" s="19">
        <v>694055.41765492409</v>
      </c>
      <c r="AZ484" s="19" t="s">
        <v>37</v>
      </c>
    </row>
    <row r="485" spans="9:52" x14ac:dyDescent="0.15">
      <c r="I485" s="14">
        <v>45044</v>
      </c>
      <c r="J485" s="15" t="s">
        <v>37</v>
      </c>
      <c r="K485" s="15" t="s">
        <v>37</v>
      </c>
      <c r="L485" s="15">
        <v>32396.016647201588</v>
      </c>
      <c r="M485" s="15">
        <v>32948.801081817248</v>
      </c>
      <c r="N485" s="15" t="s">
        <v>37</v>
      </c>
      <c r="O485" s="15" t="s">
        <v>37</v>
      </c>
      <c r="P485" s="15">
        <v>35745.635994219774</v>
      </c>
      <c r="Q485" s="15">
        <v>36311.633060496562</v>
      </c>
      <c r="R485" s="15" t="s">
        <v>37</v>
      </c>
      <c r="S485" s="15" t="s">
        <v>37</v>
      </c>
      <c r="T485" s="15" t="s">
        <v>37</v>
      </c>
      <c r="U485" s="15" t="s">
        <v>37</v>
      </c>
      <c r="V485" s="15" t="s">
        <v>37</v>
      </c>
      <c r="W485" s="15" t="s">
        <v>37</v>
      </c>
      <c r="X485" s="15" t="s">
        <v>37</v>
      </c>
      <c r="Y485" s="15" t="s">
        <v>37</v>
      </c>
      <c r="Z485" s="15" t="s">
        <v>37</v>
      </c>
      <c r="AA485" s="15" t="s">
        <v>37</v>
      </c>
      <c r="AB485" s="15" t="s">
        <v>37</v>
      </c>
      <c r="AC485" s="15" t="s">
        <v>37</v>
      </c>
      <c r="AD485" s="15" t="s">
        <v>37</v>
      </c>
      <c r="AE485" s="15" t="s">
        <v>37</v>
      </c>
      <c r="AF485" s="15" t="s">
        <v>37</v>
      </c>
      <c r="AG485" s="15" t="s">
        <v>37</v>
      </c>
      <c r="AH485" s="15" t="s">
        <v>37</v>
      </c>
      <c r="AI485" s="15" t="s">
        <v>37</v>
      </c>
      <c r="AJ485" s="15" t="s">
        <v>37</v>
      </c>
      <c r="AK485" s="15" t="s">
        <v>37</v>
      </c>
      <c r="AL485" s="15" t="s">
        <v>37</v>
      </c>
      <c r="AM485" s="15" t="s">
        <v>37</v>
      </c>
      <c r="AN485" s="15" t="s">
        <v>37</v>
      </c>
      <c r="AP485" s="16">
        <v>137402.08678373517</v>
      </c>
      <c r="AQ485" s="17">
        <v>4</v>
      </c>
      <c r="AR485" s="18" t="s">
        <v>37</v>
      </c>
      <c r="AS485" s="19">
        <v>3984897.5449726009</v>
      </c>
      <c r="AT485" s="19" t="s">
        <v>37</v>
      </c>
      <c r="AV485" s="16">
        <v>137402.08678373517</v>
      </c>
      <c r="AW485" s="17">
        <v>17</v>
      </c>
      <c r="AX485" s="18" t="s">
        <v>37</v>
      </c>
      <c r="AY485" s="19">
        <v>831457.50443865929</v>
      </c>
      <c r="AZ485" s="19" t="s">
        <v>37</v>
      </c>
    </row>
    <row r="486" spans="9:52" x14ac:dyDescent="0.15">
      <c r="I486" s="14">
        <v>45045</v>
      </c>
      <c r="J486" s="15" t="s">
        <v>37</v>
      </c>
      <c r="K486" s="15" t="s">
        <v>37</v>
      </c>
      <c r="L486" s="15">
        <v>32386.279330197918</v>
      </c>
      <c r="M486" s="15">
        <v>32938.897613606372</v>
      </c>
      <c r="N486" s="15" t="s">
        <v>37</v>
      </c>
      <c r="O486" s="15" t="s">
        <v>37</v>
      </c>
      <c r="P486" s="15">
        <v>35734.891877343798</v>
      </c>
      <c r="Q486" s="15">
        <v>36300.718821073802</v>
      </c>
      <c r="R486" s="15" t="s">
        <v>37</v>
      </c>
      <c r="S486" s="15" t="s">
        <v>37</v>
      </c>
      <c r="T486" s="15" t="s">
        <v>37</v>
      </c>
      <c r="U486" s="15" t="s">
        <v>37</v>
      </c>
      <c r="V486" s="15" t="s">
        <v>37</v>
      </c>
      <c r="W486" s="15" t="s">
        <v>37</v>
      </c>
      <c r="X486" s="15" t="s">
        <v>37</v>
      </c>
      <c r="Y486" s="15" t="s">
        <v>37</v>
      </c>
      <c r="Z486" s="15" t="s">
        <v>37</v>
      </c>
      <c r="AA486" s="15" t="s">
        <v>37</v>
      </c>
      <c r="AB486" s="15" t="s">
        <v>37</v>
      </c>
      <c r="AC486" s="15" t="s">
        <v>37</v>
      </c>
      <c r="AD486" s="15" t="s">
        <v>37</v>
      </c>
      <c r="AE486" s="15" t="s">
        <v>37</v>
      </c>
      <c r="AF486" s="15" t="s">
        <v>37</v>
      </c>
      <c r="AG486" s="15" t="s">
        <v>37</v>
      </c>
      <c r="AH486" s="15" t="s">
        <v>37</v>
      </c>
      <c r="AI486" s="15" t="s">
        <v>37</v>
      </c>
      <c r="AJ486" s="15" t="s">
        <v>37</v>
      </c>
      <c r="AK486" s="15" t="s">
        <v>37</v>
      </c>
      <c r="AL486" s="15" t="s">
        <v>37</v>
      </c>
      <c r="AM486" s="15" t="s">
        <v>37</v>
      </c>
      <c r="AN486" s="15" t="s">
        <v>37</v>
      </c>
      <c r="AP486" s="16">
        <v>137360.7876422219</v>
      </c>
      <c r="AQ486" s="17">
        <v>4</v>
      </c>
      <c r="AR486" s="18" t="s">
        <v>37</v>
      </c>
      <c r="AS486" s="19">
        <v>4122258.3326148228</v>
      </c>
      <c r="AT486" s="19" t="s">
        <v>37</v>
      </c>
      <c r="AV486" s="16">
        <v>137360.7876422219</v>
      </c>
      <c r="AW486" s="17">
        <v>17</v>
      </c>
      <c r="AX486" s="18">
        <v>17</v>
      </c>
      <c r="AY486" s="19">
        <v>968818.29208088119</v>
      </c>
      <c r="AZ486" s="19">
        <v>968818.29208088119</v>
      </c>
    </row>
    <row r="487" spans="9:52" x14ac:dyDescent="0.15">
      <c r="I487" s="14">
        <v>45046</v>
      </c>
      <c r="J487" s="15" t="s">
        <v>37</v>
      </c>
      <c r="K487" s="15" t="s">
        <v>37</v>
      </c>
      <c r="L487" s="15">
        <v>32376.544939953525</v>
      </c>
      <c r="M487" s="15">
        <v>32928.997122095083</v>
      </c>
      <c r="N487" s="15" t="s">
        <v>37</v>
      </c>
      <c r="O487" s="15" t="s">
        <v>37</v>
      </c>
      <c r="P487" s="15">
        <v>35724.150989842376</v>
      </c>
      <c r="Q487" s="15">
        <v>36289.807862159585</v>
      </c>
      <c r="R487" s="15" t="s">
        <v>37</v>
      </c>
      <c r="S487" s="15" t="s">
        <v>37</v>
      </c>
      <c r="T487" s="15" t="s">
        <v>37</v>
      </c>
      <c r="U487" s="15" t="s">
        <v>37</v>
      </c>
      <c r="V487" s="15" t="s">
        <v>37</v>
      </c>
      <c r="W487" s="15" t="s">
        <v>37</v>
      </c>
      <c r="X487" s="15" t="s">
        <v>37</v>
      </c>
      <c r="Y487" s="15" t="s">
        <v>37</v>
      </c>
      <c r="Z487" s="15" t="s">
        <v>37</v>
      </c>
      <c r="AA487" s="15" t="s">
        <v>37</v>
      </c>
      <c r="AB487" s="15" t="s">
        <v>37</v>
      </c>
      <c r="AC487" s="15" t="s">
        <v>37</v>
      </c>
      <c r="AD487" s="15" t="s">
        <v>37</v>
      </c>
      <c r="AE487" s="15" t="s">
        <v>37</v>
      </c>
      <c r="AF487" s="15" t="s">
        <v>37</v>
      </c>
      <c r="AG487" s="15" t="s">
        <v>37</v>
      </c>
      <c r="AH487" s="15" t="s">
        <v>37</v>
      </c>
      <c r="AI487" s="15" t="s">
        <v>37</v>
      </c>
      <c r="AJ487" s="15" t="s">
        <v>37</v>
      </c>
      <c r="AK487" s="15" t="s">
        <v>37</v>
      </c>
      <c r="AL487" s="15" t="s">
        <v>37</v>
      </c>
      <c r="AM487" s="15" t="s">
        <v>37</v>
      </c>
      <c r="AN487" s="15" t="s">
        <v>37</v>
      </c>
      <c r="AP487" s="16">
        <v>137319.50091405059</v>
      </c>
      <c r="AQ487" s="17">
        <v>4</v>
      </c>
      <c r="AR487" s="18">
        <v>4</v>
      </c>
      <c r="AS487" s="19">
        <v>4259577.8335288735</v>
      </c>
      <c r="AT487" s="19">
        <v>4259577.8335288735</v>
      </c>
      <c r="AV487" s="16">
        <v>137319.50091405059</v>
      </c>
      <c r="AW487" s="17">
        <v>18</v>
      </c>
      <c r="AX487" s="18" t="s">
        <v>37</v>
      </c>
      <c r="AY487" s="19">
        <v>137319.50091405059</v>
      </c>
      <c r="AZ487" s="19" t="s">
        <v>37</v>
      </c>
    </row>
    <row r="488" spans="9:52" x14ac:dyDescent="0.15">
      <c r="I488" s="14">
        <v>45047</v>
      </c>
      <c r="J488" s="15" t="s">
        <v>37</v>
      </c>
      <c r="K488" s="15" t="s">
        <v>37</v>
      </c>
      <c r="L488" s="15">
        <v>32366.813475588715</v>
      </c>
      <c r="M488" s="15">
        <v>32919.099606388663</v>
      </c>
      <c r="N488" s="15" t="s">
        <v>37</v>
      </c>
      <c r="O488" s="15" t="s">
        <v>37</v>
      </c>
      <c r="P488" s="15">
        <v>35713.413330744865</v>
      </c>
      <c r="Q488" s="15">
        <v>36278.900182767873</v>
      </c>
      <c r="R488" s="15" t="s">
        <v>37</v>
      </c>
      <c r="S488" s="15" t="s">
        <v>37</v>
      </c>
      <c r="T488" s="15" t="s">
        <v>37</v>
      </c>
      <c r="U488" s="15" t="s">
        <v>37</v>
      </c>
      <c r="V488" s="15" t="s">
        <v>37</v>
      </c>
      <c r="W488" s="15" t="s">
        <v>37</v>
      </c>
      <c r="X488" s="15" t="s">
        <v>37</v>
      </c>
      <c r="Y488" s="15" t="s">
        <v>37</v>
      </c>
      <c r="Z488" s="15" t="s">
        <v>37</v>
      </c>
      <c r="AA488" s="15" t="s">
        <v>37</v>
      </c>
      <c r="AB488" s="15" t="s">
        <v>37</v>
      </c>
      <c r="AC488" s="15" t="s">
        <v>37</v>
      </c>
      <c r="AD488" s="15" t="s">
        <v>37</v>
      </c>
      <c r="AE488" s="15" t="s">
        <v>37</v>
      </c>
      <c r="AF488" s="15" t="s">
        <v>37</v>
      </c>
      <c r="AG488" s="15" t="s">
        <v>37</v>
      </c>
      <c r="AH488" s="15" t="s">
        <v>37</v>
      </c>
      <c r="AI488" s="15" t="s">
        <v>37</v>
      </c>
      <c r="AJ488" s="15" t="s">
        <v>37</v>
      </c>
      <c r="AK488" s="15" t="s">
        <v>37</v>
      </c>
      <c r="AL488" s="15" t="s">
        <v>37</v>
      </c>
      <c r="AM488" s="15" t="s">
        <v>37</v>
      </c>
      <c r="AN488" s="15" t="s">
        <v>37</v>
      </c>
      <c r="AP488" s="16">
        <v>137278.22659549012</v>
      </c>
      <c r="AQ488" s="17">
        <v>5</v>
      </c>
      <c r="AR488" s="18" t="s">
        <v>37</v>
      </c>
      <c r="AS488" s="19">
        <v>137278.22659549012</v>
      </c>
      <c r="AT488" s="19" t="s">
        <v>37</v>
      </c>
      <c r="AV488" s="16">
        <v>137278.22659549012</v>
      </c>
      <c r="AW488" s="17">
        <v>18</v>
      </c>
      <c r="AX488" s="18" t="s">
        <v>37</v>
      </c>
      <c r="AY488" s="19">
        <v>274597.72750954074</v>
      </c>
      <c r="AZ488" s="19" t="s">
        <v>37</v>
      </c>
    </row>
    <row r="489" spans="9:52" x14ac:dyDescent="0.15">
      <c r="I489" s="14">
        <v>45048</v>
      </c>
      <c r="J489" s="15" t="s">
        <v>37</v>
      </c>
      <c r="K489" s="15" t="s">
        <v>37</v>
      </c>
      <c r="L489" s="15">
        <v>32357.084936224051</v>
      </c>
      <c r="M489" s="15">
        <v>32909.205065592694</v>
      </c>
      <c r="N489" s="15" t="s">
        <v>37</v>
      </c>
      <c r="O489" s="15" t="s">
        <v>37</v>
      </c>
      <c r="P489" s="15">
        <v>35702.678899080871</v>
      </c>
      <c r="Q489" s="15">
        <v>36267.995781912941</v>
      </c>
      <c r="R489" s="15" t="s">
        <v>37</v>
      </c>
      <c r="S489" s="15" t="s">
        <v>37</v>
      </c>
      <c r="T489" s="15" t="s">
        <v>37</v>
      </c>
      <c r="U489" s="15" t="s">
        <v>37</v>
      </c>
      <c r="V489" s="15" t="s">
        <v>37</v>
      </c>
      <c r="W489" s="15" t="s">
        <v>37</v>
      </c>
      <c r="X489" s="15" t="s">
        <v>37</v>
      </c>
      <c r="Y489" s="15" t="s">
        <v>37</v>
      </c>
      <c r="Z489" s="15" t="s">
        <v>37</v>
      </c>
      <c r="AA489" s="15" t="s">
        <v>37</v>
      </c>
      <c r="AB489" s="15" t="s">
        <v>37</v>
      </c>
      <c r="AC489" s="15" t="s">
        <v>37</v>
      </c>
      <c r="AD489" s="15" t="s">
        <v>37</v>
      </c>
      <c r="AE489" s="15" t="s">
        <v>37</v>
      </c>
      <c r="AF489" s="15" t="s">
        <v>37</v>
      </c>
      <c r="AG489" s="15" t="s">
        <v>37</v>
      </c>
      <c r="AH489" s="15" t="s">
        <v>37</v>
      </c>
      <c r="AI489" s="15" t="s">
        <v>37</v>
      </c>
      <c r="AJ489" s="15" t="s">
        <v>37</v>
      </c>
      <c r="AK489" s="15" t="s">
        <v>37</v>
      </c>
      <c r="AL489" s="15" t="s">
        <v>37</v>
      </c>
      <c r="AM489" s="15" t="s">
        <v>37</v>
      </c>
      <c r="AN489" s="15" t="s">
        <v>37</v>
      </c>
      <c r="AP489" s="16">
        <v>137236.96468281056</v>
      </c>
      <c r="AQ489" s="17">
        <v>5</v>
      </c>
      <c r="AR489" s="18" t="s">
        <v>37</v>
      </c>
      <c r="AS489" s="19">
        <v>274515.19127830071</v>
      </c>
      <c r="AT489" s="19" t="s">
        <v>37</v>
      </c>
      <c r="AV489" s="16">
        <v>137236.96468281056</v>
      </c>
      <c r="AW489" s="17">
        <v>18</v>
      </c>
      <c r="AX489" s="18" t="s">
        <v>37</v>
      </c>
      <c r="AY489" s="19">
        <v>411834.69219235133</v>
      </c>
      <c r="AZ489" s="19" t="s">
        <v>37</v>
      </c>
    </row>
    <row r="490" spans="9:52" x14ac:dyDescent="0.15">
      <c r="I490" s="14">
        <v>45049</v>
      </c>
      <c r="J490" s="15" t="s">
        <v>37</v>
      </c>
      <c r="K490" s="15" t="s">
        <v>37</v>
      </c>
      <c r="L490" s="15">
        <v>31864.562913204543</v>
      </c>
      <c r="M490" s="15">
        <v>32415.500065006901</v>
      </c>
      <c r="N490" s="15" t="s">
        <v>37</v>
      </c>
      <c r="O490" s="15" t="s">
        <v>37</v>
      </c>
      <c r="P490" s="15">
        <v>35203.016903553216</v>
      </c>
      <c r="Q490" s="15">
        <v>35767.133919979497</v>
      </c>
      <c r="R490" s="15" t="s">
        <v>37</v>
      </c>
      <c r="S490" s="15" t="s">
        <v>37</v>
      </c>
      <c r="T490" s="15" t="s">
        <v>37</v>
      </c>
      <c r="U490" s="15" t="s">
        <v>37</v>
      </c>
      <c r="V490" s="15" t="s">
        <v>37</v>
      </c>
      <c r="W490" s="15" t="s">
        <v>37</v>
      </c>
      <c r="X490" s="15" t="s">
        <v>37</v>
      </c>
      <c r="Y490" s="15" t="s">
        <v>37</v>
      </c>
      <c r="Z490" s="15" t="s">
        <v>37</v>
      </c>
      <c r="AA490" s="15" t="s">
        <v>37</v>
      </c>
      <c r="AB490" s="15" t="s">
        <v>37</v>
      </c>
      <c r="AC490" s="15" t="s">
        <v>37</v>
      </c>
      <c r="AD490" s="15" t="s">
        <v>37</v>
      </c>
      <c r="AE490" s="15" t="s">
        <v>37</v>
      </c>
      <c r="AF490" s="15" t="s">
        <v>37</v>
      </c>
      <c r="AG490" s="15" t="s">
        <v>37</v>
      </c>
      <c r="AH490" s="15" t="s">
        <v>37</v>
      </c>
      <c r="AI490" s="15" t="s">
        <v>37</v>
      </c>
      <c r="AJ490" s="15" t="s">
        <v>37</v>
      </c>
      <c r="AK490" s="15" t="s">
        <v>37</v>
      </c>
      <c r="AL490" s="15" t="s">
        <v>37</v>
      </c>
      <c r="AM490" s="15" t="s">
        <v>37</v>
      </c>
      <c r="AN490" s="15" t="s">
        <v>37</v>
      </c>
      <c r="AP490" s="16">
        <v>135250.21380174416</v>
      </c>
      <c r="AQ490" s="17">
        <v>5</v>
      </c>
      <c r="AR490" s="18" t="s">
        <v>37</v>
      </c>
      <c r="AS490" s="19">
        <v>409765.40508004487</v>
      </c>
      <c r="AT490" s="19" t="s">
        <v>37</v>
      </c>
      <c r="AV490" s="16">
        <v>135250.21380174416</v>
      </c>
      <c r="AW490" s="17">
        <v>18</v>
      </c>
      <c r="AX490" s="18" t="s">
        <v>37</v>
      </c>
      <c r="AY490" s="19">
        <v>547084.90599409549</v>
      </c>
      <c r="AZ490" s="19" t="s">
        <v>37</v>
      </c>
    </row>
    <row r="491" spans="9:52" x14ac:dyDescent="0.15">
      <c r="I491" s="14">
        <v>45050</v>
      </c>
      <c r="J491" s="15" t="s">
        <v>37</v>
      </c>
      <c r="K491" s="15" t="s">
        <v>37</v>
      </c>
      <c r="L491" s="15">
        <v>31854.985336008918</v>
      </c>
      <c r="M491" s="15">
        <v>32405.756891844507</v>
      </c>
      <c r="N491" s="15" t="s">
        <v>37</v>
      </c>
      <c r="O491" s="15" t="s">
        <v>37</v>
      </c>
      <c r="P491" s="15">
        <v>35192.435882472499</v>
      </c>
      <c r="Q491" s="15">
        <v>35756.383341441258</v>
      </c>
      <c r="R491" s="15" t="s">
        <v>37</v>
      </c>
      <c r="S491" s="15" t="s">
        <v>37</v>
      </c>
      <c r="T491" s="15" t="s">
        <v>37</v>
      </c>
      <c r="U491" s="15" t="s">
        <v>37</v>
      </c>
      <c r="V491" s="15" t="s">
        <v>37</v>
      </c>
      <c r="W491" s="15" t="s">
        <v>37</v>
      </c>
      <c r="X491" s="15" t="s">
        <v>37</v>
      </c>
      <c r="Y491" s="15" t="s">
        <v>37</v>
      </c>
      <c r="Z491" s="15" t="s">
        <v>37</v>
      </c>
      <c r="AA491" s="15" t="s">
        <v>37</v>
      </c>
      <c r="AB491" s="15" t="s">
        <v>37</v>
      </c>
      <c r="AC491" s="15" t="s">
        <v>37</v>
      </c>
      <c r="AD491" s="15" t="s">
        <v>37</v>
      </c>
      <c r="AE491" s="15" t="s">
        <v>37</v>
      </c>
      <c r="AF491" s="15" t="s">
        <v>37</v>
      </c>
      <c r="AG491" s="15" t="s">
        <v>37</v>
      </c>
      <c r="AH491" s="15" t="s">
        <v>37</v>
      </c>
      <c r="AI491" s="15" t="s">
        <v>37</v>
      </c>
      <c r="AJ491" s="15" t="s">
        <v>37</v>
      </c>
      <c r="AK491" s="15" t="s">
        <v>37</v>
      </c>
      <c r="AL491" s="15" t="s">
        <v>37</v>
      </c>
      <c r="AM491" s="15" t="s">
        <v>37</v>
      </c>
      <c r="AN491" s="15" t="s">
        <v>37</v>
      </c>
      <c r="AP491" s="16">
        <v>135209.56145176716</v>
      </c>
      <c r="AQ491" s="17">
        <v>5</v>
      </c>
      <c r="AR491" s="18" t="s">
        <v>37</v>
      </c>
      <c r="AS491" s="19">
        <v>544974.96653181198</v>
      </c>
      <c r="AT491" s="19" t="s">
        <v>37</v>
      </c>
      <c r="AV491" s="16">
        <v>135209.56145176716</v>
      </c>
      <c r="AW491" s="17">
        <v>18</v>
      </c>
      <c r="AX491" s="18" t="s">
        <v>37</v>
      </c>
      <c r="AY491" s="19">
        <v>682294.46744586271</v>
      </c>
      <c r="AZ491" s="19" t="s">
        <v>37</v>
      </c>
    </row>
    <row r="492" spans="9:52" x14ac:dyDescent="0.15">
      <c r="I492" s="14">
        <v>45051</v>
      </c>
      <c r="J492" s="15" t="s">
        <v>37</v>
      </c>
      <c r="K492" s="15" t="s">
        <v>37</v>
      </c>
      <c r="L492" s="15">
        <v>31845.410637559355</v>
      </c>
      <c r="M492" s="15">
        <v>32396.016647201588</v>
      </c>
      <c r="N492" s="15" t="s">
        <v>37</v>
      </c>
      <c r="O492" s="15" t="s">
        <v>37</v>
      </c>
      <c r="P492" s="15">
        <v>35181.858041744388</v>
      </c>
      <c r="Q492" s="15">
        <v>35745.635994219774</v>
      </c>
      <c r="R492" s="15" t="s">
        <v>37</v>
      </c>
      <c r="S492" s="15" t="s">
        <v>37</v>
      </c>
      <c r="T492" s="15" t="s">
        <v>37</v>
      </c>
      <c r="U492" s="15" t="s">
        <v>37</v>
      </c>
      <c r="V492" s="15" t="s">
        <v>37</v>
      </c>
      <c r="W492" s="15" t="s">
        <v>37</v>
      </c>
      <c r="X492" s="15" t="s">
        <v>37</v>
      </c>
      <c r="Y492" s="15" t="s">
        <v>37</v>
      </c>
      <c r="Z492" s="15" t="s">
        <v>37</v>
      </c>
      <c r="AA492" s="15" t="s">
        <v>37</v>
      </c>
      <c r="AB492" s="15" t="s">
        <v>37</v>
      </c>
      <c r="AC492" s="15" t="s">
        <v>37</v>
      </c>
      <c r="AD492" s="15" t="s">
        <v>37</v>
      </c>
      <c r="AE492" s="15" t="s">
        <v>37</v>
      </c>
      <c r="AF492" s="15" t="s">
        <v>37</v>
      </c>
      <c r="AG492" s="15" t="s">
        <v>37</v>
      </c>
      <c r="AH492" s="15" t="s">
        <v>37</v>
      </c>
      <c r="AI492" s="15" t="s">
        <v>37</v>
      </c>
      <c r="AJ492" s="15" t="s">
        <v>37</v>
      </c>
      <c r="AK492" s="15" t="s">
        <v>37</v>
      </c>
      <c r="AL492" s="15" t="s">
        <v>37</v>
      </c>
      <c r="AM492" s="15" t="s">
        <v>37</v>
      </c>
      <c r="AN492" s="15" t="s">
        <v>37</v>
      </c>
      <c r="AP492" s="16">
        <v>135168.92132072512</v>
      </c>
      <c r="AQ492" s="17">
        <v>5</v>
      </c>
      <c r="AR492" s="18" t="s">
        <v>37</v>
      </c>
      <c r="AS492" s="19">
        <v>680143.8878525371</v>
      </c>
      <c r="AT492" s="19" t="s">
        <v>37</v>
      </c>
      <c r="AV492" s="16">
        <v>135168.92132072512</v>
      </c>
      <c r="AW492" s="17">
        <v>18</v>
      </c>
      <c r="AX492" s="18" t="s">
        <v>37</v>
      </c>
      <c r="AY492" s="19">
        <v>817463.38876658783</v>
      </c>
      <c r="AZ492" s="19" t="s">
        <v>37</v>
      </c>
    </row>
    <row r="493" spans="9:52" x14ac:dyDescent="0.15">
      <c r="I493" s="14">
        <v>45052</v>
      </c>
      <c r="J493" s="15" t="s">
        <v>37</v>
      </c>
      <c r="K493" s="15" t="s">
        <v>37</v>
      </c>
      <c r="L493" s="15">
        <v>31835.838816990577</v>
      </c>
      <c r="M493" s="15">
        <v>32386.279330197918</v>
      </c>
      <c r="N493" s="15" t="s">
        <v>37</v>
      </c>
      <c r="O493" s="15" t="s">
        <v>37</v>
      </c>
      <c r="P493" s="15">
        <v>35171.283380412991</v>
      </c>
      <c r="Q493" s="15">
        <v>35734.891877343798</v>
      </c>
      <c r="R493" s="15" t="s">
        <v>37</v>
      </c>
      <c r="S493" s="15" t="s">
        <v>37</v>
      </c>
      <c r="T493" s="15" t="s">
        <v>37</v>
      </c>
      <c r="U493" s="15" t="s">
        <v>37</v>
      </c>
      <c r="V493" s="15" t="s">
        <v>37</v>
      </c>
      <c r="W493" s="15" t="s">
        <v>37</v>
      </c>
      <c r="X493" s="15" t="s">
        <v>37</v>
      </c>
      <c r="Y493" s="15" t="s">
        <v>37</v>
      </c>
      <c r="Z493" s="15" t="s">
        <v>37</v>
      </c>
      <c r="AA493" s="15" t="s">
        <v>37</v>
      </c>
      <c r="AB493" s="15" t="s">
        <v>37</v>
      </c>
      <c r="AC493" s="15" t="s">
        <v>37</v>
      </c>
      <c r="AD493" s="15" t="s">
        <v>37</v>
      </c>
      <c r="AE493" s="15" t="s">
        <v>37</v>
      </c>
      <c r="AF493" s="15" t="s">
        <v>37</v>
      </c>
      <c r="AG493" s="15" t="s">
        <v>37</v>
      </c>
      <c r="AH493" s="15" t="s">
        <v>37</v>
      </c>
      <c r="AI493" s="15" t="s">
        <v>37</v>
      </c>
      <c r="AJ493" s="15" t="s">
        <v>37</v>
      </c>
      <c r="AK493" s="15" t="s">
        <v>37</v>
      </c>
      <c r="AL493" s="15" t="s">
        <v>37</v>
      </c>
      <c r="AM493" s="15" t="s">
        <v>37</v>
      </c>
      <c r="AN493" s="15" t="s">
        <v>37</v>
      </c>
      <c r="AP493" s="16">
        <v>135128.29340494529</v>
      </c>
      <c r="AQ493" s="17">
        <v>5</v>
      </c>
      <c r="AR493" s="18" t="s">
        <v>37</v>
      </c>
      <c r="AS493" s="19">
        <v>815272.18125748239</v>
      </c>
      <c r="AT493" s="19" t="s">
        <v>37</v>
      </c>
      <c r="AV493" s="16">
        <v>135128.29340494529</v>
      </c>
      <c r="AW493" s="17">
        <v>18</v>
      </c>
      <c r="AX493" s="18">
        <v>18</v>
      </c>
      <c r="AY493" s="19">
        <v>952591.68217153312</v>
      </c>
      <c r="AZ493" s="19">
        <v>952591.68217153312</v>
      </c>
    </row>
    <row r="494" spans="9:52" x14ac:dyDescent="0.15">
      <c r="I494" s="14">
        <v>45053</v>
      </c>
      <c r="J494" s="15" t="s">
        <v>37</v>
      </c>
      <c r="K494" s="15" t="s">
        <v>37</v>
      </c>
      <c r="L494" s="15">
        <v>31826.269873437588</v>
      </c>
      <c r="M494" s="15">
        <v>32376.544939953525</v>
      </c>
      <c r="N494" s="15" t="s">
        <v>37</v>
      </c>
      <c r="O494" s="15" t="s">
        <v>37</v>
      </c>
      <c r="P494" s="15">
        <v>35160.711897522648</v>
      </c>
      <c r="Q494" s="15">
        <v>35724.150989842376</v>
      </c>
      <c r="R494" s="15" t="s">
        <v>37</v>
      </c>
      <c r="S494" s="15" t="s">
        <v>37</v>
      </c>
      <c r="T494" s="15" t="s">
        <v>37</v>
      </c>
      <c r="U494" s="15" t="s">
        <v>37</v>
      </c>
      <c r="V494" s="15" t="s">
        <v>37</v>
      </c>
      <c r="W494" s="15" t="s">
        <v>37</v>
      </c>
      <c r="X494" s="15" t="s">
        <v>37</v>
      </c>
      <c r="Y494" s="15" t="s">
        <v>37</v>
      </c>
      <c r="Z494" s="15" t="s">
        <v>37</v>
      </c>
      <c r="AA494" s="15" t="s">
        <v>37</v>
      </c>
      <c r="AB494" s="15" t="s">
        <v>37</v>
      </c>
      <c r="AC494" s="15" t="s">
        <v>37</v>
      </c>
      <c r="AD494" s="15" t="s">
        <v>37</v>
      </c>
      <c r="AE494" s="15" t="s">
        <v>37</v>
      </c>
      <c r="AF494" s="15" t="s">
        <v>37</v>
      </c>
      <c r="AG494" s="15" t="s">
        <v>37</v>
      </c>
      <c r="AH494" s="15" t="s">
        <v>37</v>
      </c>
      <c r="AI494" s="15" t="s">
        <v>37</v>
      </c>
      <c r="AJ494" s="15" t="s">
        <v>37</v>
      </c>
      <c r="AK494" s="15" t="s">
        <v>37</v>
      </c>
      <c r="AL494" s="15" t="s">
        <v>37</v>
      </c>
      <c r="AM494" s="15" t="s">
        <v>37</v>
      </c>
      <c r="AN494" s="15" t="s">
        <v>37</v>
      </c>
      <c r="AP494" s="16">
        <v>135087.67770075615</v>
      </c>
      <c r="AQ494" s="17">
        <v>5</v>
      </c>
      <c r="AR494" s="18" t="s">
        <v>37</v>
      </c>
      <c r="AS494" s="19">
        <v>950359.8589582385</v>
      </c>
      <c r="AT494" s="19" t="s">
        <v>37</v>
      </c>
      <c r="AV494" s="16">
        <v>135087.67770075615</v>
      </c>
      <c r="AW494" s="17">
        <v>19</v>
      </c>
      <c r="AX494" s="18" t="s">
        <v>37</v>
      </c>
      <c r="AY494" s="19">
        <v>135087.67770075615</v>
      </c>
      <c r="AZ494" s="19" t="s">
        <v>37</v>
      </c>
    </row>
    <row r="495" spans="9:52" x14ac:dyDescent="0.15">
      <c r="I495" s="14">
        <v>45054</v>
      </c>
      <c r="J495" s="15" t="s">
        <v>37</v>
      </c>
      <c r="K495" s="15" t="s">
        <v>37</v>
      </c>
      <c r="L495" s="15">
        <v>31816.703806035624</v>
      </c>
      <c r="M495" s="15">
        <v>32366.813475588715</v>
      </c>
      <c r="N495" s="15" t="s">
        <v>37</v>
      </c>
      <c r="O495" s="15" t="s">
        <v>37</v>
      </c>
      <c r="P495" s="15">
        <v>35150.143592118016</v>
      </c>
      <c r="Q495" s="15">
        <v>35713.413330744865</v>
      </c>
      <c r="R495" s="15" t="s">
        <v>37</v>
      </c>
      <c r="S495" s="15" t="s">
        <v>37</v>
      </c>
      <c r="T495" s="15" t="s">
        <v>37</v>
      </c>
      <c r="U495" s="15" t="s">
        <v>37</v>
      </c>
      <c r="V495" s="15" t="s">
        <v>37</v>
      </c>
      <c r="W495" s="15" t="s">
        <v>37</v>
      </c>
      <c r="X495" s="15" t="s">
        <v>37</v>
      </c>
      <c r="Y495" s="15" t="s">
        <v>37</v>
      </c>
      <c r="Z495" s="15" t="s">
        <v>37</v>
      </c>
      <c r="AA495" s="15" t="s">
        <v>37</v>
      </c>
      <c r="AB495" s="15" t="s">
        <v>37</v>
      </c>
      <c r="AC495" s="15" t="s">
        <v>37</v>
      </c>
      <c r="AD495" s="15" t="s">
        <v>37</v>
      </c>
      <c r="AE495" s="15" t="s">
        <v>37</v>
      </c>
      <c r="AF495" s="15" t="s">
        <v>37</v>
      </c>
      <c r="AG495" s="15" t="s">
        <v>37</v>
      </c>
      <c r="AH495" s="15" t="s">
        <v>37</v>
      </c>
      <c r="AI495" s="15" t="s">
        <v>37</v>
      </c>
      <c r="AJ495" s="15" t="s">
        <v>37</v>
      </c>
      <c r="AK495" s="15" t="s">
        <v>37</v>
      </c>
      <c r="AL495" s="15" t="s">
        <v>37</v>
      </c>
      <c r="AM495" s="15" t="s">
        <v>37</v>
      </c>
      <c r="AN495" s="15" t="s">
        <v>37</v>
      </c>
      <c r="AP495" s="16">
        <v>135047.07420448723</v>
      </c>
      <c r="AQ495" s="17">
        <v>5</v>
      </c>
      <c r="AR495" s="18" t="s">
        <v>37</v>
      </c>
      <c r="AS495" s="19">
        <v>1085406.9331627258</v>
      </c>
      <c r="AT495" s="19" t="s">
        <v>37</v>
      </c>
      <c r="AV495" s="16">
        <v>135047.07420448723</v>
      </c>
      <c r="AW495" s="17">
        <v>19</v>
      </c>
      <c r="AX495" s="18" t="s">
        <v>37</v>
      </c>
      <c r="AY495" s="19">
        <v>270134.75190524338</v>
      </c>
      <c r="AZ495" s="19" t="s">
        <v>37</v>
      </c>
    </row>
    <row r="496" spans="9:52" x14ac:dyDescent="0.15">
      <c r="I496" s="14">
        <v>45055</v>
      </c>
      <c r="J496" s="15" t="s">
        <v>37</v>
      </c>
      <c r="K496" s="15" t="s">
        <v>37</v>
      </c>
      <c r="L496" s="15">
        <v>31807.140613920212</v>
      </c>
      <c r="M496" s="15">
        <v>32357.084936224051</v>
      </c>
      <c r="N496" s="15" t="s">
        <v>37</v>
      </c>
      <c r="O496" s="15" t="s">
        <v>37</v>
      </c>
      <c r="P496" s="15">
        <v>35139.578463244048</v>
      </c>
      <c r="Q496" s="15">
        <v>35702.678899080871</v>
      </c>
      <c r="R496" s="15" t="s">
        <v>37</v>
      </c>
      <c r="S496" s="15" t="s">
        <v>37</v>
      </c>
      <c r="T496" s="15" t="s">
        <v>37</v>
      </c>
      <c r="U496" s="15" t="s">
        <v>37</v>
      </c>
      <c r="V496" s="15" t="s">
        <v>37</v>
      </c>
      <c r="W496" s="15" t="s">
        <v>37</v>
      </c>
      <c r="X496" s="15" t="s">
        <v>37</v>
      </c>
      <c r="Y496" s="15" t="s">
        <v>37</v>
      </c>
      <c r="Z496" s="15" t="s">
        <v>37</v>
      </c>
      <c r="AA496" s="15" t="s">
        <v>37</v>
      </c>
      <c r="AB496" s="15" t="s">
        <v>37</v>
      </c>
      <c r="AC496" s="15" t="s">
        <v>37</v>
      </c>
      <c r="AD496" s="15" t="s">
        <v>37</v>
      </c>
      <c r="AE496" s="15" t="s">
        <v>37</v>
      </c>
      <c r="AF496" s="15" t="s">
        <v>37</v>
      </c>
      <c r="AG496" s="15" t="s">
        <v>37</v>
      </c>
      <c r="AH496" s="15" t="s">
        <v>37</v>
      </c>
      <c r="AI496" s="15" t="s">
        <v>37</v>
      </c>
      <c r="AJ496" s="15" t="s">
        <v>37</v>
      </c>
      <c r="AK496" s="15" t="s">
        <v>37</v>
      </c>
      <c r="AL496" s="15" t="s">
        <v>37</v>
      </c>
      <c r="AM496" s="15" t="s">
        <v>37</v>
      </c>
      <c r="AN496" s="15" t="s">
        <v>37</v>
      </c>
      <c r="AP496" s="16">
        <v>135006.48291246919</v>
      </c>
      <c r="AQ496" s="17">
        <v>5</v>
      </c>
      <c r="AR496" s="18" t="s">
        <v>37</v>
      </c>
      <c r="AS496" s="19">
        <v>1220413.416075195</v>
      </c>
      <c r="AT496" s="19" t="s">
        <v>37</v>
      </c>
      <c r="AV496" s="16">
        <v>135006.48291246919</v>
      </c>
      <c r="AW496" s="17">
        <v>19</v>
      </c>
      <c r="AX496" s="18" t="s">
        <v>37</v>
      </c>
      <c r="AY496" s="19">
        <v>405141.23481771257</v>
      </c>
      <c r="AZ496" s="19" t="s">
        <v>37</v>
      </c>
    </row>
    <row r="497" spans="9:52" x14ac:dyDescent="0.15">
      <c r="I497" s="14">
        <v>45056</v>
      </c>
      <c r="J497" s="15" t="s">
        <v>37</v>
      </c>
      <c r="K497" s="15" t="s">
        <v>37</v>
      </c>
      <c r="L497" s="15">
        <v>31315.798776587308</v>
      </c>
      <c r="M497" s="15">
        <v>31864.562913204543</v>
      </c>
      <c r="N497" s="15" t="s">
        <v>37</v>
      </c>
      <c r="O497" s="15" t="s">
        <v>37</v>
      </c>
      <c r="P497" s="15">
        <v>34641.113502863373</v>
      </c>
      <c r="Q497" s="15">
        <v>35203.016903553216</v>
      </c>
      <c r="R497" s="15" t="s">
        <v>37</v>
      </c>
      <c r="S497" s="15" t="s">
        <v>37</v>
      </c>
      <c r="T497" s="15" t="s">
        <v>37</v>
      </c>
      <c r="U497" s="15" t="s">
        <v>37</v>
      </c>
      <c r="V497" s="15" t="s">
        <v>37</v>
      </c>
      <c r="W497" s="15" t="s">
        <v>37</v>
      </c>
      <c r="X497" s="15" t="s">
        <v>37</v>
      </c>
      <c r="Y497" s="15" t="s">
        <v>37</v>
      </c>
      <c r="Z497" s="15" t="s">
        <v>37</v>
      </c>
      <c r="AA497" s="15" t="s">
        <v>37</v>
      </c>
      <c r="AB497" s="15" t="s">
        <v>37</v>
      </c>
      <c r="AC497" s="15" t="s">
        <v>37</v>
      </c>
      <c r="AD497" s="15" t="s">
        <v>37</v>
      </c>
      <c r="AE497" s="15" t="s">
        <v>37</v>
      </c>
      <c r="AF497" s="15" t="s">
        <v>37</v>
      </c>
      <c r="AG497" s="15" t="s">
        <v>37</v>
      </c>
      <c r="AH497" s="15" t="s">
        <v>37</v>
      </c>
      <c r="AI497" s="15" t="s">
        <v>37</v>
      </c>
      <c r="AJ497" s="15" t="s">
        <v>37</v>
      </c>
      <c r="AK497" s="15" t="s">
        <v>37</v>
      </c>
      <c r="AL497" s="15" t="s">
        <v>37</v>
      </c>
      <c r="AM497" s="15" t="s">
        <v>37</v>
      </c>
      <c r="AN497" s="15" t="s">
        <v>37</v>
      </c>
      <c r="AP497" s="16">
        <v>133024.49209620844</v>
      </c>
      <c r="AQ497" s="17">
        <v>5</v>
      </c>
      <c r="AR497" s="18" t="s">
        <v>37</v>
      </c>
      <c r="AS497" s="19">
        <v>1353437.9081714035</v>
      </c>
      <c r="AT497" s="19" t="s">
        <v>37</v>
      </c>
      <c r="AV497" s="16">
        <v>133024.49209620844</v>
      </c>
      <c r="AW497" s="17">
        <v>19</v>
      </c>
      <c r="AX497" s="18" t="s">
        <v>37</v>
      </c>
      <c r="AY497" s="19">
        <v>538165.72691392107</v>
      </c>
      <c r="AZ497" s="19" t="s">
        <v>37</v>
      </c>
    </row>
    <row r="498" spans="9:52" x14ac:dyDescent="0.15">
      <c r="I498" s="14">
        <v>45057</v>
      </c>
      <c r="J498" s="15" t="s">
        <v>37</v>
      </c>
      <c r="K498" s="15" t="s">
        <v>37</v>
      </c>
      <c r="L498" s="15">
        <v>31306.386142212174</v>
      </c>
      <c r="M498" s="15">
        <v>31854.985336008918</v>
      </c>
      <c r="N498" s="15" t="s">
        <v>37</v>
      </c>
      <c r="O498" s="15" t="s">
        <v>37</v>
      </c>
      <c r="P498" s="15">
        <v>34630.701373890515</v>
      </c>
      <c r="Q498" s="15">
        <v>35192.435882472499</v>
      </c>
      <c r="R498" s="15" t="s">
        <v>37</v>
      </c>
      <c r="S498" s="15" t="s">
        <v>37</v>
      </c>
      <c r="T498" s="15" t="s">
        <v>37</v>
      </c>
      <c r="U498" s="15" t="s">
        <v>37</v>
      </c>
      <c r="V498" s="15" t="s">
        <v>37</v>
      </c>
      <c r="W498" s="15" t="s">
        <v>37</v>
      </c>
      <c r="X498" s="15" t="s">
        <v>37</v>
      </c>
      <c r="Y498" s="15" t="s">
        <v>37</v>
      </c>
      <c r="Z498" s="15" t="s">
        <v>37</v>
      </c>
      <c r="AA498" s="15" t="s">
        <v>37</v>
      </c>
      <c r="AB498" s="15" t="s">
        <v>37</v>
      </c>
      <c r="AC498" s="15" t="s">
        <v>37</v>
      </c>
      <c r="AD498" s="15" t="s">
        <v>37</v>
      </c>
      <c r="AE498" s="15" t="s">
        <v>37</v>
      </c>
      <c r="AF498" s="15" t="s">
        <v>37</v>
      </c>
      <c r="AG498" s="15" t="s">
        <v>37</v>
      </c>
      <c r="AH498" s="15" t="s">
        <v>37</v>
      </c>
      <c r="AI498" s="15" t="s">
        <v>37</v>
      </c>
      <c r="AJ498" s="15" t="s">
        <v>37</v>
      </c>
      <c r="AK498" s="15" t="s">
        <v>37</v>
      </c>
      <c r="AL498" s="15" t="s">
        <v>37</v>
      </c>
      <c r="AM498" s="15" t="s">
        <v>37</v>
      </c>
      <c r="AN498" s="15" t="s">
        <v>37</v>
      </c>
      <c r="AP498" s="16">
        <v>132984.50873458409</v>
      </c>
      <c r="AQ498" s="17">
        <v>5</v>
      </c>
      <c r="AR498" s="18" t="s">
        <v>37</v>
      </c>
      <c r="AS498" s="19">
        <v>1486422.4169059875</v>
      </c>
      <c r="AT498" s="19" t="s">
        <v>37</v>
      </c>
      <c r="AV498" s="16">
        <v>132984.50873458409</v>
      </c>
      <c r="AW498" s="17">
        <v>19</v>
      </c>
      <c r="AX498" s="18" t="s">
        <v>37</v>
      </c>
      <c r="AY498" s="19">
        <v>671150.23564850516</v>
      </c>
      <c r="AZ498" s="19" t="s">
        <v>37</v>
      </c>
    </row>
    <row r="499" spans="9:52" x14ac:dyDescent="0.15">
      <c r="I499" s="14">
        <v>45058</v>
      </c>
      <c r="J499" s="15" t="s">
        <v>37</v>
      </c>
      <c r="K499" s="15" t="s">
        <v>37</v>
      </c>
      <c r="L499" s="15">
        <v>31296.976337006003</v>
      </c>
      <c r="M499" s="15">
        <v>31845.410637559355</v>
      </c>
      <c r="N499" s="15" t="s">
        <v>37</v>
      </c>
      <c r="O499" s="15" t="s">
        <v>37</v>
      </c>
      <c r="P499" s="15">
        <v>34620.292374506127</v>
      </c>
      <c r="Q499" s="15">
        <v>35181.858041744388</v>
      </c>
      <c r="R499" s="15" t="s">
        <v>37</v>
      </c>
      <c r="S499" s="15" t="s">
        <v>37</v>
      </c>
      <c r="T499" s="15" t="s">
        <v>37</v>
      </c>
      <c r="U499" s="15" t="s">
        <v>37</v>
      </c>
      <c r="V499" s="15" t="s">
        <v>37</v>
      </c>
      <c r="W499" s="15" t="s">
        <v>37</v>
      </c>
      <c r="X499" s="15" t="s">
        <v>37</v>
      </c>
      <c r="Y499" s="15" t="s">
        <v>37</v>
      </c>
      <c r="Z499" s="15" t="s">
        <v>37</v>
      </c>
      <c r="AA499" s="15" t="s">
        <v>37</v>
      </c>
      <c r="AB499" s="15" t="s">
        <v>37</v>
      </c>
      <c r="AC499" s="15" t="s">
        <v>37</v>
      </c>
      <c r="AD499" s="15" t="s">
        <v>37</v>
      </c>
      <c r="AE499" s="15" t="s">
        <v>37</v>
      </c>
      <c r="AF499" s="15" t="s">
        <v>37</v>
      </c>
      <c r="AG499" s="15" t="s">
        <v>37</v>
      </c>
      <c r="AH499" s="15" t="s">
        <v>37</v>
      </c>
      <c r="AI499" s="15" t="s">
        <v>37</v>
      </c>
      <c r="AJ499" s="15" t="s">
        <v>37</v>
      </c>
      <c r="AK499" s="15" t="s">
        <v>37</v>
      </c>
      <c r="AL499" s="15" t="s">
        <v>37</v>
      </c>
      <c r="AM499" s="15" t="s">
        <v>37</v>
      </c>
      <c r="AN499" s="15" t="s">
        <v>37</v>
      </c>
      <c r="AP499" s="16">
        <v>132944.53739081588</v>
      </c>
      <c r="AQ499" s="17">
        <v>5</v>
      </c>
      <c r="AR499" s="18" t="s">
        <v>37</v>
      </c>
      <c r="AS499" s="19">
        <v>1619366.9542968033</v>
      </c>
      <c r="AT499" s="19" t="s">
        <v>37</v>
      </c>
      <c r="AV499" s="16">
        <v>132944.53739081588</v>
      </c>
      <c r="AW499" s="17">
        <v>19</v>
      </c>
      <c r="AX499" s="18" t="s">
        <v>37</v>
      </c>
      <c r="AY499" s="19">
        <v>804094.77303932107</v>
      </c>
      <c r="AZ499" s="19" t="s">
        <v>37</v>
      </c>
    </row>
    <row r="500" spans="9:52" x14ac:dyDescent="0.15">
      <c r="I500" s="14">
        <v>45059</v>
      </c>
      <c r="J500" s="15" t="s">
        <v>37</v>
      </c>
      <c r="K500" s="15" t="s">
        <v>37</v>
      </c>
      <c r="L500" s="15">
        <v>31287.569360118425</v>
      </c>
      <c r="M500" s="15">
        <v>31835.838816990577</v>
      </c>
      <c r="N500" s="15" t="s">
        <v>37</v>
      </c>
      <c r="O500" s="15" t="s">
        <v>37</v>
      </c>
      <c r="P500" s="15">
        <v>34609.886503769565</v>
      </c>
      <c r="Q500" s="15">
        <v>35171.283380412991</v>
      </c>
      <c r="R500" s="15" t="s">
        <v>37</v>
      </c>
      <c r="S500" s="15" t="s">
        <v>37</v>
      </c>
      <c r="T500" s="15" t="s">
        <v>37</v>
      </c>
      <c r="U500" s="15" t="s">
        <v>37</v>
      </c>
      <c r="V500" s="15" t="s">
        <v>37</v>
      </c>
      <c r="W500" s="15" t="s">
        <v>37</v>
      </c>
      <c r="X500" s="15" t="s">
        <v>37</v>
      </c>
      <c r="Y500" s="15" t="s">
        <v>37</v>
      </c>
      <c r="Z500" s="15" t="s">
        <v>37</v>
      </c>
      <c r="AA500" s="15" t="s">
        <v>37</v>
      </c>
      <c r="AB500" s="15" t="s">
        <v>37</v>
      </c>
      <c r="AC500" s="15" t="s">
        <v>37</v>
      </c>
      <c r="AD500" s="15" t="s">
        <v>37</v>
      </c>
      <c r="AE500" s="15" t="s">
        <v>37</v>
      </c>
      <c r="AF500" s="15" t="s">
        <v>37</v>
      </c>
      <c r="AG500" s="15" t="s">
        <v>37</v>
      </c>
      <c r="AH500" s="15" t="s">
        <v>37</v>
      </c>
      <c r="AI500" s="15" t="s">
        <v>37</v>
      </c>
      <c r="AJ500" s="15" t="s">
        <v>37</v>
      </c>
      <c r="AK500" s="15" t="s">
        <v>37</v>
      </c>
      <c r="AL500" s="15" t="s">
        <v>37</v>
      </c>
      <c r="AM500" s="15" t="s">
        <v>37</v>
      </c>
      <c r="AN500" s="15" t="s">
        <v>37</v>
      </c>
      <c r="AP500" s="16">
        <v>132904.57806129154</v>
      </c>
      <c r="AQ500" s="17">
        <v>5</v>
      </c>
      <c r="AR500" s="18" t="s">
        <v>37</v>
      </c>
      <c r="AS500" s="19">
        <v>1752271.5323580948</v>
      </c>
      <c r="AT500" s="19" t="s">
        <v>37</v>
      </c>
      <c r="AV500" s="16">
        <v>132904.57806129154</v>
      </c>
      <c r="AW500" s="17">
        <v>19</v>
      </c>
      <c r="AX500" s="18">
        <v>19</v>
      </c>
      <c r="AY500" s="19">
        <v>936999.35110061266</v>
      </c>
      <c r="AZ500" s="19">
        <v>936999.35110061266</v>
      </c>
    </row>
    <row r="501" spans="9:52" x14ac:dyDescent="0.15">
      <c r="I501" s="14">
        <v>45060</v>
      </c>
      <c r="J501" s="15" t="s">
        <v>37</v>
      </c>
      <c r="K501" s="15" t="s">
        <v>37</v>
      </c>
      <c r="L501" s="15">
        <v>31278.165210699328</v>
      </c>
      <c r="M501" s="15">
        <v>31826.269873437588</v>
      </c>
      <c r="N501" s="15" t="s">
        <v>37</v>
      </c>
      <c r="O501" s="15" t="s">
        <v>37</v>
      </c>
      <c r="P501" s="15">
        <v>34599.483760740433</v>
      </c>
      <c r="Q501" s="15">
        <v>35160.711897522648</v>
      </c>
      <c r="R501" s="15" t="s">
        <v>37</v>
      </c>
      <c r="S501" s="15" t="s">
        <v>37</v>
      </c>
      <c r="T501" s="15" t="s">
        <v>37</v>
      </c>
      <c r="U501" s="15" t="s">
        <v>37</v>
      </c>
      <c r="V501" s="15" t="s">
        <v>37</v>
      </c>
      <c r="W501" s="15" t="s">
        <v>37</v>
      </c>
      <c r="X501" s="15" t="s">
        <v>37</v>
      </c>
      <c r="Y501" s="15" t="s">
        <v>37</v>
      </c>
      <c r="Z501" s="15" t="s">
        <v>37</v>
      </c>
      <c r="AA501" s="15" t="s">
        <v>37</v>
      </c>
      <c r="AB501" s="15" t="s">
        <v>37</v>
      </c>
      <c r="AC501" s="15" t="s">
        <v>37</v>
      </c>
      <c r="AD501" s="15" t="s">
        <v>37</v>
      </c>
      <c r="AE501" s="15" t="s">
        <v>37</v>
      </c>
      <c r="AF501" s="15" t="s">
        <v>37</v>
      </c>
      <c r="AG501" s="15" t="s">
        <v>37</v>
      </c>
      <c r="AH501" s="15" t="s">
        <v>37</v>
      </c>
      <c r="AI501" s="15" t="s">
        <v>37</v>
      </c>
      <c r="AJ501" s="15" t="s">
        <v>37</v>
      </c>
      <c r="AK501" s="15" t="s">
        <v>37</v>
      </c>
      <c r="AL501" s="15" t="s">
        <v>37</v>
      </c>
      <c r="AM501" s="15" t="s">
        <v>37</v>
      </c>
      <c r="AN501" s="15" t="s">
        <v>37</v>
      </c>
      <c r="AP501" s="16">
        <v>132864.63074240001</v>
      </c>
      <c r="AQ501" s="17">
        <v>5</v>
      </c>
      <c r="AR501" s="18" t="s">
        <v>37</v>
      </c>
      <c r="AS501" s="19">
        <v>1885136.1631004948</v>
      </c>
      <c r="AT501" s="19" t="s">
        <v>37</v>
      </c>
      <c r="AV501" s="16">
        <v>132864.63074240001</v>
      </c>
      <c r="AW501" s="17">
        <v>20</v>
      </c>
      <c r="AX501" s="18" t="s">
        <v>37</v>
      </c>
      <c r="AY501" s="19">
        <v>132864.63074240001</v>
      </c>
      <c r="AZ501" s="19" t="s">
        <v>37</v>
      </c>
    </row>
    <row r="502" spans="9:52" x14ac:dyDescent="0.15">
      <c r="I502" s="14">
        <v>45061</v>
      </c>
      <c r="J502" s="15" t="s">
        <v>37</v>
      </c>
      <c r="K502" s="15" t="s">
        <v>37</v>
      </c>
      <c r="L502" s="15">
        <v>31268.763887898855</v>
      </c>
      <c r="M502" s="15">
        <v>31816.703806035624</v>
      </c>
      <c r="N502" s="15" t="s">
        <v>37</v>
      </c>
      <c r="O502" s="15" t="s">
        <v>37</v>
      </c>
      <c r="P502" s="15">
        <v>34589.084144478627</v>
      </c>
      <c r="Q502" s="15">
        <v>35150.143592118016</v>
      </c>
      <c r="R502" s="15" t="s">
        <v>37</v>
      </c>
      <c r="S502" s="15" t="s">
        <v>37</v>
      </c>
      <c r="T502" s="15" t="s">
        <v>37</v>
      </c>
      <c r="U502" s="15" t="s">
        <v>37</v>
      </c>
      <c r="V502" s="15" t="s">
        <v>37</v>
      </c>
      <c r="W502" s="15" t="s">
        <v>37</v>
      </c>
      <c r="X502" s="15" t="s">
        <v>37</v>
      </c>
      <c r="Y502" s="15" t="s">
        <v>37</v>
      </c>
      <c r="Z502" s="15" t="s">
        <v>37</v>
      </c>
      <c r="AA502" s="15" t="s">
        <v>37</v>
      </c>
      <c r="AB502" s="15" t="s">
        <v>37</v>
      </c>
      <c r="AC502" s="15" t="s">
        <v>37</v>
      </c>
      <c r="AD502" s="15" t="s">
        <v>37</v>
      </c>
      <c r="AE502" s="15" t="s">
        <v>37</v>
      </c>
      <c r="AF502" s="15" t="s">
        <v>37</v>
      </c>
      <c r="AG502" s="15" t="s">
        <v>37</v>
      </c>
      <c r="AH502" s="15" t="s">
        <v>37</v>
      </c>
      <c r="AI502" s="15" t="s">
        <v>37</v>
      </c>
      <c r="AJ502" s="15" t="s">
        <v>37</v>
      </c>
      <c r="AK502" s="15" t="s">
        <v>37</v>
      </c>
      <c r="AL502" s="15" t="s">
        <v>37</v>
      </c>
      <c r="AM502" s="15" t="s">
        <v>37</v>
      </c>
      <c r="AN502" s="15" t="s">
        <v>37</v>
      </c>
      <c r="AP502" s="16">
        <v>132824.69543053114</v>
      </c>
      <c r="AQ502" s="17">
        <v>5</v>
      </c>
      <c r="AR502" s="18" t="s">
        <v>37</v>
      </c>
      <c r="AS502" s="19">
        <v>2017960.8585310259</v>
      </c>
      <c r="AT502" s="19" t="s">
        <v>37</v>
      </c>
      <c r="AV502" s="16">
        <v>132824.69543053114</v>
      </c>
      <c r="AW502" s="17">
        <v>20</v>
      </c>
      <c r="AX502" s="18" t="s">
        <v>37</v>
      </c>
      <c r="AY502" s="19">
        <v>265689.32617293112</v>
      </c>
      <c r="AZ502" s="19" t="s">
        <v>37</v>
      </c>
    </row>
    <row r="503" spans="9:52" x14ac:dyDescent="0.15">
      <c r="I503" s="14">
        <v>45062</v>
      </c>
      <c r="J503" s="15" t="s">
        <v>37</v>
      </c>
      <c r="K503" s="15" t="s">
        <v>37</v>
      </c>
      <c r="L503" s="15">
        <v>31259.365390867406</v>
      </c>
      <c r="M503" s="15">
        <v>31807.140613920212</v>
      </c>
      <c r="N503" s="15" t="s">
        <v>37</v>
      </c>
      <c r="O503" s="15" t="s">
        <v>37</v>
      </c>
      <c r="P503" s="15">
        <v>34578.687654044348</v>
      </c>
      <c r="Q503" s="15">
        <v>35139.578463244048</v>
      </c>
      <c r="R503" s="15" t="s">
        <v>37</v>
      </c>
      <c r="S503" s="15" t="s">
        <v>37</v>
      </c>
      <c r="T503" s="15" t="s">
        <v>37</v>
      </c>
      <c r="U503" s="15" t="s">
        <v>37</v>
      </c>
      <c r="V503" s="15" t="s">
        <v>37</v>
      </c>
      <c r="W503" s="15" t="s">
        <v>37</v>
      </c>
      <c r="X503" s="15" t="s">
        <v>37</v>
      </c>
      <c r="Y503" s="15" t="s">
        <v>37</v>
      </c>
      <c r="Z503" s="15" t="s">
        <v>37</v>
      </c>
      <c r="AA503" s="15" t="s">
        <v>37</v>
      </c>
      <c r="AB503" s="15" t="s">
        <v>37</v>
      </c>
      <c r="AC503" s="15" t="s">
        <v>37</v>
      </c>
      <c r="AD503" s="15" t="s">
        <v>37</v>
      </c>
      <c r="AE503" s="15" t="s">
        <v>37</v>
      </c>
      <c r="AF503" s="15" t="s">
        <v>37</v>
      </c>
      <c r="AG503" s="15" t="s">
        <v>37</v>
      </c>
      <c r="AH503" s="15" t="s">
        <v>37</v>
      </c>
      <c r="AI503" s="15" t="s">
        <v>37</v>
      </c>
      <c r="AJ503" s="15" t="s">
        <v>37</v>
      </c>
      <c r="AK503" s="15" t="s">
        <v>37</v>
      </c>
      <c r="AL503" s="15" t="s">
        <v>37</v>
      </c>
      <c r="AM503" s="15" t="s">
        <v>37</v>
      </c>
      <c r="AN503" s="15" t="s">
        <v>37</v>
      </c>
      <c r="AP503" s="16">
        <v>132784.77212207601</v>
      </c>
      <c r="AQ503" s="17">
        <v>5</v>
      </c>
      <c r="AR503" s="18" t="s">
        <v>37</v>
      </c>
      <c r="AS503" s="19">
        <v>2150745.630653102</v>
      </c>
      <c r="AT503" s="19" t="s">
        <v>37</v>
      </c>
      <c r="AV503" s="16">
        <v>132784.77212207601</v>
      </c>
      <c r="AW503" s="17">
        <v>20</v>
      </c>
      <c r="AX503" s="18" t="s">
        <v>37</v>
      </c>
      <c r="AY503" s="19">
        <v>398474.09829500713</v>
      </c>
      <c r="AZ503" s="19" t="s">
        <v>37</v>
      </c>
    </row>
    <row r="504" spans="9:52" x14ac:dyDescent="0.15">
      <c r="I504" s="14">
        <v>45063</v>
      </c>
      <c r="J504" s="15" t="s">
        <v>37</v>
      </c>
      <c r="K504" s="15" t="s">
        <v>37</v>
      </c>
      <c r="L504" s="15">
        <v>30769.200953851705</v>
      </c>
      <c r="M504" s="15">
        <v>31315.798776587308</v>
      </c>
      <c r="N504" s="15" t="s">
        <v>37</v>
      </c>
      <c r="O504" s="15" t="s">
        <v>37</v>
      </c>
      <c r="P504" s="15">
        <v>34081.416904153004</v>
      </c>
      <c r="Q504" s="15">
        <v>34641.113502863373</v>
      </c>
      <c r="R504" s="15" t="s">
        <v>37</v>
      </c>
      <c r="S504" s="15" t="s">
        <v>37</v>
      </c>
      <c r="T504" s="15" t="s">
        <v>37</v>
      </c>
      <c r="U504" s="15" t="s">
        <v>37</v>
      </c>
      <c r="V504" s="15" t="s">
        <v>37</v>
      </c>
      <c r="W504" s="15" t="s">
        <v>37</v>
      </c>
      <c r="X504" s="15" t="s">
        <v>37</v>
      </c>
      <c r="Y504" s="15" t="s">
        <v>37</v>
      </c>
      <c r="Z504" s="15" t="s">
        <v>37</v>
      </c>
      <c r="AA504" s="15" t="s">
        <v>37</v>
      </c>
      <c r="AB504" s="15" t="s">
        <v>37</v>
      </c>
      <c r="AC504" s="15" t="s">
        <v>37</v>
      </c>
      <c r="AD504" s="15" t="s">
        <v>37</v>
      </c>
      <c r="AE504" s="15" t="s">
        <v>37</v>
      </c>
      <c r="AF504" s="15" t="s">
        <v>37</v>
      </c>
      <c r="AG504" s="15" t="s">
        <v>37</v>
      </c>
      <c r="AH504" s="15" t="s">
        <v>37</v>
      </c>
      <c r="AI504" s="15" t="s">
        <v>37</v>
      </c>
      <c r="AJ504" s="15" t="s">
        <v>37</v>
      </c>
      <c r="AK504" s="15" t="s">
        <v>37</v>
      </c>
      <c r="AL504" s="15" t="s">
        <v>37</v>
      </c>
      <c r="AM504" s="15" t="s">
        <v>37</v>
      </c>
      <c r="AN504" s="15" t="s">
        <v>37</v>
      </c>
      <c r="AP504" s="16">
        <v>130807.5301374554</v>
      </c>
      <c r="AQ504" s="17">
        <v>5</v>
      </c>
      <c r="AR504" s="18" t="s">
        <v>37</v>
      </c>
      <c r="AS504" s="19">
        <v>2281553.1607905575</v>
      </c>
      <c r="AT504" s="19" t="s">
        <v>37</v>
      </c>
      <c r="AV504" s="16">
        <v>130807.5301374554</v>
      </c>
      <c r="AW504" s="17">
        <v>20</v>
      </c>
      <c r="AX504" s="18" t="s">
        <v>37</v>
      </c>
      <c r="AY504" s="19">
        <v>529281.62843246257</v>
      </c>
      <c r="AZ504" s="19" t="s">
        <v>37</v>
      </c>
    </row>
    <row r="505" spans="9:52" x14ac:dyDescent="0.15">
      <c r="I505" s="14">
        <v>45064</v>
      </c>
      <c r="J505" s="15" t="s">
        <v>37</v>
      </c>
      <c r="K505" s="15" t="s">
        <v>37</v>
      </c>
      <c r="L505" s="15">
        <v>30759.952611165001</v>
      </c>
      <c r="M505" s="15">
        <v>31306.386142212174</v>
      </c>
      <c r="N505" s="15" t="s">
        <v>37</v>
      </c>
      <c r="O505" s="15" t="s">
        <v>37</v>
      </c>
      <c r="P505" s="15">
        <v>34071.173003986383</v>
      </c>
      <c r="Q505" s="15">
        <v>34630.701373890515</v>
      </c>
      <c r="R505" s="15" t="s">
        <v>37</v>
      </c>
      <c r="S505" s="15" t="s">
        <v>37</v>
      </c>
      <c r="T505" s="15" t="s">
        <v>37</v>
      </c>
      <c r="U505" s="15" t="s">
        <v>37</v>
      </c>
      <c r="V505" s="15" t="s">
        <v>37</v>
      </c>
      <c r="W505" s="15" t="s">
        <v>37</v>
      </c>
      <c r="X505" s="15" t="s">
        <v>37</v>
      </c>
      <c r="Y505" s="15" t="s">
        <v>37</v>
      </c>
      <c r="Z505" s="15" t="s">
        <v>37</v>
      </c>
      <c r="AA505" s="15" t="s">
        <v>37</v>
      </c>
      <c r="AB505" s="15" t="s">
        <v>37</v>
      </c>
      <c r="AC505" s="15" t="s">
        <v>37</v>
      </c>
      <c r="AD505" s="15" t="s">
        <v>37</v>
      </c>
      <c r="AE505" s="15" t="s">
        <v>37</v>
      </c>
      <c r="AF505" s="15" t="s">
        <v>37</v>
      </c>
      <c r="AG505" s="15" t="s">
        <v>37</v>
      </c>
      <c r="AH505" s="15" t="s">
        <v>37</v>
      </c>
      <c r="AI505" s="15" t="s">
        <v>37</v>
      </c>
      <c r="AJ505" s="15" t="s">
        <v>37</v>
      </c>
      <c r="AK505" s="15" t="s">
        <v>37</v>
      </c>
      <c r="AL505" s="15" t="s">
        <v>37</v>
      </c>
      <c r="AM505" s="15" t="s">
        <v>37</v>
      </c>
      <c r="AN505" s="15" t="s">
        <v>37</v>
      </c>
      <c r="AP505" s="16">
        <v>130768.21313125407</v>
      </c>
      <c r="AQ505" s="17">
        <v>5</v>
      </c>
      <c r="AR505" s="18" t="s">
        <v>37</v>
      </c>
      <c r="AS505" s="19">
        <v>2412321.3739218116</v>
      </c>
      <c r="AT505" s="19" t="s">
        <v>37</v>
      </c>
      <c r="AV505" s="16">
        <v>130768.21313125407</v>
      </c>
      <c r="AW505" s="17">
        <v>20</v>
      </c>
      <c r="AX505" s="18" t="s">
        <v>37</v>
      </c>
      <c r="AY505" s="19">
        <v>660049.84156371665</v>
      </c>
      <c r="AZ505" s="19" t="s">
        <v>37</v>
      </c>
    </row>
    <row r="506" spans="9:52" x14ac:dyDescent="0.15">
      <c r="I506" s="14">
        <v>45065</v>
      </c>
      <c r="J506" s="15" t="s">
        <v>37</v>
      </c>
      <c r="K506" s="15" t="s">
        <v>37</v>
      </c>
      <c r="L506" s="15">
        <v>30750.707048265875</v>
      </c>
      <c r="M506" s="15">
        <v>31296.976337006003</v>
      </c>
      <c r="N506" s="15" t="s">
        <v>37</v>
      </c>
      <c r="O506" s="15" t="s">
        <v>37</v>
      </c>
      <c r="P506" s="15">
        <v>34060.932182843469</v>
      </c>
      <c r="Q506" s="15">
        <v>34620.292374506127</v>
      </c>
      <c r="R506" s="15" t="s">
        <v>37</v>
      </c>
      <c r="S506" s="15" t="s">
        <v>37</v>
      </c>
      <c r="T506" s="15" t="s">
        <v>37</v>
      </c>
      <c r="U506" s="15" t="s">
        <v>37</v>
      </c>
      <c r="V506" s="15" t="s">
        <v>37</v>
      </c>
      <c r="W506" s="15" t="s">
        <v>37</v>
      </c>
      <c r="X506" s="15" t="s">
        <v>37</v>
      </c>
      <c r="Y506" s="15" t="s">
        <v>37</v>
      </c>
      <c r="Z506" s="15" t="s">
        <v>37</v>
      </c>
      <c r="AA506" s="15" t="s">
        <v>37</v>
      </c>
      <c r="AB506" s="15" t="s">
        <v>37</v>
      </c>
      <c r="AC506" s="15" t="s">
        <v>37</v>
      </c>
      <c r="AD506" s="15" t="s">
        <v>37</v>
      </c>
      <c r="AE506" s="15" t="s">
        <v>37</v>
      </c>
      <c r="AF506" s="15" t="s">
        <v>37</v>
      </c>
      <c r="AG506" s="15" t="s">
        <v>37</v>
      </c>
      <c r="AH506" s="15" t="s">
        <v>37</v>
      </c>
      <c r="AI506" s="15" t="s">
        <v>37</v>
      </c>
      <c r="AJ506" s="15" t="s">
        <v>37</v>
      </c>
      <c r="AK506" s="15" t="s">
        <v>37</v>
      </c>
      <c r="AL506" s="15" t="s">
        <v>37</v>
      </c>
      <c r="AM506" s="15" t="s">
        <v>37</v>
      </c>
      <c r="AN506" s="15" t="s">
        <v>37</v>
      </c>
      <c r="AP506" s="16">
        <v>130728.90794262147</v>
      </c>
      <c r="AQ506" s="17">
        <v>5</v>
      </c>
      <c r="AR506" s="18" t="s">
        <v>37</v>
      </c>
      <c r="AS506" s="19">
        <v>2543050.2818644331</v>
      </c>
      <c r="AT506" s="19" t="s">
        <v>37</v>
      </c>
      <c r="AV506" s="16">
        <v>130728.90794262147</v>
      </c>
      <c r="AW506" s="17">
        <v>20</v>
      </c>
      <c r="AX506" s="18" t="s">
        <v>37</v>
      </c>
      <c r="AY506" s="19">
        <v>790778.74950633815</v>
      </c>
      <c r="AZ506" s="19" t="s">
        <v>37</v>
      </c>
    </row>
    <row r="507" spans="9:52" x14ac:dyDescent="0.15">
      <c r="I507" s="14">
        <v>45066</v>
      </c>
      <c r="J507" s="15" t="s">
        <v>37</v>
      </c>
      <c r="K507" s="15" t="s">
        <v>37</v>
      </c>
      <c r="L507" s="15">
        <v>30741.464264318798</v>
      </c>
      <c r="M507" s="15">
        <v>31287.569360118425</v>
      </c>
      <c r="N507" s="15" t="s">
        <v>37</v>
      </c>
      <c r="O507" s="15" t="s">
        <v>37</v>
      </c>
      <c r="P507" s="15">
        <v>34050.69443979879</v>
      </c>
      <c r="Q507" s="15">
        <v>34609.886503769565</v>
      </c>
      <c r="R507" s="15" t="s">
        <v>37</v>
      </c>
      <c r="S507" s="15" t="s">
        <v>37</v>
      </c>
      <c r="T507" s="15" t="s">
        <v>37</v>
      </c>
      <c r="U507" s="15" t="s">
        <v>37</v>
      </c>
      <c r="V507" s="15" t="s">
        <v>37</v>
      </c>
      <c r="W507" s="15" t="s">
        <v>37</v>
      </c>
      <c r="X507" s="15" t="s">
        <v>37</v>
      </c>
      <c r="Y507" s="15" t="s">
        <v>37</v>
      </c>
      <c r="Z507" s="15" t="s">
        <v>37</v>
      </c>
      <c r="AA507" s="15" t="s">
        <v>37</v>
      </c>
      <c r="AB507" s="15" t="s">
        <v>37</v>
      </c>
      <c r="AC507" s="15" t="s">
        <v>37</v>
      </c>
      <c r="AD507" s="15" t="s">
        <v>37</v>
      </c>
      <c r="AE507" s="15" t="s">
        <v>37</v>
      </c>
      <c r="AF507" s="15" t="s">
        <v>37</v>
      </c>
      <c r="AG507" s="15" t="s">
        <v>37</v>
      </c>
      <c r="AH507" s="15" t="s">
        <v>37</v>
      </c>
      <c r="AI507" s="15" t="s">
        <v>37</v>
      </c>
      <c r="AJ507" s="15" t="s">
        <v>37</v>
      </c>
      <c r="AK507" s="15" t="s">
        <v>37</v>
      </c>
      <c r="AL507" s="15" t="s">
        <v>37</v>
      </c>
      <c r="AM507" s="15" t="s">
        <v>37</v>
      </c>
      <c r="AN507" s="15" t="s">
        <v>37</v>
      </c>
      <c r="AP507" s="16">
        <v>130689.61456800558</v>
      </c>
      <c r="AQ507" s="17">
        <v>5</v>
      </c>
      <c r="AR507" s="18" t="s">
        <v>37</v>
      </c>
      <c r="AS507" s="19">
        <v>2673739.8964324389</v>
      </c>
      <c r="AT507" s="19" t="s">
        <v>37</v>
      </c>
      <c r="AV507" s="16">
        <v>130689.61456800558</v>
      </c>
      <c r="AW507" s="17">
        <v>20</v>
      </c>
      <c r="AX507" s="18">
        <v>20</v>
      </c>
      <c r="AY507" s="19">
        <v>921468.3640743437</v>
      </c>
      <c r="AZ507" s="19">
        <v>921468.3640743437</v>
      </c>
    </row>
    <row r="508" spans="9:52" x14ac:dyDescent="0.15">
      <c r="I508" s="14">
        <v>45067</v>
      </c>
      <c r="J508" s="15" t="s">
        <v>37</v>
      </c>
      <c r="K508" s="15" t="s">
        <v>37</v>
      </c>
      <c r="L508" s="15">
        <v>30732.224258488492</v>
      </c>
      <c r="M508" s="15">
        <v>31278.165210699328</v>
      </c>
      <c r="N508" s="15" t="s">
        <v>37</v>
      </c>
      <c r="O508" s="15" t="s">
        <v>37</v>
      </c>
      <c r="P508" s="15">
        <v>34040.45977392717</v>
      </c>
      <c r="Q508" s="15">
        <v>34599.483760740433</v>
      </c>
      <c r="R508" s="15" t="s">
        <v>37</v>
      </c>
      <c r="S508" s="15" t="s">
        <v>37</v>
      </c>
      <c r="T508" s="15" t="s">
        <v>37</v>
      </c>
      <c r="U508" s="15" t="s">
        <v>37</v>
      </c>
      <c r="V508" s="15" t="s">
        <v>37</v>
      </c>
      <c r="W508" s="15" t="s">
        <v>37</v>
      </c>
      <c r="X508" s="15" t="s">
        <v>37</v>
      </c>
      <c r="Y508" s="15" t="s">
        <v>37</v>
      </c>
      <c r="Z508" s="15" t="s">
        <v>37</v>
      </c>
      <c r="AA508" s="15" t="s">
        <v>37</v>
      </c>
      <c r="AB508" s="15" t="s">
        <v>37</v>
      </c>
      <c r="AC508" s="15" t="s">
        <v>37</v>
      </c>
      <c r="AD508" s="15" t="s">
        <v>37</v>
      </c>
      <c r="AE508" s="15" t="s">
        <v>37</v>
      </c>
      <c r="AF508" s="15" t="s">
        <v>37</v>
      </c>
      <c r="AG508" s="15" t="s">
        <v>37</v>
      </c>
      <c r="AH508" s="15" t="s">
        <v>37</v>
      </c>
      <c r="AI508" s="15" t="s">
        <v>37</v>
      </c>
      <c r="AJ508" s="15" t="s">
        <v>37</v>
      </c>
      <c r="AK508" s="15" t="s">
        <v>37</v>
      </c>
      <c r="AL508" s="15" t="s">
        <v>37</v>
      </c>
      <c r="AM508" s="15" t="s">
        <v>37</v>
      </c>
      <c r="AN508" s="15" t="s">
        <v>37</v>
      </c>
      <c r="AP508" s="16">
        <v>130650.33300385543</v>
      </c>
      <c r="AQ508" s="17">
        <v>5</v>
      </c>
      <c r="AR508" s="18" t="s">
        <v>37</v>
      </c>
      <c r="AS508" s="19">
        <v>2804390.2294362942</v>
      </c>
      <c r="AT508" s="19" t="s">
        <v>37</v>
      </c>
      <c r="AV508" s="16">
        <v>130650.33300385543</v>
      </c>
      <c r="AW508" s="17">
        <v>21</v>
      </c>
      <c r="AX508" s="18" t="s">
        <v>37</v>
      </c>
      <c r="AY508" s="19">
        <v>130650.33300385543</v>
      </c>
      <c r="AZ508" s="19" t="s">
        <v>37</v>
      </c>
    </row>
    <row r="509" spans="9:52" x14ac:dyDescent="0.15">
      <c r="I509" s="14">
        <v>45068</v>
      </c>
      <c r="J509" s="15" t="s">
        <v>37</v>
      </c>
      <c r="K509" s="15" t="s">
        <v>37</v>
      </c>
      <c r="L509" s="15">
        <v>30722.987029939944</v>
      </c>
      <c r="M509" s="15">
        <v>31268.763887898855</v>
      </c>
      <c r="N509" s="15" t="s">
        <v>37</v>
      </c>
      <c r="O509" s="15" t="s">
        <v>37</v>
      </c>
      <c r="P509" s="15">
        <v>34030.228184303691</v>
      </c>
      <c r="Q509" s="15">
        <v>34589.084144478627</v>
      </c>
      <c r="R509" s="15" t="s">
        <v>37</v>
      </c>
      <c r="S509" s="15" t="s">
        <v>37</v>
      </c>
      <c r="T509" s="15" t="s">
        <v>37</v>
      </c>
      <c r="U509" s="15" t="s">
        <v>37</v>
      </c>
      <c r="V509" s="15" t="s">
        <v>37</v>
      </c>
      <c r="W509" s="15" t="s">
        <v>37</v>
      </c>
      <c r="X509" s="15" t="s">
        <v>37</v>
      </c>
      <c r="Y509" s="15" t="s">
        <v>37</v>
      </c>
      <c r="Z509" s="15" t="s">
        <v>37</v>
      </c>
      <c r="AA509" s="15" t="s">
        <v>37</v>
      </c>
      <c r="AB509" s="15" t="s">
        <v>37</v>
      </c>
      <c r="AC509" s="15" t="s">
        <v>37</v>
      </c>
      <c r="AD509" s="15" t="s">
        <v>37</v>
      </c>
      <c r="AE509" s="15" t="s">
        <v>37</v>
      </c>
      <c r="AF509" s="15" t="s">
        <v>37</v>
      </c>
      <c r="AG509" s="15" t="s">
        <v>37</v>
      </c>
      <c r="AH509" s="15" t="s">
        <v>37</v>
      </c>
      <c r="AI509" s="15" t="s">
        <v>37</v>
      </c>
      <c r="AJ509" s="15" t="s">
        <v>37</v>
      </c>
      <c r="AK509" s="15" t="s">
        <v>37</v>
      </c>
      <c r="AL509" s="15" t="s">
        <v>37</v>
      </c>
      <c r="AM509" s="15" t="s">
        <v>37</v>
      </c>
      <c r="AN509" s="15" t="s">
        <v>37</v>
      </c>
      <c r="AP509" s="16">
        <v>130611.06324662111</v>
      </c>
      <c r="AQ509" s="17">
        <v>5</v>
      </c>
      <c r="AR509" s="18" t="s">
        <v>37</v>
      </c>
      <c r="AS509" s="19">
        <v>2935001.2926829155</v>
      </c>
      <c r="AT509" s="19" t="s">
        <v>37</v>
      </c>
      <c r="AV509" s="16">
        <v>130611.06324662111</v>
      </c>
      <c r="AW509" s="17">
        <v>21</v>
      </c>
      <c r="AX509" s="18" t="s">
        <v>37</v>
      </c>
      <c r="AY509" s="19">
        <v>261261.39625047654</v>
      </c>
      <c r="AZ509" s="19" t="s">
        <v>37</v>
      </c>
    </row>
    <row r="510" spans="9:52" x14ac:dyDescent="0.15">
      <c r="I510" s="14">
        <v>45069</v>
      </c>
      <c r="J510" s="15" t="s">
        <v>37</v>
      </c>
      <c r="K510" s="15" t="s">
        <v>37</v>
      </c>
      <c r="L510" s="15">
        <v>30713.752577838372</v>
      </c>
      <c r="M510" s="15">
        <v>31259.365390867406</v>
      </c>
      <c r="N510" s="15" t="s">
        <v>37</v>
      </c>
      <c r="O510" s="15" t="s">
        <v>37</v>
      </c>
      <c r="P510" s="15">
        <v>34019.99967000373</v>
      </c>
      <c r="Q510" s="15">
        <v>34578.687654044348</v>
      </c>
      <c r="R510" s="15" t="s">
        <v>37</v>
      </c>
      <c r="S510" s="15" t="s">
        <v>37</v>
      </c>
      <c r="T510" s="15" t="s">
        <v>37</v>
      </c>
      <c r="U510" s="15" t="s">
        <v>37</v>
      </c>
      <c r="V510" s="15" t="s">
        <v>37</v>
      </c>
      <c r="W510" s="15" t="s">
        <v>37</v>
      </c>
      <c r="X510" s="15" t="s">
        <v>37</v>
      </c>
      <c r="Y510" s="15" t="s">
        <v>37</v>
      </c>
      <c r="Z510" s="15" t="s">
        <v>37</v>
      </c>
      <c r="AA510" s="15" t="s">
        <v>37</v>
      </c>
      <c r="AB510" s="15" t="s">
        <v>37</v>
      </c>
      <c r="AC510" s="15" t="s">
        <v>37</v>
      </c>
      <c r="AD510" s="15" t="s">
        <v>37</v>
      </c>
      <c r="AE510" s="15" t="s">
        <v>37</v>
      </c>
      <c r="AF510" s="15" t="s">
        <v>37</v>
      </c>
      <c r="AG510" s="15" t="s">
        <v>37</v>
      </c>
      <c r="AH510" s="15" t="s">
        <v>37</v>
      </c>
      <c r="AI510" s="15" t="s">
        <v>37</v>
      </c>
      <c r="AJ510" s="15" t="s">
        <v>37</v>
      </c>
      <c r="AK510" s="15" t="s">
        <v>37</v>
      </c>
      <c r="AL510" s="15" t="s">
        <v>37</v>
      </c>
      <c r="AM510" s="15" t="s">
        <v>37</v>
      </c>
      <c r="AN510" s="15" t="s">
        <v>37</v>
      </c>
      <c r="AP510" s="16">
        <v>130571.80529275385</v>
      </c>
      <c r="AQ510" s="17">
        <v>5</v>
      </c>
      <c r="AR510" s="18" t="s">
        <v>37</v>
      </c>
      <c r="AS510" s="19">
        <v>3065573.0979756694</v>
      </c>
      <c r="AT510" s="19" t="s">
        <v>37</v>
      </c>
      <c r="AV510" s="16">
        <v>130571.80529275385</v>
      </c>
      <c r="AW510" s="17">
        <v>21</v>
      </c>
      <c r="AX510" s="18" t="s">
        <v>37</v>
      </c>
      <c r="AY510" s="19">
        <v>391833.20154323039</v>
      </c>
      <c r="AZ510" s="19" t="s">
        <v>37</v>
      </c>
    </row>
    <row r="511" spans="9:52" x14ac:dyDescent="0.15">
      <c r="I511" s="14">
        <v>45070</v>
      </c>
      <c r="J511" s="15" t="s">
        <v>37</v>
      </c>
      <c r="K511" s="15" t="s">
        <v>37</v>
      </c>
      <c r="L511" s="15">
        <v>30224.76276226568</v>
      </c>
      <c r="M511" s="15">
        <v>30769.200953851705</v>
      </c>
      <c r="N511" s="15" t="s">
        <v>37</v>
      </c>
      <c r="O511" s="15" t="s">
        <v>37</v>
      </c>
      <c r="P511" s="15">
        <v>33523.920312530012</v>
      </c>
      <c r="Q511" s="15">
        <v>34081.416904153004</v>
      </c>
      <c r="R511" s="15" t="s">
        <v>37</v>
      </c>
      <c r="S511" s="15" t="s">
        <v>37</v>
      </c>
      <c r="T511" s="15" t="s">
        <v>37</v>
      </c>
      <c r="U511" s="15" t="s">
        <v>37</v>
      </c>
      <c r="V511" s="15" t="s">
        <v>37</v>
      </c>
      <c r="W511" s="15" t="s">
        <v>37</v>
      </c>
      <c r="X511" s="15" t="s">
        <v>37</v>
      </c>
      <c r="Y511" s="15" t="s">
        <v>37</v>
      </c>
      <c r="Z511" s="15" t="s">
        <v>37</v>
      </c>
      <c r="AA511" s="15" t="s">
        <v>37</v>
      </c>
      <c r="AB511" s="15" t="s">
        <v>37</v>
      </c>
      <c r="AC511" s="15" t="s">
        <v>37</v>
      </c>
      <c r="AD511" s="15" t="s">
        <v>37</v>
      </c>
      <c r="AE511" s="15" t="s">
        <v>37</v>
      </c>
      <c r="AF511" s="15" t="s">
        <v>37</v>
      </c>
      <c r="AG511" s="15" t="s">
        <v>37</v>
      </c>
      <c r="AH511" s="15" t="s">
        <v>37</v>
      </c>
      <c r="AI511" s="15" t="s">
        <v>37</v>
      </c>
      <c r="AJ511" s="15" t="s">
        <v>37</v>
      </c>
      <c r="AK511" s="15" t="s">
        <v>37</v>
      </c>
      <c r="AL511" s="15" t="s">
        <v>37</v>
      </c>
      <c r="AM511" s="15" t="s">
        <v>37</v>
      </c>
      <c r="AN511" s="15" t="s">
        <v>37</v>
      </c>
      <c r="AP511" s="16">
        <v>128599.3009328004</v>
      </c>
      <c r="AQ511" s="17">
        <v>5</v>
      </c>
      <c r="AR511" s="18" t="s">
        <v>37</v>
      </c>
      <c r="AS511" s="19">
        <v>3194172.3989084698</v>
      </c>
      <c r="AT511" s="19" t="s">
        <v>37</v>
      </c>
      <c r="AV511" s="16">
        <v>128599.3009328004</v>
      </c>
      <c r="AW511" s="17">
        <v>21</v>
      </c>
      <c r="AX511" s="18" t="s">
        <v>37</v>
      </c>
      <c r="AY511" s="19">
        <v>520432.50247603079</v>
      </c>
      <c r="AZ511" s="19" t="s">
        <v>37</v>
      </c>
    </row>
    <row r="512" spans="9:52" x14ac:dyDescent="0.15">
      <c r="I512" s="14">
        <v>45071</v>
      </c>
      <c r="J512" s="15" t="s">
        <v>37</v>
      </c>
      <c r="K512" s="15" t="s">
        <v>37</v>
      </c>
      <c r="L512" s="15">
        <v>30215.678062143994</v>
      </c>
      <c r="M512" s="15">
        <v>30759.952611165001</v>
      </c>
      <c r="N512" s="15" t="s">
        <v>37</v>
      </c>
      <c r="O512" s="15" t="s">
        <v>37</v>
      </c>
      <c r="P512" s="15">
        <v>33513.843979910365</v>
      </c>
      <c r="Q512" s="15">
        <v>34071.173003986383</v>
      </c>
      <c r="R512" s="15" t="s">
        <v>37</v>
      </c>
      <c r="S512" s="15" t="s">
        <v>37</v>
      </c>
      <c r="T512" s="15" t="s">
        <v>37</v>
      </c>
      <c r="U512" s="15" t="s">
        <v>37</v>
      </c>
      <c r="V512" s="15" t="s">
        <v>37</v>
      </c>
      <c r="W512" s="15" t="s">
        <v>37</v>
      </c>
      <c r="X512" s="15" t="s">
        <v>37</v>
      </c>
      <c r="Y512" s="15" t="s">
        <v>37</v>
      </c>
      <c r="Z512" s="15" t="s">
        <v>37</v>
      </c>
      <c r="AA512" s="15" t="s">
        <v>37</v>
      </c>
      <c r="AB512" s="15" t="s">
        <v>37</v>
      </c>
      <c r="AC512" s="15" t="s">
        <v>37</v>
      </c>
      <c r="AD512" s="15" t="s">
        <v>37</v>
      </c>
      <c r="AE512" s="15" t="s">
        <v>37</v>
      </c>
      <c r="AF512" s="15" t="s">
        <v>37</v>
      </c>
      <c r="AG512" s="15" t="s">
        <v>37</v>
      </c>
      <c r="AH512" s="15" t="s">
        <v>37</v>
      </c>
      <c r="AI512" s="15" t="s">
        <v>37</v>
      </c>
      <c r="AJ512" s="15" t="s">
        <v>37</v>
      </c>
      <c r="AK512" s="15" t="s">
        <v>37</v>
      </c>
      <c r="AL512" s="15" t="s">
        <v>37</v>
      </c>
      <c r="AM512" s="15" t="s">
        <v>37</v>
      </c>
      <c r="AN512" s="15" t="s">
        <v>37</v>
      </c>
      <c r="AP512" s="16">
        <v>128560.64765720576</v>
      </c>
      <c r="AQ512" s="17">
        <v>5</v>
      </c>
      <c r="AR512" s="18" t="s">
        <v>37</v>
      </c>
      <c r="AS512" s="19">
        <v>3322733.0465656756</v>
      </c>
      <c r="AT512" s="19" t="s">
        <v>37</v>
      </c>
      <c r="AV512" s="16">
        <v>128560.64765720576</v>
      </c>
      <c r="AW512" s="17">
        <v>21</v>
      </c>
      <c r="AX512" s="18" t="s">
        <v>37</v>
      </c>
      <c r="AY512" s="19">
        <v>648993.15013323654</v>
      </c>
      <c r="AZ512" s="19" t="s">
        <v>37</v>
      </c>
    </row>
    <row r="513" spans="9:52" x14ac:dyDescent="0.15">
      <c r="I513" s="14">
        <v>45072</v>
      </c>
      <c r="J513" s="15" t="s">
        <v>37</v>
      </c>
      <c r="K513" s="15" t="s">
        <v>37</v>
      </c>
      <c r="L513" s="15">
        <v>30206.596092623604</v>
      </c>
      <c r="M513" s="15">
        <v>30750.707048265875</v>
      </c>
      <c r="N513" s="15" t="s">
        <v>37</v>
      </c>
      <c r="O513" s="15" t="s">
        <v>37</v>
      </c>
      <c r="P513" s="15">
        <v>33503.770675948406</v>
      </c>
      <c r="Q513" s="15">
        <v>34060.932182843469</v>
      </c>
      <c r="R513" s="15" t="s">
        <v>37</v>
      </c>
      <c r="S513" s="15" t="s">
        <v>37</v>
      </c>
      <c r="T513" s="15" t="s">
        <v>37</v>
      </c>
      <c r="U513" s="15" t="s">
        <v>37</v>
      </c>
      <c r="V513" s="15" t="s">
        <v>37</v>
      </c>
      <c r="W513" s="15" t="s">
        <v>37</v>
      </c>
      <c r="X513" s="15" t="s">
        <v>37</v>
      </c>
      <c r="Y513" s="15" t="s">
        <v>37</v>
      </c>
      <c r="Z513" s="15" t="s">
        <v>37</v>
      </c>
      <c r="AA513" s="15" t="s">
        <v>37</v>
      </c>
      <c r="AB513" s="15" t="s">
        <v>37</v>
      </c>
      <c r="AC513" s="15" t="s">
        <v>37</v>
      </c>
      <c r="AD513" s="15" t="s">
        <v>37</v>
      </c>
      <c r="AE513" s="15" t="s">
        <v>37</v>
      </c>
      <c r="AF513" s="15" t="s">
        <v>37</v>
      </c>
      <c r="AG513" s="15" t="s">
        <v>37</v>
      </c>
      <c r="AH513" s="15" t="s">
        <v>37</v>
      </c>
      <c r="AI513" s="15" t="s">
        <v>37</v>
      </c>
      <c r="AJ513" s="15" t="s">
        <v>37</v>
      </c>
      <c r="AK513" s="15" t="s">
        <v>37</v>
      </c>
      <c r="AL513" s="15" t="s">
        <v>37</v>
      </c>
      <c r="AM513" s="15" t="s">
        <v>37</v>
      </c>
      <c r="AN513" s="15" t="s">
        <v>37</v>
      </c>
      <c r="AP513" s="16">
        <v>128522.00599968137</v>
      </c>
      <c r="AQ513" s="17">
        <v>5</v>
      </c>
      <c r="AR513" s="18" t="s">
        <v>37</v>
      </c>
      <c r="AS513" s="19">
        <v>3451255.0525653572</v>
      </c>
      <c r="AT513" s="19" t="s">
        <v>37</v>
      </c>
      <c r="AV513" s="16">
        <v>128522.00599968137</v>
      </c>
      <c r="AW513" s="17">
        <v>21</v>
      </c>
      <c r="AX513" s="18" t="s">
        <v>37</v>
      </c>
      <c r="AY513" s="19">
        <v>777515.15613291785</v>
      </c>
      <c r="AZ513" s="19" t="s">
        <v>37</v>
      </c>
    </row>
    <row r="514" spans="9:52" x14ac:dyDescent="0.15">
      <c r="I514" s="14">
        <v>45073</v>
      </c>
      <c r="J514" s="15" t="s">
        <v>37</v>
      </c>
      <c r="K514" s="15" t="s">
        <v>37</v>
      </c>
      <c r="L514" s="15">
        <v>30197.516852883764</v>
      </c>
      <c r="M514" s="15">
        <v>30741.464264318798</v>
      </c>
      <c r="N514" s="15" t="s">
        <v>37</v>
      </c>
      <c r="O514" s="15" t="s">
        <v>37</v>
      </c>
      <c r="P514" s="15">
        <v>33493.700399733803</v>
      </c>
      <c r="Q514" s="15">
        <v>34050.69443979879</v>
      </c>
      <c r="R514" s="15" t="s">
        <v>37</v>
      </c>
      <c r="S514" s="15" t="s">
        <v>37</v>
      </c>
      <c r="T514" s="15" t="s">
        <v>37</v>
      </c>
      <c r="U514" s="15" t="s">
        <v>37</v>
      </c>
      <c r="V514" s="15" t="s">
        <v>37</v>
      </c>
      <c r="W514" s="15" t="s">
        <v>37</v>
      </c>
      <c r="X514" s="15" t="s">
        <v>37</v>
      </c>
      <c r="Y514" s="15" t="s">
        <v>37</v>
      </c>
      <c r="Z514" s="15" t="s">
        <v>37</v>
      </c>
      <c r="AA514" s="15" t="s">
        <v>37</v>
      </c>
      <c r="AB514" s="15" t="s">
        <v>37</v>
      </c>
      <c r="AC514" s="15" t="s">
        <v>37</v>
      </c>
      <c r="AD514" s="15" t="s">
        <v>37</v>
      </c>
      <c r="AE514" s="15" t="s">
        <v>37</v>
      </c>
      <c r="AF514" s="15" t="s">
        <v>37</v>
      </c>
      <c r="AG514" s="15" t="s">
        <v>37</v>
      </c>
      <c r="AH514" s="15" t="s">
        <v>37</v>
      </c>
      <c r="AI514" s="15" t="s">
        <v>37</v>
      </c>
      <c r="AJ514" s="15" t="s">
        <v>37</v>
      </c>
      <c r="AK514" s="15" t="s">
        <v>37</v>
      </c>
      <c r="AL514" s="15" t="s">
        <v>37</v>
      </c>
      <c r="AM514" s="15" t="s">
        <v>37</v>
      </c>
      <c r="AN514" s="15" t="s">
        <v>37</v>
      </c>
      <c r="AP514" s="16">
        <v>128483.37595673517</v>
      </c>
      <c r="AQ514" s="17">
        <v>5</v>
      </c>
      <c r="AR514" s="18" t="s">
        <v>37</v>
      </c>
      <c r="AS514" s="19">
        <v>3579738.4285220923</v>
      </c>
      <c r="AT514" s="19" t="s">
        <v>37</v>
      </c>
      <c r="AV514" s="16">
        <v>128483.37595673517</v>
      </c>
      <c r="AW514" s="17">
        <v>21</v>
      </c>
      <c r="AX514" s="18">
        <v>21</v>
      </c>
      <c r="AY514" s="19">
        <v>905998.53208965296</v>
      </c>
      <c r="AZ514" s="19">
        <v>905998.53208965296</v>
      </c>
    </row>
    <row r="515" spans="9:52" x14ac:dyDescent="0.15">
      <c r="I515" s="14">
        <v>45074</v>
      </c>
      <c r="J515" s="15" t="s">
        <v>37</v>
      </c>
      <c r="K515" s="15" t="s">
        <v>37</v>
      </c>
      <c r="L515" s="15">
        <v>30188.440342103986</v>
      </c>
      <c r="M515" s="15">
        <v>30732.224258488492</v>
      </c>
      <c r="N515" s="15" t="s">
        <v>37</v>
      </c>
      <c r="O515" s="15" t="s">
        <v>37</v>
      </c>
      <c r="P515" s="15">
        <v>33483.633150356516</v>
      </c>
      <c r="Q515" s="15">
        <v>34040.45977392717</v>
      </c>
      <c r="R515" s="15" t="s">
        <v>37</v>
      </c>
      <c r="S515" s="15" t="s">
        <v>37</v>
      </c>
      <c r="T515" s="15" t="s">
        <v>37</v>
      </c>
      <c r="U515" s="15" t="s">
        <v>37</v>
      </c>
      <c r="V515" s="15" t="s">
        <v>37</v>
      </c>
      <c r="W515" s="15" t="s">
        <v>37</v>
      </c>
      <c r="X515" s="15" t="s">
        <v>37</v>
      </c>
      <c r="Y515" s="15" t="s">
        <v>37</v>
      </c>
      <c r="Z515" s="15" t="s">
        <v>37</v>
      </c>
      <c r="AA515" s="15" t="s">
        <v>37</v>
      </c>
      <c r="AB515" s="15" t="s">
        <v>37</v>
      </c>
      <c r="AC515" s="15" t="s">
        <v>37</v>
      </c>
      <c r="AD515" s="15" t="s">
        <v>37</v>
      </c>
      <c r="AE515" s="15" t="s">
        <v>37</v>
      </c>
      <c r="AF515" s="15" t="s">
        <v>37</v>
      </c>
      <c r="AG515" s="15" t="s">
        <v>37</v>
      </c>
      <c r="AH515" s="15" t="s">
        <v>37</v>
      </c>
      <c r="AI515" s="15" t="s">
        <v>37</v>
      </c>
      <c r="AJ515" s="15" t="s">
        <v>37</v>
      </c>
      <c r="AK515" s="15" t="s">
        <v>37</v>
      </c>
      <c r="AL515" s="15" t="s">
        <v>37</v>
      </c>
      <c r="AM515" s="15" t="s">
        <v>37</v>
      </c>
      <c r="AN515" s="15" t="s">
        <v>37</v>
      </c>
      <c r="AP515" s="16">
        <v>128444.75752487616</v>
      </c>
      <c r="AQ515" s="17">
        <v>5</v>
      </c>
      <c r="AR515" s="18" t="s">
        <v>37</v>
      </c>
      <c r="AS515" s="19">
        <v>3708183.1860469682</v>
      </c>
      <c r="AT515" s="19" t="s">
        <v>37</v>
      </c>
      <c r="AV515" s="16">
        <v>128444.75752487616</v>
      </c>
      <c r="AW515" s="17">
        <v>22</v>
      </c>
      <c r="AX515" s="18" t="s">
        <v>37</v>
      </c>
      <c r="AY515" s="19">
        <v>128444.75752487616</v>
      </c>
      <c r="AZ515" s="19" t="s">
        <v>37</v>
      </c>
    </row>
    <row r="516" spans="9:52" x14ac:dyDescent="0.15">
      <c r="I516" s="14">
        <v>45075</v>
      </c>
      <c r="J516" s="15" t="s">
        <v>37</v>
      </c>
      <c r="K516" s="15" t="s">
        <v>37</v>
      </c>
      <c r="L516" s="15">
        <v>30179.366559464015</v>
      </c>
      <c r="M516" s="15">
        <v>30722.987029939944</v>
      </c>
      <c r="N516" s="15" t="s">
        <v>37</v>
      </c>
      <c r="O516" s="15" t="s">
        <v>37</v>
      </c>
      <c r="P516" s="15">
        <v>33473.568926906744</v>
      </c>
      <c r="Q516" s="15">
        <v>34030.228184303691</v>
      </c>
      <c r="R516" s="15" t="s">
        <v>37</v>
      </c>
      <c r="S516" s="15" t="s">
        <v>37</v>
      </c>
      <c r="T516" s="15" t="s">
        <v>37</v>
      </c>
      <c r="U516" s="15" t="s">
        <v>37</v>
      </c>
      <c r="V516" s="15" t="s">
        <v>37</v>
      </c>
      <c r="W516" s="15" t="s">
        <v>37</v>
      </c>
      <c r="X516" s="15" t="s">
        <v>37</v>
      </c>
      <c r="Y516" s="15" t="s">
        <v>37</v>
      </c>
      <c r="Z516" s="15" t="s">
        <v>37</v>
      </c>
      <c r="AA516" s="15" t="s">
        <v>37</v>
      </c>
      <c r="AB516" s="15" t="s">
        <v>37</v>
      </c>
      <c r="AC516" s="15" t="s">
        <v>37</v>
      </c>
      <c r="AD516" s="15" t="s">
        <v>37</v>
      </c>
      <c r="AE516" s="15" t="s">
        <v>37</v>
      </c>
      <c r="AF516" s="15" t="s">
        <v>37</v>
      </c>
      <c r="AG516" s="15" t="s">
        <v>37</v>
      </c>
      <c r="AH516" s="15" t="s">
        <v>37</v>
      </c>
      <c r="AI516" s="15" t="s">
        <v>37</v>
      </c>
      <c r="AJ516" s="15" t="s">
        <v>37</v>
      </c>
      <c r="AK516" s="15" t="s">
        <v>37</v>
      </c>
      <c r="AL516" s="15" t="s">
        <v>37</v>
      </c>
      <c r="AM516" s="15" t="s">
        <v>37</v>
      </c>
      <c r="AN516" s="15" t="s">
        <v>37</v>
      </c>
      <c r="AP516" s="16">
        <v>128406.15070061439</v>
      </c>
      <c r="AQ516" s="17">
        <v>5</v>
      </c>
      <c r="AR516" s="18" t="s">
        <v>37</v>
      </c>
      <c r="AS516" s="19">
        <v>3836589.3367475825</v>
      </c>
      <c r="AT516" s="19" t="s">
        <v>37</v>
      </c>
      <c r="AV516" s="16">
        <v>128406.15070061439</v>
      </c>
      <c r="AW516" s="17">
        <v>22</v>
      </c>
      <c r="AX516" s="18" t="s">
        <v>37</v>
      </c>
      <c r="AY516" s="19">
        <v>256850.90822549054</v>
      </c>
      <c r="AZ516" s="19" t="s">
        <v>37</v>
      </c>
    </row>
    <row r="517" spans="9:52" x14ac:dyDescent="0.15">
      <c r="I517" s="14">
        <v>45076</v>
      </c>
      <c r="J517" s="15" t="s">
        <v>37</v>
      </c>
      <c r="K517" s="15" t="s">
        <v>37</v>
      </c>
      <c r="L517" s="15">
        <v>30170.295504143854</v>
      </c>
      <c r="M517" s="15">
        <v>30713.752577838372</v>
      </c>
      <c r="N517" s="15" t="s">
        <v>37</v>
      </c>
      <c r="O517" s="15" t="s">
        <v>37</v>
      </c>
      <c r="P517" s="15">
        <v>33463.507728475</v>
      </c>
      <c r="Q517" s="15">
        <v>34019.99967000373</v>
      </c>
      <c r="R517" s="15" t="s">
        <v>37</v>
      </c>
      <c r="S517" s="15" t="s">
        <v>37</v>
      </c>
      <c r="T517" s="15" t="s">
        <v>37</v>
      </c>
      <c r="U517" s="15" t="s">
        <v>37</v>
      </c>
      <c r="V517" s="15" t="s">
        <v>37</v>
      </c>
      <c r="W517" s="15" t="s">
        <v>37</v>
      </c>
      <c r="X517" s="15" t="s">
        <v>37</v>
      </c>
      <c r="Y517" s="15" t="s">
        <v>37</v>
      </c>
      <c r="Z517" s="15" t="s">
        <v>37</v>
      </c>
      <c r="AA517" s="15" t="s">
        <v>37</v>
      </c>
      <c r="AB517" s="15" t="s">
        <v>37</v>
      </c>
      <c r="AC517" s="15" t="s">
        <v>37</v>
      </c>
      <c r="AD517" s="15" t="s">
        <v>37</v>
      </c>
      <c r="AE517" s="15" t="s">
        <v>37</v>
      </c>
      <c r="AF517" s="15" t="s">
        <v>37</v>
      </c>
      <c r="AG517" s="15" t="s">
        <v>37</v>
      </c>
      <c r="AH517" s="15" t="s">
        <v>37</v>
      </c>
      <c r="AI517" s="15" t="s">
        <v>37</v>
      </c>
      <c r="AJ517" s="15" t="s">
        <v>37</v>
      </c>
      <c r="AK517" s="15" t="s">
        <v>37</v>
      </c>
      <c r="AL517" s="15" t="s">
        <v>37</v>
      </c>
      <c r="AM517" s="15" t="s">
        <v>37</v>
      </c>
      <c r="AN517" s="15" t="s">
        <v>37</v>
      </c>
      <c r="AP517" s="16">
        <v>128367.55548046096</v>
      </c>
      <c r="AQ517" s="17">
        <v>5</v>
      </c>
      <c r="AR517" s="18" t="s">
        <v>37</v>
      </c>
      <c r="AS517" s="19">
        <v>3964956.8922280436</v>
      </c>
      <c r="AT517" s="19" t="s">
        <v>37</v>
      </c>
      <c r="AV517" s="16">
        <v>128367.55548046096</v>
      </c>
      <c r="AW517" s="17">
        <v>22</v>
      </c>
      <c r="AX517" s="18" t="s">
        <v>37</v>
      </c>
      <c r="AY517" s="19">
        <v>385218.46370595146</v>
      </c>
      <c r="AZ517" s="19" t="s">
        <v>37</v>
      </c>
    </row>
    <row r="518" spans="9:52" x14ac:dyDescent="0.15">
      <c r="I518" s="14">
        <v>45077</v>
      </c>
      <c r="J518" s="15" t="s">
        <v>37</v>
      </c>
      <c r="K518" s="15" t="s">
        <v>37</v>
      </c>
      <c r="L518" s="15">
        <v>29682.477537620201</v>
      </c>
      <c r="M518" s="15">
        <v>30224.76276226568</v>
      </c>
      <c r="N518" s="15" t="s">
        <v>37</v>
      </c>
      <c r="O518" s="15" t="s">
        <v>37</v>
      </c>
      <c r="P518" s="15">
        <v>32968.616951917953</v>
      </c>
      <c r="Q518" s="15">
        <v>33523.920312530012</v>
      </c>
      <c r="R518" s="15" t="s">
        <v>37</v>
      </c>
      <c r="S518" s="15" t="s">
        <v>37</v>
      </c>
      <c r="T518" s="15" t="s">
        <v>37</v>
      </c>
      <c r="U518" s="15" t="s">
        <v>37</v>
      </c>
      <c r="V518" s="15" t="s">
        <v>37</v>
      </c>
      <c r="W518" s="15" t="s">
        <v>37</v>
      </c>
      <c r="X518" s="15" t="s">
        <v>37</v>
      </c>
      <c r="Y518" s="15" t="s">
        <v>37</v>
      </c>
      <c r="Z518" s="15" t="s">
        <v>37</v>
      </c>
      <c r="AA518" s="15" t="s">
        <v>37</v>
      </c>
      <c r="AB518" s="15" t="s">
        <v>37</v>
      </c>
      <c r="AC518" s="15" t="s">
        <v>37</v>
      </c>
      <c r="AD518" s="15" t="s">
        <v>37</v>
      </c>
      <c r="AE518" s="15" t="s">
        <v>37</v>
      </c>
      <c r="AF518" s="15" t="s">
        <v>37</v>
      </c>
      <c r="AG518" s="15" t="s">
        <v>37</v>
      </c>
      <c r="AH518" s="15" t="s">
        <v>37</v>
      </c>
      <c r="AI518" s="15" t="s">
        <v>37</v>
      </c>
      <c r="AJ518" s="15" t="s">
        <v>37</v>
      </c>
      <c r="AK518" s="15" t="s">
        <v>37</v>
      </c>
      <c r="AL518" s="15" t="s">
        <v>37</v>
      </c>
      <c r="AM518" s="15" t="s">
        <v>37</v>
      </c>
      <c r="AN518" s="15" t="s">
        <v>37</v>
      </c>
      <c r="AP518" s="16">
        <v>126399.77756433384</v>
      </c>
      <c r="AQ518" s="17">
        <v>5</v>
      </c>
      <c r="AR518" s="18">
        <v>5</v>
      </c>
      <c r="AS518" s="19">
        <v>4091356.6697923774</v>
      </c>
      <c r="AT518" s="19">
        <v>4091356.6697923774</v>
      </c>
      <c r="AV518" s="16">
        <v>126399.77756433384</v>
      </c>
      <c r="AW518" s="17">
        <v>22</v>
      </c>
      <c r="AX518" s="18" t="s">
        <v>37</v>
      </c>
      <c r="AY518" s="19">
        <v>511618.24127028533</v>
      </c>
      <c r="AZ518" s="19" t="s">
        <v>37</v>
      </c>
    </row>
    <row r="519" spans="9:52" x14ac:dyDescent="0.15">
      <c r="I519" s="14">
        <v>45078</v>
      </c>
      <c r="J519" s="15" t="s">
        <v>37</v>
      </c>
      <c r="K519" s="15" t="s">
        <v>37</v>
      </c>
      <c r="L519" s="15">
        <v>29673.555832943177</v>
      </c>
      <c r="M519" s="15">
        <v>30215.678062143994</v>
      </c>
      <c r="N519" s="15" t="s">
        <v>37</v>
      </c>
      <c r="O519" s="15" t="s">
        <v>37</v>
      </c>
      <c r="P519" s="15">
        <v>32958.707527622697</v>
      </c>
      <c r="Q519" s="15">
        <v>33513.843979910365</v>
      </c>
      <c r="R519" s="15" t="s">
        <v>37</v>
      </c>
      <c r="S519" s="15" t="s">
        <v>37</v>
      </c>
      <c r="T519" s="15" t="s">
        <v>37</v>
      </c>
      <c r="U519" s="15" t="s">
        <v>37</v>
      </c>
      <c r="V519" s="15" t="s">
        <v>37</v>
      </c>
      <c r="W519" s="15" t="s">
        <v>37</v>
      </c>
      <c r="X519" s="15" t="s">
        <v>37</v>
      </c>
      <c r="Y519" s="15" t="s">
        <v>37</v>
      </c>
      <c r="Z519" s="15" t="s">
        <v>37</v>
      </c>
      <c r="AA519" s="15" t="s">
        <v>37</v>
      </c>
      <c r="AB519" s="15" t="s">
        <v>37</v>
      </c>
      <c r="AC519" s="15" t="s">
        <v>37</v>
      </c>
      <c r="AD519" s="15" t="s">
        <v>37</v>
      </c>
      <c r="AE519" s="15" t="s">
        <v>37</v>
      </c>
      <c r="AF519" s="15" t="s">
        <v>37</v>
      </c>
      <c r="AG519" s="15" t="s">
        <v>37</v>
      </c>
      <c r="AH519" s="15" t="s">
        <v>37</v>
      </c>
      <c r="AI519" s="15" t="s">
        <v>37</v>
      </c>
      <c r="AJ519" s="15" t="s">
        <v>37</v>
      </c>
      <c r="AK519" s="15" t="s">
        <v>37</v>
      </c>
      <c r="AL519" s="15" t="s">
        <v>37</v>
      </c>
      <c r="AM519" s="15" t="s">
        <v>37</v>
      </c>
      <c r="AN519" s="15" t="s">
        <v>37</v>
      </c>
      <c r="AP519" s="16">
        <v>126361.78540262024</v>
      </c>
      <c r="AQ519" s="17">
        <v>6</v>
      </c>
      <c r="AR519" s="18" t="s">
        <v>37</v>
      </c>
      <c r="AS519" s="19">
        <v>126361.78540262024</v>
      </c>
      <c r="AT519" s="19" t="s">
        <v>37</v>
      </c>
      <c r="AV519" s="16">
        <v>126361.78540262024</v>
      </c>
      <c r="AW519" s="17">
        <v>22</v>
      </c>
      <c r="AX519" s="18" t="s">
        <v>37</v>
      </c>
      <c r="AY519" s="19">
        <v>637980.02667290554</v>
      </c>
      <c r="AZ519" s="19" t="s">
        <v>37</v>
      </c>
    </row>
    <row r="520" spans="9:52" x14ac:dyDescent="0.15">
      <c r="I520" s="14">
        <v>45079</v>
      </c>
      <c r="J520" s="15" t="s">
        <v>37</v>
      </c>
      <c r="K520" s="15" t="s">
        <v>37</v>
      </c>
      <c r="L520" s="15">
        <v>29664.636809875672</v>
      </c>
      <c r="M520" s="15">
        <v>30206.596092623604</v>
      </c>
      <c r="N520" s="15" t="s">
        <v>37</v>
      </c>
      <c r="O520" s="15" t="s">
        <v>37</v>
      </c>
      <c r="P520" s="15">
        <v>32948.801081817248</v>
      </c>
      <c r="Q520" s="15">
        <v>33503.770675948406</v>
      </c>
      <c r="R520" s="15" t="s">
        <v>37</v>
      </c>
      <c r="S520" s="15" t="s">
        <v>37</v>
      </c>
      <c r="T520" s="15" t="s">
        <v>37</v>
      </c>
      <c r="U520" s="15" t="s">
        <v>37</v>
      </c>
      <c r="V520" s="15" t="s">
        <v>37</v>
      </c>
      <c r="W520" s="15" t="s">
        <v>37</v>
      </c>
      <c r="X520" s="15" t="s">
        <v>37</v>
      </c>
      <c r="Y520" s="15" t="s">
        <v>37</v>
      </c>
      <c r="Z520" s="15" t="s">
        <v>37</v>
      </c>
      <c r="AA520" s="15" t="s">
        <v>37</v>
      </c>
      <c r="AB520" s="15" t="s">
        <v>37</v>
      </c>
      <c r="AC520" s="15" t="s">
        <v>37</v>
      </c>
      <c r="AD520" s="15" t="s">
        <v>37</v>
      </c>
      <c r="AE520" s="15" t="s">
        <v>37</v>
      </c>
      <c r="AF520" s="15" t="s">
        <v>37</v>
      </c>
      <c r="AG520" s="15" t="s">
        <v>37</v>
      </c>
      <c r="AH520" s="15" t="s">
        <v>37</v>
      </c>
      <c r="AI520" s="15" t="s">
        <v>37</v>
      </c>
      <c r="AJ520" s="15" t="s">
        <v>37</v>
      </c>
      <c r="AK520" s="15" t="s">
        <v>37</v>
      </c>
      <c r="AL520" s="15" t="s">
        <v>37</v>
      </c>
      <c r="AM520" s="15" t="s">
        <v>37</v>
      </c>
      <c r="AN520" s="15" t="s">
        <v>37</v>
      </c>
      <c r="AP520" s="16">
        <v>126323.80466026493</v>
      </c>
      <c r="AQ520" s="17">
        <v>6</v>
      </c>
      <c r="AR520" s="18" t="s">
        <v>37</v>
      </c>
      <c r="AS520" s="19">
        <v>252685.59006288517</v>
      </c>
      <c r="AT520" s="19" t="s">
        <v>37</v>
      </c>
      <c r="AV520" s="16">
        <v>126323.80466026493</v>
      </c>
      <c r="AW520" s="17">
        <v>22</v>
      </c>
      <c r="AX520" s="18" t="s">
        <v>37</v>
      </c>
      <c r="AY520" s="19">
        <v>764303.83133317041</v>
      </c>
      <c r="AZ520" s="19" t="s">
        <v>37</v>
      </c>
    </row>
    <row r="521" spans="9:52" x14ac:dyDescent="0.15">
      <c r="I521" s="14">
        <v>45080</v>
      </c>
      <c r="J521" s="15" t="s">
        <v>37</v>
      </c>
      <c r="K521" s="15" t="s">
        <v>37</v>
      </c>
      <c r="L521" s="15">
        <v>29655.720467611678</v>
      </c>
      <c r="M521" s="15">
        <v>30197.516852883764</v>
      </c>
      <c r="N521" s="15" t="s">
        <v>37</v>
      </c>
      <c r="O521" s="15" t="s">
        <v>37</v>
      </c>
      <c r="P521" s="15">
        <v>32938.897613606372</v>
      </c>
      <c r="Q521" s="15">
        <v>33493.700399733803</v>
      </c>
      <c r="R521" s="15" t="s">
        <v>37</v>
      </c>
      <c r="S521" s="15" t="s">
        <v>37</v>
      </c>
      <c r="T521" s="15" t="s">
        <v>37</v>
      </c>
      <c r="U521" s="15" t="s">
        <v>37</v>
      </c>
      <c r="V521" s="15" t="s">
        <v>37</v>
      </c>
      <c r="W521" s="15" t="s">
        <v>37</v>
      </c>
      <c r="X521" s="15" t="s">
        <v>37</v>
      </c>
      <c r="Y521" s="15" t="s">
        <v>37</v>
      </c>
      <c r="Z521" s="15" t="s">
        <v>37</v>
      </c>
      <c r="AA521" s="15" t="s">
        <v>37</v>
      </c>
      <c r="AB521" s="15" t="s">
        <v>37</v>
      </c>
      <c r="AC521" s="15" t="s">
        <v>37</v>
      </c>
      <c r="AD521" s="15" t="s">
        <v>37</v>
      </c>
      <c r="AE521" s="15" t="s">
        <v>37</v>
      </c>
      <c r="AF521" s="15" t="s">
        <v>37</v>
      </c>
      <c r="AG521" s="15" t="s">
        <v>37</v>
      </c>
      <c r="AH521" s="15" t="s">
        <v>37</v>
      </c>
      <c r="AI521" s="15" t="s">
        <v>37</v>
      </c>
      <c r="AJ521" s="15" t="s">
        <v>37</v>
      </c>
      <c r="AK521" s="15" t="s">
        <v>37</v>
      </c>
      <c r="AL521" s="15" t="s">
        <v>37</v>
      </c>
      <c r="AM521" s="15" t="s">
        <v>37</v>
      </c>
      <c r="AN521" s="15" t="s">
        <v>37</v>
      </c>
      <c r="AP521" s="16">
        <v>126285.83533383561</v>
      </c>
      <c r="AQ521" s="17">
        <v>6</v>
      </c>
      <c r="AR521" s="18" t="s">
        <v>37</v>
      </c>
      <c r="AS521" s="19">
        <v>378971.42539672076</v>
      </c>
      <c r="AT521" s="19" t="s">
        <v>37</v>
      </c>
      <c r="AV521" s="16">
        <v>126285.83533383561</v>
      </c>
      <c r="AW521" s="17">
        <v>22</v>
      </c>
      <c r="AX521" s="18">
        <v>22</v>
      </c>
      <c r="AY521" s="19">
        <v>890589.66666700598</v>
      </c>
      <c r="AZ521" s="19">
        <v>890589.66666700598</v>
      </c>
    </row>
    <row r="522" spans="9:52" x14ac:dyDescent="0.15">
      <c r="I522" s="14">
        <v>45081</v>
      </c>
      <c r="J522" s="15" t="s">
        <v>37</v>
      </c>
      <c r="K522" s="15" t="s">
        <v>37</v>
      </c>
      <c r="L522" s="15">
        <v>29646.806805345412</v>
      </c>
      <c r="M522" s="15">
        <v>30188.440342103986</v>
      </c>
      <c r="N522" s="15" t="s">
        <v>37</v>
      </c>
      <c r="O522" s="15" t="s">
        <v>37</v>
      </c>
      <c r="P522" s="15">
        <v>32928.997122095083</v>
      </c>
      <c r="Q522" s="15">
        <v>33483.633150356516</v>
      </c>
      <c r="R522" s="15" t="s">
        <v>37</v>
      </c>
      <c r="S522" s="15" t="s">
        <v>37</v>
      </c>
      <c r="T522" s="15" t="s">
        <v>37</v>
      </c>
      <c r="U522" s="15" t="s">
        <v>37</v>
      </c>
      <c r="V522" s="15" t="s">
        <v>37</v>
      </c>
      <c r="W522" s="15" t="s">
        <v>37</v>
      </c>
      <c r="X522" s="15" t="s">
        <v>37</v>
      </c>
      <c r="Y522" s="15" t="s">
        <v>37</v>
      </c>
      <c r="Z522" s="15" t="s">
        <v>37</v>
      </c>
      <c r="AA522" s="15" t="s">
        <v>37</v>
      </c>
      <c r="AB522" s="15" t="s">
        <v>37</v>
      </c>
      <c r="AC522" s="15" t="s">
        <v>37</v>
      </c>
      <c r="AD522" s="15" t="s">
        <v>37</v>
      </c>
      <c r="AE522" s="15" t="s">
        <v>37</v>
      </c>
      <c r="AF522" s="15" t="s">
        <v>37</v>
      </c>
      <c r="AG522" s="15" t="s">
        <v>37</v>
      </c>
      <c r="AH522" s="15" t="s">
        <v>37</v>
      </c>
      <c r="AI522" s="15" t="s">
        <v>37</v>
      </c>
      <c r="AJ522" s="15" t="s">
        <v>37</v>
      </c>
      <c r="AK522" s="15" t="s">
        <v>37</v>
      </c>
      <c r="AL522" s="15" t="s">
        <v>37</v>
      </c>
      <c r="AM522" s="15" t="s">
        <v>37</v>
      </c>
      <c r="AN522" s="15" t="s">
        <v>37</v>
      </c>
      <c r="AP522" s="16">
        <v>126247.87741990099</v>
      </c>
      <c r="AQ522" s="17">
        <v>6</v>
      </c>
      <c r="AR522" s="18" t="s">
        <v>37</v>
      </c>
      <c r="AS522" s="19">
        <v>505219.30281662173</v>
      </c>
      <c r="AT522" s="19" t="s">
        <v>37</v>
      </c>
      <c r="AV522" s="16">
        <v>126247.87741990099</v>
      </c>
      <c r="AW522" s="17">
        <v>23</v>
      </c>
      <c r="AX522" s="18" t="s">
        <v>37</v>
      </c>
      <c r="AY522" s="19">
        <v>126247.87741990099</v>
      </c>
      <c r="AZ522" s="19" t="s">
        <v>37</v>
      </c>
    </row>
    <row r="523" spans="9:52" x14ac:dyDescent="0.15">
      <c r="I523" s="14">
        <v>45082</v>
      </c>
      <c r="J523" s="15" t="s">
        <v>37</v>
      </c>
      <c r="K523" s="15" t="s">
        <v>37</v>
      </c>
      <c r="L523" s="15">
        <v>29637.895822271345</v>
      </c>
      <c r="M523" s="15">
        <v>30179.366559464015</v>
      </c>
      <c r="N523" s="15" t="s">
        <v>37</v>
      </c>
      <c r="O523" s="15" t="s">
        <v>37</v>
      </c>
      <c r="P523" s="15">
        <v>32919.099606388663</v>
      </c>
      <c r="Q523" s="15">
        <v>33473.568926906744</v>
      </c>
      <c r="R523" s="15" t="s">
        <v>37</v>
      </c>
      <c r="S523" s="15" t="s">
        <v>37</v>
      </c>
      <c r="T523" s="15" t="s">
        <v>37</v>
      </c>
      <c r="U523" s="15" t="s">
        <v>37</v>
      </c>
      <c r="V523" s="15" t="s">
        <v>37</v>
      </c>
      <c r="W523" s="15" t="s">
        <v>37</v>
      </c>
      <c r="X523" s="15" t="s">
        <v>37</v>
      </c>
      <c r="Y523" s="15" t="s">
        <v>37</v>
      </c>
      <c r="Z523" s="15" t="s">
        <v>37</v>
      </c>
      <c r="AA523" s="15" t="s">
        <v>37</v>
      </c>
      <c r="AB523" s="15" t="s">
        <v>37</v>
      </c>
      <c r="AC523" s="15" t="s">
        <v>37</v>
      </c>
      <c r="AD523" s="15" t="s">
        <v>37</v>
      </c>
      <c r="AE523" s="15" t="s">
        <v>37</v>
      </c>
      <c r="AF523" s="15" t="s">
        <v>37</v>
      </c>
      <c r="AG523" s="15" t="s">
        <v>37</v>
      </c>
      <c r="AH523" s="15" t="s">
        <v>37</v>
      </c>
      <c r="AI523" s="15" t="s">
        <v>37</v>
      </c>
      <c r="AJ523" s="15" t="s">
        <v>37</v>
      </c>
      <c r="AK523" s="15" t="s">
        <v>37</v>
      </c>
      <c r="AL523" s="15" t="s">
        <v>37</v>
      </c>
      <c r="AM523" s="15" t="s">
        <v>37</v>
      </c>
      <c r="AN523" s="15" t="s">
        <v>37</v>
      </c>
      <c r="AP523" s="16">
        <v>126209.93091503077</v>
      </c>
      <c r="AQ523" s="17">
        <v>6</v>
      </c>
      <c r="AR523" s="18" t="s">
        <v>37</v>
      </c>
      <c r="AS523" s="19">
        <v>631429.23373165249</v>
      </c>
      <c r="AT523" s="19" t="s">
        <v>37</v>
      </c>
      <c r="AV523" s="16">
        <v>126209.93091503077</v>
      </c>
      <c r="AW523" s="17">
        <v>23</v>
      </c>
      <c r="AX523" s="18" t="s">
        <v>37</v>
      </c>
      <c r="AY523" s="19">
        <v>252457.80833493176</v>
      </c>
      <c r="AZ523" s="19" t="s">
        <v>37</v>
      </c>
    </row>
    <row r="524" spans="9:52" x14ac:dyDescent="0.15">
      <c r="I524" s="14">
        <v>45083</v>
      </c>
      <c r="J524" s="15" t="s">
        <v>37</v>
      </c>
      <c r="K524" s="15" t="s">
        <v>37</v>
      </c>
      <c r="L524" s="15">
        <v>29628.987517584195</v>
      </c>
      <c r="M524" s="15">
        <v>30170.295504143854</v>
      </c>
      <c r="N524" s="15" t="s">
        <v>37</v>
      </c>
      <c r="O524" s="15" t="s">
        <v>37</v>
      </c>
      <c r="P524" s="15">
        <v>32909.205065592694</v>
      </c>
      <c r="Q524" s="15">
        <v>33463.507728475</v>
      </c>
      <c r="R524" s="15" t="s">
        <v>37</v>
      </c>
      <c r="S524" s="15" t="s">
        <v>37</v>
      </c>
      <c r="T524" s="15" t="s">
        <v>37</v>
      </c>
      <c r="U524" s="15" t="s">
        <v>37</v>
      </c>
      <c r="V524" s="15" t="s">
        <v>37</v>
      </c>
      <c r="W524" s="15" t="s">
        <v>37</v>
      </c>
      <c r="X524" s="15" t="s">
        <v>37</v>
      </c>
      <c r="Y524" s="15" t="s">
        <v>37</v>
      </c>
      <c r="Z524" s="15" t="s">
        <v>37</v>
      </c>
      <c r="AA524" s="15" t="s">
        <v>37</v>
      </c>
      <c r="AB524" s="15" t="s">
        <v>37</v>
      </c>
      <c r="AC524" s="15" t="s">
        <v>37</v>
      </c>
      <c r="AD524" s="15" t="s">
        <v>37</v>
      </c>
      <c r="AE524" s="15" t="s">
        <v>37</v>
      </c>
      <c r="AF524" s="15" t="s">
        <v>37</v>
      </c>
      <c r="AG524" s="15" t="s">
        <v>37</v>
      </c>
      <c r="AH524" s="15" t="s">
        <v>37</v>
      </c>
      <c r="AI524" s="15" t="s">
        <v>37</v>
      </c>
      <c r="AJ524" s="15" t="s">
        <v>37</v>
      </c>
      <c r="AK524" s="15" t="s">
        <v>37</v>
      </c>
      <c r="AL524" s="15" t="s">
        <v>37</v>
      </c>
      <c r="AM524" s="15" t="s">
        <v>37</v>
      </c>
      <c r="AN524" s="15" t="s">
        <v>37</v>
      </c>
      <c r="AP524" s="16">
        <v>126171.99581579574</v>
      </c>
      <c r="AQ524" s="17">
        <v>6</v>
      </c>
      <c r="AR524" s="18" t="s">
        <v>37</v>
      </c>
      <c r="AS524" s="19">
        <v>757601.22954744822</v>
      </c>
      <c r="AT524" s="19" t="s">
        <v>37</v>
      </c>
      <c r="AV524" s="16">
        <v>126171.99581579574</v>
      </c>
      <c r="AW524" s="17">
        <v>23</v>
      </c>
      <c r="AX524" s="18" t="s">
        <v>37</v>
      </c>
      <c r="AY524" s="19">
        <v>378629.80415072752</v>
      </c>
      <c r="AZ524" s="19" t="s">
        <v>37</v>
      </c>
    </row>
    <row r="525" spans="9:52" x14ac:dyDescent="0.15">
      <c r="I525" s="14">
        <v>45084</v>
      </c>
      <c r="J525" s="15" t="s">
        <v>37</v>
      </c>
      <c r="K525" s="15" t="s">
        <v>37</v>
      </c>
      <c r="L525" s="15">
        <v>29142.338634180862</v>
      </c>
      <c r="M525" s="15">
        <v>29682.477537620201</v>
      </c>
      <c r="N525" s="15" t="s">
        <v>37</v>
      </c>
      <c r="O525" s="15" t="s">
        <v>37</v>
      </c>
      <c r="P525" s="15">
        <v>32415.500065006901</v>
      </c>
      <c r="Q525" s="15">
        <v>32968.616951917953</v>
      </c>
      <c r="R525" s="15" t="s">
        <v>37</v>
      </c>
      <c r="S525" s="15" t="s">
        <v>37</v>
      </c>
      <c r="T525" s="15" t="s">
        <v>37</v>
      </c>
      <c r="U525" s="15" t="s">
        <v>37</v>
      </c>
      <c r="V525" s="15" t="s">
        <v>37</v>
      </c>
      <c r="W525" s="15" t="s">
        <v>37</v>
      </c>
      <c r="X525" s="15" t="s">
        <v>37</v>
      </c>
      <c r="Y525" s="15" t="s">
        <v>37</v>
      </c>
      <c r="Z525" s="15" t="s">
        <v>37</v>
      </c>
      <c r="AA525" s="15" t="s">
        <v>37</v>
      </c>
      <c r="AB525" s="15" t="s">
        <v>37</v>
      </c>
      <c r="AC525" s="15" t="s">
        <v>37</v>
      </c>
      <c r="AD525" s="15" t="s">
        <v>37</v>
      </c>
      <c r="AE525" s="15" t="s">
        <v>37</v>
      </c>
      <c r="AF525" s="15" t="s">
        <v>37</v>
      </c>
      <c r="AG525" s="15" t="s">
        <v>37</v>
      </c>
      <c r="AH525" s="15" t="s">
        <v>37</v>
      </c>
      <c r="AI525" s="15" t="s">
        <v>37</v>
      </c>
      <c r="AJ525" s="15" t="s">
        <v>37</v>
      </c>
      <c r="AK525" s="15" t="s">
        <v>37</v>
      </c>
      <c r="AL525" s="15" t="s">
        <v>37</v>
      </c>
      <c r="AM525" s="15" t="s">
        <v>37</v>
      </c>
      <c r="AN525" s="15" t="s">
        <v>37</v>
      </c>
      <c r="AP525" s="16">
        <v>124208.93318872592</v>
      </c>
      <c r="AQ525" s="17">
        <v>6</v>
      </c>
      <c r="AR525" s="18" t="s">
        <v>37</v>
      </c>
      <c r="AS525" s="19">
        <v>881810.16273617418</v>
      </c>
      <c r="AT525" s="19" t="s">
        <v>37</v>
      </c>
      <c r="AV525" s="16">
        <v>124208.93318872592</v>
      </c>
      <c r="AW525" s="17">
        <v>23</v>
      </c>
      <c r="AX525" s="18" t="s">
        <v>37</v>
      </c>
      <c r="AY525" s="19">
        <v>502838.73733945342</v>
      </c>
      <c r="AZ525" s="19" t="s">
        <v>37</v>
      </c>
    </row>
    <row r="526" spans="9:52" x14ac:dyDescent="0.15">
      <c r="I526" s="14">
        <v>45085</v>
      </c>
      <c r="J526" s="15" t="s">
        <v>37</v>
      </c>
      <c r="K526" s="15" t="s">
        <v>37</v>
      </c>
      <c r="L526" s="15">
        <v>29133.57927982567</v>
      </c>
      <c r="M526" s="15">
        <v>29673.555832943177</v>
      </c>
      <c r="N526" s="15" t="s">
        <v>37</v>
      </c>
      <c r="O526" s="15" t="s">
        <v>37</v>
      </c>
      <c r="P526" s="15">
        <v>32405.756891844507</v>
      </c>
      <c r="Q526" s="15">
        <v>32958.707527622697</v>
      </c>
      <c r="R526" s="15" t="s">
        <v>37</v>
      </c>
      <c r="S526" s="15" t="s">
        <v>37</v>
      </c>
      <c r="T526" s="15" t="s">
        <v>37</v>
      </c>
      <c r="U526" s="15" t="s">
        <v>37</v>
      </c>
      <c r="V526" s="15" t="s">
        <v>37</v>
      </c>
      <c r="W526" s="15" t="s">
        <v>37</v>
      </c>
      <c r="X526" s="15" t="s">
        <v>37</v>
      </c>
      <c r="Y526" s="15" t="s">
        <v>37</v>
      </c>
      <c r="Z526" s="15" t="s">
        <v>37</v>
      </c>
      <c r="AA526" s="15" t="s">
        <v>37</v>
      </c>
      <c r="AB526" s="15" t="s">
        <v>37</v>
      </c>
      <c r="AC526" s="15" t="s">
        <v>37</v>
      </c>
      <c r="AD526" s="15" t="s">
        <v>37</v>
      </c>
      <c r="AE526" s="15" t="s">
        <v>37</v>
      </c>
      <c r="AF526" s="15" t="s">
        <v>37</v>
      </c>
      <c r="AG526" s="15" t="s">
        <v>37</v>
      </c>
      <c r="AH526" s="15" t="s">
        <v>37</v>
      </c>
      <c r="AI526" s="15" t="s">
        <v>37</v>
      </c>
      <c r="AJ526" s="15" t="s">
        <v>37</v>
      </c>
      <c r="AK526" s="15" t="s">
        <v>37</v>
      </c>
      <c r="AL526" s="15" t="s">
        <v>37</v>
      </c>
      <c r="AM526" s="15" t="s">
        <v>37</v>
      </c>
      <c r="AN526" s="15" t="s">
        <v>37</v>
      </c>
      <c r="AP526" s="16">
        <v>124171.59953223605</v>
      </c>
      <c r="AQ526" s="17">
        <v>6</v>
      </c>
      <c r="AR526" s="18" t="s">
        <v>37</v>
      </c>
      <c r="AS526" s="19">
        <v>1005981.7622684103</v>
      </c>
      <c r="AT526" s="19" t="s">
        <v>37</v>
      </c>
      <c r="AV526" s="16">
        <v>124171.59953223605</v>
      </c>
      <c r="AW526" s="17">
        <v>23</v>
      </c>
      <c r="AX526" s="18" t="s">
        <v>37</v>
      </c>
      <c r="AY526" s="19">
        <v>627010.33687168942</v>
      </c>
      <c r="AZ526" s="19" t="s">
        <v>37</v>
      </c>
    </row>
    <row r="527" spans="9:52" x14ac:dyDescent="0.15">
      <c r="I527" s="14">
        <v>45086</v>
      </c>
      <c r="J527" s="15" t="s">
        <v>37</v>
      </c>
      <c r="K527" s="15" t="s">
        <v>37</v>
      </c>
      <c r="L527" s="15">
        <v>29124.822558282136</v>
      </c>
      <c r="M527" s="15">
        <v>29664.636809875672</v>
      </c>
      <c r="N527" s="15" t="s">
        <v>37</v>
      </c>
      <c r="O527" s="15" t="s">
        <v>37</v>
      </c>
      <c r="P527" s="15">
        <v>32396.016647201588</v>
      </c>
      <c r="Q527" s="15">
        <v>32948.801081817248</v>
      </c>
      <c r="R527" s="15" t="s">
        <v>37</v>
      </c>
      <c r="S527" s="15" t="s">
        <v>37</v>
      </c>
      <c r="T527" s="15" t="s">
        <v>37</v>
      </c>
      <c r="U527" s="15" t="s">
        <v>37</v>
      </c>
      <c r="V527" s="15" t="s">
        <v>37</v>
      </c>
      <c r="W527" s="15" t="s">
        <v>37</v>
      </c>
      <c r="X527" s="15" t="s">
        <v>37</v>
      </c>
      <c r="Y527" s="15" t="s">
        <v>37</v>
      </c>
      <c r="Z527" s="15" t="s">
        <v>37</v>
      </c>
      <c r="AA527" s="15" t="s">
        <v>37</v>
      </c>
      <c r="AB527" s="15" t="s">
        <v>37</v>
      </c>
      <c r="AC527" s="15" t="s">
        <v>37</v>
      </c>
      <c r="AD527" s="15" t="s">
        <v>37</v>
      </c>
      <c r="AE527" s="15" t="s">
        <v>37</v>
      </c>
      <c r="AF527" s="15" t="s">
        <v>37</v>
      </c>
      <c r="AG527" s="15" t="s">
        <v>37</v>
      </c>
      <c r="AH527" s="15" t="s">
        <v>37</v>
      </c>
      <c r="AI527" s="15" t="s">
        <v>37</v>
      </c>
      <c r="AJ527" s="15" t="s">
        <v>37</v>
      </c>
      <c r="AK527" s="15" t="s">
        <v>37</v>
      </c>
      <c r="AL527" s="15" t="s">
        <v>37</v>
      </c>
      <c r="AM527" s="15" t="s">
        <v>37</v>
      </c>
      <c r="AN527" s="15" t="s">
        <v>37</v>
      </c>
      <c r="AP527" s="16">
        <v>124134.27709717664</v>
      </c>
      <c r="AQ527" s="17">
        <v>6</v>
      </c>
      <c r="AR527" s="18" t="s">
        <v>37</v>
      </c>
      <c r="AS527" s="19">
        <v>1130116.0393655868</v>
      </c>
      <c r="AT527" s="19" t="s">
        <v>37</v>
      </c>
      <c r="AV527" s="16">
        <v>124134.27709717664</v>
      </c>
      <c r="AW527" s="17">
        <v>23</v>
      </c>
      <c r="AX527" s="18" t="s">
        <v>37</v>
      </c>
      <c r="AY527" s="19">
        <v>751144.61396886606</v>
      </c>
      <c r="AZ527" s="19" t="s">
        <v>37</v>
      </c>
    </row>
    <row r="528" spans="9:52" x14ac:dyDescent="0.15">
      <c r="I528" s="14">
        <v>45087</v>
      </c>
      <c r="J528" s="15" t="s">
        <v>37</v>
      </c>
      <c r="K528" s="15" t="s">
        <v>37</v>
      </c>
      <c r="L528" s="15">
        <v>29116.068468758902</v>
      </c>
      <c r="M528" s="15">
        <v>29655.720467611678</v>
      </c>
      <c r="N528" s="15" t="s">
        <v>37</v>
      </c>
      <c r="O528" s="15" t="s">
        <v>37</v>
      </c>
      <c r="P528" s="15">
        <v>32386.279330197918</v>
      </c>
      <c r="Q528" s="15">
        <v>32938.897613606372</v>
      </c>
      <c r="R528" s="15" t="s">
        <v>37</v>
      </c>
      <c r="S528" s="15" t="s">
        <v>37</v>
      </c>
      <c r="T528" s="15" t="s">
        <v>37</v>
      </c>
      <c r="U528" s="15" t="s">
        <v>37</v>
      </c>
      <c r="V528" s="15" t="s">
        <v>37</v>
      </c>
      <c r="W528" s="15" t="s">
        <v>37</v>
      </c>
      <c r="X528" s="15" t="s">
        <v>37</v>
      </c>
      <c r="Y528" s="15" t="s">
        <v>37</v>
      </c>
      <c r="Z528" s="15" t="s">
        <v>37</v>
      </c>
      <c r="AA528" s="15" t="s">
        <v>37</v>
      </c>
      <c r="AB528" s="15" t="s">
        <v>37</v>
      </c>
      <c r="AC528" s="15" t="s">
        <v>37</v>
      </c>
      <c r="AD528" s="15" t="s">
        <v>37</v>
      </c>
      <c r="AE528" s="15" t="s">
        <v>37</v>
      </c>
      <c r="AF528" s="15" t="s">
        <v>37</v>
      </c>
      <c r="AG528" s="15" t="s">
        <v>37</v>
      </c>
      <c r="AH528" s="15" t="s">
        <v>37</v>
      </c>
      <c r="AI528" s="15" t="s">
        <v>37</v>
      </c>
      <c r="AJ528" s="15" t="s">
        <v>37</v>
      </c>
      <c r="AK528" s="15" t="s">
        <v>37</v>
      </c>
      <c r="AL528" s="15" t="s">
        <v>37</v>
      </c>
      <c r="AM528" s="15" t="s">
        <v>37</v>
      </c>
      <c r="AN528" s="15" t="s">
        <v>37</v>
      </c>
      <c r="AP528" s="16">
        <v>124096.96588017487</v>
      </c>
      <c r="AQ528" s="17">
        <v>6</v>
      </c>
      <c r="AR528" s="18" t="s">
        <v>37</v>
      </c>
      <c r="AS528" s="19">
        <v>1254213.0052457617</v>
      </c>
      <c r="AT528" s="19" t="s">
        <v>37</v>
      </c>
      <c r="AV528" s="16">
        <v>124096.96588017487</v>
      </c>
      <c r="AW528" s="17">
        <v>23</v>
      </c>
      <c r="AX528" s="18">
        <v>23</v>
      </c>
      <c r="AY528" s="19">
        <v>875241.57984904095</v>
      </c>
      <c r="AZ528" s="19">
        <v>875241.57984904095</v>
      </c>
    </row>
    <row r="529" spans="9:52" x14ac:dyDescent="0.15">
      <c r="I529" s="14">
        <v>45088</v>
      </c>
      <c r="J529" s="15" t="s">
        <v>37</v>
      </c>
      <c r="K529" s="15" t="s">
        <v>37</v>
      </c>
      <c r="L529" s="15">
        <v>29107.317010464863</v>
      </c>
      <c r="M529" s="15">
        <v>29646.806805345412</v>
      </c>
      <c r="N529" s="15" t="s">
        <v>37</v>
      </c>
      <c r="O529" s="15" t="s">
        <v>37</v>
      </c>
      <c r="P529" s="15">
        <v>32376.544939953525</v>
      </c>
      <c r="Q529" s="15">
        <v>32928.997122095083</v>
      </c>
      <c r="R529" s="15" t="s">
        <v>37</v>
      </c>
      <c r="S529" s="15" t="s">
        <v>37</v>
      </c>
      <c r="T529" s="15" t="s">
        <v>37</v>
      </c>
      <c r="U529" s="15" t="s">
        <v>37</v>
      </c>
      <c r="V529" s="15" t="s">
        <v>37</v>
      </c>
      <c r="W529" s="15" t="s">
        <v>37</v>
      </c>
      <c r="X529" s="15" t="s">
        <v>37</v>
      </c>
      <c r="Y529" s="15" t="s">
        <v>37</v>
      </c>
      <c r="Z529" s="15" t="s">
        <v>37</v>
      </c>
      <c r="AA529" s="15" t="s">
        <v>37</v>
      </c>
      <c r="AB529" s="15" t="s">
        <v>37</v>
      </c>
      <c r="AC529" s="15" t="s">
        <v>37</v>
      </c>
      <c r="AD529" s="15" t="s">
        <v>37</v>
      </c>
      <c r="AE529" s="15" t="s">
        <v>37</v>
      </c>
      <c r="AF529" s="15" t="s">
        <v>37</v>
      </c>
      <c r="AG529" s="15" t="s">
        <v>37</v>
      </c>
      <c r="AH529" s="15" t="s">
        <v>37</v>
      </c>
      <c r="AI529" s="15" t="s">
        <v>37</v>
      </c>
      <c r="AJ529" s="15" t="s">
        <v>37</v>
      </c>
      <c r="AK529" s="15" t="s">
        <v>37</v>
      </c>
      <c r="AL529" s="15" t="s">
        <v>37</v>
      </c>
      <c r="AM529" s="15" t="s">
        <v>37</v>
      </c>
      <c r="AN529" s="15" t="s">
        <v>37</v>
      </c>
      <c r="AP529" s="16">
        <v>124059.66587785889</v>
      </c>
      <c r="AQ529" s="17">
        <v>6</v>
      </c>
      <c r="AR529" s="18" t="s">
        <v>37</v>
      </c>
      <c r="AS529" s="19">
        <v>1378272.6711236206</v>
      </c>
      <c r="AT529" s="19" t="s">
        <v>37</v>
      </c>
      <c r="AV529" s="16">
        <v>124059.66587785889</v>
      </c>
      <c r="AW529" s="17">
        <v>24</v>
      </c>
      <c r="AX529" s="18" t="s">
        <v>37</v>
      </c>
      <c r="AY529" s="19">
        <v>124059.66587785889</v>
      </c>
      <c r="AZ529" s="19" t="s">
        <v>37</v>
      </c>
    </row>
    <row r="530" spans="9:52" x14ac:dyDescent="0.15">
      <c r="I530" s="14">
        <v>45089</v>
      </c>
      <c r="J530" s="15" t="s">
        <v>37</v>
      </c>
      <c r="K530" s="15" t="s">
        <v>37</v>
      </c>
      <c r="L530" s="15">
        <v>29098.568182609146</v>
      </c>
      <c r="M530" s="15">
        <v>29637.895822271345</v>
      </c>
      <c r="N530" s="15" t="s">
        <v>37</v>
      </c>
      <c r="O530" s="15" t="s">
        <v>37</v>
      </c>
      <c r="P530" s="15">
        <v>32366.813475588715</v>
      </c>
      <c r="Q530" s="15">
        <v>32919.099606388663</v>
      </c>
      <c r="R530" s="15" t="s">
        <v>37</v>
      </c>
      <c r="S530" s="15" t="s">
        <v>37</v>
      </c>
      <c r="T530" s="15" t="s">
        <v>37</v>
      </c>
      <c r="U530" s="15" t="s">
        <v>37</v>
      </c>
      <c r="V530" s="15" t="s">
        <v>37</v>
      </c>
      <c r="W530" s="15" t="s">
        <v>37</v>
      </c>
      <c r="X530" s="15" t="s">
        <v>37</v>
      </c>
      <c r="Y530" s="15" t="s">
        <v>37</v>
      </c>
      <c r="Z530" s="15" t="s">
        <v>37</v>
      </c>
      <c r="AA530" s="15" t="s">
        <v>37</v>
      </c>
      <c r="AB530" s="15" t="s">
        <v>37</v>
      </c>
      <c r="AC530" s="15" t="s">
        <v>37</v>
      </c>
      <c r="AD530" s="15" t="s">
        <v>37</v>
      </c>
      <c r="AE530" s="15" t="s">
        <v>37</v>
      </c>
      <c r="AF530" s="15" t="s">
        <v>37</v>
      </c>
      <c r="AG530" s="15" t="s">
        <v>37</v>
      </c>
      <c r="AH530" s="15" t="s">
        <v>37</v>
      </c>
      <c r="AI530" s="15" t="s">
        <v>37</v>
      </c>
      <c r="AJ530" s="15" t="s">
        <v>37</v>
      </c>
      <c r="AK530" s="15" t="s">
        <v>37</v>
      </c>
      <c r="AL530" s="15" t="s">
        <v>37</v>
      </c>
      <c r="AM530" s="15" t="s">
        <v>37</v>
      </c>
      <c r="AN530" s="15" t="s">
        <v>37</v>
      </c>
      <c r="AP530" s="16">
        <v>124022.37708685786</v>
      </c>
      <c r="AQ530" s="17">
        <v>6</v>
      </c>
      <c r="AR530" s="18" t="s">
        <v>37</v>
      </c>
      <c r="AS530" s="19">
        <v>1502295.0482104784</v>
      </c>
      <c r="AT530" s="19" t="s">
        <v>37</v>
      </c>
      <c r="AV530" s="16">
        <v>124022.37708685786</v>
      </c>
      <c r="AW530" s="17">
        <v>24</v>
      </c>
      <c r="AX530" s="18" t="s">
        <v>37</v>
      </c>
      <c r="AY530" s="19">
        <v>248082.04296471673</v>
      </c>
      <c r="AZ530" s="19" t="s">
        <v>37</v>
      </c>
    </row>
    <row r="531" spans="9:52" x14ac:dyDescent="0.15">
      <c r="I531" s="14">
        <v>45090</v>
      </c>
      <c r="J531" s="15" t="s">
        <v>37</v>
      </c>
      <c r="K531" s="15" t="s">
        <v>37</v>
      </c>
      <c r="L531" s="15">
        <v>29089.821984401118</v>
      </c>
      <c r="M531" s="15">
        <v>29628.987517584195</v>
      </c>
      <c r="N531" s="15" t="s">
        <v>37</v>
      </c>
      <c r="O531" s="15" t="s">
        <v>37</v>
      </c>
      <c r="P531" s="15">
        <v>32357.084936224051</v>
      </c>
      <c r="Q531" s="15">
        <v>32909.205065592694</v>
      </c>
      <c r="R531" s="15" t="s">
        <v>37</v>
      </c>
      <c r="S531" s="15" t="s">
        <v>37</v>
      </c>
      <c r="T531" s="15" t="s">
        <v>37</v>
      </c>
      <c r="U531" s="15" t="s">
        <v>37</v>
      </c>
      <c r="V531" s="15" t="s">
        <v>37</v>
      </c>
      <c r="W531" s="15" t="s">
        <v>37</v>
      </c>
      <c r="X531" s="15" t="s">
        <v>37</v>
      </c>
      <c r="Y531" s="15" t="s">
        <v>37</v>
      </c>
      <c r="Z531" s="15" t="s">
        <v>37</v>
      </c>
      <c r="AA531" s="15" t="s">
        <v>37</v>
      </c>
      <c r="AB531" s="15" t="s">
        <v>37</v>
      </c>
      <c r="AC531" s="15" t="s">
        <v>37</v>
      </c>
      <c r="AD531" s="15" t="s">
        <v>37</v>
      </c>
      <c r="AE531" s="15" t="s">
        <v>37</v>
      </c>
      <c r="AF531" s="15" t="s">
        <v>37</v>
      </c>
      <c r="AG531" s="15" t="s">
        <v>37</v>
      </c>
      <c r="AH531" s="15" t="s">
        <v>37</v>
      </c>
      <c r="AI531" s="15" t="s">
        <v>37</v>
      </c>
      <c r="AJ531" s="15" t="s">
        <v>37</v>
      </c>
      <c r="AK531" s="15" t="s">
        <v>37</v>
      </c>
      <c r="AL531" s="15" t="s">
        <v>37</v>
      </c>
      <c r="AM531" s="15" t="s">
        <v>37</v>
      </c>
      <c r="AN531" s="15" t="s">
        <v>37</v>
      </c>
      <c r="AP531" s="16">
        <v>123985.09950380205</v>
      </c>
      <c r="AQ531" s="17">
        <v>6</v>
      </c>
      <c r="AR531" s="18" t="s">
        <v>37</v>
      </c>
      <c r="AS531" s="19">
        <v>1626280.1477142805</v>
      </c>
      <c r="AT531" s="19" t="s">
        <v>37</v>
      </c>
      <c r="AV531" s="16">
        <v>123985.09950380205</v>
      </c>
      <c r="AW531" s="17">
        <v>24</v>
      </c>
      <c r="AX531" s="18" t="s">
        <v>37</v>
      </c>
      <c r="AY531" s="19">
        <v>372067.14246851881</v>
      </c>
      <c r="AZ531" s="19" t="s">
        <v>37</v>
      </c>
    </row>
    <row r="532" spans="9:52" x14ac:dyDescent="0.15">
      <c r="I532" s="14">
        <v>45091</v>
      </c>
      <c r="J532" s="15" t="s">
        <v>37</v>
      </c>
      <c r="K532" s="15" t="s">
        <v>37</v>
      </c>
      <c r="L532" s="15">
        <v>28456.130412076815</v>
      </c>
      <c r="M532" s="15">
        <v>29142.338634180862</v>
      </c>
      <c r="N532" s="15" t="s">
        <v>37</v>
      </c>
      <c r="O532" s="15" t="s">
        <v>37</v>
      </c>
      <c r="P532" s="15">
        <v>31864.562913204543</v>
      </c>
      <c r="Q532" s="15">
        <v>32415.500065006901</v>
      </c>
      <c r="R532" s="15" t="s">
        <v>37</v>
      </c>
      <c r="S532" s="15" t="s">
        <v>37</v>
      </c>
      <c r="T532" s="15" t="s">
        <v>37</v>
      </c>
      <c r="U532" s="15" t="s">
        <v>37</v>
      </c>
      <c r="V532" s="15" t="s">
        <v>37</v>
      </c>
      <c r="W532" s="15" t="s">
        <v>37</v>
      </c>
      <c r="X532" s="15" t="s">
        <v>37</v>
      </c>
      <c r="Y532" s="15" t="s">
        <v>37</v>
      </c>
      <c r="Z532" s="15" t="s">
        <v>37</v>
      </c>
      <c r="AA532" s="15" t="s">
        <v>37</v>
      </c>
      <c r="AB532" s="15" t="s">
        <v>37</v>
      </c>
      <c r="AC532" s="15" t="s">
        <v>37</v>
      </c>
      <c r="AD532" s="15" t="s">
        <v>37</v>
      </c>
      <c r="AE532" s="15" t="s">
        <v>37</v>
      </c>
      <c r="AF532" s="15" t="s">
        <v>37</v>
      </c>
      <c r="AG532" s="15" t="s">
        <v>37</v>
      </c>
      <c r="AH532" s="15" t="s">
        <v>37</v>
      </c>
      <c r="AI532" s="15" t="s">
        <v>37</v>
      </c>
      <c r="AJ532" s="15" t="s">
        <v>37</v>
      </c>
      <c r="AK532" s="15" t="s">
        <v>37</v>
      </c>
      <c r="AL532" s="15" t="s">
        <v>37</v>
      </c>
      <c r="AM532" s="15" t="s">
        <v>37</v>
      </c>
      <c r="AN532" s="15" t="s">
        <v>37</v>
      </c>
      <c r="AP532" s="16">
        <v>121878.53202446911</v>
      </c>
      <c r="AQ532" s="17">
        <v>6</v>
      </c>
      <c r="AR532" s="18" t="s">
        <v>37</v>
      </c>
      <c r="AS532" s="19">
        <v>1748158.6797387497</v>
      </c>
      <c r="AT532" s="19" t="s">
        <v>37</v>
      </c>
      <c r="AV532" s="16">
        <v>121878.53202446911</v>
      </c>
      <c r="AW532" s="17">
        <v>24</v>
      </c>
      <c r="AX532" s="18" t="s">
        <v>37</v>
      </c>
      <c r="AY532" s="19">
        <v>493945.67449298792</v>
      </c>
      <c r="AZ532" s="19" t="s">
        <v>37</v>
      </c>
    </row>
    <row r="533" spans="9:52" x14ac:dyDescent="0.15">
      <c r="I533" s="14">
        <v>45092</v>
      </c>
      <c r="J533" s="15" t="s">
        <v>37</v>
      </c>
      <c r="K533" s="15" t="s">
        <v>37</v>
      </c>
      <c r="L533" s="15">
        <v>28447.577312307243</v>
      </c>
      <c r="M533" s="15">
        <v>29133.57927982567</v>
      </c>
      <c r="N533" s="15" t="s">
        <v>37</v>
      </c>
      <c r="O533" s="15" t="s">
        <v>37</v>
      </c>
      <c r="P533" s="15">
        <v>31854.985336008918</v>
      </c>
      <c r="Q533" s="15">
        <v>32405.756891844507</v>
      </c>
      <c r="R533" s="15" t="s">
        <v>37</v>
      </c>
      <c r="S533" s="15" t="s">
        <v>37</v>
      </c>
      <c r="T533" s="15" t="s">
        <v>37</v>
      </c>
      <c r="U533" s="15" t="s">
        <v>37</v>
      </c>
      <c r="V533" s="15" t="s">
        <v>37</v>
      </c>
      <c r="W533" s="15" t="s">
        <v>37</v>
      </c>
      <c r="X533" s="15" t="s">
        <v>37</v>
      </c>
      <c r="Y533" s="15" t="s">
        <v>37</v>
      </c>
      <c r="Z533" s="15" t="s">
        <v>37</v>
      </c>
      <c r="AA533" s="15" t="s">
        <v>37</v>
      </c>
      <c r="AB533" s="15" t="s">
        <v>37</v>
      </c>
      <c r="AC533" s="15" t="s">
        <v>37</v>
      </c>
      <c r="AD533" s="15" t="s">
        <v>37</v>
      </c>
      <c r="AE533" s="15" t="s">
        <v>37</v>
      </c>
      <c r="AF533" s="15" t="s">
        <v>37</v>
      </c>
      <c r="AG533" s="15" t="s">
        <v>37</v>
      </c>
      <c r="AH533" s="15" t="s">
        <v>37</v>
      </c>
      <c r="AI533" s="15" t="s">
        <v>37</v>
      </c>
      <c r="AJ533" s="15" t="s">
        <v>37</v>
      </c>
      <c r="AK533" s="15" t="s">
        <v>37</v>
      </c>
      <c r="AL533" s="15" t="s">
        <v>37</v>
      </c>
      <c r="AM533" s="15" t="s">
        <v>37</v>
      </c>
      <c r="AN533" s="15" t="s">
        <v>37</v>
      </c>
      <c r="AP533" s="16">
        <v>121841.89881998634</v>
      </c>
      <c r="AQ533" s="17">
        <v>6</v>
      </c>
      <c r="AR533" s="18" t="s">
        <v>37</v>
      </c>
      <c r="AS533" s="19">
        <v>1870000.578558736</v>
      </c>
      <c r="AT533" s="19" t="s">
        <v>37</v>
      </c>
      <c r="AV533" s="16">
        <v>121841.89881998634</v>
      </c>
      <c r="AW533" s="17">
        <v>24</v>
      </c>
      <c r="AX533" s="18" t="s">
        <v>37</v>
      </c>
      <c r="AY533" s="19">
        <v>615787.5733129743</v>
      </c>
      <c r="AZ533" s="19" t="s">
        <v>37</v>
      </c>
    </row>
    <row r="534" spans="9:52" x14ac:dyDescent="0.15">
      <c r="I534" s="14">
        <v>45093</v>
      </c>
      <c r="J534" s="15" t="s">
        <v>37</v>
      </c>
      <c r="K534" s="15" t="s">
        <v>37</v>
      </c>
      <c r="L534" s="15">
        <v>28439.02678335509</v>
      </c>
      <c r="M534" s="15">
        <v>29124.822558282136</v>
      </c>
      <c r="N534" s="15" t="s">
        <v>37</v>
      </c>
      <c r="O534" s="15" t="s">
        <v>37</v>
      </c>
      <c r="P534" s="15">
        <v>31845.410637559355</v>
      </c>
      <c r="Q534" s="15">
        <v>32396.016647201588</v>
      </c>
      <c r="R534" s="15" t="s">
        <v>37</v>
      </c>
      <c r="S534" s="15" t="s">
        <v>37</v>
      </c>
      <c r="T534" s="15" t="s">
        <v>37</v>
      </c>
      <c r="U534" s="15" t="s">
        <v>37</v>
      </c>
      <c r="V534" s="15" t="s">
        <v>37</v>
      </c>
      <c r="W534" s="15" t="s">
        <v>37</v>
      </c>
      <c r="X534" s="15" t="s">
        <v>37</v>
      </c>
      <c r="Y534" s="15" t="s">
        <v>37</v>
      </c>
      <c r="Z534" s="15" t="s">
        <v>37</v>
      </c>
      <c r="AA534" s="15" t="s">
        <v>37</v>
      </c>
      <c r="AB534" s="15" t="s">
        <v>37</v>
      </c>
      <c r="AC534" s="15" t="s">
        <v>37</v>
      </c>
      <c r="AD534" s="15" t="s">
        <v>37</v>
      </c>
      <c r="AE534" s="15" t="s">
        <v>37</v>
      </c>
      <c r="AF534" s="15" t="s">
        <v>37</v>
      </c>
      <c r="AG534" s="15" t="s">
        <v>37</v>
      </c>
      <c r="AH534" s="15" t="s">
        <v>37</v>
      </c>
      <c r="AI534" s="15" t="s">
        <v>37</v>
      </c>
      <c r="AJ534" s="15" t="s">
        <v>37</v>
      </c>
      <c r="AK534" s="15" t="s">
        <v>37</v>
      </c>
      <c r="AL534" s="15" t="s">
        <v>37</v>
      </c>
      <c r="AM534" s="15" t="s">
        <v>37</v>
      </c>
      <c r="AN534" s="15" t="s">
        <v>37</v>
      </c>
      <c r="AP534" s="16">
        <v>121805.27662639816</v>
      </c>
      <c r="AQ534" s="17">
        <v>6</v>
      </c>
      <c r="AR534" s="18" t="s">
        <v>37</v>
      </c>
      <c r="AS534" s="19">
        <v>1991805.8551851341</v>
      </c>
      <c r="AT534" s="19" t="s">
        <v>37</v>
      </c>
      <c r="AV534" s="16">
        <v>121805.27662639816</v>
      </c>
      <c r="AW534" s="17">
        <v>24</v>
      </c>
      <c r="AX534" s="18" t="s">
        <v>37</v>
      </c>
      <c r="AY534" s="19">
        <v>737592.84993937251</v>
      </c>
      <c r="AZ534" s="19" t="s">
        <v>37</v>
      </c>
    </row>
    <row r="535" spans="9:52" x14ac:dyDescent="0.15">
      <c r="I535" s="14">
        <v>45094</v>
      </c>
      <c r="J535" s="15" t="s">
        <v>37</v>
      </c>
      <c r="K535" s="15" t="s">
        <v>37</v>
      </c>
      <c r="L535" s="15">
        <v>28430.478824447633</v>
      </c>
      <c r="M535" s="15">
        <v>29116.068468758902</v>
      </c>
      <c r="N535" s="15" t="s">
        <v>37</v>
      </c>
      <c r="O535" s="15" t="s">
        <v>37</v>
      </c>
      <c r="P535" s="15">
        <v>31835.838816990577</v>
      </c>
      <c r="Q535" s="15">
        <v>32386.279330197918</v>
      </c>
      <c r="R535" s="15" t="s">
        <v>37</v>
      </c>
      <c r="S535" s="15" t="s">
        <v>37</v>
      </c>
      <c r="T535" s="15" t="s">
        <v>37</v>
      </c>
      <c r="U535" s="15" t="s">
        <v>37</v>
      </c>
      <c r="V535" s="15" t="s">
        <v>37</v>
      </c>
      <c r="W535" s="15" t="s">
        <v>37</v>
      </c>
      <c r="X535" s="15" t="s">
        <v>37</v>
      </c>
      <c r="Y535" s="15" t="s">
        <v>37</v>
      </c>
      <c r="Z535" s="15" t="s">
        <v>37</v>
      </c>
      <c r="AA535" s="15" t="s">
        <v>37</v>
      </c>
      <c r="AB535" s="15" t="s">
        <v>37</v>
      </c>
      <c r="AC535" s="15" t="s">
        <v>37</v>
      </c>
      <c r="AD535" s="15" t="s">
        <v>37</v>
      </c>
      <c r="AE535" s="15" t="s">
        <v>37</v>
      </c>
      <c r="AF535" s="15" t="s">
        <v>37</v>
      </c>
      <c r="AG535" s="15" t="s">
        <v>37</v>
      </c>
      <c r="AH535" s="15" t="s">
        <v>37</v>
      </c>
      <c r="AI535" s="15" t="s">
        <v>37</v>
      </c>
      <c r="AJ535" s="15" t="s">
        <v>37</v>
      </c>
      <c r="AK535" s="15" t="s">
        <v>37</v>
      </c>
      <c r="AL535" s="15" t="s">
        <v>37</v>
      </c>
      <c r="AM535" s="15" t="s">
        <v>37</v>
      </c>
      <c r="AN535" s="15" t="s">
        <v>37</v>
      </c>
      <c r="AP535" s="16">
        <v>121768.66544039504</v>
      </c>
      <c r="AQ535" s="17">
        <v>6</v>
      </c>
      <c r="AR535" s="18" t="s">
        <v>37</v>
      </c>
      <c r="AS535" s="19">
        <v>2113574.5206255293</v>
      </c>
      <c r="AT535" s="19" t="s">
        <v>37</v>
      </c>
      <c r="AV535" s="16">
        <v>121768.66544039504</v>
      </c>
      <c r="AW535" s="17">
        <v>24</v>
      </c>
      <c r="AX535" s="18">
        <v>24</v>
      </c>
      <c r="AY535" s="19">
        <v>859361.51537976752</v>
      </c>
      <c r="AZ535" s="19">
        <v>859361.51537976752</v>
      </c>
    </row>
    <row r="536" spans="9:52" x14ac:dyDescent="0.15">
      <c r="I536" s="14">
        <v>45095</v>
      </c>
      <c r="J536" s="15" t="s">
        <v>37</v>
      </c>
      <c r="K536" s="15" t="s">
        <v>37</v>
      </c>
      <c r="L536" s="15">
        <v>28421.933434812403</v>
      </c>
      <c r="M536" s="15">
        <v>29107.317010464863</v>
      </c>
      <c r="N536" s="15" t="s">
        <v>37</v>
      </c>
      <c r="O536" s="15" t="s">
        <v>37</v>
      </c>
      <c r="P536" s="15">
        <v>31826.269873437588</v>
      </c>
      <c r="Q536" s="15">
        <v>32376.544939953525</v>
      </c>
      <c r="R536" s="15" t="s">
        <v>37</v>
      </c>
      <c r="S536" s="15" t="s">
        <v>37</v>
      </c>
      <c r="T536" s="15" t="s">
        <v>37</v>
      </c>
      <c r="U536" s="15" t="s">
        <v>37</v>
      </c>
      <c r="V536" s="15" t="s">
        <v>37</v>
      </c>
      <c r="W536" s="15" t="s">
        <v>37</v>
      </c>
      <c r="X536" s="15" t="s">
        <v>37</v>
      </c>
      <c r="Y536" s="15" t="s">
        <v>37</v>
      </c>
      <c r="Z536" s="15" t="s">
        <v>37</v>
      </c>
      <c r="AA536" s="15" t="s">
        <v>37</v>
      </c>
      <c r="AB536" s="15" t="s">
        <v>37</v>
      </c>
      <c r="AC536" s="15" t="s">
        <v>37</v>
      </c>
      <c r="AD536" s="15" t="s">
        <v>37</v>
      </c>
      <c r="AE536" s="15" t="s">
        <v>37</v>
      </c>
      <c r="AF536" s="15" t="s">
        <v>37</v>
      </c>
      <c r="AG536" s="15" t="s">
        <v>37</v>
      </c>
      <c r="AH536" s="15" t="s">
        <v>37</v>
      </c>
      <c r="AI536" s="15" t="s">
        <v>37</v>
      </c>
      <c r="AJ536" s="15" t="s">
        <v>37</v>
      </c>
      <c r="AK536" s="15" t="s">
        <v>37</v>
      </c>
      <c r="AL536" s="15" t="s">
        <v>37</v>
      </c>
      <c r="AM536" s="15" t="s">
        <v>37</v>
      </c>
      <c r="AN536" s="15" t="s">
        <v>37</v>
      </c>
      <c r="AP536" s="16">
        <v>121732.06525866839</v>
      </c>
      <c r="AQ536" s="17">
        <v>6</v>
      </c>
      <c r="AR536" s="18" t="s">
        <v>37</v>
      </c>
      <c r="AS536" s="19">
        <v>2235306.5858841976</v>
      </c>
      <c r="AT536" s="19" t="s">
        <v>37</v>
      </c>
      <c r="AV536" s="16">
        <v>121732.06525866839</v>
      </c>
      <c r="AW536" s="17">
        <v>25</v>
      </c>
      <c r="AX536" s="18" t="s">
        <v>37</v>
      </c>
      <c r="AY536" s="19">
        <v>121732.06525866839</v>
      </c>
      <c r="AZ536" s="19" t="s">
        <v>37</v>
      </c>
    </row>
    <row r="537" spans="9:52" x14ac:dyDescent="0.15">
      <c r="I537" s="14">
        <v>45096</v>
      </c>
      <c r="J537" s="15" t="s">
        <v>37</v>
      </c>
      <c r="K537" s="15" t="s">
        <v>37</v>
      </c>
      <c r="L537" s="15">
        <v>28413.39061367714</v>
      </c>
      <c r="M537" s="15">
        <v>29098.568182609146</v>
      </c>
      <c r="N537" s="15" t="s">
        <v>37</v>
      </c>
      <c r="O537" s="15" t="s">
        <v>37</v>
      </c>
      <c r="P537" s="15">
        <v>31816.703806035624</v>
      </c>
      <c r="Q537" s="15">
        <v>32366.813475588715</v>
      </c>
      <c r="R537" s="15" t="s">
        <v>37</v>
      </c>
      <c r="S537" s="15" t="s">
        <v>37</v>
      </c>
      <c r="T537" s="15" t="s">
        <v>37</v>
      </c>
      <c r="U537" s="15" t="s">
        <v>37</v>
      </c>
      <c r="V537" s="15" t="s">
        <v>37</v>
      </c>
      <c r="W537" s="15" t="s">
        <v>37</v>
      </c>
      <c r="X537" s="15" t="s">
        <v>37</v>
      </c>
      <c r="Y537" s="15" t="s">
        <v>37</v>
      </c>
      <c r="Z537" s="15" t="s">
        <v>37</v>
      </c>
      <c r="AA537" s="15" t="s">
        <v>37</v>
      </c>
      <c r="AB537" s="15" t="s">
        <v>37</v>
      </c>
      <c r="AC537" s="15" t="s">
        <v>37</v>
      </c>
      <c r="AD537" s="15" t="s">
        <v>37</v>
      </c>
      <c r="AE537" s="15" t="s">
        <v>37</v>
      </c>
      <c r="AF537" s="15" t="s">
        <v>37</v>
      </c>
      <c r="AG537" s="15" t="s">
        <v>37</v>
      </c>
      <c r="AH537" s="15" t="s">
        <v>37</v>
      </c>
      <c r="AI537" s="15" t="s">
        <v>37</v>
      </c>
      <c r="AJ537" s="15" t="s">
        <v>37</v>
      </c>
      <c r="AK537" s="15" t="s">
        <v>37</v>
      </c>
      <c r="AL537" s="15" t="s">
        <v>37</v>
      </c>
      <c r="AM537" s="15" t="s">
        <v>37</v>
      </c>
      <c r="AN537" s="15" t="s">
        <v>37</v>
      </c>
      <c r="AP537" s="16">
        <v>121695.47607791063</v>
      </c>
      <c r="AQ537" s="17">
        <v>6</v>
      </c>
      <c r="AR537" s="18" t="s">
        <v>37</v>
      </c>
      <c r="AS537" s="19">
        <v>2357002.0619621081</v>
      </c>
      <c r="AT537" s="19" t="s">
        <v>37</v>
      </c>
      <c r="AV537" s="16">
        <v>121695.47607791063</v>
      </c>
      <c r="AW537" s="17">
        <v>25</v>
      </c>
      <c r="AX537" s="18" t="s">
        <v>37</v>
      </c>
      <c r="AY537" s="19">
        <v>243427.54133657902</v>
      </c>
      <c r="AZ537" s="19" t="s">
        <v>37</v>
      </c>
    </row>
    <row r="538" spans="9:52" x14ac:dyDescent="0.15">
      <c r="I538" s="14">
        <v>45097</v>
      </c>
      <c r="J538" s="15" t="s">
        <v>37</v>
      </c>
      <c r="K538" s="15" t="s">
        <v>37</v>
      </c>
      <c r="L538" s="15">
        <v>28404.850360269826</v>
      </c>
      <c r="M538" s="15">
        <v>29089.821984401118</v>
      </c>
      <c r="N538" s="15" t="s">
        <v>37</v>
      </c>
      <c r="O538" s="15" t="s">
        <v>37</v>
      </c>
      <c r="P538" s="15">
        <v>31807.140613920212</v>
      </c>
      <c r="Q538" s="15">
        <v>32357.084936224051</v>
      </c>
      <c r="R538" s="15" t="s">
        <v>37</v>
      </c>
      <c r="S538" s="15" t="s">
        <v>37</v>
      </c>
      <c r="T538" s="15" t="s">
        <v>37</v>
      </c>
      <c r="U538" s="15" t="s">
        <v>37</v>
      </c>
      <c r="V538" s="15" t="s">
        <v>37</v>
      </c>
      <c r="W538" s="15" t="s">
        <v>37</v>
      </c>
      <c r="X538" s="15" t="s">
        <v>37</v>
      </c>
      <c r="Y538" s="15" t="s">
        <v>37</v>
      </c>
      <c r="Z538" s="15" t="s">
        <v>37</v>
      </c>
      <c r="AA538" s="15" t="s">
        <v>37</v>
      </c>
      <c r="AB538" s="15" t="s">
        <v>37</v>
      </c>
      <c r="AC538" s="15" t="s">
        <v>37</v>
      </c>
      <c r="AD538" s="15" t="s">
        <v>37</v>
      </c>
      <c r="AE538" s="15" t="s">
        <v>37</v>
      </c>
      <c r="AF538" s="15" t="s">
        <v>37</v>
      </c>
      <c r="AG538" s="15" t="s">
        <v>37</v>
      </c>
      <c r="AH538" s="15" t="s">
        <v>37</v>
      </c>
      <c r="AI538" s="15" t="s">
        <v>37</v>
      </c>
      <c r="AJ538" s="15" t="s">
        <v>37</v>
      </c>
      <c r="AK538" s="15" t="s">
        <v>37</v>
      </c>
      <c r="AL538" s="15" t="s">
        <v>37</v>
      </c>
      <c r="AM538" s="15" t="s">
        <v>37</v>
      </c>
      <c r="AN538" s="15" t="s">
        <v>37</v>
      </c>
      <c r="AP538" s="16">
        <v>121658.89789481521</v>
      </c>
      <c r="AQ538" s="17">
        <v>6</v>
      </c>
      <c r="AR538" s="18" t="s">
        <v>37</v>
      </c>
      <c r="AS538" s="19">
        <v>2478660.9598569232</v>
      </c>
      <c r="AT538" s="19" t="s">
        <v>37</v>
      </c>
      <c r="AV538" s="16">
        <v>121658.89789481521</v>
      </c>
      <c r="AW538" s="17">
        <v>25</v>
      </c>
      <c r="AX538" s="18" t="s">
        <v>37</v>
      </c>
      <c r="AY538" s="19">
        <v>365086.43923139421</v>
      </c>
      <c r="AZ538" s="19" t="s">
        <v>37</v>
      </c>
    </row>
    <row r="539" spans="9:52" x14ac:dyDescent="0.15">
      <c r="I539" s="14">
        <v>45098</v>
      </c>
      <c r="J539" s="15" t="s">
        <v>37</v>
      </c>
      <c r="K539" s="15" t="s">
        <v>37</v>
      </c>
      <c r="L539" s="15">
        <v>27923.040795921705</v>
      </c>
      <c r="M539" s="15">
        <v>28456.130412076815</v>
      </c>
      <c r="N539" s="15" t="s">
        <v>37</v>
      </c>
      <c r="O539" s="15" t="s">
        <v>37</v>
      </c>
      <c r="P539" s="15">
        <v>31315.798776587308</v>
      </c>
      <c r="Q539" s="15">
        <v>31864.562913204543</v>
      </c>
      <c r="R539" s="15" t="s">
        <v>37</v>
      </c>
      <c r="S539" s="15" t="s">
        <v>37</v>
      </c>
      <c r="T539" s="15" t="s">
        <v>37</v>
      </c>
      <c r="U539" s="15" t="s">
        <v>37</v>
      </c>
      <c r="V539" s="15" t="s">
        <v>37</v>
      </c>
      <c r="W539" s="15" t="s">
        <v>37</v>
      </c>
      <c r="X539" s="15" t="s">
        <v>37</v>
      </c>
      <c r="Y539" s="15" t="s">
        <v>37</v>
      </c>
      <c r="Z539" s="15" t="s">
        <v>37</v>
      </c>
      <c r="AA539" s="15" t="s">
        <v>37</v>
      </c>
      <c r="AB539" s="15" t="s">
        <v>37</v>
      </c>
      <c r="AC539" s="15" t="s">
        <v>37</v>
      </c>
      <c r="AD539" s="15" t="s">
        <v>37</v>
      </c>
      <c r="AE539" s="15" t="s">
        <v>37</v>
      </c>
      <c r="AF539" s="15" t="s">
        <v>37</v>
      </c>
      <c r="AG539" s="15" t="s">
        <v>37</v>
      </c>
      <c r="AH539" s="15" t="s">
        <v>37</v>
      </c>
      <c r="AI539" s="15" t="s">
        <v>37</v>
      </c>
      <c r="AJ539" s="15" t="s">
        <v>37</v>
      </c>
      <c r="AK539" s="15" t="s">
        <v>37</v>
      </c>
      <c r="AL539" s="15" t="s">
        <v>37</v>
      </c>
      <c r="AM539" s="15" t="s">
        <v>37</v>
      </c>
      <c r="AN539" s="15" t="s">
        <v>37</v>
      </c>
      <c r="AP539" s="16">
        <v>119559.53289779037</v>
      </c>
      <c r="AQ539" s="17">
        <v>6</v>
      </c>
      <c r="AR539" s="18" t="s">
        <v>37</v>
      </c>
      <c r="AS539" s="19">
        <v>2598220.4927547136</v>
      </c>
      <c r="AT539" s="19" t="s">
        <v>37</v>
      </c>
      <c r="AV539" s="16">
        <v>119559.53289779037</v>
      </c>
      <c r="AW539" s="17">
        <v>25</v>
      </c>
      <c r="AX539" s="18" t="s">
        <v>37</v>
      </c>
      <c r="AY539" s="19">
        <v>484645.97212918458</v>
      </c>
      <c r="AZ539" s="19" t="s">
        <v>37</v>
      </c>
    </row>
    <row r="540" spans="9:52" x14ac:dyDescent="0.15">
      <c r="I540" s="14">
        <v>45099</v>
      </c>
      <c r="J540" s="15" t="s">
        <v>37</v>
      </c>
      <c r="K540" s="15" t="s">
        <v>37</v>
      </c>
      <c r="L540" s="15">
        <v>27914.647927659615</v>
      </c>
      <c r="M540" s="15">
        <v>28447.577312307243</v>
      </c>
      <c r="N540" s="15" t="s">
        <v>37</v>
      </c>
      <c r="O540" s="15" t="s">
        <v>37</v>
      </c>
      <c r="P540" s="15">
        <v>31306.386142212174</v>
      </c>
      <c r="Q540" s="15">
        <v>31854.985336008918</v>
      </c>
      <c r="R540" s="15" t="s">
        <v>37</v>
      </c>
      <c r="S540" s="15" t="s">
        <v>37</v>
      </c>
      <c r="T540" s="15" t="s">
        <v>37</v>
      </c>
      <c r="U540" s="15" t="s">
        <v>37</v>
      </c>
      <c r="V540" s="15" t="s">
        <v>37</v>
      </c>
      <c r="W540" s="15" t="s">
        <v>37</v>
      </c>
      <c r="X540" s="15" t="s">
        <v>37</v>
      </c>
      <c r="Y540" s="15" t="s">
        <v>37</v>
      </c>
      <c r="Z540" s="15" t="s">
        <v>37</v>
      </c>
      <c r="AA540" s="15" t="s">
        <v>37</v>
      </c>
      <c r="AB540" s="15" t="s">
        <v>37</v>
      </c>
      <c r="AC540" s="15" t="s">
        <v>37</v>
      </c>
      <c r="AD540" s="15" t="s">
        <v>37</v>
      </c>
      <c r="AE540" s="15" t="s">
        <v>37</v>
      </c>
      <c r="AF540" s="15" t="s">
        <v>37</v>
      </c>
      <c r="AG540" s="15" t="s">
        <v>37</v>
      </c>
      <c r="AH540" s="15" t="s">
        <v>37</v>
      </c>
      <c r="AI540" s="15" t="s">
        <v>37</v>
      </c>
      <c r="AJ540" s="15" t="s">
        <v>37</v>
      </c>
      <c r="AK540" s="15" t="s">
        <v>37</v>
      </c>
      <c r="AL540" s="15" t="s">
        <v>37</v>
      </c>
      <c r="AM540" s="15" t="s">
        <v>37</v>
      </c>
      <c r="AN540" s="15" t="s">
        <v>37</v>
      </c>
      <c r="AP540" s="16">
        <v>119523.59671818795</v>
      </c>
      <c r="AQ540" s="17">
        <v>6</v>
      </c>
      <c r="AR540" s="18" t="s">
        <v>37</v>
      </c>
      <c r="AS540" s="19">
        <v>2717744.0894729015</v>
      </c>
      <c r="AT540" s="19" t="s">
        <v>37</v>
      </c>
      <c r="AV540" s="16">
        <v>119523.59671818795</v>
      </c>
      <c r="AW540" s="17">
        <v>25</v>
      </c>
      <c r="AX540" s="18" t="s">
        <v>37</v>
      </c>
      <c r="AY540" s="19">
        <v>604169.56884737255</v>
      </c>
      <c r="AZ540" s="19" t="s">
        <v>37</v>
      </c>
    </row>
    <row r="541" spans="9:52" x14ac:dyDescent="0.15">
      <c r="I541" s="14">
        <v>45100</v>
      </c>
      <c r="J541" s="15" t="s">
        <v>37</v>
      </c>
      <c r="K541" s="15" t="s">
        <v>37</v>
      </c>
      <c r="L541" s="15">
        <v>27906.257582053928</v>
      </c>
      <c r="M541" s="15">
        <v>28439.02678335509</v>
      </c>
      <c r="N541" s="15" t="s">
        <v>37</v>
      </c>
      <c r="O541" s="15" t="s">
        <v>37</v>
      </c>
      <c r="P541" s="15">
        <v>31296.976337006003</v>
      </c>
      <c r="Q541" s="15">
        <v>31845.410637559355</v>
      </c>
      <c r="R541" s="15" t="s">
        <v>37</v>
      </c>
      <c r="S541" s="15" t="s">
        <v>37</v>
      </c>
      <c r="T541" s="15" t="s">
        <v>37</v>
      </c>
      <c r="U541" s="15" t="s">
        <v>37</v>
      </c>
      <c r="V541" s="15" t="s">
        <v>37</v>
      </c>
      <c r="W541" s="15" t="s">
        <v>37</v>
      </c>
      <c r="X541" s="15" t="s">
        <v>37</v>
      </c>
      <c r="Y541" s="15" t="s">
        <v>37</v>
      </c>
      <c r="Z541" s="15" t="s">
        <v>37</v>
      </c>
      <c r="AA541" s="15" t="s">
        <v>37</v>
      </c>
      <c r="AB541" s="15" t="s">
        <v>37</v>
      </c>
      <c r="AC541" s="15" t="s">
        <v>37</v>
      </c>
      <c r="AD541" s="15" t="s">
        <v>37</v>
      </c>
      <c r="AE541" s="15" t="s">
        <v>37</v>
      </c>
      <c r="AF541" s="15" t="s">
        <v>37</v>
      </c>
      <c r="AG541" s="15" t="s">
        <v>37</v>
      </c>
      <c r="AH541" s="15" t="s">
        <v>37</v>
      </c>
      <c r="AI541" s="15" t="s">
        <v>37</v>
      </c>
      <c r="AJ541" s="15" t="s">
        <v>37</v>
      </c>
      <c r="AK541" s="15" t="s">
        <v>37</v>
      </c>
      <c r="AL541" s="15" t="s">
        <v>37</v>
      </c>
      <c r="AM541" s="15" t="s">
        <v>37</v>
      </c>
      <c r="AN541" s="15" t="s">
        <v>37</v>
      </c>
      <c r="AP541" s="16">
        <v>119487.67133997437</v>
      </c>
      <c r="AQ541" s="17">
        <v>6</v>
      </c>
      <c r="AR541" s="18" t="s">
        <v>37</v>
      </c>
      <c r="AS541" s="19">
        <v>2837231.7608128758</v>
      </c>
      <c r="AT541" s="19" t="s">
        <v>37</v>
      </c>
      <c r="AV541" s="16">
        <v>119487.67133997437</v>
      </c>
      <c r="AW541" s="17">
        <v>25</v>
      </c>
      <c r="AX541" s="18" t="s">
        <v>37</v>
      </c>
      <c r="AY541" s="19">
        <v>723657.24018734694</v>
      </c>
      <c r="AZ541" s="19" t="s">
        <v>37</v>
      </c>
    </row>
    <row r="542" spans="9:52" x14ac:dyDescent="0.15">
      <c r="I542" s="14">
        <v>45101</v>
      </c>
      <c r="J542" s="15" t="s">
        <v>37</v>
      </c>
      <c r="K542" s="15" t="s">
        <v>37</v>
      </c>
      <c r="L542" s="15">
        <v>27897.869758346413</v>
      </c>
      <c r="M542" s="15">
        <v>28430.478824447633</v>
      </c>
      <c r="N542" s="15" t="s">
        <v>37</v>
      </c>
      <c r="O542" s="15" t="s">
        <v>37</v>
      </c>
      <c r="P542" s="15">
        <v>31287.569360118425</v>
      </c>
      <c r="Q542" s="15">
        <v>31835.838816990577</v>
      </c>
      <c r="R542" s="15" t="s">
        <v>37</v>
      </c>
      <c r="S542" s="15" t="s">
        <v>37</v>
      </c>
      <c r="T542" s="15" t="s">
        <v>37</v>
      </c>
      <c r="U542" s="15" t="s">
        <v>37</v>
      </c>
      <c r="V542" s="15" t="s">
        <v>37</v>
      </c>
      <c r="W542" s="15" t="s">
        <v>37</v>
      </c>
      <c r="X542" s="15" t="s">
        <v>37</v>
      </c>
      <c r="Y542" s="15" t="s">
        <v>37</v>
      </c>
      <c r="Z542" s="15" t="s">
        <v>37</v>
      </c>
      <c r="AA542" s="15" t="s">
        <v>37</v>
      </c>
      <c r="AB542" s="15" t="s">
        <v>37</v>
      </c>
      <c r="AC542" s="15" t="s">
        <v>37</v>
      </c>
      <c r="AD542" s="15" t="s">
        <v>37</v>
      </c>
      <c r="AE542" s="15" t="s">
        <v>37</v>
      </c>
      <c r="AF542" s="15" t="s">
        <v>37</v>
      </c>
      <c r="AG542" s="15" t="s">
        <v>37</v>
      </c>
      <c r="AH542" s="15" t="s">
        <v>37</v>
      </c>
      <c r="AI542" s="15" t="s">
        <v>37</v>
      </c>
      <c r="AJ542" s="15" t="s">
        <v>37</v>
      </c>
      <c r="AK542" s="15" t="s">
        <v>37</v>
      </c>
      <c r="AL542" s="15" t="s">
        <v>37</v>
      </c>
      <c r="AM542" s="15" t="s">
        <v>37</v>
      </c>
      <c r="AN542" s="15" t="s">
        <v>37</v>
      </c>
      <c r="AP542" s="16">
        <v>119451.75675990304</v>
      </c>
      <c r="AQ542" s="17">
        <v>6</v>
      </c>
      <c r="AR542" s="18" t="s">
        <v>37</v>
      </c>
      <c r="AS542" s="19">
        <v>2956683.5175727787</v>
      </c>
      <c r="AT542" s="19" t="s">
        <v>37</v>
      </c>
      <c r="AV542" s="16">
        <v>119451.75675990304</v>
      </c>
      <c r="AW542" s="17">
        <v>25</v>
      </c>
      <c r="AX542" s="18">
        <v>25</v>
      </c>
      <c r="AY542" s="19">
        <v>843108.99694724998</v>
      </c>
      <c r="AZ542" s="19">
        <v>843108.99694724998</v>
      </c>
    </row>
    <row r="543" spans="9:52" x14ac:dyDescent="0.15">
      <c r="I543" s="14">
        <v>45102</v>
      </c>
      <c r="J543" s="15" t="s">
        <v>37</v>
      </c>
      <c r="K543" s="15" t="s">
        <v>37</v>
      </c>
      <c r="L543" s="15">
        <v>27889.484455779046</v>
      </c>
      <c r="M543" s="15">
        <v>28421.933434812403</v>
      </c>
      <c r="N543" s="15" t="s">
        <v>37</v>
      </c>
      <c r="O543" s="15" t="s">
        <v>37</v>
      </c>
      <c r="P543" s="15">
        <v>31278.165210699328</v>
      </c>
      <c r="Q543" s="15">
        <v>31826.269873437588</v>
      </c>
      <c r="R543" s="15" t="s">
        <v>37</v>
      </c>
      <c r="S543" s="15" t="s">
        <v>37</v>
      </c>
      <c r="T543" s="15" t="s">
        <v>37</v>
      </c>
      <c r="U543" s="15" t="s">
        <v>37</v>
      </c>
      <c r="V543" s="15" t="s">
        <v>37</v>
      </c>
      <c r="W543" s="15" t="s">
        <v>37</v>
      </c>
      <c r="X543" s="15" t="s">
        <v>37</v>
      </c>
      <c r="Y543" s="15" t="s">
        <v>37</v>
      </c>
      <c r="Z543" s="15" t="s">
        <v>37</v>
      </c>
      <c r="AA543" s="15" t="s">
        <v>37</v>
      </c>
      <c r="AB543" s="15" t="s">
        <v>37</v>
      </c>
      <c r="AC543" s="15" t="s">
        <v>37</v>
      </c>
      <c r="AD543" s="15" t="s">
        <v>37</v>
      </c>
      <c r="AE543" s="15" t="s">
        <v>37</v>
      </c>
      <c r="AF543" s="15" t="s">
        <v>37</v>
      </c>
      <c r="AG543" s="15" t="s">
        <v>37</v>
      </c>
      <c r="AH543" s="15" t="s">
        <v>37</v>
      </c>
      <c r="AI543" s="15" t="s">
        <v>37</v>
      </c>
      <c r="AJ543" s="15" t="s">
        <v>37</v>
      </c>
      <c r="AK543" s="15" t="s">
        <v>37</v>
      </c>
      <c r="AL543" s="15" t="s">
        <v>37</v>
      </c>
      <c r="AM543" s="15" t="s">
        <v>37</v>
      </c>
      <c r="AN543" s="15" t="s">
        <v>37</v>
      </c>
      <c r="AP543" s="16">
        <v>119415.85297472836</v>
      </c>
      <c r="AQ543" s="17">
        <v>6</v>
      </c>
      <c r="AR543" s="18" t="s">
        <v>37</v>
      </c>
      <c r="AS543" s="19">
        <v>3076099.370547507</v>
      </c>
      <c r="AT543" s="19" t="s">
        <v>37</v>
      </c>
      <c r="AV543" s="16">
        <v>119415.85297472836</v>
      </c>
      <c r="AW543" s="17">
        <v>26</v>
      </c>
      <c r="AX543" s="18" t="s">
        <v>37</v>
      </c>
      <c r="AY543" s="19">
        <v>119415.85297472836</v>
      </c>
      <c r="AZ543" s="19" t="s">
        <v>37</v>
      </c>
    </row>
    <row r="544" spans="9:52" x14ac:dyDescent="0.15">
      <c r="I544" s="14">
        <v>45103</v>
      </c>
      <c r="J544" s="15" t="s">
        <v>37</v>
      </c>
      <c r="K544" s="15" t="s">
        <v>37</v>
      </c>
      <c r="L544" s="15">
        <v>27881.10167359405</v>
      </c>
      <c r="M544" s="15">
        <v>28413.39061367714</v>
      </c>
      <c r="N544" s="15" t="s">
        <v>37</v>
      </c>
      <c r="O544" s="15" t="s">
        <v>37</v>
      </c>
      <c r="P544" s="15">
        <v>31268.763887898855</v>
      </c>
      <c r="Q544" s="15">
        <v>31816.703806035624</v>
      </c>
      <c r="R544" s="15" t="s">
        <v>37</v>
      </c>
      <c r="S544" s="15" t="s">
        <v>37</v>
      </c>
      <c r="T544" s="15" t="s">
        <v>37</v>
      </c>
      <c r="U544" s="15" t="s">
        <v>37</v>
      </c>
      <c r="V544" s="15" t="s">
        <v>37</v>
      </c>
      <c r="W544" s="15" t="s">
        <v>37</v>
      </c>
      <c r="X544" s="15" t="s">
        <v>37</v>
      </c>
      <c r="Y544" s="15" t="s">
        <v>37</v>
      </c>
      <c r="Z544" s="15" t="s">
        <v>37</v>
      </c>
      <c r="AA544" s="15" t="s">
        <v>37</v>
      </c>
      <c r="AB544" s="15" t="s">
        <v>37</v>
      </c>
      <c r="AC544" s="15" t="s">
        <v>37</v>
      </c>
      <c r="AD544" s="15" t="s">
        <v>37</v>
      </c>
      <c r="AE544" s="15" t="s">
        <v>37</v>
      </c>
      <c r="AF544" s="15" t="s">
        <v>37</v>
      </c>
      <c r="AG544" s="15" t="s">
        <v>37</v>
      </c>
      <c r="AH544" s="15" t="s">
        <v>37</v>
      </c>
      <c r="AI544" s="15" t="s">
        <v>37</v>
      </c>
      <c r="AJ544" s="15" t="s">
        <v>37</v>
      </c>
      <c r="AK544" s="15" t="s">
        <v>37</v>
      </c>
      <c r="AL544" s="15" t="s">
        <v>37</v>
      </c>
      <c r="AM544" s="15" t="s">
        <v>37</v>
      </c>
      <c r="AN544" s="15" t="s">
        <v>37</v>
      </c>
      <c r="AP544" s="16">
        <v>119379.95998120567</v>
      </c>
      <c r="AQ544" s="17">
        <v>6</v>
      </c>
      <c r="AR544" s="18" t="s">
        <v>37</v>
      </c>
      <c r="AS544" s="19">
        <v>3195479.3305287128</v>
      </c>
      <c r="AT544" s="19" t="s">
        <v>37</v>
      </c>
      <c r="AV544" s="16">
        <v>119379.95998120567</v>
      </c>
      <c r="AW544" s="17">
        <v>26</v>
      </c>
      <c r="AX544" s="18" t="s">
        <v>37</v>
      </c>
      <c r="AY544" s="19">
        <v>238795.81295593403</v>
      </c>
      <c r="AZ544" s="19" t="s">
        <v>37</v>
      </c>
    </row>
    <row r="545" spans="9:52" x14ac:dyDescent="0.15">
      <c r="I545" s="14">
        <v>45104</v>
      </c>
      <c r="J545" s="15" t="s">
        <v>37</v>
      </c>
      <c r="K545" s="15" t="s">
        <v>37</v>
      </c>
      <c r="L545" s="15">
        <v>27872.721411033875</v>
      </c>
      <c r="M545" s="15">
        <v>28404.850360269826</v>
      </c>
      <c r="N545" s="15" t="s">
        <v>37</v>
      </c>
      <c r="O545" s="15" t="s">
        <v>37</v>
      </c>
      <c r="P545" s="15">
        <v>31259.365390867406</v>
      </c>
      <c r="Q545" s="15">
        <v>31807.140613920212</v>
      </c>
      <c r="R545" s="15" t="s">
        <v>37</v>
      </c>
      <c r="S545" s="15" t="s">
        <v>37</v>
      </c>
      <c r="T545" s="15" t="s">
        <v>37</v>
      </c>
      <c r="U545" s="15" t="s">
        <v>37</v>
      </c>
      <c r="V545" s="15" t="s">
        <v>37</v>
      </c>
      <c r="W545" s="15" t="s">
        <v>37</v>
      </c>
      <c r="X545" s="15" t="s">
        <v>37</v>
      </c>
      <c r="Y545" s="15" t="s">
        <v>37</v>
      </c>
      <c r="Z545" s="15" t="s">
        <v>37</v>
      </c>
      <c r="AA545" s="15" t="s">
        <v>37</v>
      </c>
      <c r="AB545" s="15" t="s">
        <v>37</v>
      </c>
      <c r="AC545" s="15" t="s">
        <v>37</v>
      </c>
      <c r="AD545" s="15" t="s">
        <v>37</v>
      </c>
      <c r="AE545" s="15" t="s">
        <v>37</v>
      </c>
      <c r="AF545" s="15" t="s">
        <v>37</v>
      </c>
      <c r="AG545" s="15" t="s">
        <v>37</v>
      </c>
      <c r="AH545" s="15" t="s">
        <v>37</v>
      </c>
      <c r="AI545" s="15" t="s">
        <v>37</v>
      </c>
      <c r="AJ545" s="15" t="s">
        <v>37</v>
      </c>
      <c r="AK545" s="15" t="s">
        <v>37</v>
      </c>
      <c r="AL545" s="15" t="s">
        <v>37</v>
      </c>
      <c r="AM545" s="15" t="s">
        <v>37</v>
      </c>
      <c r="AN545" s="15" t="s">
        <v>37</v>
      </c>
      <c r="AP545" s="16">
        <v>119344.07777609132</v>
      </c>
      <c r="AQ545" s="17">
        <v>6</v>
      </c>
      <c r="AR545" s="18" t="s">
        <v>37</v>
      </c>
      <c r="AS545" s="19">
        <v>3314823.408304804</v>
      </c>
      <c r="AT545" s="19" t="s">
        <v>37</v>
      </c>
      <c r="AV545" s="16">
        <v>119344.07777609132</v>
      </c>
      <c r="AW545" s="17">
        <v>26</v>
      </c>
      <c r="AX545" s="18" t="s">
        <v>37</v>
      </c>
      <c r="AY545" s="19">
        <v>358139.89073202538</v>
      </c>
      <c r="AZ545" s="19" t="s">
        <v>37</v>
      </c>
    </row>
    <row r="546" spans="9:52" x14ac:dyDescent="0.15">
      <c r="I546" s="14">
        <v>45105</v>
      </c>
      <c r="J546" s="15" t="s">
        <v>37</v>
      </c>
      <c r="K546" s="15" t="s">
        <v>37</v>
      </c>
      <c r="L546" s="15">
        <v>27392.066656030322</v>
      </c>
      <c r="M546" s="15">
        <v>27923.040795921705</v>
      </c>
      <c r="N546" s="15" t="s">
        <v>37</v>
      </c>
      <c r="O546" s="15" t="s">
        <v>37</v>
      </c>
      <c r="P546" s="15">
        <v>30769.200953851705</v>
      </c>
      <c r="Q546" s="15">
        <v>31315.798776587308</v>
      </c>
      <c r="R546" s="15" t="s">
        <v>37</v>
      </c>
      <c r="S546" s="15" t="s">
        <v>37</v>
      </c>
      <c r="T546" s="15" t="s">
        <v>37</v>
      </c>
      <c r="U546" s="15" t="s">
        <v>37</v>
      </c>
      <c r="V546" s="15" t="s">
        <v>37</v>
      </c>
      <c r="W546" s="15" t="s">
        <v>37</v>
      </c>
      <c r="X546" s="15" t="s">
        <v>37</v>
      </c>
      <c r="Y546" s="15" t="s">
        <v>37</v>
      </c>
      <c r="Z546" s="15" t="s">
        <v>37</v>
      </c>
      <c r="AA546" s="15" t="s">
        <v>37</v>
      </c>
      <c r="AB546" s="15" t="s">
        <v>37</v>
      </c>
      <c r="AC546" s="15" t="s">
        <v>37</v>
      </c>
      <c r="AD546" s="15" t="s">
        <v>37</v>
      </c>
      <c r="AE546" s="15" t="s">
        <v>37</v>
      </c>
      <c r="AF546" s="15" t="s">
        <v>37</v>
      </c>
      <c r="AG546" s="15" t="s">
        <v>37</v>
      </c>
      <c r="AH546" s="15" t="s">
        <v>37</v>
      </c>
      <c r="AI546" s="15" t="s">
        <v>37</v>
      </c>
      <c r="AJ546" s="15" t="s">
        <v>37</v>
      </c>
      <c r="AK546" s="15" t="s">
        <v>37</v>
      </c>
      <c r="AL546" s="15" t="s">
        <v>37</v>
      </c>
      <c r="AM546" s="15" t="s">
        <v>37</v>
      </c>
      <c r="AN546" s="15" t="s">
        <v>37</v>
      </c>
      <c r="AP546" s="16">
        <v>117400.10718239105</v>
      </c>
      <c r="AQ546" s="17">
        <v>6</v>
      </c>
      <c r="AR546" s="18" t="s">
        <v>37</v>
      </c>
      <c r="AS546" s="19">
        <v>3432223.515487195</v>
      </c>
      <c r="AT546" s="19" t="s">
        <v>37</v>
      </c>
      <c r="AV546" s="16">
        <v>117400.10718239105</v>
      </c>
      <c r="AW546" s="17">
        <v>26</v>
      </c>
      <c r="AX546" s="18" t="s">
        <v>37</v>
      </c>
      <c r="AY546" s="19">
        <v>475539.99791441642</v>
      </c>
      <c r="AZ546" s="19" t="s">
        <v>37</v>
      </c>
    </row>
    <row r="547" spans="9:52" x14ac:dyDescent="0.15">
      <c r="I547" s="14">
        <v>45106</v>
      </c>
      <c r="J547" s="15" t="s">
        <v>37</v>
      </c>
      <c r="K547" s="15" t="s">
        <v>37</v>
      </c>
      <c r="L547" s="15">
        <v>27383.833383423989</v>
      </c>
      <c r="M547" s="15">
        <v>27914.647927659615</v>
      </c>
      <c r="N547" s="15" t="s">
        <v>37</v>
      </c>
      <c r="O547" s="15" t="s">
        <v>37</v>
      </c>
      <c r="P547" s="15">
        <v>30759.952611165001</v>
      </c>
      <c r="Q547" s="15">
        <v>31306.386142212174</v>
      </c>
      <c r="R547" s="15" t="s">
        <v>37</v>
      </c>
      <c r="S547" s="15" t="s">
        <v>37</v>
      </c>
      <c r="T547" s="15" t="s">
        <v>37</v>
      </c>
      <c r="U547" s="15" t="s">
        <v>37</v>
      </c>
      <c r="V547" s="15" t="s">
        <v>37</v>
      </c>
      <c r="W547" s="15" t="s">
        <v>37</v>
      </c>
      <c r="X547" s="15" t="s">
        <v>37</v>
      </c>
      <c r="Y547" s="15" t="s">
        <v>37</v>
      </c>
      <c r="Z547" s="15" t="s">
        <v>37</v>
      </c>
      <c r="AA547" s="15" t="s">
        <v>37</v>
      </c>
      <c r="AB547" s="15" t="s">
        <v>37</v>
      </c>
      <c r="AC547" s="15" t="s">
        <v>37</v>
      </c>
      <c r="AD547" s="15" t="s">
        <v>37</v>
      </c>
      <c r="AE547" s="15" t="s">
        <v>37</v>
      </c>
      <c r="AF547" s="15" t="s">
        <v>37</v>
      </c>
      <c r="AG547" s="15" t="s">
        <v>37</v>
      </c>
      <c r="AH547" s="15" t="s">
        <v>37</v>
      </c>
      <c r="AI547" s="15" t="s">
        <v>37</v>
      </c>
      <c r="AJ547" s="15" t="s">
        <v>37</v>
      </c>
      <c r="AK547" s="15" t="s">
        <v>37</v>
      </c>
      <c r="AL547" s="15" t="s">
        <v>37</v>
      </c>
      <c r="AM547" s="15" t="s">
        <v>37</v>
      </c>
      <c r="AN547" s="15" t="s">
        <v>37</v>
      </c>
      <c r="AP547" s="16">
        <v>117364.82006446077</v>
      </c>
      <c r="AQ547" s="17">
        <v>6</v>
      </c>
      <c r="AR547" s="18" t="s">
        <v>37</v>
      </c>
      <c r="AS547" s="19">
        <v>3549588.3355516559</v>
      </c>
      <c r="AT547" s="19" t="s">
        <v>37</v>
      </c>
      <c r="AV547" s="16">
        <v>117364.82006446077</v>
      </c>
      <c r="AW547" s="17">
        <v>26</v>
      </c>
      <c r="AX547" s="18" t="s">
        <v>37</v>
      </c>
      <c r="AY547" s="19">
        <v>592904.81797887722</v>
      </c>
      <c r="AZ547" s="19" t="s">
        <v>37</v>
      </c>
    </row>
    <row r="548" spans="9:52" x14ac:dyDescent="0.15">
      <c r="I548" s="14">
        <v>45107</v>
      </c>
      <c r="J548" s="15" t="s">
        <v>37</v>
      </c>
      <c r="K548" s="15" t="s">
        <v>37</v>
      </c>
      <c r="L548" s="15">
        <v>27375.602585504173</v>
      </c>
      <c r="M548" s="15">
        <v>27906.257582053928</v>
      </c>
      <c r="N548" s="15" t="s">
        <v>37</v>
      </c>
      <c r="O548" s="15" t="s">
        <v>37</v>
      </c>
      <c r="P548" s="15">
        <v>30750.707048265875</v>
      </c>
      <c r="Q548" s="15">
        <v>31296.976337006003</v>
      </c>
      <c r="R548" s="15" t="s">
        <v>37</v>
      </c>
      <c r="S548" s="15" t="s">
        <v>37</v>
      </c>
      <c r="T548" s="15" t="s">
        <v>37</v>
      </c>
      <c r="U548" s="15" t="s">
        <v>37</v>
      </c>
      <c r="V548" s="15" t="s">
        <v>37</v>
      </c>
      <c r="W548" s="15" t="s">
        <v>37</v>
      </c>
      <c r="X548" s="15" t="s">
        <v>37</v>
      </c>
      <c r="Y548" s="15" t="s">
        <v>37</v>
      </c>
      <c r="Z548" s="15" t="s">
        <v>37</v>
      </c>
      <c r="AA548" s="15" t="s">
        <v>37</v>
      </c>
      <c r="AB548" s="15" t="s">
        <v>37</v>
      </c>
      <c r="AC548" s="15" t="s">
        <v>37</v>
      </c>
      <c r="AD548" s="15" t="s">
        <v>37</v>
      </c>
      <c r="AE548" s="15" t="s">
        <v>37</v>
      </c>
      <c r="AF548" s="15" t="s">
        <v>37</v>
      </c>
      <c r="AG548" s="15" t="s">
        <v>37</v>
      </c>
      <c r="AH548" s="15" t="s">
        <v>37</v>
      </c>
      <c r="AI548" s="15" t="s">
        <v>37</v>
      </c>
      <c r="AJ548" s="15" t="s">
        <v>37</v>
      </c>
      <c r="AK548" s="15" t="s">
        <v>37</v>
      </c>
      <c r="AL548" s="15" t="s">
        <v>37</v>
      </c>
      <c r="AM548" s="15" t="s">
        <v>37</v>
      </c>
      <c r="AN548" s="15" t="s">
        <v>37</v>
      </c>
      <c r="AP548" s="16">
        <v>117329.54355282997</v>
      </c>
      <c r="AQ548" s="17">
        <v>6</v>
      </c>
      <c r="AR548" s="18">
        <v>6</v>
      </c>
      <c r="AS548" s="19">
        <v>3666917.8791044857</v>
      </c>
      <c r="AT548" s="19">
        <v>3666917.8791044857</v>
      </c>
      <c r="AV548" s="16">
        <v>117329.54355282997</v>
      </c>
      <c r="AW548" s="17">
        <v>26</v>
      </c>
      <c r="AX548" s="18" t="s">
        <v>37</v>
      </c>
      <c r="AY548" s="19">
        <v>710234.36153170723</v>
      </c>
      <c r="AZ548" s="19" t="s">
        <v>37</v>
      </c>
    </row>
    <row r="549" spans="9:52" x14ac:dyDescent="0.15">
      <c r="I549" s="14">
        <v>45108</v>
      </c>
      <c r="J549" s="15" t="s">
        <v>37</v>
      </c>
      <c r="K549" s="15" t="s">
        <v>37</v>
      </c>
      <c r="L549" s="15">
        <v>27367.374261527042</v>
      </c>
      <c r="M549" s="15">
        <v>27897.869758346413</v>
      </c>
      <c r="N549" s="15" t="s">
        <v>37</v>
      </c>
      <c r="O549" s="15" t="s">
        <v>37</v>
      </c>
      <c r="P549" s="15">
        <v>30741.464264318798</v>
      </c>
      <c r="Q549" s="15">
        <v>31287.569360118425</v>
      </c>
      <c r="R549" s="15" t="s">
        <v>37</v>
      </c>
      <c r="S549" s="15" t="s">
        <v>37</v>
      </c>
      <c r="T549" s="15" t="s">
        <v>37</v>
      </c>
      <c r="U549" s="15" t="s">
        <v>37</v>
      </c>
      <c r="V549" s="15" t="s">
        <v>37</v>
      </c>
      <c r="W549" s="15" t="s">
        <v>37</v>
      </c>
      <c r="X549" s="15" t="s">
        <v>37</v>
      </c>
      <c r="Y549" s="15" t="s">
        <v>37</v>
      </c>
      <c r="Z549" s="15" t="s">
        <v>37</v>
      </c>
      <c r="AA549" s="15" t="s">
        <v>37</v>
      </c>
      <c r="AB549" s="15" t="s">
        <v>37</v>
      </c>
      <c r="AC549" s="15" t="s">
        <v>37</v>
      </c>
      <c r="AD549" s="15" t="s">
        <v>37</v>
      </c>
      <c r="AE549" s="15" t="s">
        <v>37</v>
      </c>
      <c r="AF549" s="15" t="s">
        <v>37</v>
      </c>
      <c r="AG549" s="15" t="s">
        <v>37</v>
      </c>
      <c r="AH549" s="15" t="s">
        <v>37</v>
      </c>
      <c r="AI549" s="15" t="s">
        <v>37</v>
      </c>
      <c r="AJ549" s="15" t="s">
        <v>37</v>
      </c>
      <c r="AK549" s="15" t="s">
        <v>37</v>
      </c>
      <c r="AL549" s="15" t="s">
        <v>37</v>
      </c>
      <c r="AM549" s="15" t="s">
        <v>37</v>
      </c>
      <c r="AN549" s="15" t="s">
        <v>37</v>
      </c>
      <c r="AP549" s="16">
        <v>117294.27764431067</v>
      </c>
      <c r="AQ549" s="17">
        <v>7</v>
      </c>
      <c r="AR549" s="18" t="s">
        <v>37</v>
      </c>
      <c r="AS549" s="19">
        <v>117294.27764431067</v>
      </c>
      <c r="AT549" s="19" t="s">
        <v>37</v>
      </c>
      <c r="AV549" s="16">
        <v>117294.27764431067</v>
      </c>
      <c r="AW549" s="17">
        <v>26</v>
      </c>
      <c r="AX549" s="18">
        <v>26</v>
      </c>
      <c r="AY549" s="19">
        <v>827528.63917601784</v>
      </c>
      <c r="AZ549" s="19">
        <v>827528.63917601784</v>
      </c>
    </row>
    <row r="550" spans="9:52" x14ac:dyDescent="0.15">
      <c r="I550" s="14">
        <v>45109</v>
      </c>
      <c r="J550" s="15" t="s">
        <v>37</v>
      </c>
      <c r="K550" s="15" t="s">
        <v>37</v>
      </c>
      <c r="L550" s="15">
        <v>27359.148410749007</v>
      </c>
      <c r="M550" s="15">
        <v>27889.484455779046</v>
      </c>
      <c r="N550" s="15" t="s">
        <v>37</v>
      </c>
      <c r="O550" s="15" t="s">
        <v>37</v>
      </c>
      <c r="P550" s="15">
        <v>30732.224258488492</v>
      </c>
      <c r="Q550" s="15">
        <v>31278.165210699328</v>
      </c>
      <c r="R550" s="15" t="s">
        <v>37</v>
      </c>
      <c r="S550" s="15" t="s">
        <v>37</v>
      </c>
      <c r="T550" s="15" t="s">
        <v>37</v>
      </c>
      <c r="U550" s="15" t="s">
        <v>37</v>
      </c>
      <c r="V550" s="15" t="s">
        <v>37</v>
      </c>
      <c r="W550" s="15" t="s">
        <v>37</v>
      </c>
      <c r="X550" s="15" t="s">
        <v>37</v>
      </c>
      <c r="Y550" s="15" t="s">
        <v>37</v>
      </c>
      <c r="Z550" s="15" t="s">
        <v>37</v>
      </c>
      <c r="AA550" s="15" t="s">
        <v>37</v>
      </c>
      <c r="AB550" s="15" t="s">
        <v>37</v>
      </c>
      <c r="AC550" s="15" t="s">
        <v>37</v>
      </c>
      <c r="AD550" s="15" t="s">
        <v>37</v>
      </c>
      <c r="AE550" s="15" t="s">
        <v>37</v>
      </c>
      <c r="AF550" s="15" t="s">
        <v>37</v>
      </c>
      <c r="AG550" s="15" t="s">
        <v>37</v>
      </c>
      <c r="AH550" s="15" t="s">
        <v>37</v>
      </c>
      <c r="AI550" s="15" t="s">
        <v>37</v>
      </c>
      <c r="AJ550" s="15" t="s">
        <v>37</v>
      </c>
      <c r="AK550" s="15" t="s">
        <v>37</v>
      </c>
      <c r="AL550" s="15" t="s">
        <v>37</v>
      </c>
      <c r="AM550" s="15" t="s">
        <v>37</v>
      </c>
      <c r="AN550" s="15" t="s">
        <v>37</v>
      </c>
      <c r="AP550" s="16">
        <v>117259.02233571587</v>
      </c>
      <c r="AQ550" s="17">
        <v>7</v>
      </c>
      <c r="AR550" s="18" t="s">
        <v>37</v>
      </c>
      <c r="AS550" s="19">
        <v>234553.29998002655</v>
      </c>
      <c r="AT550" s="19" t="s">
        <v>37</v>
      </c>
      <c r="AV550" s="16">
        <v>117259.02233571587</v>
      </c>
      <c r="AW550" s="17">
        <v>27</v>
      </c>
      <c r="AX550" s="18" t="s">
        <v>37</v>
      </c>
      <c r="AY550" s="19">
        <v>117259.02233571587</v>
      </c>
      <c r="AZ550" s="19" t="s">
        <v>37</v>
      </c>
    </row>
    <row r="551" spans="9:52" x14ac:dyDescent="0.15">
      <c r="I551" s="14">
        <v>45110</v>
      </c>
      <c r="J551" s="15" t="s">
        <v>37</v>
      </c>
      <c r="K551" s="15" t="s">
        <v>37</v>
      </c>
      <c r="L551" s="15">
        <v>27350.92503242669</v>
      </c>
      <c r="M551" s="15">
        <v>27881.10167359405</v>
      </c>
      <c r="N551" s="15" t="s">
        <v>37</v>
      </c>
      <c r="O551" s="15" t="s">
        <v>37</v>
      </c>
      <c r="P551" s="15">
        <v>30722.987029939944</v>
      </c>
      <c r="Q551" s="15">
        <v>31268.763887898855</v>
      </c>
      <c r="R551" s="15" t="s">
        <v>37</v>
      </c>
      <c r="S551" s="15" t="s">
        <v>37</v>
      </c>
      <c r="T551" s="15" t="s">
        <v>37</v>
      </c>
      <c r="U551" s="15" t="s">
        <v>37</v>
      </c>
      <c r="V551" s="15" t="s">
        <v>37</v>
      </c>
      <c r="W551" s="15" t="s">
        <v>37</v>
      </c>
      <c r="X551" s="15" t="s">
        <v>37</v>
      </c>
      <c r="Y551" s="15" t="s">
        <v>37</v>
      </c>
      <c r="Z551" s="15" t="s">
        <v>37</v>
      </c>
      <c r="AA551" s="15" t="s">
        <v>37</v>
      </c>
      <c r="AB551" s="15" t="s">
        <v>37</v>
      </c>
      <c r="AC551" s="15" t="s">
        <v>37</v>
      </c>
      <c r="AD551" s="15" t="s">
        <v>37</v>
      </c>
      <c r="AE551" s="15" t="s">
        <v>37</v>
      </c>
      <c r="AF551" s="15" t="s">
        <v>37</v>
      </c>
      <c r="AG551" s="15" t="s">
        <v>37</v>
      </c>
      <c r="AH551" s="15" t="s">
        <v>37</v>
      </c>
      <c r="AI551" s="15" t="s">
        <v>37</v>
      </c>
      <c r="AJ551" s="15" t="s">
        <v>37</v>
      </c>
      <c r="AK551" s="15" t="s">
        <v>37</v>
      </c>
      <c r="AL551" s="15" t="s">
        <v>37</v>
      </c>
      <c r="AM551" s="15" t="s">
        <v>37</v>
      </c>
      <c r="AN551" s="15" t="s">
        <v>37</v>
      </c>
      <c r="AP551" s="16">
        <v>117223.77762385954</v>
      </c>
      <c r="AQ551" s="17">
        <v>7</v>
      </c>
      <c r="AR551" s="18" t="s">
        <v>37</v>
      </c>
      <c r="AS551" s="19">
        <v>351777.07760388608</v>
      </c>
      <c r="AT551" s="19" t="s">
        <v>37</v>
      </c>
      <c r="AV551" s="16">
        <v>117223.77762385954</v>
      </c>
      <c r="AW551" s="17">
        <v>27</v>
      </c>
      <c r="AX551" s="18" t="s">
        <v>37</v>
      </c>
      <c r="AY551" s="19">
        <v>234482.79995957541</v>
      </c>
      <c r="AZ551" s="19" t="s">
        <v>37</v>
      </c>
    </row>
    <row r="552" spans="9:52" x14ac:dyDescent="0.15">
      <c r="I552" s="14">
        <v>45111</v>
      </c>
      <c r="J552" s="15" t="s">
        <v>37</v>
      </c>
      <c r="K552" s="15" t="s">
        <v>37</v>
      </c>
      <c r="L552" s="15">
        <v>27342.704125816945</v>
      </c>
      <c r="M552" s="15">
        <v>27872.721411033875</v>
      </c>
      <c r="N552" s="15" t="s">
        <v>37</v>
      </c>
      <c r="O552" s="15" t="s">
        <v>37</v>
      </c>
      <c r="P552" s="15">
        <v>30713.752577838372</v>
      </c>
      <c r="Q552" s="15">
        <v>31259.365390867406</v>
      </c>
      <c r="R552" s="15" t="s">
        <v>37</v>
      </c>
      <c r="S552" s="15" t="s">
        <v>37</v>
      </c>
      <c r="T552" s="15" t="s">
        <v>37</v>
      </c>
      <c r="U552" s="15" t="s">
        <v>37</v>
      </c>
      <c r="V552" s="15" t="s">
        <v>37</v>
      </c>
      <c r="W552" s="15" t="s">
        <v>37</v>
      </c>
      <c r="X552" s="15" t="s">
        <v>37</v>
      </c>
      <c r="Y552" s="15" t="s">
        <v>37</v>
      </c>
      <c r="Z552" s="15" t="s">
        <v>37</v>
      </c>
      <c r="AA552" s="15" t="s">
        <v>37</v>
      </c>
      <c r="AB552" s="15" t="s">
        <v>37</v>
      </c>
      <c r="AC552" s="15" t="s">
        <v>37</v>
      </c>
      <c r="AD552" s="15" t="s">
        <v>37</v>
      </c>
      <c r="AE552" s="15" t="s">
        <v>37</v>
      </c>
      <c r="AF552" s="15" t="s">
        <v>37</v>
      </c>
      <c r="AG552" s="15" t="s">
        <v>37</v>
      </c>
      <c r="AH552" s="15" t="s">
        <v>37</v>
      </c>
      <c r="AI552" s="15" t="s">
        <v>37</v>
      </c>
      <c r="AJ552" s="15" t="s">
        <v>37</v>
      </c>
      <c r="AK552" s="15" t="s">
        <v>37</v>
      </c>
      <c r="AL552" s="15" t="s">
        <v>37</v>
      </c>
      <c r="AM552" s="15" t="s">
        <v>37</v>
      </c>
      <c r="AN552" s="15" t="s">
        <v>37</v>
      </c>
      <c r="AP552" s="16">
        <v>117188.54350555659</v>
      </c>
      <c r="AQ552" s="17">
        <v>7</v>
      </c>
      <c r="AR552" s="18" t="s">
        <v>37</v>
      </c>
      <c r="AS552" s="19">
        <v>468965.62110944267</v>
      </c>
      <c r="AT552" s="19" t="s">
        <v>37</v>
      </c>
      <c r="AV552" s="16">
        <v>117188.54350555659</v>
      </c>
      <c r="AW552" s="17">
        <v>27</v>
      </c>
      <c r="AX552" s="18" t="s">
        <v>37</v>
      </c>
      <c r="AY552" s="19">
        <v>351671.343465132</v>
      </c>
      <c r="AZ552" s="19" t="s">
        <v>37</v>
      </c>
    </row>
    <row r="553" spans="9:52" x14ac:dyDescent="0.15">
      <c r="I553" s="14">
        <v>45112</v>
      </c>
      <c r="J553" s="15" t="s">
        <v>37</v>
      </c>
      <c r="K553" s="15" t="s">
        <v>37</v>
      </c>
      <c r="L553" s="15">
        <v>26583.376438992014</v>
      </c>
      <c r="M553" s="15">
        <v>27392.066656030322</v>
      </c>
      <c r="N553" s="15" t="s">
        <v>37</v>
      </c>
      <c r="O553" s="15" t="s">
        <v>37</v>
      </c>
      <c r="P553" s="15">
        <v>30224.76276226568</v>
      </c>
      <c r="Q553" s="15">
        <v>30769.200953851705</v>
      </c>
      <c r="R553" s="15" t="s">
        <v>37</v>
      </c>
      <c r="S553" s="15" t="s">
        <v>37</v>
      </c>
      <c r="T553" s="15" t="s">
        <v>37</v>
      </c>
      <c r="U553" s="15" t="s">
        <v>37</v>
      </c>
      <c r="V553" s="15" t="s">
        <v>37</v>
      </c>
      <c r="W553" s="15" t="s">
        <v>37</v>
      </c>
      <c r="X553" s="15" t="s">
        <v>37</v>
      </c>
      <c r="Y553" s="15" t="s">
        <v>37</v>
      </c>
      <c r="Z553" s="15" t="s">
        <v>37</v>
      </c>
      <c r="AA553" s="15" t="s">
        <v>37</v>
      </c>
      <c r="AB553" s="15" t="s">
        <v>37</v>
      </c>
      <c r="AC553" s="15" t="s">
        <v>37</v>
      </c>
      <c r="AD553" s="15" t="s">
        <v>37</v>
      </c>
      <c r="AE553" s="15" t="s">
        <v>37</v>
      </c>
      <c r="AF553" s="15" t="s">
        <v>37</v>
      </c>
      <c r="AG553" s="15" t="s">
        <v>37</v>
      </c>
      <c r="AH553" s="15" t="s">
        <v>37</v>
      </c>
      <c r="AI553" s="15" t="s">
        <v>37</v>
      </c>
      <c r="AJ553" s="15" t="s">
        <v>37</v>
      </c>
      <c r="AK553" s="15" t="s">
        <v>37</v>
      </c>
      <c r="AL553" s="15" t="s">
        <v>37</v>
      </c>
      <c r="AM553" s="15" t="s">
        <v>37</v>
      </c>
      <c r="AN553" s="15" t="s">
        <v>37</v>
      </c>
      <c r="AP553" s="16">
        <v>114969.40681113971</v>
      </c>
      <c r="AQ553" s="17">
        <v>7</v>
      </c>
      <c r="AR553" s="18" t="s">
        <v>37</v>
      </c>
      <c r="AS553" s="19">
        <v>583935.02792058233</v>
      </c>
      <c r="AT553" s="19" t="s">
        <v>37</v>
      </c>
      <c r="AV553" s="16">
        <v>114969.40681113971</v>
      </c>
      <c r="AW553" s="17">
        <v>27</v>
      </c>
      <c r="AX553" s="18" t="s">
        <v>37</v>
      </c>
      <c r="AY553" s="19">
        <v>466640.75027627172</v>
      </c>
      <c r="AZ553" s="19" t="s">
        <v>37</v>
      </c>
    </row>
    <row r="554" spans="9:52" x14ac:dyDescent="0.15">
      <c r="I554" s="14">
        <v>45113</v>
      </c>
      <c r="J554" s="15" t="s">
        <v>37</v>
      </c>
      <c r="K554" s="15" t="s">
        <v>37</v>
      </c>
      <c r="L554" s="15">
        <v>26575.38623555949</v>
      </c>
      <c r="M554" s="15">
        <v>27383.833383423989</v>
      </c>
      <c r="N554" s="15" t="s">
        <v>37</v>
      </c>
      <c r="O554" s="15" t="s">
        <v>37</v>
      </c>
      <c r="P554" s="15">
        <v>30215.678062143994</v>
      </c>
      <c r="Q554" s="15">
        <v>30759.952611165001</v>
      </c>
      <c r="R554" s="15" t="s">
        <v>37</v>
      </c>
      <c r="S554" s="15" t="s">
        <v>37</v>
      </c>
      <c r="T554" s="15" t="s">
        <v>37</v>
      </c>
      <c r="U554" s="15" t="s">
        <v>37</v>
      </c>
      <c r="V554" s="15" t="s">
        <v>37</v>
      </c>
      <c r="W554" s="15" t="s">
        <v>37</v>
      </c>
      <c r="X554" s="15" t="s">
        <v>37</v>
      </c>
      <c r="Y554" s="15" t="s">
        <v>37</v>
      </c>
      <c r="Z554" s="15" t="s">
        <v>37</v>
      </c>
      <c r="AA554" s="15" t="s">
        <v>37</v>
      </c>
      <c r="AB554" s="15" t="s">
        <v>37</v>
      </c>
      <c r="AC554" s="15" t="s">
        <v>37</v>
      </c>
      <c r="AD554" s="15" t="s">
        <v>37</v>
      </c>
      <c r="AE554" s="15" t="s">
        <v>37</v>
      </c>
      <c r="AF554" s="15" t="s">
        <v>37</v>
      </c>
      <c r="AG554" s="15" t="s">
        <v>37</v>
      </c>
      <c r="AH554" s="15" t="s">
        <v>37</v>
      </c>
      <c r="AI554" s="15" t="s">
        <v>37</v>
      </c>
      <c r="AJ554" s="15" t="s">
        <v>37</v>
      </c>
      <c r="AK554" s="15" t="s">
        <v>37</v>
      </c>
      <c r="AL554" s="15" t="s">
        <v>37</v>
      </c>
      <c r="AM554" s="15" t="s">
        <v>37</v>
      </c>
      <c r="AN554" s="15" t="s">
        <v>37</v>
      </c>
      <c r="AP554" s="16">
        <v>114934.85029229248</v>
      </c>
      <c r="AQ554" s="17">
        <v>7</v>
      </c>
      <c r="AR554" s="18" t="s">
        <v>37</v>
      </c>
      <c r="AS554" s="19">
        <v>698869.87821287476</v>
      </c>
      <c r="AT554" s="19" t="s">
        <v>37</v>
      </c>
      <c r="AV554" s="16">
        <v>114934.85029229248</v>
      </c>
      <c r="AW554" s="17">
        <v>27</v>
      </c>
      <c r="AX554" s="18" t="s">
        <v>37</v>
      </c>
      <c r="AY554" s="19">
        <v>581575.60056856414</v>
      </c>
      <c r="AZ554" s="19" t="s">
        <v>37</v>
      </c>
    </row>
    <row r="555" spans="9:52" x14ac:dyDescent="0.15">
      <c r="I555" s="14">
        <v>45114</v>
      </c>
      <c r="J555" s="15" t="s">
        <v>37</v>
      </c>
      <c r="K555" s="15" t="s">
        <v>37</v>
      </c>
      <c r="L555" s="15">
        <v>26567.398433753831</v>
      </c>
      <c r="M555" s="15">
        <v>27375.602585504173</v>
      </c>
      <c r="N555" s="15" t="s">
        <v>37</v>
      </c>
      <c r="O555" s="15" t="s">
        <v>37</v>
      </c>
      <c r="P555" s="15">
        <v>30206.596092623604</v>
      </c>
      <c r="Q555" s="15">
        <v>30750.707048265875</v>
      </c>
      <c r="R555" s="15" t="s">
        <v>37</v>
      </c>
      <c r="S555" s="15" t="s">
        <v>37</v>
      </c>
      <c r="T555" s="15" t="s">
        <v>37</v>
      </c>
      <c r="U555" s="15" t="s">
        <v>37</v>
      </c>
      <c r="V555" s="15" t="s">
        <v>37</v>
      </c>
      <c r="W555" s="15" t="s">
        <v>37</v>
      </c>
      <c r="X555" s="15" t="s">
        <v>37</v>
      </c>
      <c r="Y555" s="15" t="s">
        <v>37</v>
      </c>
      <c r="Z555" s="15" t="s">
        <v>37</v>
      </c>
      <c r="AA555" s="15" t="s">
        <v>37</v>
      </c>
      <c r="AB555" s="15" t="s">
        <v>37</v>
      </c>
      <c r="AC555" s="15" t="s">
        <v>37</v>
      </c>
      <c r="AD555" s="15" t="s">
        <v>37</v>
      </c>
      <c r="AE555" s="15" t="s">
        <v>37</v>
      </c>
      <c r="AF555" s="15" t="s">
        <v>37</v>
      </c>
      <c r="AG555" s="15" t="s">
        <v>37</v>
      </c>
      <c r="AH555" s="15" t="s">
        <v>37</v>
      </c>
      <c r="AI555" s="15" t="s">
        <v>37</v>
      </c>
      <c r="AJ555" s="15" t="s">
        <v>37</v>
      </c>
      <c r="AK555" s="15" t="s">
        <v>37</v>
      </c>
      <c r="AL555" s="15" t="s">
        <v>37</v>
      </c>
      <c r="AM555" s="15" t="s">
        <v>37</v>
      </c>
      <c r="AN555" s="15" t="s">
        <v>37</v>
      </c>
      <c r="AP555" s="16">
        <v>114900.30416014748</v>
      </c>
      <c r="AQ555" s="17">
        <v>7</v>
      </c>
      <c r="AR555" s="18" t="s">
        <v>37</v>
      </c>
      <c r="AS555" s="19">
        <v>813770.18237302219</v>
      </c>
      <c r="AT555" s="19" t="s">
        <v>37</v>
      </c>
      <c r="AV555" s="16">
        <v>114900.30416014748</v>
      </c>
      <c r="AW555" s="17">
        <v>27</v>
      </c>
      <c r="AX555" s="18" t="s">
        <v>37</v>
      </c>
      <c r="AY555" s="19">
        <v>696475.90472871158</v>
      </c>
      <c r="AZ555" s="19" t="s">
        <v>37</v>
      </c>
    </row>
    <row r="556" spans="9:52" x14ac:dyDescent="0.15">
      <c r="I556" s="14">
        <v>45115</v>
      </c>
      <c r="J556" s="15" t="s">
        <v>37</v>
      </c>
      <c r="K556" s="15" t="s">
        <v>37</v>
      </c>
      <c r="L556" s="15">
        <v>26559.413032853172</v>
      </c>
      <c r="M556" s="15">
        <v>27367.374261527042</v>
      </c>
      <c r="N556" s="15" t="s">
        <v>37</v>
      </c>
      <c r="O556" s="15" t="s">
        <v>37</v>
      </c>
      <c r="P556" s="15">
        <v>30197.516852883764</v>
      </c>
      <c r="Q556" s="15">
        <v>30741.464264318798</v>
      </c>
      <c r="R556" s="15" t="s">
        <v>37</v>
      </c>
      <c r="S556" s="15" t="s">
        <v>37</v>
      </c>
      <c r="T556" s="15" t="s">
        <v>37</v>
      </c>
      <c r="U556" s="15" t="s">
        <v>37</v>
      </c>
      <c r="V556" s="15" t="s">
        <v>37</v>
      </c>
      <c r="W556" s="15" t="s">
        <v>37</v>
      </c>
      <c r="X556" s="15" t="s">
        <v>37</v>
      </c>
      <c r="Y556" s="15" t="s">
        <v>37</v>
      </c>
      <c r="Z556" s="15" t="s">
        <v>37</v>
      </c>
      <c r="AA556" s="15" t="s">
        <v>37</v>
      </c>
      <c r="AB556" s="15" t="s">
        <v>37</v>
      </c>
      <c r="AC556" s="15" t="s">
        <v>37</v>
      </c>
      <c r="AD556" s="15" t="s">
        <v>37</v>
      </c>
      <c r="AE556" s="15" t="s">
        <v>37</v>
      </c>
      <c r="AF556" s="15" t="s">
        <v>37</v>
      </c>
      <c r="AG556" s="15" t="s">
        <v>37</v>
      </c>
      <c r="AH556" s="15" t="s">
        <v>37</v>
      </c>
      <c r="AI556" s="15" t="s">
        <v>37</v>
      </c>
      <c r="AJ556" s="15" t="s">
        <v>37</v>
      </c>
      <c r="AK556" s="15" t="s">
        <v>37</v>
      </c>
      <c r="AL556" s="15" t="s">
        <v>37</v>
      </c>
      <c r="AM556" s="15" t="s">
        <v>37</v>
      </c>
      <c r="AN556" s="15" t="s">
        <v>37</v>
      </c>
      <c r="AP556" s="16">
        <v>114865.76841158277</v>
      </c>
      <c r="AQ556" s="17">
        <v>7</v>
      </c>
      <c r="AR556" s="18" t="s">
        <v>37</v>
      </c>
      <c r="AS556" s="19">
        <v>928635.950784605</v>
      </c>
      <c r="AT556" s="19" t="s">
        <v>37</v>
      </c>
      <c r="AV556" s="16">
        <v>114865.76841158277</v>
      </c>
      <c r="AW556" s="17">
        <v>27</v>
      </c>
      <c r="AX556" s="18">
        <v>27</v>
      </c>
      <c r="AY556" s="19">
        <v>811341.67314029438</v>
      </c>
      <c r="AZ556" s="19">
        <v>811341.67314029438</v>
      </c>
    </row>
    <row r="557" spans="9:52" x14ac:dyDescent="0.15">
      <c r="I557" s="14">
        <v>45116</v>
      </c>
      <c r="J557" s="15" t="s">
        <v>37</v>
      </c>
      <c r="K557" s="15" t="s">
        <v>37</v>
      </c>
      <c r="L557" s="15">
        <v>26551.430032135868</v>
      </c>
      <c r="M557" s="15">
        <v>27359.148410749007</v>
      </c>
      <c r="N557" s="15" t="s">
        <v>37</v>
      </c>
      <c r="O557" s="15" t="s">
        <v>37</v>
      </c>
      <c r="P557" s="15">
        <v>30188.440342103986</v>
      </c>
      <c r="Q557" s="15">
        <v>30732.224258488492</v>
      </c>
      <c r="R557" s="15" t="s">
        <v>37</v>
      </c>
      <c r="S557" s="15" t="s">
        <v>37</v>
      </c>
      <c r="T557" s="15" t="s">
        <v>37</v>
      </c>
      <c r="U557" s="15" t="s">
        <v>37</v>
      </c>
      <c r="V557" s="15" t="s">
        <v>37</v>
      </c>
      <c r="W557" s="15" t="s">
        <v>37</v>
      </c>
      <c r="X557" s="15" t="s">
        <v>37</v>
      </c>
      <c r="Y557" s="15" t="s">
        <v>37</v>
      </c>
      <c r="Z557" s="15" t="s">
        <v>37</v>
      </c>
      <c r="AA557" s="15" t="s">
        <v>37</v>
      </c>
      <c r="AB557" s="15" t="s">
        <v>37</v>
      </c>
      <c r="AC557" s="15" t="s">
        <v>37</v>
      </c>
      <c r="AD557" s="15" t="s">
        <v>37</v>
      </c>
      <c r="AE557" s="15" t="s">
        <v>37</v>
      </c>
      <c r="AF557" s="15" t="s">
        <v>37</v>
      </c>
      <c r="AG557" s="15" t="s">
        <v>37</v>
      </c>
      <c r="AH557" s="15" t="s">
        <v>37</v>
      </c>
      <c r="AI557" s="15" t="s">
        <v>37</v>
      </c>
      <c r="AJ557" s="15" t="s">
        <v>37</v>
      </c>
      <c r="AK557" s="15" t="s">
        <v>37</v>
      </c>
      <c r="AL557" s="15" t="s">
        <v>37</v>
      </c>
      <c r="AM557" s="15" t="s">
        <v>37</v>
      </c>
      <c r="AN557" s="15" t="s">
        <v>37</v>
      </c>
      <c r="AP557" s="16">
        <v>114831.24304347736</v>
      </c>
      <c r="AQ557" s="17">
        <v>7</v>
      </c>
      <c r="AR557" s="18" t="s">
        <v>37</v>
      </c>
      <c r="AS557" s="19">
        <v>1043467.1938280824</v>
      </c>
      <c r="AT557" s="19" t="s">
        <v>37</v>
      </c>
      <c r="AV557" s="16">
        <v>114831.24304347736</v>
      </c>
      <c r="AW557" s="17">
        <v>28</v>
      </c>
      <c r="AX557" s="18" t="s">
        <v>37</v>
      </c>
      <c r="AY557" s="19">
        <v>114831.24304347736</v>
      </c>
      <c r="AZ557" s="19" t="s">
        <v>37</v>
      </c>
    </row>
    <row r="558" spans="9:52" x14ac:dyDescent="0.15">
      <c r="I558" s="14">
        <v>45117</v>
      </c>
      <c r="J558" s="15" t="s">
        <v>37</v>
      </c>
      <c r="K558" s="15" t="s">
        <v>37</v>
      </c>
      <c r="L558" s="15">
        <v>26543.449430880501</v>
      </c>
      <c r="M558" s="15">
        <v>27350.92503242669</v>
      </c>
      <c r="N558" s="15" t="s">
        <v>37</v>
      </c>
      <c r="O558" s="15" t="s">
        <v>37</v>
      </c>
      <c r="P558" s="15">
        <v>30179.366559464015</v>
      </c>
      <c r="Q558" s="15">
        <v>30722.987029939944</v>
      </c>
      <c r="R558" s="15" t="s">
        <v>37</v>
      </c>
      <c r="S558" s="15" t="s">
        <v>37</v>
      </c>
      <c r="T558" s="15" t="s">
        <v>37</v>
      </c>
      <c r="U558" s="15" t="s">
        <v>37</v>
      </c>
      <c r="V558" s="15" t="s">
        <v>37</v>
      </c>
      <c r="W558" s="15" t="s">
        <v>37</v>
      </c>
      <c r="X558" s="15" t="s">
        <v>37</v>
      </c>
      <c r="Y558" s="15" t="s">
        <v>37</v>
      </c>
      <c r="Z558" s="15" t="s">
        <v>37</v>
      </c>
      <c r="AA558" s="15" t="s">
        <v>37</v>
      </c>
      <c r="AB558" s="15" t="s">
        <v>37</v>
      </c>
      <c r="AC558" s="15" t="s">
        <v>37</v>
      </c>
      <c r="AD558" s="15" t="s">
        <v>37</v>
      </c>
      <c r="AE558" s="15" t="s">
        <v>37</v>
      </c>
      <c r="AF558" s="15" t="s">
        <v>37</v>
      </c>
      <c r="AG558" s="15" t="s">
        <v>37</v>
      </c>
      <c r="AH558" s="15" t="s">
        <v>37</v>
      </c>
      <c r="AI558" s="15" t="s">
        <v>37</v>
      </c>
      <c r="AJ558" s="15" t="s">
        <v>37</v>
      </c>
      <c r="AK558" s="15" t="s">
        <v>37</v>
      </c>
      <c r="AL558" s="15" t="s">
        <v>37</v>
      </c>
      <c r="AM558" s="15" t="s">
        <v>37</v>
      </c>
      <c r="AN558" s="15" t="s">
        <v>37</v>
      </c>
      <c r="AP558" s="16">
        <v>114796.72805271116</v>
      </c>
      <c r="AQ558" s="17">
        <v>7</v>
      </c>
      <c r="AR558" s="18" t="s">
        <v>37</v>
      </c>
      <c r="AS558" s="19">
        <v>1158263.9218807935</v>
      </c>
      <c r="AT558" s="19" t="s">
        <v>37</v>
      </c>
      <c r="AV558" s="16">
        <v>114796.72805271116</v>
      </c>
      <c r="AW558" s="17">
        <v>28</v>
      </c>
      <c r="AX558" s="18" t="s">
        <v>37</v>
      </c>
      <c r="AY558" s="19">
        <v>229627.97109618853</v>
      </c>
      <c r="AZ558" s="19" t="s">
        <v>37</v>
      </c>
    </row>
    <row r="559" spans="9:52" x14ac:dyDescent="0.15">
      <c r="I559" s="14">
        <v>45118</v>
      </c>
      <c r="J559" s="15" t="s">
        <v>37</v>
      </c>
      <c r="K559" s="15" t="s">
        <v>37</v>
      </c>
      <c r="L559" s="15">
        <v>26535.471228365841</v>
      </c>
      <c r="M559" s="15">
        <v>27342.704125816945</v>
      </c>
      <c r="N559" s="15" t="s">
        <v>37</v>
      </c>
      <c r="O559" s="15" t="s">
        <v>37</v>
      </c>
      <c r="P559" s="15">
        <v>30170.295504143854</v>
      </c>
      <c r="Q559" s="15">
        <v>30713.752577838372</v>
      </c>
      <c r="R559" s="15" t="s">
        <v>37</v>
      </c>
      <c r="S559" s="15" t="s">
        <v>37</v>
      </c>
      <c r="T559" s="15" t="s">
        <v>37</v>
      </c>
      <c r="U559" s="15" t="s">
        <v>37</v>
      </c>
      <c r="V559" s="15" t="s">
        <v>37</v>
      </c>
      <c r="W559" s="15" t="s">
        <v>37</v>
      </c>
      <c r="X559" s="15" t="s">
        <v>37</v>
      </c>
      <c r="Y559" s="15" t="s">
        <v>37</v>
      </c>
      <c r="Z559" s="15" t="s">
        <v>37</v>
      </c>
      <c r="AA559" s="15" t="s">
        <v>37</v>
      </c>
      <c r="AB559" s="15" t="s">
        <v>37</v>
      </c>
      <c r="AC559" s="15" t="s">
        <v>37</v>
      </c>
      <c r="AD559" s="15" t="s">
        <v>37</v>
      </c>
      <c r="AE559" s="15" t="s">
        <v>37</v>
      </c>
      <c r="AF559" s="15" t="s">
        <v>37</v>
      </c>
      <c r="AG559" s="15" t="s">
        <v>37</v>
      </c>
      <c r="AH559" s="15" t="s">
        <v>37</v>
      </c>
      <c r="AI559" s="15" t="s">
        <v>37</v>
      </c>
      <c r="AJ559" s="15" t="s">
        <v>37</v>
      </c>
      <c r="AK559" s="15" t="s">
        <v>37</v>
      </c>
      <c r="AL559" s="15" t="s">
        <v>37</v>
      </c>
      <c r="AM559" s="15" t="s">
        <v>37</v>
      </c>
      <c r="AN559" s="15" t="s">
        <v>37</v>
      </c>
      <c r="AP559" s="16">
        <v>114762.22343616502</v>
      </c>
      <c r="AQ559" s="17">
        <v>7</v>
      </c>
      <c r="AR559" s="18" t="s">
        <v>37</v>
      </c>
      <c r="AS559" s="19">
        <v>1273026.1453169584</v>
      </c>
      <c r="AT559" s="19" t="s">
        <v>37</v>
      </c>
      <c r="AV559" s="16">
        <v>114762.22343616502</v>
      </c>
      <c r="AW559" s="17">
        <v>28</v>
      </c>
      <c r="AX559" s="18" t="s">
        <v>37</v>
      </c>
      <c r="AY559" s="19">
        <v>344390.19453235355</v>
      </c>
      <c r="AZ559" s="19" t="s">
        <v>37</v>
      </c>
    </row>
    <row r="560" spans="9:52" x14ac:dyDescent="0.15">
      <c r="I560" s="14">
        <v>45119</v>
      </c>
      <c r="J560" s="15" t="s">
        <v>37</v>
      </c>
      <c r="K560" s="15" t="s">
        <v>37</v>
      </c>
      <c r="L560" s="15">
        <v>26062.100767311778</v>
      </c>
      <c r="M560" s="15">
        <v>26583.376438992014</v>
      </c>
      <c r="N560" s="15" t="s">
        <v>37</v>
      </c>
      <c r="O560" s="15" t="s">
        <v>37</v>
      </c>
      <c r="P560" s="15">
        <v>29682.477537620201</v>
      </c>
      <c r="Q560" s="15">
        <v>30224.76276226568</v>
      </c>
      <c r="R560" s="15" t="s">
        <v>37</v>
      </c>
      <c r="S560" s="15" t="s">
        <v>37</v>
      </c>
      <c r="T560" s="15" t="s">
        <v>37</v>
      </c>
      <c r="U560" s="15" t="s">
        <v>37</v>
      </c>
      <c r="V560" s="15" t="s">
        <v>37</v>
      </c>
      <c r="W560" s="15" t="s">
        <v>37</v>
      </c>
      <c r="X560" s="15" t="s">
        <v>37</v>
      </c>
      <c r="Y560" s="15" t="s">
        <v>37</v>
      </c>
      <c r="Z560" s="15" t="s">
        <v>37</v>
      </c>
      <c r="AA560" s="15" t="s">
        <v>37</v>
      </c>
      <c r="AB560" s="15" t="s">
        <v>37</v>
      </c>
      <c r="AC560" s="15" t="s">
        <v>37</v>
      </c>
      <c r="AD560" s="15" t="s">
        <v>37</v>
      </c>
      <c r="AE560" s="15" t="s">
        <v>37</v>
      </c>
      <c r="AF560" s="15" t="s">
        <v>37</v>
      </c>
      <c r="AG560" s="15" t="s">
        <v>37</v>
      </c>
      <c r="AH560" s="15" t="s">
        <v>37</v>
      </c>
      <c r="AI560" s="15" t="s">
        <v>37</v>
      </c>
      <c r="AJ560" s="15" t="s">
        <v>37</v>
      </c>
      <c r="AK560" s="15" t="s">
        <v>37</v>
      </c>
      <c r="AL560" s="15" t="s">
        <v>37</v>
      </c>
      <c r="AM560" s="15" t="s">
        <v>37</v>
      </c>
      <c r="AN560" s="15" t="s">
        <v>37</v>
      </c>
      <c r="AP560" s="16">
        <v>112552.71750618969</v>
      </c>
      <c r="AQ560" s="17">
        <v>7</v>
      </c>
      <c r="AR560" s="18" t="s">
        <v>37</v>
      </c>
      <c r="AS560" s="19">
        <v>1385578.862823148</v>
      </c>
      <c r="AT560" s="19" t="s">
        <v>37</v>
      </c>
      <c r="AV560" s="16">
        <v>112552.71750618969</v>
      </c>
      <c r="AW560" s="17">
        <v>28</v>
      </c>
      <c r="AX560" s="18" t="s">
        <v>37</v>
      </c>
      <c r="AY560" s="19">
        <v>456942.91203854326</v>
      </c>
      <c r="AZ560" s="19" t="s">
        <v>37</v>
      </c>
    </row>
    <row r="561" spans="9:52" x14ac:dyDescent="0.15">
      <c r="I561" s="14">
        <v>45120</v>
      </c>
      <c r="J561" s="15" t="s">
        <v>37</v>
      </c>
      <c r="K561" s="15" t="s">
        <v>37</v>
      </c>
      <c r="L561" s="15">
        <v>26054.267244452574</v>
      </c>
      <c r="M561" s="15">
        <v>26575.38623555949</v>
      </c>
      <c r="N561" s="15" t="s">
        <v>37</v>
      </c>
      <c r="O561" s="15" t="s">
        <v>37</v>
      </c>
      <c r="P561" s="15">
        <v>29673.555832943177</v>
      </c>
      <c r="Q561" s="15">
        <v>30215.678062143994</v>
      </c>
      <c r="R561" s="15" t="s">
        <v>37</v>
      </c>
      <c r="S561" s="15" t="s">
        <v>37</v>
      </c>
      <c r="T561" s="15" t="s">
        <v>37</v>
      </c>
      <c r="U561" s="15" t="s">
        <v>37</v>
      </c>
      <c r="V561" s="15" t="s">
        <v>37</v>
      </c>
      <c r="W561" s="15" t="s">
        <v>37</v>
      </c>
      <c r="X561" s="15" t="s">
        <v>37</v>
      </c>
      <c r="Y561" s="15" t="s">
        <v>37</v>
      </c>
      <c r="Z561" s="15" t="s">
        <v>37</v>
      </c>
      <c r="AA561" s="15" t="s">
        <v>37</v>
      </c>
      <c r="AB561" s="15" t="s">
        <v>37</v>
      </c>
      <c r="AC561" s="15" t="s">
        <v>37</v>
      </c>
      <c r="AD561" s="15" t="s">
        <v>37</v>
      </c>
      <c r="AE561" s="15" t="s">
        <v>37</v>
      </c>
      <c r="AF561" s="15" t="s">
        <v>37</v>
      </c>
      <c r="AG561" s="15" t="s">
        <v>37</v>
      </c>
      <c r="AH561" s="15" t="s">
        <v>37</v>
      </c>
      <c r="AI561" s="15" t="s">
        <v>37</v>
      </c>
      <c r="AJ561" s="15" t="s">
        <v>37</v>
      </c>
      <c r="AK561" s="15" t="s">
        <v>37</v>
      </c>
      <c r="AL561" s="15" t="s">
        <v>37</v>
      </c>
      <c r="AM561" s="15" t="s">
        <v>37</v>
      </c>
      <c r="AN561" s="15" t="s">
        <v>37</v>
      </c>
      <c r="AP561" s="16">
        <v>112518.88737509924</v>
      </c>
      <c r="AQ561" s="17">
        <v>7</v>
      </c>
      <c r="AR561" s="18" t="s">
        <v>37</v>
      </c>
      <c r="AS561" s="19">
        <v>1498097.7501982474</v>
      </c>
      <c r="AT561" s="19" t="s">
        <v>37</v>
      </c>
      <c r="AV561" s="16">
        <v>112518.88737509924</v>
      </c>
      <c r="AW561" s="17">
        <v>28</v>
      </c>
      <c r="AX561" s="18" t="s">
        <v>37</v>
      </c>
      <c r="AY561" s="19">
        <v>569461.7994136425</v>
      </c>
      <c r="AZ561" s="19" t="s">
        <v>37</v>
      </c>
    </row>
    <row r="562" spans="9:52" x14ac:dyDescent="0.15">
      <c r="I562" s="14">
        <v>45121</v>
      </c>
      <c r="J562" s="15" t="s">
        <v>37</v>
      </c>
      <c r="K562" s="15" t="s">
        <v>37</v>
      </c>
      <c r="L562" s="15">
        <v>26046.436076126531</v>
      </c>
      <c r="M562" s="15">
        <v>26567.398433753831</v>
      </c>
      <c r="N562" s="15" t="s">
        <v>37</v>
      </c>
      <c r="O562" s="15" t="s">
        <v>37</v>
      </c>
      <c r="P562" s="15">
        <v>29664.636809875672</v>
      </c>
      <c r="Q562" s="15">
        <v>30206.596092623604</v>
      </c>
      <c r="R562" s="15" t="s">
        <v>37</v>
      </c>
      <c r="S562" s="15" t="s">
        <v>37</v>
      </c>
      <c r="T562" s="15" t="s">
        <v>37</v>
      </c>
      <c r="U562" s="15" t="s">
        <v>37</v>
      </c>
      <c r="V562" s="15" t="s">
        <v>37</v>
      </c>
      <c r="W562" s="15" t="s">
        <v>37</v>
      </c>
      <c r="X562" s="15" t="s">
        <v>37</v>
      </c>
      <c r="Y562" s="15" t="s">
        <v>37</v>
      </c>
      <c r="Z562" s="15" t="s">
        <v>37</v>
      </c>
      <c r="AA562" s="15" t="s">
        <v>37</v>
      </c>
      <c r="AB562" s="15" t="s">
        <v>37</v>
      </c>
      <c r="AC562" s="15" t="s">
        <v>37</v>
      </c>
      <c r="AD562" s="15" t="s">
        <v>37</v>
      </c>
      <c r="AE562" s="15" t="s">
        <v>37</v>
      </c>
      <c r="AF562" s="15" t="s">
        <v>37</v>
      </c>
      <c r="AG562" s="15" t="s">
        <v>37</v>
      </c>
      <c r="AH562" s="15" t="s">
        <v>37</v>
      </c>
      <c r="AI562" s="15" t="s">
        <v>37</v>
      </c>
      <c r="AJ562" s="15" t="s">
        <v>37</v>
      </c>
      <c r="AK562" s="15" t="s">
        <v>37</v>
      </c>
      <c r="AL562" s="15" t="s">
        <v>37</v>
      </c>
      <c r="AM562" s="15" t="s">
        <v>37</v>
      </c>
      <c r="AN562" s="15" t="s">
        <v>37</v>
      </c>
      <c r="AP562" s="16">
        <v>112485.06741237963</v>
      </c>
      <c r="AQ562" s="17">
        <v>7</v>
      </c>
      <c r="AR562" s="18" t="s">
        <v>37</v>
      </c>
      <c r="AS562" s="19">
        <v>1610582.817610627</v>
      </c>
      <c r="AT562" s="19" t="s">
        <v>37</v>
      </c>
      <c r="AV562" s="16">
        <v>112485.06741237963</v>
      </c>
      <c r="AW562" s="17">
        <v>28</v>
      </c>
      <c r="AX562" s="18" t="s">
        <v>37</v>
      </c>
      <c r="AY562" s="19">
        <v>681946.86682602216</v>
      </c>
      <c r="AZ562" s="19" t="s">
        <v>37</v>
      </c>
    </row>
    <row r="563" spans="9:52" x14ac:dyDescent="0.15">
      <c r="I563" s="14">
        <v>45122</v>
      </c>
      <c r="J563" s="15" t="s">
        <v>37</v>
      </c>
      <c r="K563" s="15" t="s">
        <v>37</v>
      </c>
      <c r="L563" s="15">
        <v>26038.607261625933</v>
      </c>
      <c r="M563" s="15">
        <v>26559.413032853172</v>
      </c>
      <c r="N563" s="15" t="s">
        <v>37</v>
      </c>
      <c r="O563" s="15" t="s">
        <v>37</v>
      </c>
      <c r="P563" s="15">
        <v>29655.720467611678</v>
      </c>
      <c r="Q563" s="15">
        <v>30197.516852883764</v>
      </c>
      <c r="R563" s="15" t="s">
        <v>37</v>
      </c>
      <c r="S563" s="15" t="s">
        <v>37</v>
      </c>
      <c r="T563" s="15" t="s">
        <v>37</v>
      </c>
      <c r="U563" s="15" t="s">
        <v>37</v>
      </c>
      <c r="V563" s="15" t="s">
        <v>37</v>
      </c>
      <c r="W563" s="15" t="s">
        <v>37</v>
      </c>
      <c r="X563" s="15" t="s">
        <v>37</v>
      </c>
      <c r="Y563" s="15" t="s">
        <v>37</v>
      </c>
      <c r="Z563" s="15" t="s">
        <v>37</v>
      </c>
      <c r="AA563" s="15" t="s">
        <v>37</v>
      </c>
      <c r="AB563" s="15" t="s">
        <v>37</v>
      </c>
      <c r="AC563" s="15" t="s">
        <v>37</v>
      </c>
      <c r="AD563" s="15" t="s">
        <v>37</v>
      </c>
      <c r="AE563" s="15" t="s">
        <v>37</v>
      </c>
      <c r="AF563" s="15" t="s">
        <v>37</v>
      </c>
      <c r="AG563" s="15" t="s">
        <v>37</v>
      </c>
      <c r="AH563" s="15" t="s">
        <v>37</v>
      </c>
      <c r="AI563" s="15" t="s">
        <v>37</v>
      </c>
      <c r="AJ563" s="15" t="s">
        <v>37</v>
      </c>
      <c r="AK563" s="15" t="s">
        <v>37</v>
      </c>
      <c r="AL563" s="15" t="s">
        <v>37</v>
      </c>
      <c r="AM563" s="15" t="s">
        <v>37</v>
      </c>
      <c r="AN563" s="15" t="s">
        <v>37</v>
      </c>
      <c r="AP563" s="16">
        <v>112451.25761497456</v>
      </c>
      <c r="AQ563" s="17">
        <v>7</v>
      </c>
      <c r="AR563" s="18" t="s">
        <v>37</v>
      </c>
      <c r="AS563" s="19">
        <v>1723034.0752256017</v>
      </c>
      <c r="AT563" s="19" t="s">
        <v>37</v>
      </c>
      <c r="AV563" s="16">
        <v>112451.25761497456</v>
      </c>
      <c r="AW563" s="17">
        <v>28</v>
      </c>
      <c r="AX563" s="18">
        <v>28</v>
      </c>
      <c r="AY563" s="19">
        <v>794398.12444099667</v>
      </c>
      <c r="AZ563" s="19">
        <v>794398.12444099667</v>
      </c>
    </row>
    <row r="564" spans="9:52" x14ac:dyDescent="0.15">
      <c r="I564" s="14">
        <v>45123</v>
      </c>
      <c r="J564" s="15" t="s">
        <v>37</v>
      </c>
      <c r="K564" s="15" t="s">
        <v>37</v>
      </c>
      <c r="L564" s="15">
        <v>26030.780800243298</v>
      </c>
      <c r="M564" s="15">
        <v>26551.430032135868</v>
      </c>
      <c r="N564" s="15" t="s">
        <v>37</v>
      </c>
      <c r="O564" s="15" t="s">
        <v>37</v>
      </c>
      <c r="P564" s="15">
        <v>29646.806805345412</v>
      </c>
      <c r="Q564" s="15">
        <v>30188.440342103986</v>
      </c>
      <c r="R564" s="15" t="s">
        <v>37</v>
      </c>
      <c r="S564" s="15" t="s">
        <v>37</v>
      </c>
      <c r="T564" s="15" t="s">
        <v>37</v>
      </c>
      <c r="U564" s="15" t="s">
        <v>37</v>
      </c>
      <c r="V564" s="15" t="s">
        <v>37</v>
      </c>
      <c r="W564" s="15" t="s">
        <v>37</v>
      </c>
      <c r="X564" s="15" t="s">
        <v>37</v>
      </c>
      <c r="Y564" s="15" t="s">
        <v>37</v>
      </c>
      <c r="Z564" s="15" t="s">
        <v>37</v>
      </c>
      <c r="AA564" s="15" t="s">
        <v>37</v>
      </c>
      <c r="AB564" s="15" t="s">
        <v>37</v>
      </c>
      <c r="AC564" s="15" t="s">
        <v>37</v>
      </c>
      <c r="AD564" s="15" t="s">
        <v>37</v>
      </c>
      <c r="AE564" s="15" t="s">
        <v>37</v>
      </c>
      <c r="AF564" s="15" t="s">
        <v>37</v>
      </c>
      <c r="AG564" s="15" t="s">
        <v>37</v>
      </c>
      <c r="AH564" s="15" t="s">
        <v>37</v>
      </c>
      <c r="AI564" s="15" t="s">
        <v>37</v>
      </c>
      <c r="AJ564" s="15" t="s">
        <v>37</v>
      </c>
      <c r="AK564" s="15" t="s">
        <v>37</v>
      </c>
      <c r="AL564" s="15" t="s">
        <v>37</v>
      </c>
      <c r="AM564" s="15" t="s">
        <v>37</v>
      </c>
      <c r="AN564" s="15" t="s">
        <v>37</v>
      </c>
      <c r="AP564" s="16">
        <v>112417.45797982857</v>
      </c>
      <c r="AQ564" s="17">
        <v>7</v>
      </c>
      <c r="AR564" s="18" t="s">
        <v>37</v>
      </c>
      <c r="AS564" s="19">
        <v>1835451.5332054303</v>
      </c>
      <c r="AT564" s="19" t="s">
        <v>37</v>
      </c>
      <c r="AV564" s="16">
        <v>112417.45797982857</v>
      </c>
      <c r="AW564" s="17">
        <v>29</v>
      </c>
      <c r="AX564" s="18" t="s">
        <v>37</v>
      </c>
      <c r="AY564" s="19">
        <v>112417.45797982857</v>
      </c>
      <c r="AZ564" s="19" t="s">
        <v>37</v>
      </c>
    </row>
    <row r="565" spans="9:52" x14ac:dyDescent="0.15">
      <c r="I565" s="14">
        <v>45124</v>
      </c>
      <c r="J565" s="15" t="s">
        <v>37</v>
      </c>
      <c r="K565" s="15" t="s">
        <v>37</v>
      </c>
      <c r="L565" s="15">
        <v>26022.956691271334</v>
      </c>
      <c r="M565" s="15">
        <v>26543.449430880501</v>
      </c>
      <c r="N565" s="15" t="s">
        <v>37</v>
      </c>
      <c r="O565" s="15" t="s">
        <v>37</v>
      </c>
      <c r="P565" s="15">
        <v>29637.895822271345</v>
      </c>
      <c r="Q565" s="15">
        <v>30179.366559464015</v>
      </c>
      <c r="R565" s="15" t="s">
        <v>37</v>
      </c>
      <c r="S565" s="15" t="s">
        <v>37</v>
      </c>
      <c r="T565" s="15" t="s">
        <v>37</v>
      </c>
      <c r="U565" s="15" t="s">
        <v>37</v>
      </c>
      <c r="V565" s="15" t="s">
        <v>37</v>
      </c>
      <c r="W565" s="15" t="s">
        <v>37</v>
      </c>
      <c r="X565" s="15" t="s">
        <v>37</v>
      </c>
      <c r="Y565" s="15" t="s">
        <v>37</v>
      </c>
      <c r="Z565" s="15" t="s">
        <v>37</v>
      </c>
      <c r="AA565" s="15" t="s">
        <v>37</v>
      </c>
      <c r="AB565" s="15" t="s">
        <v>37</v>
      </c>
      <c r="AC565" s="15" t="s">
        <v>37</v>
      </c>
      <c r="AD565" s="15" t="s">
        <v>37</v>
      </c>
      <c r="AE565" s="15" t="s">
        <v>37</v>
      </c>
      <c r="AF565" s="15" t="s">
        <v>37</v>
      </c>
      <c r="AG565" s="15" t="s">
        <v>37</v>
      </c>
      <c r="AH565" s="15" t="s">
        <v>37</v>
      </c>
      <c r="AI565" s="15" t="s">
        <v>37</v>
      </c>
      <c r="AJ565" s="15" t="s">
        <v>37</v>
      </c>
      <c r="AK565" s="15" t="s">
        <v>37</v>
      </c>
      <c r="AL565" s="15" t="s">
        <v>37</v>
      </c>
      <c r="AM565" s="15" t="s">
        <v>37</v>
      </c>
      <c r="AN565" s="15" t="s">
        <v>37</v>
      </c>
      <c r="AP565" s="16">
        <v>112383.66850388719</v>
      </c>
      <c r="AQ565" s="17">
        <v>7</v>
      </c>
      <c r="AR565" s="18" t="s">
        <v>37</v>
      </c>
      <c r="AS565" s="19">
        <v>1947835.2017093175</v>
      </c>
      <c r="AT565" s="19" t="s">
        <v>37</v>
      </c>
      <c r="AV565" s="16">
        <v>112383.66850388719</v>
      </c>
      <c r="AW565" s="17">
        <v>29</v>
      </c>
      <c r="AX565" s="18" t="s">
        <v>37</v>
      </c>
      <c r="AY565" s="19">
        <v>224801.12648371578</v>
      </c>
      <c r="AZ565" s="19" t="s">
        <v>37</v>
      </c>
    </row>
    <row r="566" spans="9:52" x14ac:dyDescent="0.15">
      <c r="I566" s="14">
        <v>45125</v>
      </c>
      <c r="J566" s="15" t="s">
        <v>37</v>
      </c>
      <c r="K566" s="15" t="s">
        <v>37</v>
      </c>
      <c r="L566" s="15">
        <v>26015.134934002985</v>
      </c>
      <c r="M566" s="15">
        <v>26535.471228365841</v>
      </c>
      <c r="N566" s="15" t="s">
        <v>37</v>
      </c>
      <c r="O566" s="15" t="s">
        <v>37</v>
      </c>
      <c r="P566" s="15">
        <v>29628.987517584195</v>
      </c>
      <c r="Q566" s="15">
        <v>30170.295504143854</v>
      </c>
      <c r="R566" s="15" t="s">
        <v>37</v>
      </c>
      <c r="S566" s="15" t="s">
        <v>37</v>
      </c>
      <c r="T566" s="15" t="s">
        <v>37</v>
      </c>
      <c r="U566" s="15" t="s">
        <v>37</v>
      </c>
      <c r="V566" s="15" t="s">
        <v>37</v>
      </c>
      <c r="W566" s="15" t="s">
        <v>37</v>
      </c>
      <c r="X566" s="15" t="s">
        <v>37</v>
      </c>
      <c r="Y566" s="15" t="s">
        <v>37</v>
      </c>
      <c r="Z566" s="15" t="s">
        <v>37</v>
      </c>
      <c r="AA566" s="15" t="s">
        <v>37</v>
      </c>
      <c r="AB566" s="15" t="s">
        <v>37</v>
      </c>
      <c r="AC566" s="15" t="s">
        <v>37</v>
      </c>
      <c r="AD566" s="15" t="s">
        <v>37</v>
      </c>
      <c r="AE566" s="15" t="s">
        <v>37</v>
      </c>
      <c r="AF566" s="15" t="s">
        <v>37</v>
      </c>
      <c r="AG566" s="15" t="s">
        <v>37</v>
      </c>
      <c r="AH566" s="15" t="s">
        <v>37</v>
      </c>
      <c r="AI566" s="15" t="s">
        <v>37</v>
      </c>
      <c r="AJ566" s="15" t="s">
        <v>37</v>
      </c>
      <c r="AK566" s="15" t="s">
        <v>37</v>
      </c>
      <c r="AL566" s="15" t="s">
        <v>37</v>
      </c>
      <c r="AM566" s="15" t="s">
        <v>37</v>
      </c>
      <c r="AN566" s="15" t="s">
        <v>37</v>
      </c>
      <c r="AP566" s="16">
        <v>112349.88918409687</v>
      </c>
      <c r="AQ566" s="17">
        <v>7</v>
      </c>
      <c r="AR566" s="18" t="s">
        <v>37</v>
      </c>
      <c r="AS566" s="19">
        <v>2060185.0908934143</v>
      </c>
      <c r="AT566" s="19" t="s">
        <v>37</v>
      </c>
      <c r="AV566" s="16">
        <v>112349.88918409687</v>
      </c>
      <c r="AW566" s="17">
        <v>29</v>
      </c>
      <c r="AX566" s="18" t="s">
        <v>37</v>
      </c>
      <c r="AY566" s="19">
        <v>337151.01566781267</v>
      </c>
      <c r="AZ566" s="19" t="s">
        <v>37</v>
      </c>
    </row>
    <row r="567" spans="9:52" x14ac:dyDescent="0.15">
      <c r="I567" s="14">
        <v>45126</v>
      </c>
      <c r="J567" s="15" t="s">
        <v>37</v>
      </c>
      <c r="K567" s="15" t="s">
        <v>37</v>
      </c>
      <c r="L567" s="15">
        <v>25542.899179021908</v>
      </c>
      <c r="M567" s="15">
        <v>26062.100767311778</v>
      </c>
      <c r="N567" s="15" t="s">
        <v>37</v>
      </c>
      <c r="O567" s="15" t="s">
        <v>37</v>
      </c>
      <c r="P567" s="15">
        <v>29142.338634180862</v>
      </c>
      <c r="Q567" s="15">
        <v>29682.477537620201</v>
      </c>
      <c r="R567" s="15" t="s">
        <v>37</v>
      </c>
      <c r="S567" s="15" t="s">
        <v>37</v>
      </c>
      <c r="T567" s="15" t="s">
        <v>37</v>
      </c>
      <c r="U567" s="15" t="s">
        <v>37</v>
      </c>
      <c r="V567" s="15" t="s">
        <v>37</v>
      </c>
      <c r="W567" s="15" t="s">
        <v>37</v>
      </c>
      <c r="X567" s="15" t="s">
        <v>37</v>
      </c>
      <c r="Y567" s="15" t="s">
        <v>37</v>
      </c>
      <c r="Z567" s="15" t="s">
        <v>37</v>
      </c>
      <c r="AA567" s="15" t="s">
        <v>37</v>
      </c>
      <c r="AB567" s="15" t="s">
        <v>37</v>
      </c>
      <c r="AC567" s="15" t="s">
        <v>37</v>
      </c>
      <c r="AD567" s="15" t="s">
        <v>37</v>
      </c>
      <c r="AE567" s="15" t="s">
        <v>37</v>
      </c>
      <c r="AF567" s="15" t="s">
        <v>37</v>
      </c>
      <c r="AG567" s="15" t="s">
        <v>37</v>
      </c>
      <c r="AH567" s="15" t="s">
        <v>37</v>
      </c>
      <c r="AI567" s="15" t="s">
        <v>37</v>
      </c>
      <c r="AJ567" s="15" t="s">
        <v>37</v>
      </c>
      <c r="AK567" s="15" t="s">
        <v>37</v>
      </c>
      <c r="AL567" s="15" t="s">
        <v>37</v>
      </c>
      <c r="AM567" s="15" t="s">
        <v>37</v>
      </c>
      <c r="AN567" s="15" t="s">
        <v>37</v>
      </c>
      <c r="AP567" s="16">
        <v>110429.81611813475</v>
      </c>
      <c r="AQ567" s="17">
        <v>7</v>
      </c>
      <c r="AR567" s="18" t="s">
        <v>37</v>
      </c>
      <c r="AS567" s="19">
        <v>2170614.907011549</v>
      </c>
      <c r="AT567" s="19" t="s">
        <v>37</v>
      </c>
      <c r="AV567" s="16">
        <v>110429.81611813475</v>
      </c>
      <c r="AW567" s="17">
        <v>29</v>
      </c>
      <c r="AX567" s="18" t="s">
        <v>37</v>
      </c>
      <c r="AY567" s="19">
        <v>447580.83178594743</v>
      </c>
      <c r="AZ567" s="19" t="s">
        <v>37</v>
      </c>
    </row>
    <row r="568" spans="9:52" x14ac:dyDescent="0.15">
      <c r="I568" s="14">
        <v>45127</v>
      </c>
      <c r="J568" s="15" t="s">
        <v>37</v>
      </c>
      <c r="K568" s="15" t="s">
        <v>37</v>
      </c>
      <c r="L568" s="15">
        <v>25535.221713325813</v>
      </c>
      <c r="M568" s="15">
        <v>26054.267244452574</v>
      </c>
      <c r="N568" s="15" t="s">
        <v>37</v>
      </c>
      <c r="O568" s="15" t="s">
        <v>37</v>
      </c>
      <c r="P568" s="15">
        <v>29133.57927982567</v>
      </c>
      <c r="Q568" s="15">
        <v>29673.555832943177</v>
      </c>
      <c r="R568" s="15" t="s">
        <v>37</v>
      </c>
      <c r="S568" s="15" t="s">
        <v>37</v>
      </c>
      <c r="T568" s="15" t="s">
        <v>37</v>
      </c>
      <c r="U568" s="15" t="s">
        <v>37</v>
      </c>
      <c r="V568" s="15" t="s">
        <v>37</v>
      </c>
      <c r="W568" s="15" t="s">
        <v>37</v>
      </c>
      <c r="X568" s="15" t="s">
        <v>37</v>
      </c>
      <c r="Y568" s="15" t="s">
        <v>37</v>
      </c>
      <c r="Z568" s="15" t="s">
        <v>37</v>
      </c>
      <c r="AA568" s="15" t="s">
        <v>37</v>
      </c>
      <c r="AB568" s="15" t="s">
        <v>37</v>
      </c>
      <c r="AC568" s="15" t="s">
        <v>37</v>
      </c>
      <c r="AD568" s="15" t="s">
        <v>37</v>
      </c>
      <c r="AE568" s="15" t="s">
        <v>37</v>
      </c>
      <c r="AF568" s="15" t="s">
        <v>37</v>
      </c>
      <c r="AG568" s="15" t="s">
        <v>37</v>
      </c>
      <c r="AH568" s="15" t="s">
        <v>37</v>
      </c>
      <c r="AI568" s="15" t="s">
        <v>37</v>
      </c>
      <c r="AJ568" s="15" t="s">
        <v>37</v>
      </c>
      <c r="AK568" s="15" t="s">
        <v>37</v>
      </c>
      <c r="AL568" s="15" t="s">
        <v>37</v>
      </c>
      <c r="AM568" s="15" t="s">
        <v>37</v>
      </c>
      <c r="AN568" s="15" t="s">
        <v>37</v>
      </c>
      <c r="AP568" s="16">
        <v>110396.62407054724</v>
      </c>
      <c r="AQ568" s="17">
        <v>7</v>
      </c>
      <c r="AR568" s="18" t="s">
        <v>37</v>
      </c>
      <c r="AS568" s="19">
        <v>2281011.531082096</v>
      </c>
      <c r="AT568" s="19" t="s">
        <v>37</v>
      </c>
      <c r="AV568" s="16">
        <v>110396.62407054724</v>
      </c>
      <c r="AW568" s="17">
        <v>29</v>
      </c>
      <c r="AX568" s="18" t="s">
        <v>37</v>
      </c>
      <c r="AY568" s="19">
        <v>557977.45585649472</v>
      </c>
      <c r="AZ568" s="19" t="s">
        <v>37</v>
      </c>
    </row>
    <row r="569" spans="9:52" x14ac:dyDescent="0.15">
      <c r="I569" s="14">
        <v>45128</v>
      </c>
      <c r="J569" s="15" t="s">
        <v>37</v>
      </c>
      <c r="K569" s="15" t="s">
        <v>37</v>
      </c>
      <c r="L569" s="15">
        <v>25527.546555256551</v>
      </c>
      <c r="M569" s="15">
        <v>26046.436076126531</v>
      </c>
      <c r="N569" s="15" t="s">
        <v>37</v>
      </c>
      <c r="O569" s="15" t="s">
        <v>37</v>
      </c>
      <c r="P569" s="15">
        <v>29124.822558282136</v>
      </c>
      <c r="Q569" s="15">
        <v>29664.636809875672</v>
      </c>
      <c r="R569" s="15" t="s">
        <v>37</v>
      </c>
      <c r="S569" s="15" t="s">
        <v>37</v>
      </c>
      <c r="T569" s="15" t="s">
        <v>37</v>
      </c>
      <c r="U569" s="15" t="s">
        <v>37</v>
      </c>
      <c r="V569" s="15" t="s">
        <v>37</v>
      </c>
      <c r="W569" s="15" t="s">
        <v>37</v>
      </c>
      <c r="X569" s="15" t="s">
        <v>37</v>
      </c>
      <c r="Y569" s="15" t="s">
        <v>37</v>
      </c>
      <c r="Z569" s="15" t="s">
        <v>37</v>
      </c>
      <c r="AA569" s="15" t="s">
        <v>37</v>
      </c>
      <c r="AB569" s="15" t="s">
        <v>37</v>
      </c>
      <c r="AC569" s="15" t="s">
        <v>37</v>
      </c>
      <c r="AD569" s="15" t="s">
        <v>37</v>
      </c>
      <c r="AE569" s="15" t="s">
        <v>37</v>
      </c>
      <c r="AF569" s="15" t="s">
        <v>37</v>
      </c>
      <c r="AG569" s="15" t="s">
        <v>37</v>
      </c>
      <c r="AH569" s="15" t="s">
        <v>37</v>
      </c>
      <c r="AI569" s="15" t="s">
        <v>37</v>
      </c>
      <c r="AJ569" s="15" t="s">
        <v>37</v>
      </c>
      <c r="AK569" s="15" t="s">
        <v>37</v>
      </c>
      <c r="AL569" s="15" t="s">
        <v>37</v>
      </c>
      <c r="AM569" s="15" t="s">
        <v>37</v>
      </c>
      <c r="AN569" s="15" t="s">
        <v>37</v>
      </c>
      <c r="AP569" s="16">
        <v>110363.4419995409</v>
      </c>
      <c r="AQ569" s="17">
        <v>7</v>
      </c>
      <c r="AR569" s="18" t="s">
        <v>37</v>
      </c>
      <c r="AS569" s="19">
        <v>2391374.9730816372</v>
      </c>
      <c r="AT569" s="19" t="s">
        <v>37</v>
      </c>
      <c r="AV569" s="16">
        <v>110363.4419995409</v>
      </c>
      <c r="AW569" s="17">
        <v>29</v>
      </c>
      <c r="AX569" s="18" t="s">
        <v>37</v>
      </c>
      <c r="AY569" s="19">
        <v>668340.89785603562</v>
      </c>
      <c r="AZ569" s="19" t="s">
        <v>37</v>
      </c>
    </row>
    <row r="570" spans="9:52" x14ac:dyDescent="0.15">
      <c r="I570" s="14">
        <v>45129</v>
      </c>
      <c r="J570" s="15" t="s">
        <v>37</v>
      </c>
      <c r="K570" s="15" t="s">
        <v>37</v>
      </c>
      <c r="L570" s="15">
        <v>25519.873704120517</v>
      </c>
      <c r="M570" s="15">
        <v>26038.607261625933</v>
      </c>
      <c r="N570" s="15" t="s">
        <v>37</v>
      </c>
      <c r="O570" s="15" t="s">
        <v>37</v>
      </c>
      <c r="P570" s="15">
        <v>29116.068468758902</v>
      </c>
      <c r="Q570" s="15">
        <v>29655.720467611678</v>
      </c>
      <c r="R570" s="15" t="s">
        <v>37</v>
      </c>
      <c r="S570" s="15" t="s">
        <v>37</v>
      </c>
      <c r="T570" s="15" t="s">
        <v>37</v>
      </c>
      <c r="U570" s="15" t="s">
        <v>37</v>
      </c>
      <c r="V570" s="15" t="s">
        <v>37</v>
      </c>
      <c r="W570" s="15" t="s">
        <v>37</v>
      </c>
      <c r="X570" s="15" t="s">
        <v>37</v>
      </c>
      <c r="Y570" s="15" t="s">
        <v>37</v>
      </c>
      <c r="Z570" s="15" t="s">
        <v>37</v>
      </c>
      <c r="AA570" s="15" t="s">
        <v>37</v>
      </c>
      <c r="AB570" s="15" t="s">
        <v>37</v>
      </c>
      <c r="AC570" s="15" t="s">
        <v>37</v>
      </c>
      <c r="AD570" s="15" t="s">
        <v>37</v>
      </c>
      <c r="AE570" s="15" t="s">
        <v>37</v>
      </c>
      <c r="AF570" s="15" t="s">
        <v>37</v>
      </c>
      <c r="AG570" s="15" t="s">
        <v>37</v>
      </c>
      <c r="AH570" s="15" t="s">
        <v>37</v>
      </c>
      <c r="AI570" s="15" t="s">
        <v>37</v>
      </c>
      <c r="AJ570" s="15" t="s">
        <v>37</v>
      </c>
      <c r="AK570" s="15" t="s">
        <v>37</v>
      </c>
      <c r="AL570" s="15" t="s">
        <v>37</v>
      </c>
      <c r="AM570" s="15" t="s">
        <v>37</v>
      </c>
      <c r="AN570" s="15" t="s">
        <v>37</v>
      </c>
      <c r="AP570" s="16">
        <v>110330.26990211703</v>
      </c>
      <c r="AQ570" s="17">
        <v>7</v>
      </c>
      <c r="AR570" s="18" t="s">
        <v>37</v>
      </c>
      <c r="AS570" s="19">
        <v>2501705.2429837543</v>
      </c>
      <c r="AT570" s="19" t="s">
        <v>37</v>
      </c>
      <c r="AV570" s="16">
        <v>110330.26990211703</v>
      </c>
      <c r="AW570" s="17">
        <v>29</v>
      </c>
      <c r="AX570" s="18">
        <v>29</v>
      </c>
      <c r="AY570" s="19">
        <v>778671.16775815259</v>
      </c>
      <c r="AZ570" s="19">
        <v>778671.16775815259</v>
      </c>
    </row>
    <row r="571" spans="9:52" x14ac:dyDescent="0.15">
      <c r="I571" s="14">
        <v>45130</v>
      </c>
      <c r="J571" s="15" t="s">
        <v>37</v>
      </c>
      <c r="K571" s="15" t="s">
        <v>37</v>
      </c>
      <c r="L571" s="15">
        <v>25512.203159224304</v>
      </c>
      <c r="M571" s="15">
        <v>26030.780800243298</v>
      </c>
      <c r="N571" s="15" t="s">
        <v>37</v>
      </c>
      <c r="O571" s="15" t="s">
        <v>37</v>
      </c>
      <c r="P571" s="15">
        <v>29107.317010464863</v>
      </c>
      <c r="Q571" s="15">
        <v>29646.806805345412</v>
      </c>
      <c r="R571" s="15" t="s">
        <v>37</v>
      </c>
      <c r="S571" s="15" t="s">
        <v>37</v>
      </c>
      <c r="T571" s="15" t="s">
        <v>37</v>
      </c>
      <c r="U571" s="15" t="s">
        <v>37</v>
      </c>
      <c r="V571" s="15" t="s">
        <v>37</v>
      </c>
      <c r="W571" s="15" t="s">
        <v>37</v>
      </c>
      <c r="X571" s="15" t="s">
        <v>37</v>
      </c>
      <c r="Y571" s="15" t="s">
        <v>37</v>
      </c>
      <c r="Z571" s="15" t="s">
        <v>37</v>
      </c>
      <c r="AA571" s="15" t="s">
        <v>37</v>
      </c>
      <c r="AB571" s="15" t="s">
        <v>37</v>
      </c>
      <c r="AC571" s="15" t="s">
        <v>37</v>
      </c>
      <c r="AD571" s="15" t="s">
        <v>37</v>
      </c>
      <c r="AE571" s="15" t="s">
        <v>37</v>
      </c>
      <c r="AF571" s="15" t="s">
        <v>37</v>
      </c>
      <c r="AG571" s="15" t="s">
        <v>37</v>
      </c>
      <c r="AH571" s="15" t="s">
        <v>37</v>
      </c>
      <c r="AI571" s="15" t="s">
        <v>37</v>
      </c>
      <c r="AJ571" s="15" t="s">
        <v>37</v>
      </c>
      <c r="AK571" s="15" t="s">
        <v>37</v>
      </c>
      <c r="AL571" s="15" t="s">
        <v>37</v>
      </c>
      <c r="AM571" s="15" t="s">
        <v>37</v>
      </c>
      <c r="AN571" s="15" t="s">
        <v>37</v>
      </c>
      <c r="AP571" s="16">
        <v>110297.10777527787</v>
      </c>
      <c r="AQ571" s="17">
        <v>7</v>
      </c>
      <c r="AR571" s="18" t="s">
        <v>37</v>
      </c>
      <c r="AS571" s="19">
        <v>2612002.3507590322</v>
      </c>
      <c r="AT571" s="19" t="s">
        <v>37</v>
      </c>
      <c r="AV571" s="16">
        <v>110297.10777527787</v>
      </c>
      <c r="AW571" s="17">
        <v>30</v>
      </c>
      <c r="AX571" s="18" t="s">
        <v>37</v>
      </c>
      <c r="AY571" s="19">
        <v>110297.10777527787</v>
      </c>
      <c r="AZ571" s="19" t="s">
        <v>37</v>
      </c>
    </row>
    <row r="572" spans="9:52" x14ac:dyDescent="0.15">
      <c r="I572" s="14">
        <v>45131</v>
      </c>
      <c r="J572" s="15" t="s">
        <v>37</v>
      </c>
      <c r="K572" s="15" t="s">
        <v>37</v>
      </c>
      <c r="L572" s="15">
        <v>25504.534919874732</v>
      </c>
      <c r="M572" s="15">
        <v>26022.956691271334</v>
      </c>
      <c r="N572" s="15" t="s">
        <v>37</v>
      </c>
      <c r="O572" s="15" t="s">
        <v>37</v>
      </c>
      <c r="P572" s="15">
        <v>29098.568182609146</v>
      </c>
      <c r="Q572" s="15">
        <v>29637.895822271345</v>
      </c>
      <c r="R572" s="15" t="s">
        <v>37</v>
      </c>
      <c r="S572" s="15" t="s">
        <v>37</v>
      </c>
      <c r="T572" s="15" t="s">
        <v>37</v>
      </c>
      <c r="U572" s="15" t="s">
        <v>37</v>
      </c>
      <c r="V572" s="15" t="s">
        <v>37</v>
      </c>
      <c r="W572" s="15" t="s">
        <v>37</v>
      </c>
      <c r="X572" s="15" t="s">
        <v>37</v>
      </c>
      <c r="Y572" s="15" t="s">
        <v>37</v>
      </c>
      <c r="Z572" s="15" t="s">
        <v>37</v>
      </c>
      <c r="AA572" s="15" t="s">
        <v>37</v>
      </c>
      <c r="AB572" s="15" t="s">
        <v>37</v>
      </c>
      <c r="AC572" s="15" t="s">
        <v>37</v>
      </c>
      <c r="AD572" s="15" t="s">
        <v>37</v>
      </c>
      <c r="AE572" s="15" t="s">
        <v>37</v>
      </c>
      <c r="AF572" s="15" t="s">
        <v>37</v>
      </c>
      <c r="AG572" s="15" t="s">
        <v>37</v>
      </c>
      <c r="AH572" s="15" t="s">
        <v>37</v>
      </c>
      <c r="AI572" s="15" t="s">
        <v>37</v>
      </c>
      <c r="AJ572" s="15" t="s">
        <v>37</v>
      </c>
      <c r="AK572" s="15" t="s">
        <v>37</v>
      </c>
      <c r="AL572" s="15" t="s">
        <v>37</v>
      </c>
      <c r="AM572" s="15" t="s">
        <v>37</v>
      </c>
      <c r="AN572" s="15" t="s">
        <v>37</v>
      </c>
      <c r="AP572" s="16">
        <v>110263.95561602655</v>
      </c>
      <c r="AQ572" s="17">
        <v>7</v>
      </c>
      <c r="AR572" s="18" t="s">
        <v>37</v>
      </c>
      <c r="AS572" s="19">
        <v>2722266.3063750588</v>
      </c>
      <c r="AT572" s="19" t="s">
        <v>37</v>
      </c>
      <c r="AV572" s="16">
        <v>110263.95561602655</v>
      </c>
      <c r="AW572" s="17">
        <v>30</v>
      </c>
      <c r="AX572" s="18" t="s">
        <v>37</v>
      </c>
      <c r="AY572" s="19">
        <v>220561.0633913044</v>
      </c>
      <c r="AZ572" s="19" t="s">
        <v>37</v>
      </c>
    </row>
    <row r="573" spans="9:52" x14ac:dyDescent="0.15">
      <c r="I573" s="14">
        <v>45132</v>
      </c>
      <c r="J573" s="15" t="s">
        <v>37</v>
      </c>
      <c r="K573" s="15" t="s">
        <v>37</v>
      </c>
      <c r="L573" s="15">
        <v>25496.868985378813</v>
      </c>
      <c r="M573" s="15">
        <v>26015.134934002985</v>
      </c>
      <c r="N573" s="15" t="s">
        <v>37</v>
      </c>
      <c r="O573" s="15" t="s">
        <v>37</v>
      </c>
      <c r="P573" s="15">
        <v>29089.821984401118</v>
      </c>
      <c r="Q573" s="15">
        <v>29628.987517584195</v>
      </c>
      <c r="R573" s="15" t="s">
        <v>37</v>
      </c>
      <c r="S573" s="15" t="s">
        <v>37</v>
      </c>
      <c r="T573" s="15" t="s">
        <v>37</v>
      </c>
      <c r="U573" s="15" t="s">
        <v>37</v>
      </c>
      <c r="V573" s="15" t="s">
        <v>37</v>
      </c>
      <c r="W573" s="15" t="s">
        <v>37</v>
      </c>
      <c r="X573" s="15" t="s">
        <v>37</v>
      </c>
      <c r="Y573" s="15" t="s">
        <v>37</v>
      </c>
      <c r="Z573" s="15" t="s">
        <v>37</v>
      </c>
      <c r="AA573" s="15" t="s">
        <v>37</v>
      </c>
      <c r="AB573" s="15" t="s">
        <v>37</v>
      </c>
      <c r="AC573" s="15" t="s">
        <v>37</v>
      </c>
      <c r="AD573" s="15" t="s">
        <v>37</v>
      </c>
      <c r="AE573" s="15" t="s">
        <v>37</v>
      </c>
      <c r="AF573" s="15" t="s">
        <v>37</v>
      </c>
      <c r="AG573" s="15" t="s">
        <v>37</v>
      </c>
      <c r="AH573" s="15" t="s">
        <v>37</v>
      </c>
      <c r="AI573" s="15" t="s">
        <v>37</v>
      </c>
      <c r="AJ573" s="15" t="s">
        <v>37</v>
      </c>
      <c r="AK573" s="15" t="s">
        <v>37</v>
      </c>
      <c r="AL573" s="15" t="s">
        <v>37</v>
      </c>
      <c r="AM573" s="15" t="s">
        <v>37</v>
      </c>
      <c r="AN573" s="15" t="s">
        <v>37</v>
      </c>
      <c r="AP573" s="16">
        <v>110230.81342136711</v>
      </c>
      <c r="AQ573" s="17">
        <v>7</v>
      </c>
      <c r="AR573" s="18" t="s">
        <v>37</v>
      </c>
      <c r="AS573" s="19">
        <v>2832497.119796426</v>
      </c>
      <c r="AT573" s="19" t="s">
        <v>37</v>
      </c>
      <c r="AV573" s="16">
        <v>110230.81342136711</v>
      </c>
      <c r="AW573" s="17">
        <v>30</v>
      </c>
      <c r="AX573" s="18" t="s">
        <v>37</v>
      </c>
      <c r="AY573" s="19">
        <v>330791.87681267154</v>
      </c>
      <c r="AZ573" s="19" t="s">
        <v>37</v>
      </c>
    </row>
    <row r="574" spans="9:52" x14ac:dyDescent="0.15">
      <c r="I574" s="14">
        <v>45133</v>
      </c>
      <c r="J574" s="15" t="s">
        <v>37</v>
      </c>
      <c r="K574" s="15" t="s">
        <v>37</v>
      </c>
      <c r="L574" s="15">
        <v>25025.765257679348</v>
      </c>
      <c r="M574" s="15">
        <v>25542.899179021908</v>
      </c>
      <c r="N574" s="15" t="s">
        <v>37</v>
      </c>
      <c r="O574" s="15" t="s">
        <v>37</v>
      </c>
      <c r="P574" s="15">
        <v>28456.130412076815</v>
      </c>
      <c r="Q574" s="15">
        <v>29142.338634180862</v>
      </c>
      <c r="R574" s="15" t="s">
        <v>37</v>
      </c>
      <c r="S574" s="15" t="s">
        <v>37</v>
      </c>
      <c r="T574" s="15" t="s">
        <v>37</v>
      </c>
      <c r="U574" s="15" t="s">
        <v>37</v>
      </c>
      <c r="V574" s="15" t="s">
        <v>37</v>
      </c>
      <c r="W574" s="15" t="s">
        <v>37</v>
      </c>
      <c r="X574" s="15" t="s">
        <v>37</v>
      </c>
      <c r="Y574" s="15" t="s">
        <v>37</v>
      </c>
      <c r="Z574" s="15" t="s">
        <v>37</v>
      </c>
      <c r="AA574" s="15" t="s">
        <v>37</v>
      </c>
      <c r="AB574" s="15" t="s">
        <v>37</v>
      </c>
      <c r="AC574" s="15" t="s">
        <v>37</v>
      </c>
      <c r="AD574" s="15" t="s">
        <v>37</v>
      </c>
      <c r="AE574" s="15" t="s">
        <v>37</v>
      </c>
      <c r="AF574" s="15" t="s">
        <v>37</v>
      </c>
      <c r="AG574" s="15" t="s">
        <v>37</v>
      </c>
      <c r="AH574" s="15" t="s">
        <v>37</v>
      </c>
      <c r="AI574" s="15" t="s">
        <v>37</v>
      </c>
      <c r="AJ574" s="15" t="s">
        <v>37</v>
      </c>
      <c r="AK574" s="15" t="s">
        <v>37</v>
      </c>
      <c r="AL574" s="15" t="s">
        <v>37</v>
      </c>
      <c r="AM574" s="15" t="s">
        <v>37</v>
      </c>
      <c r="AN574" s="15" t="s">
        <v>37</v>
      </c>
      <c r="AP574" s="16">
        <v>108167.13348295893</v>
      </c>
      <c r="AQ574" s="17">
        <v>7</v>
      </c>
      <c r="AR574" s="18" t="s">
        <v>37</v>
      </c>
      <c r="AS574" s="19">
        <v>2940664.2532793852</v>
      </c>
      <c r="AT574" s="19" t="s">
        <v>37</v>
      </c>
      <c r="AV574" s="16">
        <v>108167.13348295893</v>
      </c>
      <c r="AW574" s="17">
        <v>30</v>
      </c>
      <c r="AX574" s="18" t="s">
        <v>37</v>
      </c>
      <c r="AY574" s="19">
        <v>438959.01029563049</v>
      </c>
      <c r="AZ574" s="19" t="s">
        <v>37</v>
      </c>
    </row>
    <row r="575" spans="9:52" x14ac:dyDescent="0.15">
      <c r="I575" s="14">
        <v>45134</v>
      </c>
      <c r="J575" s="15" t="s">
        <v>37</v>
      </c>
      <c r="K575" s="15" t="s">
        <v>37</v>
      </c>
      <c r="L575" s="15">
        <v>25018.243227664756</v>
      </c>
      <c r="M575" s="15">
        <v>25535.221713325813</v>
      </c>
      <c r="N575" s="15" t="s">
        <v>37</v>
      </c>
      <c r="O575" s="15" t="s">
        <v>37</v>
      </c>
      <c r="P575" s="15">
        <v>28447.577312307243</v>
      </c>
      <c r="Q575" s="15">
        <v>29133.57927982567</v>
      </c>
      <c r="R575" s="15" t="s">
        <v>37</v>
      </c>
      <c r="S575" s="15" t="s">
        <v>37</v>
      </c>
      <c r="T575" s="15" t="s">
        <v>37</v>
      </c>
      <c r="U575" s="15" t="s">
        <v>37</v>
      </c>
      <c r="V575" s="15" t="s">
        <v>37</v>
      </c>
      <c r="W575" s="15" t="s">
        <v>37</v>
      </c>
      <c r="X575" s="15" t="s">
        <v>37</v>
      </c>
      <c r="Y575" s="15" t="s">
        <v>37</v>
      </c>
      <c r="Z575" s="15" t="s">
        <v>37</v>
      </c>
      <c r="AA575" s="15" t="s">
        <v>37</v>
      </c>
      <c r="AB575" s="15" t="s">
        <v>37</v>
      </c>
      <c r="AC575" s="15" t="s">
        <v>37</v>
      </c>
      <c r="AD575" s="15" t="s">
        <v>37</v>
      </c>
      <c r="AE575" s="15" t="s">
        <v>37</v>
      </c>
      <c r="AF575" s="15" t="s">
        <v>37</v>
      </c>
      <c r="AG575" s="15" t="s">
        <v>37</v>
      </c>
      <c r="AH575" s="15" t="s">
        <v>37</v>
      </c>
      <c r="AI575" s="15" t="s">
        <v>37</v>
      </c>
      <c r="AJ575" s="15" t="s">
        <v>37</v>
      </c>
      <c r="AK575" s="15" t="s">
        <v>37</v>
      </c>
      <c r="AL575" s="15" t="s">
        <v>37</v>
      </c>
      <c r="AM575" s="15" t="s">
        <v>37</v>
      </c>
      <c r="AN575" s="15" t="s">
        <v>37</v>
      </c>
      <c r="AP575" s="16">
        <v>108134.62153312349</v>
      </c>
      <c r="AQ575" s="17">
        <v>7</v>
      </c>
      <c r="AR575" s="18" t="s">
        <v>37</v>
      </c>
      <c r="AS575" s="19">
        <v>3048798.8748125085</v>
      </c>
      <c r="AT575" s="19" t="s">
        <v>37</v>
      </c>
      <c r="AV575" s="16">
        <v>108134.62153312349</v>
      </c>
      <c r="AW575" s="17">
        <v>30</v>
      </c>
      <c r="AX575" s="18" t="s">
        <v>37</v>
      </c>
      <c r="AY575" s="19">
        <v>547093.63182875398</v>
      </c>
      <c r="AZ575" s="19" t="s">
        <v>37</v>
      </c>
    </row>
    <row r="576" spans="9:52" x14ac:dyDescent="0.15">
      <c r="I576" s="14">
        <v>45135</v>
      </c>
      <c r="J576" s="15" t="s">
        <v>37</v>
      </c>
      <c r="K576" s="15" t="s">
        <v>37</v>
      </c>
      <c r="L576" s="15">
        <v>25010.723458557466</v>
      </c>
      <c r="M576" s="15">
        <v>25527.546555256551</v>
      </c>
      <c r="N576" s="15" t="s">
        <v>37</v>
      </c>
      <c r="O576" s="15" t="s">
        <v>37</v>
      </c>
      <c r="P576" s="15">
        <v>28439.02678335509</v>
      </c>
      <c r="Q576" s="15">
        <v>29124.822558282136</v>
      </c>
      <c r="R576" s="15" t="s">
        <v>37</v>
      </c>
      <c r="S576" s="15" t="s">
        <v>37</v>
      </c>
      <c r="T576" s="15" t="s">
        <v>37</v>
      </c>
      <c r="U576" s="15" t="s">
        <v>37</v>
      </c>
      <c r="V576" s="15" t="s">
        <v>37</v>
      </c>
      <c r="W576" s="15" t="s">
        <v>37</v>
      </c>
      <c r="X576" s="15" t="s">
        <v>37</v>
      </c>
      <c r="Y576" s="15" t="s">
        <v>37</v>
      </c>
      <c r="Z576" s="15" t="s">
        <v>37</v>
      </c>
      <c r="AA576" s="15" t="s">
        <v>37</v>
      </c>
      <c r="AB576" s="15" t="s">
        <v>37</v>
      </c>
      <c r="AC576" s="15" t="s">
        <v>37</v>
      </c>
      <c r="AD576" s="15" t="s">
        <v>37</v>
      </c>
      <c r="AE576" s="15" t="s">
        <v>37</v>
      </c>
      <c r="AF576" s="15" t="s">
        <v>37</v>
      </c>
      <c r="AG576" s="15" t="s">
        <v>37</v>
      </c>
      <c r="AH576" s="15" t="s">
        <v>37</v>
      </c>
      <c r="AI576" s="15" t="s">
        <v>37</v>
      </c>
      <c r="AJ576" s="15" t="s">
        <v>37</v>
      </c>
      <c r="AK576" s="15" t="s">
        <v>37</v>
      </c>
      <c r="AL576" s="15" t="s">
        <v>37</v>
      </c>
      <c r="AM576" s="15" t="s">
        <v>37</v>
      </c>
      <c r="AN576" s="15" t="s">
        <v>37</v>
      </c>
      <c r="AP576" s="16">
        <v>108102.11935545124</v>
      </c>
      <c r="AQ576" s="17">
        <v>7</v>
      </c>
      <c r="AR576" s="18" t="s">
        <v>37</v>
      </c>
      <c r="AS576" s="19">
        <v>3156900.9941679598</v>
      </c>
      <c r="AT576" s="19" t="s">
        <v>37</v>
      </c>
      <c r="AV576" s="16">
        <v>108102.11935545124</v>
      </c>
      <c r="AW576" s="17">
        <v>30</v>
      </c>
      <c r="AX576" s="18" t="s">
        <v>37</v>
      </c>
      <c r="AY576" s="19">
        <v>655195.75118420518</v>
      </c>
      <c r="AZ576" s="19" t="s">
        <v>37</v>
      </c>
    </row>
    <row r="577" spans="9:52" x14ac:dyDescent="0.15">
      <c r="I577" s="14">
        <v>45136</v>
      </c>
      <c r="J577" s="15" t="s">
        <v>37</v>
      </c>
      <c r="K577" s="15" t="s">
        <v>37</v>
      </c>
      <c r="L577" s="15">
        <v>25003.205949677926</v>
      </c>
      <c r="M577" s="15">
        <v>25519.873704120517</v>
      </c>
      <c r="N577" s="15" t="s">
        <v>37</v>
      </c>
      <c r="O577" s="15" t="s">
        <v>37</v>
      </c>
      <c r="P577" s="15">
        <v>28430.478824447633</v>
      </c>
      <c r="Q577" s="15">
        <v>29116.068468758902</v>
      </c>
      <c r="R577" s="15" t="s">
        <v>37</v>
      </c>
      <c r="S577" s="15" t="s">
        <v>37</v>
      </c>
      <c r="T577" s="15" t="s">
        <v>37</v>
      </c>
      <c r="U577" s="15" t="s">
        <v>37</v>
      </c>
      <c r="V577" s="15" t="s">
        <v>37</v>
      </c>
      <c r="W577" s="15" t="s">
        <v>37</v>
      </c>
      <c r="X577" s="15" t="s">
        <v>37</v>
      </c>
      <c r="Y577" s="15" t="s">
        <v>37</v>
      </c>
      <c r="Z577" s="15" t="s">
        <v>37</v>
      </c>
      <c r="AA577" s="15" t="s">
        <v>37</v>
      </c>
      <c r="AB577" s="15" t="s">
        <v>37</v>
      </c>
      <c r="AC577" s="15" t="s">
        <v>37</v>
      </c>
      <c r="AD577" s="15" t="s">
        <v>37</v>
      </c>
      <c r="AE577" s="15" t="s">
        <v>37</v>
      </c>
      <c r="AF577" s="15" t="s">
        <v>37</v>
      </c>
      <c r="AG577" s="15" t="s">
        <v>37</v>
      </c>
      <c r="AH577" s="15" t="s">
        <v>37</v>
      </c>
      <c r="AI577" s="15" t="s">
        <v>37</v>
      </c>
      <c r="AJ577" s="15" t="s">
        <v>37</v>
      </c>
      <c r="AK577" s="15" t="s">
        <v>37</v>
      </c>
      <c r="AL577" s="15" t="s">
        <v>37</v>
      </c>
      <c r="AM577" s="15" t="s">
        <v>37</v>
      </c>
      <c r="AN577" s="15" t="s">
        <v>37</v>
      </c>
      <c r="AP577" s="16">
        <v>108069.62694700499</v>
      </c>
      <c r="AQ577" s="17">
        <v>7</v>
      </c>
      <c r="AR577" s="18" t="s">
        <v>37</v>
      </c>
      <c r="AS577" s="19">
        <v>3264970.6211149646</v>
      </c>
      <c r="AT577" s="19" t="s">
        <v>37</v>
      </c>
      <c r="AV577" s="16">
        <v>108069.62694700499</v>
      </c>
      <c r="AW577" s="17">
        <v>30</v>
      </c>
      <c r="AX577" s="18">
        <v>30</v>
      </c>
      <c r="AY577" s="19">
        <v>763265.37813121011</v>
      </c>
      <c r="AZ577" s="19">
        <v>763265.37813121011</v>
      </c>
    </row>
    <row r="578" spans="9:52" x14ac:dyDescent="0.15">
      <c r="I578" s="14">
        <v>45137</v>
      </c>
      <c r="J578" s="15" t="s">
        <v>37</v>
      </c>
      <c r="K578" s="15" t="s">
        <v>37</v>
      </c>
      <c r="L578" s="15">
        <v>24995.690700346764</v>
      </c>
      <c r="M578" s="15">
        <v>25512.203159224304</v>
      </c>
      <c r="N578" s="15" t="s">
        <v>37</v>
      </c>
      <c r="O578" s="15" t="s">
        <v>37</v>
      </c>
      <c r="P578" s="15">
        <v>28421.933434812403</v>
      </c>
      <c r="Q578" s="15">
        <v>29107.317010464863</v>
      </c>
      <c r="R578" s="15" t="s">
        <v>37</v>
      </c>
      <c r="S578" s="15" t="s">
        <v>37</v>
      </c>
      <c r="T578" s="15" t="s">
        <v>37</v>
      </c>
      <c r="U578" s="15" t="s">
        <v>37</v>
      </c>
      <c r="V578" s="15" t="s">
        <v>37</v>
      </c>
      <c r="W578" s="15" t="s">
        <v>37</v>
      </c>
      <c r="X578" s="15" t="s">
        <v>37</v>
      </c>
      <c r="Y578" s="15" t="s">
        <v>37</v>
      </c>
      <c r="Z578" s="15" t="s">
        <v>37</v>
      </c>
      <c r="AA578" s="15" t="s">
        <v>37</v>
      </c>
      <c r="AB578" s="15" t="s">
        <v>37</v>
      </c>
      <c r="AC578" s="15" t="s">
        <v>37</v>
      </c>
      <c r="AD578" s="15" t="s">
        <v>37</v>
      </c>
      <c r="AE578" s="15" t="s">
        <v>37</v>
      </c>
      <c r="AF578" s="15" t="s">
        <v>37</v>
      </c>
      <c r="AG578" s="15" t="s">
        <v>37</v>
      </c>
      <c r="AH578" s="15" t="s">
        <v>37</v>
      </c>
      <c r="AI578" s="15" t="s">
        <v>37</v>
      </c>
      <c r="AJ578" s="15" t="s">
        <v>37</v>
      </c>
      <c r="AK578" s="15" t="s">
        <v>37</v>
      </c>
      <c r="AL578" s="15" t="s">
        <v>37</v>
      </c>
      <c r="AM578" s="15" t="s">
        <v>37</v>
      </c>
      <c r="AN578" s="15" t="s">
        <v>37</v>
      </c>
      <c r="AP578" s="16">
        <v>108037.14430484832</v>
      </c>
      <c r="AQ578" s="17">
        <v>7</v>
      </c>
      <c r="AR578" s="18" t="s">
        <v>37</v>
      </c>
      <c r="AS578" s="19">
        <v>3373007.7654198129</v>
      </c>
      <c r="AT578" s="19" t="s">
        <v>37</v>
      </c>
      <c r="AV578" s="16">
        <v>108037.14430484832</v>
      </c>
      <c r="AW578" s="17">
        <v>31</v>
      </c>
      <c r="AX578" s="18" t="s">
        <v>37</v>
      </c>
      <c r="AY578" s="19">
        <v>108037.14430484832</v>
      </c>
      <c r="AZ578" s="19" t="s">
        <v>37</v>
      </c>
    </row>
    <row r="579" spans="9:52" x14ac:dyDescent="0.15">
      <c r="I579" s="14">
        <v>45138</v>
      </c>
      <c r="J579" s="15" t="s">
        <v>37</v>
      </c>
      <c r="K579" s="15" t="s">
        <v>37</v>
      </c>
      <c r="L579" s="15">
        <v>24988.177709884832</v>
      </c>
      <c r="M579" s="15">
        <v>25504.534919874732</v>
      </c>
      <c r="N579" s="15" t="s">
        <v>37</v>
      </c>
      <c r="O579" s="15" t="s">
        <v>37</v>
      </c>
      <c r="P579" s="15">
        <v>28413.39061367714</v>
      </c>
      <c r="Q579" s="15">
        <v>29098.568182609146</v>
      </c>
      <c r="R579" s="15" t="s">
        <v>37</v>
      </c>
      <c r="S579" s="15" t="s">
        <v>37</v>
      </c>
      <c r="T579" s="15" t="s">
        <v>37</v>
      </c>
      <c r="U579" s="15" t="s">
        <v>37</v>
      </c>
      <c r="V579" s="15" t="s">
        <v>37</v>
      </c>
      <c r="W579" s="15" t="s">
        <v>37</v>
      </c>
      <c r="X579" s="15" t="s">
        <v>37</v>
      </c>
      <c r="Y579" s="15" t="s">
        <v>37</v>
      </c>
      <c r="Z579" s="15" t="s">
        <v>37</v>
      </c>
      <c r="AA579" s="15" t="s">
        <v>37</v>
      </c>
      <c r="AB579" s="15" t="s">
        <v>37</v>
      </c>
      <c r="AC579" s="15" t="s">
        <v>37</v>
      </c>
      <c r="AD579" s="15" t="s">
        <v>37</v>
      </c>
      <c r="AE579" s="15" t="s">
        <v>37</v>
      </c>
      <c r="AF579" s="15" t="s">
        <v>37</v>
      </c>
      <c r="AG579" s="15" t="s">
        <v>37</v>
      </c>
      <c r="AH579" s="15" t="s">
        <v>37</v>
      </c>
      <c r="AI579" s="15" t="s">
        <v>37</v>
      </c>
      <c r="AJ579" s="15" t="s">
        <v>37</v>
      </c>
      <c r="AK579" s="15" t="s">
        <v>37</v>
      </c>
      <c r="AL579" s="15" t="s">
        <v>37</v>
      </c>
      <c r="AM579" s="15" t="s">
        <v>37</v>
      </c>
      <c r="AN579" s="15" t="s">
        <v>37</v>
      </c>
      <c r="AP579" s="16">
        <v>108004.67142604585</v>
      </c>
      <c r="AQ579" s="17">
        <v>7</v>
      </c>
      <c r="AR579" s="18">
        <v>7</v>
      </c>
      <c r="AS579" s="19">
        <v>3481012.4368458586</v>
      </c>
      <c r="AT579" s="19">
        <v>3481012.4368458586</v>
      </c>
      <c r="AV579" s="16">
        <v>108004.67142604585</v>
      </c>
      <c r="AW579" s="17">
        <v>31</v>
      </c>
      <c r="AX579" s="18" t="s">
        <v>37</v>
      </c>
      <c r="AY579" s="19">
        <v>216041.81573089416</v>
      </c>
      <c r="AZ579" s="19" t="s">
        <v>37</v>
      </c>
    </row>
    <row r="580" spans="9:52" x14ac:dyDescent="0.15">
      <c r="I580" s="14">
        <v>45139</v>
      </c>
      <c r="J580" s="15" t="s">
        <v>37</v>
      </c>
      <c r="K580" s="15" t="s">
        <v>37</v>
      </c>
      <c r="L580" s="15">
        <v>24980.666977613178</v>
      </c>
      <c r="M580" s="15">
        <v>25496.868985378813</v>
      </c>
      <c r="N580" s="15" t="s">
        <v>37</v>
      </c>
      <c r="O580" s="15" t="s">
        <v>37</v>
      </c>
      <c r="P580" s="15">
        <v>28404.850360269826</v>
      </c>
      <c r="Q580" s="15">
        <v>29089.821984401118</v>
      </c>
      <c r="R580" s="15" t="s">
        <v>37</v>
      </c>
      <c r="S580" s="15" t="s">
        <v>37</v>
      </c>
      <c r="T580" s="15" t="s">
        <v>37</v>
      </c>
      <c r="U580" s="15" t="s">
        <v>37</v>
      </c>
      <c r="V580" s="15" t="s">
        <v>37</v>
      </c>
      <c r="W580" s="15" t="s">
        <v>37</v>
      </c>
      <c r="X580" s="15" t="s">
        <v>37</v>
      </c>
      <c r="Y580" s="15" t="s">
        <v>37</v>
      </c>
      <c r="Z580" s="15" t="s">
        <v>37</v>
      </c>
      <c r="AA580" s="15" t="s">
        <v>37</v>
      </c>
      <c r="AB580" s="15" t="s">
        <v>37</v>
      </c>
      <c r="AC580" s="15" t="s">
        <v>37</v>
      </c>
      <c r="AD580" s="15" t="s">
        <v>37</v>
      </c>
      <c r="AE580" s="15" t="s">
        <v>37</v>
      </c>
      <c r="AF580" s="15" t="s">
        <v>37</v>
      </c>
      <c r="AG580" s="15" t="s">
        <v>37</v>
      </c>
      <c r="AH580" s="15" t="s">
        <v>37</v>
      </c>
      <c r="AI580" s="15" t="s">
        <v>37</v>
      </c>
      <c r="AJ580" s="15" t="s">
        <v>37</v>
      </c>
      <c r="AK580" s="15" t="s">
        <v>37</v>
      </c>
      <c r="AL580" s="15" t="s">
        <v>37</v>
      </c>
      <c r="AM580" s="15" t="s">
        <v>37</v>
      </c>
      <c r="AN580" s="15" t="s">
        <v>37</v>
      </c>
      <c r="AP580" s="16">
        <v>107972.20830766294</v>
      </c>
      <c r="AQ580" s="17">
        <v>8</v>
      </c>
      <c r="AR580" s="18" t="s">
        <v>37</v>
      </c>
      <c r="AS580" s="19">
        <v>107972.20830766294</v>
      </c>
      <c r="AT580" s="19" t="s">
        <v>37</v>
      </c>
      <c r="AV580" s="16">
        <v>107972.20830766294</v>
      </c>
      <c r="AW580" s="17">
        <v>31</v>
      </c>
      <c r="AX580" s="18" t="s">
        <v>37</v>
      </c>
      <c r="AY580" s="19">
        <v>324014.02403855708</v>
      </c>
      <c r="AZ580" s="19" t="s">
        <v>37</v>
      </c>
    </row>
    <row r="581" spans="9:52" x14ac:dyDescent="0.15">
      <c r="I581" s="14">
        <v>45140</v>
      </c>
      <c r="J581" s="15" t="s">
        <v>37</v>
      </c>
      <c r="K581" s="15" t="s">
        <v>37</v>
      </c>
      <c r="L581" s="15">
        <v>24510.692604652068</v>
      </c>
      <c r="M581" s="15">
        <v>25025.765257679348</v>
      </c>
      <c r="N581" s="15" t="s">
        <v>37</v>
      </c>
      <c r="O581" s="15" t="s">
        <v>37</v>
      </c>
      <c r="P581" s="15">
        <v>27923.040795921705</v>
      </c>
      <c r="Q581" s="15">
        <v>28456.130412076815</v>
      </c>
      <c r="R581" s="15" t="s">
        <v>37</v>
      </c>
      <c r="S581" s="15" t="s">
        <v>37</v>
      </c>
      <c r="T581" s="15" t="s">
        <v>37</v>
      </c>
      <c r="U581" s="15" t="s">
        <v>37</v>
      </c>
      <c r="V581" s="15" t="s">
        <v>37</v>
      </c>
      <c r="W581" s="15" t="s">
        <v>37</v>
      </c>
      <c r="X581" s="15" t="s">
        <v>37</v>
      </c>
      <c r="Y581" s="15" t="s">
        <v>37</v>
      </c>
      <c r="Z581" s="15" t="s">
        <v>37</v>
      </c>
      <c r="AA581" s="15" t="s">
        <v>37</v>
      </c>
      <c r="AB581" s="15" t="s">
        <v>37</v>
      </c>
      <c r="AC581" s="15" t="s">
        <v>37</v>
      </c>
      <c r="AD581" s="15" t="s">
        <v>37</v>
      </c>
      <c r="AE581" s="15" t="s">
        <v>37</v>
      </c>
      <c r="AF581" s="15" t="s">
        <v>37</v>
      </c>
      <c r="AG581" s="15" t="s">
        <v>37</v>
      </c>
      <c r="AH581" s="15" t="s">
        <v>37</v>
      </c>
      <c r="AI581" s="15" t="s">
        <v>37</v>
      </c>
      <c r="AJ581" s="15" t="s">
        <v>37</v>
      </c>
      <c r="AK581" s="15" t="s">
        <v>37</v>
      </c>
      <c r="AL581" s="15" t="s">
        <v>37</v>
      </c>
      <c r="AM581" s="15" t="s">
        <v>37</v>
      </c>
      <c r="AN581" s="15" t="s">
        <v>37</v>
      </c>
      <c r="AP581" s="16">
        <v>105915.62907032993</v>
      </c>
      <c r="AQ581" s="17">
        <v>8</v>
      </c>
      <c r="AR581" s="18" t="s">
        <v>37</v>
      </c>
      <c r="AS581" s="19">
        <v>213887.83737799287</v>
      </c>
      <c r="AT581" s="19" t="s">
        <v>37</v>
      </c>
      <c r="AV581" s="16">
        <v>105915.62907032993</v>
      </c>
      <c r="AW581" s="17">
        <v>31</v>
      </c>
      <c r="AX581" s="18" t="s">
        <v>37</v>
      </c>
      <c r="AY581" s="19">
        <v>429929.65310888703</v>
      </c>
      <c r="AZ581" s="19" t="s">
        <v>37</v>
      </c>
    </row>
    <row r="582" spans="9:52" x14ac:dyDescent="0.15">
      <c r="I582" s="14">
        <v>45141</v>
      </c>
      <c r="J582" s="15" t="s">
        <v>37</v>
      </c>
      <c r="K582" s="15" t="s">
        <v>37</v>
      </c>
      <c r="L582" s="15">
        <v>24503.325390760612</v>
      </c>
      <c r="M582" s="15">
        <v>25018.243227664756</v>
      </c>
      <c r="N582" s="15" t="s">
        <v>37</v>
      </c>
      <c r="O582" s="15" t="s">
        <v>37</v>
      </c>
      <c r="P582" s="15">
        <v>27914.647927659615</v>
      </c>
      <c r="Q582" s="15">
        <v>28447.577312307243</v>
      </c>
      <c r="R582" s="15" t="s">
        <v>37</v>
      </c>
      <c r="S582" s="15" t="s">
        <v>37</v>
      </c>
      <c r="T582" s="15" t="s">
        <v>37</v>
      </c>
      <c r="U582" s="15" t="s">
        <v>37</v>
      </c>
      <c r="V582" s="15" t="s">
        <v>37</v>
      </c>
      <c r="W582" s="15" t="s">
        <v>37</v>
      </c>
      <c r="X582" s="15" t="s">
        <v>37</v>
      </c>
      <c r="Y582" s="15" t="s">
        <v>37</v>
      </c>
      <c r="Z582" s="15" t="s">
        <v>37</v>
      </c>
      <c r="AA582" s="15" t="s">
        <v>37</v>
      </c>
      <c r="AB582" s="15" t="s">
        <v>37</v>
      </c>
      <c r="AC582" s="15" t="s">
        <v>37</v>
      </c>
      <c r="AD582" s="15" t="s">
        <v>37</v>
      </c>
      <c r="AE582" s="15" t="s">
        <v>37</v>
      </c>
      <c r="AF582" s="15" t="s">
        <v>37</v>
      </c>
      <c r="AG582" s="15" t="s">
        <v>37</v>
      </c>
      <c r="AH582" s="15" t="s">
        <v>37</v>
      </c>
      <c r="AI582" s="15" t="s">
        <v>37</v>
      </c>
      <c r="AJ582" s="15" t="s">
        <v>37</v>
      </c>
      <c r="AK582" s="15" t="s">
        <v>37</v>
      </c>
      <c r="AL582" s="15" t="s">
        <v>37</v>
      </c>
      <c r="AM582" s="15" t="s">
        <v>37</v>
      </c>
      <c r="AN582" s="15" t="s">
        <v>37</v>
      </c>
      <c r="AP582" s="16">
        <v>105883.79385839224</v>
      </c>
      <c r="AQ582" s="17">
        <v>8</v>
      </c>
      <c r="AR582" s="18" t="s">
        <v>37</v>
      </c>
      <c r="AS582" s="19">
        <v>319771.63123638509</v>
      </c>
      <c r="AT582" s="19" t="s">
        <v>37</v>
      </c>
      <c r="AV582" s="16">
        <v>105883.79385839224</v>
      </c>
      <c r="AW582" s="17">
        <v>31</v>
      </c>
      <c r="AX582" s="18" t="s">
        <v>37</v>
      </c>
      <c r="AY582" s="19">
        <v>535813.44696727931</v>
      </c>
      <c r="AZ582" s="19" t="s">
        <v>37</v>
      </c>
    </row>
    <row r="583" spans="9:52" x14ac:dyDescent="0.15">
      <c r="I583" s="14">
        <v>45142</v>
      </c>
      <c r="J583" s="15" t="s">
        <v>37</v>
      </c>
      <c r="K583" s="15" t="s">
        <v>37</v>
      </c>
      <c r="L583" s="15">
        <v>24495.960391243159</v>
      </c>
      <c r="M583" s="15">
        <v>25010.723458557466</v>
      </c>
      <c r="N583" s="15" t="s">
        <v>37</v>
      </c>
      <c r="O583" s="15" t="s">
        <v>37</v>
      </c>
      <c r="P583" s="15">
        <v>27906.257582053928</v>
      </c>
      <c r="Q583" s="15">
        <v>28439.02678335509</v>
      </c>
      <c r="R583" s="15" t="s">
        <v>37</v>
      </c>
      <c r="S583" s="15" t="s">
        <v>37</v>
      </c>
      <c r="T583" s="15" t="s">
        <v>37</v>
      </c>
      <c r="U583" s="15" t="s">
        <v>37</v>
      </c>
      <c r="V583" s="15" t="s">
        <v>37</v>
      </c>
      <c r="W583" s="15" t="s">
        <v>37</v>
      </c>
      <c r="X583" s="15" t="s">
        <v>37</v>
      </c>
      <c r="Y583" s="15" t="s">
        <v>37</v>
      </c>
      <c r="Z583" s="15" t="s">
        <v>37</v>
      </c>
      <c r="AA583" s="15" t="s">
        <v>37</v>
      </c>
      <c r="AB583" s="15" t="s">
        <v>37</v>
      </c>
      <c r="AC583" s="15" t="s">
        <v>37</v>
      </c>
      <c r="AD583" s="15" t="s">
        <v>37</v>
      </c>
      <c r="AE583" s="15" t="s">
        <v>37</v>
      </c>
      <c r="AF583" s="15" t="s">
        <v>37</v>
      </c>
      <c r="AG583" s="15" t="s">
        <v>37</v>
      </c>
      <c r="AH583" s="15" t="s">
        <v>37</v>
      </c>
      <c r="AI583" s="15" t="s">
        <v>37</v>
      </c>
      <c r="AJ583" s="15" t="s">
        <v>37</v>
      </c>
      <c r="AK583" s="15" t="s">
        <v>37</v>
      </c>
      <c r="AL583" s="15" t="s">
        <v>37</v>
      </c>
      <c r="AM583" s="15" t="s">
        <v>37</v>
      </c>
      <c r="AN583" s="15" t="s">
        <v>37</v>
      </c>
      <c r="AP583" s="16">
        <v>105851.96821520965</v>
      </c>
      <c r="AQ583" s="17">
        <v>8</v>
      </c>
      <c r="AR583" s="18" t="s">
        <v>37</v>
      </c>
      <c r="AS583" s="19">
        <v>425623.59945159475</v>
      </c>
      <c r="AT583" s="19" t="s">
        <v>37</v>
      </c>
      <c r="AV583" s="16">
        <v>105851.96821520965</v>
      </c>
      <c r="AW583" s="17">
        <v>31</v>
      </c>
      <c r="AX583" s="18" t="s">
        <v>37</v>
      </c>
      <c r="AY583" s="19">
        <v>641665.41518248897</v>
      </c>
      <c r="AZ583" s="19" t="s">
        <v>37</v>
      </c>
    </row>
    <row r="584" spans="9:52" x14ac:dyDescent="0.15">
      <c r="I584" s="14">
        <v>45143</v>
      </c>
      <c r="J584" s="15" t="s">
        <v>37</v>
      </c>
      <c r="K584" s="15" t="s">
        <v>37</v>
      </c>
      <c r="L584" s="15">
        <v>24488.597605434134</v>
      </c>
      <c r="M584" s="15">
        <v>25003.205949677926</v>
      </c>
      <c r="N584" s="15" t="s">
        <v>37</v>
      </c>
      <c r="O584" s="15" t="s">
        <v>37</v>
      </c>
      <c r="P584" s="15">
        <v>27897.869758346413</v>
      </c>
      <c r="Q584" s="15">
        <v>28430.478824447633</v>
      </c>
      <c r="R584" s="15" t="s">
        <v>37</v>
      </c>
      <c r="S584" s="15" t="s">
        <v>37</v>
      </c>
      <c r="T584" s="15" t="s">
        <v>37</v>
      </c>
      <c r="U584" s="15" t="s">
        <v>37</v>
      </c>
      <c r="V584" s="15" t="s">
        <v>37</v>
      </c>
      <c r="W584" s="15" t="s">
        <v>37</v>
      </c>
      <c r="X584" s="15" t="s">
        <v>37</v>
      </c>
      <c r="Y584" s="15" t="s">
        <v>37</v>
      </c>
      <c r="Z584" s="15" t="s">
        <v>37</v>
      </c>
      <c r="AA584" s="15" t="s">
        <v>37</v>
      </c>
      <c r="AB584" s="15" t="s">
        <v>37</v>
      </c>
      <c r="AC584" s="15" t="s">
        <v>37</v>
      </c>
      <c r="AD584" s="15" t="s">
        <v>37</v>
      </c>
      <c r="AE584" s="15" t="s">
        <v>37</v>
      </c>
      <c r="AF584" s="15" t="s">
        <v>37</v>
      </c>
      <c r="AG584" s="15" t="s">
        <v>37</v>
      </c>
      <c r="AH584" s="15" t="s">
        <v>37</v>
      </c>
      <c r="AI584" s="15" t="s">
        <v>37</v>
      </c>
      <c r="AJ584" s="15" t="s">
        <v>37</v>
      </c>
      <c r="AK584" s="15" t="s">
        <v>37</v>
      </c>
      <c r="AL584" s="15" t="s">
        <v>37</v>
      </c>
      <c r="AM584" s="15" t="s">
        <v>37</v>
      </c>
      <c r="AN584" s="15" t="s">
        <v>37</v>
      </c>
      <c r="AP584" s="16">
        <v>105820.1521379061</v>
      </c>
      <c r="AQ584" s="17">
        <v>8</v>
      </c>
      <c r="AR584" s="18" t="s">
        <v>37</v>
      </c>
      <c r="AS584" s="19">
        <v>531443.75158950081</v>
      </c>
      <c r="AT584" s="19" t="s">
        <v>37</v>
      </c>
      <c r="AV584" s="16">
        <v>105820.1521379061</v>
      </c>
      <c r="AW584" s="17">
        <v>31</v>
      </c>
      <c r="AX584" s="18">
        <v>31</v>
      </c>
      <c r="AY584" s="19">
        <v>747485.56732039503</v>
      </c>
      <c r="AZ584" s="19">
        <v>747485.56732039503</v>
      </c>
    </row>
    <row r="585" spans="9:52" x14ac:dyDescent="0.15">
      <c r="I585" s="14">
        <v>45144</v>
      </c>
      <c r="J585" s="15" t="s">
        <v>37</v>
      </c>
      <c r="K585" s="15" t="s">
        <v>37</v>
      </c>
      <c r="L585" s="15">
        <v>24481.237032668156</v>
      </c>
      <c r="M585" s="15">
        <v>24995.690700346764</v>
      </c>
      <c r="N585" s="15" t="s">
        <v>37</v>
      </c>
      <c r="O585" s="15" t="s">
        <v>37</v>
      </c>
      <c r="P585" s="15">
        <v>27889.484455779046</v>
      </c>
      <c r="Q585" s="15">
        <v>28421.933434812403</v>
      </c>
      <c r="R585" s="15" t="s">
        <v>37</v>
      </c>
      <c r="S585" s="15" t="s">
        <v>37</v>
      </c>
      <c r="T585" s="15" t="s">
        <v>37</v>
      </c>
      <c r="U585" s="15" t="s">
        <v>37</v>
      </c>
      <c r="V585" s="15" t="s">
        <v>37</v>
      </c>
      <c r="W585" s="15" t="s">
        <v>37</v>
      </c>
      <c r="X585" s="15" t="s">
        <v>37</v>
      </c>
      <c r="Y585" s="15" t="s">
        <v>37</v>
      </c>
      <c r="Z585" s="15" t="s">
        <v>37</v>
      </c>
      <c r="AA585" s="15" t="s">
        <v>37</v>
      </c>
      <c r="AB585" s="15" t="s">
        <v>37</v>
      </c>
      <c r="AC585" s="15" t="s">
        <v>37</v>
      </c>
      <c r="AD585" s="15" t="s">
        <v>37</v>
      </c>
      <c r="AE585" s="15" t="s">
        <v>37</v>
      </c>
      <c r="AF585" s="15" t="s">
        <v>37</v>
      </c>
      <c r="AG585" s="15" t="s">
        <v>37</v>
      </c>
      <c r="AH585" s="15" t="s">
        <v>37</v>
      </c>
      <c r="AI585" s="15" t="s">
        <v>37</v>
      </c>
      <c r="AJ585" s="15" t="s">
        <v>37</v>
      </c>
      <c r="AK585" s="15" t="s">
        <v>37</v>
      </c>
      <c r="AL585" s="15" t="s">
        <v>37</v>
      </c>
      <c r="AM585" s="15" t="s">
        <v>37</v>
      </c>
      <c r="AN585" s="15" t="s">
        <v>37</v>
      </c>
      <c r="AP585" s="16">
        <v>105788.34562360638</v>
      </c>
      <c r="AQ585" s="17">
        <v>8</v>
      </c>
      <c r="AR585" s="18" t="s">
        <v>37</v>
      </c>
      <c r="AS585" s="19">
        <v>637232.09721310716</v>
      </c>
      <c r="AT585" s="19" t="s">
        <v>37</v>
      </c>
      <c r="AV585" s="16">
        <v>105788.34562360638</v>
      </c>
      <c r="AW585" s="17">
        <v>32</v>
      </c>
      <c r="AX585" s="18" t="s">
        <v>37</v>
      </c>
      <c r="AY585" s="19">
        <v>105788.34562360638</v>
      </c>
      <c r="AZ585" s="19" t="s">
        <v>37</v>
      </c>
    </row>
    <row r="586" spans="9:52" x14ac:dyDescent="0.15">
      <c r="I586" s="14">
        <v>45145</v>
      </c>
      <c r="J586" s="15" t="s">
        <v>37</v>
      </c>
      <c r="K586" s="15" t="s">
        <v>37</v>
      </c>
      <c r="L586" s="15">
        <v>24473.878672280051</v>
      </c>
      <c r="M586" s="15">
        <v>24988.177709884832</v>
      </c>
      <c r="N586" s="15" t="s">
        <v>37</v>
      </c>
      <c r="O586" s="15" t="s">
        <v>37</v>
      </c>
      <c r="P586" s="15">
        <v>27881.10167359405</v>
      </c>
      <c r="Q586" s="15">
        <v>28413.39061367714</v>
      </c>
      <c r="R586" s="15" t="s">
        <v>37</v>
      </c>
      <c r="S586" s="15" t="s">
        <v>37</v>
      </c>
      <c r="T586" s="15" t="s">
        <v>37</v>
      </c>
      <c r="U586" s="15" t="s">
        <v>37</v>
      </c>
      <c r="V586" s="15" t="s">
        <v>37</v>
      </c>
      <c r="W586" s="15" t="s">
        <v>37</v>
      </c>
      <c r="X586" s="15" t="s">
        <v>37</v>
      </c>
      <c r="Y586" s="15" t="s">
        <v>37</v>
      </c>
      <c r="Z586" s="15" t="s">
        <v>37</v>
      </c>
      <c r="AA586" s="15" t="s">
        <v>37</v>
      </c>
      <c r="AB586" s="15" t="s">
        <v>37</v>
      </c>
      <c r="AC586" s="15" t="s">
        <v>37</v>
      </c>
      <c r="AD586" s="15" t="s">
        <v>37</v>
      </c>
      <c r="AE586" s="15" t="s">
        <v>37</v>
      </c>
      <c r="AF586" s="15" t="s">
        <v>37</v>
      </c>
      <c r="AG586" s="15" t="s">
        <v>37</v>
      </c>
      <c r="AH586" s="15" t="s">
        <v>37</v>
      </c>
      <c r="AI586" s="15" t="s">
        <v>37</v>
      </c>
      <c r="AJ586" s="15" t="s">
        <v>37</v>
      </c>
      <c r="AK586" s="15" t="s">
        <v>37</v>
      </c>
      <c r="AL586" s="15" t="s">
        <v>37</v>
      </c>
      <c r="AM586" s="15" t="s">
        <v>37</v>
      </c>
      <c r="AN586" s="15" t="s">
        <v>37</v>
      </c>
      <c r="AP586" s="16">
        <v>105756.54866943607</v>
      </c>
      <c r="AQ586" s="17">
        <v>8</v>
      </c>
      <c r="AR586" s="18" t="s">
        <v>37</v>
      </c>
      <c r="AS586" s="19">
        <v>742988.64588254318</v>
      </c>
      <c r="AT586" s="19" t="s">
        <v>37</v>
      </c>
      <c r="AV586" s="16">
        <v>105756.54866943607</v>
      </c>
      <c r="AW586" s="17">
        <v>32</v>
      </c>
      <c r="AX586" s="18" t="s">
        <v>37</v>
      </c>
      <c r="AY586" s="19">
        <v>211544.89429304245</v>
      </c>
      <c r="AZ586" s="19" t="s">
        <v>37</v>
      </c>
    </row>
    <row r="587" spans="9:52" x14ac:dyDescent="0.15">
      <c r="I587" s="14">
        <v>45146</v>
      </c>
      <c r="J587" s="15" t="s">
        <v>37</v>
      </c>
      <c r="K587" s="15" t="s">
        <v>37</v>
      </c>
      <c r="L587" s="15">
        <v>24466.522523604839</v>
      </c>
      <c r="M587" s="15">
        <v>24980.666977613178</v>
      </c>
      <c r="N587" s="15" t="s">
        <v>37</v>
      </c>
      <c r="O587" s="15" t="s">
        <v>37</v>
      </c>
      <c r="P587" s="15">
        <v>27872.721411033875</v>
      </c>
      <c r="Q587" s="15">
        <v>28404.850360269826</v>
      </c>
      <c r="R587" s="15" t="s">
        <v>37</v>
      </c>
      <c r="S587" s="15" t="s">
        <v>37</v>
      </c>
      <c r="T587" s="15" t="s">
        <v>37</v>
      </c>
      <c r="U587" s="15" t="s">
        <v>37</v>
      </c>
      <c r="V587" s="15" t="s">
        <v>37</v>
      </c>
      <c r="W587" s="15" t="s">
        <v>37</v>
      </c>
      <c r="X587" s="15" t="s">
        <v>37</v>
      </c>
      <c r="Y587" s="15" t="s">
        <v>37</v>
      </c>
      <c r="Z587" s="15" t="s">
        <v>37</v>
      </c>
      <c r="AA587" s="15" t="s">
        <v>37</v>
      </c>
      <c r="AB587" s="15" t="s">
        <v>37</v>
      </c>
      <c r="AC587" s="15" t="s">
        <v>37</v>
      </c>
      <c r="AD587" s="15" t="s">
        <v>37</v>
      </c>
      <c r="AE587" s="15" t="s">
        <v>37</v>
      </c>
      <c r="AF587" s="15" t="s">
        <v>37</v>
      </c>
      <c r="AG587" s="15" t="s">
        <v>37</v>
      </c>
      <c r="AH587" s="15" t="s">
        <v>37</v>
      </c>
      <c r="AI587" s="15" t="s">
        <v>37</v>
      </c>
      <c r="AJ587" s="15" t="s">
        <v>37</v>
      </c>
      <c r="AK587" s="15" t="s">
        <v>37</v>
      </c>
      <c r="AL587" s="15" t="s">
        <v>37</v>
      </c>
      <c r="AM587" s="15" t="s">
        <v>37</v>
      </c>
      <c r="AN587" s="15" t="s">
        <v>37</v>
      </c>
      <c r="AP587" s="16">
        <v>105724.76127252172</v>
      </c>
      <c r="AQ587" s="17">
        <v>8</v>
      </c>
      <c r="AR587" s="18" t="s">
        <v>37</v>
      </c>
      <c r="AS587" s="19">
        <v>848713.40715506487</v>
      </c>
      <c r="AT587" s="19" t="s">
        <v>37</v>
      </c>
      <c r="AV587" s="16">
        <v>105724.76127252172</v>
      </c>
      <c r="AW587" s="17">
        <v>32</v>
      </c>
      <c r="AX587" s="18" t="s">
        <v>37</v>
      </c>
      <c r="AY587" s="19">
        <v>317269.65556556417</v>
      </c>
      <c r="AZ587" s="19" t="s">
        <v>37</v>
      </c>
    </row>
    <row r="588" spans="9:52" x14ac:dyDescent="0.15">
      <c r="I588" s="14">
        <v>45147</v>
      </c>
      <c r="J588" s="15" t="s">
        <v>37</v>
      </c>
      <c r="K588" s="15" t="s">
        <v>37</v>
      </c>
      <c r="L588" s="15">
        <v>23997.674839072497</v>
      </c>
      <c r="M588" s="15">
        <v>24510.692604652068</v>
      </c>
      <c r="N588" s="15" t="s">
        <v>37</v>
      </c>
      <c r="O588" s="15" t="s">
        <v>37</v>
      </c>
      <c r="P588" s="15">
        <v>27392.066656030322</v>
      </c>
      <c r="Q588" s="15">
        <v>27923.040795921705</v>
      </c>
      <c r="R588" s="15" t="s">
        <v>37</v>
      </c>
      <c r="S588" s="15" t="s">
        <v>37</v>
      </c>
      <c r="T588" s="15" t="s">
        <v>37</v>
      </c>
      <c r="U588" s="15" t="s">
        <v>37</v>
      </c>
      <c r="V588" s="15" t="s">
        <v>37</v>
      </c>
      <c r="W588" s="15" t="s">
        <v>37</v>
      </c>
      <c r="X588" s="15" t="s">
        <v>37</v>
      </c>
      <c r="Y588" s="15" t="s">
        <v>37</v>
      </c>
      <c r="Z588" s="15" t="s">
        <v>37</v>
      </c>
      <c r="AA588" s="15" t="s">
        <v>37</v>
      </c>
      <c r="AB588" s="15" t="s">
        <v>37</v>
      </c>
      <c r="AC588" s="15" t="s">
        <v>37</v>
      </c>
      <c r="AD588" s="15" t="s">
        <v>37</v>
      </c>
      <c r="AE588" s="15" t="s">
        <v>37</v>
      </c>
      <c r="AF588" s="15" t="s">
        <v>37</v>
      </c>
      <c r="AG588" s="15" t="s">
        <v>37</v>
      </c>
      <c r="AH588" s="15" t="s">
        <v>37</v>
      </c>
      <c r="AI588" s="15" t="s">
        <v>37</v>
      </c>
      <c r="AJ588" s="15" t="s">
        <v>37</v>
      </c>
      <c r="AK588" s="15" t="s">
        <v>37</v>
      </c>
      <c r="AL588" s="15" t="s">
        <v>37</v>
      </c>
      <c r="AM588" s="15" t="s">
        <v>37</v>
      </c>
      <c r="AN588" s="15" t="s">
        <v>37</v>
      </c>
      <c r="AP588" s="16">
        <v>103823.4748956766</v>
      </c>
      <c r="AQ588" s="17">
        <v>8</v>
      </c>
      <c r="AR588" s="18" t="s">
        <v>37</v>
      </c>
      <c r="AS588" s="19">
        <v>952536.88205074146</v>
      </c>
      <c r="AT588" s="19" t="s">
        <v>37</v>
      </c>
      <c r="AV588" s="16">
        <v>103823.4748956766</v>
      </c>
      <c r="AW588" s="17">
        <v>32</v>
      </c>
      <c r="AX588" s="18" t="s">
        <v>37</v>
      </c>
      <c r="AY588" s="19">
        <v>421093.13046124077</v>
      </c>
      <c r="AZ588" s="19" t="s">
        <v>37</v>
      </c>
    </row>
    <row r="589" spans="9:52" x14ac:dyDescent="0.15">
      <c r="I589" s="14">
        <v>45148</v>
      </c>
      <c r="J589" s="15" t="s">
        <v>37</v>
      </c>
      <c r="K589" s="15" t="s">
        <v>37</v>
      </c>
      <c r="L589" s="15">
        <v>23990.461823663725</v>
      </c>
      <c r="M589" s="15">
        <v>24503.325390760612</v>
      </c>
      <c r="N589" s="15" t="s">
        <v>37</v>
      </c>
      <c r="O589" s="15" t="s">
        <v>37</v>
      </c>
      <c r="P589" s="15">
        <v>27383.833383423989</v>
      </c>
      <c r="Q589" s="15">
        <v>27914.647927659615</v>
      </c>
      <c r="R589" s="15" t="s">
        <v>37</v>
      </c>
      <c r="S589" s="15" t="s">
        <v>37</v>
      </c>
      <c r="T589" s="15" t="s">
        <v>37</v>
      </c>
      <c r="U589" s="15" t="s">
        <v>37</v>
      </c>
      <c r="V589" s="15" t="s">
        <v>37</v>
      </c>
      <c r="W589" s="15" t="s">
        <v>37</v>
      </c>
      <c r="X589" s="15" t="s">
        <v>37</v>
      </c>
      <c r="Y589" s="15" t="s">
        <v>37</v>
      </c>
      <c r="Z589" s="15" t="s">
        <v>37</v>
      </c>
      <c r="AA589" s="15" t="s">
        <v>37</v>
      </c>
      <c r="AB589" s="15" t="s">
        <v>37</v>
      </c>
      <c r="AC589" s="15" t="s">
        <v>37</v>
      </c>
      <c r="AD589" s="15" t="s">
        <v>37</v>
      </c>
      <c r="AE589" s="15" t="s">
        <v>37</v>
      </c>
      <c r="AF589" s="15" t="s">
        <v>37</v>
      </c>
      <c r="AG589" s="15" t="s">
        <v>37</v>
      </c>
      <c r="AH589" s="15" t="s">
        <v>37</v>
      </c>
      <c r="AI589" s="15" t="s">
        <v>37</v>
      </c>
      <c r="AJ589" s="15" t="s">
        <v>37</v>
      </c>
      <c r="AK589" s="15" t="s">
        <v>37</v>
      </c>
      <c r="AL589" s="15" t="s">
        <v>37</v>
      </c>
      <c r="AM589" s="15" t="s">
        <v>37</v>
      </c>
      <c r="AN589" s="15" t="s">
        <v>37</v>
      </c>
      <c r="AP589" s="16">
        <v>103792.26852550794</v>
      </c>
      <c r="AQ589" s="17">
        <v>8</v>
      </c>
      <c r="AR589" s="18" t="s">
        <v>37</v>
      </c>
      <c r="AS589" s="19">
        <v>1056329.1505762495</v>
      </c>
      <c r="AT589" s="19" t="s">
        <v>37</v>
      </c>
      <c r="AV589" s="16">
        <v>103792.26852550794</v>
      </c>
      <c r="AW589" s="17">
        <v>32</v>
      </c>
      <c r="AX589" s="18" t="s">
        <v>37</v>
      </c>
      <c r="AY589" s="19">
        <v>524885.39898674865</v>
      </c>
      <c r="AZ589" s="19" t="s">
        <v>37</v>
      </c>
    </row>
    <row r="590" spans="9:52" x14ac:dyDescent="0.15">
      <c r="I590" s="14">
        <v>45149</v>
      </c>
      <c r="J590" s="15" t="s">
        <v>37</v>
      </c>
      <c r="K590" s="15" t="s">
        <v>37</v>
      </c>
      <c r="L590" s="15">
        <v>23983.250976281302</v>
      </c>
      <c r="M590" s="15">
        <v>24495.960391243159</v>
      </c>
      <c r="N590" s="15" t="s">
        <v>37</v>
      </c>
      <c r="O590" s="15" t="s">
        <v>37</v>
      </c>
      <c r="P590" s="15">
        <v>27375.602585504173</v>
      </c>
      <c r="Q590" s="15">
        <v>27906.257582053928</v>
      </c>
      <c r="R590" s="15" t="s">
        <v>37</v>
      </c>
      <c r="S590" s="15" t="s">
        <v>37</v>
      </c>
      <c r="T590" s="15" t="s">
        <v>37</v>
      </c>
      <c r="U590" s="15" t="s">
        <v>37</v>
      </c>
      <c r="V590" s="15" t="s">
        <v>37</v>
      </c>
      <c r="W590" s="15" t="s">
        <v>37</v>
      </c>
      <c r="X590" s="15" t="s">
        <v>37</v>
      </c>
      <c r="Y590" s="15" t="s">
        <v>37</v>
      </c>
      <c r="Z590" s="15" t="s">
        <v>37</v>
      </c>
      <c r="AA590" s="15" t="s">
        <v>37</v>
      </c>
      <c r="AB590" s="15" t="s">
        <v>37</v>
      </c>
      <c r="AC590" s="15" t="s">
        <v>37</v>
      </c>
      <c r="AD590" s="15" t="s">
        <v>37</v>
      </c>
      <c r="AE590" s="15" t="s">
        <v>37</v>
      </c>
      <c r="AF590" s="15" t="s">
        <v>37</v>
      </c>
      <c r="AG590" s="15" t="s">
        <v>37</v>
      </c>
      <c r="AH590" s="15" t="s">
        <v>37</v>
      </c>
      <c r="AI590" s="15" t="s">
        <v>37</v>
      </c>
      <c r="AJ590" s="15" t="s">
        <v>37</v>
      </c>
      <c r="AK590" s="15" t="s">
        <v>37</v>
      </c>
      <c r="AL590" s="15" t="s">
        <v>37</v>
      </c>
      <c r="AM590" s="15" t="s">
        <v>37</v>
      </c>
      <c r="AN590" s="15" t="s">
        <v>37</v>
      </c>
      <c r="AP590" s="16">
        <v>103761.07153508256</v>
      </c>
      <c r="AQ590" s="17">
        <v>8</v>
      </c>
      <c r="AR590" s="18" t="s">
        <v>37</v>
      </c>
      <c r="AS590" s="19">
        <v>1160090.222111332</v>
      </c>
      <c r="AT590" s="19" t="s">
        <v>37</v>
      </c>
      <c r="AV590" s="16">
        <v>103761.07153508256</v>
      </c>
      <c r="AW590" s="17">
        <v>32</v>
      </c>
      <c r="AX590" s="18" t="s">
        <v>37</v>
      </c>
      <c r="AY590" s="19">
        <v>628646.47052183119</v>
      </c>
      <c r="AZ590" s="19" t="s">
        <v>37</v>
      </c>
    </row>
    <row r="591" spans="9:52" x14ac:dyDescent="0.15">
      <c r="I591" s="14">
        <v>45150</v>
      </c>
      <c r="J591" s="15" t="s">
        <v>37</v>
      </c>
      <c r="K591" s="15" t="s">
        <v>37</v>
      </c>
      <c r="L591" s="15">
        <v>23976.042296273572</v>
      </c>
      <c r="M591" s="15">
        <v>24488.597605434134</v>
      </c>
      <c r="N591" s="15" t="s">
        <v>37</v>
      </c>
      <c r="O591" s="15" t="s">
        <v>37</v>
      </c>
      <c r="P591" s="15">
        <v>27367.374261527042</v>
      </c>
      <c r="Q591" s="15">
        <v>27897.869758346413</v>
      </c>
      <c r="R591" s="15" t="s">
        <v>37</v>
      </c>
      <c r="S591" s="15" t="s">
        <v>37</v>
      </c>
      <c r="T591" s="15" t="s">
        <v>37</v>
      </c>
      <c r="U591" s="15" t="s">
        <v>37</v>
      </c>
      <c r="V591" s="15" t="s">
        <v>37</v>
      </c>
      <c r="W591" s="15" t="s">
        <v>37</v>
      </c>
      <c r="X591" s="15" t="s">
        <v>37</v>
      </c>
      <c r="Y591" s="15" t="s">
        <v>37</v>
      </c>
      <c r="Z591" s="15" t="s">
        <v>37</v>
      </c>
      <c r="AA591" s="15" t="s">
        <v>37</v>
      </c>
      <c r="AB591" s="15" t="s">
        <v>37</v>
      </c>
      <c r="AC591" s="15" t="s">
        <v>37</v>
      </c>
      <c r="AD591" s="15" t="s">
        <v>37</v>
      </c>
      <c r="AE591" s="15" t="s">
        <v>37</v>
      </c>
      <c r="AF591" s="15" t="s">
        <v>37</v>
      </c>
      <c r="AG591" s="15" t="s">
        <v>37</v>
      </c>
      <c r="AH591" s="15" t="s">
        <v>37</v>
      </c>
      <c r="AI591" s="15" t="s">
        <v>37</v>
      </c>
      <c r="AJ591" s="15" t="s">
        <v>37</v>
      </c>
      <c r="AK591" s="15" t="s">
        <v>37</v>
      </c>
      <c r="AL591" s="15" t="s">
        <v>37</v>
      </c>
      <c r="AM591" s="15" t="s">
        <v>37</v>
      </c>
      <c r="AN591" s="15" t="s">
        <v>37</v>
      </c>
      <c r="AP591" s="16">
        <v>103729.88392158116</v>
      </c>
      <c r="AQ591" s="17">
        <v>8</v>
      </c>
      <c r="AR591" s="18" t="s">
        <v>37</v>
      </c>
      <c r="AS591" s="19">
        <v>1263820.1060329131</v>
      </c>
      <c r="AT591" s="19" t="s">
        <v>37</v>
      </c>
      <c r="AV591" s="16">
        <v>103729.88392158116</v>
      </c>
      <c r="AW591" s="17">
        <v>32</v>
      </c>
      <c r="AX591" s="18">
        <v>32</v>
      </c>
      <c r="AY591" s="19">
        <v>732376.35444341239</v>
      </c>
      <c r="AZ591" s="19">
        <v>732376.35444341239</v>
      </c>
    </row>
    <row r="592" spans="9:52" x14ac:dyDescent="0.15">
      <c r="I592" s="14">
        <v>45151</v>
      </c>
      <c r="J592" s="15" t="s">
        <v>37</v>
      </c>
      <c r="K592" s="15" t="s">
        <v>37</v>
      </c>
      <c r="L592" s="15">
        <v>23968.835782989092</v>
      </c>
      <c r="M592" s="15">
        <v>24481.237032668156</v>
      </c>
      <c r="N592" s="15" t="s">
        <v>37</v>
      </c>
      <c r="O592" s="15" t="s">
        <v>37</v>
      </c>
      <c r="P592" s="15">
        <v>27359.148410749007</v>
      </c>
      <c r="Q592" s="15">
        <v>27889.484455779046</v>
      </c>
      <c r="R592" s="15" t="s">
        <v>37</v>
      </c>
      <c r="S592" s="15" t="s">
        <v>37</v>
      </c>
      <c r="T592" s="15" t="s">
        <v>37</v>
      </c>
      <c r="U592" s="15" t="s">
        <v>37</v>
      </c>
      <c r="V592" s="15" t="s">
        <v>37</v>
      </c>
      <c r="W592" s="15" t="s">
        <v>37</v>
      </c>
      <c r="X592" s="15" t="s">
        <v>37</v>
      </c>
      <c r="Y592" s="15" t="s">
        <v>37</v>
      </c>
      <c r="Z592" s="15" t="s">
        <v>37</v>
      </c>
      <c r="AA592" s="15" t="s">
        <v>37</v>
      </c>
      <c r="AB592" s="15" t="s">
        <v>37</v>
      </c>
      <c r="AC592" s="15" t="s">
        <v>37</v>
      </c>
      <c r="AD592" s="15" t="s">
        <v>37</v>
      </c>
      <c r="AE592" s="15" t="s">
        <v>37</v>
      </c>
      <c r="AF592" s="15" t="s">
        <v>37</v>
      </c>
      <c r="AG592" s="15" t="s">
        <v>37</v>
      </c>
      <c r="AH592" s="15" t="s">
        <v>37</v>
      </c>
      <c r="AI592" s="15" t="s">
        <v>37</v>
      </c>
      <c r="AJ592" s="15" t="s">
        <v>37</v>
      </c>
      <c r="AK592" s="15" t="s">
        <v>37</v>
      </c>
      <c r="AL592" s="15" t="s">
        <v>37</v>
      </c>
      <c r="AM592" s="15" t="s">
        <v>37</v>
      </c>
      <c r="AN592" s="15" t="s">
        <v>37</v>
      </c>
      <c r="AP592" s="16">
        <v>103698.7056821853</v>
      </c>
      <c r="AQ592" s="17">
        <v>8</v>
      </c>
      <c r="AR592" s="18" t="s">
        <v>37</v>
      </c>
      <c r="AS592" s="19">
        <v>1367518.8117150983</v>
      </c>
      <c r="AT592" s="19" t="s">
        <v>37</v>
      </c>
      <c r="AV592" s="16">
        <v>103698.7056821853</v>
      </c>
      <c r="AW592" s="17">
        <v>33</v>
      </c>
      <c r="AX592" s="18" t="s">
        <v>37</v>
      </c>
      <c r="AY592" s="19">
        <v>103698.7056821853</v>
      </c>
      <c r="AZ592" s="19" t="s">
        <v>37</v>
      </c>
    </row>
    <row r="593" spans="9:52" x14ac:dyDescent="0.15">
      <c r="I593" s="14">
        <v>45152</v>
      </c>
      <c r="J593" s="15" t="s">
        <v>37</v>
      </c>
      <c r="K593" s="15" t="s">
        <v>37</v>
      </c>
      <c r="L593" s="15">
        <v>23961.631435776606</v>
      </c>
      <c r="M593" s="15">
        <v>24473.878672280051</v>
      </c>
      <c r="N593" s="15" t="s">
        <v>37</v>
      </c>
      <c r="O593" s="15" t="s">
        <v>37</v>
      </c>
      <c r="P593" s="15">
        <v>27350.92503242669</v>
      </c>
      <c r="Q593" s="15">
        <v>27881.10167359405</v>
      </c>
      <c r="R593" s="15" t="s">
        <v>37</v>
      </c>
      <c r="S593" s="15" t="s">
        <v>37</v>
      </c>
      <c r="T593" s="15" t="s">
        <v>37</v>
      </c>
      <c r="U593" s="15" t="s">
        <v>37</v>
      </c>
      <c r="V593" s="15" t="s">
        <v>37</v>
      </c>
      <c r="W593" s="15" t="s">
        <v>37</v>
      </c>
      <c r="X593" s="15" t="s">
        <v>37</v>
      </c>
      <c r="Y593" s="15" t="s">
        <v>37</v>
      </c>
      <c r="Z593" s="15" t="s">
        <v>37</v>
      </c>
      <c r="AA593" s="15" t="s">
        <v>37</v>
      </c>
      <c r="AB593" s="15" t="s">
        <v>37</v>
      </c>
      <c r="AC593" s="15" t="s">
        <v>37</v>
      </c>
      <c r="AD593" s="15" t="s">
        <v>37</v>
      </c>
      <c r="AE593" s="15" t="s">
        <v>37</v>
      </c>
      <c r="AF593" s="15" t="s">
        <v>37</v>
      </c>
      <c r="AG593" s="15" t="s">
        <v>37</v>
      </c>
      <c r="AH593" s="15" t="s">
        <v>37</v>
      </c>
      <c r="AI593" s="15" t="s">
        <v>37</v>
      </c>
      <c r="AJ593" s="15" t="s">
        <v>37</v>
      </c>
      <c r="AK593" s="15" t="s">
        <v>37</v>
      </c>
      <c r="AL593" s="15" t="s">
        <v>37</v>
      </c>
      <c r="AM593" s="15" t="s">
        <v>37</v>
      </c>
      <c r="AN593" s="15" t="s">
        <v>37</v>
      </c>
      <c r="AP593" s="16">
        <v>103667.53681407739</v>
      </c>
      <c r="AQ593" s="17">
        <v>8</v>
      </c>
      <c r="AR593" s="18" t="s">
        <v>37</v>
      </c>
      <c r="AS593" s="19">
        <v>1471186.3485291756</v>
      </c>
      <c r="AT593" s="19" t="s">
        <v>37</v>
      </c>
      <c r="AV593" s="16">
        <v>103667.53681407739</v>
      </c>
      <c r="AW593" s="17">
        <v>33</v>
      </c>
      <c r="AX593" s="18" t="s">
        <v>37</v>
      </c>
      <c r="AY593" s="19">
        <v>207366.24249626271</v>
      </c>
      <c r="AZ593" s="19" t="s">
        <v>37</v>
      </c>
    </row>
    <row r="594" spans="9:52" x14ac:dyDescent="0.15">
      <c r="I594" s="14">
        <v>45153</v>
      </c>
      <c r="J594" s="15" t="s">
        <v>37</v>
      </c>
      <c r="K594" s="15" t="s">
        <v>37</v>
      </c>
      <c r="L594" s="15">
        <v>23954.429253985054</v>
      </c>
      <c r="M594" s="15">
        <v>24466.522523604839</v>
      </c>
      <c r="N594" s="15" t="s">
        <v>37</v>
      </c>
      <c r="O594" s="15" t="s">
        <v>37</v>
      </c>
      <c r="P594" s="15">
        <v>27342.704125816945</v>
      </c>
      <c r="Q594" s="15">
        <v>27872.721411033875</v>
      </c>
      <c r="R594" s="15" t="s">
        <v>37</v>
      </c>
      <c r="S594" s="15" t="s">
        <v>37</v>
      </c>
      <c r="T594" s="15" t="s">
        <v>37</v>
      </c>
      <c r="U594" s="15" t="s">
        <v>37</v>
      </c>
      <c r="V594" s="15" t="s">
        <v>37</v>
      </c>
      <c r="W594" s="15" t="s">
        <v>37</v>
      </c>
      <c r="X594" s="15" t="s">
        <v>37</v>
      </c>
      <c r="Y594" s="15" t="s">
        <v>37</v>
      </c>
      <c r="Z594" s="15" t="s">
        <v>37</v>
      </c>
      <c r="AA594" s="15" t="s">
        <v>37</v>
      </c>
      <c r="AB594" s="15" t="s">
        <v>37</v>
      </c>
      <c r="AC594" s="15" t="s">
        <v>37</v>
      </c>
      <c r="AD594" s="15" t="s">
        <v>37</v>
      </c>
      <c r="AE594" s="15" t="s">
        <v>37</v>
      </c>
      <c r="AF594" s="15" t="s">
        <v>37</v>
      </c>
      <c r="AG594" s="15" t="s">
        <v>37</v>
      </c>
      <c r="AH594" s="15" t="s">
        <v>37</v>
      </c>
      <c r="AI594" s="15" t="s">
        <v>37</v>
      </c>
      <c r="AJ594" s="15" t="s">
        <v>37</v>
      </c>
      <c r="AK594" s="15" t="s">
        <v>37</v>
      </c>
      <c r="AL594" s="15" t="s">
        <v>37</v>
      </c>
      <c r="AM594" s="15" t="s">
        <v>37</v>
      </c>
      <c r="AN594" s="15" t="s">
        <v>37</v>
      </c>
      <c r="AP594" s="16">
        <v>103636.3773144407</v>
      </c>
      <c r="AQ594" s="17">
        <v>8</v>
      </c>
      <c r="AR594" s="18" t="s">
        <v>37</v>
      </c>
      <c r="AS594" s="19">
        <v>1574822.7258436163</v>
      </c>
      <c r="AT594" s="19" t="s">
        <v>37</v>
      </c>
      <c r="AV594" s="16">
        <v>103636.3773144407</v>
      </c>
      <c r="AW594" s="17">
        <v>33</v>
      </c>
      <c r="AX594" s="18" t="s">
        <v>37</v>
      </c>
      <c r="AY594" s="19">
        <v>311002.61981070344</v>
      </c>
      <c r="AZ594" s="19" t="s">
        <v>37</v>
      </c>
    </row>
    <row r="595" spans="9:52" x14ac:dyDescent="0.15">
      <c r="I595" s="14">
        <v>45154</v>
      </c>
      <c r="J595" s="15" t="s">
        <v>37</v>
      </c>
      <c r="K595" s="15" t="s">
        <v>37</v>
      </c>
      <c r="L595" s="15">
        <v>23486.705597791195</v>
      </c>
      <c r="M595" s="15">
        <v>23997.674839072497</v>
      </c>
      <c r="N595" s="15" t="s">
        <v>37</v>
      </c>
      <c r="O595" s="15" t="s">
        <v>37</v>
      </c>
      <c r="P595" s="15">
        <v>26583.376438992014</v>
      </c>
      <c r="Q595" s="15">
        <v>27392.066656030322</v>
      </c>
      <c r="R595" s="15" t="s">
        <v>37</v>
      </c>
      <c r="S595" s="15" t="s">
        <v>37</v>
      </c>
      <c r="T595" s="15" t="s">
        <v>37</v>
      </c>
      <c r="U595" s="15" t="s">
        <v>37</v>
      </c>
      <c r="V595" s="15" t="s">
        <v>37</v>
      </c>
      <c r="W595" s="15" t="s">
        <v>37</v>
      </c>
      <c r="X595" s="15" t="s">
        <v>37</v>
      </c>
      <c r="Y595" s="15" t="s">
        <v>37</v>
      </c>
      <c r="Z595" s="15" t="s">
        <v>37</v>
      </c>
      <c r="AA595" s="15" t="s">
        <v>37</v>
      </c>
      <c r="AB595" s="15" t="s">
        <v>37</v>
      </c>
      <c r="AC595" s="15" t="s">
        <v>37</v>
      </c>
      <c r="AD595" s="15" t="s">
        <v>37</v>
      </c>
      <c r="AE595" s="15" t="s">
        <v>37</v>
      </c>
      <c r="AF595" s="15" t="s">
        <v>37</v>
      </c>
      <c r="AG595" s="15" t="s">
        <v>37</v>
      </c>
      <c r="AH595" s="15" t="s">
        <v>37</v>
      </c>
      <c r="AI595" s="15" t="s">
        <v>37</v>
      </c>
      <c r="AJ595" s="15" t="s">
        <v>37</v>
      </c>
      <c r="AK595" s="15" t="s">
        <v>37</v>
      </c>
      <c r="AL595" s="15" t="s">
        <v>37</v>
      </c>
      <c r="AM595" s="15" t="s">
        <v>37</v>
      </c>
      <c r="AN595" s="15" t="s">
        <v>37</v>
      </c>
      <c r="AP595" s="16">
        <v>101459.82353188602</v>
      </c>
      <c r="AQ595" s="17">
        <v>8</v>
      </c>
      <c r="AR595" s="18" t="s">
        <v>37</v>
      </c>
      <c r="AS595" s="19">
        <v>1676282.5493755024</v>
      </c>
      <c r="AT595" s="19" t="s">
        <v>37</v>
      </c>
      <c r="AV595" s="16">
        <v>101459.82353188602</v>
      </c>
      <c r="AW595" s="17">
        <v>33</v>
      </c>
      <c r="AX595" s="18" t="s">
        <v>37</v>
      </c>
      <c r="AY595" s="19">
        <v>412462.44334258948</v>
      </c>
      <c r="AZ595" s="19" t="s">
        <v>37</v>
      </c>
    </row>
    <row r="596" spans="9:52" x14ac:dyDescent="0.15">
      <c r="I596" s="14">
        <v>45155</v>
      </c>
      <c r="J596" s="15" t="s">
        <v>37</v>
      </c>
      <c r="K596" s="15" t="s">
        <v>37</v>
      </c>
      <c r="L596" s="15">
        <v>23479.64616513723</v>
      </c>
      <c r="M596" s="15">
        <v>23990.461823663725</v>
      </c>
      <c r="N596" s="15" t="s">
        <v>37</v>
      </c>
      <c r="O596" s="15" t="s">
        <v>37</v>
      </c>
      <c r="P596" s="15">
        <v>26575.38623555949</v>
      </c>
      <c r="Q596" s="15">
        <v>27383.833383423989</v>
      </c>
      <c r="R596" s="15" t="s">
        <v>37</v>
      </c>
      <c r="S596" s="15" t="s">
        <v>37</v>
      </c>
      <c r="T596" s="15" t="s">
        <v>37</v>
      </c>
      <c r="U596" s="15" t="s">
        <v>37</v>
      </c>
      <c r="V596" s="15" t="s">
        <v>37</v>
      </c>
      <c r="W596" s="15" t="s">
        <v>37</v>
      </c>
      <c r="X596" s="15" t="s">
        <v>37</v>
      </c>
      <c r="Y596" s="15" t="s">
        <v>37</v>
      </c>
      <c r="Z596" s="15" t="s">
        <v>37</v>
      </c>
      <c r="AA596" s="15" t="s">
        <v>37</v>
      </c>
      <c r="AB596" s="15" t="s">
        <v>37</v>
      </c>
      <c r="AC596" s="15" t="s">
        <v>37</v>
      </c>
      <c r="AD596" s="15" t="s">
        <v>37</v>
      </c>
      <c r="AE596" s="15" t="s">
        <v>37</v>
      </c>
      <c r="AF596" s="15" t="s">
        <v>37</v>
      </c>
      <c r="AG596" s="15" t="s">
        <v>37</v>
      </c>
      <c r="AH596" s="15" t="s">
        <v>37</v>
      </c>
      <c r="AI596" s="15" t="s">
        <v>37</v>
      </c>
      <c r="AJ596" s="15" t="s">
        <v>37</v>
      </c>
      <c r="AK596" s="15" t="s">
        <v>37</v>
      </c>
      <c r="AL596" s="15" t="s">
        <v>37</v>
      </c>
      <c r="AM596" s="15" t="s">
        <v>37</v>
      </c>
      <c r="AN596" s="15" t="s">
        <v>37</v>
      </c>
      <c r="AP596" s="16">
        <v>101429.32760778443</v>
      </c>
      <c r="AQ596" s="17">
        <v>8</v>
      </c>
      <c r="AR596" s="18" t="s">
        <v>37</v>
      </c>
      <c r="AS596" s="19">
        <v>1777711.8769832868</v>
      </c>
      <c r="AT596" s="19" t="s">
        <v>37</v>
      </c>
      <c r="AV596" s="16">
        <v>101429.32760778443</v>
      </c>
      <c r="AW596" s="17">
        <v>33</v>
      </c>
      <c r="AX596" s="18" t="s">
        <v>37</v>
      </c>
      <c r="AY596" s="19">
        <v>513891.7709503739</v>
      </c>
      <c r="AZ596" s="19" t="s">
        <v>37</v>
      </c>
    </row>
    <row r="597" spans="9:52" x14ac:dyDescent="0.15">
      <c r="I597" s="14">
        <v>45156</v>
      </c>
      <c r="J597" s="15" t="s">
        <v>37</v>
      </c>
      <c r="K597" s="15" t="s">
        <v>37</v>
      </c>
      <c r="L597" s="15">
        <v>23472.588854347025</v>
      </c>
      <c r="M597" s="15">
        <v>23983.250976281302</v>
      </c>
      <c r="N597" s="15" t="s">
        <v>37</v>
      </c>
      <c r="O597" s="15" t="s">
        <v>37</v>
      </c>
      <c r="P597" s="15">
        <v>26567.398433753831</v>
      </c>
      <c r="Q597" s="15">
        <v>27375.602585504173</v>
      </c>
      <c r="R597" s="15" t="s">
        <v>37</v>
      </c>
      <c r="S597" s="15" t="s">
        <v>37</v>
      </c>
      <c r="T597" s="15" t="s">
        <v>37</v>
      </c>
      <c r="U597" s="15" t="s">
        <v>37</v>
      </c>
      <c r="V597" s="15" t="s">
        <v>37</v>
      </c>
      <c r="W597" s="15" t="s">
        <v>37</v>
      </c>
      <c r="X597" s="15" t="s">
        <v>37</v>
      </c>
      <c r="Y597" s="15" t="s">
        <v>37</v>
      </c>
      <c r="Z597" s="15" t="s">
        <v>37</v>
      </c>
      <c r="AA597" s="15" t="s">
        <v>37</v>
      </c>
      <c r="AB597" s="15" t="s">
        <v>37</v>
      </c>
      <c r="AC597" s="15" t="s">
        <v>37</v>
      </c>
      <c r="AD597" s="15" t="s">
        <v>37</v>
      </c>
      <c r="AE597" s="15" t="s">
        <v>37</v>
      </c>
      <c r="AF597" s="15" t="s">
        <v>37</v>
      </c>
      <c r="AG597" s="15" t="s">
        <v>37</v>
      </c>
      <c r="AH597" s="15" t="s">
        <v>37</v>
      </c>
      <c r="AI597" s="15" t="s">
        <v>37</v>
      </c>
      <c r="AJ597" s="15" t="s">
        <v>37</v>
      </c>
      <c r="AK597" s="15" t="s">
        <v>37</v>
      </c>
      <c r="AL597" s="15" t="s">
        <v>37</v>
      </c>
      <c r="AM597" s="15" t="s">
        <v>37</v>
      </c>
      <c r="AN597" s="15" t="s">
        <v>37</v>
      </c>
      <c r="AP597" s="16">
        <v>101398.84084988633</v>
      </c>
      <c r="AQ597" s="17">
        <v>8</v>
      </c>
      <c r="AR597" s="18" t="s">
        <v>37</v>
      </c>
      <c r="AS597" s="19">
        <v>1879110.7178331732</v>
      </c>
      <c r="AT597" s="19" t="s">
        <v>37</v>
      </c>
      <c r="AV597" s="16">
        <v>101398.84084988633</v>
      </c>
      <c r="AW597" s="17">
        <v>33</v>
      </c>
      <c r="AX597" s="18" t="s">
        <v>37</v>
      </c>
      <c r="AY597" s="19">
        <v>615290.61180026026</v>
      </c>
      <c r="AZ597" s="19" t="s">
        <v>37</v>
      </c>
    </row>
    <row r="598" spans="9:52" x14ac:dyDescent="0.15">
      <c r="I598" s="14">
        <v>45157</v>
      </c>
      <c r="J598" s="15" t="s">
        <v>37</v>
      </c>
      <c r="K598" s="15" t="s">
        <v>37</v>
      </c>
      <c r="L598" s="15">
        <v>23465.533664782804</v>
      </c>
      <c r="M598" s="15">
        <v>23976.042296273572</v>
      </c>
      <c r="N598" s="15" t="s">
        <v>37</v>
      </c>
      <c r="O598" s="15" t="s">
        <v>37</v>
      </c>
      <c r="P598" s="15">
        <v>26559.413032853172</v>
      </c>
      <c r="Q598" s="15">
        <v>27367.374261527042</v>
      </c>
      <c r="R598" s="15" t="s">
        <v>37</v>
      </c>
      <c r="S598" s="15" t="s">
        <v>37</v>
      </c>
      <c r="T598" s="15" t="s">
        <v>37</v>
      </c>
      <c r="U598" s="15" t="s">
        <v>37</v>
      </c>
      <c r="V598" s="15" t="s">
        <v>37</v>
      </c>
      <c r="W598" s="15" t="s">
        <v>37</v>
      </c>
      <c r="X598" s="15" t="s">
        <v>37</v>
      </c>
      <c r="Y598" s="15" t="s">
        <v>37</v>
      </c>
      <c r="Z598" s="15" t="s">
        <v>37</v>
      </c>
      <c r="AA598" s="15" t="s">
        <v>37</v>
      </c>
      <c r="AB598" s="15" t="s">
        <v>37</v>
      </c>
      <c r="AC598" s="15" t="s">
        <v>37</v>
      </c>
      <c r="AD598" s="15" t="s">
        <v>37</v>
      </c>
      <c r="AE598" s="15" t="s">
        <v>37</v>
      </c>
      <c r="AF598" s="15" t="s">
        <v>37</v>
      </c>
      <c r="AG598" s="15" t="s">
        <v>37</v>
      </c>
      <c r="AH598" s="15" t="s">
        <v>37</v>
      </c>
      <c r="AI598" s="15" t="s">
        <v>37</v>
      </c>
      <c r="AJ598" s="15" t="s">
        <v>37</v>
      </c>
      <c r="AK598" s="15" t="s">
        <v>37</v>
      </c>
      <c r="AL598" s="15" t="s">
        <v>37</v>
      </c>
      <c r="AM598" s="15" t="s">
        <v>37</v>
      </c>
      <c r="AN598" s="15" t="s">
        <v>37</v>
      </c>
      <c r="AP598" s="16">
        <v>101368.36325543659</v>
      </c>
      <c r="AQ598" s="17">
        <v>8</v>
      </c>
      <c r="AR598" s="18" t="s">
        <v>37</v>
      </c>
      <c r="AS598" s="19">
        <v>1980479.0810886098</v>
      </c>
      <c r="AT598" s="19" t="s">
        <v>37</v>
      </c>
      <c r="AV598" s="16">
        <v>101368.36325543659</v>
      </c>
      <c r="AW598" s="17">
        <v>33</v>
      </c>
      <c r="AX598" s="18">
        <v>33</v>
      </c>
      <c r="AY598" s="19">
        <v>716658.97505569691</v>
      </c>
      <c r="AZ598" s="19">
        <v>716658.97505569691</v>
      </c>
    </row>
    <row r="599" spans="9:52" x14ac:dyDescent="0.15">
      <c r="I599" s="14">
        <v>45158</v>
      </c>
      <c r="J599" s="15" t="s">
        <v>37</v>
      </c>
      <c r="K599" s="15" t="s">
        <v>37</v>
      </c>
      <c r="L599" s="15">
        <v>23458.480595806988</v>
      </c>
      <c r="M599" s="15">
        <v>23968.835782989092</v>
      </c>
      <c r="N599" s="15" t="s">
        <v>37</v>
      </c>
      <c r="O599" s="15" t="s">
        <v>37</v>
      </c>
      <c r="P599" s="15">
        <v>26551.430032135868</v>
      </c>
      <c r="Q599" s="15">
        <v>27359.148410749007</v>
      </c>
      <c r="R599" s="15" t="s">
        <v>37</v>
      </c>
      <c r="S599" s="15" t="s">
        <v>37</v>
      </c>
      <c r="T599" s="15" t="s">
        <v>37</v>
      </c>
      <c r="U599" s="15" t="s">
        <v>37</v>
      </c>
      <c r="V599" s="15" t="s">
        <v>37</v>
      </c>
      <c r="W599" s="15" t="s">
        <v>37</v>
      </c>
      <c r="X599" s="15" t="s">
        <v>37</v>
      </c>
      <c r="Y599" s="15" t="s">
        <v>37</v>
      </c>
      <c r="Z599" s="15" t="s">
        <v>37</v>
      </c>
      <c r="AA599" s="15" t="s">
        <v>37</v>
      </c>
      <c r="AB599" s="15" t="s">
        <v>37</v>
      </c>
      <c r="AC599" s="15" t="s">
        <v>37</v>
      </c>
      <c r="AD599" s="15" t="s">
        <v>37</v>
      </c>
      <c r="AE599" s="15" t="s">
        <v>37</v>
      </c>
      <c r="AF599" s="15" t="s">
        <v>37</v>
      </c>
      <c r="AG599" s="15" t="s">
        <v>37</v>
      </c>
      <c r="AH599" s="15" t="s">
        <v>37</v>
      </c>
      <c r="AI599" s="15" t="s">
        <v>37</v>
      </c>
      <c r="AJ599" s="15" t="s">
        <v>37</v>
      </c>
      <c r="AK599" s="15" t="s">
        <v>37</v>
      </c>
      <c r="AL599" s="15" t="s">
        <v>37</v>
      </c>
      <c r="AM599" s="15" t="s">
        <v>37</v>
      </c>
      <c r="AN599" s="15" t="s">
        <v>37</v>
      </c>
      <c r="AP599" s="16">
        <v>101337.89482168097</v>
      </c>
      <c r="AQ599" s="17">
        <v>8</v>
      </c>
      <c r="AR599" s="18" t="s">
        <v>37</v>
      </c>
      <c r="AS599" s="19">
        <v>2081816.9759102906</v>
      </c>
      <c r="AT599" s="19" t="s">
        <v>37</v>
      </c>
      <c r="AV599" s="16">
        <v>101337.89482168097</v>
      </c>
      <c r="AW599" s="17">
        <v>34</v>
      </c>
      <c r="AX599" s="18" t="s">
        <v>37</v>
      </c>
      <c r="AY599" s="19">
        <v>101337.89482168097</v>
      </c>
      <c r="AZ599" s="19" t="s">
        <v>37</v>
      </c>
    </row>
    <row r="600" spans="9:52" x14ac:dyDescent="0.15">
      <c r="I600" s="14">
        <v>45159</v>
      </c>
      <c r="J600" s="15" t="s">
        <v>37</v>
      </c>
      <c r="K600" s="15" t="s">
        <v>37</v>
      </c>
      <c r="L600" s="15">
        <v>23451.429646782188</v>
      </c>
      <c r="M600" s="15">
        <v>23961.631435776606</v>
      </c>
      <c r="N600" s="15" t="s">
        <v>37</v>
      </c>
      <c r="O600" s="15" t="s">
        <v>37</v>
      </c>
      <c r="P600" s="15">
        <v>26543.449430880501</v>
      </c>
      <c r="Q600" s="15">
        <v>27350.92503242669</v>
      </c>
      <c r="R600" s="15" t="s">
        <v>37</v>
      </c>
      <c r="S600" s="15" t="s">
        <v>37</v>
      </c>
      <c r="T600" s="15" t="s">
        <v>37</v>
      </c>
      <c r="U600" s="15" t="s">
        <v>37</v>
      </c>
      <c r="V600" s="15" t="s">
        <v>37</v>
      </c>
      <c r="W600" s="15" t="s">
        <v>37</v>
      </c>
      <c r="X600" s="15" t="s">
        <v>37</v>
      </c>
      <c r="Y600" s="15" t="s">
        <v>37</v>
      </c>
      <c r="Z600" s="15" t="s">
        <v>37</v>
      </c>
      <c r="AA600" s="15" t="s">
        <v>37</v>
      </c>
      <c r="AB600" s="15" t="s">
        <v>37</v>
      </c>
      <c r="AC600" s="15" t="s">
        <v>37</v>
      </c>
      <c r="AD600" s="15" t="s">
        <v>37</v>
      </c>
      <c r="AE600" s="15" t="s">
        <v>37</v>
      </c>
      <c r="AF600" s="15" t="s">
        <v>37</v>
      </c>
      <c r="AG600" s="15" t="s">
        <v>37</v>
      </c>
      <c r="AH600" s="15" t="s">
        <v>37</v>
      </c>
      <c r="AI600" s="15" t="s">
        <v>37</v>
      </c>
      <c r="AJ600" s="15" t="s">
        <v>37</v>
      </c>
      <c r="AK600" s="15" t="s">
        <v>37</v>
      </c>
      <c r="AL600" s="15" t="s">
        <v>37</v>
      </c>
      <c r="AM600" s="15" t="s">
        <v>37</v>
      </c>
      <c r="AN600" s="15" t="s">
        <v>37</v>
      </c>
      <c r="AP600" s="16">
        <v>101307.43554586598</v>
      </c>
      <c r="AQ600" s="17">
        <v>8</v>
      </c>
      <c r="AR600" s="18" t="s">
        <v>37</v>
      </c>
      <c r="AS600" s="19">
        <v>2183124.4114561565</v>
      </c>
      <c r="AT600" s="19" t="s">
        <v>37</v>
      </c>
      <c r="AV600" s="16">
        <v>101307.43554586598</v>
      </c>
      <c r="AW600" s="17">
        <v>34</v>
      </c>
      <c r="AX600" s="18" t="s">
        <v>37</v>
      </c>
      <c r="AY600" s="19">
        <v>202645.33036754694</v>
      </c>
      <c r="AZ600" s="19" t="s">
        <v>37</v>
      </c>
    </row>
    <row r="601" spans="9:52" x14ac:dyDescent="0.15">
      <c r="I601" s="14">
        <v>45160</v>
      </c>
      <c r="J601" s="15" t="s">
        <v>37</v>
      </c>
      <c r="K601" s="15" t="s">
        <v>37</v>
      </c>
      <c r="L601" s="15">
        <v>23444.380817071211</v>
      </c>
      <c r="M601" s="15">
        <v>23954.429253985054</v>
      </c>
      <c r="N601" s="15" t="s">
        <v>37</v>
      </c>
      <c r="O601" s="15" t="s">
        <v>37</v>
      </c>
      <c r="P601" s="15">
        <v>26535.471228365841</v>
      </c>
      <c r="Q601" s="15">
        <v>27342.704125816945</v>
      </c>
      <c r="R601" s="15" t="s">
        <v>37</v>
      </c>
      <c r="S601" s="15" t="s">
        <v>37</v>
      </c>
      <c r="T601" s="15" t="s">
        <v>37</v>
      </c>
      <c r="U601" s="15" t="s">
        <v>37</v>
      </c>
      <c r="V601" s="15" t="s">
        <v>37</v>
      </c>
      <c r="W601" s="15" t="s">
        <v>37</v>
      </c>
      <c r="X601" s="15" t="s">
        <v>37</v>
      </c>
      <c r="Y601" s="15" t="s">
        <v>37</v>
      </c>
      <c r="Z601" s="15" t="s">
        <v>37</v>
      </c>
      <c r="AA601" s="15" t="s">
        <v>37</v>
      </c>
      <c r="AB601" s="15" t="s">
        <v>37</v>
      </c>
      <c r="AC601" s="15" t="s">
        <v>37</v>
      </c>
      <c r="AD601" s="15" t="s">
        <v>37</v>
      </c>
      <c r="AE601" s="15" t="s">
        <v>37</v>
      </c>
      <c r="AF601" s="15" t="s">
        <v>37</v>
      </c>
      <c r="AG601" s="15" t="s">
        <v>37</v>
      </c>
      <c r="AH601" s="15" t="s">
        <v>37</v>
      </c>
      <c r="AI601" s="15" t="s">
        <v>37</v>
      </c>
      <c r="AJ601" s="15" t="s">
        <v>37</v>
      </c>
      <c r="AK601" s="15" t="s">
        <v>37</v>
      </c>
      <c r="AL601" s="15" t="s">
        <v>37</v>
      </c>
      <c r="AM601" s="15" t="s">
        <v>37</v>
      </c>
      <c r="AN601" s="15" t="s">
        <v>37</v>
      </c>
      <c r="AP601" s="16">
        <v>101276.98542523905</v>
      </c>
      <c r="AQ601" s="17">
        <v>8</v>
      </c>
      <c r="AR601" s="18" t="s">
        <v>37</v>
      </c>
      <c r="AS601" s="19">
        <v>2284401.3968813955</v>
      </c>
      <c r="AT601" s="19" t="s">
        <v>37</v>
      </c>
      <c r="AV601" s="16">
        <v>101276.98542523905</v>
      </c>
      <c r="AW601" s="17">
        <v>34</v>
      </c>
      <c r="AX601" s="18" t="s">
        <v>37</v>
      </c>
      <c r="AY601" s="19">
        <v>303922.31579278596</v>
      </c>
      <c r="AZ601" s="19" t="s">
        <v>37</v>
      </c>
    </row>
    <row r="602" spans="9:52" x14ac:dyDescent="0.15">
      <c r="I602" s="14">
        <v>45161</v>
      </c>
      <c r="J602" s="15" t="s">
        <v>37</v>
      </c>
      <c r="K602" s="15" t="s">
        <v>37</v>
      </c>
      <c r="L602" s="15">
        <v>22518.222964623837</v>
      </c>
      <c r="M602" s="15">
        <v>23486.705597791195</v>
      </c>
      <c r="N602" s="15" t="s">
        <v>37</v>
      </c>
      <c r="O602" s="15" t="s">
        <v>37</v>
      </c>
      <c r="P602" s="15">
        <v>26062.100767311778</v>
      </c>
      <c r="Q602" s="15">
        <v>26583.376438992014</v>
      </c>
      <c r="R602" s="15" t="s">
        <v>37</v>
      </c>
      <c r="S602" s="15" t="s">
        <v>37</v>
      </c>
      <c r="T602" s="15" t="s">
        <v>37</v>
      </c>
      <c r="U602" s="15" t="s">
        <v>37</v>
      </c>
      <c r="V602" s="15" t="s">
        <v>37</v>
      </c>
      <c r="W602" s="15" t="s">
        <v>37</v>
      </c>
      <c r="X602" s="15" t="s">
        <v>37</v>
      </c>
      <c r="Y602" s="15" t="s">
        <v>37</v>
      </c>
      <c r="Z602" s="15" t="s">
        <v>37</v>
      </c>
      <c r="AA602" s="15" t="s">
        <v>37</v>
      </c>
      <c r="AB602" s="15" t="s">
        <v>37</v>
      </c>
      <c r="AC602" s="15" t="s">
        <v>37</v>
      </c>
      <c r="AD602" s="15" t="s">
        <v>37</v>
      </c>
      <c r="AE602" s="15" t="s">
        <v>37</v>
      </c>
      <c r="AF602" s="15" t="s">
        <v>37</v>
      </c>
      <c r="AG602" s="15" t="s">
        <v>37</v>
      </c>
      <c r="AH602" s="15" t="s">
        <v>37</v>
      </c>
      <c r="AI602" s="15" t="s">
        <v>37</v>
      </c>
      <c r="AJ602" s="15" t="s">
        <v>37</v>
      </c>
      <c r="AK602" s="15" t="s">
        <v>37</v>
      </c>
      <c r="AL602" s="15" t="s">
        <v>37</v>
      </c>
      <c r="AM602" s="15" t="s">
        <v>37</v>
      </c>
      <c r="AN602" s="15" t="s">
        <v>37</v>
      </c>
      <c r="AP602" s="16">
        <v>98650.405768718832</v>
      </c>
      <c r="AQ602" s="17">
        <v>8</v>
      </c>
      <c r="AR602" s="18" t="s">
        <v>37</v>
      </c>
      <c r="AS602" s="19">
        <v>2383051.8026501145</v>
      </c>
      <c r="AT602" s="19" t="s">
        <v>37</v>
      </c>
      <c r="AV602" s="16">
        <v>98650.405768718832</v>
      </c>
      <c r="AW602" s="17">
        <v>34</v>
      </c>
      <c r="AX602" s="18" t="s">
        <v>37</v>
      </c>
      <c r="AY602" s="19">
        <v>402572.72156150476</v>
      </c>
      <c r="AZ602" s="19" t="s">
        <v>37</v>
      </c>
    </row>
    <row r="603" spans="9:52" x14ac:dyDescent="0.15">
      <c r="I603" s="14">
        <v>45162</v>
      </c>
      <c r="J603" s="15" t="s">
        <v>37</v>
      </c>
      <c r="K603" s="15" t="s">
        <v>37</v>
      </c>
      <c r="L603" s="15">
        <v>22511.454630178469</v>
      </c>
      <c r="M603" s="15">
        <v>23479.64616513723</v>
      </c>
      <c r="N603" s="15" t="s">
        <v>37</v>
      </c>
      <c r="O603" s="15" t="s">
        <v>37</v>
      </c>
      <c r="P603" s="15">
        <v>26054.267244452574</v>
      </c>
      <c r="Q603" s="15">
        <v>26575.38623555949</v>
      </c>
      <c r="R603" s="15" t="s">
        <v>37</v>
      </c>
      <c r="S603" s="15" t="s">
        <v>37</v>
      </c>
      <c r="T603" s="15" t="s">
        <v>37</v>
      </c>
      <c r="U603" s="15" t="s">
        <v>37</v>
      </c>
      <c r="V603" s="15" t="s">
        <v>37</v>
      </c>
      <c r="W603" s="15" t="s">
        <v>37</v>
      </c>
      <c r="X603" s="15" t="s">
        <v>37</v>
      </c>
      <c r="Y603" s="15" t="s">
        <v>37</v>
      </c>
      <c r="Z603" s="15" t="s">
        <v>37</v>
      </c>
      <c r="AA603" s="15" t="s">
        <v>37</v>
      </c>
      <c r="AB603" s="15" t="s">
        <v>37</v>
      </c>
      <c r="AC603" s="15" t="s">
        <v>37</v>
      </c>
      <c r="AD603" s="15" t="s">
        <v>37</v>
      </c>
      <c r="AE603" s="15" t="s">
        <v>37</v>
      </c>
      <c r="AF603" s="15" t="s">
        <v>37</v>
      </c>
      <c r="AG603" s="15" t="s">
        <v>37</v>
      </c>
      <c r="AH603" s="15" t="s">
        <v>37</v>
      </c>
      <c r="AI603" s="15" t="s">
        <v>37</v>
      </c>
      <c r="AJ603" s="15" t="s">
        <v>37</v>
      </c>
      <c r="AK603" s="15" t="s">
        <v>37</v>
      </c>
      <c r="AL603" s="15" t="s">
        <v>37</v>
      </c>
      <c r="AM603" s="15" t="s">
        <v>37</v>
      </c>
      <c r="AN603" s="15" t="s">
        <v>37</v>
      </c>
      <c r="AP603" s="16">
        <v>98620.754275327767</v>
      </c>
      <c r="AQ603" s="17">
        <v>8</v>
      </c>
      <c r="AR603" s="18" t="s">
        <v>37</v>
      </c>
      <c r="AS603" s="19">
        <v>2481672.5569254421</v>
      </c>
      <c r="AT603" s="19" t="s">
        <v>37</v>
      </c>
      <c r="AV603" s="16">
        <v>98620.754275327767</v>
      </c>
      <c r="AW603" s="17">
        <v>34</v>
      </c>
      <c r="AX603" s="18" t="s">
        <v>37</v>
      </c>
      <c r="AY603" s="19">
        <v>501193.47583683254</v>
      </c>
      <c r="AZ603" s="19" t="s">
        <v>37</v>
      </c>
    </row>
    <row r="604" spans="9:52" x14ac:dyDescent="0.15">
      <c r="I604" s="14">
        <v>45163</v>
      </c>
      <c r="J604" s="15" t="s">
        <v>37</v>
      </c>
      <c r="K604" s="15" t="s">
        <v>37</v>
      </c>
      <c r="L604" s="15">
        <v>22504.688330101057</v>
      </c>
      <c r="M604" s="15">
        <v>23472.588854347025</v>
      </c>
      <c r="N604" s="15" t="s">
        <v>37</v>
      </c>
      <c r="O604" s="15" t="s">
        <v>37</v>
      </c>
      <c r="P604" s="15">
        <v>26046.436076126531</v>
      </c>
      <c r="Q604" s="15">
        <v>26567.398433753831</v>
      </c>
      <c r="R604" s="15" t="s">
        <v>37</v>
      </c>
      <c r="S604" s="15" t="s">
        <v>37</v>
      </c>
      <c r="T604" s="15" t="s">
        <v>37</v>
      </c>
      <c r="U604" s="15" t="s">
        <v>37</v>
      </c>
      <c r="V604" s="15" t="s">
        <v>37</v>
      </c>
      <c r="W604" s="15" t="s">
        <v>37</v>
      </c>
      <c r="X604" s="15" t="s">
        <v>37</v>
      </c>
      <c r="Y604" s="15" t="s">
        <v>37</v>
      </c>
      <c r="Z604" s="15" t="s">
        <v>37</v>
      </c>
      <c r="AA604" s="15" t="s">
        <v>37</v>
      </c>
      <c r="AB604" s="15" t="s">
        <v>37</v>
      </c>
      <c r="AC604" s="15" t="s">
        <v>37</v>
      </c>
      <c r="AD604" s="15" t="s">
        <v>37</v>
      </c>
      <c r="AE604" s="15" t="s">
        <v>37</v>
      </c>
      <c r="AF604" s="15" t="s">
        <v>37</v>
      </c>
      <c r="AG604" s="15" t="s">
        <v>37</v>
      </c>
      <c r="AH604" s="15" t="s">
        <v>37</v>
      </c>
      <c r="AI604" s="15" t="s">
        <v>37</v>
      </c>
      <c r="AJ604" s="15" t="s">
        <v>37</v>
      </c>
      <c r="AK604" s="15" t="s">
        <v>37</v>
      </c>
      <c r="AL604" s="15" t="s">
        <v>37</v>
      </c>
      <c r="AM604" s="15" t="s">
        <v>37</v>
      </c>
      <c r="AN604" s="15" t="s">
        <v>37</v>
      </c>
      <c r="AP604" s="16">
        <v>98591.111694328443</v>
      </c>
      <c r="AQ604" s="17">
        <v>8</v>
      </c>
      <c r="AR604" s="18" t="s">
        <v>37</v>
      </c>
      <c r="AS604" s="19">
        <v>2580263.6686197706</v>
      </c>
      <c r="AT604" s="19" t="s">
        <v>37</v>
      </c>
      <c r="AV604" s="16">
        <v>98591.111694328443</v>
      </c>
      <c r="AW604" s="17">
        <v>34</v>
      </c>
      <c r="AX604" s="18" t="s">
        <v>37</v>
      </c>
      <c r="AY604" s="19">
        <v>599784.58753116103</v>
      </c>
      <c r="AZ604" s="19" t="s">
        <v>37</v>
      </c>
    </row>
    <row r="605" spans="9:52" x14ac:dyDescent="0.15">
      <c r="I605" s="14">
        <v>45164</v>
      </c>
      <c r="J605" s="15" t="s">
        <v>37</v>
      </c>
      <c r="K605" s="15" t="s">
        <v>37</v>
      </c>
      <c r="L605" s="15">
        <v>22497.924063780119</v>
      </c>
      <c r="M605" s="15">
        <v>23465.533664782804</v>
      </c>
      <c r="N605" s="15" t="s">
        <v>37</v>
      </c>
      <c r="O605" s="15" t="s">
        <v>37</v>
      </c>
      <c r="P605" s="15">
        <v>26038.607261625933</v>
      </c>
      <c r="Q605" s="15">
        <v>26559.413032853172</v>
      </c>
      <c r="R605" s="15" t="s">
        <v>37</v>
      </c>
      <c r="S605" s="15" t="s">
        <v>37</v>
      </c>
      <c r="T605" s="15" t="s">
        <v>37</v>
      </c>
      <c r="U605" s="15" t="s">
        <v>37</v>
      </c>
      <c r="V605" s="15" t="s">
        <v>37</v>
      </c>
      <c r="W605" s="15" t="s">
        <v>37</v>
      </c>
      <c r="X605" s="15" t="s">
        <v>37</v>
      </c>
      <c r="Y605" s="15" t="s">
        <v>37</v>
      </c>
      <c r="Z605" s="15" t="s">
        <v>37</v>
      </c>
      <c r="AA605" s="15" t="s">
        <v>37</v>
      </c>
      <c r="AB605" s="15" t="s">
        <v>37</v>
      </c>
      <c r="AC605" s="15" t="s">
        <v>37</v>
      </c>
      <c r="AD605" s="15" t="s">
        <v>37</v>
      </c>
      <c r="AE605" s="15" t="s">
        <v>37</v>
      </c>
      <c r="AF605" s="15" t="s">
        <v>37</v>
      </c>
      <c r="AG605" s="15" t="s">
        <v>37</v>
      </c>
      <c r="AH605" s="15" t="s">
        <v>37</v>
      </c>
      <c r="AI605" s="15" t="s">
        <v>37</v>
      </c>
      <c r="AJ605" s="15" t="s">
        <v>37</v>
      </c>
      <c r="AK605" s="15" t="s">
        <v>37</v>
      </c>
      <c r="AL605" s="15" t="s">
        <v>37</v>
      </c>
      <c r="AM605" s="15" t="s">
        <v>37</v>
      </c>
      <c r="AN605" s="15" t="s">
        <v>37</v>
      </c>
      <c r="AP605" s="16">
        <v>98561.478023042029</v>
      </c>
      <c r="AQ605" s="17">
        <v>8</v>
      </c>
      <c r="AR605" s="18" t="s">
        <v>37</v>
      </c>
      <c r="AS605" s="19">
        <v>2678825.1466428125</v>
      </c>
      <c r="AT605" s="19" t="s">
        <v>37</v>
      </c>
      <c r="AV605" s="16">
        <v>98561.478023042029</v>
      </c>
      <c r="AW605" s="17">
        <v>34</v>
      </c>
      <c r="AX605" s="18">
        <v>34</v>
      </c>
      <c r="AY605" s="19">
        <v>698346.065554203</v>
      </c>
      <c r="AZ605" s="19">
        <v>698346.065554203</v>
      </c>
    </row>
    <row r="606" spans="9:52" x14ac:dyDescent="0.15">
      <c r="I606" s="14">
        <v>45165</v>
      </c>
      <c r="J606" s="15" t="s">
        <v>37</v>
      </c>
      <c r="K606" s="15" t="s">
        <v>37</v>
      </c>
      <c r="L606" s="15">
        <v>22491.161830604378</v>
      </c>
      <c r="M606" s="15">
        <v>23458.480595806988</v>
      </c>
      <c r="N606" s="15" t="s">
        <v>37</v>
      </c>
      <c r="O606" s="15" t="s">
        <v>37</v>
      </c>
      <c r="P606" s="15">
        <v>26030.780800243298</v>
      </c>
      <c r="Q606" s="15">
        <v>26551.430032135868</v>
      </c>
      <c r="R606" s="15" t="s">
        <v>37</v>
      </c>
      <c r="S606" s="15" t="s">
        <v>37</v>
      </c>
      <c r="T606" s="15" t="s">
        <v>37</v>
      </c>
      <c r="U606" s="15" t="s">
        <v>37</v>
      </c>
      <c r="V606" s="15" t="s">
        <v>37</v>
      </c>
      <c r="W606" s="15" t="s">
        <v>37</v>
      </c>
      <c r="X606" s="15" t="s">
        <v>37</v>
      </c>
      <c r="Y606" s="15" t="s">
        <v>37</v>
      </c>
      <c r="Z606" s="15" t="s">
        <v>37</v>
      </c>
      <c r="AA606" s="15" t="s">
        <v>37</v>
      </c>
      <c r="AB606" s="15" t="s">
        <v>37</v>
      </c>
      <c r="AC606" s="15" t="s">
        <v>37</v>
      </c>
      <c r="AD606" s="15" t="s">
        <v>37</v>
      </c>
      <c r="AE606" s="15" t="s">
        <v>37</v>
      </c>
      <c r="AF606" s="15" t="s">
        <v>37</v>
      </c>
      <c r="AG606" s="15" t="s">
        <v>37</v>
      </c>
      <c r="AH606" s="15" t="s">
        <v>37</v>
      </c>
      <c r="AI606" s="15" t="s">
        <v>37</v>
      </c>
      <c r="AJ606" s="15" t="s">
        <v>37</v>
      </c>
      <c r="AK606" s="15" t="s">
        <v>37</v>
      </c>
      <c r="AL606" s="15" t="s">
        <v>37</v>
      </c>
      <c r="AM606" s="15" t="s">
        <v>37</v>
      </c>
      <c r="AN606" s="15" t="s">
        <v>37</v>
      </c>
      <c r="AP606" s="16">
        <v>98531.853258790536</v>
      </c>
      <c r="AQ606" s="17">
        <v>8</v>
      </c>
      <c r="AR606" s="18" t="s">
        <v>37</v>
      </c>
      <c r="AS606" s="19">
        <v>2777356.999901603</v>
      </c>
      <c r="AT606" s="19" t="s">
        <v>37</v>
      </c>
      <c r="AV606" s="16">
        <v>98531.853258790536</v>
      </c>
      <c r="AW606" s="17">
        <v>35</v>
      </c>
      <c r="AX606" s="18" t="s">
        <v>37</v>
      </c>
      <c r="AY606" s="19">
        <v>98531.853258790536</v>
      </c>
      <c r="AZ606" s="19" t="s">
        <v>37</v>
      </c>
    </row>
    <row r="607" spans="9:52" x14ac:dyDescent="0.15">
      <c r="I607" s="14">
        <v>45166</v>
      </c>
      <c r="J607" s="15" t="s">
        <v>37</v>
      </c>
      <c r="K607" s="15" t="s">
        <v>37</v>
      </c>
      <c r="L607" s="15">
        <v>22484.401629962722</v>
      </c>
      <c r="M607" s="15">
        <v>23451.429646782188</v>
      </c>
      <c r="N607" s="15" t="s">
        <v>37</v>
      </c>
      <c r="O607" s="15" t="s">
        <v>37</v>
      </c>
      <c r="P607" s="15">
        <v>26022.956691271334</v>
      </c>
      <c r="Q607" s="15">
        <v>26543.449430880501</v>
      </c>
      <c r="R607" s="15" t="s">
        <v>37</v>
      </c>
      <c r="S607" s="15" t="s">
        <v>37</v>
      </c>
      <c r="T607" s="15" t="s">
        <v>37</v>
      </c>
      <c r="U607" s="15" t="s">
        <v>37</v>
      </c>
      <c r="V607" s="15" t="s">
        <v>37</v>
      </c>
      <c r="W607" s="15" t="s">
        <v>37</v>
      </c>
      <c r="X607" s="15" t="s">
        <v>37</v>
      </c>
      <c r="Y607" s="15" t="s">
        <v>37</v>
      </c>
      <c r="Z607" s="15" t="s">
        <v>37</v>
      </c>
      <c r="AA607" s="15" t="s">
        <v>37</v>
      </c>
      <c r="AB607" s="15" t="s">
        <v>37</v>
      </c>
      <c r="AC607" s="15" t="s">
        <v>37</v>
      </c>
      <c r="AD607" s="15" t="s">
        <v>37</v>
      </c>
      <c r="AE607" s="15" t="s">
        <v>37</v>
      </c>
      <c r="AF607" s="15" t="s">
        <v>37</v>
      </c>
      <c r="AG607" s="15" t="s">
        <v>37</v>
      </c>
      <c r="AH607" s="15" t="s">
        <v>37</v>
      </c>
      <c r="AI607" s="15" t="s">
        <v>37</v>
      </c>
      <c r="AJ607" s="15" t="s">
        <v>37</v>
      </c>
      <c r="AK607" s="15" t="s">
        <v>37</v>
      </c>
      <c r="AL607" s="15" t="s">
        <v>37</v>
      </c>
      <c r="AM607" s="15" t="s">
        <v>37</v>
      </c>
      <c r="AN607" s="15" t="s">
        <v>37</v>
      </c>
      <c r="AP607" s="16">
        <v>98502.237398896745</v>
      </c>
      <c r="AQ607" s="17">
        <v>8</v>
      </c>
      <c r="AR607" s="18" t="s">
        <v>37</v>
      </c>
      <c r="AS607" s="19">
        <v>2875859.2373004998</v>
      </c>
      <c r="AT607" s="19" t="s">
        <v>37</v>
      </c>
      <c r="AV607" s="16">
        <v>98502.237398896745</v>
      </c>
      <c r="AW607" s="17">
        <v>35</v>
      </c>
      <c r="AX607" s="18" t="s">
        <v>37</v>
      </c>
      <c r="AY607" s="19">
        <v>197034.09065768728</v>
      </c>
      <c r="AZ607" s="19" t="s">
        <v>37</v>
      </c>
    </row>
    <row r="608" spans="9:52" x14ac:dyDescent="0.15">
      <c r="I608" s="14">
        <v>45167</v>
      </c>
      <c r="J608" s="15" t="s">
        <v>37</v>
      </c>
      <c r="K608" s="15" t="s">
        <v>37</v>
      </c>
      <c r="L608" s="15">
        <v>22477.643461244232</v>
      </c>
      <c r="M608" s="15">
        <v>23444.380817071211</v>
      </c>
      <c r="N608" s="15" t="s">
        <v>37</v>
      </c>
      <c r="O608" s="15" t="s">
        <v>37</v>
      </c>
      <c r="P608" s="15">
        <v>26015.134934002985</v>
      </c>
      <c r="Q608" s="15">
        <v>26535.471228365841</v>
      </c>
      <c r="R608" s="15" t="s">
        <v>37</v>
      </c>
      <c r="S608" s="15" t="s">
        <v>37</v>
      </c>
      <c r="T608" s="15" t="s">
        <v>37</v>
      </c>
      <c r="U608" s="15" t="s">
        <v>37</v>
      </c>
      <c r="V608" s="15" t="s">
        <v>37</v>
      </c>
      <c r="W608" s="15" t="s">
        <v>37</v>
      </c>
      <c r="X608" s="15" t="s">
        <v>37</v>
      </c>
      <c r="Y608" s="15" t="s">
        <v>37</v>
      </c>
      <c r="Z608" s="15" t="s">
        <v>37</v>
      </c>
      <c r="AA608" s="15" t="s">
        <v>37</v>
      </c>
      <c r="AB608" s="15" t="s">
        <v>37</v>
      </c>
      <c r="AC608" s="15" t="s">
        <v>37</v>
      </c>
      <c r="AD608" s="15" t="s">
        <v>37</v>
      </c>
      <c r="AE608" s="15" t="s">
        <v>37</v>
      </c>
      <c r="AF608" s="15" t="s">
        <v>37</v>
      </c>
      <c r="AG608" s="15" t="s">
        <v>37</v>
      </c>
      <c r="AH608" s="15" t="s">
        <v>37</v>
      </c>
      <c r="AI608" s="15" t="s">
        <v>37</v>
      </c>
      <c r="AJ608" s="15" t="s">
        <v>37</v>
      </c>
      <c r="AK608" s="15" t="s">
        <v>37</v>
      </c>
      <c r="AL608" s="15" t="s">
        <v>37</v>
      </c>
      <c r="AM608" s="15" t="s">
        <v>37</v>
      </c>
      <c r="AN608" s="15" t="s">
        <v>37</v>
      </c>
      <c r="AP608" s="16">
        <v>98472.630440684268</v>
      </c>
      <c r="AQ608" s="17">
        <v>8</v>
      </c>
      <c r="AR608" s="18" t="s">
        <v>37</v>
      </c>
      <c r="AS608" s="19">
        <v>2974331.8677411843</v>
      </c>
      <c r="AT608" s="19" t="s">
        <v>37</v>
      </c>
      <c r="AV608" s="16">
        <v>98472.630440684268</v>
      </c>
      <c r="AW608" s="17">
        <v>35</v>
      </c>
      <c r="AX608" s="18" t="s">
        <v>37</v>
      </c>
      <c r="AY608" s="19">
        <v>295506.72109837155</v>
      </c>
      <c r="AZ608" s="19" t="s">
        <v>37</v>
      </c>
    </row>
    <row r="609" spans="9:52" x14ac:dyDescent="0.15">
      <c r="I609" s="14">
        <v>45168</v>
      </c>
      <c r="J609" s="15" t="s">
        <v>37</v>
      </c>
      <c r="K609" s="15" t="s">
        <v>37</v>
      </c>
      <c r="L609" s="15">
        <v>21896.443587740046</v>
      </c>
      <c r="M609" s="15">
        <v>22518.222964623837</v>
      </c>
      <c r="N609" s="15" t="s">
        <v>37</v>
      </c>
      <c r="O609" s="15" t="s">
        <v>37</v>
      </c>
      <c r="P609" s="15">
        <v>25542.899179021908</v>
      </c>
      <c r="Q609" s="15">
        <v>26062.100767311778</v>
      </c>
      <c r="R609" s="15" t="s">
        <v>37</v>
      </c>
      <c r="S609" s="15" t="s">
        <v>37</v>
      </c>
      <c r="T609" s="15" t="s">
        <v>37</v>
      </c>
      <c r="U609" s="15" t="s">
        <v>37</v>
      </c>
      <c r="V609" s="15" t="s">
        <v>37</v>
      </c>
      <c r="W609" s="15" t="s">
        <v>37</v>
      </c>
      <c r="X609" s="15" t="s">
        <v>37</v>
      </c>
      <c r="Y609" s="15" t="s">
        <v>37</v>
      </c>
      <c r="Z609" s="15" t="s">
        <v>37</v>
      </c>
      <c r="AA609" s="15" t="s">
        <v>37</v>
      </c>
      <c r="AB609" s="15" t="s">
        <v>37</v>
      </c>
      <c r="AC609" s="15" t="s">
        <v>37</v>
      </c>
      <c r="AD609" s="15" t="s">
        <v>37</v>
      </c>
      <c r="AE609" s="15" t="s">
        <v>37</v>
      </c>
      <c r="AF609" s="15" t="s">
        <v>37</v>
      </c>
      <c r="AG609" s="15" t="s">
        <v>37</v>
      </c>
      <c r="AH609" s="15" t="s">
        <v>37</v>
      </c>
      <c r="AI609" s="15" t="s">
        <v>37</v>
      </c>
      <c r="AJ609" s="15" t="s">
        <v>37</v>
      </c>
      <c r="AK609" s="15" t="s">
        <v>37</v>
      </c>
      <c r="AL609" s="15" t="s">
        <v>37</v>
      </c>
      <c r="AM609" s="15" t="s">
        <v>37</v>
      </c>
      <c r="AN609" s="15" t="s">
        <v>37</v>
      </c>
      <c r="AP609" s="16">
        <v>96019.666498697567</v>
      </c>
      <c r="AQ609" s="17">
        <v>8</v>
      </c>
      <c r="AR609" s="18" t="s">
        <v>37</v>
      </c>
      <c r="AS609" s="19">
        <v>3070351.5342398817</v>
      </c>
      <c r="AT609" s="19" t="s">
        <v>37</v>
      </c>
      <c r="AV609" s="16">
        <v>96019.666498697567</v>
      </c>
      <c r="AW609" s="17">
        <v>35</v>
      </c>
      <c r="AX609" s="18" t="s">
        <v>37</v>
      </c>
      <c r="AY609" s="19">
        <v>391526.38759706914</v>
      </c>
      <c r="AZ609" s="19" t="s">
        <v>37</v>
      </c>
    </row>
    <row r="610" spans="9:52" x14ac:dyDescent="0.15">
      <c r="I610" s="14">
        <v>45169</v>
      </c>
      <c r="J610" s="15" t="s">
        <v>37</v>
      </c>
      <c r="K610" s="15" t="s">
        <v>37</v>
      </c>
      <c r="L610" s="15">
        <v>21889.862142410249</v>
      </c>
      <c r="M610" s="15">
        <v>22511.454630178469</v>
      </c>
      <c r="N610" s="15" t="s">
        <v>37</v>
      </c>
      <c r="O610" s="15" t="s">
        <v>37</v>
      </c>
      <c r="P610" s="15">
        <v>25535.221713325813</v>
      </c>
      <c r="Q610" s="15">
        <v>26054.267244452574</v>
      </c>
      <c r="R610" s="15" t="s">
        <v>37</v>
      </c>
      <c r="S610" s="15" t="s">
        <v>37</v>
      </c>
      <c r="T610" s="15" t="s">
        <v>37</v>
      </c>
      <c r="U610" s="15" t="s">
        <v>37</v>
      </c>
      <c r="V610" s="15" t="s">
        <v>37</v>
      </c>
      <c r="W610" s="15" t="s">
        <v>37</v>
      </c>
      <c r="X610" s="15" t="s">
        <v>37</v>
      </c>
      <c r="Y610" s="15" t="s">
        <v>37</v>
      </c>
      <c r="Z610" s="15" t="s">
        <v>37</v>
      </c>
      <c r="AA610" s="15" t="s">
        <v>37</v>
      </c>
      <c r="AB610" s="15" t="s">
        <v>37</v>
      </c>
      <c r="AC610" s="15" t="s">
        <v>37</v>
      </c>
      <c r="AD610" s="15" t="s">
        <v>37</v>
      </c>
      <c r="AE610" s="15" t="s">
        <v>37</v>
      </c>
      <c r="AF610" s="15" t="s">
        <v>37</v>
      </c>
      <c r="AG610" s="15" t="s">
        <v>37</v>
      </c>
      <c r="AH610" s="15" t="s">
        <v>37</v>
      </c>
      <c r="AI610" s="15" t="s">
        <v>37</v>
      </c>
      <c r="AJ610" s="15" t="s">
        <v>37</v>
      </c>
      <c r="AK610" s="15" t="s">
        <v>37</v>
      </c>
      <c r="AL610" s="15" t="s">
        <v>37</v>
      </c>
      <c r="AM610" s="15" t="s">
        <v>37</v>
      </c>
      <c r="AN610" s="15" t="s">
        <v>37</v>
      </c>
      <c r="AP610" s="16">
        <v>95990.805730367108</v>
      </c>
      <c r="AQ610" s="17">
        <v>8</v>
      </c>
      <c r="AR610" s="18">
        <v>8</v>
      </c>
      <c r="AS610" s="19">
        <v>3166342.3399702488</v>
      </c>
      <c r="AT610" s="19">
        <v>3166342.3399702488</v>
      </c>
      <c r="AV610" s="16">
        <v>95990.805730367108</v>
      </c>
      <c r="AW610" s="17">
        <v>35</v>
      </c>
      <c r="AX610" s="18" t="s">
        <v>37</v>
      </c>
      <c r="AY610" s="19">
        <v>487517.19332743622</v>
      </c>
      <c r="AZ610" s="19" t="s">
        <v>37</v>
      </c>
    </row>
    <row r="611" spans="9:52" x14ac:dyDescent="0.15">
      <c r="I611" s="14">
        <v>45170</v>
      </c>
      <c r="J611" s="15" t="s">
        <v>37</v>
      </c>
      <c r="K611" s="15" t="s">
        <v>37</v>
      </c>
      <c r="L611" s="15">
        <v>21883.282675274873</v>
      </c>
      <c r="M611" s="15">
        <v>22504.688330101057</v>
      </c>
      <c r="N611" s="15" t="s">
        <v>37</v>
      </c>
      <c r="O611" s="15" t="s">
        <v>37</v>
      </c>
      <c r="P611" s="15">
        <v>25527.546555256551</v>
      </c>
      <c r="Q611" s="15">
        <v>26046.436076126531</v>
      </c>
      <c r="R611" s="15" t="s">
        <v>37</v>
      </c>
      <c r="S611" s="15" t="s">
        <v>37</v>
      </c>
      <c r="T611" s="15" t="s">
        <v>37</v>
      </c>
      <c r="U611" s="15" t="s">
        <v>37</v>
      </c>
      <c r="V611" s="15" t="s">
        <v>37</v>
      </c>
      <c r="W611" s="15" t="s">
        <v>37</v>
      </c>
      <c r="X611" s="15" t="s">
        <v>37</v>
      </c>
      <c r="Y611" s="15" t="s">
        <v>37</v>
      </c>
      <c r="Z611" s="15" t="s">
        <v>37</v>
      </c>
      <c r="AA611" s="15" t="s">
        <v>37</v>
      </c>
      <c r="AB611" s="15" t="s">
        <v>37</v>
      </c>
      <c r="AC611" s="15" t="s">
        <v>37</v>
      </c>
      <c r="AD611" s="15" t="s">
        <v>37</v>
      </c>
      <c r="AE611" s="15" t="s">
        <v>37</v>
      </c>
      <c r="AF611" s="15" t="s">
        <v>37</v>
      </c>
      <c r="AG611" s="15" t="s">
        <v>37</v>
      </c>
      <c r="AH611" s="15" t="s">
        <v>37</v>
      </c>
      <c r="AI611" s="15" t="s">
        <v>37</v>
      </c>
      <c r="AJ611" s="15" t="s">
        <v>37</v>
      </c>
      <c r="AK611" s="15" t="s">
        <v>37</v>
      </c>
      <c r="AL611" s="15" t="s">
        <v>37</v>
      </c>
      <c r="AM611" s="15" t="s">
        <v>37</v>
      </c>
      <c r="AN611" s="15" t="s">
        <v>37</v>
      </c>
      <c r="AP611" s="16">
        <v>95961.953636759019</v>
      </c>
      <c r="AQ611" s="17">
        <v>9</v>
      </c>
      <c r="AR611" s="18" t="s">
        <v>37</v>
      </c>
      <c r="AS611" s="19">
        <v>95961.953636759019</v>
      </c>
      <c r="AT611" s="19" t="s">
        <v>37</v>
      </c>
      <c r="AV611" s="16">
        <v>95961.953636759019</v>
      </c>
      <c r="AW611" s="17">
        <v>35</v>
      </c>
      <c r="AX611" s="18" t="s">
        <v>37</v>
      </c>
      <c r="AY611" s="19">
        <v>583479.14696419518</v>
      </c>
      <c r="AZ611" s="19" t="s">
        <v>37</v>
      </c>
    </row>
    <row r="612" spans="9:52" x14ac:dyDescent="0.15">
      <c r="I612" s="14">
        <v>45171</v>
      </c>
      <c r="J612" s="15" t="s">
        <v>37</v>
      </c>
      <c r="K612" s="15" t="s">
        <v>37</v>
      </c>
      <c r="L612" s="15">
        <v>21876.705185739334</v>
      </c>
      <c r="M612" s="15">
        <v>22497.924063780119</v>
      </c>
      <c r="N612" s="15" t="s">
        <v>37</v>
      </c>
      <c r="O612" s="15" t="s">
        <v>37</v>
      </c>
      <c r="P612" s="15">
        <v>25519.873704120517</v>
      </c>
      <c r="Q612" s="15">
        <v>26038.607261625933</v>
      </c>
      <c r="R612" s="15" t="s">
        <v>37</v>
      </c>
      <c r="S612" s="15" t="s">
        <v>37</v>
      </c>
      <c r="T612" s="15" t="s">
        <v>37</v>
      </c>
      <c r="U612" s="15" t="s">
        <v>37</v>
      </c>
      <c r="V612" s="15" t="s">
        <v>37</v>
      </c>
      <c r="W612" s="15" t="s">
        <v>37</v>
      </c>
      <c r="X612" s="15" t="s">
        <v>37</v>
      </c>
      <c r="Y612" s="15" t="s">
        <v>37</v>
      </c>
      <c r="Z612" s="15" t="s">
        <v>37</v>
      </c>
      <c r="AA612" s="15" t="s">
        <v>37</v>
      </c>
      <c r="AB612" s="15" t="s">
        <v>37</v>
      </c>
      <c r="AC612" s="15" t="s">
        <v>37</v>
      </c>
      <c r="AD612" s="15" t="s">
        <v>37</v>
      </c>
      <c r="AE612" s="15" t="s">
        <v>37</v>
      </c>
      <c r="AF612" s="15" t="s">
        <v>37</v>
      </c>
      <c r="AG612" s="15" t="s">
        <v>37</v>
      </c>
      <c r="AH612" s="15" t="s">
        <v>37</v>
      </c>
      <c r="AI612" s="15" t="s">
        <v>37</v>
      </c>
      <c r="AJ612" s="15" t="s">
        <v>37</v>
      </c>
      <c r="AK612" s="15" t="s">
        <v>37</v>
      </c>
      <c r="AL612" s="15" t="s">
        <v>37</v>
      </c>
      <c r="AM612" s="15" t="s">
        <v>37</v>
      </c>
      <c r="AN612" s="15" t="s">
        <v>37</v>
      </c>
      <c r="AP612" s="16">
        <v>95933.1102152659</v>
      </c>
      <c r="AQ612" s="17">
        <v>9</v>
      </c>
      <c r="AR612" s="18" t="s">
        <v>37</v>
      </c>
      <c r="AS612" s="19">
        <v>191895.0638520249</v>
      </c>
      <c r="AT612" s="19" t="s">
        <v>37</v>
      </c>
      <c r="AV612" s="16">
        <v>95933.1102152659</v>
      </c>
      <c r="AW612" s="17">
        <v>35</v>
      </c>
      <c r="AX612" s="18">
        <v>35</v>
      </c>
      <c r="AY612" s="19">
        <v>679412.25717946107</v>
      </c>
      <c r="AZ612" s="19">
        <v>679412.25717946107</v>
      </c>
    </row>
    <row r="613" spans="9:52" x14ac:dyDescent="0.15">
      <c r="I613" s="14">
        <v>45172</v>
      </c>
      <c r="J613" s="15" t="s">
        <v>37</v>
      </c>
      <c r="K613" s="15" t="s">
        <v>37</v>
      </c>
      <c r="L613" s="15">
        <v>21870.12967320922</v>
      </c>
      <c r="M613" s="15">
        <v>22491.161830604378</v>
      </c>
      <c r="N613" s="15" t="s">
        <v>37</v>
      </c>
      <c r="O613" s="15" t="s">
        <v>37</v>
      </c>
      <c r="P613" s="15">
        <v>25512.203159224304</v>
      </c>
      <c r="Q613" s="15">
        <v>26030.780800243298</v>
      </c>
      <c r="R613" s="15" t="s">
        <v>37</v>
      </c>
      <c r="S613" s="15" t="s">
        <v>37</v>
      </c>
      <c r="T613" s="15" t="s">
        <v>37</v>
      </c>
      <c r="U613" s="15" t="s">
        <v>37</v>
      </c>
      <c r="V613" s="15" t="s">
        <v>37</v>
      </c>
      <c r="W613" s="15" t="s">
        <v>37</v>
      </c>
      <c r="X613" s="15" t="s">
        <v>37</v>
      </c>
      <c r="Y613" s="15" t="s">
        <v>37</v>
      </c>
      <c r="Z613" s="15" t="s">
        <v>37</v>
      </c>
      <c r="AA613" s="15" t="s">
        <v>37</v>
      </c>
      <c r="AB613" s="15" t="s">
        <v>37</v>
      </c>
      <c r="AC613" s="15" t="s">
        <v>37</v>
      </c>
      <c r="AD613" s="15" t="s">
        <v>37</v>
      </c>
      <c r="AE613" s="15" t="s">
        <v>37</v>
      </c>
      <c r="AF613" s="15" t="s">
        <v>37</v>
      </c>
      <c r="AG613" s="15" t="s">
        <v>37</v>
      </c>
      <c r="AH613" s="15" t="s">
        <v>37</v>
      </c>
      <c r="AI613" s="15" t="s">
        <v>37</v>
      </c>
      <c r="AJ613" s="15" t="s">
        <v>37</v>
      </c>
      <c r="AK613" s="15" t="s">
        <v>37</v>
      </c>
      <c r="AL613" s="15" t="s">
        <v>37</v>
      </c>
      <c r="AM613" s="15" t="s">
        <v>37</v>
      </c>
      <c r="AN613" s="15" t="s">
        <v>37</v>
      </c>
      <c r="AP613" s="16">
        <v>95904.275463281199</v>
      </c>
      <c r="AQ613" s="17">
        <v>9</v>
      </c>
      <c r="AR613" s="18" t="s">
        <v>37</v>
      </c>
      <c r="AS613" s="19">
        <v>287799.3393153061</v>
      </c>
      <c r="AT613" s="19" t="s">
        <v>37</v>
      </c>
      <c r="AV613" s="16">
        <v>95904.275463281199</v>
      </c>
      <c r="AW613" s="17">
        <v>36</v>
      </c>
      <c r="AX613" s="18" t="s">
        <v>37</v>
      </c>
      <c r="AY613" s="19">
        <v>95904.275463281199</v>
      </c>
      <c r="AZ613" s="19" t="s">
        <v>37</v>
      </c>
    </row>
    <row r="614" spans="9:52" x14ac:dyDescent="0.15">
      <c r="I614" s="14">
        <v>45173</v>
      </c>
      <c r="J614" s="15" t="s">
        <v>37</v>
      </c>
      <c r="K614" s="15" t="s">
        <v>37</v>
      </c>
      <c r="L614" s="15">
        <v>21863.556137090301</v>
      </c>
      <c r="M614" s="15">
        <v>22484.401629962722</v>
      </c>
      <c r="N614" s="15" t="s">
        <v>37</v>
      </c>
      <c r="O614" s="15" t="s">
        <v>37</v>
      </c>
      <c r="P614" s="15">
        <v>25504.534919874732</v>
      </c>
      <c r="Q614" s="15">
        <v>26022.956691271334</v>
      </c>
      <c r="R614" s="15" t="s">
        <v>37</v>
      </c>
      <c r="S614" s="15" t="s">
        <v>37</v>
      </c>
      <c r="T614" s="15" t="s">
        <v>37</v>
      </c>
      <c r="U614" s="15" t="s">
        <v>37</v>
      </c>
      <c r="V614" s="15" t="s">
        <v>37</v>
      </c>
      <c r="W614" s="15" t="s">
        <v>37</v>
      </c>
      <c r="X614" s="15" t="s">
        <v>37</v>
      </c>
      <c r="Y614" s="15" t="s">
        <v>37</v>
      </c>
      <c r="Z614" s="15" t="s">
        <v>37</v>
      </c>
      <c r="AA614" s="15" t="s">
        <v>37</v>
      </c>
      <c r="AB614" s="15" t="s">
        <v>37</v>
      </c>
      <c r="AC614" s="15" t="s">
        <v>37</v>
      </c>
      <c r="AD614" s="15" t="s">
        <v>37</v>
      </c>
      <c r="AE614" s="15" t="s">
        <v>37</v>
      </c>
      <c r="AF614" s="15" t="s">
        <v>37</v>
      </c>
      <c r="AG614" s="15" t="s">
        <v>37</v>
      </c>
      <c r="AH614" s="15" t="s">
        <v>37</v>
      </c>
      <c r="AI614" s="15" t="s">
        <v>37</v>
      </c>
      <c r="AJ614" s="15" t="s">
        <v>37</v>
      </c>
      <c r="AK614" s="15" t="s">
        <v>37</v>
      </c>
      <c r="AL614" s="15" t="s">
        <v>37</v>
      </c>
      <c r="AM614" s="15" t="s">
        <v>37</v>
      </c>
      <c r="AN614" s="15" t="s">
        <v>37</v>
      </c>
      <c r="AP614" s="16">
        <v>95875.44937819909</v>
      </c>
      <c r="AQ614" s="17">
        <v>9</v>
      </c>
      <c r="AR614" s="18" t="s">
        <v>37</v>
      </c>
      <c r="AS614" s="19">
        <v>383674.78869350522</v>
      </c>
      <c r="AT614" s="19" t="s">
        <v>37</v>
      </c>
      <c r="AV614" s="16">
        <v>95875.44937819909</v>
      </c>
      <c r="AW614" s="17">
        <v>36</v>
      </c>
      <c r="AX614" s="18" t="s">
        <v>37</v>
      </c>
      <c r="AY614" s="19">
        <v>191779.72484148029</v>
      </c>
      <c r="AZ614" s="19" t="s">
        <v>37</v>
      </c>
    </row>
    <row r="615" spans="9:52" x14ac:dyDescent="0.15">
      <c r="I615" s="14">
        <v>45174</v>
      </c>
      <c r="J615" s="15" t="s">
        <v>37</v>
      </c>
      <c r="K615" s="15" t="s">
        <v>37</v>
      </c>
      <c r="L615" s="15">
        <v>21856.984576788527</v>
      </c>
      <c r="M615" s="15">
        <v>22477.643461244232</v>
      </c>
      <c r="N615" s="15" t="s">
        <v>37</v>
      </c>
      <c r="O615" s="15" t="s">
        <v>37</v>
      </c>
      <c r="P615" s="15">
        <v>25496.868985378813</v>
      </c>
      <c r="Q615" s="15">
        <v>26015.134934002985</v>
      </c>
      <c r="R615" s="15" t="s">
        <v>37</v>
      </c>
      <c r="S615" s="15" t="s">
        <v>37</v>
      </c>
      <c r="T615" s="15" t="s">
        <v>37</v>
      </c>
      <c r="U615" s="15" t="s">
        <v>37</v>
      </c>
      <c r="V615" s="15" t="s">
        <v>37</v>
      </c>
      <c r="W615" s="15" t="s">
        <v>37</v>
      </c>
      <c r="X615" s="15" t="s">
        <v>37</v>
      </c>
      <c r="Y615" s="15" t="s">
        <v>37</v>
      </c>
      <c r="Z615" s="15" t="s">
        <v>37</v>
      </c>
      <c r="AA615" s="15" t="s">
        <v>37</v>
      </c>
      <c r="AB615" s="15" t="s">
        <v>37</v>
      </c>
      <c r="AC615" s="15" t="s">
        <v>37</v>
      </c>
      <c r="AD615" s="15" t="s">
        <v>37</v>
      </c>
      <c r="AE615" s="15" t="s">
        <v>37</v>
      </c>
      <c r="AF615" s="15" t="s">
        <v>37</v>
      </c>
      <c r="AG615" s="15" t="s">
        <v>37</v>
      </c>
      <c r="AH615" s="15" t="s">
        <v>37</v>
      </c>
      <c r="AI615" s="15" t="s">
        <v>37</v>
      </c>
      <c r="AJ615" s="15" t="s">
        <v>37</v>
      </c>
      <c r="AK615" s="15" t="s">
        <v>37</v>
      </c>
      <c r="AL615" s="15" t="s">
        <v>37</v>
      </c>
      <c r="AM615" s="15" t="s">
        <v>37</v>
      </c>
      <c r="AN615" s="15" t="s">
        <v>37</v>
      </c>
      <c r="AP615" s="16">
        <v>95846.63195741456</v>
      </c>
      <c r="AQ615" s="17">
        <v>9</v>
      </c>
      <c r="AR615" s="18" t="s">
        <v>37</v>
      </c>
      <c r="AS615" s="19">
        <v>479521.42065091978</v>
      </c>
      <c r="AT615" s="19" t="s">
        <v>37</v>
      </c>
      <c r="AV615" s="16">
        <v>95846.63195741456</v>
      </c>
      <c r="AW615" s="17">
        <v>36</v>
      </c>
      <c r="AX615" s="18" t="s">
        <v>37</v>
      </c>
      <c r="AY615" s="19">
        <v>287626.35679889482</v>
      </c>
      <c r="AZ615" s="19" t="s">
        <v>37</v>
      </c>
    </row>
    <row r="616" spans="9:52" x14ac:dyDescent="0.15">
      <c r="I616" s="14">
        <v>45175</v>
      </c>
      <c r="J616" s="15" t="s">
        <v>37</v>
      </c>
      <c r="K616" s="15" t="s">
        <v>37</v>
      </c>
      <c r="L616" s="15">
        <v>21395.19801271606</v>
      </c>
      <c r="M616" s="15">
        <v>21896.443587740046</v>
      </c>
      <c r="N616" s="15" t="s">
        <v>37</v>
      </c>
      <c r="O616" s="15" t="s">
        <v>37</v>
      </c>
      <c r="P616" s="15">
        <v>25025.765257679348</v>
      </c>
      <c r="Q616" s="15">
        <v>25542.899179021908</v>
      </c>
      <c r="R616" s="15" t="s">
        <v>37</v>
      </c>
      <c r="S616" s="15" t="s">
        <v>37</v>
      </c>
      <c r="T616" s="15" t="s">
        <v>37</v>
      </c>
      <c r="U616" s="15" t="s">
        <v>37</v>
      </c>
      <c r="V616" s="15" t="s">
        <v>37</v>
      </c>
      <c r="W616" s="15" t="s">
        <v>37</v>
      </c>
      <c r="X616" s="15" t="s">
        <v>37</v>
      </c>
      <c r="Y616" s="15" t="s">
        <v>37</v>
      </c>
      <c r="Z616" s="15" t="s">
        <v>37</v>
      </c>
      <c r="AA616" s="15" t="s">
        <v>37</v>
      </c>
      <c r="AB616" s="15" t="s">
        <v>37</v>
      </c>
      <c r="AC616" s="15" t="s">
        <v>37</v>
      </c>
      <c r="AD616" s="15" t="s">
        <v>37</v>
      </c>
      <c r="AE616" s="15" t="s">
        <v>37</v>
      </c>
      <c r="AF616" s="15" t="s">
        <v>37</v>
      </c>
      <c r="AG616" s="15" t="s">
        <v>37</v>
      </c>
      <c r="AH616" s="15" t="s">
        <v>37</v>
      </c>
      <c r="AI616" s="15" t="s">
        <v>37</v>
      </c>
      <c r="AJ616" s="15" t="s">
        <v>37</v>
      </c>
      <c r="AK616" s="15" t="s">
        <v>37</v>
      </c>
      <c r="AL616" s="15" t="s">
        <v>37</v>
      </c>
      <c r="AM616" s="15" t="s">
        <v>37</v>
      </c>
      <c r="AN616" s="15" t="s">
        <v>37</v>
      </c>
      <c r="AP616" s="16">
        <v>93860.306037157367</v>
      </c>
      <c r="AQ616" s="17">
        <v>9</v>
      </c>
      <c r="AR616" s="18" t="s">
        <v>37</v>
      </c>
      <c r="AS616" s="19">
        <v>573381.72668807721</v>
      </c>
      <c r="AT616" s="19" t="s">
        <v>37</v>
      </c>
      <c r="AV616" s="16">
        <v>93860.306037157367</v>
      </c>
      <c r="AW616" s="17">
        <v>36</v>
      </c>
      <c r="AX616" s="18" t="s">
        <v>37</v>
      </c>
      <c r="AY616" s="19">
        <v>381486.66283605219</v>
      </c>
      <c r="AZ616" s="19" t="s">
        <v>37</v>
      </c>
    </row>
    <row r="617" spans="9:52" x14ac:dyDescent="0.15">
      <c r="I617" s="14">
        <v>45176</v>
      </c>
      <c r="J617" s="15" t="s">
        <v>37</v>
      </c>
      <c r="K617" s="15" t="s">
        <v>37</v>
      </c>
      <c r="L617" s="15">
        <v>21388.767227484808</v>
      </c>
      <c r="M617" s="15">
        <v>21889.862142410249</v>
      </c>
      <c r="N617" s="15" t="s">
        <v>37</v>
      </c>
      <c r="O617" s="15" t="s">
        <v>37</v>
      </c>
      <c r="P617" s="15">
        <v>25018.243227664756</v>
      </c>
      <c r="Q617" s="15">
        <v>25535.221713325813</v>
      </c>
      <c r="R617" s="15" t="s">
        <v>37</v>
      </c>
      <c r="S617" s="15" t="s">
        <v>37</v>
      </c>
      <c r="T617" s="15" t="s">
        <v>37</v>
      </c>
      <c r="U617" s="15" t="s">
        <v>37</v>
      </c>
      <c r="V617" s="15" t="s">
        <v>37</v>
      </c>
      <c r="W617" s="15" t="s">
        <v>37</v>
      </c>
      <c r="X617" s="15" t="s">
        <v>37</v>
      </c>
      <c r="Y617" s="15" t="s">
        <v>37</v>
      </c>
      <c r="Z617" s="15" t="s">
        <v>37</v>
      </c>
      <c r="AA617" s="15" t="s">
        <v>37</v>
      </c>
      <c r="AB617" s="15" t="s">
        <v>37</v>
      </c>
      <c r="AC617" s="15" t="s">
        <v>37</v>
      </c>
      <c r="AD617" s="15" t="s">
        <v>37</v>
      </c>
      <c r="AE617" s="15" t="s">
        <v>37</v>
      </c>
      <c r="AF617" s="15" t="s">
        <v>37</v>
      </c>
      <c r="AG617" s="15" t="s">
        <v>37</v>
      </c>
      <c r="AH617" s="15" t="s">
        <v>37</v>
      </c>
      <c r="AI617" s="15" t="s">
        <v>37</v>
      </c>
      <c r="AJ617" s="15" t="s">
        <v>37</v>
      </c>
      <c r="AK617" s="15" t="s">
        <v>37</v>
      </c>
      <c r="AL617" s="15" t="s">
        <v>37</v>
      </c>
      <c r="AM617" s="15" t="s">
        <v>37</v>
      </c>
      <c r="AN617" s="15" t="s">
        <v>37</v>
      </c>
      <c r="AP617" s="16">
        <v>93832.09431088563</v>
      </c>
      <c r="AQ617" s="17">
        <v>9</v>
      </c>
      <c r="AR617" s="18" t="s">
        <v>37</v>
      </c>
      <c r="AS617" s="19">
        <v>667213.82099896285</v>
      </c>
      <c r="AT617" s="19" t="s">
        <v>37</v>
      </c>
      <c r="AV617" s="16">
        <v>93832.09431088563</v>
      </c>
      <c r="AW617" s="17">
        <v>36</v>
      </c>
      <c r="AX617" s="18" t="s">
        <v>37</v>
      </c>
      <c r="AY617" s="19">
        <v>475318.75714693783</v>
      </c>
      <c r="AZ617" s="19" t="s">
        <v>37</v>
      </c>
    </row>
    <row r="618" spans="9:52" x14ac:dyDescent="0.15">
      <c r="I618" s="14">
        <v>45177</v>
      </c>
      <c r="J618" s="15" t="s">
        <v>37</v>
      </c>
      <c r="K618" s="15" t="s">
        <v>37</v>
      </c>
      <c r="L618" s="15">
        <v>21382.338375163861</v>
      </c>
      <c r="M618" s="15">
        <v>21883.282675274873</v>
      </c>
      <c r="N618" s="15" t="s">
        <v>37</v>
      </c>
      <c r="O618" s="15" t="s">
        <v>37</v>
      </c>
      <c r="P618" s="15">
        <v>25010.723458557466</v>
      </c>
      <c r="Q618" s="15">
        <v>25527.546555256551</v>
      </c>
      <c r="R618" s="15" t="s">
        <v>37</v>
      </c>
      <c r="S618" s="15" t="s">
        <v>37</v>
      </c>
      <c r="T618" s="15" t="s">
        <v>37</v>
      </c>
      <c r="U618" s="15" t="s">
        <v>37</v>
      </c>
      <c r="V618" s="15" t="s">
        <v>37</v>
      </c>
      <c r="W618" s="15" t="s">
        <v>37</v>
      </c>
      <c r="X618" s="15" t="s">
        <v>37</v>
      </c>
      <c r="Y618" s="15" t="s">
        <v>37</v>
      </c>
      <c r="Z618" s="15" t="s">
        <v>37</v>
      </c>
      <c r="AA618" s="15" t="s">
        <v>37</v>
      </c>
      <c r="AB618" s="15" t="s">
        <v>37</v>
      </c>
      <c r="AC618" s="15" t="s">
        <v>37</v>
      </c>
      <c r="AD618" s="15" t="s">
        <v>37</v>
      </c>
      <c r="AE618" s="15" t="s">
        <v>37</v>
      </c>
      <c r="AF618" s="15" t="s">
        <v>37</v>
      </c>
      <c r="AG618" s="15" t="s">
        <v>37</v>
      </c>
      <c r="AH618" s="15" t="s">
        <v>37</v>
      </c>
      <c r="AI618" s="15" t="s">
        <v>37</v>
      </c>
      <c r="AJ618" s="15" t="s">
        <v>37</v>
      </c>
      <c r="AK618" s="15" t="s">
        <v>37</v>
      </c>
      <c r="AL618" s="15" t="s">
        <v>37</v>
      </c>
      <c r="AM618" s="15" t="s">
        <v>37</v>
      </c>
      <c r="AN618" s="15" t="s">
        <v>37</v>
      </c>
      <c r="AP618" s="16">
        <v>93803.891064252763</v>
      </c>
      <c r="AQ618" s="17">
        <v>9</v>
      </c>
      <c r="AR618" s="18" t="s">
        <v>37</v>
      </c>
      <c r="AS618" s="19">
        <v>761017.71206321567</v>
      </c>
      <c r="AT618" s="19" t="s">
        <v>37</v>
      </c>
      <c r="AV618" s="16">
        <v>93803.891064252763</v>
      </c>
      <c r="AW618" s="17">
        <v>36</v>
      </c>
      <c r="AX618" s="18" t="s">
        <v>37</v>
      </c>
      <c r="AY618" s="19">
        <v>569122.64821119059</v>
      </c>
      <c r="AZ618" s="19" t="s">
        <v>37</v>
      </c>
    </row>
    <row r="619" spans="9:52" x14ac:dyDescent="0.15">
      <c r="I619" s="14">
        <v>45178</v>
      </c>
      <c r="J619" s="15" t="s">
        <v>37</v>
      </c>
      <c r="K619" s="15" t="s">
        <v>37</v>
      </c>
      <c r="L619" s="15">
        <v>21375.911455172241</v>
      </c>
      <c r="M619" s="15">
        <v>21876.705185739334</v>
      </c>
      <c r="N619" s="15" t="s">
        <v>37</v>
      </c>
      <c r="O619" s="15" t="s">
        <v>37</v>
      </c>
      <c r="P619" s="15">
        <v>25003.205949677926</v>
      </c>
      <c r="Q619" s="15">
        <v>25519.873704120517</v>
      </c>
      <c r="R619" s="15" t="s">
        <v>37</v>
      </c>
      <c r="S619" s="15" t="s">
        <v>37</v>
      </c>
      <c r="T619" s="15" t="s">
        <v>37</v>
      </c>
      <c r="U619" s="15" t="s">
        <v>37</v>
      </c>
      <c r="V619" s="15" t="s">
        <v>37</v>
      </c>
      <c r="W619" s="15" t="s">
        <v>37</v>
      </c>
      <c r="X619" s="15" t="s">
        <v>37</v>
      </c>
      <c r="Y619" s="15" t="s">
        <v>37</v>
      </c>
      <c r="Z619" s="15" t="s">
        <v>37</v>
      </c>
      <c r="AA619" s="15" t="s">
        <v>37</v>
      </c>
      <c r="AB619" s="15" t="s">
        <v>37</v>
      </c>
      <c r="AC619" s="15" t="s">
        <v>37</v>
      </c>
      <c r="AD619" s="15" t="s">
        <v>37</v>
      </c>
      <c r="AE619" s="15" t="s">
        <v>37</v>
      </c>
      <c r="AF619" s="15" t="s">
        <v>37</v>
      </c>
      <c r="AG619" s="15" t="s">
        <v>37</v>
      </c>
      <c r="AH619" s="15" t="s">
        <v>37</v>
      </c>
      <c r="AI619" s="15" t="s">
        <v>37</v>
      </c>
      <c r="AJ619" s="15" t="s">
        <v>37</v>
      </c>
      <c r="AK619" s="15" t="s">
        <v>37</v>
      </c>
      <c r="AL619" s="15" t="s">
        <v>37</v>
      </c>
      <c r="AM619" s="15" t="s">
        <v>37</v>
      </c>
      <c r="AN619" s="15" t="s">
        <v>37</v>
      </c>
      <c r="AP619" s="16">
        <v>93775.696294710011</v>
      </c>
      <c r="AQ619" s="17">
        <v>9</v>
      </c>
      <c r="AR619" s="18" t="s">
        <v>37</v>
      </c>
      <c r="AS619" s="19">
        <v>854793.40835792571</v>
      </c>
      <c r="AT619" s="19" t="s">
        <v>37</v>
      </c>
      <c r="AV619" s="16">
        <v>93775.696294710011</v>
      </c>
      <c r="AW619" s="17">
        <v>36</v>
      </c>
      <c r="AX619" s="18">
        <v>36</v>
      </c>
      <c r="AY619" s="19">
        <v>662898.34450590063</v>
      </c>
      <c r="AZ619" s="19">
        <v>662898.34450590063</v>
      </c>
    </row>
    <row r="620" spans="9:52" x14ac:dyDescent="0.15">
      <c r="I620" s="14">
        <v>45179</v>
      </c>
      <c r="J620" s="15" t="s">
        <v>37</v>
      </c>
      <c r="K620" s="15" t="s">
        <v>37</v>
      </c>
      <c r="L620" s="15">
        <v>21369.486466929142</v>
      </c>
      <c r="M620" s="15">
        <v>21870.12967320922</v>
      </c>
      <c r="N620" s="15" t="s">
        <v>37</v>
      </c>
      <c r="O620" s="15" t="s">
        <v>37</v>
      </c>
      <c r="P620" s="15">
        <v>24995.690700346764</v>
      </c>
      <c r="Q620" s="15">
        <v>25512.203159224304</v>
      </c>
      <c r="R620" s="15" t="s">
        <v>37</v>
      </c>
      <c r="S620" s="15" t="s">
        <v>37</v>
      </c>
      <c r="T620" s="15" t="s">
        <v>37</v>
      </c>
      <c r="U620" s="15" t="s">
        <v>37</v>
      </c>
      <c r="V620" s="15" t="s">
        <v>37</v>
      </c>
      <c r="W620" s="15" t="s">
        <v>37</v>
      </c>
      <c r="X620" s="15" t="s">
        <v>37</v>
      </c>
      <c r="Y620" s="15" t="s">
        <v>37</v>
      </c>
      <c r="Z620" s="15" t="s">
        <v>37</v>
      </c>
      <c r="AA620" s="15" t="s">
        <v>37</v>
      </c>
      <c r="AB620" s="15" t="s">
        <v>37</v>
      </c>
      <c r="AC620" s="15" t="s">
        <v>37</v>
      </c>
      <c r="AD620" s="15" t="s">
        <v>37</v>
      </c>
      <c r="AE620" s="15" t="s">
        <v>37</v>
      </c>
      <c r="AF620" s="15" t="s">
        <v>37</v>
      </c>
      <c r="AG620" s="15" t="s">
        <v>37</v>
      </c>
      <c r="AH620" s="15" t="s">
        <v>37</v>
      </c>
      <c r="AI620" s="15" t="s">
        <v>37</v>
      </c>
      <c r="AJ620" s="15" t="s">
        <v>37</v>
      </c>
      <c r="AK620" s="15" t="s">
        <v>37</v>
      </c>
      <c r="AL620" s="15" t="s">
        <v>37</v>
      </c>
      <c r="AM620" s="15" t="s">
        <v>37</v>
      </c>
      <c r="AN620" s="15" t="s">
        <v>37</v>
      </c>
      <c r="AP620" s="16">
        <v>93747.509999709422</v>
      </c>
      <c r="AQ620" s="17">
        <v>9</v>
      </c>
      <c r="AR620" s="18" t="s">
        <v>37</v>
      </c>
      <c r="AS620" s="19">
        <v>948540.91835763515</v>
      </c>
      <c r="AT620" s="19" t="s">
        <v>37</v>
      </c>
      <c r="AV620" s="16">
        <v>93747.509999709422</v>
      </c>
      <c r="AW620" s="17">
        <v>37</v>
      </c>
      <c r="AX620" s="18" t="s">
        <v>37</v>
      </c>
      <c r="AY620" s="19">
        <v>93747.509999709422</v>
      </c>
      <c r="AZ620" s="19" t="s">
        <v>37</v>
      </c>
    </row>
    <row r="621" spans="9:52" x14ac:dyDescent="0.15">
      <c r="I621" s="14">
        <v>45180</v>
      </c>
      <c r="J621" s="15" t="s">
        <v>37</v>
      </c>
      <c r="K621" s="15" t="s">
        <v>37</v>
      </c>
      <c r="L621" s="15">
        <v>21363.063409853938</v>
      </c>
      <c r="M621" s="15">
        <v>21863.556137090301</v>
      </c>
      <c r="N621" s="15" t="s">
        <v>37</v>
      </c>
      <c r="O621" s="15" t="s">
        <v>37</v>
      </c>
      <c r="P621" s="15">
        <v>24988.177709884832</v>
      </c>
      <c r="Q621" s="15">
        <v>25504.534919874732</v>
      </c>
      <c r="R621" s="15" t="s">
        <v>37</v>
      </c>
      <c r="S621" s="15" t="s">
        <v>37</v>
      </c>
      <c r="T621" s="15" t="s">
        <v>37</v>
      </c>
      <c r="U621" s="15" t="s">
        <v>37</v>
      </c>
      <c r="V621" s="15" t="s">
        <v>37</v>
      </c>
      <c r="W621" s="15" t="s">
        <v>37</v>
      </c>
      <c r="X621" s="15" t="s">
        <v>37</v>
      </c>
      <c r="Y621" s="15" t="s">
        <v>37</v>
      </c>
      <c r="Z621" s="15" t="s">
        <v>37</v>
      </c>
      <c r="AA621" s="15" t="s">
        <v>37</v>
      </c>
      <c r="AB621" s="15" t="s">
        <v>37</v>
      </c>
      <c r="AC621" s="15" t="s">
        <v>37</v>
      </c>
      <c r="AD621" s="15" t="s">
        <v>37</v>
      </c>
      <c r="AE621" s="15" t="s">
        <v>37</v>
      </c>
      <c r="AF621" s="15" t="s">
        <v>37</v>
      </c>
      <c r="AG621" s="15" t="s">
        <v>37</v>
      </c>
      <c r="AH621" s="15" t="s">
        <v>37</v>
      </c>
      <c r="AI621" s="15" t="s">
        <v>37</v>
      </c>
      <c r="AJ621" s="15" t="s">
        <v>37</v>
      </c>
      <c r="AK621" s="15" t="s">
        <v>37</v>
      </c>
      <c r="AL621" s="15" t="s">
        <v>37</v>
      </c>
      <c r="AM621" s="15" t="s">
        <v>37</v>
      </c>
      <c r="AN621" s="15" t="s">
        <v>37</v>
      </c>
      <c r="AP621" s="16">
        <v>93719.3321767038</v>
      </c>
      <c r="AQ621" s="17">
        <v>9</v>
      </c>
      <c r="AR621" s="18" t="s">
        <v>37</v>
      </c>
      <c r="AS621" s="19">
        <v>1042260.250534339</v>
      </c>
      <c r="AT621" s="19" t="s">
        <v>37</v>
      </c>
      <c r="AV621" s="16">
        <v>93719.3321767038</v>
      </c>
      <c r="AW621" s="17">
        <v>37</v>
      </c>
      <c r="AX621" s="18" t="s">
        <v>37</v>
      </c>
      <c r="AY621" s="19">
        <v>187466.84217641322</v>
      </c>
      <c r="AZ621" s="19" t="s">
        <v>37</v>
      </c>
    </row>
    <row r="622" spans="9:52" x14ac:dyDescent="0.15">
      <c r="I622" s="14">
        <v>45181</v>
      </c>
      <c r="J622" s="15" t="s">
        <v>37</v>
      </c>
      <c r="K622" s="15" t="s">
        <v>37</v>
      </c>
      <c r="L622" s="15">
        <v>21356.642283366175</v>
      </c>
      <c r="M622" s="15">
        <v>21856.984576788527</v>
      </c>
      <c r="N622" s="15" t="s">
        <v>37</v>
      </c>
      <c r="O622" s="15" t="s">
        <v>37</v>
      </c>
      <c r="P622" s="15">
        <v>24980.666977613178</v>
      </c>
      <c r="Q622" s="15">
        <v>25496.868985378813</v>
      </c>
      <c r="R622" s="15" t="s">
        <v>37</v>
      </c>
      <c r="S622" s="15" t="s">
        <v>37</v>
      </c>
      <c r="T622" s="15" t="s">
        <v>37</v>
      </c>
      <c r="U622" s="15" t="s">
        <v>37</v>
      </c>
      <c r="V622" s="15" t="s">
        <v>37</v>
      </c>
      <c r="W622" s="15" t="s">
        <v>37</v>
      </c>
      <c r="X622" s="15" t="s">
        <v>37</v>
      </c>
      <c r="Y622" s="15" t="s">
        <v>37</v>
      </c>
      <c r="Z622" s="15" t="s">
        <v>37</v>
      </c>
      <c r="AA622" s="15" t="s">
        <v>37</v>
      </c>
      <c r="AB622" s="15" t="s">
        <v>37</v>
      </c>
      <c r="AC622" s="15" t="s">
        <v>37</v>
      </c>
      <c r="AD622" s="15" t="s">
        <v>37</v>
      </c>
      <c r="AE622" s="15" t="s">
        <v>37</v>
      </c>
      <c r="AF622" s="15" t="s">
        <v>37</v>
      </c>
      <c r="AG622" s="15" t="s">
        <v>37</v>
      </c>
      <c r="AH622" s="15" t="s">
        <v>37</v>
      </c>
      <c r="AI622" s="15" t="s">
        <v>37</v>
      </c>
      <c r="AJ622" s="15" t="s">
        <v>37</v>
      </c>
      <c r="AK622" s="15" t="s">
        <v>37</v>
      </c>
      <c r="AL622" s="15" t="s">
        <v>37</v>
      </c>
      <c r="AM622" s="15" t="s">
        <v>37</v>
      </c>
      <c r="AN622" s="15" t="s">
        <v>37</v>
      </c>
      <c r="AP622" s="16">
        <v>93691.162823146689</v>
      </c>
      <c r="AQ622" s="17">
        <v>9</v>
      </c>
      <c r="AR622" s="18" t="s">
        <v>37</v>
      </c>
      <c r="AS622" s="19">
        <v>1135951.4133574858</v>
      </c>
      <c r="AT622" s="19" t="s">
        <v>37</v>
      </c>
      <c r="AV622" s="16">
        <v>93691.162823146689</v>
      </c>
      <c r="AW622" s="17">
        <v>37</v>
      </c>
      <c r="AX622" s="18" t="s">
        <v>37</v>
      </c>
      <c r="AY622" s="19">
        <v>281158.0049995599</v>
      </c>
      <c r="AZ622" s="19" t="s">
        <v>37</v>
      </c>
    </row>
    <row r="623" spans="9:52" x14ac:dyDescent="0.15">
      <c r="I623" s="14">
        <v>45182</v>
      </c>
      <c r="J623" s="15" t="s">
        <v>37</v>
      </c>
      <c r="K623" s="15" t="s">
        <v>37</v>
      </c>
      <c r="L623" s="15">
        <v>20895.963021207157</v>
      </c>
      <c r="M623" s="15">
        <v>21395.19801271606</v>
      </c>
      <c r="N623" s="15" t="s">
        <v>37</v>
      </c>
      <c r="O623" s="15" t="s">
        <v>37</v>
      </c>
      <c r="P623" s="15">
        <v>24510.692604652068</v>
      </c>
      <c r="Q623" s="15">
        <v>25025.765257679348</v>
      </c>
      <c r="R623" s="15" t="s">
        <v>37</v>
      </c>
      <c r="S623" s="15" t="s">
        <v>37</v>
      </c>
      <c r="T623" s="15" t="s">
        <v>37</v>
      </c>
      <c r="U623" s="15" t="s">
        <v>37</v>
      </c>
      <c r="V623" s="15" t="s">
        <v>37</v>
      </c>
      <c r="W623" s="15" t="s">
        <v>37</v>
      </c>
      <c r="X623" s="15" t="s">
        <v>37</v>
      </c>
      <c r="Y623" s="15" t="s">
        <v>37</v>
      </c>
      <c r="Z623" s="15" t="s">
        <v>37</v>
      </c>
      <c r="AA623" s="15" t="s">
        <v>37</v>
      </c>
      <c r="AB623" s="15" t="s">
        <v>37</v>
      </c>
      <c r="AC623" s="15" t="s">
        <v>37</v>
      </c>
      <c r="AD623" s="15" t="s">
        <v>37</v>
      </c>
      <c r="AE623" s="15" t="s">
        <v>37</v>
      </c>
      <c r="AF623" s="15" t="s">
        <v>37</v>
      </c>
      <c r="AG623" s="15" t="s">
        <v>37</v>
      </c>
      <c r="AH623" s="15" t="s">
        <v>37</v>
      </c>
      <c r="AI623" s="15" t="s">
        <v>37</v>
      </c>
      <c r="AJ623" s="15" t="s">
        <v>37</v>
      </c>
      <c r="AK623" s="15" t="s">
        <v>37</v>
      </c>
      <c r="AL623" s="15" t="s">
        <v>37</v>
      </c>
      <c r="AM623" s="15" t="s">
        <v>37</v>
      </c>
      <c r="AN623" s="15" t="s">
        <v>37</v>
      </c>
      <c r="AP623" s="16">
        <v>91827.618896254629</v>
      </c>
      <c r="AQ623" s="17">
        <v>9</v>
      </c>
      <c r="AR623" s="18" t="s">
        <v>37</v>
      </c>
      <c r="AS623" s="19">
        <v>1227779.0322537404</v>
      </c>
      <c r="AT623" s="19" t="s">
        <v>37</v>
      </c>
      <c r="AV623" s="16">
        <v>91827.618896254629</v>
      </c>
      <c r="AW623" s="17">
        <v>37</v>
      </c>
      <c r="AX623" s="18" t="s">
        <v>37</v>
      </c>
      <c r="AY623" s="19">
        <v>372985.62389581453</v>
      </c>
      <c r="AZ623" s="19" t="s">
        <v>37</v>
      </c>
    </row>
    <row r="624" spans="9:52" x14ac:dyDescent="0.15">
      <c r="I624" s="14">
        <v>45183</v>
      </c>
      <c r="J624" s="15" t="s">
        <v>37</v>
      </c>
      <c r="K624" s="15" t="s">
        <v>37</v>
      </c>
      <c r="L624" s="15">
        <v>20889.682291750498</v>
      </c>
      <c r="M624" s="15">
        <v>21388.767227484808</v>
      </c>
      <c r="N624" s="15" t="s">
        <v>37</v>
      </c>
      <c r="O624" s="15" t="s">
        <v>37</v>
      </c>
      <c r="P624" s="15">
        <v>24503.325390760612</v>
      </c>
      <c r="Q624" s="15">
        <v>25018.243227664756</v>
      </c>
      <c r="R624" s="15" t="s">
        <v>37</v>
      </c>
      <c r="S624" s="15" t="s">
        <v>37</v>
      </c>
      <c r="T624" s="15" t="s">
        <v>37</v>
      </c>
      <c r="U624" s="15" t="s">
        <v>37</v>
      </c>
      <c r="V624" s="15" t="s">
        <v>37</v>
      </c>
      <c r="W624" s="15" t="s">
        <v>37</v>
      </c>
      <c r="X624" s="15" t="s">
        <v>37</v>
      </c>
      <c r="Y624" s="15" t="s">
        <v>37</v>
      </c>
      <c r="Z624" s="15" t="s">
        <v>37</v>
      </c>
      <c r="AA624" s="15" t="s">
        <v>37</v>
      </c>
      <c r="AB624" s="15" t="s">
        <v>37</v>
      </c>
      <c r="AC624" s="15" t="s">
        <v>37</v>
      </c>
      <c r="AD624" s="15" t="s">
        <v>37</v>
      </c>
      <c r="AE624" s="15" t="s">
        <v>37</v>
      </c>
      <c r="AF624" s="15" t="s">
        <v>37</v>
      </c>
      <c r="AG624" s="15" t="s">
        <v>37</v>
      </c>
      <c r="AH624" s="15" t="s">
        <v>37</v>
      </c>
      <c r="AI624" s="15" t="s">
        <v>37</v>
      </c>
      <c r="AJ624" s="15" t="s">
        <v>37</v>
      </c>
      <c r="AK624" s="15" t="s">
        <v>37</v>
      </c>
      <c r="AL624" s="15" t="s">
        <v>37</v>
      </c>
      <c r="AM624" s="15" t="s">
        <v>37</v>
      </c>
      <c r="AN624" s="15" t="s">
        <v>37</v>
      </c>
      <c r="AP624" s="16">
        <v>91800.018137660678</v>
      </c>
      <c r="AQ624" s="17">
        <v>9</v>
      </c>
      <c r="AR624" s="18" t="s">
        <v>37</v>
      </c>
      <c r="AS624" s="19">
        <v>1319579.0503914009</v>
      </c>
      <c r="AT624" s="19" t="s">
        <v>37</v>
      </c>
      <c r="AV624" s="16">
        <v>91800.018137660678</v>
      </c>
      <c r="AW624" s="17">
        <v>37</v>
      </c>
      <c r="AX624" s="18" t="s">
        <v>37</v>
      </c>
      <c r="AY624" s="19">
        <v>464785.64203347522</v>
      </c>
      <c r="AZ624" s="19" t="s">
        <v>37</v>
      </c>
    </row>
    <row r="625" spans="9:52" x14ac:dyDescent="0.15">
      <c r="I625" s="14">
        <v>45184</v>
      </c>
      <c r="J625" s="15" t="s">
        <v>37</v>
      </c>
      <c r="K625" s="15" t="s">
        <v>37</v>
      </c>
      <c r="L625" s="15">
        <v>20883.403450101661</v>
      </c>
      <c r="M625" s="15">
        <v>21382.338375163861</v>
      </c>
      <c r="N625" s="15" t="s">
        <v>37</v>
      </c>
      <c r="O625" s="15" t="s">
        <v>37</v>
      </c>
      <c r="P625" s="15">
        <v>24495.960391243159</v>
      </c>
      <c r="Q625" s="15">
        <v>25010.723458557466</v>
      </c>
      <c r="R625" s="15" t="s">
        <v>37</v>
      </c>
      <c r="S625" s="15" t="s">
        <v>37</v>
      </c>
      <c r="T625" s="15" t="s">
        <v>37</v>
      </c>
      <c r="U625" s="15" t="s">
        <v>37</v>
      </c>
      <c r="V625" s="15" t="s">
        <v>37</v>
      </c>
      <c r="W625" s="15" t="s">
        <v>37</v>
      </c>
      <c r="X625" s="15" t="s">
        <v>37</v>
      </c>
      <c r="Y625" s="15" t="s">
        <v>37</v>
      </c>
      <c r="Z625" s="15" t="s">
        <v>37</v>
      </c>
      <c r="AA625" s="15" t="s">
        <v>37</v>
      </c>
      <c r="AB625" s="15" t="s">
        <v>37</v>
      </c>
      <c r="AC625" s="15" t="s">
        <v>37</v>
      </c>
      <c r="AD625" s="15" t="s">
        <v>37</v>
      </c>
      <c r="AE625" s="15" t="s">
        <v>37</v>
      </c>
      <c r="AF625" s="15" t="s">
        <v>37</v>
      </c>
      <c r="AG625" s="15" t="s">
        <v>37</v>
      </c>
      <c r="AH625" s="15" t="s">
        <v>37</v>
      </c>
      <c r="AI625" s="15" t="s">
        <v>37</v>
      </c>
      <c r="AJ625" s="15" t="s">
        <v>37</v>
      </c>
      <c r="AK625" s="15" t="s">
        <v>37</v>
      </c>
      <c r="AL625" s="15" t="s">
        <v>37</v>
      </c>
      <c r="AM625" s="15" t="s">
        <v>37</v>
      </c>
      <c r="AN625" s="15" t="s">
        <v>37</v>
      </c>
      <c r="AP625" s="16">
        <v>91772.425675066144</v>
      </c>
      <c r="AQ625" s="17">
        <v>9</v>
      </c>
      <c r="AR625" s="18" t="s">
        <v>37</v>
      </c>
      <c r="AS625" s="19">
        <v>1411351.4760664671</v>
      </c>
      <c r="AT625" s="19" t="s">
        <v>37</v>
      </c>
      <c r="AV625" s="16">
        <v>91772.425675066144</v>
      </c>
      <c r="AW625" s="17">
        <v>37</v>
      </c>
      <c r="AX625" s="18" t="s">
        <v>37</v>
      </c>
      <c r="AY625" s="19">
        <v>556558.06770854141</v>
      </c>
      <c r="AZ625" s="19" t="s">
        <v>37</v>
      </c>
    </row>
    <row r="626" spans="9:52" x14ac:dyDescent="0.15">
      <c r="I626" s="14">
        <v>45185</v>
      </c>
      <c r="J626" s="15" t="s">
        <v>37</v>
      </c>
      <c r="K626" s="15" t="s">
        <v>37</v>
      </c>
      <c r="L626" s="15">
        <v>20877.126495693232</v>
      </c>
      <c r="M626" s="15">
        <v>21375.911455172241</v>
      </c>
      <c r="N626" s="15" t="s">
        <v>37</v>
      </c>
      <c r="O626" s="15" t="s">
        <v>37</v>
      </c>
      <c r="P626" s="15">
        <v>24488.597605434134</v>
      </c>
      <c r="Q626" s="15">
        <v>25003.205949677926</v>
      </c>
      <c r="R626" s="15" t="s">
        <v>37</v>
      </c>
      <c r="S626" s="15" t="s">
        <v>37</v>
      </c>
      <c r="T626" s="15" t="s">
        <v>37</v>
      </c>
      <c r="U626" s="15" t="s">
        <v>37</v>
      </c>
      <c r="V626" s="15" t="s">
        <v>37</v>
      </c>
      <c r="W626" s="15" t="s">
        <v>37</v>
      </c>
      <c r="X626" s="15" t="s">
        <v>37</v>
      </c>
      <c r="Y626" s="15" t="s">
        <v>37</v>
      </c>
      <c r="Z626" s="15" t="s">
        <v>37</v>
      </c>
      <c r="AA626" s="15" t="s">
        <v>37</v>
      </c>
      <c r="AB626" s="15" t="s">
        <v>37</v>
      </c>
      <c r="AC626" s="15" t="s">
        <v>37</v>
      </c>
      <c r="AD626" s="15" t="s">
        <v>37</v>
      </c>
      <c r="AE626" s="15" t="s">
        <v>37</v>
      </c>
      <c r="AF626" s="15" t="s">
        <v>37</v>
      </c>
      <c r="AG626" s="15" t="s">
        <v>37</v>
      </c>
      <c r="AH626" s="15" t="s">
        <v>37</v>
      </c>
      <c r="AI626" s="15" t="s">
        <v>37</v>
      </c>
      <c r="AJ626" s="15" t="s">
        <v>37</v>
      </c>
      <c r="AK626" s="15" t="s">
        <v>37</v>
      </c>
      <c r="AL626" s="15" t="s">
        <v>37</v>
      </c>
      <c r="AM626" s="15" t="s">
        <v>37</v>
      </c>
      <c r="AN626" s="15" t="s">
        <v>37</v>
      </c>
      <c r="AP626" s="16">
        <v>91744.841505977529</v>
      </c>
      <c r="AQ626" s="17">
        <v>9</v>
      </c>
      <c r="AR626" s="18" t="s">
        <v>37</v>
      </c>
      <c r="AS626" s="19">
        <v>1503096.3175724447</v>
      </c>
      <c r="AT626" s="19" t="s">
        <v>37</v>
      </c>
      <c r="AV626" s="16">
        <v>91744.841505977529</v>
      </c>
      <c r="AW626" s="17">
        <v>37</v>
      </c>
      <c r="AX626" s="18">
        <v>37</v>
      </c>
      <c r="AY626" s="19">
        <v>648302.90921451896</v>
      </c>
      <c r="AZ626" s="19">
        <v>648302.90921451896</v>
      </c>
    </row>
    <row r="627" spans="9:52" x14ac:dyDescent="0.15">
      <c r="I627" s="14">
        <v>45186</v>
      </c>
      <c r="J627" s="15" t="s">
        <v>37</v>
      </c>
      <c r="K627" s="15" t="s">
        <v>37</v>
      </c>
      <c r="L627" s="15">
        <v>20870.851427957958</v>
      </c>
      <c r="M627" s="15">
        <v>21369.486466929142</v>
      </c>
      <c r="N627" s="15" t="s">
        <v>37</v>
      </c>
      <c r="O627" s="15" t="s">
        <v>37</v>
      </c>
      <c r="P627" s="15">
        <v>24481.237032668156</v>
      </c>
      <c r="Q627" s="15">
        <v>24995.690700346764</v>
      </c>
      <c r="R627" s="15" t="s">
        <v>37</v>
      </c>
      <c r="S627" s="15" t="s">
        <v>37</v>
      </c>
      <c r="T627" s="15" t="s">
        <v>37</v>
      </c>
      <c r="U627" s="15" t="s">
        <v>37</v>
      </c>
      <c r="V627" s="15" t="s">
        <v>37</v>
      </c>
      <c r="W627" s="15" t="s">
        <v>37</v>
      </c>
      <c r="X627" s="15" t="s">
        <v>37</v>
      </c>
      <c r="Y627" s="15" t="s">
        <v>37</v>
      </c>
      <c r="Z627" s="15" t="s">
        <v>37</v>
      </c>
      <c r="AA627" s="15" t="s">
        <v>37</v>
      </c>
      <c r="AB627" s="15" t="s">
        <v>37</v>
      </c>
      <c r="AC627" s="15" t="s">
        <v>37</v>
      </c>
      <c r="AD627" s="15" t="s">
        <v>37</v>
      </c>
      <c r="AE627" s="15" t="s">
        <v>37</v>
      </c>
      <c r="AF627" s="15" t="s">
        <v>37</v>
      </c>
      <c r="AG627" s="15" t="s">
        <v>37</v>
      </c>
      <c r="AH627" s="15" t="s">
        <v>37</v>
      </c>
      <c r="AI627" s="15" t="s">
        <v>37</v>
      </c>
      <c r="AJ627" s="15" t="s">
        <v>37</v>
      </c>
      <c r="AK627" s="15" t="s">
        <v>37</v>
      </c>
      <c r="AL627" s="15" t="s">
        <v>37</v>
      </c>
      <c r="AM627" s="15" t="s">
        <v>37</v>
      </c>
      <c r="AN627" s="15" t="s">
        <v>37</v>
      </c>
      <c r="AP627" s="16">
        <v>91717.265627902016</v>
      </c>
      <c r="AQ627" s="17">
        <v>9</v>
      </c>
      <c r="AR627" s="18" t="s">
        <v>37</v>
      </c>
      <c r="AS627" s="19">
        <v>1594813.5832003467</v>
      </c>
      <c r="AT627" s="19" t="s">
        <v>37</v>
      </c>
      <c r="AV627" s="16">
        <v>91717.265627902016</v>
      </c>
      <c r="AW627" s="17">
        <v>38</v>
      </c>
      <c r="AX627" s="18" t="s">
        <v>37</v>
      </c>
      <c r="AY627" s="19">
        <v>91717.265627902016</v>
      </c>
      <c r="AZ627" s="19" t="s">
        <v>37</v>
      </c>
    </row>
    <row r="628" spans="9:52" x14ac:dyDescent="0.15">
      <c r="I628" s="14">
        <v>45187</v>
      </c>
      <c r="J628" s="15" t="s">
        <v>37</v>
      </c>
      <c r="K628" s="15" t="s">
        <v>37</v>
      </c>
      <c r="L628" s="15">
        <v>20864.578246328754</v>
      </c>
      <c r="M628" s="15">
        <v>21363.063409853938</v>
      </c>
      <c r="N628" s="15" t="s">
        <v>37</v>
      </c>
      <c r="O628" s="15" t="s">
        <v>37</v>
      </c>
      <c r="P628" s="15">
        <v>24473.878672280051</v>
      </c>
      <c r="Q628" s="15">
        <v>24988.177709884832</v>
      </c>
      <c r="R628" s="15" t="s">
        <v>37</v>
      </c>
      <c r="S628" s="15" t="s">
        <v>37</v>
      </c>
      <c r="T628" s="15" t="s">
        <v>37</v>
      </c>
      <c r="U628" s="15" t="s">
        <v>37</v>
      </c>
      <c r="V628" s="15" t="s">
        <v>37</v>
      </c>
      <c r="W628" s="15" t="s">
        <v>37</v>
      </c>
      <c r="X628" s="15" t="s">
        <v>37</v>
      </c>
      <c r="Y628" s="15" t="s">
        <v>37</v>
      </c>
      <c r="Z628" s="15" t="s">
        <v>37</v>
      </c>
      <c r="AA628" s="15" t="s">
        <v>37</v>
      </c>
      <c r="AB628" s="15" t="s">
        <v>37</v>
      </c>
      <c r="AC628" s="15" t="s">
        <v>37</v>
      </c>
      <c r="AD628" s="15" t="s">
        <v>37</v>
      </c>
      <c r="AE628" s="15" t="s">
        <v>37</v>
      </c>
      <c r="AF628" s="15" t="s">
        <v>37</v>
      </c>
      <c r="AG628" s="15" t="s">
        <v>37</v>
      </c>
      <c r="AH628" s="15" t="s">
        <v>37</v>
      </c>
      <c r="AI628" s="15" t="s">
        <v>37</v>
      </c>
      <c r="AJ628" s="15" t="s">
        <v>37</v>
      </c>
      <c r="AK628" s="15" t="s">
        <v>37</v>
      </c>
      <c r="AL628" s="15" t="s">
        <v>37</v>
      </c>
      <c r="AM628" s="15" t="s">
        <v>37</v>
      </c>
      <c r="AN628" s="15" t="s">
        <v>37</v>
      </c>
      <c r="AP628" s="16">
        <v>91689.69803834756</v>
      </c>
      <c r="AQ628" s="17">
        <v>9</v>
      </c>
      <c r="AR628" s="18" t="s">
        <v>37</v>
      </c>
      <c r="AS628" s="19">
        <v>1686503.2812386942</v>
      </c>
      <c r="AT628" s="19" t="s">
        <v>37</v>
      </c>
      <c r="AV628" s="16">
        <v>91689.69803834756</v>
      </c>
      <c r="AW628" s="17">
        <v>38</v>
      </c>
      <c r="AX628" s="18" t="s">
        <v>37</v>
      </c>
      <c r="AY628" s="19">
        <v>183406.96366624959</v>
      </c>
      <c r="AZ628" s="19" t="s">
        <v>37</v>
      </c>
    </row>
    <row r="629" spans="9:52" x14ac:dyDescent="0.15">
      <c r="I629" s="14">
        <v>45188</v>
      </c>
      <c r="J629" s="15" t="s">
        <v>37</v>
      </c>
      <c r="K629" s="15" t="s">
        <v>37</v>
      </c>
      <c r="L629" s="15">
        <v>20858.306950238712</v>
      </c>
      <c r="M629" s="15">
        <v>21356.642283366175</v>
      </c>
      <c r="N629" s="15" t="s">
        <v>37</v>
      </c>
      <c r="O629" s="15" t="s">
        <v>37</v>
      </c>
      <c r="P629" s="15">
        <v>24466.522523604839</v>
      </c>
      <c r="Q629" s="15">
        <v>24980.666977613178</v>
      </c>
      <c r="R629" s="15" t="s">
        <v>37</v>
      </c>
      <c r="S629" s="15" t="s">
        <v>37</v>
      </c>
      <c r="T629" s="15" t="s">
        <v>37</v>
      </c>
      <c r="U629" s="15" t="s">
        <v>37</v>
      </c>
      <c r="V629" s="15" t="s">
        <v>37</v>
      </c>
      <c r="W629" s="15" t="s">
        <v>37</v>
      </c>
      <c r="X629" s="15" t="s">
        <v>37</v>
      </c>
      <c r="Y629" s="15" t="s">
        <v>37</v>
      </c>
      <c r="Z629" s="15" t="s">
        <v>37</v>
      </c>
      <c r="AA629" s="15" t="s">
        <v>37</v>
      </c>
      <c r="AB629" s="15" t="s">
        <v>37</v>
      </c>
      <c r="AC629" s="15" t="s">
        <v>37</v>
      </c>
      <c r="AD629" s="15" t="s">
        <v>37</v>
      </c>
      <c r="AE629" s="15" t="s">
        <v>37</v>
      </c>
      <c r="AF629" s="15" t="s">
        <v>37</v>
      </c>
      <c r="AG629" s="15" t="s">
        <v>37</v>
      </c>
      <c r="AH629" s="15" t="s">
        <v>37</v>
      </c>
      <c r="AI629" s="15" t="s">
        <v>37</v>
      </c>
      <c r="AJ629" s="15" t="s">
        <v>37</v>
      </c>
      <c r="AK629" s="15" t="s">
        <v>37</v>
      </c>
      <c r="AL629" s="15" t="s">
        <v>37</v>
      </c>
      <c r="AM629" s="15" t="s">
        <v>37</v>
      </c>
      <c r="AN629" s="15" t="s">
        <v>37</v>
      </c>
      <c r="AP629" s="16">
        <v>91662.138734822904</v>
      </c>
      <c r="AQ629" s="17">
        <v>9</v>
      </c>
      <c r="AR629" s="18" t="s">
        <v>37</v>
      </c>
      <c r="AS629" s="19">
        <v>1778165.4199735171</v>
      </c>
      <c r="AT629" s="19" t="s">
        <v>37</v>
      </c>
      <c r="AV629" s="16">
        <v>91662.138734822904</v>
      </c>
      <c r="AW629" s="17">
        <v>38</v>
      </c>
      <c r="AX629" s="18" t="s">
        <v>37</v>
      </c>
      <c r="AY629" s="19">
        <v>275069.10240107251</v>
      </c>
      <c r="AZ629" s="19" t="s">
        <v>37</v>
      </c>
    </row>
    <row r="630" spans="9:52" x14ac:dyDescent="0.15">
      <c r="I630" s="14">
        <v>45189</v>
      </c>
      <c r="J630" s="15" t="s">
        <v>37</v>
      </c>
      <c r="K630" s="15" t="s">
        <v>37</v>
      </c>
      <c r="L630" s="15">
        <v>20398.732375227162</v>
      </c>
      <c r="M630" s="15" t="s">
        <v>37</v>
      </c>
      <c r="N630" s="15" t="s">
        <v>37</v>
      </c>
      <c r="O630" s="15" t="s">
        <v>37</v>
      </c>
      <c r="P630" s="15">
        <v>23997.674839072497</v>
      </c>
      <c r="Q630" s="15">
        <v>24510.692604652068</v>
      </c>
      <c r="R630" s="15" t="s">
        <v>37</v>
      </c>
      <c r="S630" s="15" t="s">
        <v>37</v>
      </c>
      <c r="T630" s="15" t="s">
        <v>37</v>
      </c>
      <c r="U630" s="15" t="s">
        <v>37</v>
      </c>
      <c r="V630" s="15" t="s">
        <v>37</v>
      </c>
      <c r="W630" s="15" t="s">
        <v>37</v>
      </c>
      <c r="X630" s="15" t="s">
        <v>37</v>
      </c>
      <c r="Y630" s="15" t="s">
        <v>37</v>
      </c>
      <c r="Z630" s="15" t="s">
        <v>37</v>
      </c>
      <c r="AA630" s="15" t="s">
        <v>37</v>
      </c>
      <c r="AB630" s="15" t="s">
        <v>37</v>
      </c>
      <c r="AC630" s="15" t="s">
        <v>37</v>
      </c>
      <c r="AD630" s="15" t="s">
        <v>37</v>
      </c>
      <c r="AE630" s="15" t="s">
        <v>37</v>
      </c>
      <c r="AF630" s="15" t="s">
        <v>37</v>
      </c>
      <c r="AG630" s="15" t="s">
        <v>37</v>
      </c>
      <c r="AH630" s="15" t="s">
        <v>37</v>
      </c>
      <c r="AI630" s="15" t="s">
        <v>37</v>
      </c>
      <c r="AJ630" s="15" t="s">
        <v>37</v>
      </c>
      <c r="AK630" s="15" t="s">
        <v>37</v>
      </c>
      <c r="AL630" s="15" t="s">
        <v>37</v>
      </c>
      <c r="AM630" s="15" t="s">
        <v>37</v>
      </c>
      <c r="AN630" s="15" t="s">
        <v>37</v>
      </c>
      <c r="AP630" s="16">
        <v>68907.099818951727</v>
      </c>
      <c r="AQ630" s="17">
        <v>9</v>
      </c>
      <c r="AR630" s="18" t="s">
        <v>37</v>
      </c>
      <c r="AS630" s="19">
        <v>1847072.5197924688</v>
      </c>
      <c r="AT630" s="19" t="s">
        <v>37</v>
      </c>
      <c r="AV630" s="16">
        <v>68907.099818951727</v>
      </c>
      <c r="AW630" s="17">
        <v>38</v>
      </c>
      <c r="AX630" s="18" t="s">
        <v>37</v>
      </c>
      <c r="AY630" s="19">
        <v>343976.20222002425</v>
      </c>
      <c r="AZ630" s="19" t="s">
        <v>37</v>
      </c>
    </row>
    <row r="631" spans="9:52" x14ac:dyDescent="0.15">
      <c r="I631" s="14">
        <v>45190</v>
      </c>
      <c r="J631" s="15" t="s">
        <v>37</v>
      </c>
      <c r="K631" s="15" t="s">
        <v>37</v>
      </c>
      <c r="L631" s="15">
        <v>20392.601099096089</v>
      </c>
      <c r="M631" s="15" t="s">
        <v>37</v>
      </c>
      <c r="N631" s="15" t="s">
        <v>37</v>
      </c>
      <c r="O631" s="15" t="s">
        <v>37</v>
      </c>
      <c r="P631" s="15">
        <v>23990.461823663725</v>
      </c>
      <c r="Q631" s="15">
        <v>24503.325390760612</v>
      </c>
      <c r="R631" s="15" t="s">
        <v>37</v>
      </c>
      <c r="S631" s="15" t="s">
        <v>37</v>
      </c>
      <c r="T631" s="15" t="s">
        <v>37</v>
      </c>
      <c r="U631" s="15" t="s">
        <v>37</v>
      </c>
      <c r="V631" s="15" t="s">
        <v>37</v>
      </c>
      <c r="W631" s="15" t="s">
        <v>37</v>
      </c>
      <c r="X631" s="15" t="s">
        <v>37</v>
      </c>
      <c r="Y631" s="15" t="s">
        <v>37</v>
      </c>
      <c r="Z631" s="15" t="s">
        <v>37</v>
      </c>
      <c r="AA631" s="15" t="s">
        <v>37</v>
      </c>
      <c r="AB631" s="15" t="s">
        <v>37</v>
      </c>
      <c r="AC631" s="15" t="s">
        <v>37</v>
      </c>
      <c r="AD631" s="15" t="s">
        <v>37</v>
      </c>
      <c r="AE631" s="15" t="s">
        <v>37</v>
      </c>
      <c r="AF631" s="15" t="s">
        <v>37</v>
      </c>
      <c r="AG631" s="15" t="s">
        <v>37</v>
      </c>
      <c r="AH631" s="15" t="s">
        <v>37</v>
      </c>
      <c r="AI631" s="15" t="s">
        <v>37</v>
      </c>
      <c r="AJ631" s="15" t="s">
        <v>37</v>
      </c>
      <c r="AK631" s="15" t="s">
        <v>37</v>
      </c>
      <c r="AL631" s="15" t="s">
        <v>37</v>
      </c>
      <c r="AM631" s="15" t="s">
        <v>37</v>
      </c>
      <c r="AN631" s="15" t="s">
        <v>37</v>
      </c>
      <c r="AP631" s="16">
        <v>68886.388313520423</v>
      </c>
      <c r="AQ631" s="17">
        <v>9</v>
      </c>
      <c r="AR631" s="18" t="s">
        <v>37</v>
      </c>
      <c r="AS631" s="19">
        <v>1915958.9081059892</v>
      </c>
      <c r="AT631" s="19" t="s">
        <v>37</v>
      </c>
      <c r="AV631" s="16">
        <v>68886.388313520423</v>
      </c>
      <c r="AW631" s="17">
        <v>38</v>
      </c>
      <c r="AX631" s="18" t="s">
        <v>37</v>
      </c>
      <c r="AY631" s="19">
        <v>412862.59053354466</v>
      </c>
      <c r="AZ631" s="19" t="s">
        <v>37</v>
      </c>
    </row>
    <row r="632" spans="9:52" x14ac:dyDescent="0.15">
      <c r="I632" s="14">
        <v>45191</v>
      </c>
      <c r="J632" s="15" t="s">
        <v>37</v>
      </c>
      <c r="K632" s="15" t="s">
        <v>37</v>
      </c>
      <c r="L632" s="15">
        <v>20386.471665851444</v>
      </c>
      <c r="M632" s="15" t="s">
        <v>37</v>
      </c>
      <c r="N632" s="15" t="s">
        <v>37</v>
      </c>
      <c r="O632" s="15" t="s">
        <v>37</v>
      </c>
      <c r="P632" s="15">
        <v>23983.250976281302</v>
      </c>
      <c r="Q632" s="15">
        <v>24495.960391243159</v>
      </c>
      <c r="R632" s="15" t="s">
        <v>37</v>
      </c>
      <c r="S632" s="15" t="s">
        <v>37</v>
      </c>
      <c r="T632" s="15" t="s">
        <v>37</v>
      </c>
      <c r="U632" s="15" t="s">
        <v>37</v>
      </c>
      <c r="V632" s="15" t="s">
        <v>37</v>
      </c>
      <c r="W632" s="15" t="s">
        <v>37</v>
      </c>
      <c r="X632" s="15" t="s">
        <v>37</v>
      </c>
      <c r="Y632" s="15" t="s">
        <v>37</v>
      </c>
      <c r="Z632" s="15" t="s">
        <v>37</v>
      </c>
      <c r="AA632" s="15" t="s">
        <v>37</v>
      </c>
      <c r="AB632" s="15" t="s">
        <v>37</v>
      </c>
      <c r="AC632" s="15" t="s">
        <v>37</v>
      </c>
      <c r="AD632" s="15" t="s">
        <v>37</v>
      </c>
      <c r="AE632" s="15" t="s">
        <v>37</v>
      </c>
      <c r="AF632" s="15" t="s">
        <v>37</v>
      </c>
      <c r="AG632" s="15" t="s">
        <v>37</v>
      </c>
      <c r="AH632" s="15" t="s">
        <v>37</v>
      </c>
      <c r="AI632" s="15" t="s">
        <v>37</v>
      </c>
      <c r="AJ632" s="15" t="s">
        <v>37</v>
      </c>
      <c r="AK632" s="15" t="s">
        <v>37</v>
      </c>
      <c r="AL632" s="15" t="s">
        <v>37</v>
      </c>
      <c r="AM632" s="15" t="s">
        <v>37</v>
      </c>
      <c r="AN632" s="15" t="s">
        <v>37</v>
      </c>
      <c r="AP632" s="16">
        <v>68865.683033375914</v>
      </c>
      <c r="AQ632" s="17">
        <v>9</v>
      </c>
      <c r="AR632" s="18" t="s">
        <v>37</v>
      </c>
      <c r="AS632" s="19">
        <v>1984824.5911393652</v>
      </c>
      <c r="AT632" s="19" t="s">
        <v>37</v>
      </c>
      <c r="AV632" s="16">
        <v>68865.683033375914</v>
      </c>
      <c r="AW632" s="17">
        <v>38</v>
      </c>
      <c r="AX632" s="18" t="s">
        <v>37</v>
      </c>
      <c r="AY632" s="19">
        <v>481728.27356692054</v>
      </c>
      <c r="AZ632" s="19" t="s">
        <v>37</v>
      </c>
    </row>
    <row r="633" spans="9:52" x14ac:dyDescent="0.15">
      <c r="I633" s="14">
        <v>45192</v>
      </c>
      <c r="J633" s="15" t="s">
        <v>37</v>
      </c>
      <c r="K633" s="15" t="s">
        <v>37</v>
      </c>
      <c r="L633" s="15">
        <v>20380.344074939312</v>
      </c>
      <c r="M633" s="15" t="s">
        <v>37</v>
      </c>
      <c r="N633" s="15" t="s">
        <v>37</v>
      </c>
      <c r="O633" s="15" t="s">
        <v>37</v>
      </c>
      <c r="P633" s="15">
        <v>23976.042296273572</v>
      </c>
      <c r="Q633" s="15">
        <v>24488.597605434134</v>
      </c>
      <c r="R633" s="15" t="s">
        <v>37</v>
      </c>
      <c r="S633" s="15" t="s">
        <v>37</v>
      </c>
      <c r="T633" s="15" t="s">
        <v>37</v>
      </c>
      <c r="U633" s="15" t="s">
        <v>37</v>
      </c>
      <c r="V633" s="15" t="s">
        <v>37</v>
      </c>
      <c r="W633" s="15" t="s">
        <v>37</v>
      </c>
      <c r="X633" s="15" t="s">
        <v>37</v>
      </c>
      <c r="Y633" s="15" t="s">
        <v>37</v>
      </c>
      <c r="Z633" s="15" t="s">
        <v>37</v>
      </c>
      <c r="AA633" s="15" t="s">
        <v>37</v>
      </c>
      <c r="AB633" s="15" t="s">
        <v>37</v>
      </c>
      <c r="AC633" s="15" t="s">
        <v>37</v>
      </c>
      <c r="AD633" s="15" t="s">
        <v>37</v>
      </c>
      <c r="AE633" s="15" t="s">
        <v>37</v>
      </c>
      <c r="AF633" s="15" t="s">
        <v>37</v>
      </c>
      <c r="AG633" s="15" t="s">
        <v>37</v>
      </c>
      <c r="AH633" s="15" t="s">
        <v>37</v>
      </c>
      <c r="AI633" s="15" t="s">
        <v>37</v>
      </c>
      <c r="AJ633" s="15" t="s">
        <v>37</v>
      </c>
      <c r="AK633" s="15" t="s">
        <v>37</v>
      </c>
      <c r="AL633" s="15" t="s">
        <v>37</v>
      </c>
      <c r="AM633" s="15" t="s">
        <v>37</v>
      </c>
      <c r="AN633" s="15" t="s">
        <v>37</v>
      </c>
      <c r="AP633" s="16">
        <v>68844.98397664701</v>
      </c>
      <c r="AQ633" s="17">
        <v>9</v>
      </c>
      <c r="AR633" s="18" t="s">
        <v>37</v>
      </c>
      <c r="AS633" s="19">
        <v>2053669.5751160122</v>
      </c>
      <c r="AT633" s="19" t="s">
        <v>37</v>
      </c>
      <c r="AV633" s="16">
        <v>68844.98397664701</v>
      </c>
      <c r="AW633" s="17">
        <v>38</v>
      </c>
      <c r="AX633" s="18">
        <v>38</v>
      </c>
      <c r="AY633" s="19">
        <v>550573.25754356757</v>
      </c>
      <c r="AZ633" s="19">
        <v>550573.25754356757</v>
      </c>
    </row>
    <row r="634" spans="9:52" x14ac:dyDescent="0.15">
      <c r="I634" s="14">
        <v>45193</v>
      </c>
      <c r="J634" s="15" t="s">
        <v>37</v>
      </c>
      <c r="K634" s="15" t="s">
        <v>37</v>
      </c>
      <c r="L634" s="15">
        <v>20374.21832580593</v>
      </c>
      <c r="M634" s="15" t="s">
        <v>37</v>
      </c>
      <c r="N634" s="15" t="s">
        <v>37</v>
      </c>
      <c r="O634" s="15" t="s">
        <v>37</v>
      </c>
      <c r="P634" s="15">
        <v>23968.835782989092</v>
      </c>
      <c r="Q634" s="15">
        <v>24481.237032668156</v>
      </c>
      <c r="R634" s="15" t="s">
        <v>37</v>
      </c>
      <c r="S634" s="15" t="s">
        <v>37</v>
      </c>
      <c r="T634" s="15" t="s">
        <v>37</v>
      </c>
      <c r="U634" s="15" t="s">
        <v>37</v>
      </c>
      <c r="V634" s="15" t="s">
        <v>37</v>
      </c>
      <c r="W634" s="15" t="s">
        <v>37</v>
      </c>
      <c r="X634" s="15" t="s">
        <v>37</v>
      </c>
      <c r="Y634" s="15" t="s">
        <v>37</v>
      </c>
      <c r="Z634" s="15" t="s">
        <v>37</v>
      </c>
      <c r="AA634" s="15" t="s">
        <v>37</v>
      </c>
      <c r="AB634" s="15" t="s">
        <v>37</v>
      </c>
      <c r="AC634" s="15" t="s">
        <v>37</v>
      </c>
      <c r="AD634" s="15" t="s">
        <v>37</v>
      </c>
      <c r="AE634" s="15" t="s">
        <v>37</v>
      </c>
      <c r="AF634" s="15" t="s">
        <v>37</v>
      </c>
      <c r="AG634" s="15" t="s">
        <v>37</v>
      </c>
      <c r="AH634" s="15" t="s">
        <v>37</v>
      </c>
      <c r="AI634" s="15" t="s">
        <v>37</v>
      </c>
      <c r="AJ634" s="15" t="s">
        <v>37</v>
      </c>
      <c r="AK634" s="15" t="s">
        <v>37</v>
      </c>
      <c r="AL634" s="15" t="s">
        <v>37</v>
      </c>
      <c r="AM634" s="15" t="s">
        <v>37</v>
      </c>
      <c r="AN634" s="15" t="s">
        <v>37</v>
      </c>
      <c r="AP634" s="16">
        <v>68824.291141463182</v>
      </c>
      <c r="AQ634" s="17">
        <v>9</v>
      </c>
      <c r="AR634" s="18" t="s">
        <v>37</v>
      </c>
      <c r="AS634" s="19">
        <v>2122493.8662574752</v>
      </c>
      <c r="AT634" s="19" t="s">
        <v>37</v>
      </c>
      <c r="AV634" s="16">
        <v>68824.291141463182</v>
      </c>
      <c r="AW634" s="17">
        <v>39</v>
      </c>
      <c r="AX634" s="18" t="s">
        <v>37</v>
      </c>
      <c r="AY634" s="19">
        <v>68824.291141463182</v>
      </c>
      <c r="AZ634" s="19" t="s">
        <v>37</v>
      </c>
    </row>
    <row r="635" spans="9:52" x14ac:dyDescent="0.15">
      <c r="I635" s="14">
        <v>45194</v>
      </c>
      <c r="J635" s="15" t="s">
        <v>37</v>
      </c>
      <c r="K635" s="15" t="s">
        <v>37</v>
      </c>
      <c r="L635" s="15">
        <v>20368.094417897719</v>
      </c>
      <c r="M635" s="15" t="s">
        <v>37</v>
      </c>
      <c r="N635" s="15" t="s">
        <v>37</v>
      </c>
      <c r="O635" s="15" t="s">
        <v>37</v>
      </c>
      <c r="P635" s="15">
        <v>23961.631435776606</v>
      </c>
      <c r="Q635" s="15">
        <v>24473.878672280051</v>
      </c>
      <c r="R635" s="15" t="s">
        <v>37</v>
      </c>
      <c r="S635" s="15" t="s">
        <v>37</v>
      </c>
      <c r="T635" s="15" t="s">
        <v>37</v>
      </c>
      <c r="U635" s="15" t="s">
        <v>37</v>
      </c>
      <c r="V635" s="15" t="s">
        <v>37</v>
      </c>
      <c r="W635" s="15" t="s">
        <v>37</v>
      </c>
      <c r="X635" s="15" t="s">
        <v>37</v>
      </c>
      <c r="Y635" s="15" t="s">
        <v>37</v>
      </c>
      <c r="Z635" s="15" t="s">
        <v>37</v>
      </c>
      <c r="AA635" s="15" t="s">
        <v>37</v>
      </c>
      <c r="AB635" s="15" t="s">
        <v>37</v>
      </c>
      <c r="AC635" s="15" t="s">
        <v>37</v>
      </c>
      <c r="AD635" s="15" t="s">
        <v>37</v>
      </c>
      <c r="AE635" s="15" t="s">
        <v>37</v>
      </c>
      <c r="AF635" s="15" t="s">
        <v>37</v>
      </c>
      <c r="AG635" s="15" t="s">
        <v>37</v>
      </c>
      <c r="AH635" s="15" t="s">
        <v>37</v>
      </c>
      <c r="AI635" s="15" t="s">
        <v>37</v>
      </c>
      <c r="AJ635" s="15" t="s">
        <v>37</v>
      </c>
      <c r="AK635" s="15" t="s">
        <v>37</v>
      </c>
      <c r="AL635" s="15" t="s">
        <v>37</v>
      </c>
      <c r="AM635" s="15" t="s">
        <v>37</v>
      </c>
      <c r="AN635" s="15" t="s">
        <v>37</v>
      </c>
      <c r="AP635" s="16">
        <v>68803.604525954375</v>
      </c>
      <c r="AQ635" s="17">
        <v>9</v>
      </c>
      <c r="AR635" s="18" t="s">
        <v>37</v>
      </c>
      <c r="AS635" s="19">
        <v>2191297.4707834297</v>
      </c>
      <c r="AT635" s="19" t="s">
        <v>37</v>
      </c>
      <c r="AV635" s="16">
        <v>68803.604525954375</v>
      </c>
      <c r="AW635" s="17">
        <v>39</v>
      </c>
      <c r="AX635" s="18" t="s">
        <v>37</v>
      </c>
      <c r="AY635" s="19">
        <v>137627.89566741756</v>
      </c>
      <c r="AZ635" s="19" t="s">
        <v>37</v>
      </c>
    </row>
    <row r="636" spans="9:52" x14ac:dyDescent="0.15">
      <c r="I636" s="14">
        <v>45195</v>
      </c>
      <c r="J636" s="15" t="s">
        <v>37</v>
      </c>
      <c r="K636" s="15" t="s">
        <v>37</v>
      </c>
      <c r="L636" s="15">
        <v>20361.972350661254</v>
      </c>
      <c r="M636" s="15" t="s">
        <v>37</v>
      </c>
      <c r="N636" s="15" t="s">
        <v>37</v>
      </c>
      <c r="O636" s="15" t="s">
        <v>37</v>
      </c>
      <c r="P636" s="15">
        <v>23954.429253985054</v>
      </c>
      <c r="Q636" s="15">
        <v>24466.522523604839</v>
      </c>
      <c r="R636" s="15" t="s">
        <v>37</v>
      </c>
      <c r="S636" s="15" t="s">
        <v>37</v>
      </c>
      <c r="T636" s="15" t="s">
        <v>37</v>
      </c>
      <c r="U636" s="15" t="s">
        <v>37</v>
      </c>
      <c r="V636" s="15" t="s">
        <v>37</v>
      </c>
      <c r="W636" s="15" t="s">
        <v>37</v>
      </c>
      <c r="X636" s="15" t="s">
        <v>37</v>
      </c>
      <c r="Y636" s="15" t="s">
        <v>37</v>
      </c>
      <c r="Z636" s="15" t="s">
        <v>37</v>
      </c>
      <c r="AA636" s="15" t="s">
        <v>37</v>
      </c>
      <c r="AB636" s="15" t="s">
        <v>37</v>
      </c>
      <c r="AC636" s="15" t="s">
        <v>37</v>
      </c>
      <c r="AD636" s="15" t="s">
        <v>37</v>
      </c>
      <c r="AE636" s="15" t="s">
        <v>37</v>
      </c>
      <c r="AF636" s="15" t="s">
        <v>37</v>
      </c>
      <c r="AG636" s="15" t="s">
        <v>37</v>
      </c>
      <c r="AH636" s="15" t="s">
        <v>37</v>
      </c>
      <c r="AI636" s="15" t="s">
        <v>37</v>
      </c>
      <c r="AJ636" s="15" t="s">
        <v>37</v>
      </c>
      <c r="AK636" s="15" t="s">
        <v>37</v>
      </c>
      <c r="AL636" s="15" t="s">
        <v>37</v>
      </c>
      <c r="AM636" s="15" t="s">
        <v>37</v>
      </c>
      <c r="AN636" s="15" t="s">
        <v>37</v>
      </c>
      <c r="AP636" s="16">
        <v>68782.92412825115</v>
      </c>
      <c r="AQ636" s="17">
        <v>9</v>
      </c>
      <c r="AR636" s="18" t="s">
        <v>37</v>
      </c>
      <c r="AS636" s="19">
        <v>2260080.3949116808</v>
      </c>
      <c r="AT636" s="19" t="s">
        <v>37</v>
      </c>
      <c r="AV636" s="16">
        <v>68782.92412825115</v>
      </c>
      <c r="AW636" s="17">
        <v>39</v>
      </c>
      <c r="AX636" s="18" t="s">
        <v>37</v>
      </c>
      <c r="AY636" s="19">
        <v>206410.81979566871</v>
      </c>
      <c r="AZ636" s="19" t="s">
        <v>37</v>
      </c>
    </row>
    <row r="637" spans="9:52" x14ac:dyDescent="0.15">
      <c r="I637" s="14">
        <v>45196</v>
      </c>
      <c r="J637" s="15" t="s">
        <v>37</v>
      </c>
      <c r="K637" s="15" t="s">
        <v>37</v>
      </c>
      <c r="L637" s="15" t="s">
        <v>37</v>
      </c>
      <c r="M637" s="15" t="s">
        <v>37</v>
      </c>
      <c r="N637" s="15" t="s">
        <v>37</v>
      </c>
      <c r="O637" s="15" t="s">
        <v>37</v>
      </c>
      <c r="P637" s="15">
        <v>23486.705597791195</v>
      </c>
      <c r="Q637" s="15">
        <v>23997.674839072497</v>
      </c>
      <c r="R637" s="15" t="s">
        <v>37</v>
      </c>
      <c r="S637" s="15" t="s">
        <v>37</v>
      </c>
      <c r="T637" s="15" t="s">
        <v>37</v>
      </c>
      <c r="U637" s="15" t="s">
        <v>37</v>
      </c>
      <c r="V637" s="15" t="s">
        <v>37</v>
      </c>
      <c r="W637" s="15" t="s">
        <v>37</v>
      </c>
      <c r="X637" s="15" t="s">
        <v>37</v>
      </c>
      <c r="Y637" s="15" t="s">
        <v>37</v>
      </c>
      <c r="Z637" s="15" t="s">
        <v>37</v>
      </c>
      <c r="AA637" s="15" t="s">
        <v>37</v>
      </c>
      <c r="AB637" s="15" t="s">
        <v>37</v>
      </c>
      <c r="AC637" s="15" t="s">
        <v>37</v>
      </c>
      <c r="AD637" s="15" t="s">
        <v>37</v>
      </c>
      <c r="AE637" s="15" t="s">
        <v>37</v>
      </c>
      <c r="AF637" s="15" t="s">
        <v>37</v>
      </c>
      <c r="AG637" s="15" t="s">
        <v>37</v>
      </c>
      <c r="AH637" s="15" t="s">
        <v>37</v>
      </c>
      <c r="AI637" s="15" t="s">
        <v>37</v>
      </c>
      <c r="AJ637" s="15" t="s">
        <v>37</v>
      </c>
      <c r="AK637" s="15" t="s">
        <v>37</v>
      </c>
      <c r="AL637" s="15" t="s">
        <v>37</v>
      </c>
      <c r="AM637" s="15" t="s">
        <v>37</v>
      </c>
      <c r="AN637" s="15" t="s">
        <v>37</v>
      </c>
      <c r="AP637" s="16">
        <v>47484.380436863692</v>
      </c>
      <c r="AQ637" s="17">
        <v>9</v>
      </c>
      <c r="AR637" s="18" t="s">
        <v>37</v>
      </c>
      <c r="AS637" s="19">
        <v>2307564.7753485446</v>
      </c>
      <c r="AT637" s="19" t="s">
        <v>37</v>
      </c>
      <c r="AV637" s="16">
        <v>47484.380436863692</v>
      </c>
      <c r="AW637" s="17">
        <v>39</v>
      </c>
      <c r="AX637" s="18" t="s">
        <v>37</v>
      </c>
      <c r="AY637" s="19">
        <v>253895.2002325324</v>
      </c>
      <c r="AZ637" s="19" t="s">
        <v>37</v>
      </c>
    </row>
    <row r="638" spans="9:52" x14ac:dyDescent="0.15">
      <c r="I638" s="14">
        <v>45197</v>
      </c>
      <c r="J638" s="15" t="s">
        <v>37</v>
      </c>
      <c r="K638" s="15" t="s">
        <v>37</v>
      </c>
      <c r="L638" s="15" t="s">
        <v>37</v>
      </c>
      <c r="M638" s="15" t="s">
        <v>37</v>
      </c>
      <c r="N638" s="15" t="s">
        <v>37</v>
      </c>
      <c r="O638" s="15" t="s">
        <v>37</v>
      </c>
      <c r="P638" s="15">
        <v>23479.64616513723</v>
      </c>
      <c r="Q638" s="15">
        <v>23990.461823663725</v>
      </c>
      <c r="R638" s="15" t="s">
        <v>37</v>
      </c>
      <c r="S638" s="15" t="s">
        <v>37</v>
      </c>
      <c r="T638" s="15" t="s">
        <v>37</v>
      </c>
      <c r="U638" s="15" t="s">
        <v>37</v>
      </c>
      <c r="V638" s="15" t="s">
        <v>37</v>
      </c>
      <c r="W638" s="15" t="s">
        <v>37</v>
      </c>
      <c r="X638" s="15" t="s">
        <v>37</v>
      </c>
      <c r="Y638" s="15" t="s">
        <v>37</v>
      </c>
      <c r="Z638" s="15" t="s">
        <v>37</v>
      </c>
      <c r="AA638" s="15" t="s">
        <v>37</v>
      </c>
      <c r="AB638" s="15" t="s">
        <v>37</v>
      </c>
      <c r="AC638" s="15" t="s">
        <v>37</v>
      </c>
      <c r="AD638" s="15" t="s">
        <v>37</v>
      </c>
      <c r="AE638" s="15" t="s">
        <v>37</v>
      </c>
      <c r="AF638" s="15" t="s">
        <v>37</v>
      </c>
      <c r="AG638" s="15" t="s">
        <v>37</v>
      </c>
      <c r="AH638" s="15" t="s">
        <v>37</v>
      </c>
      <c r="AI638" s="15" t="s">
        <v>37</v>
      </c>
      <c r="AJ638" s="15" t="s">
        <v>37</v>
      </c>
      <c r="AK638" s="15" t="s">
        <v>37</v>
      </c>
      <c r="AL638" s="15" t="s">
        <v>37</v>
      </c>
      <c r="AM638" s="15" t="s">
        <v>37</v>
      </c>
      <c r="AN638" s="15" t="s">
        <v>37</v>
      </c>
      <c r="AP638" s="16">
        <v>47470.107988800955</v>
      </c>
      <c r="AQ638" s="17">
        <v>9</v>
      </c>
      <c r="AR638" s="18" t="s">
        <v>37</v>
      </c>
      <c r="AS638" s="19">
        <v>2355034.8833373454</v>
      </c>
      <c r="AT638" s="19" t="s">
        <v>37</v>
      </c>
      <c r="AV638" s="16">
        <v>47470.107988800955</v>
      </c>
      <c r="AW638" s="17">
        <v>39</v>
      </c>
      <c r="AX638" s="18" t="s">
        <v>37</v>
      </c>
      <c r="AY638" s="19">
        <v>301365.30822133337</v>
      </c>
      <c r="AZ638" s="19" t="s">
        <v>37</v>
      </c>
    </row>
    <row r="639" spans="9:52" x14ac:dyDescent="0.15">
      <c r="I639" s="14">
        <v>45198</v>
      </c>
      <c r="J639" s="15" t="s">
        <v>37</v>
      </c>
      <c r="K639" s="15" t="s">
        <v>37</v>
      </c>
      <c r="L639" s="15" t="s">
        <v>37</v>
      </c>
      <c r="M639" s="15" t="s">
        <v>37</v>
      </c>
      <c r="N639" s="15" t="s">
        <v>37</v>
      </c>
      <c r="O639" s="15" t="s">
        <v>37</v>
      </c>
      <c r="P639" s="15">
        <v>23472.588854347025</v>
      </c>
      <c r="Q639" s="15">
        <v>23983.250976281302</v>
      </c>
      <c r="R639" s="15" t="s">
        <v>37</v>
      </c>
      <c r="S639" s="15" t="s">
        <v>37</v>
      </c>
      <c r="T639" s="15" t="s">
        <v>37</v>
      </c>
      <c r="U639" s="15" t="s">
        <v>37</v>
      </c>
      <c r="V639" s="15" t="s">
        <v>37</v>
      </c>
      <c r="W639" s="15" t="s">
        <v>37</v>
      </c>
      <c r="X639" s="15" t="s">
        <v>37</v>
      </c>
      <c r="Y639" s="15" t="s">
        <v>37</v>
      </c>
      <c r="Z639" s="15" t="s">
        <v>37</v>
      </c>
      <c r="AA639" s="15" t="s">
        <v>37</v>
      </c>
      <c r="AB639" s="15" t="s">
        <v>37</v>
      </c>
      <c r="AC639" s="15" t="s">
        <v>37</v>
      </c>
      <c r="AD639" s="15" t="s">
        <v>37</v>
      </c>
      <c r="AE639" s="15" t="s">
        <v>37</v>
      </c>
      <c r="AF639" s="15" t="s">
        <v>37</v>
      </c>
      <c r="AG639" s="15" t="s">
        <v>37</v>
      </c>
      <c r="AH639" s="15" t="s">
        <v>37</v>
      </c>
      <c r="AI639" s="15" t="s">
        <v>37</v>
      </c>
      <c r="AJ639" s="15" t="s">
        <v>37</v>
      </c>
      <c r="AK639" s="15" t="s">
        <v>37</v>
      </c>
      <c r="AL639" s="15" t="s">
        <v>37</v>
      </c>
      <c r="AM639" s="15" t="s">
        <v>37</v>
      </c>
      <c r="AN639" s="15" t="s">
        <v>37</v>
      </c>
      <c r="AP639" s="16">
        <v>47455.839830628327</v>
      </c>
      <c r="AQ639" s="17">
        <v>9</v>
      </c>
      <c r="AR639" s="18" t="s">
        <v>37</v>
      </c>
      <c r="AS639" s="19">
        <v>2402490.7231679736</v>
      </c>
      <c r="AT639" s="19" t="s">
        <v>37</v>
      </c>
      <c r="AV639" s="16">
        <v>47455.839830628327</v>
      </c>
      <c r="AW639" s="17">
        <v>39</v>
      </c>
      <c r="AX639" s="18" t="s">
        <v>37</v>
      </c>
      <c r="AY639" s="19">
        <v>348821.14805196167</v>
      </c>
      <c r="AZ639" s="19" t="s">
        <v>37</v>
      </c>
    </row>
    <row r="640" spans="9:52" x14ac:dyDescent="0.15">
      <c r="I640" s="14">
        <v>45199</v>
      </c>
      <c r="J640" s="15" t="s">
        <v>37</v>
      </c>
      <c r="K640" s="15" t="s">
        <v>37</v>
      </c>
      <c r="L640" s="15" t="s">
        <v>37</v>
      </c>
      <c r="M640" s="15" t="s">
        <v>37</v>
      </c>
      <c r="N640" s="15" t="s">
        <v>37</v>
      </c>
      <c r="O640" s="15" t="s">
        <v>37</v>
      </c>
      <c r="P640" s="15">
        <v>23465.533664782804</v>
      </c>
      <c r="Q640" s="15">
        <v>23976.042296273572</v>
      </c>
      <c r="R640" s="15" t="s">
        <v>37</v>
      </c>
      <c r="S640" s="15" t="s">
        <v>37</v>
      </c>
      <c r="T640" s="15" t="s">
        <v>37</v>
      </c>
      <c r="U640" s="15" t="s">
        <v>37</v>
      </c>
      <c r="V640" s="15" t="s">
        <v>37</v>
      </c>
      <c r="W640" s="15" t="s">
        <v>37</v>
      </c>
      <c r="X640" s="15" t="s">
        <v>37</v>
      </c>
      <c r="Y640" s="15" t="s">
        <v>37</v>
      </c>
      <c r="Z640" s="15" t="s">
        <v>37</v>
      </c>
      <c r="AA640" s="15" t="s">
        <v>37</v>
      </c>
      <c r="AB640" s="15" t="s">
        <v>37</v>
      </c>
      <c r="AC640" s="15" t="s">
        <v>37</v>
      </c>
      <c r="AD640" s="15" t="s">
        <v>37</v>
      </c>
      <c r="AE640" s="15" t="s">
        <v>37</v>
      </c>
      <c r="AF640" s="15" t="s">
        <v>37</v>
      </c>
      <c r="AG640" s="15" t="s">
        <v>37</v>
      </c>
      <c r="AH640" s="15" t="s">
        <v>37</v>
      </c>
      <c r="AI640" s="15" t="s">
        <v>37</v>
      </c>
      <c r="AJ640" s="15" t="s">
        <v>37</v>
      </c>
      <c r="AK640" s="15" t="s">
        <v>37</v>
      </c>
      <c r="AL640" s="15" t="s">
        <v>37</v>
      </c>
      <c r="AM640" s="15" t="s">
        <v>37</v>
      </c>
      <c r="AN640" s="15" t="s">
        <v>37</v>
      </c>
      <c r="AP640" s="16">
        <v>47441.575961056376</v>
      </c>
      <c r="AQ640" s="17">
        <v>9</v>
      </c>
      <c r="AR640" s="18">
        <v>9</v>
      </c>
      <c r="AS640" s="19">
        <v>2449932.2991290297</v>
      </c>
      <c r="AT640" s="19">
        <v>2449932.2991290297</v>
      </c>
      <c r="AV640" s="16">
        <v>47441.575961056376</v>
      </c>
      <c r="AW640" s="17">
        <v>39</v>
      </c>
      <c r="AX640" s="18">
        <v>39</v>
      </c>
      <c r="AY640" s="19">
        <v>396262.72401301807</v>
      </c>
      <c r="AZ640" s="19">
        <v>396262.72401301807</v>
      </c>
    </row>
    <row r="641" spans="9:52" x14ac:dyDescent="0.15">
      <c r="I641" s="14">
        <v>45200</v>
      </c>
      <c r="J641" s="15" t="s">
        <v>37</v>
      </c>
      <c r="K641" s="15" t="s">
        <v>37</v>
      </c>
      <c r="L641" s="15" t="s">
        <v>37</v>
      </c>
      <c r="M641" s="15" t="s">
        <v>37</v>
      </c>
      <c r="N641" s="15" t="s">
        <v>37</v>
      </c>
      <c r="O641" s="15" t="s">
        <v>37</v>
      </c>
      <c r="P641" s="15">
        <v>23458.480595806988</v>
      </c>
      <c r="Q641" s="15">
        <v>23968.835782989092</v>
      </c>
      <c r="R641" s="15" t="s">
        <v>37</v>
      </c>
      <c r="S641" s="15" t="s">
        <v>37</v>
      </c>
      <c r="T641" s="15" t="s">
        <v>37</v>
      </c>
      <c r="U641" s="15" t="s">
        <v>37</v>
      </c>
      <c r="V641" s="15" t="s">
        <v>37</v>
      </c>
      <c r="W641" s="15" t="s">
        <v>37</v>
      </c>
      <c r="X641" s="15" t="s">
        <v>37</v>
      </c>
      <c r="Y641" s="15" t="s">
        <v>37</v>
      </c>
      <c r="Z641" s="15" t="s">
        <v>37</v>
      </c>
      <c r="AA641" s="15" t="s">
        <v>37</v>
      </c>
      <c r="AB641" s="15" t="s">
        <v>37</v>
      </c>
      <c r="AC641" s="15" t="s">
        <v>37</v>
      </c>
      <c r="AD641" s="15" t="s">
        <v>37</v>
      </c>
      <c r="AE641" s="15" t="s">
        <v>37</v>
      </c>
      <c r="AF641" s="15" t="s">
        <v>37</v>
      </c>
      <c r="AG641" s="15" t="s">
        <v>37</v>
      </c>
      <c r="AH641" s="15" t="s">
        <v>37</v>
      </c>
      <c r="AI641" s="15" t="s">
        <v>37</v>
      </c>
      <c r="AJ641" s="15" t="s">
        <v>37</v>
      </c>
      <c r="AK641" s="15" t="s">
        <v>37</v>
      </c>
      <c r="AL641" s="15" t="s">
        <v>37</v>
      </c>
      <c r="AM641" s="15" t="s">
        <v>37</v>
      </c>
      <c r="AN641" s="15" t="s">
        <v>37</v>
      </c>
      <c r="AP641" s="16">
        <v>47427.31637879608</v>
      </c>
      <c r="AQ641" s="17">
        <v>10</v>
      </c>
      <c r="AR641" s="18" t="s">
        <v>37</v>
      </c>
      <c r="AS641" s="19">
        <v>47427.31637879608</v>
      </c>
      <c r="AT641" s="19" t="s">
        <v>37</v>
      </c>
      <c r="AV641" s="16">
        <v>47427.31637879608</v>
      </c>
      <c r="AW641" s="17">
        <v>40</v>
      </c>
      <c r="AX641" s="18" t="s">
        <v>37</v>
      </c>
      <c r="AY641" s="19">
        <v>47427.31637879608</v>
      </c>
      <c r="AZ641" s="19" t="s">
        <v>37</v>
      </c>
    </row>
    <row r="642" spans="9:52" x14ac:dyDescent="0.15">
      <c r="I642" s="14">
        <v>45201</v>
      </c>
      <c r="J642" s="15" t="s">
        <v>37</v>
      </c>
      <c r="K642" s="15" t="s">
        <v>37</v>
      </c>
      <c r="L642" s="15" t="s">
        <v>37</v>
      </c>
      <c r="M642" s="15" t="s">
        <v>37</v>
      </c>
      <c r="N642" s="15" t="s">
        <v>37</v>
      </c>
      <c r="O642" s="15" t="s">
        <v>37</v>
      </c>
      <c r="P642" s="15">
        <v>23451.429646782188</v>
      </c>
      <c r="Q642" s="15">
        <v>23961.631435776606</v>
      </c>
      <c r="R642" s="15" t="s">
        <v>37</v>
      </c>
      <c r="S642" s="15" t="s">
        <v>37</v>
      </c>
      <c r="T642" s="15" t="s">
        <v>37</v>
      </c>
      <c r="U642" s="15" t="s">
        <v>37</v>
      </c>
      <c r="V642" s="15" t="s">
        <v>37</v>
      </c>
      <c r="W642" s="15" t="s">
        <v>37</v>
      </c>
      <c r="X642" s="15" t="s">
        <v>37</v>
      </c>
      <c r="Y642" s="15" t="s">
        <v>37</v>
      </c>
      <c r="Z642" s="15" t="s">
        <v>37</v>
      </c>
      <c r="AA642" s="15" t="s">
        <v>37</v>
      </c>
      <c r="AB642" s="15" t="s">
        <v>37</v>
      </c>
      <c r="AC642" s="15" t="s">
        <v>37</v>
      </c>
      <c r="AD642" s="15" t="s">
        <v>37</v>
      </c>
      <c r="AE642" s="15" t="s">
        <v>37</v>
      </c>
      <c r="AF642" s="15" t="s">
        <v>37</v>
      </c>
      <c r="AG642" s="15" t="s">
        <v>37</v>
      </c>
      <c r="AH642" s="15" t="s">
        <v>37</v>
      </c>
      <c r="AI642" s="15" t="s">
        <v>37</v>
      </c>
      <c r="AJ642" s="15" t="s">
        <v>37</v>
      </c>
      <c r="AK642" s="15" t="s">
        <v>37</v>
      </c>
      <c r="AL642" s="15" t="s">
        <v>37</v>
      </c>
      <c r="AM642" s="15" t="s">
        <v>37</v>
      </c>
      <c r="AN642" s="15" t="s">
        <v>37</v>
      </c>
      <c r="AP642" s="16">
        <v>47413.061082558794</v>
      </c>
      <c r="AQ642" s="17">
        <v>10</v>
      </c>
      <c r="AR642" s="18" t="s">
        <v>37</v>
      </c>
      <c r="AS642" s="19">
        <v>94840.377461354874</v>
      </c>
      <c r="AT642" s="19" t="s">
        <v>37</v>
      </c>
      <c r="AV642" s="16">
        <v>47413.061082558794</v>
      </c>
      <c r="AW642" s="17">
        <v>40</v>
      </c>
      <c r="AX642" s="18" t="s">
        <v>37</v>
      </c>
      <c r="AY642" s="19">
        <v>94840.377461354874</v>
      </c>
      <c r="AZ642" s="19" t="s">
        <v>37</v>
      </c>
    </row>
    <row r="643" spans="9:52" x14ac:dyDescent="0.15">
      <c r="I643" s="14">
        <v>45202</v>
      </c>
      <c r="J643" s="15" t="s">
        <v>37</v>
      </c>
      <c r="K643" s="15" t="s">
        <v>37</v>
      </c>
      <c r="L643" s="15" t="s">
        <v>37</v>
      </c>
      <c r="M643" s="15" t="s">
        <v>37</v>
      </c>
      <c r="N643" s="15" t="s">
        <v>37</v>
      </c>
      <c r="O643" s="15" t="s">
        <v>37</v>
      </c>
      <c r="P643" s="15">
        <v>23444.380817071211</v>
      </c>
      <c r="Q643" s="15">
        <v>23954.429253985054</v>
      </c>
      <c r="R643" s="15" t="s">
        <v>37</v>
      </c>
      <c r="S643" s="15" t="s">
        <v>37</v>
      </c>
      <c r="T643" s="15" t="s">
        <v>37</v>
      </c>
      <c r="U643" s="15" t="s">
        <v>37</v>
      </c>
      <c r="V643" s="15" t="s">
        <v>37</v>
      </c>
      <c r="W643" s="15" t="s">
        <v>37</v>
      </c>
      <c r="X643" s="15" t="s">
        <v>37</v>
      </c>
      <c r="Y643" s="15" t="s">
        <v>37</v>
      </c>
      <c r="Z643" s="15" t="s">
        <v>37</v>
      </c>
      <c r="AA643" s="15" t="s">
        <v>37</v>
      </c>
      <c r="AB643" s="15" t="s">
        <v>37</v>
      </c>
      <c r="AC643" s="15" t="s">
        <v>37</v>
      </c>
      <c r="AD643" s="15" t="s">
        <v>37</v>
      </c>
      <c r="AE643" s="15" t="s">
        <v>37</v>
      </c>
      <c r="AF643" s="15" t="s">
        <v>37</v>
      </c>
      <c r="AG643" s="15" t="s">
        <v>37</v>
      </c>
      <c r="AH643" s="15" t="s">
        <v>37</v>
      </c>
      <c r="AI643" s="15" t="s">
        <v>37</v>
      </c>
      <c r="AJ643" s="15" t="s">
        <v>37</v>
      </c>
      <c r="AK643" s="15" t="s">
        <v>37</v>
      </c>
      <c r="AL643" s="15" t="s">
        <v>37</v>
      </c>
      <c r="AM643" s="15" t="s">
        <v>37</v>
      </c>
      <c r="AN643" s="15" t="s">
        <v>37</v>
      </c>
      <c r="AP643" s="16">
        <v>47398.810071056265</v>
      </c>
      <c r="AQ643" s="17">
        <v>10</v>
      </c>
      <c r="AR643" s="18" t="s">
        <v>37</v>
      </c>
      <c r="AS643" s="19">
        <v>142239.18753241113</v>
      </c>
      <c r="AT643" s="19" t="s">
        <v>37</v>
      </c>
      <c r="AV643" s="16">
        <v>47398.810071056265</v>
      </c>
      <c r="AW643" s="17">
        <v>40</v>
      </c>
      <c r="AX643" s="18" t="s">
        <v>37</v>
      </c>
      <c r="AY643" s="19">
        <v>142239.18753241113</v>
      </c>
      <c r="AZ643" s="19" t="s">
        <v>37</v>
      </c>
    </row>
    <row r="644" spans="9:52" x14ac:dyDescent="0.15">
      <c r="I644" s="14">
        <v>45203</v>
      </c>
      <c r="J644" s="15" t="s">
        <v>37</v>
      </c>
      <c r="K644" s="15" t="s">
        <v>37</v>
      </c>
      <c r="L644" s="15" t="s">
        <v>37</v>
      </c>
      <c r="M644" s="15" t="s">
        <v>37</v>
      </c>
      <c r="N644" s="15" t="s">
        <v>37</v>
      </c>
      <c r="O644" s="15" t="s">
        <v>37</v>
      </c>
      <c r="P644" s="15">
        <v>22518.222964623837</v>
      </c>
      <c r="Q644" s="15">
        <v>23486.705597791195</v>
      </c>
      <c r="R644" s="15" t="s">
        <v>37</v>
      </c>
      <c r="S644" s="15" t="s">
        <v>37</v>
      </c>
      <c r="T644" s="15" t="s">
        <v>37</v>
      </c>
      <c r="U644" s="15" t="s">
        <v>37</v>
      </c>
      <c r="V644" s="15" t="s">
        <v>37</v>
      </c>
      <c r="W644" s="15" t="s">
        <v>37</v>
      </c>
      <c r="X644" s="15" t="s">
        <v>37</v>
      </c>
      <c r="Y644" s="15" t="s">
        <v>37</v>
      </c>
      <c r="Z644" s="15" t="s">
        <v>37</v>
      </c>
      <c r="AA644" s="15" t="s">
        <v>37</v>
      </c>
      <c r="AB644" s="15" t="s">
        <v>37</v>
      </c>
      <c r="AC644" s="15" t="s">
        <v>37</v>
      </c>
      <c r="AD644" s="15" t="s">
        <v>37</v>
      </c>
      <c r="AE644" s="15" t="s">
        <v>37</v>
      </c>
      <c r="AF644" s="15" t="s">
        <v>37</v>
      </c>
      <c r="AG644" s="15" t="s">
        <v>37</v>
      </c>
      <c r="AH644" s="15" t="s">
        <v>37</v>
      </c>
      <c r="AI644" s="15" t="s">
        <v>37</v>
      </c>
      <c r="AJ644" s="15" t="s">
        <v>37</v>
      </c>
      <c r="AK644" s="15" t="s">
        <v>37</v>
      </c>
      <c r="AL644" s="15" t="s">
        <v>37</v>
      </c>
      <c r="AM644" s="15" t="s">
        <v>37</v>
      </c>
      <c r="AN644" s="15" t="s">
        <v>37</v>
      </c>
      <c r="AP644" s="16">
        <v>46004.928562415036</v>
      </c>
      <c r="AQ644" s="17">
        <v>10</v>
      </c>
      <c r="AR644" s="18" t="s">
        <v>37</v>
      </c>
      <c r="AS644" s="19">
        <v>188244.11609482617</v>
      </c>
      <c r="AT644" s="19" t="s">
        <v>37</v>
      </c>
      <c r="AV644" s="16">
        <v>46004.928562415036</v>
      </c>
      <c r="AW644" s="17">
        <v>40</v>
      </c>
      <c r="AX644" s="18" t="s">
        <v>37</v>
      </c>
      <c r="AY644" s="19">
        <v>188244.11609482617</v>
      </c>
      <c r="AZ644" s="19" t="s">
        <v>37</v>
      </c>
    </row>
    <row r="645" spans="9:52" x14ac:dyDescent="0.15">
      <c r="I645" s="14">
        <v>45204</v>
      </c>
      <c r="J645" s="15" t="s">
        <v>37</v>
      </c>
      <c r="K645" s="15" t="s">
        <v>37</v>
      </c>
      <c r="L645" s="15" t="s">
        <v>37</v>
      </c>
      <c r="M645" s="15" t="s">
        <v>37</v>
      </c>
      <c r="N645" s="15" t="s">
        <v>37</v>
      </c>
      <c r="O645" s="15" t="s">
        <v>37</v>
      </c>
      <c r="P645" s="15">
        <v>22511.454630178469</v>
      </c>
      <c r="Q645" s="15">
        <v>23479.64616513723</v>
      </c>
      <c r="R645" s="15" t="s">
        <v>37</v>
      </c>
      <c r="S645" s="15" t="s">
        <v>37</v>
      </c>
      <c r="T645" s="15" t="s">
        <v>37</v>
      </c>
      <c r="U645" s="15" t="s">
        <v>37</v>
      </c>
      <c r="V645" s="15" t="s">
        <v>37</v>
      </c>
      <c r="W645" s="15" t="s">
        <v>37</v>
      </c>
      <c r="X645" s="15" t="s">
        <v>37</v>
      </c>
      <c r="Y645" s="15" t="s">
        <v>37</v>
      </c>
      <c r="Z645" s="15" t="s">
        <v>37</v>
      </c>
      <c r="AA645" s="15" t="s">
        <v>37</v>
      </c>
      <c r="AB645" s="15" t="s">
        <v>37</v>
      </c>
      <c r="AC645" s="15" t="s">
        <v>37</v>
      </c>
      <c r="AD645" s="15" t="s">
        <v>37</v>
      </c>
      <c r="AE645" s="15" t="s">
        <v>37</v>
      </c>
      <c r="AF645" s="15" t="s">
        <v>37</v>
      </c>
      <c r="AG645" s="15" t="s">
        <v>37</v>
      </c>
      <c r="AH645" s="15" t="s">
        <v>37</v>
      </c>
      <c r="AI645" s="15" t="s">
        <v>37</v>
      </c>
      <c r="AJ645" s="15" t="s">
        <v>37</v>
      </c>
      <c r="AK645" s="15" t="s">
        <v>37</v>
      </c>
      <c r="AL645" s="15" t="s">
        <v>37</v>
      </c>
      <c r="AM645" s="15" t="s">
        <v>37</v>
      </c>
      <c r="AN645" s="15" t="s">
        <v>37</v>
      </c>
      <c r="AP645" s="16">
        <v>45991.100795315695</v>
      </c>
      <c r="AQ645" s="17">
        <v>10</v>
      </c>
      <c r="AR645" s="18" t="s">
        <v>37</v>
      </c>
      <c r="AS645" s="19">
        <v>234235.21689014186</v>
      </c>
      <c r="AT645" s="19" t="s">
        <v>37</v>
      </c>
      <c r="AV645" s="16">
        <v>45991.100795315695</v>
      </c>
      <c r="AW645" s="17">
        <v>40</v>
      </c>
      <c r="AX645" s="18" t="s">
        <v>37</v>
      </c>
      <c r="AY645" s="19">
        <v>234235.21689014186</v>
      </c>
      <c r="AZ645" s="19" t="s">
        <v>37</v>
      </c>
    </row>
    <row r="646" spans="9:52" x14ac:dyDescent="0.15">
      <c r="I646" s="14">
        <v>45205</v>
      </c>
      <c r="J646" s="15" t="s">
        <v>37</v>
      </c>
      <c r="K646" s="15" t="s">
        <v>37</v>
      </c>
      <c r="L646" s="15" t="s">
        <v>37</v>
      </c>
      <c r="M646" s="15" t="s">
        <v>37</v>
      </c>
      <c r="N646" s="15" t="s">
        <v>37</v>
      </c>
      <c r="O646" s="15" t="s">
        <v>37</v>
      </c>
      <c r="P646" s="15">
        <v>22504.688330101057</v>
      </c>
      <c r="Q646" s="15">
        <v>23472.588854347025</v>
      </c>
      <c r="R646" s="15" t="s">
        <v>37</v>
      </c>
      <c r="S646" s="15" t="s">
        <v>37</v>
      </c>
      <c r="T646" s="15" t="s">
        <v>37</v>
      </c>
      <c r="U646" s="15" t="s">
        <v>37</v>
      </c>
      <c r="V646" s="15" t="s">
        <v>37</v>
      </c>
      <c r="W646" s="15" t="s">
        <v>37</v>
      </c>
      <c r="X646" s="15" t="s">
        <v>37</v>
      </c>
      <c r="Y646" s="15" t="s">
        <v>37</v>
      </c>
      <c r="Z646" s="15" t="s">
        <v>37</v>
      </c>
      <c r="AA646" s="15" t="s">
        <v>37</v>
      </c>
      <c r="AB646" s="15" t="s">
        <v>37</v>
      </c>
      <c r="AC646" s="15" t="s">
        <v>37</v>
      </c>
      <c r="AD646" s="15" t="s">
        <v>37</v>
      </c>
      <c r="AE646" s="15" t="s">
        <v>37</v>
      </c>
      <c r="AF646" s="15" t="s">
        <v>37</v>
      </c>
      <c r="AG646" s="15" t="s">
        <v>37</v>
      </c>
      <c r="AH646" s="15" t="s">
        <v>37</v>
      </c>
      <c r="AI646" s="15" t="s">
        <v>37</v>
      </c>
      <c r="AJ646" s="15" t="s">
        <v>37</v>
      </c>
      <c r="AK646" s="15" t="s">
        <v>37</v>
      </c>
      <c r="AL646" s="15" t="s">
        <v>37</v>
      </c>
      <c r="AM646" s="15" t="s">
        <v>37</v>
      </c>
      <c r="AN646" s="15" t="s">
        <v>37</v>
      </c>
      <c r="AP646" s="16">
        <v>45977.277184448081</v>
      </c>
      <c r="AQ646" s="17">
        <v>10</v>
      </c>
      <c r="AR646" s="18" t="s">
        <v>37</v>
      </c>
      <c r="AS646" s="19">
        <v>280212.49407458992</v>
      </c>
      <c r="AT646" s="19" t="s">
        <v>37</v>
      </c>
      <c r="AV646" s="16">
        <v>45977.277184448081</v>
      </c>
      <c r="AW646" s="17">
        <v>40</v>
      </c>
      <c r="AX646" s="18" t="s">
        <v>37</v>
      </c>
      <c r="AY646" s="19">
        <v>280212.49407458992</v>
      </c>
      <c r="AZ646" s="19" t="s">
        <v>37</v>
      </c>
    </row>
    <row r="647" spans="9:52" x14ac:dyDescent="0.15">
      <c r="I647" s="14">
        <v>45206</v>
      </c>
      <c r="J647" s="15" t="s">
        <v>37</v>
      </c>
      <c r="K647" s="15" t="s">
        <v>37</v>
      </c>
      <c r="L647" s="15" t="s">
        <v>37</v>
      </c>
      <c r="M647" s="15" t="s">
        <v>37</v>
      </c>
      <c r="N647" s="15" t="s">
        <v>37</v>
      </c>
      <c r="O647" s="15" t="s">
        <v>37</v>
      </c>
      <c r="P647" s="15">
        <v>22497.924063780119</v>
      </c>
      <c r="Q647" s="15">
        <v>23465.533664782804</v>
      </c>
      <c r="R647" s="15" t="s">
        <v>37</v>
      </c>
      <c r="S647" s="15" t="s">
        <v>37</v>
      </c>
      <c r="T647" s="15" t="s">
        <v>37</v>
      </c>
      <c r="U647" s="15" t="s">
        <v>37</v>
      </c>
      <c r="V647" s="15" t="s">
        <v>37</v>
      </c>
      <c r="W647" s="15" t="s">
        <v>37</v>
      </c>
      <c r="X647" s="15" t="s">
        <v>37</v>
      </c>
      <c r="Y647" s="15" t="s">
        <v>37</v>
      </c>
      <c r="Z647" s="15" t="s">
        <v>37</v>
      </c>
      <c r="AA647" s="15" t="s">
        <v>37</v>
      </c>
      <c r="AB647" s="15" t="s">
        <v>37</v>
      </c>
      <c r="AC647" s="15" t="s">
        <v>37</v>
      </c>
      <c r="AD647" s="15" t="s">
        <v>37</v>
      </c>
      <c r="AE647" s="15" t="s">
        <v>37</v>
      </c>
      <c r="AF647" s="15" t="s">
        <v>37</v>
      </c>
      <c r="AG647" s="15" t="s">
        <v>37</v>
      </c>
      <c r="AH647" s="15" t="s">
        <v>37</v>
      </c>
      <c r="AI647" s="15" t="s">
        <v>37</v>
      </c>
      <c r="AJ647" s="15" t="s">
        <v>37</v>
      </c>
      <c r="AK647" s="15" t="s">
        <v>37</v>
      </c>
      <c r="AL647" s="15" t="s">
        <v>37</v>
      </c>
      <c r="AM647" s="15" t="s">
        <v>37</v>
      </c>
      <c r="AN647" s="15" t="s">
        <v>37</v>
      </c>
      <c r="AP647" s="16">
        <v>45963.45772856292</v>
      </c>
      <c r="AQ647" s="17">
        <v>10</v>
      </c>
      <c r="AR647" s="18" t="s">
        <v>37</v>
      </c>
      <c r="AS647" s="19">
        <v>326175.95180315286</v>
      </c>
      <c r="AT647" s="19" t="s">
        <v>37</v>
      </c>
      <c r="AV647" s="16">
        <v>45963.45772856292</v>
      </c>
      <c r="AW647" s="17">
        <v>40</v>
      </c>
      <c r="AX647" s="18">
        <v>40</v>
      </c>
      <c r="AY647" s="19">
        <v>326175.95180315286</v>
      </c>
      <c r="AZ647" s="19">
        <v>326175.95180315286</v>
      </c>
    </row>
    <row r="648" spans="9:52" x14ac:dyDescent="0.15">
      <c r="I648" s="14">
        <v>45207</v>
      </c>
      <c r="J648" s="15" t="s">
        <v>37</v>
      </c>
      <c r="K648" s="15" t="s">
        <v>37</v>
      </c>
      <c r="L648" s="15" t="s">
        <v>37</v>
      </c>
      <c r="M648" s="15" t="s">
        <v>37</v>
      </c>
      <c r="N648" s="15" t="s">
        <v>37</v>
      </c>
      <c r="O648" s="15" t="s">
        <v>37</v>
      </c>
      <c r="P648" s="15">
        <v>22491.161830604378</v>
      </c>
      <c r="Q648" s="15">
        <v>23458.480595806988</v>
      </c>
      <c r="R648" s="15" t="s">
        <v>37</v>
      </c>
      <c r="S648" s="15" t="s">
        <v>37</v>
      </c>
      <c r="T648" s="15" t="s">
        <v>37</v>
      </c>
      <c r="U648" s="15" t="s">
        <v>37</v>
      </c>
      <c r="V648" s="15" t="s">
        <v>37</v>
      </c>
      <c r="W648" s="15" t="s">
        <v>37</v>
      </c>
      <c r="X648" s="15" t="s">
        <v>37</v>
      </c>
      <c r="Y648" s="15" t="s">
        <v>37</v>
      </c>
      <c r="Z648" s="15" t="s">
        <v>37</v>
      </c>
      <c r="AA648" s="15" t="s">
        <v>37</v>
      </c>
      <c r="AB648" s="15" t="s">
        <v>37</v>
      </c>
      <c r="AC648" s="15" t="s">
        <v>37</v>
      </c>
      <c r="AD648" s="15" t="s">
        <v>37</v>
      </c>
      <c r="AE648" s="15" t="s">
        <v>37</v>
      </c>
      <c r="AF648" s="15" t="s">
        <v>37</v>
      </c>
      <c r="AG648" s="15" t="s">
        <v>37</v>
      </c>
      <c r="AH648" s="15" t="s">
        <v>37</v>
      </c>
      <c r="AI648" s="15" t="s">
        <v>37</v>
      </c>
      <c r="AJ648" s="15" t="s">
        <v>37</v>
      </c>
      <c r="AK648" s="15" t="s">
        <v>37</v>
      </c>
      <c r="AL648" s="15" t="s">
        <v>37</v>
      </c>
      <c r="AM648" s="15" t="s">
        <v>37</v>
      </c>
      <c r="AN648" s="15" t="s">
        <v>37</v>
      </c>
      <c r="AP648" s="16">
        <v>45949.642426411367</v>
      </c>
      <c r="AQ648" s="17">
        <v>10</v>
      </c>
      <c r="AR648" s="18" t="s">
        <v>37</v>
      </c>
      <c r="AS648" s="19">
        <v>372125.59422956425</v>
      </c>
      <c r="AT648" s="19" t="s">
        <v>37</v>
      </c>
      <c r="AV648" s="16">
        <v>45949.642426411367</v>
      </c>
      <c r="AW648" s="17">
        <v>41</v>
      </c>
      <c r="AX648" s="18" t="s">
        <v>37</v>
      </c>
      <c r="AY648" s="19">
        <v>45949.642426411367</v>
      </c>
      <c r="AZ648" s="19" t="s">
        <v>37</v>
      </c>
    </row>
    <row r="649" spans="9:52" x14ac:dyDescent="0.15">
      <c r="I649" s="14">
        <v>45208</v>
      </c>
      <c r="J649" s="15" t="s">
        <v>37</v>
      </c>
      <c r="K649" s="15" t="s">
        <v>37</v>
      </c>
      <c r="L649" s="15" t="s">
        <v>37</v>
      </c>
      <c r="M649" s="15" t="s">
        <v>37</v>
      </c>
      <c r="N649" s="15" t="s">
        <v>37</v>
      </c>
      <c r="O649" s="15" t="s">
        <v>37</v>
      </c>
      <c r="P649" s="15">
        <v>22484.401629962722</v>
      </c>
      <c r="Q649" s="15">
        <v>23451.429646782188</v>
      </c>
      <c r="R649" s="15" t="s">
        <v>37</v>
      </c>
      <c r="S649" s="15" t="s">
        <v>37</v>
      </c>
      <c r="T649" s="15" t="s">
        <v>37</v>
      </c>
      <c r="U649" s="15" t="s">
        <v>37</v>
      </c>
      <c r="V649" s="15" t="s">
        <v>37</v>
      </c>
      <c r="W649" s="15" t="s">
        <v>37</v>
      </c>
      <c r="X649" s="15" t="s">
        <v>37</v>
      </c>
      <c r="Y649" s="15" t="s">
        <v>37</v>
      </c>
      <c r="Z649" s="15" t="s">
        <v>37</v>
      </c>
      <c r="AA649" s="15" t="s">
        <v>37</v>
      </c>
      <c r="AB649" s="15" t="s">
        <v>37</v>
      </c>
      <c r="AC649" s="15" t="s">
        <v>37</v>
      </c>
      <c r="AD649" s="15" t="s">
        <v>37</v>
      </c>
      <c r="AE649" s="15" t="s">
        <v>37</v>
      </c>
      <c r="AF649" s="15" t="s">
        <v>37</v>
      </c>
      <c r="AG649" s="15" t="s">
        <v>37</v>
      </c>
      <c r="AH649" s="15" t="s">
        <v>37</v>
      </c>
      <c r="AI649" s="15" t="s">
        <v>37</v>
      </c>
      <c r="AJ649" s="15" t="s">
        <v>37</v>
      </c>
      <c r="AK649" s="15" t="s">
        <v>37</v>
      </c>
      <c r="AL649" s="15" t="s">
        <v>37</v>
      </c>
      <c r="AM649" s="15" t="s">
        <v>37</v>
      </c>
      <c r="AN649" s="15" t="s">
        <v>37</v>
      </c>
      <c r="AP649" s="16">
        <v>45935.83127674491</v>
      </c>
      <c r="AQ649" s="17">
        <v>10</v>
      </c>
      <c r="AR649" s="18" t="s">
        <v>37</v>
      </c>
      <c r="AS649" s="19">
        <v>418061.42550630914</v>
      </c>
      <c r="AT649" s="19" t="s">
        <v>37</v>
      </c>
      <c r="AV649" s="16">
        <v>45935.83127674491</v>
      </c>
      <c r="AW649" s="17">
        <v>41</v>
      </c>
      <c r="AX649" s="18" t="s">
        <v>37</v>
      </c>
      <c r="AY649" s="19">
        <v>91885.473703156284</v>
      </c>
      <c r="AZ649" s="19" t="s">
        <v>37</v>
      </c>
    </row>
    <row r="650" spans="9:52" x14ac:dyDescent="0.15">
      <c r="I650" s="14">
        <v>45209</v>
      </c>
      <c r="J650" s="15" t="s">
        <v>37</v>
      </c>
      <c r="K650" s="15" t="s">
        <v>37</v>
      </c>
      <c r="L650" s="15" t="s">
        <v>37</v>
      </c>
      <c r="M650" s="15" t="s">
        <v>37</v>
      </c>
      <c r="N650" s="15" t="s">
        <v>37</v>
      </c>
      <c r="O650" s="15" t="s">
        <v>37</v>
      </c>
      <c r="P650" s="15">
        <v>22477.643461244232</v>
      </c>
      <c r="Q650" s="15">
        <v>23444.380817071211</v>
      </c>
      <c r="R650" s="15" t="s">
        <v>37</v>
      </c>
      <c r="S650" s="15" t="s">
        <v>37</v>
      </c>
      <c r="T650" s="15" t="s">
        <v>37</v>
      </c>
      <c r="U650" s="15" t="s">
        <v>37</v>
      </c>
      <c r="V650" s="15" t="s">
        <v>37</v>
      </c>
      <c r="W650" s="15" t="s">
        <v>37</v>
      </c>
      <c r="X650" s="15" t="s">
        <v>37</v>
      </c>
      <c r="Y650" s="15" t="s">
        <v>37</v>
      </c>
      <c r="Z650" s="15" t="s">
        <v>37</v>
      </c>
      <c r="AA650" s="15" t="s">
        <v>37</v>
      </c>
      <c r="AB650" s="15" t="s">
        <v>37</v>
      </c>
      <c r="AC650" s="15" t="s">
        <v>37</v>
      </c>
      <c r="AD650" s="15" t="s">
        <v>37</v>
      </c>
      <c r="AE650" s="15" t="s">
        <v>37</v>
      </c>
      <c r="AF650" s="15" t="s">
        <v>37</v>
      </c>
      <c r="AG650" s="15" t="s">
        <v>37</v>
      </c>
      <c r="AH650" s="15" t="s">
        <v>37</v>
      </c>
      <c r="AI650" s="15" t="s">
        <v>37</v>
      </c>
      <c r="AJ650" s="15" t="s">
        <v>37</v>
      </c>
      <c r="AK650" s="15" t="s">
        <v>37</v>
      </c>
      <c r="AL650" s="15" t="s">
        <v>37</v>
      </c>
      <c r="AM650" s="15" t="s">
        <v>37</v>
      </c>
      <c r="AN650" s="15" t="s">
        <v>37</v>
      </c>
      <c r="AP650" s="16">
        <v>45922.024278315439</v>
      </c>
      <c r="AQ650" s="17">
        <v>10</v>
      </c>
      <c r="AR650" s="18" t="s">
        <v>37</v>
      </c>
      <c r="AS650" s="19">
        <v>463983.44978462456</v>
      </c>
      <c r="AT650" s="19" t="s">
        <v>37</v>
      </c>
      <c r="AV650" s="16">
        <v>45922.024278315439</v>
      </c>
      <c r="AW650" s="17">
        <v>41</v>
      </c>
      <c r="AX650" s="18" t="s">
        <v>37</v>
      </c>
      <c r="AY650" s="19">
        <v>137807.49798147171</v>
      </c>
      <c r="AZ650" s="19" t="s">
        <v>37</v>
      </c>
    </row>
    <row r="651" spans="9:52" x14ac:dyDescent="0.15">
      <c r="I651" s="14">
        <v>45210</v>
      </c>
      <c r="J651" s="15" t="s">
        <v>37</v>
      </c>
      <c r="K651" s="15" t="s">
        <v>37</v>
      </c>
      <c r="L651" s="15" t="s">
        <v>37</v>
      </c>
      <c r="M651" s="15" t="s">
        <v>37</v>
      </c>
      <c r="N651" s="15" t="s">
        <v>37</v>
      </c>
      <c r="O651" s="15" t="s">
        <v>37</v>
      </c>
      <c r="P651" s="15" t="s">
        <v>37</v>
      </c>
      <c r="Q651" s="15">
        <v>22518.222964623837</v>
      </c>
      <c r="R651" s="15" t="s">
        <v>37</v>
      </c>
      <c r="S651" s="15" t="s">
        <v>37</v>
      </c>
      <c r="T651" s="15" t="s">
        <v>37</v>
      </c>
      <c r="U651" s="15" t="s">
        <v>37</v>
      </c>
      <c r="V651" s="15" t="s">
        <v>37</v>
      </c>
      <c r="W651" s="15" t="s">
        <v>37</v>
      </c>
      <c r="X651" s="15" t="s">
        <v>37</v>
      </c>
      <c r="Y651" s="15" t="s">
        <v>37</v>
      </c>
      <c r="Z651" s="15" t="s">
        <v>37</v>
      </c>
      <c r="AA651" s="15" t="s">
        <v>37</v>
      </c>
      <c r="AB651" s="15" t="s">
        <v>37</v>
      </c>
      <c r="AC651" s="15" t="s">
        <v>37</v>
      </c>
      <c r="AD651" s="15" t="s">
        <v>37</v>
      </c>
      <c r="AE651" s="15" t="s">
        <v>37</v>
      </c>
      <c r="AF651" s="15" t="s">
        <v>37</v>
      </c>
      <c r="AG651" s="15" t="s">
        <v>37</v>
      </c>
      <c r="AH651" s="15" t="s">
        <v>37</v>
      </c>
      <c r="AI651" s="15" t="s">
        <v>37</v>
      </c>
      <c r="AJ651" s="15" t="s">
        <v>37</v>
      </c>
      <c r="AK651" s="15" t="s">
        <v>37</v>
      </c>
      <c r="AL651" s="15" t="s">
        <v>37</v>
      </c>
      <c r="AM651" s="15" t="s">
        <v>37</v>
      </c>
      <c r="AN651" s="15" t="s">
        <v>37</v>
      </c>
      <c r="AP651" s="16">
        <v>22518.222964623837</v>
      </c>
      <c r="AQ651" s="17">
        <v>10</v>
      </c>
      <c r="AR651" s="18" t="s">
        <v>37</v>
      </c>
      <c r="AS651" s="19">
        <v>486501.67274924839</v>
      </c>
      <c r="AT651" s="19" t="s">
        <v>37</v>
      </c>
      <c r="AV651" s="16">
        <v>22518.222964623837</v>
      </c>
      <c r="AW651" s="17">
        <v>41</v>
      </c>
      <c r="AX651" s="18" t="s">
        <v>37</v>
      </c>
      <c r="AY651" s="19">
        <v>160325.72094609553</v>
      </c>
      <c r="AZ651" s="19" t="s">
        <v>37</v>
      </c>
    </row>
    <row r="652" spans="9:52" x14ac:dyDescent="0.15">
      <c r="I652" s="14">
        <v>45211</v>
      </c>
      <c r="J652" s="15" t="s">
        <v>37</v>
      </c>
      <c r="K652" s="15" t="s">
        <v>37</v>
      </c>
      <c r="L652" s="15" t="s">
        <v>37</v>
      </c>
      <c r="M652" s="15" t="s">
        <v>37</v>
      </c>
      <c r="N652" s="15" t="s">
        <v>37</v>
      </c>
      <c r="O652" s="15" t="s">
        <v>37</v>
      </c>
      <c r="P652" s="15" t="s">
        <v>37</v>
      </c>
      <c r="Q652" s="15">
        <v>22511.454630178469</v>
      </c>
      <c r="R652" s="15" t="s">
        <v>37</v>
      </c>
      <c r="S652" s="15" t="s">
        <v>37</v>
      </c>
      <c r="T652" s="15" t="s">
        <v>37</v>
      </c>
      <c r="U652" s="15" t="s">
        <v>37</v>
      </c>
      <c r="V652" s="15" t="s">
        <v>37</v>
      </c>
      <c r="W652" s="15" t="s">
        <v>37</v>
      </c>
      <c r="X652" s="15" t="s">
        <v>37</v>
      </c>
      <c r="Y652" s="15" t="s">
        <v>37</v>
      </c>
      <c r="Z652" s="15" t="s">
        <v>37</v>
      </c>
      <c r="AA652" s="15" t="s">
        <v>37</v>
      </c>
      <c r="AB652" s="15" t="s">
        <v>37</v>
      </c>
      <c r="AC652" s="15" t="s">
        <v>37</v>
      </c>
      <c r="AD652" s="15" t="s">
        <v>37</v>
      </c>
      <c r="AE652" s="15" t="s">
        <v>37</v>
      </c>
      <c r="AF652" s="15" t="s">
        <v>37</v>
      </c>
      <c r="AG652" s="15" t="s">
        <v>37</v>
      </c>
      <c r="AH652" s="15" t="s">
        <v>37</v>
      </c>
      <c r="AI652" s="15" t="s">
        <v>37</v>
      </c>
      <c r="AJ652" s="15" t="s">
        <v>37</v>
      </c>
      <c r="AK652" s="15" t="s">
        <v>37</v>
      </c>
      <c r="AL652" s="15" t="s">
        <v>37</v>
      </c>
      <c r="AM652" s="15" t="s">
        <v>37</v>
      </c>
      <c r="AN652" s="15" t="s">
        <v>37</v>
      </c>
      <c r="AP652" s="16">
        <v>22511.454630178469</v>
      </c>
      <c r="AQ652" s="17">
        <v>10</v>
      </c>
      <c r="AR652" s="18" t="s">
        <v>37</v>
      </c>
      <c r="AS652" s="19">
        <v>509013.12737942685</v>
      </c>
      <c r="AT652" s="19" t="s">
        <v>37</v>
      </c>
      <c r="AV652" s="16">
        <v>22511.454630178469</v>
      </c>
      <c r="AW652" s="17">
        <v>41</v>
      </c>
      <c r="AX652" s="18" t="s">
        <v>37</v>
      </c>
      <c r="AY652" s="19">
        <v>182837.17557627399</v>
      </c>
      <c r="AZ652" s="19" t="s">
        <v>37</v>
      </c>
    </row>
    <row r="653" spans="9:52" x14ac:dyDescent="0.15">
      <c r="I653" s="14">
        <v>45212</v>
      </c>
      <c r="J653" s="15" t="s">
        <v>37</v>
      </c>
      <c r="K653" s="15" t="s">
        <v>37</v>
      </c>
      <c r="L653" s="15" t="s">
        <v>37</v>
      </c>
      <c r="M653" s="15" t="s">
        <v>37</v>
      </c>
      <c r="N653" s="15" t="s">
        <v>37</v>
      </c>
      <c r="O653" s="15" t="s">
        <v>37</v>
      </c>
      <c r="P653" s="15" t="s">
        <v>37</v>
      </c>
      <c r="Q653" s="15">
        <v>22504.688330101057</v>
      </c>
      <c r="R653" s="15" t="s">
        <v>37</v>
      </c>
      <c r="S653" s="15" t="s">
        <v>37</v>
      </c>
      <c r="T653" s="15" t="s">
        <v>37</v>
      </c>
      <c r="U653" s="15" t="s">
        <v>37</v>
      </c>
      <c r="V653" s="15" t="s">
        <v>37</v>
      </c>
      <c r="W653" s="15" t="s">
        <v>37</v>
      </c>
      <c r="X653" s="15" t="s">
        <v>37</v>
      </c>
      <c r="Y653" s="15" t="s">
        <v>37</v>
      </c>
      <c r="Z653" s="15" t="s">
        <v>37</v>
      </c>
      <c r="AA653" s="15" t="s">
        <v>37</v>
      </c>
      <c r="AB653" s="15" t="s">
        <v>37</v>
      </c>
      <c r="AC653" s="15" t="s">
        <v>37</v>
      </c>
      <c r="AD653" s="15" t="s">
        <v>37</v>
      </c>
      <c r="AE653" s="15" t="s">
        <v>37</v>
      </c>
      <c r="AF653" s="15" t="s">
        <v>37</v>
      </c>
      <c r="AG653" s="15" t="s">
        <v>37</v>
      </c>
      <c r="AH653" s="15" t="s">
        <v>37</v>
      </c>
      <c r="AI653" s="15" t="s">
        <v>37</v>
      </c>
      <c r="AJ653" s="15" t="s">
        <v>37</v>
      </c>
      <c r="AK653" s="15" t="s">
        <v>37</v>
      </c>
      <c r="AL653" s="15" t="s">
        <v>37</v>
      </c>
      <c r="AM653" s="15" t="s">
        <v>37</v>
      </c>
      <c r="AN653" s="15" t="s">
        <v>37</v>
      </c>
      <c r="AP653" s="16">
        <v>22504.688330101057</v>
      </c>
      <c r="AQ653" s="17">
        <v>10</v>
      </c>
      <c r="AR653" s="18" t="s">
        <v>37</v>
      </c>
      <c r="AS653" s="19">
        <v>531517.81570952793</v>
      </c>
      <c r="AT653" s="19" t="s">
        <v>37</v>
      </c>
      <c r="AV653" s="16">
        <v>22504.688330101057</v>
      </c>
      <c r="AW653" s="17">
        <v>41</v>
      </c>
      <c r="AX653" s="18" t="s">
        <v>37</v>
      </c>
      <c r="AY653" s="19">
        <v>205341.86390637505</v>
      </c>
      <c r="AZ653" s="19" t="s">
        <v>37</v>
      </c>
    </row>
    <row r="654" spans="9:52" x14ac:dyDescent="0.15">
      <c r="I654" s="14">
        <v>45213</v>
      </c>
      <c r="J654" s="15" t="s">
        <v>37</v>
      </c>
      <c r="K654" s="15" t="s">
        <v>37</v>
      </c>
      <c r="L654" s="15" t="s">
        <v>37</v>
      </c>
      <c r="M654" s="15" t="s">
        <v>37</v>
      </c>
      <c r="N654" s="15" t="s">
        <v>37</v>
      </c>
      <c r="O654" s="15" t="s">
        <v>37</v>
      </c>
      <c r="P654" s="15" t="s">
        <v>37</v>
      </c>
      <c r="Q654" s="15">
        <v>22497.924063780119</v>
      </c>
      <c r="R654" s="15" t="s">
        <v>37</v>
      </c>
      <c r="S654" s="15" t="s">
        <v>37</v>
      </c>
      <c r="T654" s="15" t="s">
        <v>37</v>
      </c>
      <c r="U654" s="15" t="s">
        <v>37</v>
      </c>
      <c r="V654" s="15" t="s">
        <v>37</v>
      </c>
      <c r="W654" s="15" t="s">
        <v>37</v>
      </c>
      <c r="X654" s="15" t="s">
        <v>37</v>
      </c>
      <c r="Y654" s="15" t="s">
        <v>37</v>
      </c>
      <c r="Z654" s="15" t="s">
        <v>37</v>
      </c>
      <c r="AA654" s="15" t="s">
        <v>37</v>
      </c>
      <c r="AB654" s="15" t="s">
        <v>37</v>
      </c>
      <c r="AC654" s="15" t="s">
        <v>37</v>
      </c>
      <c r="AD654" s="15" t="s">
        <v>37</v>
      </c>
      <c r="AE654" s="15" t="s">
        <v>37</v>
      </c>
      <c r="AF654" s="15" t="s">
        <v>37</v>
      </c>
      <c r="AG654" s="15" t="s">
        <v>37</v>
      </c>
      <c r="AH654" s="15" t="s">
        <v>37</v>
      </c>
      <c r="AI654" s="15" t="s">
        <v>37</v>
      </c>
      <c r="AJ654" s="15" t="s">
        <v>37</v>
      </c>
      <c r="AK654" s="15" t="s">
        <v>37</v>
      </c>
      <c r="AL654" s="15" t="s">
        <v>37</v>
      </c>
      <c r="AM654" s="15" t="s">
        <v>37</v>
      </c>
      <c r="AN654" s="15" t="s">
        <v>37</v>
      </c>
      <c r="AP654" s="16">
        <v>22497.924063780119</v>
      </c>
      <c r="AQ654" s="17">
        <v>10</v>
      </c>
      <c r="AR654" s="18" t="s">
        <v>37</v>
      </c>
      <c r="AS654" s="19">
        <v>554015.73977330804</v>
      </c>
      <c r="AT654" s="19" t="s">
        <v>37</v>
      </c>
      <c r="AV654" s="16">
        <v>22497.924063780119</v>
      </c>
      <c r="AW654" s="17">
        <v>41</v>
      </c>
      <c r="AX654" s="18">
        <v>41</v>
      </c>
      <c r="AY654" s="19">
        <v>227839.78797015516</v>
      </c>
      <c r="AZ654" s="19">
        <v>227839.78797015516</v>
      </c>
    </row>
    <row r="655" spans="9:52" x14ac:dyDescent="0.15">
      <c r="I655" s="14">
        <v>45214</v>
      </c>
      <c r="J655" s="15" t="s">
        <v>37</v>
      </c>
      <c r="K655" s="15" t="s">
        <v>37</v>
      </c>
      <c r="L655" s="15" t="s">
        <v>37</v>
      </c>
      <c r="M655" s="15" t="s">
        <v>37</v>
      </c>
      <c r="N655" s="15" t="s">
        <v>37</v>
      </c>
      <c r="O655" s="15" t="s">
        <v>37</v>
      </c>
      <c r="P655" s="15" t="s">
        <v>37</v>
      </c>
      <c r="Q655" s="15">
        <v>22491.161830604378</v>
      </c>
      <c r="R655" s="15" t="s">
        <v>37</v>
      </c>
      <c r="S655" s="15" t="s">
        <v>37</v>
      </c>
      <c r="T655" s="15" t="s">
        <v>37</v>
      </c>
      <c r="U655" s="15" t="s">
        <v>37</v>
      </c>
      <c r="V655" s="15" t="s">
        <v>37</v>
      </c>
      <c r="W655" s="15" t="s">
        <v>37</v>
      </c>
      <c r="X655" s="15" t="s">
        <v>37</v>
      </c>
      <c r="Y655" s="15" t="s">
        <v>37</v>
      </c>
      <c r="Z655" s="15" t="s">
        <v>37</v>
      </c>
      <c r="AA655" s="15" t="s">
        <v>37</v>
      </c>
      <c r="AB655" s="15" t="s">
        <v>37</v>
      </c>
      <c r="AC655" s="15" t="s">
        <v>37</v>
      </c>
      <c r="AD655" s="15" t="s">
        <v>37</v>
      </c>
      <c r="AE655" s="15" t="s">
        <v>37</v>
      </c>
      <c r="AF655" s="15" t="s">
        <v>37</v>
      </c>
      <c r="AG655" s="15" t="s">
        <v>37</v>
      </c>
      <c r="AH655" s="15" t="s">
        <v>37</v>
      </c>
      <c r="AI655" s="15" t="s">
        <v>37</v>
      </c>
      <c r="AJ655" s="15" t="s">
        <v>37</v>
      </c>
      <c r="AK655" s="15" t="s">
        <v>37</v>
      </c>
      <c r="AL655" s="15" t="s">
        <v>37</v>
      </c>
      <c r="AM655" s="15" t="s">
        <v>37</v>
      </c>
      <c r="AN655" s="15" t="s">
        <v>37</v>
      </c>
      <c r="AP655" s="16">
        <v>22491.161830604378</v>
      </c>
      <c r="AQ655" s="17">
        <v>10</v>
      </c>
      <c r="AR655" s="18" t="s">
        <v>37</v>
      </c>
      <c r="AS655" s="19">
        <v>576506.90160391247</v>
      </c>
      <c r="AT655" s="19" t="s">
        <v>37</v>
      </c>
      <c r="AV655" s="16">
        <v>22491.161830604378</v>
      </c>
      <c r="AW655" s="17">
        <v>42</v>
      </c>
      <c r="AX655" s="18" t="s">
        <v>37</v>
      </c>
      <c r="AY655" s="19">
        <v>22491.161830604378</v>
      </c>
      <c r="AZ655" s="19" t="s">
        <v>37</v>
      </c>
    </row>
    <row r="656" spans="9:52" x14ac:dyDescent="0.15">
      <c r="I656" s="14">
        <v>45215</v>
      </c>
      <c r="J656" s="15" t="s">
        <v>37</v>
      </c>
      <c r="K656" s="15" t="s">
        <v>37</v>
      </c>
      <c r="L656" s="15" t="s">
        <v>37</v>
      </c>
      <c r="M656" s="15" t="s">
        <v>37</v>
      </c>
      <c r="N656" s="15" t="s">
        <v>37</v>
      </c>
      <c r="O656" s="15" t="s">
        <v>37</v>
      </c>
      <c r="P656" s="15" t="s">
        <v>37</v>
      </c>
      <c r="Q656" s="15">
        <v>22484.401629962722</v>
      </c>
      <c r="R656" s="15" t="s">
        <v>37</v>
      </c>
      <c r="S656" s="15" t="s">
        <v>37</v>
      </c>
      <c r="T656" s="15" t="s">
        <v>37</v>
      </c>
      <c r="U656" s="15" t="s">
        <v>37</v>
      </c>
      <c r="V656" s="15" t="s">
        <v>37</v>
      </c>
      <c r="W656" s="15" t="s">
        <v>37</v>
      </c>
      <c r="X656" s="15" t="s">
        <v>37</v>
      </c>
      <c r="Y656" s="15" t="s">
        <v>37</v>
      </c>
      <c r="Z656" s="15" t="s">
        <v>37</v>
      </c>
      <c r="AA656" s="15" t="s">
        <v>37</v>
      </c>
      <c r="AB656" s="15" t="s">
        <v>37</v>
      </c>
      <c r="AC656" s="15" t="s">
        <v>37</v>
      </c>
      <c r="AD656" s="15" t="s">
        <v>37</v>
      </c>
      <c r="AE656" s="15" t="s">
        <v>37</v>
      </c>
      <c r="AF656" s="15" t="s">
        <v>37</v>
      </c>
      <c r="AG656" s="15" t="s">
        <v>37</v>
      </c>
      <c r="AH656" s="15" t="s">
        <v>37</v>
      </c>
      <c r="AI656" s="15" t="s">
        <v>37</v>
      </c>
      <c r="AJ656" s="15" t="s">
        <v>37</v>
      </c>
      <c r="AK656" s="15" t="s">
        <v>37</v>
      </c>
      <c r="AL656" s="15" t="s">
        <v>37</v>
      </c>
      <c r="AM656" s="15" t="s">
        <v>37</v>
      </c>
      <c r="AN656" s="15" t="s">
        <v>37</v>
      </c>
      <c r="AP656" s="16">
        <v>22484.401629962722</v>
      </c>
      <c r="AQ656" s="17">
        <v>10</v>
      </c>
      <c r="AR656" s="18" t="s">
        <v>37</v>
      </c>
      <c r="AS656" s="19">
        <v>598991.30323387519</v>
      </c>
      <c r="AT656" s="19" t="s">
        <v>37</v>
      </c>
      <c r="AV656" s="16">
        <v>22484.401629962722</v>
      </c>
      <c r="AW656" s="17">
        <v>42</v>
      </c>
      <c r="AX656" s="18" t="s">
        <v>37</v>
      </c>
      <c r="AY656" s="19">
        <v>44975.5634605671</v>
      </c>
      <c r="AZ656" s="19" t="s">
        <v>37</v>
      </c>
    </row>
    <row r="657" spans="9:52" x14ac:dyDescent="0.15">
      <c r="I657" s="14">
        <v>45216</v>
      </c>
      <c r="J657" s="15" t="s">
        <v>37</v>
      </c>
      <c r="K657" s="15" t="s">
        <v>37</v>
      </c>
      <c r="L657" s="15" t="s">
        <v>37</v>
      </c>
      <c r="M657" s="15" t="s">
        <v>37</v>
      </c>
      <c r="N657" s="15" t="s">
        <v>37</v>
      </c>
      <c r="O657" s="15" t="s">
        <v>37</v>
      </c>
      <c r="P657" s="15" t="s">
        <v>37</v>
      </c>
      <c r="Q657" s="15">
        <v>22477.643461244232</v>
      </c>
      <c r="R657" s="15" t="s">
        <v>37</v>
      </c>
      <c r="S657" s="15" t="s">
        <v>37</v>
      </c>
      <c r="T657" s="15" t="s">
        <v>37</v>
      </c>
      <c r="U657" s="15" t="s">
        <v>37</v>
      </c>
      <c r="V657" s="15" t="s">
        <v>37</v>
      </c>
      <c r="W657" s="15" t="s">
        <v>37</v>
      </c>
      <c r="X657" s="15" t="s">
        <v>37</v>
      </c>
      <c r="Y657" s="15" t="s">
        <v>37</v>
      </c>
      <c r="Z657" s="15" t="s">
        <v>37</v>
      </c>
      <c r="AA657" s="15" t="s">
        <v>37</v>
      </c>
      <c r="AB657" s="15" t="s">
        <v>37</v>
      </c>
      <c r="AC657" s="15" t="s">
        <v>37</v>
      </c>
      <c r="AD657" s="15" t="s">
        <v>37</v>
      </c>
      <c r="AE657" s="15" t="s">
        <v>37</v>
      </c>
      <c r="AF657" s="15" t="s">
        <v>37</v>
      </c>
      <c r="AG657" s="15" t="s">
        <v>37</v>
      </c>
      <c r="AH657" s="15" t="s">
        <v>37</v>
      </c>
      <c r="AI657" s="15" t="s">
        <v>37</v>
      </c>
      <c r="AJ657" s="15" t="s">
        <v>37</v>
      </c>
      <c r="AK657" s="15" t="s">
        <v>37</v>
      </c>
      <c r="AL657" s="15" t="s">
        <v>37</v>
      </c>
      <c r="AM657" s="15" t="s">
        <v>37</v>
      </c>
      <c r="AN657" s="15" t="s">
        <v>37</v>
      </c>
      <c r="AP657" s="16">
        <v>22477.643461244232</v>
      </c>
      <c r="AQ657" s="17">
        <v>10</v>
      </c>
      <c r="AR657" s="18" t="s">
        <v>37</v>
      </c>
      <c r="AS657" s="19">
        <v>621468.94669511938</v>
      </c>
      <c r="AT657" s="19" t="s">
        <v>37</v>
      </c>
      <c r="AV657" s="16">
        <v>22477.643461244232</v>
      </c>
      <c r="AW657" s="17">
        <v>42</v>
      </c>
      <c r="AX657" s="18" t="s">
        <v>37</v>
      </c>
      <c r="AY657" s="19">
        <v>67453.206921811332</v>
      </c>
      <c r="AZ657" s="19" t="s">
        <v>37</v>
      </c>
    </row>
    <row r="658" spans="9:52" x14ac:dyDescent="0.15">
      <c r="I658" s="14">
        <v>45217</v>
      </c>
      <c r="J658" s="15" t="s">
        <v>37</v>
      </c>
      <c r="K658" s="15" t="s">
        <v>37</v>
      </c>
      <c r="L658" s="15" t="s">
        <v>37</v>
      </c>
      <c r="M658" s="15" t="s">
        <v>37</v>
      </c>
      <c r="N658" s="15" t="s">
        <v>37</v>
      </c>
      <c r="O658" s="15" t="s">
        <v>37</v>
      </c>
      <c r="P658" s="15" t="s">
        <v>37</v>
      </c>
      <c r="Q658" s="15" t="s">
        <v>37</v>
      </c>
      <c r="R658" s="15" t="s">
        <v>37</v>
      </c>
      <c r="S658" s="15" t="s">
        <v>37</v>
      </c>
      <c r="T658" s="15" t="s">
        <v>37</v>
      </c>
      <c r="U658" s="15" t="s">
        <v>37</v>
      </c>
      <c r="V658" s="15" t="s">
        <v>37</v>
      </c>
      <c r="W658" s="15" t="s">
        <v>37</v>
      </c>
      <c r="X658" s="15" t="s">
        <v>37</v>
      </c>
      <c r="Y658" s="15" t="s">
        <v>37</v>
      </c>
      <c r="Z658" s="15" t="s">
        <v>37</v>
      </c>
      <c r="AA658" s="15" t="s">
        <v>37</v>
      </c>
      <c r="AB658" s="15" t="s">
        <v>37</v>
      </c>
      <c r="AC658" s="15" t="s">
        <v>37</v>
      </c>
      <c r="AD658" s="15" t="s">
        <v>37</v>
      </c>
      <c r="AE658" s="15" t="s">
        <v>37</v>
      </c>
      <c r="AF658" s="15" t="s">
        <v>37</v>
      </c>
      <c r="AG658" s="15" t="s">
        <v>37</v>
      </c>
      <c r="AH658" s="15" t="s">
        <v>37</v>
      </c>
      <c r="AI658" s="15" t="s">
        <v>37</v>
      </c>
      <c r="AJ658" s="15" t="s">
        <v>37</v>
      </c>
      <c r="AK658" s="15" t="s">
        <v>37</v>
      </c>
      <c r="AL658" s="15" t="s">
        <v>37</v>
      </c>
      <c r="AM658" s="15" t="s">
        <v>37</v>
      </c>
      <c r="AN658" s="15" t="s">
        <v>37</v>
      </c>
      <c r="AP658" s="16">
        <v>0</v>
      </c>
      <c r="AQ658" s="17">
        <v>10</v>
      </c>
      <c r="AR658" s="18" t="s">
        <v>37</v>
      </c>
      <c r="AS658" s="19">
        <v>621468.94669511938</v>
      </c>
      <c r="AT658" s="19" t="s">
        <v>37</v>
      </c>
      <c r="AV658" s="16">
        <v>0</v>
      </c>
      <c r="AW658" s="17">
        <v>42</v>
      </c>
      <c r="AX658" s="18" t="s">
        <v>37</v>
      </c>
      <c r="AY658" s="19">
        <v>67453.206921811332</v>
      </c>
      <c r="AZ658" s="19" t="s">
        <v>37</v>
      </c>
    </row>
    <row r="659" spans="9:52" x14ac:dyDescent="0.15">
      <c r="I659" s="14">
        <v>45218</v>
      </c>
      <c r="J659" s="15" t="s">
        <v>37</v>
      </c>
      <c r="K659" s="15" t="s">
        <v>37</v>
      </c>
      <c r="L659" s="15" t="s">
        <v>37</v>
      </c>
      <c r="M659" s="15" t="s">
        <v>37</v>
      </c>
      <c r="N659" s="15" t="s">
        <v>37</v>
      </c>
      <c r="O659" s="15" t="s">
        <v>37</v>
      </c>
      <c r="P659" s="15" t="s">
        <v>37</v>
      </c>
      <c r="Q659" s="15" t="s">
        <v>37</v>
      </c>
      <c r="R659" s="15" t="s">
        <v>37</v>
      </c>
      <c r="S659" s="15" t="s">
        <v>37</v>
      </c>
      <c r="T659" s="15" t="s">
        <v>37</v>
      </c>
      <c r="U659" s="15" t="s">
        <v>37</v>
      </c>
      <c r="V659" s="15" t="s">
        <v>37</v>
      </c>
      <c r="W659" s="15" t="s">
        <v>37</v>
      </c>
      <c r="X659" s="15" t="s">
        <v>37</v>
      </c>
      <c r="Y659" s="15" t="s">
        <v>37</v>
      </c>
      <c r="Z659" s="15" t="s">
        <v>37</v>
      </c>
      <c r="AA659" s="15" t="s">
        <v>37</v>
      </c>
      <c r="AB659" s="15" t="s">
        <v>37</v>
      </c>
      <c r="AC659" s="15" t="s">
        <v>37</v>
      </c>
      <c r="AD659" s="15" t="s">
        <v>37</v>
      </c>
      <c r="AE659" s="15" t="s">
        <v>37</v>
      </c>
      <c r="AF659" s="15" t="s">
        <v>37</v>
      </c>
      <c r="AG659" s="15" t="s">
        <v>37</v>
      </c>
      <c r="AH659" s="15" t="s">
        <v>37</v>
      </c>
      <c r="AI659" s="15" t="s">
        <v>37</v>
      </c>
      <c r="AJ659" s="15" t="s">
        <v>37</v>
      </c>
      <c r="AK659" s="15" t="s">
        <v>37</v>
      </c>
      <c r="AL659" s="15" t="s">
        <v>37</v>
      </c>
      <c r="AM659" s="15" t="s">
        <v>37</v>
      </c>
      <c r="AN659" s="15" t="s">
        <v>37</v>
      </c>
      <c r="AP659" s="16">
        <v>0</v>
      </c>
      <c r="AQ659" s="17">
        <v>10</v>
      </c>
      <c r="AR659" s="18" t="s">
        <v>37</v>
      </c>
      <c r="AS659" s="19">
        <v>621468.94669511938</v>
      </c>
      <c r="AT659" s="19" t="s">
        <v>37</v>
      </c>
      <c r="AV659" s="16">
        <v>0</v>
      </c>
      <c r="AW659" s="17">
        <v>42</v>
      </c>
      <c r="AX659" s="18" t="s">
        <v>37</v>
      </c>
      <c r="AY659" s="19">
        <v>67453.206921811332</v>
      </c>
      <c r="AZ659" s="19" t="s">
        <v>37</v>
      </c>
    </row>
    <row r="660" spans="9:52" x14ac:dyDescent="0.15">
      <c r="I660" s="14">
        <v>45219</v>
      </c>
      <c r="J660" s="15" t="s">
        <v>37</v>
      </c>
      <c r="K660" s="15" t="s">
        <v>37</v>
      </c>
      <c r="L660" s="15" t="s">
        <v>37</v>
      </c>
      <c r="M660" s="15" t="s">
        <v>37</v>
      </c>
      <c r="N660" s="15" t="s">
        <v>37</v>
      </c>
      <c r="O660" s="15" t="s">
        <v>37</v>
      </c>
      <c r="P660" s="15" t="s">
        <v>37</v>
      </c>
      <c r="Q660" s="15" t="s">
        <v>37</v>
      </c>
      <c r="R660" s="15" t="s">
        <v>37</v>
      </c>
      <c r="S660" s="15" t="s">
        <v>37</v>
      </c>
      <c r="T660" s="15" t="s">
        <v>37</v>
      </c>
      <c r="U660" s="15" t="s">
        <v>37</v>
      </c>
      <c r="V660" s="15" t="s">
        <v>37</v>
      </c>
      <c r="W660" s="15" t="s">
        <v>37</v>
      </c>
      <c r="X660" s="15" t="s">
        <v>37</v>
      </c>
      <c r="Y660" s="15" t="s">
        <v>37</v>
      </c>
      <c r="Z660" s="15" t="s">
        <v>37</v>
      </c>
      <c r="AA660" s="15" t="s">
        <v>37</v>
      </c>
      <c r="AB660" s="15" t="s">
        <v>37</v>
      </c>
      <c r="AC660" s="15" t="s">
        <v>37</v>
      </c>
      <c r="AD660" s="15" t="s">
        <v>37</v>
      </c>
      <c r="AE660" s="15" t="s">
        <v>37</v>
      </c>
      <c r="AF660" s="15" t="s">
        <v>37</v>
      </c>
      <c r="AG660" s="15" t="s">
        <v>37</v>
      </c>
      <c r="AH660" s="15" t="s">
        <v>37</v>
      </c>
      <c r="AI660" s="15" t="s">
        <v>37</v>
      </c>
      <c r="AJ660" s="15" t="s">
        <v>37</v>
      </c>
      <c r="AK660" s="15" t="s">
        <v>37</v>
      </c>
      <c r="AL660" s="15" t="s">
        <v>37</v>
      </c>
      <c r="AM660" s="15" t="s">
        <v>37</v>
      </c>
      <c r="AN660" s="15" t="s">
        <v>37</v>
      </c>
      <c r="AP660" s="16">
        <v>0</v>
      </c>
      <c r="AQ660" s="17">
        <v>10</v>
      </c>
      <c r="AR660" s="18" t="s">
        <v>37</v>
      </c>
      <c r="AS660" s="19">
        <v>621468.94669511938</v>
      </c>
      <c r="AT660" s="19" t="s">
        <v>37</v>
      </c>
      <c r="AV660" s="16">
        <v>0</v>
      </c>
      <c r="AW660" s="17">
        <v>42</v>
      </c>
      <c r="AX660" s="18" t="s">
        <v>37</v>
      </c>
      <c r="AY660" s="19">
        <v>67453.206921811332</v>
      </c>
      <c r="AZ660" s="19" t="s">
        <v>37</v>
      </c>
    </row>
    <row r="661" spans="9:52" x14ac:dyDescent="0.15">
      <c r="I661" s="14">
        <v>45220</v>
      </c>
      <c r="J661" s="15" t="s">
        <v>37</v>
      </c>
      <c r="K661" s="15" t="s">
        <v>37</v>
      </c>
      <c r="L661" s="15" t="s">
        <v>37</v>
      </c>
      <c r="M661" s="15" t="s">
        <v>37</v>
      </c>
      <c r="N661" s="15" t="s">
        <v>37</v>
      </c>
      <c r="O661" s="15" t="s">
        <v>37</v>
      </c>
      <c r="P661" s="15" t="s">
        <v>37</v>
      </c>
      <c r="Q661" s="15" t="s">
        <v>37</v>
      </c>
      <c r="R661" s="15" t="s">
        <v>37</v>
      </c>
      <c r="S661" s="15" t="s">
        <v>37</v>
      </c>
      <c r="T661" s="15" t="s">
        <v>37</v>
      </c>
      <c r="U661" s="15" t="s">
        <v>37</v>
      </c>
      <c r="V661" s="15" t="s">
        <v>37</v>
      </c>
      <c r="W661" s="15" t="s">
        <v>37</v>
      </c>
      <c r="X661" s="15" t="s">
        <v>37</v>
      </c>
      <c r="Y661" s="15" t="s">
        <v>37</v>
      </c>
      <c r="Z661" s="15" t="s">
        <v>37</v>
      </c>
      <c r="AA661" s="15" t="s">
        <v>37</v>
      </c>
      <c r="AB661" s="15" t="s">
        <v>37</v>
      </c>
      <c r="AC661" s="15" t="s">
        <v>37</v>
      </c>
      <c r="AD661" s="15" t="s">
        <v>37</v>
      </c>
      <c r="AE661" s="15" t="s">
        <v>37</v>
      </c>
      <c r="AF661" s="15" t="s">
        <v>37</v>
      </c>
      <c r="AG661" s="15" t="s">
        <v>37</v>
      </c>
      <c r="AH661" s="15" t="s">
        <v>37</v>
      </c>
      <c r="AI661" s="15" t="s">
        <v>37</v>
      </c>
      <c r="AJ661" s="15" t="s">
        <v>37</v>
      </c>
      <c r="AK661" s="15" t="s">
        <v>37</v>
      </c>
      <c r="AL661" s="15" t="s">
        <v>37</v>
      </c>
      <c r="AM661" s="15" t="s">
        <v>37</v>
      </c>
      <c r="AN661" s="15" t="s">
        <v>37</v>
      </c>
      <c r="AP661" s="16">
        <v>0</v>
      </c>
      <c r="AQ661" s="17">
        <v>10</v>
      </c>
      <c r="AR661" s="18" t="s">
        <v>37</v>
      </c>
      <c r="AS661" s="19">
        <v>621468.94669511938</v>
      </c>
      <c r="AT661" s="19" t="s">
        <v>37</v>
      </c>
      <c r="AV661" s="16">
        <v>0</v>
      </c>
      <c r="AW661" s="17">
        <v>42</v>
      </c>
      <c r="AX661" s="18">
        <v>42</v>
      </c>
      <c r="AY661" s="19">
        <v>67453.206921811332</v>
      </c>
      <c r="AZ661" s="19">
        <v>67453.206921811332</v>
      </c>
    </row>
    <row r="662" spans="9:52" x14ac:dyDescent="0.15">
      <c r="I662" s="14">
        <v>45221</v>
      </c>
      <c r="J662" s="15" t="s">
        <v>37</v>
      </c>
      <c r="K662" s="15" t="s">
        <v>37</v>
      </c>
      <c r="L662" s="15" t="s">
        <v>37</v>
      </c>
      <c r="M662" s="15" t="s">
        <v>37</v>
      </c>
      <c r="N662" s="15" t="s">
        <v>37</v>
      </c>
      <c r="O662" s="15" t="s">
        <v>37</v>
      </c>
      <c r="P662" s="15" t="s">
        <v>37</v>
      </c>
      <c r="Q662" s="15" t="s">
        <v>37</v>
      </c>
      <c r="R662" s="15" t="s">
        <v>37</v>
      </c>
      <c r="S662" s="15" t="s">
        <v>37</v>
      </c>
      <c r="T662" s="15" t="s">
        <v>37</v>
      </c>
      <c r="U662" s="15" t="s">
        <v>37</v>
      </c>
      <c r="V662" s="15" t="s">
        <v>37</v>
      </c>
      <c r="W662" s="15" t="s">
        <v>37</v>
      </c>
      <c r="X662" s="15" t="s">
        <v>37</v>
      </c>
      <c r="Y662" s="15" t="s">
        <v>37</v>
      </c>
      <c r="Z662" s="15" t="s">
        <v>37</v>
      </c>
      <c r="AA662" s="15" t="s">
        <v>37</v>
      </c>
      <c r="AB662" s="15" t="s">
        <v>37</v>
      </c>
      <c r="AC662" s="15" t="s">
        <v>37</v>
      </c>
      <c r="AD662" s="15" t="s">
        <v>37</v>
      </c>
      <c r="AE662" s="15" t="s">
        <v>37</v>
      </c>
      <c r="AF662" s="15" t="s">
        <v>37</v>
      </c>
      <c r="AG662" s="15" t="s">
        <v>37</v>
      </c>
      <c r="AH662" s="15" t="s">
        <v>37</v>
      </c>
      <c r="AI662" s="15" t="s">
        <v>37</v>
      </c>
      <c r="AJ662" s="15" t="s">
        <v>37</v>
      </c>
      <c r="AK662" s="15" t="s">
        <v>37</v>
      </c>
      <c r="AL662" s="15" t="s">
        <v>37</v>
      </c>
      <c r="AM662" s="15" t="s">
        <v>37</v>
      </c>
      <c r="AN662" s="15" t="s">
        <v>37</v>
      </c>
      <c r="AP662" s="16">
        <v>0</v>
      </c>
      <c r="AQ662" s="17">
        <v>10</v>
      </c>
      <c r="AR662" s="18" t="s">
        <v>37</v>
      </c>
      <c r="AS662" s="19">
        <v>621468.94669511938</v>
      </c>
      <c r="AT662" s="19" t="s">
        <v>37</v>
      </c>
      <c r="AV662" s="16">
        <v>0</v>
      </c>
      <c r="AW662" s="17">
        <v>43</v>
      </c>
      <c r="AX662" s="18" t="s">
        <v>37</v>
      </c>
      <c r="AY662" s="19">
        <v>0</v>
      </c>
      <c r="AZ662" s="19" t="s">
        <v>37</v>
      </c>
    </row>
    <row r="663" spans="9:52" x14ac:dyDescent="0.15">
      <c r="I663" s="14">
        <v>45222</v>
      </c>
      <c r="J663" s="15" t="s">
        <v>37</v>
      </c>
      <c r="K663" s="15" t="s">
        <v>37</v>
      </c>
      <c r="L663" s="15" t="s">
        <v>37</v>
      </c>
      <c r="M663" s="15" t="s">
        <v>37</v>
      </c>
      <c r="N663" s="15" t="s">
        <v>37</v>
      </c>
      <c r="O663" s="15" t="s">
        <v>37</v>
      </c>
      <c r="P663" s="15" t="s">
        <v>37</v>
      </c>
      <c r="Q663" s="15" t="s">
        <v>37</v>
      </c>
      <c r="R663" s="15" t="s">
        <v>37</v>
      </c>
      <c r="S663" s="15" t="s">
        <v>37</v>
      </c>
      <c r="T663" s="15" t="s">
        <v>37</v>
      </c>
      <c r="U663" s="15" t="s">
        <v>37</v>
      </c>
      <c r="V663" s="15" t="s">
        <v>37</v>
      </c>
      <c r="W663" s="15" t="s">
        <v>37</v>
      </c>
      <c r="X663" s="15" t="s">
        <v>37</v>
      </c>
      <c r="Y663" s="15" t="s">
        <v>37</v>
      </c>
      <c r="Z663" s="15" t="s">
        <v>37</v>
      </c>
      <c r="AA663" s="15" t="s">
        <v>37</v>
      </c>
      <c r="AB663" s="15" t="s">
        <v>37</v>
      </c>
      <c r="AC663" s="15" t="s">
        <v>37</v>
      </c>
      <c r="AD663" s="15" t="s">
        <v>37</v>
      </c>
      <c r="AE663" s="15" t="s">
        <v>37</v>
      </c>
      <c r="AF663" s="15" t="s">
        <v>37</v>
      </c>
      <c r="AG663" s="15" t="s">
        <v>37</v>
      </c>
      <c r="AH663" s="15" t="s">
        <v>37</v>
      </c>
      <c r="AI663" s="15" t="s">
        <v>37</v>
      </c>
      <c r="AJ663" s="15" t="s">
        <v>37</v>
      </c>
      <c r="AK663" s="15" t="s">
        <v>37</v>
      </c>
      <c r="AL663" s="15" t="s">
        <v>37</v>
      </c>
      <c r="AM663" s="15" t="s">
        <v>37</v>
      </c>
      <c r="AN663" s="15" t="s">
        <v>37</v>
      </c>
      <c r="AP663" s="16">
        <v>0</v>
      </c>
      <c r="AQ663" s="17">
        <v>10</v>
      </c>
      <c r="AR663" s="18" t="s">
        <v>37</v>
      </c>
      <c r="AS663" s="19">
        <v>621468.94669511938</v>
      </c>
      <c r="AT663" s="19" t="s">
        <v>37</v>
      </c>
      <c r="AV663" s="16">
        <v>0</v>
      </c>
      <c r="AW663" s="17">
        <v>43</v>
      </c>
      <c r="AX663" s="18" t="s">
        <v>37</v>
      </c>
      <c r="AY663" s="19">
        <v>0</v>
      </c>
      <c r="AZ663" s="19" t="s">
        <v>37</v>
      </c>
    </row>
    <row r="664" spans="9:52" x14ac:dyDescent="0.15">
      <c r="I664" s="14">
        <v>45223</v>
      </c>
      <c r="J664" s="15" t="s">
        <v>37</v>
      </c>
      <c r="K664" s="15" t="s">
        <v>37</v>
      </c>
      <c r="L664" s="15" t="s">
        <v>37</v>
      </c>
      <c r="M664" s="15" t="s">
        <v>37</v>
      </c>
      <c r="N664" s="15" t="s">
        <v>37</v>
      </c>
      <c r="O664" s="15" t="s">
        <v>37</v>
      </c>
      <c r="P664" s="15" t="s">
        <v>37</v>
      </c>
      <c r="Q664" s="15" t="s">
        <v>37</v>
      </c>
      <c r="R664" s="15" t="s">
        <v>37</v>
      </c>
      <c r="S664" s="15" t="s">
        <v>37</v>
      </c>
      <c r="T664" s="15" t="s">
        <v>37</v>
      </c>
      <c r="U664" s="15" t="s">
        <v>37</v>
      </c>
      <c r="V664" s="15" t="s">
        <v>37</v>
      </c>
      <c r="W664" s="15" t="s">
        <v>37</v>
      </c>
      <c r="X664" s="15" t="s">
        <v>37</v>
      </c>
      <c r="Y664" s="15" t="s">
        <v>37</v>
      </c>
      <c r="Z664" s="15" t="s">
        <v>37</v>
      </c>
      <c r="AA664" s="15" t="s">
        <v>37</v>
      </c>
      <c r="AB664" s="15" t="s">
        <v>37</v>
      </c>
      <c r="AC664" s="15" t="s">
        <v>37</v>
      </c>
      <c r="AD664" s="15" t="s">
        <v>37</v>
      </c>
      <c r="AE664" s="15" t="s">
        <v>37</v>
      </c>
      <c r="AF664" s="15" t="s">
        <v>37</v>
      </c>
      <c r="AG664" s="15" t="s">
        <v>37</v>
      </c>
      <c r="AH664" s="15" t="s">
        <v>37</v>
      </c>
      <c r="AI664" s="15" t="s">
        <v>37</v>
      </c>
      <c r="AJ664" s="15" t="s">
        <v>37</v>
      </c>
      <c r="AK664" s="15" t="s">
        <v>37</v>
      </c>
      <c r="AL664" s="15" t="s">
        <v>37</v>
      </c>
      <c r="AM664" s="15" t="s">
        <v>37</v>
      </c>
      <c r="AN664" s="15" t="s">
        <v>37</v>
      </c>
      <c r="AP664" s="16">
        <v>0</v>
      </c>
      <c r="AQ664" s="17">
        <v>10</v>
      </c>
      <c r="AR664" s="18" t="s">
        <v>37</v>
      </c>
      <c r="AS664" s="19">
        <v>621468.94669511938</v>
      </c>
      <c r="AT664" s="19" t="s">
        <v>37</v>
      </c>
      <c r="AV664" s="16">
        <v>0</v>
      </c>
      <c r="AW664" s="17">
        <v>43</v>
      </c>
      <c r="AX664" s="18" t="s">
        <v>37</v>
      </c>
      <c r="AY664" s="19">
        <v>0</v>
      </c>
      <c r="AZ664" s="19" t="s">
        <v>37</v>
      </c>
    </row>
    <row r="665" spans="9:52" x14ac:dyDescent="0.15">
      <c r="I665" s="14">
        <v>45224</v>
      </c>
      <c r="J665" s="15" t="s">
        <v>37</v>
      </c>
      <c r="K665" s="15" t="s">
        <v>37</v>
      </c>
      <c r="L665" s="15" t="s">
        <v>37</v>
      </c>
      <c r="M665" s="15" t="s">
        <v>37</v>
      </c>
      <c r="N665" s="15" t="s">
        <v>37</v>
      </c>
      <c r="O665" s="15" t="s">
        <v>37</v>
      </c>
      <c r="P665" s="15" t="s">
        <v>37</v>
      </c>
      <c r="Q665" s="15" t="s">
        <v>37</v>
      </c>
      <c r="R665" s="15" t="s">
        <v>37</v>
      </c>
      <c r="S665" s="15" t="s">
        <v>37</v>
      </c>
      <c r="T665" s="15" t="s">
        <v>37</v>
      </c>
      <c r="U665" s="15" t="s">
        <v>37</v>
      </c>
      <c r="V665" s="15" t="s">
        <v>37</v>
      </c>
      <c r="W665" s="15" t="s">
        <v>37</v>
      </c>
      <c r="X665" s="15" t="s">
        <v>37</v>
      </c>
      <c r="Y665" s="15" t="s">
        <v>37</v>
      </c>
      <c r="Z665" s="15" t="s">
        <v>37</v>
      </c>
      <c r="AA665" s="15" t="s">
        <v>37</v>
      </c>
      <c r="AB665" s="15" t="s">
        <v>37</v>
      </c>
      <c r="AC665" s="15" t="s">
        <v>37</v>
      </c>
      <c r="AD665" s="15" t="s">
        <v>37</v>
      </c>
      <c r="AE665" s="15" t="s">
        <v>37</v>
      </c>
      <c r="AF665" s="15" t="s">
        <v>37</v>
      </c>
      <c r="AG665" s="15" t="s">
        <v>37</v>
      </c>
      <c r="AH665" s="15" t="s">
        <v>37</v>
      </c>
      <c r="AI665" s="15" t="s">
        <v>37</v>
      </c>
      <c r="AJ665" s="15" t="s">
        <v>37</v>
      </c>
      <c r="AK665" s="15" t="s">
        <v>37</v>
      </c>
      <c r="AL665" s="15" t="s">
        <v>37</v>
      </c>
      <c r="AM665" s="15" t="s">
        <v>37</v>
      </c>
      <c r="AN665" s="15" t="s">
        <v>37</v>
      </c>
      <c r="AP665" s="16">
        <v>0</v>
      </c>
      <c r="AQ665" s="17">
        <v>10</v>
      </c>
      <c r="AR665" s="18" t="s">
        <v>37</v>
      </c>
      <c r="AS665" s="19">
        <v>621468.94669511938</v>
      </c>
      <c r="AT665" s="19" t="s">
        <v>37</v>
      </c>
      <c r="AV665" s="16">
        <v>0</v>
      </c>
      <c r="AW665" s="17">
        <v>43</v>
      </c>
      <c r="AX665" s="18" t="s">
        <v>37</v>
      </c>
      <c r="AY665" s="19">
        <v>0</v>
      </c>
      <c r="AZ665" s="19" t="s">
        <v>37</v>
      </c>
    </row>
    <row r="666" spans="9:52" x14ac:dyDescent="0.15">
      <c r="I666" s="14">
        <v>45225</v>
      </c>
      <c r="J666" s="15" t="s">
        <v>37</v>
      </c>
      <c r="K666" s="15" t="s">
        <v>37</v>
      </c>
      <c r="L666" s="15" t="s">
        <v>37</v>
      </c>
      <c r="M666" s="15" t="s">
        <v>37</v>
      </c>
      <c r="N666" s="15" t="s">
        <v>37</v>
      </c>
      <c r="O666" s="15" t="s">
        <v>37</v>
      </c>
      <c r="P666" s="15" t="s">
        <v>37</v>
      </c>
      <c r="Q666" s="15" t="s">
        <v>37</v>
      </c>
      <c r="R666" s="15" t="s">
        <v>37</v>
      </c>
      <c r="S666" s="15" t="s">
        <v>37</v>
      </c>
      <c r="T666" s="15" t="s">
        <v>37</v>
      </c>
      <c r="U666" s="15" t="s">
        <v>37</v>
      </c>
      <c r="V666" s="15" t="s">
        <v>37</v>
      </c>
      <c r="W666" s="15" t="s">
        <v>37</v>
      </c>
      <c r="X666" s="15" t="s">
        <v>37</v>
      </c>
      <c r="Y666" s="15" t="s">
        <v>37</v>
      </c>
      <c r="Z666" s="15" t="s">
        <v>37</v>
      </c>
      <c r="AA666" s="15" t="s">
        <v>37</v>
      </c>
      <c r="AB666" s="15" t="s">
        <v>37</v>
      </c>
      <c r="AC666" s="15" t="s">
        <v>37</v>
      </c>
      <c r="AD666" s="15" t="s">
        <v>37</v>
      </c>
      <c r="AE666" s="15" t="s">
        <v>37</v>
      </c>
      <c r="AF666" s="15" t="s">
        <v>37</v>
      </c>
      <c r="AG666" s="15" t="s">
        <v>37</v>
      </c>
      <c r="AH666" s="15" t="s">
        <v>37</v>
      </c>
      <c r="AI666" s="15" t="s">
        <v>37</v>
      </c>
      <c r="AJ666" s="15" t="s">
        <v>37</v>
      </c>
      <c r="AK666" s="15" t="s">
        <v>37</v>
      </c>
      <c r="AL666" s="15" t="s">
        <v>37</v>
      </c>
      <c r="AM666" s="15" t="s">
        <v>37</v>
      </c>
      <c r="AN666" s="15" t="s">
        <v>37</v>
      </c>
      <c r="AP666" s="16">
        <v>0</v>
      </c>
      <c r="AQ666" s="17">
        <v>10</v>
      </c>
      <c r="AR666" s="18" t="s">
        <v>37</v>
      </c>
      <c r="AS666" s="19">
        <v>621468.94669511938</v>
      </c>
      <c r="AT666" s="19" t="s">
        <v>37</v>
      </c>
      <c r="AV666" s="16">
        <v>0</v>
      </c>
      <c r="AW666" s="17">
        <v>43</v>
      </c>
      <c r="AX666" s="18" t="s">
        <v>37</v>
      </c>
      <c r="AY666" s="19">
        <v>0</v>
      </c>
      <c r="AZ666" s="19" t="s">
        <v>37</v>
      </c>
    </row>
    <row r="667" spans="9:52" x14ac:dyDescent="0.15">
      <c r="I667" s="14">
        <v>45226</v>
      </c>
      <c r="J667" s="15" t="s">
        <v>37</v>
      </c>
      <c r="K667" s="15" t="s">
        <v>37</v>
      </c>
      <c r="L667" s="15" t="s">
        <v>37</v>
      </c>
      <c r="M667" s="15" t="s">
        <v>37</v>
      </c>
      <c r="N667" s="15" t="s">
        <v>37</v>
      </c>
      <c r="O667" s="15" t="s">
        <v>37</v>
      </c>
      <c r="P667" s="15" t="s">
        <v>37</v>
      </c>
      <c r="Q667" s="15" t="s">
        <v>37</v>
      </c>
      <c r="R667" s="15" t="s">
        <v>37</v>
      </c>
      <c r="S667" s="15" t="s">
        <v>37</v>
      </c>
      <c r="T667" s="15" t="s">
        <v>37</v>
      </c>
      <c r="U667" s="15" t="s">
        <v>37</v>
      </c>
      <c r="V667" s="15" t="s">
        <v>37</v>
      </c>
      <c r="W667" s="15" t="s">
        <v>37</v>
      </c>
      <c r="X667" s="15" t="s">
        <v>37</v>
      </c>
      <c r="Y667" s="15" t="s">
        <v>37</v>
      </c>
      <c r="Z667" s="15" t="s">
        <v>37</v>
      </c>
      <c r="AA667" s="15" t="s">
        <v>37</v>
      </c>
      <c r="AB667" s="15" t="s">
        <v>37</v>
      </c>
      <c r="AC667" s="15" t="s">
        <v>37</v>
      </c>
      <c r="AD667" s="15" t="s">
        <v>37</v>
      </c>
      <c r="AE667" s="15" t="s">
        <v>37</v>
      </c>
      <c r="AF667" s="15" t="s">
        <v>37</v>
      </c>
      <c r="AG667" s="15" t="s">
        <v>37</v>
      </c>
      <c r="AH667" s="15" t="s">
        <v>37</v>
      </c>
      <c r="AI667" s="15" t="s">
        <v>37</v>
      </c>
      <c r="AJ667" s="15" t="s">
        <v>37</v>
      </c>
      <c r="AK667" s="15" t="s">
        <v>37</v>
      </c>
      <c r="AL667" s="15" t="s">
        <v>37</v>
      </c>
      <c r="AM667" s="15" t="s">
        <v>37</v>
      </c>
      <c r="AN667" s="15" t="s">
        <v>37</v>
      </c>
      <c r="AP667" s="16">
        <v>0</v>
      </c>
      <c r="AQ667" s="17">
        <v>10</v>
      </c>
      <c r="AR667" s="18" t="s">
        <v>37</v>
      </c>
      <c r="AS667" s="19">
        <v>621468.94669511938</v>
      </c>
      <c r="AT667" s="19" t="s">
        <v>37</v>
      </c>
      <c r="AV667" s="16">
        <v>0</v>
      </c>
      <c r="AW667" s="17">
        <v>43</v>
      </c>
      <c r="AX667" s="18" t="s">
        <v>37</v>
      </c>
      <c r="AY667" s="19">
        <v>0</v>
      </c>
      <c r="AZ667" s="19" t="s">
        <v>37</v>
      </c>
    </row>
    <row r="668" spans="9:52" x14ac:dyDescent="0.15">
      <c r="I668" s="14">
        <v>45227</v>
      </c>
      <c r="J668" s="15" t="s">
        <v>37</v>
      </c>
      <c r="K668" s="15" t="s">
        <v>37</v>
      </c>
      <c r="L668" s="15" t="s">
        <v>37</v>
      </c>
      <c r="M668" s="15" t="s">
        <v>37</v>
      </c>
      <c r="N668" s="15" t="s">
        <v>37</v>
      </c>
      <c r="O668" s="15" t="s">
        <v>37</v>
      </c>
      <c r="P668" s="15" t="s">
        <v>37</v>
      </c>
      <c r="Q668" s="15" t="s">
        <v>37</v>
      </c>
      <c r="R668" s="15" t="s">
        <v>37</v>
      </c>
      <c r="S668" s="15" t="s">
        <v>37</v>
      </c>
      <c r="T668" s="15" t="s">
        <v>37</v>
      </c>
      <c r="U668" s="15" t="s">
        <v>37</v>
      </c>
      <c r="V668" s="15" t="s">
        <v>37</v>
      </c>
      <c r="W668" s="15" t="s">
        <v>37</v>
      </c>
      <c r="X668" s="15" t="s">
        <v>37</v>
      </c>
      <c r="Y668" s="15" t="s">
        <v>37</v>
      </c>
      <c r="Z668" s="15" t="s">
        <v>37</v>
      </c>
      <c r="AA668" s="15" t="s">
        <v>37</v>
      </c>
      <c r="AB668" s="15" t="s">
        <v>37</v>
      </c>
      <c r="AC668" s="15" t="s">
        <v>37</v>
      </c>
      <c r="AD668" s="15" t="s">
        <v>37</v>
      </c>
      <c r="AE668" s="15" t="s">
        <v>37</v>
      </c>
      <c r="AF668" s="15" t="s">
        <v>37</v>
      </c>
      <c r="AG668" s="15" t="s">
        <v>37</v>
      </c>
      <c r="AH668" s="15" t="s">
        <v>37</v>
      </c>
      <c r="AI668" s="15" t="s">
        <v>37</v>
      </c>
      <c r="AJ668" s="15" t="s">
        <v>37</v>
      </c>
      <c r="AK668" s="15" t="s">
        <v>37</v>
      </c>
      <c r="AL668" s="15" t="s">
        <v>37</v>
      </c>
      <c r="AM668" s="15" t="s">
        <v>37</v>
      </c>
      <c r="AN668" s="15" t="s">
        <v>37</v>
      </c>
      <c r="AP668" s="16">
        <v>0</v>
      </c>
      <c r="AQ668" s="17">
        <v>10</v>
      </c>
      <c r="AR668" s="18" t="s">
        <v>37</v>
      </c>
      <c r="AS668" s="19">
        <v>621468.94669511938</v>
      </c>
      <c r="AT668" s="19" t="s">
        <v>37</v>
      </c>
      <c r="AV668" s="16">
        <v>0</v>
      </c>
      <c r="AW668" s="17">
        <v>43</v>
      </c>
      <c r="AX668" s="18">
        <v>43</v>
      </c>
      <c r="AY668" s="19">
        <v>0</v>
      </c>
      <c r="AZ668" s="19">
        <v>0</v>
      </c>
    </row>
    <row r="669" spans="9:52" x14ac:dyDescent="0.15">
      <c r="I669" s="14">
        <v>45228</v>
      </c>
      <c r="J669" s="15" t="s">
        <v>37</v>
      </c>
      <c r="K669" s="15" t="s">
        <v>37</v>
      </c>
      <c r="L669" s="15" t="s">
        <v>37</v>
      </c>
      <c r="M669" s="15" t="s">
        <v>37</v>
      </c>
      <c r="N669" s="15" t="s">
        <v>37</v>
      </c>
      <c r="O669" s="15" t="s">
        <v>37</v>
      </c>
      <c r="P669" s="15" t="s">
        <v>37</v>
      </c>
      <c r="Q669" s="15" t="s">
        <v>37</v>
      </c>
      <c r="R669" s="15" t="s">
        <v>37</v>
      </c>
      <c r="S669" s="15" t="s">
        <v>37</v>
      </c>
      <c r="T669" s="15" t="s">
        <v>37</v>
      </c>
      <c r="U669" s="15" t="s">
        <v>37</v>
      </c>
      <c r="V669" s="15" t="s">
        <v>37</v>
      </c>
      <c r="W669" s="15" t="s">
        <v>37</v>
      </c>
      <c r="X669" s="15" t="s">
        <v>37</v>
      </c>
      <c r="Y669" s="15" t="s">
        <v>37</v>
      </c>
      <c r="Z669" s="15" t="s">
        <v>37</v>
      </c>
      <c r="AA669" s="15" t="s">
        <v>37</v>
      </c>
      <c r="AB669" s="15" t="s">
        <v>37</v>
      </c>
      <c r="AC669" s="15" t="s">
        <v>37</v>
      </c>
      <c r="AD669" s="15" t="s">
        <v>37</v>
      </c>
      <c r="AE669" s="15" t="s">
        <v>37</v>
      </c>
      <c r="AF669" s="15" t="s">
        <v>37</v>
      </c>
      <c r="AG669" s="15" t="s">
        <v>37</v>
      </c>
      <c r="AH669" s="15" t="s">
        <v>37</v>
      </c>
      <c r="AI669" s="15" t="s">
        <v>37</v>
      </c>
      <c r="AJ669" s="15" t="s">
        <v>37</v>
      </c>
      <c r="AK669" s="15" t="s">
        <v>37</v>
      </c>
      <c r="AL669" s="15" t="s">
        <v>37</v>
      </c>
      <c r="AM669" s="15" t="s">
        <v>37</v>
      </c>
      <c r="AN669" s="15" t="s">
        <v>37</v>
      </c>
      <c r="AP669" s="16">
        <v>0</v>
      </c>
      <c r="AQ669" s="17">
        <v>10</v>
      </c>
      <c r="AR669" s="18" t="s">
        <v>37</v>
      </c>
      <c r="AS669" s="19">
        <v>621468.94669511938</v>
      </c>
      <c r="AT669" s="19" t="s">
        <v>37</v>
      </c>
      <c r="AV669" s="16">
        <v>0</v>
      </c>
      <c r="AW669" s="17">
        <v>44</v>
      </c>
      <c r="AX669" s="18" t="s">
        <v>37</v>
      </c>
      <c r="AY669" s="19">
        <v>0</v>
      </c>
      <c r="AZ669" s="19" t="s">
        <v>37</v>
      </c>
    </row>
    <row r="670" spans="9:52" x14ac:dyDescent="0.15">
      <c r="I670" s="14">
        <v>45229</v>
      </c>
      <c r="J670" s="15" t="s">
        <v>37</v>
      </c>
      <c r="K670" s="15" t="s">
        <v>37</v>
      </c>
      <c r="L670" s="15" t="s">
        <v>37</v>
      </c>
      <c r="M670" s="15" t="s">
        <v>37</v>
      </c>
      <c r="N670" s="15" t="s">
        <v>37</v>
      </c>
      <c r="O670" s="15" t="s">
        <v>37</v>
      </c>
      <c r="P670" s="15" t="s">
        <v>37</v>
      </c>
      <c r="Q670" s="15" t="s">
        <v>37</v>
      </c>
      <c r="R670" s="15" t="s">
        <v>37</v>
      </c>
      <c r="S670" s="15" t="s">
        <v>37</v>
      </c>
      <c r="T670" s="15" t="s">
        <v>37</v>
      </c>
      <c r="U670" s="15" t="s">
        <v>37</v>
      </c>
      <c r="V670" s="15" t="s">
        <v>37</v>
      </c>
      <c r="W670" s="15" t="s">
        <v>37</v>
      </c>
      <c r="X670" s="15" t="s">
        <v>37</v>
      </c>
      <c r="Y670" s="15" t="s">
        <v>37</v>
      </c>
      <c r="Z670" s="15" t="s">
        <v>37</v>
      </c>
      <c r="AA670" s="15" t="s">
        <v>37</v>
      </c>
      <c r="AB670" s="15" t="s">
        <v>37</v>
      </c>
      <c r="AC670" s="15" t="s">
        <v>37</v>
      </c>
      <c r="AD670" s="15" t="s">
        <v>37</v>
      </c>
      <c r="AE670" s="15" t="s">
        <v>37</v>
      </c>
      <c r="AF670" s="15" t="s">
        <v>37</v>
      </c>
      <c r="AG670" s="15" t="s">
        <v>37</v>
      </c>
      <c r="AH670" s="15" t="s">
        <v>37</v>
      </c>
      <c r="AI670" s="15" t="s">
        <v>37</v>
      </c>
      <c r="AJ670" s="15" t="s">
        <v>37</v>
      </c>
      <c r="AK670" s="15" t="s">
        <v>37</v>
      </c>
      <c r="AL670" s="15" t="s">
        <v>37</v>
      </c>
      <c r="AM670" s="15" t="s">
        <v>37</v>
      </c>
      <c r="AN670" s="15" t="s">
        <v>37</v>
      </c>
      <c r="AP670" s="16">
        <v>0</v>
      </c>
      <c r="AQ670" s="17">
        <v>10</v>
      </c>
      <c r="AR670" s="18" t="s">
        <v>37</v>
      </c>
      <c r="AS670" s="19">
        <v>621468.94669511938</v>
      </c>
      <c r="AT670" s="19" t="s">
        <v>37</v>
      </c>
      <c r="AV670" s="16">
        <v>0</v>
      </c>
      <c r="AW670" s="17">
        <v>44</v>
      </c>
      <c r="AX670" s="18" t="s">
        <v>37</v>
      </c>
      <c r="AY670" s="19">
        <v>0</v>
      </c>
      <c r="AZ670" s="19" t="s">
        <v>37</v>
      </c>
    </row>
    <row r="671" spans="9:52" x14ac:dyDescent="0.15">
      <c r="I671" s="14">
        <v>45230</v>
      </c>
      <c r="J671" s="15" t="s">
        <v>37</v>
      </c>
      <c r="K671" s="15" t="s">
        <v>37</v>
      </c>
      <c r="L671" s="15" t="s">
        <v>37</v>
      </c>
      <c r="M671" s="15" t="s">
        <v>37</v>
      </c>
      <c r="N671" s="15" t="s">
        <v>37</v>
      </c>
      <c r="O671" s="15" t="s">
        <v>37</v>
      </c>
      <c r="P671" s="15" t="s">
        <v>37</v>
      </c>
      <c r="Q671" s="15" t="s">
        <v>37</v>
      </c>
      <c r="R671" s="15" t="s">
        <v>37</v>
      </c>
      <c r="S671" s="15" t="s">
        <v>37</v>
      </c>
      <c r="T671" s="15" t="s">
        <v>37</v>
      </c>
      <c r="U671" s="15" t="s">
        <v>37</v>
      </c>
      <c r="V671" s="15" t="s">
        <v>37</v>
      </c>
      <c r="W671" s="15" t="s">
        <v>37</v>
      </c>
      <c r="X671" s="15" t="s">
        <v>37</v>
      </c>
      <c r="Y671" s="15" t="s">
        <v>37</v>
      </c>
      <c r="Z671" s="15" t="s">
        <v>37</v>
      </c>
      <c r="AA671" s="15" t="s">
        <v>37</v>
      </c>
      <c r="AB671" s="15" t="s">
        <v>37</v>
      </c>
      <c r="AC671" s="15" t="s">
        <v>37</v>
      </c>
      <c r="AD671" s="15" t="s">
        <v>37</v>
      </c>
      <c r="AE671" s="15" t="s">
        <v>37</v>
      </c>
      <c r="AF671" s="15" t="s">
        <v>37</v>
      </c>
      <c r="AG671" s="15" t="s">
        <v>37</v>
      </c>
      <c r="AH671" s="15" t="s">
        <v>37</v>
      </c>
      <c r="AI671" s="15" t="s">
        <v>37</v>
      </c>
      <c r="AJ671" s="15" t="s">
        <v>37</v>
      </c>
      <c r="AK671" s="15" t="s">
        <v>37</v>
      </c>
      <c r="AL671" s="15" t="s">
        <v>37</v>
      </c>
      <c r="AM671" s="15" t="s">
        <v>37</v>
      </c>
      <c r="AN671" s="15" t="s">
        <v>37</v>
      </c>
      <c r="AP671" s="16">
        <v>0</v>
      </c>
      <c r="AQ671" s="17">
        <v>10</v>
      </c>
      <c r="AR671" s="18">
        <v>10</v>
      </c>
      <c r="AS671" s="19">
        <v>621468.94669511938</v>
      </c>
      <c r="AT671" s="19">
        <v>621468.94669511938</v>
      </c>
      <c r="AV671" s="16">
        <v>0</v>
      </c>
      <c r="AW671" s="17">
        <v>44</v>
      </c>
      <c r="AX671" s="18" t="s">
        <v>37</v>
      </c>
      <c r="AY671" s="19">
        <v>0</v>
      </c>
      <c r="AZ671" s="19" t="s">
        <v>37</v>
      </c>
    </row>
    <row r="672" spans="9:52" x14ac:dyDescent="0.15">
      <c r="I672" s="14">
        <v>45231</v>
      </c>
      <c r="J672" s="15" t="s">
        <v>37</v>
      </c>
      <c r="K672" s="15" t="s">
        <v>37</v>
      </c>
      <c r="L672" s="15" t="s">
        <v>37</v>
      </c>
      <c r="M672" s="15" t="s">
        <v>37</v>
      </c>
      <c r="N672" s="15" t="s">
        <v>37</v>
      </c>
      <c r="O672" s="15" t="s">
        <v>37</v>
      </c>
      <c r="P672" s="15" t="s">
        <v>37</v>
      </c>
      <c r="Q672" s="15" t="s">
        <v>37</v>
      </c>
      <c r="R672" s="15" t="s">
        <v>37</v>
      </c>
      <c r="S672" s="15" t="s">
        <v>37</v>
      </c>
      <c r="T672" s="15" t="s">
        <v>37</v>
      </c>
      <c r="U672" s="15" t="s">
        <v>37</v>
      </c>
      <c r="V672" s="15" t="s">
        <v>37</v>
      </c>
      <c r="W672" s="15" t="s">
        <v>37</v>
      </c>
      <c r="X672" s="15" t="s">
        <v>37</v>
      </c>
      <c r="Y672" s="15" t="s">
        <v>37</v>
      </c>
      <c r="Z672" s="15" t="s">
        <v>37</v>
      </c>
      <c r="AA672" s="15" t="s">
        <v>37</v>
      </c>
      <c r="AB672" s="15" t="s">
        <v>37</v>
      </c>
      <c r="AC672" s="15" t="s">
        <v>37</v>
      </c>
      <c r="AD672" s="15" t="s">
        <v>37</v>
      </c>
      <c r="AE672" s="15" t="s">
        <v>37</v>
      </c>
      <c r="AF672" s="15" t="s">
        <v>37</v>
      </c>
      <c r="AG672" s="15" t="s">
        <v>37</v>
      </c>
      <c r="AH672" s="15" t="s">
        <v>37</v>
      </c>
      <c r="AI672" s="15" t="s">
        <v>37</v>
      </c>
      <c r="AJ672" s="15" t="s">
        <v>37</v>
      </c>
      <c r="AK672" s="15" t="s">
        <v>37</v>
      </c>
      <c r="AL672" s="15" t="s">
        <v>37</v>
      </c>
      <c r="AM672" s="15" t="s">
        <v>37</v>
      </c>
      <c r="AN672" s="15" t="s">
        <v>37</v>
      </c>
      <c r="AP672" s="16">
        <v>0</v>
      </c>
      <c r="AQ672" s="17">
        <v>11</v>
      </c>
      <c r="AR672" s="18" t="s">
        <v>37</v>
      </c>
      <c r="AS672" s="19">
        <v>0</v>
      </c>
      <c r="AT672" s="19" t="s">
        <v>37</v>
      </c>
      <c r="AV672" s="16">
        <v>0</v>
      </c>
      <c r="AW672" s="17">
        <v>44</v>
      </c>
      <c r="AX672" s="18" t="s">
        <v>37</v>
      </c>
      <c r="AY672" s="19">
        <v>0</v>
      </c>
      <c r="AZ672" s="19" t="s">
        <v>37</v>
      </c>
    </row>
    <row r="673" spans="9:52" x14ac:dyDescent="0.15">
      <c r="I673" s="14">
        <v>45232</v>
      </c>
      <c r="J673" s="15" t="s">
        <v>37</v>
      </c>
      <c r="K673" s="15" t="s">
        <v>37</v>
      </c>
      <c r="L673" s="15" t="s">
        <v>37</v>
      </c>
      <c r="M673" s="15" t="s">
        <v>37</v>
      </c>
      <c r="N673" s="15" t="s">
        <v>37</v>
      </c>
      <c r="O673" s="15" t="s">
        <v>37</v>
      </c>
      <c r="P673" s="15" t="s">
        <v>37</v>
      </c>
      <c r="Q673" s="15" t="s">
        <v>37</v>
      </c>
      <c r="R673" s="15" t="s">
        <v>37</v>
      </c>
      <c r="S673" s="15" t="s">
        <v>37</v>
      </c>
      <c r="T673" s="15" t="s">
        <v>37</v>
      </c>
      <c r="U673" s="15" t="s">
        <v>37</v>
      </c>
      <c r="V673" s="15" t="s">
        <v>37</v>
      </c>
      <c r="W673" s="15" t="s">
        <v>37</v>
      </c>
      <c r="X673" s="15" t="s">
        <v>37</v>
      </c>
      <c r="Y673" s="15" t="s">
        <v>37</v>
      </c>
      <c r="Z673" s="15" t="s">
        <v>37</v>
      </c>
      <c r="AA673" s="15" t="s">
        <v>37</v>
      </c>
      <c r="AB673" s="15" t="s">
        <v>37</v>
      </c>
      <c r="AC673" s="15" t="s">
        <v>37</v>
      </c>
      <c r="AD673" s="15" t="s">
        <v>37</v>
      </c>
      <c r="AE673" s="15" t="s">
        <v>37</v>
      </c>
      <c r="AF673" s="15" t="s">
        <v>37</v>
      </c>
      <c r="AG673" s="15" t="s">
        <v>37</v>
      </c>
      <c r="AH673" s="15" t="s">
        <v>37</v>
      </c>
      <c r="AI673" s="15" t="s">
        <v>37</v>
      </c>
      <c r="AJ673" s="15" t="s">
        <v>37</v>
      </c>
      <c r="AK673" s="15" t="s">
        <v>37</v>
      </c>
      <c r="AL673" s="15" t="s">
        <v>37</v>
      </c>
      <c r="AM673" s="15" t="s">
        <v>37</v>
      </c>
      <c r="AN673" s="15" t="s">
        <v>37</v>
      </c>
      <c r="AP673" s="16">
        <v>0</v>
      </c>
      <c r="AQ673" s="17">
        <v>11</v>
      </c>
      <c r="AR673" s="18" t="s">
        <v>37</v>
      </c>
      <c r="AS673" s="19">
        <v>0</v>
      </c>
      <c r="AT673" s="19" t="s">
        <v>37</v>
      </c>
      <c r="AV673" s="16">
        <v>0</v>
      </c>
      <c r="AW673" s="17">
        <v>44</v>
      </c>
      <c r="AX673" s="18" t="s">
        <v>37</v>
      </c>
      <c r="AY673" s="19">
        <v>0</v>
      </c>
      <c r="AZ673" s="19" t="s">
        <v>37</v>
      </c>
    </row>
    <row r="674" spans="9:52" x14ac:dyDescent="0.15">
      <c r="I674" s="14">
        <v>45233</v>
      </c>
      <c r="J674" s="15" t="s">
        <v>37</v>
      </c>
      <c r="K674" s="15" t="s">
        <v>37</v>
      </c>
      <c r="L674" s="15" t="s">
        <v>37</v>
      </c>
      <c r="M674" s="15" t="s">
        <v>37</v>
      </c>
      <c r="N674" s="15" t="s">
        <v>37</v>
      </c>
      <c r="O674" s="15" t="s">
        <v>37</v>
      </c>
      <c r="P674" s="15" t="s">
        <v>37</v>
      </c>
      <c r="Q674" s="15" t="s">
        <v>37</v>
      </c>
      <c r="R674" s="15" t="s">
        <v>37</v>
      </c>
      <c r="S674" s="15" t="s">
        <v>37</v>
      </c>
      <c r="T674" s="15" t="s">
        <v>37</v>
      </c>
      <c r="U674" s="15" t="s">
        <v>37</v>
      </c>
      <c r="V674" s="15" t="s">
        <v>37</v>
      </c>
      <c r="W674" s="15" t="s">
        <v>37</v>
      </c>
      <c r="X674" s="15" t="s">
        <v>37</v>
      </c>
      <c r="Y674" s="15" t="s">
        <v>37</v>
      </c>
      <c r="Z674" s="15" t="s">
        <v>37</v>
      </c>
      <c r="AA674" s="15" t="s">
        <v>37</v>
      </c>
      <c r="AB674" s="15" t="s">
        <v>37</v>
      </c>
      <c r="AC674" s="15" t="s">
        <v>37</v>
      </c>
      <c r="AD674" s="15" t="s">
        <v>37</v>
      </c>
      <c r="AE674" s="15" t="s">
        <v>37</v>
      </c>
      <c r="AF674" s="15" t="s">
        <v>37</v>
      </c>
      <c r="AG674" s="15" t="s">
        <v>37</v>
      </c>
      <c r="AH674" s="15" t="s">
        <v>37</v>
      </c>
      <c r="AI674" s="15" t="s">
        <v>37</v>
      </c>
      <c r="AJ674" s="15" t="s">
        <v>37</v>
      </c>
      <c r="AK674" s="15" t="s">
        <v>37</v>
      </c>
      <c r="AL674" s="15" t="s">
        <v>37</v>
      </c>
      <c r="AM674" s="15" t="s">
        <v>37</v>
      </c>
      <c r="AN674" s="15" t="s">
        <v>37</v>
      </c>
      <c r="AP674" s="16">
        <v>0</v>
      </c>
      <c r="AQ674" s="17">
        <v>11</v>
      </c>
      <c r="AR674" s="18" t="s">
        <v>37</v>
      </c>
      <c r="AS674" s="19">
        <v>0</v>
      </c>
      <c r="AT674" s="19" t="s">
        <v>37</v>
      </c>
      <c r="AV674" s="16">
        <v>0</v>
      </c>
      <c r="AW674" s="17">
        <v>44</v>
      </c>
      <c r="AX674" s="18" t="s">
        <v>37</v>
      </c>
      <c r="AY674" s="19">
        <v>0</v>
      </c>
      <c r="AZ674" s="19" t="s">
        <v>37</v>
      </c>
    </row>
    <row r="675" spans="9:52" x14ac:dyDescent="0.15">
      <c r="I675" s="14">
        <v>45234</v>
      </c>
      <c r="J675" s="15" t="s">
        <v>37</v>
      </c>
      <c r="K675" s="15" t="s">
        <v>37</v>
      </c>
      <c r="L675" s="15" t="s">
        <v>37</v>
      </c>
      <c r="M675" s="15" t="s">
        <v>37</v>
      </c>
      <c r="N675" s="15" t="s">
        <v>37</v>
      </c>
      <c r="O675" s="15" t="s">
        <v>37</v>
      </c>
      <c r="P675" s="15" t="s">
        <v>37</v>
      </c>
      <c r="Q675" s="15" t="s">
        <v>37</v>
      </c>
      <c r="R675" s="15" t="s">
        <v>37</v>
      </c>
      <c r="S675" s="15" t="s">
        <v>37</v>
      </c>
      <c r="T675" s="15" t="s">
        <v>37</v>
      </c>
      <c r="U675" s="15" t="s">
        <v>37</v>
      </c>
      <c r="V675" s="15" t="s">
        <v>37</v>
      </c>
      <c r="W675" s="15" t="s">
        <v>37</v>
      </c>
      <c r="X675" s="15" t="s">
        <v>37</v>
      </c>
      <c r="Y675" s="15" t="s">
        <v>37</v>
      </c>
      <c r="Z675" s="15" t="s">
        <v>37</v>
      </c>
      <c r="AA675" s="15" t="s">
        <v>37</v>
      </c>
      <c r="AB675" s="15" t="s">
        <v>37</v>
      </c>
      <c r="AC675" s="15" t="s">
        <v>37</v>
      </c>
      <c r="AD675" s="15" t="s">
        <v>37</v>
      </c>
      <c r="AE675" s="15" t="s">
        <v>37</v>
      </c>
      <c r="AF675" s="15" t="s">
        <v>37</v>
      </c>
      <c r="AG675" s="15" t="s">
        <v>37</v>
      </c>
      <c r="AH675" s="15" t="s">
        <v>37</v>
      </c>
      <c r="AI675" s="15" t="s">
        <v>37</v>
      </c>
      <c r="AJ675" s="15" t="s">
        <v>37</v>
      </c>
      <c r="AK675" s="15" t="s">
        <v>37</v>
      </c>
      <c r="AL675" s="15" t="s">
        <v>37</v>
      </c>
      <c r="AM675" s="15" t="s">
        <v>37</v>
      </c>
      <c r="AN675" s="15" t="s">
        <v>37</v>
      </c>
      <c r="AP675" s="16">
        <v>0</v>
      </c>
      <c r="AQ675" s="17">
        <v>11</v>
      </c>
      <c r="AR675" s="18" t="s">
        <v>37</v>
      </c>
      <c r="AS675" s="19">
        <v>0</v>
      </c>
      <c r="AT675" s="19" t="s">
        <v>37</v>
      </c>
      <c r="AV675" s="16">
        <v>0</v>
      </c>
      <c r="AW675" s="17">
        <v>44</v>
      </c>
      <c r="AX675" s="18">
        <v>44</v>
      </c>
      <c r="AY675" s="19">
        <v>0</v>
      </c>
      <c r="AZ675" s="19">
        <v>0</v>
      </c>
    </row>
    <row r="676" spans="9:52" x14ac:dyDescent="0.15">
      <c r="I676" s="14">
        <v>45235</v>
      </c>
      <c r="J676" s="15" t="s">
        <v>37</v>
      </c>
      <c r="K676" s="15" t="s">
        <v>37</v>
      </c>
      <c r="L676" s="15" t="s">
        <v>37</v>
      </c>
      <c r="M676" s="15" t="s">
        <v>37</v>
      </c>
      <c r="N676" s="15" t="s">
        <v>37</v>
      </c>
      <c r="O676" s="15" t="s">
        <v>37</v>
      </c>
      <c r="P676" s="15" t="s">
        <v>37</v>
      </c>
      <c r="Q676" s="15" t="s">
        <v>37</v>
      </c>
      <c r="R676" s="15" t="s">
        <v>37</v>
      </c>
      <c r="S676" s="15" t="s">
        <v>37</v>
      </c>
      <c r="T676" s="15" t="s">
        <v>37</v>
      </c>
      <c r="U676" s="15" t="s">
        <v>37</v>
      </c>
      <c r="V676" s="15" t="s">
        <v>37</v>
      </c>
      <c r="W676" s="15" t="s">
        <v>37</v>
      </c>
      <c r="X676" s="15" t="s">
        <v>37</v>
      </c>
      <c r="Y676" s="15" t="s">
        <v>37</v>
      </c>
      <c r="Z676" s="15" t="s">
        <v>37</v>
      </c>
      <c r="AA676" s="15" t="s">
        <v>37</v>
      </c>
      <c r="AB676" s="15" t="s">
        <v>37</v>
      </c>
      <c r="AC676" s="15" t="s">
        <v>37</v>
      </c>
      <c r="AD676" s="15" t="s">
        <v>37</v>
      </c>
      <c r="AE676" s="15" t="s">
        <v>37</v>
      </c>
      <c r="AF676" s="15" t="s">
        <v>37</v>
      </c>
      <c r="AG676" s="15" t="s">
        <v>37</v>
      </c>
      <c r="AH676" s="15" t="s">
        <v>37</v>
      </c>
      <c r="AI676" s="15" t="s">
        <v>37</v>
      </c>
      <c r="AJ676" s="15" t="s">
        <v>37</v>
      </c>
      <c r="AK676" s="15" t="s">
        <v>37</v>
      </c>
      <c r="AL676" s="15" t="s">
        <v>37</v>
      </c>
      <c r="AM676" s="15" t="s">
        <v>37</v>
      </c>
      <c r="AN676" s="15" t="s">
        <v>37</v>
      </c>
      <c r="AP676" s="16">
        <v>0</v>
      </c>
      <c r="AQ676" s="17">
        <v>11</v>
      </c>
      <c r="AR676" s="18" t="s">
        <v>37</v>
      </c>
      <c r="AS676" s="19">
        <v>0</v>
      </c>
      <c r="AT676" s="19" t="s">
        <v>37</v>
      </c>
      <c r="AV676" s="16">
        <v>0</v>
      </c>
      <c r="AW676" s="17">
        <v>45</v>
      </c>
      <c r="AX676" s="18" t="s">
        <v>37</v>
      </c>
      <c r="AY676" s="19">
        <v>0</v>
      </c>
      <c r="AZ676" s="19" t="s">
        <v>37</v>
      </c>
    </row>
    <row r="677" spans="9:52" x14ac:dyDescent="0.15">
      <c r="I677" s="14">
        <v>45236</v>
      </c>
      <c r="J677" s="15" t="s">
        <v>37</v>
      </c>
      <c r="K677" s="15" t="s">
        <v>37</v>
      </c>
      <c r="L677" s="15" t="s">
        <v>37</v>
      </c>
      <c r="M677" s="15" t="s">
        <v>37</v>
      </c>
      <c r="N677" s="15" t="s">
        <v>37</v>
      </c>
      <c r="O677" s="15" t="s">
        <v>37</v>
      </c>
      <c r="P677" s="15" t="s">
        <v>37</v>
      </c>
      <c r="Q677" s="15" t="s">
        <v>37</v>
      </c>
      <c r="R677" s="15" t="s">
        <v>37</v>
      </c>
      <c r="S677" s="15" t="s">
        <v>37</v>
      </c>
      <c r="T677" s="15" t="s">
        <v>37</v>
      </c>
      <c r="U677" s="15" t="s">
        <v>37</v>
      </c>
      <c r="V677" s="15" t="s">
        <v>37</v>
      </c>
      <c r="W677" s="15" t="s">
        <v>37</v>
      </c>
      <c r="X677" s="15" t="s">
        <v>37</v>
      </c>
      <c r="Y677" s="15" t="s">
        <v>37</v>
      </c>
      <c r="Z677" s="15" t="s">
        <v>37</v>
      </c>
      <c r="AA677" s="15" t="s">
        <v>37</v>
      </c>
      <c r="AB677" s="15" t="s">
        <v>37</v>
      </c>
      <c r="AC677" s="15" t="s">
        <v>37</v>
      </c>
      <c r="AD677" s="15" t="s">
        <v>37</v>
      </c>
      <c r="AE677" s="15" t="s">
        <v>37</v>
      </c>
      <c r="AF677" s="15" t="s">
        <v>37</v>
      </c>
      <c r="AG677" s="15" t="s">
        <v>37</v>
      </c>
      <c r="AH677" s="15" t="s">
        <v>37</v>
      </c>
      <c r="AI677" s="15" t="s">
        <v>37</v>
      </c>
      <c r="AJ677" s="15" t="s">
        <v>37</v>
      </c>
      <c r="AK677" s="15" t="s">
        <v>37</v>
      </c>
      <c r="AL677" s="15" t="s">
        <v>37</v>
      </c>
      <c r="AM677" s="15" t="s">
        <v>37</v>
      </c>
      <c r="AN677" s="15" t="s">
        <v>37</v>
      </c>
      <c r="AP677" s="16">
        <v>0</v>
      </c>
      <c r="AQ677" s="17">
        <v>11</v>
      </c>
      <c r="AR677" s="18" t="s">
        <v>37</v>
      </c>
      <c r="AS677" s="19">
        <v>0</v>
      </c>
      <c r="AT677" s="19" t="s">
        <v>37</v>
      </c>
      <c r="AV677" s="16">
        <v>0</v>
      </c>
      <c r="AW677" s="17">
        <v>45</v>
      </c>
      <c r="AX677" s="18" t="s">
        <v>37</v>
      </c>
      <c r="AY677" s="19">
        <v>0</v>
      </c>
      <c r="AZ677" s="19" t="s">
        <v>37</v>
      </c>
    </row>
    <row r="678" spans="9:52" x14ac:dyDescent="0.15">
      <c r="I678" s="14">
        <v>45237</v>
      </c>
      <c r="J678" s="15" t="s">
        <v>37</v>
      </c>
      <c r="K678" s="15" t="s">
        <v>37</v>
      </c>
      <c r="L678" s="15" t="s">
        <v>37</v>
      </c>
      <c r="M678" s="15" t="s">
        <v>37</v>
      </c>
      <c r="N678" s="15" t="s">
        <v>37</v>
      </c>
      <c r="O678" s="15" t="s">
        <v>37</v>
      </c>
      <c r="P678" s="15" t="s">
        <v>37</v>
      </c>
      <c r="Q678" s="15" t="s">
        <v>37</v>
      </c>
      <c r="R678" s="15" t="s">
        <v>37</v>
      </c>
      <c r="S678" s="15" t="s">
        <v>37</v>
      </c>
      <c r="T678" s="15" t="s">
        <v>37</v>
      </c>
      <c r="U678" s="15" t="s">
        <v>37</v>
      </c>
      <c r="V678" s="15" t="s">
        <v>37</v>
      </c>
      <c r="W678" s="15" t="s">
        <v>37</v>
      </c>
      <c r="X678" s="15" t="s">
        <v>37</v>
      </c>
      <c r="Y678" s="15" t="s">
        <v>37</v>
      </c>
      <c r="Z678" s="15" t="s">
        <v>37</v>
      </c>
      <c r="AA678" s="15" t="s">
        <v>37</v>
      </c>
      <c r="AB678" s="15" t="s">
        <v>37</v>
      </c>
      <c r="AC678" s="15" t="s">
        <v>37</v>
      </c>
      <c r="AD678" s="15" t="s">
        <v>37</v>
      </c>
      <c r="AE678" s="15" t="s">
        <v>37</v>
      </c>
      <c r="AF678" s="15" t="s">
        <v>37</v>
      </c>
      <c r="AG678" s="15" t="s">
        <v>37</v>
      </c>
      <c r="AH678" s="15" t="s">
        <v>37</v>
      </c>
      <c r="AI678" s="15" t="s">
        <v>37</v>
      </c>
      <c r="AJ678" s="15" t="s">
        <v>37</v>
      </c>
      <c r="AK678" s="15" t="s">
        <v>37</v>
      </c>
      <c r="AL678" s="15" t="s">
        <v>37</v>
      </c>
      <c r="AM678" s="15" t="s">
        <v>37</v>
      </c>
      <c r="AN678" s="15" t="s">
        <v>37</v>
      </c>
      <c r="AP678" s="16">
        <v>0</v>
      </c>
      <c r="AQ678" s="17">
        <v>11</v>
      </c>
      <c r="AR678" s="18" t="s">
        <v>37</v>
      </c>
      <c r="AS678" s="19">
        <v>0</v>
      </c>
      <c r="AT678" s="19" t="s">
        <v>37</v>
      </c>
      <c r="AV678" s="16">
        <v>0</v>
      </c>
      <c r="AW678" s="17">
        <v>45</v>
      </c>
      <c r="AX678" s="18" t="s">
        <v>37</v>
      </c>
      <c r="AY678" s="19">
        <v>0</v>
      </c>
      <c r="AZ678" s="19" t="s">
        <v>37</v>
      </c>
    </row>
    <row r="679" spans="9:52" x14ac:dyDescent="0.15">
      <c r="I679" s="14">
        <v>45238</v>
      </c>
      <c r="J679" s="15" t="s">
        <v>37</v>
      </c>
      <c r="K679" s="15" t="s">
        <v>37</v>
      </c>
      <c r="L679" s="15" t="s">
        <v>37</v>
      </c>
      <c r="M679" s="15" t="s">
        <v>37</v>
      </c>
      <c r="N679" s="15" t="s">
        <v>37</v>
      </c>
      <c r="O679" s="15" t="s">
        <v>37</v>
      </c>
      <c r="P679" s="15" t="s">
        <v>37</v>
      </c>
      <c r="Q679" s="15" t="s">
        <v>37</v>
      </c>
      <c r="R679" s="15" t="s">
        <v>37</v>
      </c>
      <c r="S679" s="15" t="s">
        <v>37</v>
      </c>
      <c r="T679" s="15" t="s">
        <v>37</v>
      </c>
      <c r="U679" s="15" t="s">
        <v>37</v>
      </c>
      <c r="V679" s="15" t="s">
        <v>37</v>
      </c>
      <c r="W679" s="15" t="s">
        <v>37</v>
      </c>
      <c r="X679" s="15" t="s">
        <v>37</v>
      </c>
      <c r="Y679" s="15" t="s">
        <v>37</v>
      </c>
      <c r="Z679" s="15" t="s">
        <v>37</v>
      </c>
      <c r="AA679" s="15" t="s">
        <v>37</v>
      </c>
      <c r="AB679" s="15" t="s">
        <v>37</v>
      </c>
      <c r="AC679" s="15" t="s">
        <v>37</v>
      </c>
      <c r="AD679" s="15" t="s">
        <v>37</v>
      </c>
      <c r="AE679" s="15" t="s">
        <v>37</v>
      </c>
      <c r="AF679" s="15" t="s">
        <v>37</v>
      </c>
      <c r="AG679" s="15" t="s">
        <v>37</v>
      </c>
      <c r="AH679" s="15" t="s">
        <v>37</v>
      </c>
      <c r="AI679" s="15" t="s">
        <v>37</v>
      </c>
      <c r="AJ679" s="15" t="s">
        <v>37</v>
      </c>
      <c r="AK679" s="15" t="s">
        <v>37</v>
      </c>
      <c r="AL679" s="15" t="s">
        <v>37</v>
      </c>
      <c r="AM679" s="15" t="s">
        <v>37</v>
      </c>
      <c r="AN679" s="15" t="s">
        <v>37</v>
      </c>
      <c r="AP679" s="16">
        <v>0</v>
      </c>
      <c r="AQ679" s="17">
        <v>11</v>
      </c>
      <c r="AR679" s="18" t="s">
        <v>37</v>
      </c>
      <c r="AS679" s="19">
        <v>0</v>
      </c>
      <c r="AT679" s="19" t="s">
        <v>37</v>
      </c>
      <c r="AV679" s="16">
        <v>0</v>
      </c>
      <c r="AW679" s="17">
        <v>45</v>
      </c>
      <c r="AX679" s="18" t="s">
        <v>37</v>
      </c>
      <c r="AY679" s="19">
        <v>0</v>
      </c>
      <c r="AZ679" s="19" t="s">
        <v>37</v>
      </c>
    </row>
    <row r="680" spans="9:52" x14ac:dyDescent="0.15">
      <c r="I680" s="14">
        <v>45239</v>
      </c>
      <c r="J680" s="15" t="s">
        <v>37</v>
      </c>
      <c r="K680" s="15" t="s">
        <v>37</v>
      </c>
      <c r="L680" s="15" t="s">
        <v>37</v>
      </c>
      <c r="M680" s="15" t="s">
        <v>37</v>
      </c>
      <c r="N680" s="15" t="s">
        <v>37</v>
      </c>
      <c r="O680" s="15" t="s">
        <v>37</v>
      </c>
      <c r="P680" s="15" t="s">
        <v>37</v>
      </c>
      <c r="Q680" s="15" t="s">
        <v>37</v>
      </c>
      <c r="R680" s="15" t="s">
        <v>37</v>
      </c>
      <c r="S680" s="15" t="s">
        <v>37</v>
      </c>
      <c r="T680" s="15" t="s">
        <v>37</v>
      </c>
      <c r="U680" s="15" t="s">
        <v>37</v>
      </c>
      <c r="V680" s="15" t="s">
        <v>37</v>
      </c>
      <c r="W680" s="15" t="s">
        <v>37</v>
      </c>
      <c r="X680" s="15" t="s">
        <v>37</v>
      </c>
      <c r="Y680" s="15" t="s">
        <v>37</v>
      </c>
      <c r="Z680" s="15" t="s">
        <v>37</v>
      </c>
      <c r="AA680" s="15" t="s">
        <v>37</v>
      </c>
      <c r="AB680" s="15" t="s">
        <v>37</v>
      </c>
      <c r="AC680" s="15" t="s">
        <v>37</v>
      </c>
      <c r="AD680" s="15" t="s">
        <v>37</v>
      </c>
      <c r="AE680" s="15" t="s">
        <v>37</v>
      </c>
      <c r="AF680" s="15" t="s">
        <v>37</v>
      </c>
      <c r="AG680" s="15" t="s">
        <v>37</v>
      </c>
      <c r="AH680" s="15" t="s">
        <v>37</v>
      </c>
      <c r="AI680" s="15" t="s">
        <v>37</v>
      </c>
      <c r="AJ680" s="15" t="s">
        <v>37</v>
      </c>
      <c r="AK680" s="15" t="s">
        <v>37</v>
      </c>
      <c r="AL680" s="15" t="s">
        <v>37</v>
      </c>
      <c r="AM680" s="15" t="s">
        <v>37</v>
      </c>
      <c r="AN680" s="15" t="s">
        <v>37</v>
      </c>
      <c r="AP680" s="16">
        <v>0</v>
      </c>
      <c r="AQ680" s="17">
        <v>11</v>
      </c>
      <c r="AR680" s="18" t="s">
        <v>37</v>
      </c>
      <c r="AS680" s="19">
        <v>0</v>
      </c>
      <c r="AT680" s="19" t="s">
        <v>37</v>
      </c>
      <c r="AV680" s="16">
        <v>0</v>
      </c>
      <c r="AW680" s="17">
        <v>45</v>
      </c>
      <c r="AX680" s="18" t="s">
        <v>37</v>
      </c>
      <c r="AY680" s="19">
        <v>0</v>
      </c>
      <c r="AZ680" s="19" t="s">
        <v>37</v>
      </c>
    </row>
    <row r="681" spans="9:52" x14ac:dyDescent="0.15">
      <c r="I681" s="14">
        <v>45240</v>
      </c>
      <c r="J681" s="15" t="s">
        <v>37</v>
      </c>
      <c r="K681" s="15" t="s">
        <v>37</v>
      </c>
      <c r="L681" s="15" t="s">
        <v>37</v>
      </c>
      <c r="M681" s="15" t="s">
        <v>37</v>
      </c>
      <c r="N681" s="15" t="s">
        <v>37</v>
      </c>
      <c r="O681" s="15" t="s">
        <v>37</v>
      </c>
      <c r="P681" s="15" t="s">
        <v>37</v>
      </c>
      <c r="Q681" s="15" t="s">
        <v>37</v>
      </c>
      <c r="R681" s="15" t="s">
        <v>37</v>
      </c>
      <c r="S681" s="15" t="s">
        <v>37</v>
      </c>
      <c r="T681" s="15" t="s">
        <v>37</v>
      </c>
      <c r="U681" s="15" t="s">
        <v>37</v>
      </c>
      <c r="V681" s="15" t="s">
        <v>37</v>
      </c>
      <c r="W681" s="15" t="s">
        <v>37</v>
      </c>
      <c r="X681" s="15" t="s">
        <v>37</v>
      </c>
      <c r="Y681" s="15" t="s">
        <v>37</v>
      </c>
      <c r="Z681" s="15" t="s">
        <v>37</v>
      </c>
      <c r="AA681" s="15" t="s">
        <v>37</v>
      </c>
      <c r="AB681" s="15" t="s">
        <v>37</v>
      </c>
      <c r="AC681" s="15" t="s">
        <v>37</v>
      </c>
      <c r="AD681" s="15" t="s">
        <v>37</v>
      </c>
      <c r="AE681" s="15" t="s">
        <v>37</v>
      </c>
      <c r="AF681" s="15" t="s">
        <v>37</v>
      </c>
      <c r="AG681" s="15" t="s">
        <v>37</v>
      </c>
      <c r="AH681" s="15" t="s">
        <v>37</v>
      </c>
      <c r="AI681" s="15" t="s">
        <v>37</v>
      </c>
      <c r="AJ681" s="15" t="s">
        <v>37</v>
      </c>
      <c r="AK681" s="15" t="s">
        <v>37</v>
      </c>
      <c r="AL681" s="15" t="s">
        <v>37</v>
      </c>
      <c r="AM681" s="15" t="s">
        <v>37</v>
      </c>
      <c r="AN681" s="15" t="s">
        <v>37</v>
      </c>
      <c r="AP681" s="16">
        <v>0</v>
      </c>
      <c r="AQ681" s="17">
        <v>11</v>
      </c>
      <c r="AR681" s="18" t="s">
        <v>37</v>
      </c>
      <c r="AS681" s="19">
        <v>0</v>
      </c>
      <c r="AT681" s="19" t="s">
        <v>37</v>
      </c>
      <c r="AV681" s="16">
        <v>0</v>
      </c>
      <c r="AW681" s="17">
        <v>45</v>
      </c>
      <c r="AX681" s="18" t="s">
        <v>37</v>
      </c>
      <c r="AY681" s="19">
        <v>0</v>
      </c>
      <c r="AZ681" s="19" t="s">
        <v>37</v>
      </c>
    </row>
    <row r="682" spans="9:52" x14ac:dyDescent="0.15">
      <c r="I682" s="14">
        <v>45241</v>
      </c>
      <c r="J682" s="15" t="s">
        <v>37</v>
      </c>
      <c r="K682" s="15" t="s">
        <v>37</v>
      </c>
      <c r="L682" s="15" t="s">
        <v>37</v>
      </c>
      <c r="M682" s="15" t="s">
        <v>37</v>
      </c>
      <c r="N682" s="15" t="s">
        <v>37</v>
      </c>
      <c r="O682" s="15" t="s">
        <v>37</v>
      </c>
      <c r="P682" s="15" t="s">
        <v>37</v>
      </c>
      <c r="Q682" s="15" t="s">
        <v>37</v>
      </c>
      <c r="R682" s="15" t="s">
        <v>37</v>
      </c>
      <c r="S682" s="15" t="s">
        <v>37</v>
      </c>
      <c r="T682" s="15" t="s">
        <v>37</v>
      </c>
      <c r="U682" s="15" t="s">
        <v>37</v>
      </c>
      <c r="V682" s="15" t="s">
        <v>37</v>
      </c>
      <c r="W682" s="15" t="s">
        <v>37</v>
      </c>
      <c r="X682" s="15" t="s">
        <v>37</v>
      </c>
      <c r="Y682" s="15" t="s">
        <v>37</v>
      </c>
      <c r="Z682" s="15" t="s">
        <v>37</v>
      </c>
      <c r="AA682" s="15" t="s">
        <v>37</v>
      </c>
      <c r="AB682" s="15" t="s">
        <v>37</v>
      </c>
      <c r="AC682" s="15" t="s">
        <v>37</v>
      </c>
      <c r="AD682" s="15" t="s">
        <v>37</v>
      </c>
      <c r="AE682" s="15" t="s">
        <v>37</v>
      </c>
      <c r="AF682" s="15" t="s">
        <v>37</v>
      </c>
      <c r="AG682" s="15" t="s">
        <v>37</v>
      </c>
      <c r="AH682" s="15" t="s">
        <v>37</v>
      </c>
      <c r="AI682" s="15" t="s">
        <v>37</v>
      </c>
      <c r="AJ682" s="15" t="s">
        <v>37</v>
      </c>
      <c r="AK682" s="15" t="s">
        <v>37</v>
      </c>
      <c r="AL682" s="15" t="s">
        <v>37</v>
      </c>
      <c r="AM682" s="15" t="s">
        <v>37</v>
      </c>
      <c r="AN682" s="15" t="s">
        <v>37</v>
      </c>
      <c r="AP682" s="16">
        <v>0</v>
      </c>
      <c r="AQ682" s="17">
        <v>11</v>
      </c>
      <c r="AR682" s="18" t="s">
        <v>37</v>
      </c>
      <c r="AS682" s="19">
        <v>0</v>
      </c>
      <c r="AT682" s="19" t="s">
        <v>37</v>
      </c>
      <c r="AV682" s="16">
        <v>0</v>
      </c>
      <c r="AW682" s="17">
        <v>45</v>
      </c>
      <c r="AX682" s="18">
        <v>45</v>
      </c>
      <c r="AY682" s="19">
        <v>0</v>
      </c>
      <c r="AZ682" s="19">
        <v>0</v>
      </c>
    </row>
    <row r="683" spans="9:52" x14ac:dyDescent="0.15">
      <c r="I683" s="14">
        <v>45242</v>
      </c>
      <c r="J683" s="15" t="s">
        <v>37</v>
      </c>
      <c r="K683" s="15" t="s">
        <v>37</v>
      </c>
      <c r="L683" s="15" t="s">
        <v>37</v>
      </c>
      <c r="M683" s="15" t="s">
        <v>37</v>
      </c>
      <c r="N683" s="15" t="s">
        <v>37</v>
      </c>
      <c r="O683" s="15" t="s">
        <v>37</v>
      </c>
      <c r="P683" s="15" t="s">
        <v>37</v>
      </c>
      <c r="Q683" s="15" t="s">
        <v>37</v>
      </c>
      <c r="R683" s="15" t="s">
        <v>37</v>
      </c>
      <c r="S683" s="15" t="s">
        <v>37</v>
      </c>
      <c r="T683" s="15" t="s">
        <v>37</v>
      </c>
      <c r="U683" s="15" t="s">
        <v>37</v>
      </c>
      <c r="V683" s="15" t="s">
        <v>37</v>
      </c>
      <c r="W683" s="15" t="s">
        <v>37</v>
      </c>
      <c r="X683" s="15" t="s">
        <v>37</v>
      </c>
      <c r="Y683" s="15" t="s">
        <v>37</v>
      </c>
      <c r="Z683" s="15" t="s">
        <v>37</v>
      </c>
      <c r="AA683" s="15" t="s">
        <v>37</v>
      </c>
      <c r="AB683" s="15" t="s">
        <v>37</v>
      </c>
      <c r="AC683" s="15" t="s">
        <v>37</v>
      </c>
      <c r="AD683" s="15" t="s">
        <v>37</v>
      </c>
      <c r="AE683" s="15" t="s">
        <v>37</v>
      </c>
      <c r="AF683" s="15" t="s">
        <v>37</v>
      </c>
      <c r="AG683" s="15" t="s">
        <v>37</v>
      </c>
      <c r="AH683" s="15" t="s">
        <v>37</v>
      </c>
      <c r="AI683" s="15" t="s">
        <v>37</v>
      </c>
      <c r="AJ683" s="15" t="s">
        <v>37</v>
      </c>
      <c r="AK683" s="15" t="s">
        <v>37</v>
      </c>
      <c r="AL683" s="15" t="s">
        <v>37</v>
      </c>
      <c r="AM683" s="15" t="s">
        <v>37</v>
      </c>
      <c r="AN683" s="15" t="s">
        <v>37</v>
      </c>
      <c r="AP683" s="16">
        <v>0</v>
      </c>
      <c r="AQ683" s="17">
        <v>11</v>
      </c>
      <c r="AR683" s="18" t="s">
        <v>37</v>
      </c>
      <c r="AS683" s="19">
        <v>0</v>
      </c>
      <c r="AT683" s="19" t="s">
        <v>37</v>
      </c>
      <c r="AV683" s="16">
        <v>0</v>
      </c>
      <c r="AW683" s="17">
        <v>46</v>
      </c>
      <c r="AX683" s="18" t="s">
        <v>37</v>
      </c>
      <c r="AY683" s="19">
        <v>0</v>
      </c>
      <c r="AZ683" s="19" t="s">
        <v>37</v>
      </c>
    </row>
    <row r="684" spans="9:52" x14ac:dyDescent="0.15">
      <c r="I684" s="14">
        <v>45243</v>
      </c>
      <c r="J684" s="15" t="s">
        <v>37</v>
      </c>
      <c r="K684" s="15" t="s">
        <v>37</v>
      </c>
      <c r="L684" s="15" t="s">
        <v>37</v>
      </c>
      <c r="M684" s="15" t="s">
        <v>37</v>
      </c>
      <c r="N684" s="15" t="s">
        <v>37</v>
      </c>
      <c r="O684" s="15" t="s">
        <v>37</v>
      </c>
      <c r="P684" s="15" t="s">
        <v>37</v>
      </c>
      <c r="Q684" s="15" t="s">
        <v>37</v>
      </c>
      <c r="R684" s="15" t="s">
        <v>37</v>
      </c>
      <c r="S684" s="15" t="s">
        <v>37</v>
      </c>
      <c r="T684" s="15" t="s">
        <v>37</v>
      </c>
      <c r="U684" s="15" t="s">
        <v>37</v>
      </c>
      <c r="V684" s="15" t="s">
        <v>37</v>
      </c>
      <c r="W684" s="15" t="s">
        <v>37</v>
      </c>
      <c r="X684" s="15" t="s">
        <v>37</v>
      </c>
      <c r="Y684" s="15" t="s">
        <v>37</v>
      </c>
      <c r="Z684" s="15" t="s">
        <v>37</v>
      </c>
      <c r="AA684" s="15" t="s">
        <v>37</v>
      </c>
      <c r="AB684" s="15" t="s">
        <v>37</v>
      </c>
      <c r="AC684" s="15" t="s">
        <v>37</v>
      </c>
      <c r="AD684" s="15" t="s">
        <v>37</v>
      </c>
      <c r="AE684" s="15" t="s">
        <v>37</v>
      </c>
      <c r="AF684" s="15" t="s">
        <v>37</v>
      </c>
      <c r="AG684" s="15" t="s">
        <v>37</v>
      </c>
      <c r="AH684" s="15" t="s">
        <v>37</v>
      </c>
      <c r="AI684" s="15" t="s">
        <v>37</v>
      </c>
      <c r="AJ684" s="15" t="s">
        <v>37</v>
      </c>
      <c r="AK684" s="15" t="s">
        <v>37</v>
      </c>
      <c r="AL684" s="15" t="s">
        <v>37</v>
      </c>
      <c r="AM684" s="15" t="s">
        <v>37</v>
      </c>
      <c r="AN684" s="15" t="s">
        <v>37</v>
      </c>
      <c r="AP684" s="16">
        <v>0</v>
      </c>
      <c r="AQ684" s="17">
        <v>11</v>
      </c>
      <c r="AR684" s="18" t="s">
        <v>37</v>
      </c>
      <c r="AS684" s="19">
        <v>0</v>
      </c>
      <c r="AT684" s="19" t="s">
        <v>37</v>
      </c>
      <c r="AV684" s="16">
        <v>0</v>
      </c>
      <c r="AW684" s="17">
        <v>46</v>
      </c>
      <c r="AX684" s="18" t="s">
        <v>37</v>
      </c>
      <c r="AY684" s="19">
        <v>0</v>
      </c>
      <c r="AZ684" s="19" t="s">
        <v>37</v>
      </c>
    </row>
    <row r="685" spans="9:52" x14ac:dyDescent="0.15">
      <c r="I685" s="14">
        <v>45244</v>
      </c>
      <c r="J685" s="15" t="s">
        <v>37</v>
      </c>
      <c r="K685" s="15" t="s">
        <v>37</v>
      </c>
      <c r="L685" s="15" t="s">
        <v>37</v>
      </c>
      <c r="M685" s="15" t="s">
        <v>37</v>
      </c>
      <c r="N685" s="15" t="s">
        <v>37</v>
      </c>
      <c r="O685" s="15" t="s">
        <v>37</v>
      </c>
      <c r="P685" s="15" t="s">
        <v>37</v>
      </c>
      <c r="Q685" s="15" t="s">
        <v>37</v>
      </c>
      <c r="R685" s="15" t="s">
        <v>37</v>
      </c>
      <c r="S685" s="15" t="s">
        <v>37</v>
      </c>
      <c r="T685" s="15" t="s">
        <v>37</v>
      </c>
      <c r="U685" s="15" t="s">
        <v>37</v>
      </c>
      <c r="V685" s="15" t="s">
        <v>37</v>
      </c>
      <c r="W685" s="15" t="s">
        <v>37</v>
      </c>
      <c r="X685" s="15" t="s">
        <v>37</v>
      </c>
      <c r="Y685" s="15" t="s">
        <v>37</v>
      </c>
      <c r="Z685" s="15" t="s">
        <v>37</v>
      </c>
      <c r="AA685" s="15" t="s">
        <v>37</v>
      </c>
      <c r="AB685" s="15" t="s">
        <v>37</v>
      </c>
      <c r="AC685" s="15" t="s">
        <v>37</v>
      </c>
      <c r="AD685" s="15" t="s">
        <v>37</v>
      </c>
      <c r="AE685" s="15" t="s">
        <v>37</v>
      </c>
      <c r="AF685" s="15" t="s">
        <v>37</v>
      </c>
      <c r="AG685" s="15" t="s">
        <v>37</v>
      </c>
      <c r="AH685" s="15" t="s">
        <v>37</v>
      </c>
      <c r="AI685" s="15" t="s">
        <v>37</v>
      </c>
      <c r="AJ685" s="15" t="s">
        <v>37</v>
      </c>
      <c r="AK685" s="15" t="s">
        <v>37</v>
      </c>
      <c r="AL685" s="15" t="s">
        <v>37</v>
      </c>
      <c r="AM685" s="15" t="s">
        <v>37</v>
      </c>
      <c r="AN685" s="15" t="s">
        <v>37</v>
      </c>
      <c r="AP685" s="16">
        <v>0</v>
      </c>
      <c r="AQ685" s="17">
        <v>11</v>
      </c>
      <c r="AR685" s="18" t="s">
        <v>37</v>
      </c>
      <c r="AS685" s="19">
        <v>0</v>
      </c>
      <c r="AT685" s="19" t="s">
        <v>37</v>
      </c>
      <c r="AV685" s="16">
        <v>0</v>
      </c>
      <c r="AW685" s="17">
        <v>46</v>
      </c>
      <c r="AX685" s="18" t="s">
        <v>37</v>
      </c>
      <c r="AY685" s="19">
        <v>0</v>
      </c>
      <c r="AZ685" s="19" t="s">
        <v>37</v>
      </c>
    </row>
    <row r="686" spans="9:52" x14ac:dyDescent="0.15">
      <c r="I686" s="14">
        <v>45245</v>
      </c>
      <c r="J686" s="15" t="s">
        <v>37</v>
      </c>
      <c r="K686" s="15" t="s">
        <v>37</v>
      </c>
      <c r="L686" s="15" t="s">
        <v>37</v>
      </c>
      <c r="M686" s="15" t="s">
        <v>37</v>
      </c>
      <c r="N686" s="15" t="s">
        <v>37</v>
      </c>
      <c r="O686" s="15" t="s">
        <v>37</v>
      </c>
      <c r="P686" s="15" t="s">
        <v>37</v>
      </c>
      <c r="Q686" s="15" t="s">
        <v>37</v>
      </c>
      <c r="R686" s="15" t="s">
        <v>37</v>
      </c>
      <c r="S686" s="15" t="s">
        <v>37</v>
      </c>
      <c r="T686" s="15" t="s">
        <v>37</v>
      </c>
      <c r="U686" s="15" t="s">
        <v>37</v>
      </c>
      <c r="V686" s="15" t="s">
        <v>37</v>
      </c>
      <c r="W686" s="15" t="s">
        <v>37</v>
      </c>
      <c r="X686" s="15" t="s">
        <v>37</v>
      </c>
      <c r="Y686" s="15" t="s">
        <v>37</v>
      </c>
      <c r="Z686" s="15" t="s">
        <v>37</v>
      </c>
      <c r="AA686" s="15" t="s">
        <v>37</v>
      </c>
      <c r="AB686" s="15" t="s">
        <v>37</v>
      </c>
      <c r="AC686" s="15" t="s">
        <v>37</v>
      </c>
      <c r="AD686" s="15" t="s">
        <v>37</v>
      </c>
      <c r="AE686" s="15" t="s">
        <v>37</v>
      </c>
      <c r="AF686" s="15" t="s">
        <v>37</v>
      </c>
      <c r="AG686" s="15" t="s">
        <v>37</v>
      </c>
      <c r="AH686" s="15" t="s">
        <v>37</v>
      </c>
      <c r="AI686" s="15" t="s">
        <v>37</v>
      </c>
      <c r="AJ686" s="15" t="s">
        <v>37</v>
      </c>
      <c r="AK686" s="15" t="s">
        <v>37</v>
      </c>
      <c r="AL686" s="15" t="s">
        <v>37</v>
      </c>
      <c r="AM686" s="15" t="s">
        <v>37</v>
      </c>
      <c r="AN686" s="15" t="s">
        <v>37</v>
      </c>
      <c r="AP686" s="16">
        <v>0</v>
      </c>
      <c r="AQ686" s="17">
        <v>11</v>
      </c>
      <c r="AR686" s="18" t="s">
        <v>37</v>
      </c>
      <c r="AS686" s="19">
        <v>0</v>
      </c>
      <c r="AT686" s="19" t="s">
        <v>37</v>
      </c>
      <c r="AV686" s="16">
        <v>0</v>
      </c>
      <c r="AW686" s="17">
        <v>46</v>
      </c>
      <c r="AX686" s="18" t="s">
        <v>37</v>
      </c>
      <c r="AY686" s="19">
        <v>0</v>
      </c>
      <c r="AZ686" s="19" t="s">
        <v>37</v>
      </c>
    </row>
    <row r="687" spans="9:52" x14ac:dyDescent="0.15">
      <c r="I687" s="14">
        <v>45246</v>
      </c>
      <c r="J687" s="15" t="s">
        <v>37</v>
      </c>
      <c r="K687" s="15" t="s">
        <v>37</v>
      </c>
      <c r="L687" s="15" t="s">
        <v>37</v>
      </c>
      <c r="M687" s="15" t="s">
        <v>37</v>
      </c>
      <c r="N687" s="15" t="s">
        <v>37</v>
      </c>
      <c r="O687" s="15" t="s">
        <v>37</v>
      </c>
      <c r="P687" s="15" t="s">
        <v>37</v>
      </c>
      <c r="Q687" s="15" t="s">
        <v>37</v>
      </c>
      <c r="R687" s="15" t="s">
        <v>37</v>
      </c>
      <c r="S687" s="15" t="s">
        <v>37</v>
      </c>
      <c r="T687" s="15" t="s">
        <v>37</v>
      </c>
      <c r="U687" s="15" t="s">
        <v>37</v>
      </c>
      <c r="V687" s="15" t="s">
        <v>37</v>
      </c>
      <c r="W687" s="15" t="s">
        <v>37</v>
      </c>
      <c r="X687" s="15" t="s">
        <v>37</v>
      </c>
      <c r="Y687" s="15" t="s">
        <v>37</v>
      </c>
      <c r="Z687" s="15" t="s">
        <v>37</v>
      </c>
      <c r="AA687" s="15" t="s">
        <v>37</v>
      </c>
      <c r="AB687" s="15" t="s">
        <v>37</v>
      </c>
      <c r="AC687" s="15" t="s">
        <v>37</v>
      </c>
      <c r="AD687" s="15" t="s">
        <v>37</v>
      </c>
      <c r="AE687" s="15" t="s">
        <v>37</v>
      </c>
      <c r="AF687" s="15" t="s">
        <v>37</v>
      </c>
      <c r="AG687" s="15" t="s">
        <v>37</v>
      </c>
      <c r="AH687" s="15" t="s">
        <v>37</v>
      </c>
      <c r="AI687" s="15" t="s">
        <v>37</v>
      </c>
      <c r="AJ687" s="15" t="s">
        <v>37</v>
      </c>
      <c r="AK687" s="15" t="s">
        <v>37</v>
      </c>
      <c r="AL687" s="15" t="s">
        <v>37</v>
      </c>
      <c r="AM687" s="15" t="s">
        <v>37</v>
      </c>
      <c r="AN687" s="15" t="s">
        <v>37</v>
      </c>
      <c r="AP687" s="16">
        <v>0</v>
      </c>
      <c r="AQ687" s="17">
        <v>11</v>
      </c>
      <c r="AR687" s="18" t="s">
        <v>37</v>
      </c>
      <c r="AS687" s="19">
        <v>0</v>
      </c>
      <c r="AT687" s="19" t="s">
        <v>37</v>
      </c>
      <c r="AV687" s="16">
        <v>0</v>
      </c>
      <c r="AW687" s="17">
        <v>46</v>
      </c>
      <c r="AX687" s="18" t="s">
        <v>37</v>
      </c>
      <c r="AY687" s="19">
        <v>0</v>
      </c>
      <c r="AZ687" s="19" t="s">
        <v>37</v>
      </c>
    </row>
    <row r="688" spans="9:52" x14ac:dyDescent="0.15">
      <c r="I688" s="14">
        <v>45247</v>
      </c>
      <c r="J688" s="15" t="s">
        <v>37</v>
      </c>
      <c r="K688" s="15" t="s">
        <v>37</v>
      </c>
      <c r="L688" s="15" t="s">
        <v>37</v>
      </c>
      <c r="M688" s="15" t="s">
        <v>37</v>
      </c>
      <c r="N688" s="15" t="s">
        <v>37</v>
      </c>
      <c r="O688" s="15" t="s">
        <v>37</v>
      </c>
      <c r="P688" s="15" t="s">
        <v>37</v>
      </c>
      <c r="Q688" s="15" t="s">
        <v>37</v>
      </c>
      <c r="R688" s="15" t="s">
        <v>37</v>
      </c>
      <c r="S688" s="15" t="s">
        <v>37</v>
      </c>
      <c r="T688" s="15" t="s">
        <v>37</v>
      </c>
      <c r="U688" s="15" t="s">
        <v>37</v>
      </c>
      <c r="V688" s="15" t="s">
        <v>37</v>
      </c>
      <c r="W688" s="15" t="s">
        <v>37</v>
      </c>
      <c r="X688" s="15" t="s">
        <v>37</v>
      </c>
      <c r="Y688" s="15" t="s">
        <v>37</v>
      </c>
      <c r="Z688" s="15" t="s">
        <v>37</v>
      </c>
      <c r="AA688" s="15" t="s">
        <v>37</v>
      </c>
      <c r="AB688" s="15" t="s">
        <v>37</v>
      </c>
      <c r="AC688" s="15" t="s">
        <v>37</v>
      </c>
      <c r="AD688" s="15" t="s">
        <v>37</v>
      </c>
      <c r="AE688" s="15" t="s">
        <v>37</v>
      </c>
      <c r="AF688" s="15" t="s">
        <v>37</v>
      </c>
      <c r="AG688" s="15" t="s">
        <v>37</v>
      </c>
      <c r="AH688" s="15" t="s">
        <v>37</v>
      </c>
      <c r="AI688" s="15" t="s">
        <v>37</v>
      </c>
      <c r="AJ688" s="15" t="s">
        <v>37</v>
      </c>
      <c r="AK688" s="15" t="s">
        <v>37</v>
      </c>
      <c r="AL688" s="15" t="s">
        <v>37</v>
      </c>
      <c r="AM688" s="15" t="s">
        <v>37</v>
      </c>
      <c r="AN688" s="15" t="s">
        <v>37</v>
      </c>
      <c r="AP688" s="16">
        <v>0</v>
      </c>
      <c r="AQ688" s="17">
        <v>11</v>
      </c>
      <c r="AR688" s="18" t="s">
        <v>37</v>
      </c>
      <c r="AS688" s="19">
        <v>0</v>
      </c>
      <c r="AT688" s="19" t="s">
        <v>37</v>
      </c>
      <c r="AV688" s="16">
        <v>0</v>
      </c>
      <c r="AW688" s="17">
        <v>46</v>
      </c>
      <c r="AX688" s="18" t="s">
        <v>37</v>
      </c>
      <c r="AY688" s="19">
        <v>0</v>
      </c>
      <c r="AZ688" s="19" t="s">
        <v>37</v>
      </c>
    </row>
    <row r="689" spans="9:52" x14ac:dyDescent="0.15">
      <c r="I689" s="14">
        <v>45248</v>
      </c>
      <c r="J689" s="15" t="s">
        <v>37</v>
      </c>
      <c r="K689" s="15" t="s">
        <v>37</v>
      </c>
      <c r="L689" s="15" t="s">
        <v>37</v>
      </c>
      <c r="M689" s="15" t="s">
        <v>37</v>
      </c>
      <c r="N689" s="15" t="s">
        <v>37</v>
      </c>
      <c r="O689" s="15" t="s">
        <v>37</v>
      </c>
      <c r="P689" s="15" t="s">
        <v>37</v>
      </c>
      <c r="Q689" s="15" t="s">
        <v>37</v>
      </c>
      <c r="R689" s="15" t="s">
        <v>37</v>
      </c>
      <c r="S689" s="15" t="s">
        <v>37</v>
      </c>
      <c r="T689" s="15" t="s">
        <v>37</v>
      </c>
      <c r="U689" s="15" t="s">
        <v>37</v>
      </c>
      <c r="V689" s="15" t="s">
        <v>37</v>
      </c>
      <c r="W689" s="15" t="s">
        <v>37</v>
      </c>
      <c r="X689" s="15" t="s">
        <v>37</v>
      </c>
      <c r="Y689" s="15" t="s">
        <v>37</v>
      </c>
      <c r="Z689" s="15" t="s">
        <v>37</v>
      </c>
      <c r="AA689" s="15" t="s">
        <v>37</v>
      </c>
      <c r="AB689" s="15" t="s">
        <v>37</v>
      </c>
      <c r="AC689" s="15" t="s">
        <v>37</v>
      </c>
      <c r="AD689" s="15" t="s">
        <v>37</v>
      </c>
      <c r="AE689" s="15" t="s">
        <v>37</v>
      </c>
      <c r="AF689" s="15" t="s">
        <v>37</v>
      </c>
      <c r="AG689" s="15" t="s">
        <v>37</v>
      </c>
      <c r="AH689" s="15" t="s">
        <v>37</v>
      </c>
      <c r="AI689" s="15" t="s">
        <v>37</v>
      </c>
      <c r="AJ689" s="15" t="s">
        <v>37</v>
      </c>
      <c r="AK689" s="15" t="s">
        <v>37</v>
      </c>
      <c r="AL689" s="15" t="s">
        <v>37</v>
      </c>
      <c r="AM689" s="15" t="s">
        <v>37</v>
      </c>
      <c r="AN689" s="15" t="s">
        <v>37</v>
      </c>
      <c r="AP689" s="16">
        <v>0</v>
      </c>
      <c r="AQ689" s="17">
        <v>11</v>
      </c>
      <c r="AR689" s="18" t="s">
        <v>37</v>
      </c>
      <c r="AS689" s="19">
        <v>0</v>
      </c>
      <c r="AT689" s="19" t="s">
        <v>37</v>
      </c>
      <c r="AV689" s="16">
        <v>0</v>
      </c>
      <c r="AW689" s="17">
        <v>46</v>
      </c>
      <c r="AX689" s="18">
        <v>46</v>
      </c>
      <c r="AY689" s="19">
        <v>0</v>
      </c>
      <c r="AZ689" s="19">
        <v>0</v>
      </c>
    </row>
    <row r="690" spans="9:52" x14ac:dyDescent="0.15">
      <c r="I690" s="14">
        <v>45249</v>
      </c>
      <c r="J690" s="15" t="s">
        <v>37</v>
      </c>
      <c r="K690" s="15" t="s">
        <v>37</v>
      </c>
      <c r="L690" s="15" t="s">
        <v>37</v>
      </c>
      <c r="M690" s="15" t="s">
        <v>37</v>
      </c>
      <c r="N690" s="15" t="s">
        <v>37</v>
      </c>
      <c r="O690" s="15" t="s">
        <v>37</v>
      </c>
      <c r="P690" s="15" t="s">
        <v>37</v>
      </c>
      <c r="Q690" s="15" t="s">
        <v>37</v>
      </c>
      <c r="R690" s="15" t="s">
        <v>37</v>
      </c>
      <c r="S690" s="15" t="s">
        <v>37</v>
      </c>
      <c r="T690" s="15" t="s">
        <v>37</v>
      </c>
      <c r="U690" s="15" t="s">
        <v>37</v>
      </c>
      <c r="V690" s="15" t="s">
        <v>37</v>
      </c>
      <c r="W690" s="15" t="s">
        <v>37</v>
      </c>
      <c r="X690" s="15" t="s">
        <v>37</v>
      </c>
      <c r="Y690" s="15" t="s">
        <v>37</v>
      </c>
      <c r="Z690" s="15" t="s">
        <v>37</v>
      </c>
      <c r="AA690" s="15" t="s">
        <v>37</v>
      </c>
      <c r="AB690" s="15" t="s">
        <v>37</v>
      </c>
      <c r="AC690" s="15" t="s">
        <v>37</v>
      </c>
      <c r="AD690" s="15" t="s">
        <v>37</v>
      </c>
      <c r="AE690" s="15" t="s">
        <v>37</v>
      </c>
      <c r="AF690" s="15" t="s">
        <v>37</v>
      </c>
      <c r="AG690" s="15" t="s">
        <v>37</v>
      </c>
      <c r="AH690" s="15" t="s">
        <v>37</v>
      </c>
      <c r="AI690" s="15" t="s">
        <v>37</v>
      </c>
      <c r="AJ690" s="15" t="s">
        <v>37</v>
      </c>
      <c r="AK690" s="15" t="s">
        <v>37</v>
      </c>
      <c r="AL690" s="15" t="s">
        <v>37</v>
      </c>
      <c r="AM690" s="15" t="s">
        <v>37</v>
      </c>
      <c r="AN690" s="15" t="s">
        <v>37</v>
      </c>
      <c r="AP690" s="16">
        <v>0</v>
      </c>
      <c r="AQ690" s="17">
        <v>11</v>
      </c>
      <c r="AR690" s="18" t="s">
        <v>37</v>
      </c>
      <c r="AS690" s="19">
        <v>0</v>
      </c>
      <c r="AT690" s="19" t="s">
        <v>37</v>
      </c>
      <c r="AV690" s="16">
        <v>0</v>
      </c>
      <c r="AW690" s="17">
        <v>47</v>
      </c>
      <c r="AX690" s="18" t="s">
        <v>37</v>
      </c>
      <c r="AY690" s="19">
        <v>0</v>
      </c>
      <c r="AZ690" s="19" t="s">
        <v>37</v>
      </c>
    </row>
    <row r="691" spans="9:52" x14ac:dyDescent="0.15">
      <c r="I691" s="14">
        <v>45250</v>
      </c>
      <c r="J691" s="15" t="s">
        <v>37</v>
      </c>
      <c r="K691" s="15" t="s">
        <v>37</v>
      </c>
      <c r="L691" s="15" t="s">
        <v>37</v>
      </c>
      <c r="M691" s="15" t="s">
        <v>37</v>
      </c>
      <c r="N691" s="15" t="s">
        <v>37</v>
      </c>
      <c r="O691" s="15" t="s">
        <v>37</v>
      </c>
      <c r="P691" s="15" t="s">
        <v>37</v>
      </c>
      <c r="Q691" s="15" t="s">
        <v>37</v>
      </c>
      <c r="R691" s="15" t="s">
        <v>37</v>
      </c>
      <c r="S691" s="15" t="s">
        <v>37</v>
      </c>
      <c r="T691" s="15" t="s">
        <v>37</v>
      </c>
      <c r="U691" s="15" t="s">
        <v>37</v>
      </c>
      <c r="V691" s="15" t="s">
        <v>37</v>
      </c>
      <c r="W691" s="15" t="s">
        <v>37</v>
      </c>
      <c r="X691" s="15" t="s">
        <v>37</v>
      </c>
      <c r="Y691" s="15" t="s">
        <v>37</v>
      </c>
      <c r="Z691" s="15" t="s">
        <v>37</v>
      </c>
      <c r="AA691" s="15" t="s">
        <v>37</v>
      </c>
      <c r="AB691" s="15" t="s">
        <v>37</v>
      </c>
      <c r="AC691" s="15" t="s">
        <v>37</v>
      </c>
      <c r="AD691" s="15" t="s">
        <v>37</v>
      </c>
      <c r="AE691" s="15" t="s">
        <v>37</v>
      </c>
      <c r="AF691" s="15" t="s">
        <v>37</v>
      </c>
      <c r="AG691" s="15" t="s">
        <v>37</v>
      </c>
      <c r="AH691" s="15" t="s">
        <v>37</v>
      </c>
      <c r="AI691" s="15" t="s">
        <v>37</v>
      </c>
      <c r="AJ691" s="15" t="s">
        <v>37</v>
      </c>
      <c r="AK691" s="15" t="s">
        <v>37</v>
      </c>
      <c r="AL691" s="15" t="s">
        <v>37</v>
      </c>
      <c r="AM691" s="15" t="s">
        <v>37</v>
      </c>
      <c r="AN691" s="15" t="s">
        <v>37</v>
      </c>
      <c r="AP691" s="16">
        <v>0</v>
      </c>
      <c r="AQ691" s="17">
        <v>11</v>
      </c>
      <c r="AR691" s="18" t="s">
        <v>37</v>
      </c>
      <c r="AS691" s="19">
        <v>0</v>
      </c>
      <c r="AT691" s="19" t="s">
        <v>37</v>
      </c>
      <c r="AV691" s="16">
        <v>0</v>
      </c>
      <c r="AW691" s="17">
        <v>47</v>
      </c>
      <c r="AX691" s="18" t="s">
        <v>37</v>
      </c>
      <c r="AY691" s="19">
        <v>0</v>
      </c>
      <c r="AZ691" s="19" t="s">
        <v>37</v>
      </c>
    </row>
    <row r="692" spans="9:52" x14ac:dyDescent="0.15">
      <c r="I692" s="14">
        <v>45251</v>
      </c>
      <c r="J692" s="15" t="s">
        <v>37</v>
      </c>
      <c r="K692" s="15" t="s">
        <v>37</v>
      </c>
      <c r="L692" s="15" t="s">
        <v>37</v>
      </c>
      <c r="M692" s="15" t="s">
        <v>37</v>
      </c>
      <c r="N692" s="15" t="s">
        <v>37</v>
      </c>
      <c r="O692" s="15" t="s">
        <v>37</v>
      </c>
      <c r="P692" s="15" t="s">
        <v>37</v>
      </c>
      <c r="Q692" s="15" t="s">
        <v>37</v>
      </c>
      <c r="R692" s="15" t="s">
        <v>37</v>
      </c>
      <c r="S692" s="15" t="s">
        <v>37</v>
      </c>
      <c r="T692" s="15" t="s">
        <v>37</v>
      </c>
      <c r="U692" s="15" t="s">
        <v>37</v>
      </c>
      <c r="V692" s="15" t="s">
        <v>37</v>
      </c>
      <c r="W692" s="15" t="s">
        <v>37</v>
      </c>
      <c r="X692" s="15" t="s">
        <v>37</v>
      </c>
      <c r="Y692" s="15" t="s">
        <v>37</v>
      </c>
      <c r="Z692" s="15" t="s">
        <v>37</v>
      </c>
      <c r="AA692" s="15" t="s">
        <v>37</v>
      </c>
      <c r="AB692" s="15" t="s">
        <v>37</v>
      </c>
      <c r="AC692" s="15" t="s">
        <v>37</v>
      </c>
      <c r="AD692" s="15" t="s">
        <v>37</v>
      </c>
      <c r="AE692" s="15" t="s">
        <v>37</v>
      </c>
      <c r="AF692" s="15" t="s">
        <v>37</v>
      </c>
      <c r="AG692" s="15" t="s">
        <v>37</v>
      </c>
      <c r="AH692" s="15" t="s">
        <v>37</v>
      </c>
      <c r="AI692" s="15" t="s">
        <v>37</v>
      </c>
      <c r="AJ692" s="15" t="s">
        <v>37</v>
      </c>
      <c r="AK692" s="15" t="s">
        <v>37</v>
      </c>
      <c r="AL692" s="15" t="s">
        <v>37</v>
      </c>
      <c r="AM692" s="15" t="s">
        <v>37</v>
      </c>
      <c r="AN692" s="15" t="s">
        <v>37</v>
      </c>
      <c r="AP692" s="16">
        <v>0</v>
      </c>
      <c r="AQ692" s="17">
        <v>11</v>
      </c>
      <c r="AR692" s="18" t="s">
        <v>37</v>
      </c>
      <c r="AS692" s="19">
        <v>0</v>
      </c>
      <c r="AT692" s="19" t="s">
        <v>37</v>
      </c>
      <c r="AV692" s="16">
        <v>0</v>
      </c>
      <c r="AW692" s="17">
        <v>47</v>
      </c>
      <c r="AX692" s="18" t="s">
        <v>37</v>
      </c>
      <c r="AY692" s="19">
        <v>0</v>
      </c>
      <c r="AZ692" s="19" t="s">
        <v>37</v>
      </c>
    </row>
    <row r="693" spans="9:52" x14ac:dyDescent="0.15">
      <c r="I693" s="14">
        <v>45252</v>
      </c>
      <c r="J693" s="15" t="s">
        <v>37</v>
      </c>
      <c r="K693" s="15" t="s">
        <v>37</v>
      </c>
      <c r="L693" s="15" t="s">
        <v>37</v>
      </c>
      <c r="M693" s="15" t="s">
        <v>37</v>
      </c>
      <c r="N693" s="15" t="s">
        <v>37</v>
      </c>
      <c r="O693" s="15" t="s">
        <v>37</v>
      </c>
      <c r="P693" s="15" t="s">
        <v>37</v>
      </c>
      <c r="Q693" s="15" t="s">
        <v>37</v>
      </c>
      <c r="R693" s="15" t="s">
        <v>37</v>
      </c>
      <c r="S693" s="15" t="s">
        <v>37</v>
      </c>
      <c r="T693" s="15" t="s">
        <v>37</v>
      </c>
      <c r="U693" s="15" t="s">
        <v>37</v>
      </c>
      <c r="V693" s="15" t="s">
        <v>37</v>
      </c>
      <c r="W693" s="15" t="s">
        <v>37</v>
      </c>
      <c r="X693" s="15" t="s">
        <v>37</v>
      </c>
      <c r="Y693" s="15" t="s">
        <v>37</v>
      </c>
      <c r="Z693" s="15" t="s">
        <v>37</v>
      </c>
      <c r="AA693" s="15" t="s">
        <v>37</v>
      </c>
      <c r="AB693" s="15" t="s">
        <v>37</v>
      </c>
      <c r="AC693" s="15" t="s">
        <v>37</v>
      </c>
      <c r="AD693" s="15" t="s">
        <v>37</v>
      </c>
      <c r="AE693" s="15" t="s">
        <v>37</v>
      </c>
      <c r="AF693" s="15" t="s">
        <v>37</v>
      </c>
      <c r="AG693" s="15" t="s">
        <v>37</v>
      </c>
      <c r="AH693" s="15" t="s">
        <v>37</v>
      </c>
      <c r="AI693" s="15" t="s">
        <v>37</v>
      </c>
      <c r="AJ693" s="15" t="s">
        <v>37</v>
      </c>
      <c r="AK693" s="15" t="s">
        <v>37</v>
      </c>
      <c r="AL693" s="15" t="s">
        <v>37</v>
      </c>
      <c r="AM693" s="15" t="s">
        <v>37</v>
      </c>
      <c r="AN693" s="15" t="s">
        <v>37</v>
      </c>
      <c r="AP693" s="16">
        <v>0</v>
      </c>
      <c r="AQ693" s="17">
        <v>11</v>
      </c>
      <c r="AR693" s="18" t="s">
        <v>37</v>
      </c>
      <c r="AS693" s="19">
        <v>0</v>
      </c>
      <c r="AT693" s="19" t="s">
        <v>37</v>
      </c>
      <c r="AV693" s="16">
        <v>0</v>
      </c>
      <c r="AW693" s="17">
        <v>47</v>
      </c>
      <c r="AX693" s="18" t="s">
        <v>37</v>
      </c>
      <c r="AY693" s="19">
        <v>0</v>
      </c>
      <c r="AZ693" s="19" t="s">
        <v>37</v>
      </c>
    </row>
    <row r="694" spans="9:52" x14ac:dyDescent="0.15">
      <c r="I694" s="14">
        <v>45253</v>
      </c>
      <c r="J694" s="15" t="s">
        <v>37</v>
      </c>
      <c r="K694" s="15" t="s">
        <v>37</v>
      </c>
      <c r="L694" s="15" t="s">
        <v>37</v>
      </c>
      <c r="M694" s="15" t="s">
        <v>37</v>
      </c>
      <c r="N694" s="15" t="s">
        <v>37</v>
      </c>
      <c r="O694" s="15" t="s">
        <v>37</v>
      </c>
      <c r="P694" s="15" t="s">
        <v>37</v>
      </c>
      <c r="Q694" s="15" t="s">
        <v>37</v>
      </c>
      <c r="R694" s="15" t="s">
        <v>37</v>
      </c>
      <c r="S694" s="15" t="s">
        <v>37</v>
      </c>
      <c r="T694" s="15" t="s">
        <v>37</v>
      </c>
      <c r="U694" s="15" t="s">
        <v>37</v>
      </c>
      <c r="V694" s="15" t="s">
        <v>37</v>
      </c>
      <c r="W694" s="15" t="s">
        <v>37</v>
      </c>
      <c r="X694" s="15" t="s">
        <v>37</v>
      </c>
      <c r="Y694" s="15" t="s">
        <v>37</v>
      </c>
      <c r="Z694" s="15" t="s">
        <v>37</v>
      </c>
      <c r="AA694" s="15" t="s">
        <v>37</v>
      </c>
      <c r="AB694" s="15" t="s">
        <v>37</v>
      </c>
      <c r="AC694" s="15" t="s">
        <v>37</v>
      </c>
      <c r="AD694" s="15" t="s">
        <v>37</v>
      </c>
      <c r="AE694" s="15" t="s">
        <v>37</v>
      </c>
      <c r="AF694" s="15" t="s">
        <v>37</v>
      </c>
      <c r="AG694" s="15" t="s">
        <v>37</v>
      </c>
      <c r="AH694" s="15" t="s">
        <v>37</v>
      </c>
      <c r="AI694" s="15" t="s">
        <v>37</v>
      </c>
      <c r="AJ694" s="15" t="s">
        <v>37</v>
      </c>
      <c r="AK694" s="15" t="s">
        <v>37</v>
      </c>
      <c r="AL694" s="15" t="s">
        <v>37</v>
      </c>
      <c r="AM694" s="15" t="s">
        <v>37</v>
      </c>
      <c r="AN694" s="15" t="s">
        <v>37</v>
      </c>
      <c r="AP694" s="16">
        <v>0</v>
      </c>
      <c r="AQ694" s="17">
        <v>11</v>
      </c>
      <c r="AR694" s="18" t="s">
        <v>37</v>
      </c>
      <c r="AS694" s="19">
        <v>0</v>
      </c>
      <c r="AT694" s="19" t="s">
        <v>37</v>
      </c>
      <c r="AV694" s="16">
        <v>0</v>
      </c>
      <c r="AW694" s="17">
        <v>47</v>
      </c>
      <c r="AX694" s="18" t="s">
        <v>37</v>
      </c>
      <c r="AY694" s="19">
        <v>0</v>
      </c>
      <c r="AZ694" s="19" t="s">
        <v>37</v>
      </c>
    </row>
    <row r="695" spans="9:52" x14ac:dyDescent="0.15">
      <c r="I695" s="14">
        <v>45254</v>
      </c>
      <c r="J695" s="15" t="s">
        <v>37</v>
      </c>
      <c r="K695" s="15" t="s">
        <v>37</v>
      </c>
      <c r="L695" s="15" t="s">
        <v>37</v>
      </c>
      <c r="M695" s="15" t="s">
        <v>37</v>
      </c>
      <c r="N695" s="15" t="s">
        <v>37</v>
      </c>
      <c r="O695" s="15" t="s">
        <v>37</v>
      </c>
      <c r="P695" s="15" t="s">
        <v>37</v>
      </c>
      <c r="Q695" s="15" t="s">
        <v>37</v>
      </c>
      <c r="R695" s="15" t="s">
        <v>37</v>
      </c>
      <c r="S695" s="15" t="s">
        <v>37</v>
      </c>
      <c r="T695" s="15" t="s">
        <v>37</v>
      </c>
      <c r="U695" s="15" t="s">
        <v>37</v>
      </c>
      <c r="V695" s="15" t="s">
        <v>37</v>
      </c>
      <c r="W695" s="15" t="s">
        <v>37</v>
      </c>
      <c r="X695" s="15" t="s">
        <v>37</v>
      </c>
      <c r="Y695" s="15" t="s">
        <v>37</v>
      </c>
      <c r="Z695" s="15" t="s">
        <v>37</v>
      </c>
      <c r="AA695" s="15" t="s">
        <v>37</v>
      </c>
      <c r="AB695" s="15" t="s">
        <v>37</v>
      </c>
      <c r="AC695" s="15" t="s">
        <v>37</v>
      </c>
      <c r="AD695" s="15" t="s">
        <v>37</v>
      </c>
      <c r="AE695" s="15" t="s">
        <v>37</v>
      </c>
      <c r="AF695" s="15" t="s">
        <v>37</v>
      </c>
      <c r="AG695" s="15" t="s">
        <v>37</v>
      </c>
      <c r="AH695" s="15" t="s">
        <v>37</v>
      </c>
      <c r="AI695" s="15" t="s">
        <v>37</v>
      </c>
      <c r="AJ695" s="15" t="s">
        <v>37</v>
      </c>
      <c r="AK695" s="15" t="s">
        <v>37</v>
      </c>
      <c r="AL695" s="15" t="s">
        <v>37</v>
      </c>
      <c r="AM695" s="15" t="s">
        <v>37</v>
      </c>
      <c r="AN695" s="15" t="s">
        <v>37</v>
      </c>
      <c r="AP695" s="16">
        <v>0</v>
      </c>
      <c r="AQ695" s="17">
        <v>11</v>
      </c>
      <c r="AR695" s="18" t="s">
        <v>37</v>
      </c>
      <c r="AS695" s="19">
        <v>0</v>
      </c>
      <c r="AT695" s="19" t="s">
        <v>37</v>
      </c>
      <c r="AV695" s="16">
        <v>0</v>
      </c>
      <c r="AW695" s="17">
        <v>47</v>
      </c>
      <c r="AX695" s="18" t="s">
        <v>37</v>
      </c>
      <c r="AY695" s="19">
        <v>0</v>
      </c>
      <c r="AZ695" s="19" t="s">
        <v>37</v>
      </c>
    </row>
    <row r="696" spans="9:52" x14ac:dyDescent="0.15">
      <c r="I696" s="14">
        <v>45255</v>
      </c>
      <c r="J696" s="15" t="s">
        <v>37</v>
      </c>
      <c r="K696" s="15" t="s">
        <v>37</v>
      </c>
      <c r="L696" s="15" t="s">
        <v>37</v>
      </c>
      <c r="M696" s="15" t="s">
        <v>37</v>
      </c>
      <c r="N696" s="15" t="s">
        <v>37</v>
      </c>
      <c r="O696" s="15" t="s">
        <v>37</v>
      </c>
      <c r="P696" s="15" t="s">
        <v>37</v>
      </c>
      <c r="Q696" s="15" t="s">
        <v>37</v>
      </c>
      <c r="R696" s="15" t="s">
        <v>37</v>
      </c>
      <c r="S696" s="15" t="s">
        <v>37</v>
      </c>
      <c r="T696" s="15" t="s">
        <v>37</v>
      </c>
      <c r="U696" s="15" t="s">
        <v>37</v>
      </c>
      <c r="V696" s="15" t="s">
        <v>37</v>
      </c>
      <c r="W696" s="15" t="s">
        <v>37</v>
      </c>
      <c r="X696" s="15" t="s">
        <v>37</v>
      </c>
      <c r="Y696" s="15" t="s">
        <v>37</v>
      </c>
      <c r="Z696" s="15" t="s">
        <v>37</v>
      </c>
      <c r="AA696" s="15" t="s">
        <v>37</v>
      </c>
      <c r="AB696" s="15" t="s">
        <v>37</v>
      </c>
      <c r="AC696" s="15" t="s">
        <v>37</v>
      </c>
      <c r="AD696" s="15" t="s">
        <v>37</v>
      </c>
      <c r="AE696" s="15" t="s">
        <v>37</v>
      </c>
      <c r="AF696" s="15" t="s">
        <v>37</v>
      </c>
      <c r="AG696" s="15" t="s">
        <v>37</v>
      </c>
      <c r="AH696" s="15" t="s">
        <v>37</v>
      </c>
      <c r="AI696" s="15" t="s">
        <v>37</v>
      </c>
      <c r="AJ696" s="15" t="s">
        <v>37</v>
      </c>
      <c r="AK696" s="15" t="s">
        <v>37</v>
      </c>
      <c r="AL696" s="15" t="s">
        <v>37</v>
      </c>
      <c r="AM696" s="15" t="s">
        <v>37</v>
      </c>
      <c r="AN696" s="15" t="s">
        <v>37</v>
      </c>
      <c r="AP696" s="16">
        <v>0</v>
      </c>
      <c r="AQ696" s="17">
        <v>11</v>
      </c>
      <c r="AR696" s="18" t="s">
        <v>37</v>
      </c>
      <c r="AS696" s="19">
        <v>0</v>
      </c>
      <c r="AT696" s="19" t="s">
        <v>37</v>
      </c>
      <c r="AV696" s="16">
        <v>0</v>
      </c>
      <c r="AW696" s="17">
        <v>47</v>
      </c>
      <c r="AX696" s="18">
        <v>47</v>
      </c>
      <c r="AY696" s="19">
        <v>0</v>
      </c>
      <c r="AZ696" s="19">
        <v>0</v>
      </c>
    </row>
    <row r="697" spans="9:52" x14ac:dyDescent="0.15">
      <c r="I697" s="14">
        <v>45256</v>
      </c>
      <c r="J697" s="15" t="s">
        <v>37</v>
      </c>
      <c r="K697" s="15" t="s">
        <v>37</v>
      </c>
      <c r="L697" s="15" t="s">
        <v>37</v>
      </c>
      <c r="M697" s="15" t="s">
        <v>37</v>
      </c>
      <c r="N697" s="15" t="s">
        <v>37</v>
      </c>
      <c r="O697" s="15" t="s">
        <v>37</v>
      </c>
      <c r="P697" s="15" t="s">
        <v>37</v>
      </c>
      <c r="Q697" s="15" t="s">
        <v>37</v>
      </c>
      <c r="R697" s="15" t="s">
        <v>37</v>
      </c>
      <c r="S697" s="15" t="s">
        <v>37</v>
      </c>
      <c r="T697" s="15" t="s">
        <v>37</v>
      </c>
      <c r="U697" s="15" t="s">
        <v>37</v>
      </c>
      <c r="V697" s="15" t="s">
        <v>37</v>
      </c>
      <c r="W697" s="15" t="s">
        <v>37</v>
      </c>
      <c r="X697" s="15" t="s">
        <v>37</v>
      </c>
      <c r="Y697" s="15" t="s">
        <v>37</v>
      </c>
      <c r="Z697" s="15" t="s">
        <v>37</v>
      </c>
      <c r="AA697" s="15" t="s">
        <v>37</v>
      </c>
      <c r="AB697" s="15" t="s">
        <v>37</v>
      </c>
      <c r="AC697" s="15" t="s">
        <v>37</v>
      </c>
      <c r="AD697" s="15" t="s">
        <v>37</v>
      </c>
      <c r="AE697" s="15" t="s">
        <v>37</v>
      </c>
      <c r="AF697" s="15" t="s">
        <v>37</v>
      </c>
      <c r="AG697" s="15" t="s">
        <v>37</v>
      </c>
      <c r="AH697" s="15" t="s">
        <v>37</v>
      </c>
      <c r="AI697" s="15" t="s">
        <v>37</v>
      </c>
      <c r="AJ697" s="15" t="s">
        <v>37</v>
      </c>
      <c r="AK697" s="15" t="s">
        <v>37</v>
      </c>
      <c r="AL697" s="15" t="s">
        <v>37</v>
      </c>
      <c r="AM697" s="15" t="s">
        <v>37</v>
      </c>
      <c r="AN697" s="15" t="s">
        <v>37</v>
      </c>
      <c r="AP697" s="16">
        <v>0</v>
      </c>
      <c r="AQ697" s="17">
        <v>11</v>
      </c>
      <c r="AR697" s="18" t="s">
        <v>37</v>
      </c>
      <c r="AS697" s="19">
        <v>0</v>
      </c>
      <c r="AT697" s="19" t="s">
        <v>37</v>
      </c>
      <c r="AV697" s="16">
        <v>0</v>
      </c>
      <c r="AW697" s="17">
        <v>48</v>
      </c>
      <c r="AX697" s="18" t="s">
        <v>37</v>
      </c>
      <c r="AY697" s="19">
        <v>0</v>
      </c>
      <c r="AZ697" s="19" t="s">
        <v>37</v>
      </c>
    </row>
    <row r="698" spans="9:52" x14ac:dyDescent="0.15">
      <c r="I698" s="14">
        <v>45257</v>
      </c>
      <c r="J698" s="15" t="s">
        <v>37</v>
      </c>
      <c r="K698" s="15" t="s">
        <v>37</v>
      </c>
      <c r="L698" s="15" t="s">
        <v>37</v>
      </c>
      <c r="M698" s="15" t="s">
        <v>37</v>
      </c>
      <c r="N698" s="15" t="s">
        <v>37</v>
      </c>
      <c r="O698" s="15" t="s">
        <v>37</v>
      </c>
      <c r="P698" s="15" t="s">
        <v>37</v>
      </c>
      <c r="Q698" s="15" t="s">
        <v>37</v>
      </c>
      <c r="R698" s="15" t="s">
        <v>37</v>
      </c>
      <c r="S698" s="15" t="s">
        <v>37</v>
      </c>
      <c r="T698" s="15" t="s">
        <v>37</v>
      </c>
      <c r="U698" s="15" t="s">
        <v>37</v>
      </c>
      <c r="V698" s="15" t="s">
        <v>37</v>
      </c>
      <c r="W698" s="15" t="s">
        <v>37</v>
      </c>
      <c r="X698" s="15" t="s">
        <v>37</v>
      </c>
      <c r="Y698" s="15" t="s">
        <v>37</v>
      </c>
      <c r="Z698" s="15" t="s">
        <v>37</v>
      </c>
      <c r="AA698" s="15" t="s">
        <v>37</v>
      </c>
      <c r="AB698" s="15" t="s">
        <v>37</v>
      </c>
      <c r="AC698" s="15" t="s">
        <v>37</v>
      </c>
      <c r="AD698" s="15" t="s">
        <v>37</v>
      </c>
      <c r="AE698" s="15" t="s">
        <v>37</v>
      </c>
      <c r="AF698" s="15" t="s">
        <v>37</v>
      </c>
      <c r="AG698" s="15" t="s">
        <v>37</v>
      </c>
      <c r="AH698" s="15" t="s">
        <v>37</v>
      </c>
      <c r="AI698" s="15" t="s">
        <v>37</v>
      </c>
      <c r="AJ698" s="15" t="s">
        <v>37</v>
      </c>
      <c r="AK698" s="15" t="s">
        <v>37</v>
      </c>
      <c r="AL698" s="15" t="s">
        <v>37</v>
      </c>
      <c r="AM698" s="15" t="s">
        <v>37</v>
      </c>
      <c r="AN698" s="15" t="s">
        <v>37</v>
      </c>
      <c r="AP698" s="16">
        <v>0</v>
      </c>
      <c r="AQ698" s="17">
        <v>11</v>
      </c>
      <c r="AR698" s="18" t="s">
        <v>37</v>
      </c>
      <c r="AS698" s="19">
        <v>0</v>
      </c>
      <c r="AT698" s="19" t="s">
        <v>37</v>
      </c>
      <c r="AV698" s="16">
        <v>0</v>
      </c>
      <c r="AW698" s="17">
        <v>48</v>
      </c>
      <c r="AX698" s="18" t="s">
        <v>37</v>
      </c>
      <c r="AY698" s="19">
        <v>0</v>
      </c>
      <c r="AZ698" s="19" t="s">
        <v>37</v>
      </c>
    </row>
    <row r="699" spans="9:52" x14ac:dyDescent="0.15">
      <c r="I699" s="14">
        <v>45258</v>
      </c>
      <c r="J699" s="15" t="s">
        <v>37</v>
      </c>
      <c r="K699" s="15" t="s">
        <v>37</v>
      </c>
      <c r="L699" s="15" t="s">
        <v>37</v>
      </c>
      <c r="M699" s="15" t="s">
        <v>37</v>
      </c>
      <c r="N699" s="15" t="s">
        <v>37</v>
      </c>
      <c r="O699" s="15" t="s">
        <v>37</v>
      </c>
      <c r="P699" s="15" t="s">
        <v>37</v>
      </c>
      <c r="Q699" s="15" t="s">
        <v>37</v>
      </c>
      <c r="R699" s="15" t="s">
        <v>37</v>
      </c>
      <c r="S699" s="15" t="s">
        <v>37</v>
      </c>
      <c r="T699" s="15" t="s">
        <v>37</v>
      </c>
      <c r="U699" s="15" t="s">
        <v>37</v>
      </c>
      <c r="V699" s="15" t="s">
        <v>37</v>
      </c>
      <c r="W699" s="15" t="s">
        <v>37</v>
      </c>
      <c r="X699" s="15" t="s">
        <v>37</v>
      </c>
      <c r="Y699" s="15" t="s">
        <v>37</v>
      </c>
      <c r="Z699" s="15" t="s">
        <v>37</v>
      </c>
      <c r="AA699" s="15" t="s">
        <v>37</v>
      </c>
      <c r="AB699" s="15" t="s">
        <v>37</v>
      </c>
      <c r="AC699" s="15" t="s">
        <v>37</v>
      </c>
      <c r="AD699" s="15" t="s">
        <v>37</v>
      </c>
      <c r="AE699" s="15" t="s">
        <v>37</v>
      </c>
      <c r="AF699" s="15" t="s">
        <v>37</v>
      </c>
      <c r="AG699" s="15" t="s">
        <v>37</v>
      </c>
      <c r="AH699" s="15" t="s">
        <v>37</v>
      </c>
      <c r="AI699" s="15" t="s">
        <v>37</v>
      </c>
      <c r="AJ699" s="15" t="s">
        <v>37</v>
      </c>
      <c r="AK699" s="15" t="s">
        <v>37</v>
      </c>
      <c r="AL699" s="15" t="s">
        <v>37</v>
      </c>
      <c r="AM699" s="15" t="s">
        <v>37</v>
      </c>
      <c r="AN699" s="15" t="s">
        <v>37</v>
      </c>
      <c r="AP699" s="16">
        <v>0</v>
      </c>
      <c r="AQ699" s="17">
        <v>11</v>
      </c>
      <c r="AR699" s="18" t="s">
        <v>37</v>
      </c>
      <c r="AS699" s="19">
        <v>0</v>
      </c>
      <c r="AT699" s="19" t="s">
        <v>37</v>
      </c>
      <c r="AV699" s="16">
        <v>0</v>
      </c>
      <c r="AW699" s="17">
        <v>48</v>
      </c>
      <c r="AX699" s="18" t="s">
        <v>37</v>
      </c>
      <c r="AY699" s="19">
        <v>0</v>
      </c>
      <c r="AZ699" s="19" t="s">
        <v>37</v>
      </c>
    </row>
    <row r="700" spans="9:52" x14ac:dyDescent="0.15">
      <c r="I700" s="14">
        <v>45259</v>
      </c>
      <c r="J700" s="15" t="s">
        <v>37</v>
      </c>
      <c r="K700" s="15" t="s">
        <v>37</v>
      </c>
      <c r="L700" s="15" t="s">
        <v>37</v>
      </c>
      <c r="M700" s="15" t="s">
        <v>37</v>
      </c>
      <c r="N700" s="15" t="s">
        <v>37</v>
      </c>
      <c r="O700" s="15" t="s">
        <v>37</v>
      </c>
      <c r="P700" s="15" t="s">
        <v>37</v>
      </c>
      <c r="Q700" s="15" t="s">
        <v>37</v>
      </c>
      <c r="R700" s="15" t="s">
        <v>37</v>
      </c>
      <c r="S700" s="15" t="s">
        <v>37</v>
      </c>
      <c r="T700" s="15" t="s">
        <v>37</v>
      </c>
      <c r="U700" s="15" t="s">
        <v>37</v>
      </c>
      <c r="V700" s="15" t="s">
        <v>37</v>
      </c>
      <c r="W700" s="15" t="s">
        <v>37</v>
      </c>
      <c r="X700" s="15" t="s">
        <v>37</v>
      </c>
      <c r="Y700" s="15" t="s">
        <v>37</v>
      </c>
      <c r="Z700" s="15" t="s">
        <v>37</v>
      </c>
      <c r="AA700" s="15" t="s">
        <v>37</v>
      </c>
      <c r="AB700" s="15" t="s">
        <v>37</v>
      </c>
      <c r="AC700" s="15" t="s">
        <v>37</v>
      </c>
      <c r="AD700" s="15" t="s">
        <v>37</v>
      </c>
      <c r="AE700" s="15" t="s">
        <v>37</v>
      </c>
      <c r="AF700" s="15" t="s">
        <v>37</v>
      </c>
      <c r="AG700" s="15" t="s">
        <v>37</v>
      </c>
      <c r="AH700" s="15" t="s">
        <v>37</v>
      </c>
      <c r="AI700" s="15" t="s">
        <v>37</v>
      </c>
      <c r="AJ700" s="15" t="s">
        <v>37</v>
      </c>
      <c r="AK700" s="15" t="s">
        <v>37</v>
      </c>
      <c r="AL700" s="15" t="s">
        <v>37</v>
      </c>
      <c r="AM700" s="15" t="s">
        <v>37</v>
      </c>
      <c r="AN700" s="15" t="s">
        <v>37</v>
      </c>
      <c r="AP700" s="16">
        <v>0</v>
      </c>
      <c r="AQ700" s="17">
        <v>11</v>
      </c>
      <c r="AR700" s="18" t="s">
        <v>37</v>
      </c>
      <c r="AS700" s="19">
        <v>0</v>
      </c>
      <c r="AT700" s="19" t="s">
        <v>37</v>
      </c>
      <c r="AV700" s="16">
        <v>0</v>
      </c>
      <c r="AW700" s="17">
        <v>48</v>
      </c>
      <c r="AX700" s="18" t="s">
        <v>37</v>
      </c>
      <c r="AY700" s="19">
        <v>0</v>
      </c>
      <c r="AZ700" s="19" t="s">
        <v>37</v>
      </c>
    </row>
    <row r="701" spans="9:52" x14ac:dyDescent="0.15">
      <c r="I701" s="14">
        <v>45260</v>
      </c>
      <c r="J701" s="15" t="s">
        <v>37</v>
      </c>
      <c r="K701" s="15" t="s">
        <v>37</v>
      </c>
      <c r="L701" s="15" t="s">
        <v>37</v>
      </c>
      <c r="M701" s="15" t="s">
        <v>37</v>
      </c>
      <c r="N701" s="15" t="s">
        <v>37</v>
      </c>
      <c r="O701" s="15" t="s">
        <v>37</v>
      </c>
      <c r="P701" s="15" t="s">
        <v>37</v>
      </c>
      <c r="Q701" s="15" t="s">
        <v>37</v>
      </c>
      <c r="R701" s="15" t="s">
        <v>37</v>
      </c>
      <c r="S701" s="15" t="s">
        <v>37</v>
      </c>
      <c r="T701" s="15" t="s">
        <v>37</v>
      </c>
      <c r="U701" s="15" t="s">
        <v>37</v>
      </c>
      <c r="V701" s="15" t="s">
        <v>37</v>
      </c>
      <c r="W701" s="15" t="s">
        <v>37</v>
      </c>
      <c r="X701" s="15" t="s">
        <v>37</v>
      </c>
      <c r="Y701" s="15" t="s">
        <v>37</v>
      </c>
      <c r="Z701" s="15" t="s">
        <v>37</v>
      </c>
      <c r="AA701" s="15" t="s">
        <v>37</v>
      </c>
      <c r="AB701" s="15" t="s">
        <v>37</v>
      </c>
      <c r="AC701" s="15" t="s">
        <v>37</v>
      </c>
      <c r="AD701" s="15" t="s">
        <v>37</v>
      </c>
      <c r="AE701" s="15" t="s">
        <v>37</v>
      </c>
      <c r="AF701" s="15" t="s">
        <v>37</v>
      </c>
      <c r="AG701" s="15" t="s">
        <v>37</v>
      </c>
      <c r="AH701" s="15" t="s">
        <v>37</v>
      </c>
      <c r="AI701" s="15" t="s">
        <v>37</v>
      </c>
      <c r="AJ701" s="15" t="s">
        <v>37</v>
      </c>
      <c r="AK701" s="15" t="s">
        <v>37</v>
      </c>
      <c r="AL701" s="15" t="s">
        <v>37</v>
      </c>
      <c r="AM701" s="15" t="s">
        <v>37</v>
      </c>
      <c r="AN701" s="15" t="s">
        <v>37</v>
      </c>
      <c r="AP701" s="16">
        <v>0</v>
      </c>
      <c r="AQ701" s="17">
        <v>11</v>
      </c>
      <c r="AR701" s="18">
        <v>11</v>
      </c>
      <c r="AS701" s="19">
        <v>0</v>
      </c>
      <c r="AT701" s="19">
        <v>0</v>
      </c>
      <c r="AV701" s="16">
        <v>0</v>
      </c>
      <c r="AW701" s="17">
        <v>48</v>
      </c>
      <c r="AX701" s="18" t="s">
        <v>37</v>
      </c>
      <c r="AY701" s="19">
        <v>0</v>
      </c>
      <c r="AZ701" s="19" t="s">
        <v>37</v>
      </c>
    </row>
    <row r="702" spans="9:52" x14ac:dyDescent="0.15">
      <c r="I702" s="14">
        <v>45261</v>
      </c>
      <c r="J702" s="15" t="s">
        <v>37</v>
      </c>
      <c r="K702" s="15" t="s">
        <v>37</v>
      </c>
      <c r="L702" s="15" t="s">
        <v>37</v>
      </c>
      <c r="M702" s="15" t="s">
        <v>37</v>
      </c>
      <c r="N702" s="15" t="s">
        <v>37</v>
      </c>
      <c r="O702" s="15" t="s">
        <v>37</v>
      </c>
      <c r="P702" s="15" t="s">
        <v>37</v>
      </c>
      <c r="Q702" s="15" t="s">
        <v>37</v>
      </c>
      <c r="R702" s="15" t="s">
        <v>37</v>
      </c>
      <c r="S702" s="15" t="s">
        <v>37</v>
      </c>
      <c r="T702" s="15" t="s">
        <v>37</v>
      </c>
      <c r="U702" s="15" t="s">
        <v>37</v>
      </c>
      <c r="V702" s="15" t="s">
        <v>37</v>
      </c>
      <c r="W702" s="15" t="s">
        <v>37</v>
      </c>
      <c r="X702" s="15" t="s">
        <v>37</v>
      </c>
      <c r="Y702" s="15" t="s">
        <v>37</v>
      </c>
      <c r="Z702" s="15" t="s">
        <v>37</v>
      </c>
      <c r="AA702" s="15" t="s">
        <v>37</v>
      </c>
      <c r="AB702" s="15" t="s">
        <v>37</v>
      </c>
      <c r="AC702" s="15" t="s">
        <v>37</v>
      </c>
      <c r="AD702" s="15" t="s">
        <v>37</v>
      </c>
      <c r="AE702" s="15" t="s">
        <v>37</v>
      </c>
      <c r="AF702" s="15" t="s">
        <v>37</v>
      </c>
      <c r="AG702" s="15" t="s">
        <v>37</v>
      </c>
      <c r="AH702" s="15" t="s">
        <v>37</v>
      </c>
      <c r="AI702" s="15" t="s">
        <v>37</v>
      </c>
      <c r="AJ702" s="15" t="s">
        <v>37</v>
      </c>
      <c r="AK702" s="15" t="s">
        <v>37</v>
      </c>
      <c r="AL702" s="15" t="s">
        <v>37</v>
      </c>
      <c r="AM702" s="15" t="s">
        <v>37</v>
      </c>
      <c r="AN702" s="15" t="s">
        <v>37</v>
      </c>
      <c r="AP702" s="16">
        <v>0</v>
      </c>
      <c r="AQ702" s="17">
        <v>12</v>
      </c>
      <c r="AR702" s="18" t="s">
        <v>37</v>
      </c>
      <c r="AS702" s="19">
        <v>0</v>
      </c>
      <c r="AT702" s="19" t="s">
        <v>37</v>
      </c>
      <c r="AV702" s="16">
        <v>0</v>
      </c>
      <c r="AW702" s="17">
        <v>48</v>
      </c>
      <c r="AX702" s="18" t="s">
        <v>37</v>
      </c>
      <c r="AY702" s="19">
        <v>0</v>
      </c>
      <c r="AZ702" s="19" t="s">
        <v>37</v>
      </c>
    </row>
    <row r="703" spans="9:52" x14ac:dyDescent="0.15">
      <c r="I703" s="14">
        <v>45262</v>
      </c>
      <c r="J703" s="15" t="s">
        <v>37</v>
      </c>
      <c r="K703" s="15" t="s">
        <v>37</v>
      </c>
      <c r="L703" s="15" t="s">
        <v>37</v>
      </c>
      <c r="M703" s="15" t="s">
        <v>37</v>
      </c>
      <c r="N703" s="15" t="s">
        <v>37</v>
      </c>
      <c r="O703" s="15" t="s">
        <v>37</v>
      </c>
      <c r="P703" s="15" t="s">
        <v>37</v>
      </c>
      <c r="Q703" s="15" t="s">
        <v>37</v>
      </c>
      <c r="R703" s="15" t="s">
        <v>37</v>
      </c>
      <c r="S703" s="15" t="s">
        <v>37</v>
      </c>
      <c r="T703" s="15" t="s">
        <v>37</v>
      </c>
      <c r="U703" s="15" t="s">
        <v>37</v>
      </c>
      <c r="V703" s="15" t="s">
        <v>37</v>
      </c>
      <c r="W703" s="15" t="s">
        <v>37</v>
      </c>
      <c r="X703" s="15" t="s">
        <v>37</v>
      </c>
      <c r="Y703" s="15" t="s">
        <v>37</v>
      </c>
      <c r="Z703" s="15" t="s">
        <v>37</v>
      </c>
      <c r="AA703" s="15" t="s">
        <v>37</v>
      </c>
      <c r="AB703" s="15" t="s">
        <v>37</v>
      </c>
      <c r="AC703" s="15" t="s">
        <v>37</v>
      </c>
      <c r="AD703" s="15" t="s">
        <v>37</v>
      </c>
      <c r="AE703" s="15" t="s">
        <v>37</v>
      </c>
      <c r="AF703" s="15" t="s">
        <v>37</v>
      </c>
      <c r="AG703" s="15" t="s">
        <v>37</v>
      </c>
      <c r="AH703" s="15" t="s">
        <v>37</v>
      </c>
      <c r="AI703" s="15" t="s">
        <v>37</v>
      </c>
      <c r="AJ703" s="15" t="s">
        <v>37</v>
      </c>
      <c r="AK703" s="15" t="s">
        <v>37</v>
      </c>
      <c r="AL703" s="15" t="s">
        <v>37</v>
      </c>
      <c r="AM703" s="15" t="s">
        <v>37</v>
      </c>
      <c r="AN703" s="15" t="s">
        <v>37</v>
      </c>
      <c r="AP703" s="16">
        <v>0</v>
      </c>
      <c r="AQ703" s="17">
        <v>12</v>
      </c>
      <c r="AR703" s="18" t="s">
        <v>37</v>
      </c>
      <c r="AS703" s="19">
        <v>0</v>
      </c>
      <c r="AT703" s="19" t="s">
        <v>37</v>
      </c>
      <c r="AV703" s="16">
        <v>0</v>
      </c>
      <c r="AW703" s="17">
        <v>48</v>
      </c>
      <c r="AX703" s="18">
        <v>48</v>
      </c>
      <c r="AY703" s="19">
        <v>0</v>
      </c>
      <c r="AZ703" s="19">
        <v>0</v>
      </c>
    </row>
    <row r="704" spans="9:52" x14ac:dyDescent="0.15">
      <c r="I704" s="14">
        <v>45263</v>
      </c>
      <c r="J704" s="15" t="s">
        <v>37</v>
      </c>
      <c r="K704" s="15" t="s">
        <v>37</v>
      </c>
      <c r="L704" s="15" t="s">
        <v>37</v>
      </c>
      <c r="M704" s="15" t="s">
        <v>37</v>
      </c>
      <c r="N704" s="15" t="s">
        <v>37</v>
      </c>
      <c r="O704" s="15" t="s">
        <v>37</v>
      </c>
      <c r="P704" s="15" t="s">
        <v>37</v>
      </c>
      <c r="Q704" s="15" t="s">
        <v>37</v>
      </c>
      <c r="R704" s="15" t="s">
        <v>37</v>
      </c>
      <c r="S704" s="15" t="s">
        <v>37</v>
      </c>
      <c r="T704" s="15" t="s">
        <v>37</v>
      </c>
      <c r="U704" s="15" t="s">
        <v>37</v>
      </c>
      <c r="V704" s="15" t="s">
        <v>37</v>
      </c>
      <c r="W704" s="15" t="s">
        <v>37</v>
      </c>
      <c r="X704" s="15" t="s">
        <v>37</v>
      </c>
      <c r="Y704" s="15" t="s">
        <v>37</v>
      </c>
      <c r="Z704" s="15" t="s">
        <v>37</v>
      </c>
      <c r="AA704" s="15" t="s">
        <v>37</v>
      </c>
      <c r="AB704" s="15" t="s">
        <v>37</v>
      </c>
      <c r="AC704" s="15" t="s">
        <v>37</v>
      </c>
      <c r="AD704" s="15" t="s">
        <v>37</v>
      </c>
      <c r="AE704" s="15" t="s">
        <v>37</v>
      </c>
      <c r="AF704" s="15" t="s">
        <v>37</v>
      </c>
      <c r="AG704" s="15" t="s">
        <v>37</v>
      </c>
      <c r="AH704" s="15" t="s">
        <v>37</v>
      </c>
      <c r="AI704" s="15" t="s">
        <v>37</v>
      </c>
      <c r="AJ704" s="15" t="s">
        <v>37</v>
      </c>
      <c r="AK704" s="15" t="s">
        <v>37</v>
      </c>
      <c r="AL704" s="15" t="s">
        <v>37</v>
      </c>
      <c r="AM704" s="15" t="s">
        <v>37</v>
      </c>
      <c r="AN704" s="15" t="s">
        <v>37</v>
      </c>
      <c r="AP704" s="16">
        <v>0</v>
      </c>
      <c r="AQ704" s="17">
        <v>12</v>
      </c>
      <c r="AR704" s="18" t="s">
        <v>37</v>
      </c>
      <c r="AS704" s="19">
        <v>0</v>
      </c>
      <c r="AT704" s="19" t="s">
        <v>37</v>
      </c>
      <c r="AV704" s="16">
        <v>0</v>
      </c>
      <c r="AW704" s="17">
        <v>49</v>
      </c>
      <c r="AX704" s="18" t="s">
        <v>37</v>
      </c>
      <c r="AY704" s="19">
        <v>0</v>
      </c>
      <c r="AZ704" s="19" t="s">
        <v>37</v>
      </c>
    </row>
    <row r="705" spans="9:52" x14ac:dyDescent="0.15">
      <c r="I705" s="14">
        <v>45264</v>
      </c>
      <c r="J705" s="15" t="s">
        <v>37</v>
      </c>
      <c r="K705" s="15" t="s">
        <v>37</v>
      </c>
      <c r="L705" s="15" t="s">
        <v>37</v>
      </c>
      <c r="M705" s="15" t="s">
        <v>37</v>
      </c>
      <c r="N705" s="15" t="s">
        <v>37</v>
      </c>
      <c r="O705" s="15" t="s">
        <v>37</v>
      </c>
      <c r="P705" s="15" t="s">
        <v>37</v>
      </c>
      <c r="Q705" s="15" t="s">
        <v>37</v>
      </c>
      <c r="R705" s="15" t="s">
        <v>37</v>
      </c>
      <c r="S705" s="15" t="s">
        <v>37</v>
      </c>
      <c r="T705" s="15" t="s">
        <v>37</v>
      </c>
      <c r="U705" s="15" t="s">
        <v>37</v>
      </c>
      <c r="V705" s="15" t="s">
        <v>37</v>
      </c>
      <c r="W705" s="15" t="s">
        <v>37</v>
      </c>
      <c r="X705" s="15" t="s">
        <v>37</v>
      </c>
      <c r="Y705" s="15" t="s">
        <v>37</v>
      </c>
      <c r="Z705" s="15" t="s">
        <v>37</v>
      </c>
      <c r="AA705" s="15" t="s">
        <v>37</v>
      </c>
      <c r="AB705" s="15" t="s">
        <v>37</v>
      </c>
      <c r="AC705" s="15" t="s">
        <v>37</v>
      </c>
      <c r="AD705" s="15" t="s">
        <v>37</v>
      </c>
      <c r="AE705" s="15" t="s">
        <v>37</v>
      </c>
      <c r="AF705" s="15" t="s">
        <v>37</v>
      </c>
      <c r="AG705" s="15" t="s">
        <v>37</v>
      </c>
      <c r="AH705" s="15" t="s">
        <v>37</v>
      </c>
      <c r="AI705" s="15" t="s">
        <v>37</v>
      </c>
      <c r="AJ705" s="15" t="s">
        <v>37</v>
      </c>
      <c r="AK705" s="15" t="s">
        <v>37</v>
      </c>
      <c r="AL705" s="15" t="s">
        <v>37</v>
      </c>
      <c r="AM705" s="15" t="s">
        <v>37</v>
      </c>
      <c r="AN705" s="15" t="s">
        <v>37</v>
      </c>
      <c r="AP705" s="16">
        <v>0</v>
      </c>
      <c r="AQ705" s="17">
        <v>12</v>
      </c>
      <c r="AR705" s="18" t="s">
        <v>37</v>
      </c>
      <c r="AS705" s="19">
        <v>0</v>
      </c>
      <c r="AT705" s="19" t="s">
        <v>37</v>
      </c>
      <c r="AV705" s="16">
        <v>0</v>
      </c>
      <c r="AW705" s="17">
        <v>49</v>
      </c>
      <c r="AX705" s="18" t="s">
        <v>37</v>
      </c>
      <c r="AY705" s="19">
        <v>0</v>
      </c>
      <c r="AZ705" s="19" t="s">
        <v>37</v>
      </c>
    </row>
    <row r="706" spans="9:52" x14ac:dyDescent="0.15">
      <c r="I706" s="14">
        <v>45265</v>
      </c>
      <c r="J706" s="15" t="s">
        <v>37</v>
      </c>
      <c r="K706" s="15" t="s">
        <v>37</v>
      </c>
      <c r="L706" s="15" t="s">
        <v>37</v>
      </c>
      <c r="M706" s="15" t="s">
        <v>37</v>
      </c>
      <c r="N706" s="15" t="s">
        <v>37</v>
      </c>
      <c r="O706" s="15" t="s">
        <v>37</v>
      </c>
      <c r="P706" s="15" t="s">
        <v>37</v>
      </c>
      <c r="Q706" s="15" t="s">
        <v>37</v>
      </c>
      <c r="R706" s="15" t="s">
        <v>37</v>
      </c>
      <c r="S706" s="15" t="s">
        <v>37</v>
      </c>
      <c r="T706" s="15" t="s">
        <v>37</v>
      </c>
      <c r="U706" s="15" t="s">
        <v>37</v>
      </c>
      <c r="V706" s="15" t="s">
        <v>37</v>
      </c>
      <c r="W706" s="15" t="s">
        <v>37</v>
      </c>
      <c r="X706" s="15" t="s">
        <v>37</v>
      </c>
      <c r="Y706" s="15" t="s">
        <v>37</v>
      </c>
      <c r="Z706" s="15" t="s">
        <v>37</v>
      </c>
      <c r="AA706" s="15" t="s">
        <v>37</v>
      </c>
      <c r="AB706" s="15" t="s">
        <v>37</v>
      </c>
      <c r="AC706" s="15" t="s">
        <v>37</v>
      </c>
      <c r="AD706" s="15" t="s">
        <v>37</v>
      </c>
      <c r="AE706" s="15" t="s">
        <v>37</v>
      </c>
      <c r="AF706" s="15" t="s">
        <v>37</v>
      </c>
      <c r="AG706" s="15" t="s">
        <v>37</v>
      </c>
      <c r="AH706" s="15" t="s">
        <v>37</v>
      </c>
      <c r="AI706" s="15" t="s">
        <v>37</v>
      </c>
      <c r="AJ706" s="15" t="s">
        <v>37</v>
      </c>
      <c r="AK706" s="15" t="s">
        <v>37</v>
      </c>
      <c r="AL706" s="15" t="s">
        <v>37</v>
      </c>
      <c r="AM706" s="15" t="s">
        <v>37</v>
      </c>
      <c r="AN706" s="15" t="s">
        <v>37</v>
      </c>
      <c r="AP706" s="16">
        <v>0</v>
      </c>
      <c r="AQ706" s="17">
        <v>12</v>
      </c>
      <c r="AR706" s="18" t="s">
        <v>37</v>
      </c>
      <c r="AS706" s="19">
        <v>0</v>
      </c>
      <c r="AT706" s="19" t="s">
        <v>37</v>
      </c>
      <c r="AV706" s="16">
        <v>0</v>
      </c>
      <c r="AW706" s="17">
        <v>49</v>
      </c>
      <c r="AX706" s="18" t="s">
        <v>37</v>
      </c>
      <c r="AY706" s="19">
        <v>0</v>
      </c>
      <c r="AZ706" s="19" t="s">
        <v>37</v>
      </c>
    </row>
    <row r="707" spans="9:52" x14ac:dyDescent="0.15">
      <c r="I707" s="14">
        <v>45266</v>
      </c>
      <c r="J707" s="15" t="s">
        <v>37</v>
      </c>
      <c r="K707" s="15" t="s">
        <v>37</v>
      </c>
      <c r="L707" s="15" t="s">
        <v>37</v>
      </c>
      <c r="M707" s="15" t="s">
        <v>37</v>
      </c>
      <c r="N707" s="15" t="s">
        <v>37</v>
      </c>
      <c r="O707" s="15" t="s">
        <v>37</v>
      </c>
      <c r="P707" s="15" t="s">
        <v>37</v>
      </c>
      <c r="Q707" s="15" t="s">
        <v>37</v>
      </c>
      <c r="R707" s="15" t="s">
        <v>37</v>
      </c>
      <c r="S707" s="15" t="s">
        <v>37</v>
      </c>
      <c r="T707" s="15" t="s">
        <v>37</v>
      </c>
      <c r="U707" s="15" t="s">
        <v>37</v>
      </c>
      <c r="V707" s="15" t="s">
        <v>37</v>
      </c>
      <c r="W707" s="15" t="s">
        <v>37</v>
      </c>
      <c r="X707" s="15" t="s">
        <v>37</v>
      </c>
      <c r="Y707" s="15" t="s">
        <v>37</v>
      </c>
      <c r="Z707" s="15" t="s">
        <v>37</v>
      </c>
      <c r="AA707" s="15" t="s">
        <v>37</v>
      </c>
      <c r="AB707" s="15" t="s">
        <v>37</v>
      </c>
      <c r="AC707" s="15" t="s">
        <v>37</v>
      </c>
      <c r="AD707" s="15" t="s">
        <v>37</v>
      </c>
      <c r="AE707" s="15" t="s">
        <v>37</v>
      </c>
      <c r="AF707" s="15" t="s">
        <v>37</v>
      </c>
      <c r="AG707" s="15" t="s">
        <v>37</v>
      </c>
      <c r="AH707" s="15" t="s">
        <v>37</v>
      </c>
      <c r="AI707" s="15" t="s">
        <v>37</v>
      </c>
      <c r="AJ707" s="15" t="s">
        <v>37</v>
      </c>
      <c r="AK707" s="15" t="s">
        <v>37</v>
      </c>
      <c r="AL707" s="15" t="s">
        <v>37</v>
      </c>
      <c r="AM707" s="15" t="s">
        <v>37</v>
      </c>
      <c r="AN707" s="15" t="s">
        <v>37</v>
      </c>
      <c r="AP707" s="16">
        <v>0</v>
      </c>
      <c r="AQ707" s="17">
        <v>12</v>
      </c>
      <c r="AR707" s="18" t="s">
        <v>37</v>
      </c>
      <c r="AS707" s="19">
        <v>0</v>
      </c>
      <c r="AT707" s="19" t="s">
        <v>37</v>
      </c>
      <c r="AV707" s="16">
        <v>0</v>
      </c>
      <c r="AW707" s="17">
        <v>49</v>
      </c>
      <c r="AX707" s="18" t="s">
        <v>37</v>
      </c>
      <c r="AY707" s="19">
        <v>0</v>
      </c>
      <c r="AZ707" s="19" t="s">
        <v>37</v>
      </c>
    </row>
    <row r="708" spans="9:52" x14ac:dyDescent="0.15">
      <c r="I708" s="14">
        <v>45267</v>
      </c>
      <c r="J708" s="15" t="s">
        <v>37</v>
      </c>
      <c r="K708" s="15" t="s">
        <v>37</v>
      </c>
      <c r="L708" s="15" t="s">
        <v>37</v>
      </c>
      <c r="M708" s="15" t="s">
        <v>37</v>
      </c>
      <c r="N708" s="15" t="s">
        <v>37</v>
      </c>
      <c r="O708" s="15" t="s">
        <v>37</v>
      </c>
      <c r="P708" s="15" t="s">
        <v>37</v>
      </c>
      <c r="Q708" s="15" t="s">
        <v>37</v>
      </c>
      <c r="R708" s="15" t="s">
        <v>37</v>
      </c>
      <c r="S708" s="15" t="s">
        <v>37</v>
      </c>
      <c r="T708" s="15" t="s">
        <v>37</v>
      </c>
      <c r="U708" s="15" t="s">
        <v>37</v>
      </c>
      <c r="V708" s="15" t="s">
        <v>37</v>
      </c>
      <c r="W708" s="15" t="s">
        <v>37</v>
      </c>
      <c r="X708" s="15" t="s">
        <v>37</v>
      </c>
      <c r="Y708" s="15" t="s">
        <v>37</v>
      </c>
      <c r="Z708" s="15" t="s">
        <v>37</v>
      </c>
      <c r="AA708" s="15" t="s">
        <v>37</v>
      </c>
      <c r="AB708" s="15" t="s">
        <v>37</v>
      </c>
      <c r="AC708" s="15" t="s">
        <v>37</v>
      </c>
      <c r="AD708" s="15" t="s">
        <v>37</v>
      </c>
      <c r="AE708" s="15" t="s">
        <v>37</v>
      </c>
      <c r="AF708" s="15" t="s">
        <v>37</v>
      </c>
      <c r="AG708" s="15" t="s">
        <v>37</v>
      </c>
      <c r="AH708" s="15" t="s">
        <v>37</v>
      </c>
      <c r="AI708" s="15" t="s">
        <v>37</v>
      </c>
      <c r="AJ708" s="15" t="s">
        <v>37</v>
      </c>
      <c r="AK708" s="15" t="s">
        <v>37</v>
      </c>
      <c r="AL708" s="15" t="s">
        <v>37</v>
      </c>
      <c r="AM708" s="15" t="s">
        <v>37</v>
      </c>
      <c r="AN708" s="15" t="s">
        <v>37</v>
      </c>
      <c r="AP708" s="16">
        <v>0</v>
      </c>
      <c r="AQ708" s="17">
        <v>12</v>
      </c>
      <c r="AR708" s="18" t="s">
        <v>37</v>
      </c>
      <c r="AS708" s="19">
        <v>0</v>
      </c>
      <c r="AT708" s="19" t="s">
        <v>37</v>
      </c>
      <c r="AV708" s="16">
        <v>0</v>
      </c>
      <c r="AW708" s="17">
        <v>49</v>
      </c>
      <c r="AX708" s="18" t="s">
        <v>37</v>
      </c>
      <c r="AY708" s="19">
        <v>0</v>
      </c>
      <c r="AZ708" s="19" t="s">
        <v>37</v>
      </c>
    </row>
    <row r="709" spans="9:52" x14ac:dyDescent="0.15">
      <c r="I709" s="14">
        <v>45268</v>
      </c>
      <c r="J709" s="15" t="s">
        <v>37</v>
      </c>
      <c r="K709" s="15" t="s">
        <v>37</v>
      </c>
      <c r="L709" s="15" t="s">
        <v>37</v>
      </c>
      <c r="M709" s="15" t="s">
        <v>37</v>
      </c>
      <c r="N709" s="15" t="s">
        <v>37</v>
      </c>
      <c r="O709" s="15" t="s">
        <v>37</v>
      </c>
      <c r="P709" s="15" t="s">
        <v>37</v>
      </c>
      <c r="Q709" s="15" t="s">
        <v>37</v>
      </c>
      <c r="R709" s="15" t="s">
        <v>37</v>
      </c>
      <c r="S709" s="15" t="s">
        <v>37</v>
      </c>
      <c r="T709" s="15" t="s">
        <v>37</v>
      </c>
      <c r="U709" s="15" t="s">
        <v>37</v>
      </c>
      <c r="V709" s="15" t="s">
        <v>37</v>
      </c>
      <c r="W709" s="15" t="s">
        <v>37</v>
      </c>
      <c r="X709" s="15" t="s">
        <v>37</v>
      </c>
      <c r="Y709" s="15" t="s">
        <v>37</v>
      </c>
      <c r="Z709" s="15" t="s">
        <v>37</v>
      </c>
      <c r="AA709" s="15" t="s">
        <v>37</v>
      </c>
      <c r="AB709" s="15" t="s">
        <v>37</v>
      </c>
      <c r="AC709" s="15" t="s">
        <v>37</v>
      </c>
      <c r="AD709" s="15" t="s">
        <v>37</v>
      </c>
      <c r="AE709" s="15" t="s">
        <v>37</v>
      </c>
      <c r="AF709" s="15" t="s">
        <v>37</v>
      </c>
      <c r="AG709" s="15" t="s">
        <v>37</v>
      </c>
      <c r="AH709" s="15" t="s">
        <v>37</v>
      </c>
      <c r="AI709" s="15" t="s">
        <v>37</v>
      </c>
      <c r="AJ709" s="15" t="s">
        <v>37</v>
      </c>
      <c r="AK709" s="15" t="s">
        <v>37</v>
      </c>
      <c r="AL709" s="15" t="s">
        <v>37</v>
      </c>
      <c r="AM709" s="15" t="s">
        <v>37</v>
      </c>
      <c r="AN709" s="15" t="s">
        <v>37</v>
      </c>
      <c r="AP709" s="16">
        <v>0</v>
      </c>
      <c r="AQ709" s="17">
        <v>12</v>
      </c>
      <c r="AR709" s="18" t="s">
        <v>37</v>
      </c>
      <c r="AS709" s="19">
        <v>0</v>
      </c>
      <c r="AT709" s="19" t="s">
        <v>37</v>
      </c>
      <c r="AV709" s="16">
        <v>0</v>
      </c>
      <c r="AW709" s="17">
        <v>49</v>
      </c>
      <c r="AX709" s="18" t="s">
        <v>37</v>
      </c>
      <c r="AY709" s="19">
        <v>0</v>
      </c>
      <c r="AZ709" s="19" t="s">
        <v>37</v>
      </c>
    </row>
    <row r="710" spans="9:52" x14ac:dyDescent="0.15">
      <c r="I710" s="14">
        <v>45269</v>
      </c>
      <c r="J710" s="15" t="s">
        <v>37</v>
      </c>
      <c r="K710" s="15" t="s">
        <v>37</v>
      </c>
      <c r="L710" s="15" t="s">
        <v>37</v>
      </c>
      <c r="M710" s="15" t="s">
        <v>37</v>
      </c>
      <c r="N710" s="15" t="s">
        <v>37</v>
      </c>
      <c r="O710" s="15" t="s">
        <v>37</v>
      </c>
      <c r="P710" s="15" t="s">
        <v>37</v>
      </c>
      <c r="Q710" s="15" t="s">
        <v>37</v>
      </c>
      <c r="R710" s="15" t="s">
        <v>37</v>
      </c>
      <c r="S710" s="15" t="s">
        <v>37</v>
      </c>
      <c r="T710" s="15" t="s">
        <v>37</v>
      </c>
      <c r="U710" s="15" t="s">
        <v>37</v>
      </c>
      <c r="V710" s="15" t="s">
        <v>37</v>
      </c>
      <c r="W710" s="15" t="s">
        <v>37</v>
      </c>
      <c r="X710" s="15" t="s">
        <v>37</v>
      </c>
      <c r="Y710" s="15" t="s">
        <v>37</v>
      </c>
      <c r="Z710" s="15" t="s">
        <v>37</v>
      </c>
      <c r="AA710" s="15" t="s">
        <v>37</v>
      </c>
      <c r="AB710" s="15" t="s">
        <v>37</v>
      </c>
      <c r="AC710" s="15" t="s">
        <v>37</v>
      </c>
      <c r="AD710" s="15" t="s">
        <v>37</v>
      </c>
      <c r="AE710" s="15" t="s">
        <v>37</v>
      </c>
      <c r="AF710" s="15" t="s">
        <v>37</v>
      </c>
      <c r="AG710" s="15" t="s">
        <v>37</v>
      </c>
      <c r="AH710" s="15" t="s">
        <v>37</v>
      </c>
      <c r="AI710" s="15" t="s">
        <v>37</v>
      </c>
      <c r="AJ710" s="15" t="s">
        <v>37</v>
      </c>
      <c r="AK710" s="15" t="s">
        <v>37</v>
      </c>
      <c r="AL710" s="15" t="s">
        <v>37</v>
      </c>
      <c r="AM710" s="15" t="s">
        <v>37</v>
      </c>
      <c r="AN710" s="15" t="s">
        <v>37</v>
      </c>
      <c r="AP710" s="16">
        <v>0</v>
      </c>
      <c r="AQ710" s="17">
        <v>12</v>
      </c>
      <c r="AR710" s="18" t="s">
        <v>37</v>
      </c>
      <c r="AS710" s="19">
        <v>0</v>
      </c>
      <c r="AT710" s="19" t="s">
        <v>37</v>
      </c>
      <c r="AV710" s="16">
        <v>0</v>
      </c>
      <c r="AW710" s="17">
        <v>49</v>
      </c>
      <c r="AX710" s="18">
        <v>49</v>
      </c>
      <c r="AY710" s="19">
        <v>0</v>
      </c>
      <c r="AZ710" s="19">
        <v>0</v>
      </c>
    </row>
    <row r="711" spans="9:52" x14ac:dyDescent="0.15">
      <c r="I711" s="14">
        <v>45270</v>
      </c>
      <c r="J711" s="15" t="s">
        <v>37</v>
      </c>
      <c r="K711" s="15" t="s">
        <v>37</v>
      </c>
      <c r="L711" s="15" t="s">
        <v>37</v>
      </c>
      <c r="M711" s="15" t="s">
        <v>37</v>
      </c>
      <c r="N711" s="15" t="s">
        <v>37</v>
      </c>
      <c r="O711" s="15" t="s">
        <v>37</v>
      </c>
      <c r="P711" s="15" t="s">
        <v>37</v>
      </c>
      <c r="Q711" s="15" t="s">
        <v>37</v>
      </c>
      <c r="R711" s="15" t="s">
        <v>37</v>
      </c>
      <c r="S711" s="15" t="s">
        <v>37</v>
      </c>
      <c r="T711" s="15" t="s">
        <v>37</v>
      </c>
      <c r="U711" s="15" t="s">
        <v>37</v>
      </c>
      <c r="V711" s="15" t="s">
        <v>37</v>
      </c>
      <c r="W711" s="15" t="s">
        <v>37</v>
      </c>
      <c r="X711" s="15" t="s">
        <v>37</v>
      </c>
      <c r="Y711" s="15" t="s">
        <v>37</v>
      </c>
      <c r="Z711" s="15" t="s">
        <v>37</v>
      </c>
      <c r="AA711" s="15" t="s">
        <v>37</v>
      </c>
      <c r="AB711" s="15" t="s">
        <v>37</v>
      </c>
      <c r="AC711" s="15" t="s">
        <v>37</v>
      </c>
      <c r="AD711" s="15" t="s">
        <v>37</v>
      </c>
      <c r="AE711" s="15" t="s">
        <v>37</v>
      </c>
      <c r="AF711" s="15" t="s">
        <v>37</v>
      </c>
      <c r="AG711" s="15" t="s">
        <v>37</v>
      </c>
      <c r="AH711" s="15" t="s">
        <v>37</v>
      </c>
      <c r="AI711" s="15" t="s">
        <v>37</v>
      </c>
      <c r="AJ711" s="15" t="s">
        <v>37</v>
      </c>
      <c r="AK711" s="15" t="s">
        <v>37</v>
      </c>
      <c r="AL711" s="15" t="s">
        <v>37</v>
      </c>
      <c r="AM711" s="15" t="s">
        <v>37</v>
      </c>
      <c r="AN711" s="15" t="s">
        <v>37</v>
      </c>
      <c r="AP711" s="16">
        <v>0</v>
      </c>
      <c r="AQ711" s="17">
        <v>12</v>
      </c>
      <c r="AR711" s="18" t="s">
        <v>37</v>
      </c>
      <c r="AS711" s="19">
        <v>0</v>
      </c>
      <c r="AT711" s="19" t="s">
        <v>37</v>
      </c>
      <c r="AV711" s="16">
        <v>0</v>
      </c>
      <c r="AW711" s="17">
        <v>50</v>
      </c>
      <c r="AX711" s="18" t="s">
        <v>37</v>
      </c>
      <c r="AY711" s="19">
        <v>0</v>
      </c>
      <c r="AZ711" s="19" t="s">
        <v>37</v>
      </c>
    </row>
    <row r="712" spans="9:52" x14ac:dyDescent="0.15">
      <c r="I712" s="14">
        <v>45271</v>
      </c>
      <c r="J712" s="15" t="s">
        <v>37</v>
      </c>
      <c r="K712" s="15" t="s">
        <v>37</v>
      </c>
      <c r="L712" s="15" t="s">
        <v>37</v>
      </c>
      <c r="M712" s="15" t="s">
        <v>37</v>
      </c>
      <c r="N712" s="15" t="s">
        <v>37</v>
      </c>
      <c r="O712" s="15" t="s">
        <v>37</v>
      </c>
      <c r="P712" s="15" t="s">
        <v>37</v>
      </c>
      <c r="Q712" s="15" t="s">
        <v>37</v>
      </c>
      <c r="R712" s="15" t="s">
        <v>37</v>
      </c>
      <c r="S712" s="15" t="s">
        <v>37</v>
      </c>
      <c r="T712" s="15" t="s">
        <v>37</v>
      </c>
      <c r="U712" s="15" t="s">
        <v>37</v>
      </c>
      <c r="V712" s="15" t="s">
        <v>37</v>
      </c>
      <c r="W712" s="15" t="s">
        <v>37</v>
      </c>
      <c r="X712" s="15" t="s">
        <v>37</v>
      </c>
      <c r="Y712" s="15" t="s">
        <v>37</v>
      </c>
      <c r="Z712" s="15" t="s">
        <v>37</v>
      </c>
      <c r="AA712" s="15" t="s">
        <v>37</v>
      </c>
      <c r="AB712" s="15" t="s">
        <v>37</v>
      </c>
      <c r="AC712" s="15" t="s">
        <v>37</v>
      </c>
      <c r="AD712" s="15" t="s">
        <v>37</v>
      </c>
      <c r="AE712" s="15" t="s">
        <v>37</v>
      </c>
      <c r="AF712" s="15" t="s">
        <v>37</v>
      </c>
      <c r="AG712" s="15" t="s">
        <v>37</v>
      </c>
      <c r="AH712" s="15" t="s">
        <v>37</v>
      </c>
      <c r="AI712" s="15" t="s">
        <v>37</v>
      </c>
      <c r="AJ712" s="15" t="s">
        <v>37</v>
      </c>
      <c r="AK712" s="15" t="s">
        <v>37</v>
      </c>
      <c r="AL712" s="15" t="s">
        <v>37</v>
      </c>
      <c r="AM712" s="15" t="s">
        <v>37</v>
      </c>
      <c r="AN712" s="15" t="s">
        <v>37</v>
      </c>
      <c r="AP712" s="16">
        <v>0</v>
      </c>
      <c r="AQ712" s="17">
        <v>12</v>
      </c>
      <c r="AR712" s="18" t="s">
        <v>37</v>
      </c>
      <c r="AS712" s="19">
        <v>0</v>
      </c>
      <c r="AT712" s="19" t="s">
        <v>37</v>
      </c>
      <c r="AV712" s="16">
        <v>0</v>
      </c>
      <c r="AW712" s="17">
        <v>50</v>
      </c>
      <c r="AX712" s="18" t="s">
        <v>37</v>
      </c>
      <c r="AY712" s="19">
        <v>0</v>
      </c>
      <c r="AZ712" s="19" t="s">
        <v>37</v>
      </c>
    </row>
    <row r="713" spans="9:52" x14ac:dyDescent="0.15">
      <c r="I713" s="14">
        <v>45272</v>
      </c>
      <c r="J713" s="15" t="s">
        <v>37</v>
      </c>
      <c r="K713" s="15" t="s">
        <v>37</v>
      </c>
      <c r="L713" s="15" t="s">
        <v>37</v>
      </c>
      <c r="M713" s="15" t="s">
        <v>37</v>
      </c>
      <c r="N713" s="15" t="s">
        <v>37</v>
      </c>
      <c r="O713" s="15" t="s">
        <v>37</v>
      </c>
      <c r="P713" s="15" t="s">
        <v>37</v>
      </c>
      <c r="Q713" s="15" t="s">
        <v>37</v>
      </c>
      <c r="R713" s="15" t="s">
        <v>37</v>
      </c>
      <c r="S713" s="15" t="s">
        <v>37</v>
      </c>
      <c r="T713" s="15" t="s">
        <v>37</v>
      </c>
      <c r="U713" s="15" t="s">
        <v>37</v>
      </c>
      <c r="V713" s="15" t="s">
        <v>37</v>
      </c>
      <c r="W713" s="15" t="s">
        <v>37</v>
      </c>
      <c r="X713" s="15" t="s">
        <v>37</v>
      </c>
      <c r="Y713" s="15" t="s">
        <v>37</v>
      </c>
      <c r="Z713" s="15" t="s">
        <v>37</v>
      </c>
      <c r="AA713" s="15" t="s">
        <v>37</v>
      </c>
      <c r="AB713" s="15" t="s">
        <v>37</v>
      </c>
      <c r="AC713" s="15" t="s">
        <v>37</v>
      </c>
      <c r="AD713" s="15" t="s">
        <v>37</v>
      </c>
      <c r="AE713" s="15" t="s">
        <v>37</v>
      </c>
      <c r="AF713" s="15" t="s">
        <v>37</v>
      </c>
      <c r="AG713" s="15" t="s">
        <v>37</v>
      </c>
      <c r="AH713" s="15" t="s">
        <v>37</v>
      </c>
      <c r="AI713" s="15" t="s">
        <v>37</v>
      </c>
      <c r="AJ713" s="15" t="s">
        <v>37</v>
      </c>
      <c r="AK713" s="15" t="s">
        <v>37</v>
      </c>
      <c r="AL713" s="15" t="s">
        <v>37</v>
      </c>
      <c r="AM713" s="15" t="s">
        <v>37</v>
      </c>
      <c r="AN713" s="15" t="s">
        <v>37</v>
      </c>
      <c r="AP713" s="16">
        <v>0</v>
      </c>
      <c r="AQ713" s="17">
        <v>12</v>
      </c>
      <c r="AR713" s="18" t="s">
        <v>37</v>
      </c>
      <c r="AS713" s="19">
        <v>0</v>
      </c>
      <c r="AT713" s="19" t="s">
        <v>37</v>
      </c>
      <c r="AV713" s="16">
        <v>0</v>
      </c>
      <c r="AW713" s="17">
        <v>50</v>
      </c>
      <c r="AX713" s="18" t="s">
        <v>37</v>
      </c>
      <c r="AY713" s="19">
        <v>0</v>
      </c>
      <c r="AZ713" s="19" t="s">
        <v>37</v>
      </c>
    </row>
    <row r="714" spans="9:52" x14ac:dyDescent="0.15">
      <c r="I714" s="14">
        <v>45273</v>
      </c>
      <c r="J714" s="15" t="s">
        <v>37</v>
      </c>
      <c r="K714" s="15" t="s">
        <v>37</v>
      </c>
      <c r="L714" s="15" t="s">
        <v>37</v>
      </c>
      <c r="M714" s="15" t="s">
        <v>37</v>
      </c>
      <c r="N714" s="15" t="s">
        <v>37</v>
      </c>
      <c r="O714" s="15" t="s">
        <v>37</v>
      </c>
      <c r="P714" s="15" t="s">
        <v>37</v>
      </c>
      <c r="Q714" s="15" t="s">
        <v>37</v>
      </c>
      <c r="R714" s="15" t="s">
        <v>37</v>
      </c>
      <c r="S714" s="15" t="s">
        <v>37</v>
      </c>
      <c r="T714" s="15" t="s">
        <v>37</v>
      </c>
      <c r="U714" s="15" t="s">
        <v>37</v>
      </c>
      <c r="V714" s="15" t="s">
        <v>37</v>
      </c>
      <c r="W714" s="15" t="s">
        <v>37</v>
      </c>
      <c r="X714" s="15" t="s">
        <v>37</v>
      </c>
      <c r="Y714" s="15" t="s">
        <v>37</v>
      </c>
      <c r="Z714" s="15" t="s">
        <v>37</v>
      </c>
      <c r="AA714" s="15" t="s">
        <v>37</v>
      </c>
      <c r="AB714" s="15" t="s">
        <v>37</v>
      </c>
      <c r="AC714" s="15" t="s">
        <v>37</v>
      </c>
      <c r="AD714" s="15" t="s">
        <v>37</v>
      </c>
      <c r="AE714" s="15" t="s">
        <v>37</v>
      </c>
      <c r="AF714" s="15" t="s">
        <v>37</v>
      </c>
      <c r="AG714" s="15" t="s">
        <v>37</v>
      </c>
      <c r="AH714" s="15" t="s">
        <v>37</v>
      </c>
      <c r="AI714" s="15" t="s">
        <v>37</v>
      </c>
      <c r="AJ714" s="15" t="s">
        <v>37</v>
      </c>
      <c r="AK714" s="15" t="s">
        <v>37</v>
      </c>
      <c r="AL714" s="15" t="s">
        <v>37</v>
      </c>
      <c r="AM714" s="15" t="s">
        <v>37</v>
      </c>
      <c r="AN714" s="15" t="s">
        <v>37</v>
      </c>
      <c r="AP714" s="16">
        <v>0</v>
      </c>
      <c r="AQ714" s="17">
        <v>12</v>
      </c>
      <c r="AR714" s="18" t="s">
        <v>37</v>
      </c>
      <c r="AS714" s="19">
        <v>0</v>
      </c>
      <c r="AT714" s="19" t="s">
        <v>37</v>
      </c>
      <c r="AV714" s="16">
        <v>0</v>
      </c>
      <c r="AW714" s="17">
        <v>50</v>
      </c>
      <c r="AX714" s="18" t="s">
        <v>37</v>
      </c>
      <c r="AY714" s="19">
        <v>0</v>
      </c>
      <c r="AZ714" s="19" t="s">
        <v>37</v>
      </c>
    </row>
    <row r="715" spans="9:52" x14ac:dyDescent="0.15">
      <c r="I715" s="14">
        <v>45274</v>
      </c>
      <c r="J715" s="15" t="s">
        <v>37</v>
      </c>
      <c r="K715" s="15" t="s">
        <v>37</v>
      </c>
      <c r="L715" s="15" t="s">
        <v>37</v>
      </c>
      <c r="M715" s="15" t="s">
        <v>37</v>
      </c>
      <c r="N715" s="15" t="s">
        <v>37</v>
      </c>
      <c r="O715" s="15" t="s">
        <v>37</v>
      </c>
      <c r="P715" s="15" t="s">
        <v>37</v>
      </c>
      <c r="Q715" s="15" t="s">
        <v>37</v>
      </c>
      <c r="R715" s="15" t="s">
        <v>37</v>
      </c>
      <c r="S715" s="15" t="s">
        <v>37</v>
      </c>
      <c r="T715" s="15" t="s">
        <v>37</v>
      </c>
      <c r="U715" s="15" t="s">
        <v>37</v>
      </c>
      <c r="V715" s="15" t="s">
        <v>37</v>
      </c>
      <c r="W715" s="15" t="s">
        <v>37</v>
      </c>
      <c r="X715" s="15" t="s">
        <v>37</v>
      </c>
      <c r="Y715" s="15" t="s">
        <v>37</v>
      </c>
      <c r="Z715" s="15" t="s">
        <v>37</v>
      </c>
      <c r="AA715" s="15" t="s">
        <v>37</v>
      </c>
      <c r="AB715" s="15" t="s">
        <v>37</v>
      </c>
      <c r="AC715" s="15" t="s">
        <v>37</v>
      </c>
      <c r="AD715" s="15" t="s">
        <v>37</v>
      </c>
      <c r="AE715" s="15" t="s">
        <v>37</v>
      </c>
      <c r="AF715" s="15" t="s">
        <v>37</v>
      </c>
      <c r="AG715" s="15" t="s">
        <v>37</v>
      </c>
      <c r="AH715" s="15" t="s">
        <v>37</v>
      </c>
      <c r="AI715" s="15" t="s">
        <v>37</v>
      </c>
      <c r="AJ715" s="15" t="s">
        <v>37</v>
      </c>
      <c r="AK715" s="15" t="s">
        <v>37</v>
      </c>
      <c r="AL715" s="15" t="s">
        <v>37</v>
      </c>
      <c r="AM715" s="15" t="s">
        <v>37</v>
      </c>
      <c r="AN715" s="15" t="s">
        <v>37</v>
      </c>
      <c r="AP715" s="16">
        <v>0</v>
      </c>
      <c r="AQ715" s="17">
        <v>12</v>
      </c>
      <c r="AR715" s="18" t="s">
        <v>37</v>
      </c>
      <c r="AS715" s="19">
        <v>0</v>
      </c>
      <c r="AT715" s="19" t="s">
        <v>37</v>
      </c>
      <c r="AV715" s="16">
        <v>0</v>
      </c>
      <c r="AW715" s="17">
        <v>50</v>
      </c>
      <c r="AX715" s="18" t="s">
        <v>37</v>
      </c>
      <c r="AY715" s="19">
        <v>0</v>
      </c>
      <c r="AZ715" s="19" t="s">
        <v>37</v>
      </c>
    </row>
    <row r="716" spans="9:52" x14ac:dyDescent="0.15">
      <c r="I716" s="14">
        <v>45275</v>
      </c>
      <c r="J716" s="15" t="s">
        <v>37</v>
      </c>
      <c r="K716" s="15" t="s">
        <v>37</v>
      </c>
      <c r="L716" s="15" t="s">
        <v>37</v>
      </c>
      <c r="M716" s="15" t="s">
        <v>37</v>
      </c>
      <c r="N716" s="15" t="s">
        <v>37</v>
      </c>
      <c r="O716" s="15" t="s">
        <v>37</v>
      </c>
      <c r="P716" s="15" t="s">
        <v>37</v>
      </c>
      <c r="Q716" s="15" t="s">
        <v>37</v>
      </c>
      <c r="R716" s="15" t="s">
        <v>37</v>
      </c>
      <c r="S716" s="15" t="s">
        <v>37</v>
      </c>
      <c r="T716" s="15" t="s">
        <v>37</v>
      </c>
      <c r="U716" s="15" t="s">
        <v>37</v>
      </c>
      <c r="V716" s="15" t="s">
        <v>37</v>
      </c>
      <c r="W716" s="15" t="s">
        <v>37</v>
      </c>
      <c r="X716" s="15" t="s">
        <v>37</v>
      </c>
      <c r="Y716" s="15" t="s">
        <v>37</v>
      </c>
      <c r="Z716" s="15" t="s">
        <v>37</v>
      </c>
      <c r="AA716" s="15" t="s">
        <v>37</v>
      </c>
      <c r="AB716" s="15" t="s">
        <v>37</v>
      </c>
      <c r="AC716" s="15" t="s">
        <v>37</v>
      </c>
      <c r="AD716" s="15" t="s">
        <v>37</v>
      </c>
      <c r="AE716" s="15" t="s">
        <v>37</v>
      </c>
      <c r="AF716" s="15" t="s">
        <v>37</v>
      </c>
      <c r="AG716" s="15" t="s">
        <v>37</v>
      </c>
      <c r="AH716" s="15" t="s">
        <v>37</v>
      </c>
      <c r="AI716" s="15" t="s">
        <v>37</v>
      </c>
      <c r="AJ716" s="15" t="s">
        <v>37</v>
      </c>
      <c r="AK716" s="15" t="s">
        <v>37</v>
      </c>
      <c r="AL716" s="15" t="s">
        <v>37</v>
      </c>
      <c r="AM716" s="15" t="s">
        <v>37</v>
      </c>
      <c r="AN716" s="15" t="s">
        <v>37</v>
      </c>
      <c r="AP716" s="16">
        <v>0</v>
      </c>
      <c r="AQ716" s="17">
        <v>12</v>
      </c>
      <c r="AR716" s="18" t="s">
        <v>37</v>
      </c>
      <c r="AS716" s="19">
        <v>0</v>
      </c>
      <c r="AT716" s="19" t="s">
        <v>37</v>
      </c>
      <c r="AV716" s="16">
        <v>0</v>
      </c>
      <c r="AW716" s="17">
        <v>50</v>
      </c>
      <c r="AX716" s="18" t="s">
        <v>37</v>
      </c>
      <c r="AY716" s="19">
        <v>0</v>
      </c>
      <c r="AZ716" s="19" t="s">
        <v>37</v>
      </c>
    </row>
    <row r="717" spans="9:52" x14ac:dyDescent="0.15">
      <c r="I717" s="14">
        <v>45276</v>
      </c>
      <c r="J717" s="15" t="s">
        <v>37</v>
      </c>
      <c r="K717" s="15" t="s">
        <v>37</v>
      </c>
      <c r="L717" s="15" t="s">
        <v>37</v>
      </c>
      <c r="M717" s="15" t="s">
        <v>37</v>
      </c>
      <c r="N717" s="15" t="s">
        <v>37</v>
      </c>
      <c r="O717" s="15" t="s">
        <v>37</v>
      </c>
      <c r="P717" s="15" t="s">
        <v>37</v>
      </c>
      <c r="Q717" s="15" t="s">
        <v>37</v>
      </c>
      <c r="R717" s="15" t="s">
        <v>37</v>
      </c>
      <c r="S717" s="15" t="s">
        <v>37</v>
      </c>
      <c r="T717" s="15" t="s">
        <v>37</v>
      </c>
      <c r="U717" s="15" t="s">
        <v>37</v>
      </c>
      <c r="V717" s="15" t="s">
        <v>37</v>
      </c>
      <c r="W717" s="15" t="s">
        <v>37</v>
      </c>
      <c r="X717" s="15" t="s">
        <v>37</v>
      </c>
      <c r="Y717" s="15" t="s">
        <v>37</v>
      </c>
      <c r="Z717" s="15" t="s">
        <v>37</v>
      </c>
      <c r="AA717" s="15" t="s">
        <v>37</v>
      </c>
      <c r="AB717" s="15" t="s">
        <v>37</v>
      </c>
      <c r="AC717" s="15" t="s">
        <v>37</v>
      </c>
      <c r="AD717" s="15" t="s">
        <v>37</v>
      </c>
      <c r="AE717" s="15" t="s">
        <v>37</v>
      </c>
      <c r="AF717" s="15" t="s">
        <v>37</v>
      </c>
      <c r="AG717" s="15" t="s">
        <v>37</v>
      </c>
      <c r="AH717" s="15" t="s">
        <v>37</v>
      </c>
      <c r="AI717" s="15" t="s">
        <v>37</v>
      </c>
      <c r="AJ717" s="15" t="s">
        <v>37</v>
      </c>
      <c r="AK717" s="15" t="s">
        <v>37</v>
      </c>
      <c r="AL717" s="15" t="s">
        <v>37</v>
      </c>
      <c r="AM717" s="15" t="s">
        <v>37</v>
      </c>
      <c r="AN717" s="15" t="s">
        <v>37</v>
      </c>
      <c r="AP717" s="16">
        <v>0</v>
      </c>
      <c r="AQ717" s="17">
        <v>12</v>
      </c>
      <c r="AR717" s="18" t="s">
        <v>37</v>
      </c>
      <c r="AS717" s="19">
        <v>0</v>
      </c>
      <c r="AT717" s="19" t="s">
        <v>37</v>
      </c>
      <c r="AV717" s="16">
        <v>0</v>
      </c>
      <c r="AW717" s="17">
        <v>50</v>
      </c>
      <c r="AX717" s="18">
        <v>50</v>
      </c>
      <c r="AY717" s="19">
        <v>0</v>
      </c>
      <c r="AZ717" s="19">
        <v>0</v>
      </c>
    </row>
    <row r="718" spans="9:52" x14ac:dyDescent="0.15">
      <c r="I718" s="14">
        <v>45277</v>
      </c>
      <c r="J718" s="15" t="s">
        <v>37</v>
      </c>
      <c r="K718" s="15" t="s">
        <v>37</v>
      </c>
      <c r="L718" s="15" t="s">
        <v>37</v>
      </c>
      <c r="M718" s="15" t="s">
        <v>37</v>
      </c>
      <c r="N718" s="15" t="s">
        <v>37</v>
      </c>
      <c r="O718" s="15" t="s">
        <v>37</v>
      </c>
      <c r="P718" s="15" t="s">
        <v>37</v>
      </c>
      <c r="Q718" s="15" t="s">
        <v>37</v>
      </c>
      <c r="R718" s="15" t="s">
        <v>37</v>
      </c>
      <c r="S718" s="15" t="s">
        <v>37</v>
      </c>
      <c r="T718" s="15" t="s">
        <v>37</v>
      </c>
      <c r="U718" s="15" t="s">
        <v>37</v>
      </c>
      <c r="V718" s="15" t="s">
        <v>37</v>
      </c>
      <c r="W718" s="15" t="s">
        <v>37</v>
      </c>
      <c r="X718" s="15" t="s">
        <v>37</v>
      </c>
      <c r="Y718" s="15" t="s">
        <v>37</v>
      </c>
      <c r="Z718" s="15" t="s">
        <v>37</v>
      </c>
      <c r="AA718" s="15" t="s">
        <v>37</v>
      </c>
      <c r="AB718" s="15" t="s">
        <v>37</v>
      </c>
      <c r="AC718" s="15" t="s">
        <v>37</v>
      </c>
      <c r="AD718" s="15" t="s">
        <v>37</v>
      </c>
      <c r="AE718" s="15" t="s">
        <v>37</v>
      </c>
      <c r="AF718" s="15" t="s">
        <v>37</v>
      </c>
      <c r="AG718" s="15" t="s">
        <v>37</v>
      </c>
      <c r="AH718" s="15" t="s">
        <v>37</v>
      </c>
      <c r="AI718" s="15" t="s">
        <v>37</v>
      </c>
      <c r="AJ718" s="15" t="s">
        <v>37</v>
      </c>
      <c r="AK718" s="15" t="s">
        <v>37</v>
      </c>
      <c r="AL718" s="15" t="s">
        <v>37</v>
      </c>
      <c r="AM718" s="15" t="s">
        <v>37</v>
      </c>
      <c r="AN718" s="15" t="s">
        <v>37</v>
      </c>
      <c r="AP718" s="16">
        <v>0</v>
      </c>
      <c r="AQ718" s="17">
        <v>12</v>
      </c>
      <c r="AR718" s="18" t="s">
        <v>37</v>
      </c>
      <c r="AS718" s="19">
        <v>0</v>
      </c>
      <c r="AT718" s="19" t="s">
        <v>37</v>
      </c>
      <c r="AV718" s="16">
        <v>0</v>
      </c>
      <c r="AW718" s="17">
        <v>51</v>
      </c>
      <c r="AX718" s="18" t="s">
        <v>37</v>
      </c>
      <c r="AY718" s="19">
        <v>0</v>
      </c>
      <c r="AZ718" s="19" t="s">
        <v>37</v>
      </c>
    </row>
    <row r="719" spans="9:52" x14ac:dyDescent="0.15">
      <c r="I719" s="14">
        <v>45278</v>
      </c>
      <c r="J719" s="15" t="s">
        <v>37</v>
      </c>
      <c r="K719" s="15" t="s">
        <v>37</v>
      </c>
      <c r="L719" s="15" t="s">
        <v>37</v>
      </c>
      <c r="M719" s="15" t="s">
        <v>37</v>
      </c>
      <c r="N719" s="15" t="s">
        <v>37</v>
      </c>
      <c r="O719" s="15" t="s">
        <v>37</v>
      </c>
      <c r="P719" s="15" t="s">
        <v>37</v>
      </c>
      <c r="Q719" s="15" t="s">
        <v>37</v>
      </c>
      <c r="R719" s="15" t="s">
        <v>37</v>
      </c>
      <c r="S719" s="15" t="s">
        <v>37</v>
      </c>
      <c r="T719" s="15" t="s">
        <v>37</v>
      </c>
      <c r="U719" s="15" t="s">
        <v>37</v>
      </c>
      <c r="V719" s="15" t="s">
        <v>37</v>
      </c>
      <c r="W719" s="15" t="s">
        <v>37</v>
      </c>
      <c r="X719" s="15" t="s">
        <v>37</v>
      </c>
      <c r="Y719" s="15" t="s">
        <v>37</v>
      </c>
      <c r="Z719" s="15" t="s">
        <v>37</v>
      </c>
      <c r="AA719" s="15" t="s">
        <v>37</v>
      </c>
      <c r="AB719" s="15" t="s">
        <v>37</v>
      </c>
      <c r="AC719" s="15" t="s">
        <v>37</v>
      </c>
      <c r="AD719" s="15" t="s">
        <v>37</v>
      </c>
      <c r="AE719" s="15" t="s">
        <v>37</v>
      </c>
      <c r="AF719" s="15" t="s">
        <v>37</v>
      </c>
      <c r="AG719" s="15" t="s">
        <v>37</v>
      </c>
      <c r="AH719" s="15" t="s">
        <v>37</v>
      </c>
      <c r="AI719" s="15" t="s">
        <v>37</v>
      </c>
      <c r="AJ719" s="15" t="s">
        <v>37</v>
      </c>
      <c r="AK719" s="15" t="s">
        <v>37</v>
      </c>
      <c r="AL719" s="15" t="s">
        <v>37</v>
      </c>
      <c r="AM719" s="15" t="s">
        <v>37</v>
      </c>
      <c r="AN719" s="15" t="s">
        <v>37</v>
      </c>
      <c r="AP719" s="16">
        <v>0</v>
      </c>
      <c r="AQ719" s="17">
        <v>12</v>
      </c>
      <c r="AR719" s="18" t="s">
        <v>37</v>
      </c>
      <c r="AS719" s="19">
        <v>0</v>
      </c>
      <c r="AT719" s="19" t="s">
        <v>37</v>
      </c>
      <c r="AV719" s="16">
        <v>0</v>
      </c>
      <c r="AW719" s="17">
        <v>51</v>
      </c>
      <c r="AX719" s="18" t="s">
        <v>37</v>
      </c>
      <c r="AY719" s="19">
        <v>0</v>
      </c>
      <c r="AZ719" s="19" t="s">
        <v>37</v>
      </c>
    </row>
    <row r="720" spans="9:52" x14ac:dyDescent="0.15">
      <c r="I720" s="14">
        <v>45279</v>
      </c>
      <c r="J720" s="15" t="s">
        <v>37</v>
      </c>
      <c r="K720" s="15" t="s">
        <v>37</v>
      </c>
      <c r="L720" s="15" t="s">
        <v>37</v>
      </c>
      <c r="M720" s="15" t="s">
        <v>37</v>
      </c>
      <c r="N720" s="15" t="s">
        <v>37</v>
      </c>
      <c r="O720" s="15" t="s">
        <v>37</v>
      </c>
      <c r="P720" s="15" t="s">
        <v>37</v>
      </c>
      <c r="Q720" s="15" t="s">
        <v>37</v>
      </c>
      <c r="R720" s="15" t="s">
        <v>37</v>
      </c>
      <c r="S720" s="15" t="s">
        <v>37</v>
      </c>
      <c r="T720" s="15" t="s">
        <v>37</v>
      </c>
      <c r="U720" s="15" t="s">
        <v>37</v>
      </c>
      <c r="V720" s="15" t="s">
        <v>37</v>
      </c>
      <c r="W720" s="15" t="s">
        <v>37</v>
      </c>
      <c r="X720" s="15" t="s">
        <v>37</v>
      </c>
      <c r="Y720" s="15" t="s">
        <v>37</v>
      </c>
      <c r="Z720" s="15" t="s">
        <v>37</v>
      </c>
      <c r="AA720" s="15" t="s">
        <v>37</v>
      </c>
      <c r="AB720" s="15" t="s">
        <v>37</v>
      </c>
      <c r="AC720" s="15" t="s">
        <v>37</v>
      </c>
      <c r="AD720" s="15" t="s">
        <v>37</v>
      </c>
      <c r="AE720" s="15" t="s">
        <v>37</v>
      </c>
      <c r="AF720" s="15" t="s">
        <v>37</v>
      </c>
      <c r="AG720" s="15" t="s">
        <v>37</v>
      </c>
      <c r="AH720" s="15" t="s">
        <v>37</v>
      </c>
      <c r="AI720" s="15" t="s">
        <v>37</v>
      </c>
      <c r="AJ720" s="15" t="s">
        <v>37</v>
      </c>
      <c r="AK720" s="15" t="s">
        <v>37</v>
      </c>
      <c r="AL720" s="15" t="s">
        <v>37</v>
      </c>
      <c r="AM720" s="15" t="s">
        <v>37</v>
      </c>
      <c r="AN720" s="15" t="s">
        <v>37</v>
      </c>
      <c r="AP720" s="16">
        <v>0</v>
      </c>
      <c r="AQ720" s="17">
        <v>12</v>
      </c>
      <c r="AR720" s="18" t="s">
        <v>37</v>
      </c>
      <c r="AS720" s="19">
        <v>0</v>
      </c>
      <c r="AT720" s="19" t="s">
        <v>37</v>
      </c>
      <c r="AV720" s="16">
        <v>0</v>
      </c>
      <c r="AW720" s="17">
        <v>51</v>
      </c>
      <c r="AX720" s="18" t="s">
        <v>37</v>
      </c>
      <c r="AY720" s="19">
        <v>0</v>
      </c>
      <c r="AZ720" s="19" t="s">
        <v>37</v>
      </c>
    </row>
    <row r="721" spans="9:52" x14ac:dyDescent="0.15">
      <c r="I721" s="14">
        <v>45280</v>
      </c>
      <c r="J721" s="15" t="s">
        <v>37</v>
      </c>
      <c r="K721" s="15" t="s">
        <v>37</v>
      </c>
      <c r="L721" s="15" t="s">
        <v>37</v>
      </c>
      <c r="M721" s="15" t="s">
        <v>37</v>
      </c>
      <c r="N721" s="15" t="s">
        <v>37</v>
      </c>
      <c r="O721" s="15" t="s">
        <v>37</v>
      </c>
      <c r="P721" s="15" t="s">
        <v>37</v>
      </c>
      <c r="Q721" s="15" t="s">
        <v>37</v>
      </c>
      <c r="R721" s="15" t="s">
        <v>37</v>
      </c>
      <c r="S721" s="15" t="s">
        <v>37</v>
      </c>
      <c r="T721" s="15" t="s">
        <v>37</v>
      </c>
      <c r="U721" s="15" t="s">
        <v>37</v>
      </c>
      <c r="V721" s="15" t="s">
        <v>37</v>
      </c>
      <c r="W721" s="15" t="s">
        <v>37</v>
      </c>
      <c r="X721" s="15" t="s">
        <v>37</v>
      </c>
      <c r="Y721" s="15" t="s">
        <v>37</v>
      </c>
      <c r="Z721" s="15" t="s">
        <v>37</v>
      </c>
      <c r="AA721" s="15" t="s">
        <v>37</v>
      </c>
      <c r="AB721" s="15" t="s">
        <v>37</v>
      </c>
      <c r="AC721" s="15" t="s">
        <v>37</v>
      </c>
      <c r="AD721" s="15" t="s">
        <v>37</v>
      </c>
      <c r="AE721" s="15" t="s">
        <v>37</v>
      </c>
      <c r="AF721" s="15" t="s">
        <v>37</v>
      </c>
      <c r="AG721" s="15" t="s">
        <v>37</v>
      </c>
      <c r="AH721" s="15" t="s">
        <v>37</v>
      </c>
      <c r="AI721" s="15" t="s">
        <v>37</v>
      </c>
      <c r="AJ721" s="15" t="s">
        <v>37</v>
      </c>
      <c r="AK721" s="15" t="s">
        <v>37</v>
      </c>
      <c r="AL721" s="15" t="s">
        <v>37</v>
      </c>
      <c r="AM721" s="15" t="s">
        <v>37</v>
      </c>
      <c r="AN721" s="15" t="s">
        <v>37</v>
      </c>
      <c r="AP721" s="16">
        <v>0</v>
      </c>
      <c r="AQ721" s="17">
        <v>12</v>
      </c>
      <c r="AR721" s="18" t="s">
        <v>37</v>
      </c>
      <c r="AS721" s="19">
        <v>0</v>
      </c>
      <c r="AT721" s="19" t="s">
        <v>37</v>
      </c>
      <c r="AV721" s="16">
        <v>0</v>
      </c>
      <c r="AW721" s="17">
        <v>51</v>
      </c>
      <c r="AX721" s="18" t="s">
        <v>37</v>
      </c>
      <c r="AY721" s="19">
        <v>0</v>
      </c>
      <c r="AZ721" s="19" t="s">
        <v>37</v>
      </c>
    </row>
    <row r="722" spans="9:52" x14ac:dyDescent="0.15">
      <c r="I722" s="14">
        <v>45281</v>
      </c>
      <c r="J722" s="15" t="s">
        <v>37</v>
      </c>
      <c r="K722" s="15" t="s">
        <v>37</v>
      </c>
      <c r="L722" s="15" t="s">
        <v>37</v>
      </c>
      <c r="M722" s="15" t="s">
        <v>37</v>
      </c>
      <c r="N722" s="15" t="s">
        <v>37</v>
      </c>
      <c r="O722" s="15" t="s">
        <v>37</v>
      </c>
      <c r="P722" s="15" t="s">
        <v>37</v>
      </c>
      <c r="Q722" s="15" t="s">
        <v>37</v>
      </c>
      <c r="R722" s="15" t="s">
        <v>37</v>
      </c>
      <c r="S722" s="15" t="s">
        <v>37</v>
      </c>
      <c r="T722" s="15" t="s">
        <v>37</v>
      </c>
      <c r="U722" s="15" t="s">
        <v>37</v>
      </c>
      <c r="V722" s="15" t="s">
        <v>37</v>
      </c>
      <c r="W722" s="15" t="s">
        <v>37</v>
      </c>
      <c r="X722" s="15" t="s">
        <v>37</v>
      </c>
      <c r="Y722" s="15" t="s">
        <v>37</v>
      </c>
      <c r="Z722" s="15" t="s">
        <v>37</v>
      </c>
      <c r="AA722" s="15" t="s">
        <v>37</v>
      </c>
      <c r="AB722" s="15" t="s">
        <v>37</v>
      </c>
      <c r="AC722" s="15" t="s">
        <v>37</v>
      </c>
      <c r="AD722" s="15" t="s">
        <v>37</v>
      </c>
      <c r="AE722" s="15" t="s">
        <v>37</v>
      </c>
      <c r="AF722" s="15" t="s">
        <v>37</v>
      </c>
      <c r="AG722" s="15" t="s">
        <v>37</v>
      </c>
      <c r="AH722" s="15" t="s">
        <v>37</v>
      </c>
      <c r="AI722" s="15" t="s">
        <v>37</v>
      </c>
      <c r="AJ722" s="15" t="s">
        <v>37</v>
      </c>
      <c r="AK722" s="15" t="s">
        <v>37</v>
      </c>
      <c r="AL722" s="15" t="s">
        <v>37</v>
      </c>
      <c r="AM722" s="15" t="s">
        <v>37</v>
      </c>
      <c r="AN722" s="15" t="s">
        <v>37</v>
      </c>
      <c r="AP722" s="16">
        <v>0</v>
      </c>
      <c r="AQ722" s="17">
        <v>12</v>
      </c>
      <c r="AR722" s="18" t="s">
        <v>37</v>
      </c>
      <c r="AS722" s="19">
        <v>0</v>
      </c>
      <c r="AT722" s="19" t="s">
        <v>37</v>
      </c>
      <c r="AV722" s="16">
        <v>0</v>
      </c>
      <c r="AW722" s="17">
        <v>51</v>
      </c>
      <c r="AX722" s="18" t="s">
        <v>37</v>
      </c>
      <c r="AY722" s="19">
        <v>0</v>
      </c>
      <c r="AZ722" s="19" t="s">
        <v>37</v>
      </c>
    </row>
    <row r="723" spans="9:52" x14ac:dyDescent="0.15">
      <c r="I723" s="14">
        <v>45282</v>
      </c>
      <c r="J723" s="15" t="s">
        <v>37</v>
      </c>
      <c r="K723" s="15" t="s">
        <v>37</v>
      </c>
      <c r="L723" s="15" t="s">
        <v>37</v>
      </c>
      <c r="M723" s="15" t="s">
        <v>37</v>
      </c>
      <c r="N723" s="15" t="s">
        <v>37</v>
      </c>
      <c r="O723" s="15" t="s">
        <v>37</v>
      </c>
      <c r="P723" s="15" t="s">
        <v>37</v>
      </c>
      <c r="Q723" s="15" t="s">
        <v>37</v>
      </c>
      <c r="R723" s="15" t="s">
        <v>37</v>
      </c>
      <c r="S723" s="15" t="s">
        <v>37</v>
      </c>
      <c r="T723" s="15" t="s">
        <v>37</v>
      </c>
      <c r="U723" s="15" t="s">
        <v>37</v>
      </c>
      <c r="V723" s="15" t="s">
        <v>37</v>
      </c>
      <c r="W723" s="15" t="s">
        <v>37</v>
      </c>
      <c r="X723" s="15" t="s">
        <v>37</v>
      </c>
      <c r="Y723" s="15" t="s">
        <v>37</v>
      </c>
      <c r="Z723" s="15" t="s">
        <v>37</v>
      </c>
      <c r="AA723" s="15" t="s">
        <v>37</v>
      </c>
      <c r="AB723" s="15" t="s">
        <v>37</v>
      </c>
      <c r="AC723" s="15" t="s">
        <v>37</v>
      </c>
      <c r="AD723" s="15" t="s">
        <v>37</v>
      </c>
      <c r="AE723" s="15" t="s">
        <v>37</v>
      </c>
      <c r="AF723" s="15" t="s">
        <v>37</v>
      </c>
      <c r="AG723" s="15" t="s">
        <v>37</v>
      </c>
      <c r="AH723" s="15" t="s">
        <v>37</v>
      </c>
      <c r="AI723" s="15" t="s">
        <v>37</v>
      </c>
      <c r="AJ723" s="15" t="s">
        <v>37</v>
      </c>
      <c r="AK723" s="15" t="s">
        <v>37</v>
      </c>
      <c r="AL723" s="15" t="s">
        <v>37</v>
      </c>
      <c r="AM723" s="15" t="s">
        <v>37</v>
      </c>
      <c r="AN723" s="15" t="s">
        <v>37</v>
      </c>
      <c r="AP723" s="16">
        <v>0</v>
      </c>
      <c r="AQ723" s="17">
        <v>12</v>
      </c>
      <c r="AR723" s="18" t="s">
        <v>37</v>
      </c>
      <c r="AS723" s="19">
        <v>0</v>
      </c>
      <c r="AT723" s="19" t="s">
        <v>37</v>
      </c>
      <c r="AV723" s="16">
        <v>0</v>
      </c>
      <c r="AW723" s="17">
        <v>51</v>
      </c>
      <c r="AX723" s="18" t="s">
        <v>37</v>
      </c>
      <c r="AY723" s="19">
        <v>0</v>
      </c>
      <c r="AZ723" s="19" t="s">
        <v>37</v>
      </c>
    </row>
    <row r="724" spans="9:52" x14ac:dyDescent="0.15">
      <c r="I724" s="14">
        <v>45283</v>
      </c>
      <c r="J724" s="15" t="s">
        <v>37</v>
      </c>
      <c r="K724" s="15" t="s">
        <v>37</v>
      </c>
      <c r="L724" s="15" t="s">
        <v>37</v>
      </c>
      <c r="M724" s="15" t="s">
        <v>37</v>
      </c>
      <c r="N724" s="15" t="s">
        <v>37</v>
      </c>
      <c r="O724" s="15" t="s">
        <v>37</v>
      </c>
      <c r="P724" s="15" t="s">
        <v>37</v>
      </c>
      <c r="Q724" s="15" t="s">
        <v>37</v>
      </c>
      <c r="R724" s="15" t="s">
        <v>37</v>
      </c>
      <c r="S724" s="15" t="s">
        <v>37</v>
      </c>
      <c r="T724" s="15" t="s">
        <v>37</v>
      </c>
      <c r="U724" s="15" t="s">
        <v>37</v>
      </c>
      <c r="V724" s="15" t="s">
        <v>37</v>
      </c>
      <c r="W724" s="15" t="s">
        <v>37</v>
      </c>
      <c r="X724" s="15" t="s">
        <v>37</v>
      </c>
      <c r="Y724" s="15" t="s">
        <v>37</v>
      </c>
      <c r="Z724" s="15" t="s">
        <v>37</v>
      </c>
      <c r="AA724" s="15" t="s">
        <v>37</v>
      </c>
      <c r="AB724" s="15" t="s">
        <v>37</v>
      </c>
      <c r="AC724" s="15" t="s">
        <v>37</v>
      </c>
      <c r="AD724" s="15" t="s">
        <v>37</v>
      </c>
      <c r="AE724" s="15" t="s">
        <v>37</v>
      </c>
      <c r="AF724" s="15" t="s">
        <v>37</v>
      </c>
      <c r="AG724" s="15" t="s">
        <v>37</v>
      </c>
      <c r="AH724" s="15" t="s">
        <v>37</v>
      </c>
      <c r="AI724" s="15" t="s">
        <v>37</v>
      </c>
      <c r="AJ724" s="15" t="s">
        <v>37</v>
      </c>
      <c r="AK724" s="15" t="s">
        <v>37</v>
      </c>
      <c r="AL724" s="15" t="s">
        <v>37</v>
      </c>
      <c r="AM724" s="15" t="s">
        <v>37</v>
      </c>
      <c r="AN724" s="15" t="s">
        <v>37</v>
      </c>
      <c r="AP724" s="16">
        <v>0</v>
      </c>
      <c r="AQ724" s="17">
        <v>12</v>
      </c>
      <c r="AR724" s="18" t="s">
        <v>37</v>
      </c>
      <c r="AS724" s="19">
        <v>0</v>
      </c>
      <c r="AT724" s="19" t="s">
        <v>37</v>
      </c>
      <c r="AV724" s="16">
        <v>0</v>
      </c>
      <c r="AW724" s="17">
        <v>51</v>
      </c>
      <c r="AX724" s="18">
        <v>51</v>
      </c>
      <c r="AY724" s="19">
        <v>0</v>
      </c>
      <c r="AZ724" s="19">
        <v>0</v>
      </c>
    </row>
    <row r="725" spans="9:52" x14ac:dyDescent="0.15">
      <c r="I725" s="14">
        <v>45284</v>
      </c>
      <c r="J725" s="15" t="s">
        <v>37</v>
      </c>
      <c r="K725" s="15" t="s">
        <v>37</v>
      </c>
      <c r="L725" s="15" t="s">
        <v>37</v>
      </c>
      <c r="M725" s="15" t="s">
        <v>37</v>
      </c>
      <c r="N725" s="15" t="s">
        <v>37</v>
      </c>
      <c r="O725" s="15" t="s">
        <v>37</v>
      </c>
      <c r="P725" s="15" t="s">
        <v>37</v>
      </c>
      <c r="Q725" s="15" t="s">
        <v>37</v>
      </c>
      <c r="R725" s="15" t="s">
        <v>37</v>
      </c>
      <c r="S725" s="15" t="s">
        <v>37</v>
      </c>
      <c r="T725" s="15" t="s">
        <v>37</v>
      </c>
      <c r="U725" s="15" t="s">
        <v>37</v>
      </c>
      <c r="V725" s="15" t="s">
        <v>37</v>
      </c>
      <c r="W725" s="15" t="s">
        <v>37</v>
      </c>
      <c r="X725" s="15" t="s">
        <v>37</v>
      </c>
      <c r="Y725" s="15" t="s">
        <v>37</v>
      </c>
      <c r="Z725" s="15" t="s">
        <v>37</v>
      </c>
      <c r="AA725" s="15" t="s">
        <v>37</v>
      </c>
      <c r="AB725" s="15" t="s">
        <v>37</v>
      </c>
      <c r="AC725" s="15" t="s">
        <v>37</v>
      </c>
      <c r="AD725" s="15" t="s">
        <v>37</v>
      </c>
      <c r="AE725" s="15" t="s">
        <v>37</v>
      </c>
      <c r="AF725" s="15" t="s">
        <v>37</v>
      </c>
      <c r="AG725" s="15" t="s">
        <v>37</v>
      </c>
      <c r="AH725" s="15" t="s">
        <v>37</v>
      </c>
      <c r="AI725" s="15" t="s">
        <v>37</v>
      </c>
      <c r="AJ725" s="15" t="s">
        <v>37</v>
      </c>
      <c r="AK725" s="15" t="s">
        <v>37</v>
      </c>
      <c r="AL725" s="15" t="s">
        <v>37</v>
      </c>
      <c r="AM725" s="15" t="s">
        <v>37</v>
      </c>
      <c r="AN725" s="15" t="s">
        <v>37</v>
      </c>
      <c r="AP725" s="16">
        <v>0</v>
      </c>
      <c r="AQ725" s="17">
        <v>12</v>
      </c>
      <c r="AR725" s="18" t="s">
        <v>37</v>
      </c>
      <c r="AS725" s="19">
        <v>0</v>
      </c>
      <c r="AT725" s="19" t="s">
        <v>37</v>
      </c>
      <c r="AV725" s="16">
        <v>0</v>
      </c>
      <c r="AW725" s="17">
        <v>52</v>
      </c>
      <c r="AX725" s="18" t="s">
        <v>37</v>
      </c>
      <c r="AY725" s="19">
        <v>0</v>
      </c>
      <c r="AZ725" s="19" t="s">
        <v>37</v>
      </c>
    </row>
    <row r="726" spans="9:52" x14ac:dyDescent="0.15">
      <c r="I726" s="14">
        <v>45285</v>
      </c>
      <c r="J726" s="15" t="s">
        <v>37</v>
      </c>
      <c r="K726" s="15" t="s">
        <v>37</v>
      </c>
      <c r="L726" s="15" t="s">
        <v>37</v>
      </c>
      <c r="M726" s="15" t="s">
        <v>37</v>
      </c>
      <c r="N726" s="15" t="s">
        <v>37</v>
      </c>
      <c r="O726" s="15" t="s">
        <v>37</v>
      </c>
      <c r="P726" s="15" t="s">
        <v>37</v>
      </c>
      <c r="Q726" s="15" t="s">
        <v>37</v>
      </c>
      <c r="R726" s="15" t="s">
        <v>37</v>
      </c>
      <c r="S726" s="15" t="s">
        <v>37</v>
      </c>
      <c r="T726" s="15" t="s">
        <v>37</v>
      </c>
      <c r="U726" s="15" t="s">
        <v>37</v>
      </c>
      <c r="V726" s="15" t="s">
        <v>37</v>
      </c>
      <c r="W726" s="15" t="s">
        <v>37</v>
      </c>
      <c r="X726" s="15" t="s">
        <v>37</v>
      </c>
      <c r="Y726" s="15" t="s">
        <v>37</v>
      </c>
      <c r="Z726" s="15" t="s">
        <v>37</v>
      </c>
      <c r="AA726" s="15" t="s">
        <v>37</v>
      </c>
      <c r="AB726" s="15" t="s">
        <v>37</v>
      </c>
      <c r="AC726" s="15" t="s">
        <v>37</v>
      </c>
      <c r="AD726" s="15" t="s">
        <v>37</v>
      </c>
      <c r="AE726" s="15" t="s">
        <v>37</v>
      </c>
      <c r="AF726" s="15" t="s">
        <v>37</v>
      </c>
      <c r="AG726" s="15" t="s">
        <v>37</v>
      </c>
      <c r="AH726" s="15" t="s">
        <v>37</v>
      </c>
      <c r="AI726" s="15" t="s">
        <v>37</v>
      </c>
      <c r="AJ726" s="15" t="s">
        <v>37</v>
      </c>
      <c r="AK726" s="15" t="s">
        <v>37</v>
      </c>
      <c r="AL726" s="15" t="s">
        <v>37</v>
      </c>
      <c r="AM726" s="15" t="s">
        <v>37</v>
      </c>
      <c r="AN726" s="15" t="s">
        <v>37</v>
      </c>
      <c r="AP726" s="16">
        <v>0</v>
      </c>
      <c r="AQ726" s="17">
        <v>12</v>
      </c>
      <c r="AR726" s="18" t="s">
        <v>37</v>
      </c>
      <c r="AS726" s="19">
        <v>0</v>
      </c>
      <c r="AT726" s="19" t="s">
        <v>37</v>
      </c>
      <c r="AV726" s="16">
        <v>0</v>
      </c>
      <c r="AW726" s="17">
        <v>52</v>
      </c>
      <c r="AX726" s="18" t="s">
        <v>37</v>
      </c>
      <c r="AY726" s="19">
        <v>0</v>
      </c>
      <c r="AZ726" s="19" t="s">
        <v>37</v>
      </c>
    </row>
    <row r="727" spans="9:52" x14ac:dyDescent="0.15">
      <c r="I727" s="14">
        <v>45286</v>
      </c>
      <c r="J727" s="15" t="s">
        <v>37</v>
      </c>
      <c r="K727" s="15" t="s">
        <v>37</v>
      </c>
      <c r="L727" s="15" t="s">
        <v>37</v>
      </c>
      <c r="M727" s="15" t="s">
        <v>37</v>
      </c>
      <c r="N727" s="15" t="s">
        <v>37</v>
      </c>
      <c r="O727" s="15" t="s">
        <v>37</v>
      </c>
      <c r="P727" s="15" t="s">
        <v>37</v>
      </c>
      <c r="Q727" s="15" t="s">
        <v>37</v>
      </c>
      <c r="R727" s="15" t="s">
        <v>37</v>
      </c>
      <c r="S727" s="15" t="s">
        <v>37</v>
      </c>
      <c r="T727" s="15" t="s">
        <v>37</v>
      </c>
      <c r="U727" s="15" t="s">
        <v>37</v>
      </c>
      <c r="V727" s="15" t="s">
        <v>37</v>
      </c>
      <c r="W727" s="15" t="s">
        <v>37</v>
      </c>
      <c r="X727" s="15" t="s">
        <v>37</v>
      </c>
      <c r="Y727" s="15" t="s">
        <v>37</v>
      </c>
      <c r="Z727" s="15" t="s">
        <v>37</v>
      </c>
      <c r="AA727" s="15" t="s">
        <v>37</v>
      </c>
      <c r="AB727" s="15" t="s">
        <v>37</v>
      </c>
      <c r="AC727" s="15" t="s">
        <v>37</v>
      </c>
      <c r="AD727" s="15" t="s">
        <v>37</v>
      </c>
      <c r="AE727" s="15" t="s">
        <v>37</v>
      </c>
      <c r="AF727" s="15" t="s">
        <v>37</v>
      </c>
      <c r="AG727" s="15" t="s">
        <v>37</v>
      </c>
      <c r="AH727" s="15" t="s">
        <v>37</v>
      </c>
      <c r="AI727" s="15" t="s">
        <v>37</v>
      </c>
      <c r="AJ727" s="15" t="s">
        <v>37</v>
      </c>
      <c r="AK727" s="15" t="s">
        <v>37</v>
      </c>
      <c r="AL727" s="15" t="s">
        <v>37</v>
      </c>
      <c r="AM727" s="15" t="s">
        <v>37</v>
      </c>
      <c r="AN727" s="15" t="s">
        <v>37</v>
      </c>
      <c r="AP727" s="16">
        <v>0</v>
      </c>
      <c r="AQ727" s="17">
        <v>12</v>
      </c>
      <c r="AR727" s="18" t="s">
        <v>37</v>
      </c>
      <c r="AS727" s="19">
        <v>0</v>
      </c>
      <c r="AT727" s="19" t="s">
        <v>37</v>
      </c>
      <c r="AV727" s="16">
        <v>0</v>
      </c>
      <c r="AW727" s="17">
        <v>52</v>
      </c>
      <c r="AX727" s="18" t="s">
        <v>37</v>
      </c>
      <c r="AY727" s="19">
        <v>0</v>
      </c>
      <c r="AZ727" s="19" t="s">
        <v>37</v>
      </c>
    </row>
    <row r="728" spans="9:52" x14ac:dyDescent="0.15">
      <c r="I728" s="14">
        <v>45287</v>
      </c>
      <c r="J728" s="15" t="s">
        <v>37</v>
      </c>
      <c r="K728" s="15" t="s">
        <v>37</v>
      </c>
      <c r="L728" s="15" t="s">
        <v>37</v>
      </c>
      <c r="M728" s="15" t="s">
        <v>37</v>
      </c>
      <c r="N728" s="15" t="s">
        <v>37</v>
      </c>
      <c r="O728" s="15" t="s">
        <v>37</v>
      </c>
      <c r="P728" s="15" t="s">
        <v>37</v>
      </c>
      <c r="Q728" s="15" t="s">
        <v>37</v>
      </c>
      <c r="R728" s="15" t="s">
        <v>37</v>
      </c>
      <c r="S728" s="15" t="s">
        <v>37</v>
      </c>
      <c r="T728" s="15" t="s">
        <v>37</v>
      </c>
      <c r="U728" s="15" t="s">
        <v>37</v>
      </c>
      <c r="V728" s="15" t="s">
        <v>37</v>
      </c>
      <c r="W728" s="15" t="s">
        <v>37</v>
      </c>
      <c r="X728" s="15" t="s">
        <v>37</v>
      </c>
      <c r="Y728" s="15" t="s">
        <v>37</v>
      </c>
      <c r="Z728" s="15" t="s">
        <v>37</v>
      </c>
      <c r="AA728" s="15" t="s">
        <v>37</v>
      </c>
      <c r="AB728" s="15" t="s">
        <v>37</v>
      </c>
      <c r="AC728" s="15" t="s">
        <v>37</v>
      </c>
      <c r="AD728" s="15" t="s">
        <v>37</v>
      </c>
      <c r="AE728" s="15" t="s">
        <v>37</v>
      </c>
      <c r="AF728" s="15" t="s">
        <v>37</v>
      </c>
      <c r="AG728" s="15" t="s">
        <v>37</v>
      </c>
      <c r="AH728" s="15" t="s">
        <v>37</v>
      </c>
      <c r="AI728" s="15" t="s">
        <v>37</v>
      </c>
      <c r="AJ728" s="15" t="s">
        <v>37</v>
      </c>
      <c r="AK728" s="15" t="s">
        <v>37</v>
      </c>
      <c r="AL728" s="15" t="s">
        <v>37</v>
      </c>
      <c r="AM728" s="15" t="s">
        <v>37</v>
      </c>
      <c r="AN728" s="15" t="s">
        <v>37</v>
      </c>
      <c r="AP728" s="16">
        <v>0</v>
      </c>
      <c r="AQ728" s="17">
        <v>12</v>
      </c>
      <c r="AR728" s="18" t="s">
        <v>37</v>
      </c>
      <c r="AS728" s="19">
        <v>0</v>
      </c>
      <c r="AT728" s="19" t="s">
        <v>37</v>
      </c>
      <c r="AV728" s="16">
        <v>0</v>
      </c>
      <c r="AW728" s="17">
        <v>52</v>
      </c>
      <c r="AX728" s="18" t="s">
        <v>37</v>
      </c>
      <c r="AY728" s="19">
        <v>0</v>
      </c>
      <c r="AZ728" s="19" t="s">
        <v>37</v>
      </c>
    </row>
    <row r="729" spans="9:52" x14ac:dyDescent="0.15">
      <c r="I729" s="14">
        <v>45288</v>
      </c>
      <c r="J729" s="15" t="s">
        <v>37</v>
      </c>
      <c r="K729" s="15" t="s">
        <v>37</v>
      </c>
      <c r="L729" s="15" t="s">
        <v>37</v>
      </c>
      <c r="M729" s="15" t="s">
        <v>37</v>
      </c>
      <c r="N729" s="15" t="s">
        <v>37</v>
      </c>
      <c r="O729" s="15" t="s">
        <v>37</v>
      </c>
      <c r="P729" s="15" t="s">
        <v>37</v>
      </c>
      <c r="Q729" s="15" t="s">
        <v>37</v>
      </c>
      <c r="R729" s="15" t="s">
        <v>37</v>
      </c>
      <c r="S729" s="15" t="s">
        <v>37</v>
      </c>
      <c r="T729" s="15" t="s">
        <v>37</v>
      </c>
      <c r="U729" s="15" t="s">
        <v>37</v>
      </c>
      <c r="V729" s="15" t="s">
        <v>37</v>
      </c>
      <c r="W729" s="15" t="s">
        <v>37</v>
      </c>
      <c r="X729" s="15" t="s">
        <v>37</v>
      </c>
      <c r="Y729" s="15" t="s">
        <v>37</v>
      </c>
      <c r="Z729" s="15" t="s">
        <v>37</v>
      </c>
      <c r="AA729" s="15" t="s">
        <v>37</v>
      </c>
      <c r="AB729" s="15" t="s">
        <v>37</v>
      </c>
      <c r="AC729" s="15" t="s">
        <v>37</v>
      </c>
      <c r="AD729" s="15" t="s">
        <v>37</v>
      </c>
      <c r="AE729" s="15" t="s">
        <v>37</v>
      </c>
      <c r="AF729" s="15" t="s">
        <v>37</v>
      </c>
      <c r="AG729" s="15" t="s">
        <v>37</v>
      </c>
      <c r="AH729" s="15" t="s">
        <v>37</v>
      </c>
      <c r="AI729" s="15" t="s">
        <v>37</v>
      </c>
      <c r="AJ729" s="15" t="s">
        <v>37</v>
      </c>
      <c r="AK729" s="15" t="s">
        <v>37</v>
      </c>
      <c r="AL729" s="15" t="s">
        <v>37</v>
      </c>
      <c r="AM729" s="15" t="s">
        <v>37</v>
      </c>
      <c r="AN729" s="15" t="s">
        <v>37</v>
      </c>
      <c r="AP729" s="16">
        <v>0</v>
      </c>
      <c r="AQ729" s="17">
        <v>12</v>
      </c>
      <c r="AR729" s="18" t="s">
        <v>37</v>
      </c>
      <c r="AS729" s="19">
        <v>0</v>
      </c>
      <c r="AT729" s="19" t="s">
        <v>37</v>
      </c>
      <c r="AV729" s="16">
        <v>0</v>
      </c>
      <c r="AW729" s="17">
        <v>52</v>
      </c>
      <c r="AX729" s="18" t="s">
        <v>37</v>
      </c>
      <c r="AY729" s="19">
        <v>0</v>
      </c>
      <c r="AZ729" s="19" t="s">
        <v>37</v>
      </c>
    </row>
    <row r="730" spans="9:52" x14ac:dyDescent="0.15">
      <c r="I730" s="14">
        <v>45289</v>
      </c>
      <c r="J730" s="15" t="s">
        <v>37</v>
      </c>
      <c r="K730" s="15" t="s">
        <v>37</v>
      </c>
      <c r="L730" s="15" t="s">
        <v>37</v>
      </c>
      <c r="M730" s="15" t="s">
        <v>37</v>
      </c>
      <c r="N730" s="15" t="s">
        <v>37</v>
      </c>
      <c r="O730" s="15" t="s">
        <v>37</v>
      </c>
      <c r="P730" s="15" t="s">
        <v>37</v>
      </c>
      <c r="Q730" s="15" t="s">
        <v>37</v>
      </c>
      <c r="R730" s="15" t="s">
        <v>37</v>
      </c>
      <c r="S730" s="15" t="s">
        <v>37</v>
      </c>
      <c r="T730" s="15" t="s">
        <v>37</v>
      </c>
      <c r="U730" s="15" t="s">
        <v>37</v>
      </c>
      <c r="V730" s="15" t="s">
        <v>37</v>
      </c>
      <c r="W730" s="15" t="s">
        <v>37</v>
      </c>
      <c r="X730" s="15" t="s">
        <v>37</v>
      </c>
      <c r="Y730" s="15" t="s">
        <v>37</v>
      </c>
      <c r="Z730" s="15" t="s">
        <v>37</v>
      </c>
      <c r="AA730" s="15" t="s">
        <v>37</v>
      </c>
      <c r="AB730" s="15" t="s">
        <v>37</v>
      </c>
      <c r="AC730" s="15" t="s">
        <v>37</v>
      </c>
      <c r="AD730" s="15" t="s">
        <v>37</v>
      </c>
      <c r="AE730" s="15" t="s">
        <v>37</v>
      </c>
      <c r="AF730" s="15" t="s">
        <v>37</v>
      </c>
      <c r="AG730" s="15" t="s">
        <v>37</v>
      </c>
      <c r="AH730" s="15" t="s">
        <v>37</v>
      </c>
      <c r="AI730" s="15" t="s">
        <v>37</v>
      </c>
      <c r="AJ730" s="15" t="s">
        <v>37</v>
      </c>
      <c r="AK730" s="15" t="s">
        <v>37</v>
      </c>
      <c r="AL730" s="15" t="s">
        <v>37</v>
      </c>
      <c r="AM730" s="15" t="s">
        <v>37</v>
      </c>
      <c r="AN730" s="15" t="s">
        <v>37</v>
      </c>
      <c r="AP730" s="16">
        <v>0</v>
      </c>
      <c r="AQ730" s="17">
        <v>12</v>
      </c>
      <c r="AR730" s="18" t="s">
        <v>37</v>
      </c>
      <c r="AS730" s="19">
        <v>0</v>
      </c>
      <c r="AT730" s="19" t="s">
        <v>37</v>
      </c>
      <c r="AV730" s="16">
        <v>0</v>
      </c>
      <c r="AW730" s="17">
        <v>52</v>
      </c>
      <c r="AX730" s="18" t="s">
        <v>37</v>
      </c>
      <c r="AY730" s="19">
        <v>0</v>
      </c>
      <c r="AZ730" s="19" t="s">
        <v>37</v>
      </c>
    </row>
    <row r="731" spans="9:52" x14ac:dyDescent="0.15">
      <c r="I731" s="14">
        <v>45290</v>
      </c>
      <c r="J731" s="15" t="s">
        <v>37</v>
      </c>
      <c r="K731" s="15" t="s">
        <v>37</v>
      </c>
      <c r="L731" s="15" t="s">
        <v>37</v>
      </c>
      <c r="M731" s="15" t="s">
        <v>37</v>
      </c>
      <c r="N731" s="15" t="s">
        <v>37</v>
      </c>
      <c r="O731" s="15" t="s">
        <v>37</v>
      </c>
      <c r="P731" s="15" t="s">
        <v>37</v>
      </c>
      <c r="Q731" s="15" t="s">
        <v>37</v>
      </c>
      <c r="R731" s="15" t="s">
        <v>37</v>
      </c>
      <c r="S731" s="15" t="s">
        <v>37</v>
      </c>
      <c r="T731" s="15" t="s">
        <v>37</v>
      </c>
      <c r="U731" s="15" t="s">
        <v>37</v>
      </c>
      <c r="V731" s="15" t="s">
        <v>37</v>
      </c>
      <c r="W731" s="15" t="s">
        <v>37</v>
      </c>
      <c r="X731" s="15" t="s">
        <v>37</v>
      </c>
      <c r="Y731" s="15" t="s">
        <v>37</v>
      </c>
      <c r="Z731" s="15" t="s">
        <v>37</v>
      </c>
      <c r="AA731" s="15" t="s">
        <v>37</v>
      </c>
      <c r="AB731" s="15" t="s">
        <v>37</v>
      </c>
      <c r="AC731" s="15" t="s">
        <v>37</v>
      </c>
      <c r="AD731" s="15" t="s">
        <v>37</v>
      </c>
      <c r="AE731" s="15" t="s">
        <v>37</v>
      </c>
      <c r="AF731" s="15" t="s">
        <v>37</v>
      </c>
      <c r="AG731" s="15" t="s">
        <v>37</v>
      </c>
      <c r="AH731" s="15" t="s">
        <v>37</v>
      </c>
      <c r="AI731" s="15" t="s">
        <v>37</v>
      </c>
      <c r="AJ731" s="15" t="s">
        <v>37</v>
      </c>
      <c r="AK731" s="15" t="s">
        <v>37</v>
      </c>
      <c r="AL731" s="15" t="s">
        <v>37</v>
      </c>
      <c r="AM731" s="15" t="s">
        <v>37</v>
      </c>
      <c r="AN731" s="15" t="s">
        <v>37</v>
      </c>
      <c r="AP731" s="16">
        <v>0</v>
      </c>
      <c r="AQ731" s="17">
        <v>12</v>
      </c>
      <c r="AR731" s="18" t="s">
        <v>37</v>
      </c>
      <c r="AS731" s="19">
        <v>0</v>
      </c>
      <c r="AT731" s="19" t="s">
        <v>37</v>
      </c>
      <c r="AV731" s="16">
        <v>0</v>
      </c>
      <c r="AW731" s="17">
        <v>52</v>
      </c>
      <c r="AX731" s="18">
        <v>52</v>
      </c>
      <c r="AY731" s="19">
        <v>0</v>
      </c>
      <c r="AZ731" s="19">
        <v>0</v>
      </c>
    </row>
    <row r="732" spans="9:52" x14ac:dyDescent="0.15">
      <c r="I732" s="14">
        <v>45291</v>
      </c>
      <c r="J732" s="15" t="s">
        <v>37</v>
      </c>
      <c r="K732" s="15" t="s">
        <v>37</v>
      </c>
      <c r="L732" s="15" t="s">
        <v>37</v>
      </c>
      <c r="M732" s="15" t="s">
        <v>37</v>
      </c>
      <c r="N732" s="15" t="s">
        <v>37</v>
      </c>
      <c r="O732" s="15" t="s">
        <v>37</v>
      </c>
      <c r="P732" s="15" t="s">
        <v>37</v>
      </c>
      <c r="Q732" s="15" t="s">
        <v>37</v>
      </c>
      <c r="R732" s="15" t="s">
        <v>37</v>
      </c>
      <c r="S732" s="15" t="s">
        <v>37</v>
      </c>
      <c r="T732" s="15" t="s">
        <v>37</v>
      </c>
      <c r="U732" s="15" t="s">
        <v>37</v>
      </c>
      <c r="V732" s="15" t="s">
        <v>37</v>
      </c>
      <c r="W732" s="15" t="s">
        <v>37</v>
      </c>
      <c r="X732" s="15" t="s">
        <v>37</v>
      </c>
      <c r="Y732" s="15" t="s">
        <v>37</v>
      </c>
      <c r="Z732" s="15" t="s">
        <v>37</v>
      </c>
      <c r="AA732" s="15" t="s">
        <v>37</v>
      </c>
      <c r="AB732" s="15" t="s">
        <v>37</v>
      </c>
      <c r="AC732" s="15" t="s">
        <v>37</v>
      </c>
      <c r="AD732" s="15" t="s">
        <v>37</v>
      </c>
      <c r="AE732" s="15" t="s">
        <v>37</v>
      </c>
      <c r="AF732" s="15" t="s">
        <v>37</v>
      </c>
      <c r="AG732" s="15" t="s">
        <v>37</v>
      </c>
      <c r="AH732" s="15" t="s">
        <v>37</v>
      </c>
      <c r="AI732" s="15" t="s">
        <v>37</v>
      </c>
      <c r="AJ732" s="15" t="s">
        <v>37</v>
      </c>
      <c r="AK732" s="15" t="s">
        <v>37</v>
      </c>
      <c r="AL732" s="15" t="s">
        <v>37</v>
      </c>
      <c r="AM732" s="15" t="s">
        <v>37</v>
      </c>
      <c r="AN732" s="15" t="s">
        <v>37</v>
      </c>
      <c r="AP732" s="16">
        <v>0</v>
      </c>
      <c r="AQ732" s="17">
        <v>12</v>
      </c>
      <c r="AR732" s="18">
        <v>12</v>
      </c>
      <c r="AS732" s="19">
        <v>0</v>
      </c>
      <c r="AT732" s="19">
        <v>0</v>
      </c>
      <c r="AV732" s="16">
        <v>0</v>
      </c>
      <c r="AW732" s="17">
        <v>53</v>
      </c>
      <c r="AX732" s="18">
        <v>53</v>
      </c>
      <c r="AY732" s="19">
        <v>0</v>
      </c>
      <c r="AZ732" s="19">
        <v>0</v>
      </c>
    </row>
    <row r="733" spans="9:52" x14ac:dyDescent="0.15">
      <c r="I733" s="14">
        <v>45292</v>
      </c>
      <c r="J733" s="15" t="s">
        <v>37</v>
      </c>
      <c r="K733" s="15" t="s">
        <v>37</v>
      </c>
      <c r="L733" s="15" t="s">
        <v>37</v>
      </c>
      <c r="M733" s="15" t="s">
        <v>37</v>
      </c>
      <c r="N733" s="15" t="s">
        <v>37</v>
      </c>
      <c r="O733" s="15" t="s">
        <v>37</v>
      </c>
      <c r="P733" s="15" t="s">
        <v>37</v>
      </c>
      <c r="Q733" s="15" t="s">
        <v>37</v>
      </c>
      <c r="R733" s="15" t="s">
        <v>37</v>
      </c>
      <c r="S733" s="15" t="s">
        <v>37</v>
      </c>
      <c r="T733" s="15" t="s">
        <v>37</v>
      </c>
      <c r="U733" s="15" t="s">
        <v>37</v>
      </c>
      <c r="V733" s="15" t="s">
        <v>37</v>
      </c>
      <c r="W733" s="15" t="s">
        <v>37</v>
      </c>
      <c r="X733" s="15" t="s">
        <v>37</v>
      </c>
      <c r="Y733" s="15" t="s">
        <v>37</v>
      </c>
      <c r="Z733" s="15" t="s">
        <v>37</v>
      </c>
      <c r="AA733" s="15" t="s">
        <v>37</v>
      </c>
      <c r="AB733" s="15" t="s">
        <v>37</v>
      </c>
      <c r="AC733" s="15" t="s">
        <v>37</v>
      </c>
      <c r="AD733" s="15" t="s">
        <v>37</v>
      </c>
      <c r="AE733" s="15" t="s">
        <v>37</v>
      </c>
      <c r="AF733" s="15" t="s">
        <v>37</v>
      </c>
      <c r="AG733" s="15" t="s">
        <v>37</v>
      </c>
      <c r="AH733" s="15" t="s">
        <v>37</v>
      </c>
      <c r="AI733" s="15" t="s">
        <v>37</v>
      </c>
      <c r="AJ733" s="15" t="s">
        <v>37</v>
      </c>
      <c r="AK733" s="15" t="s">
        <v>37</v>
      </c>
      <c r="AL733" s="15" t="s">
        <v>37</v>
      </c>
      <c r="AM733" s="15" t="s">
        <v>37</v>
      </c>
      <c r="AN733" s="15" t="s">
        <v>37</v>
      </c>
      <c r="AP733" s="16">
        <v>0</v>
      </c>
      <c r="AQ733" s="17">
        <v>1</v>
      </c>
      <c r="AR733" s="18" t="s">
        <v>37</v>
      </c>
      <c r="AS733" s="19">
        <v>0</v>
      </c>
      <c r="AT733" s="19" t="s">
        <v>37</v>
      </c>
      <c r="AV733" s="16">
        <v>0</v>
      </c>
      <c r="AW733" s="17">
        <v>1</v>
      </c>
      <c r="AX733" s="18" t="s">
        <v>37</v>
      </c>
      <c r="AY733" s="19">
        <v>0</v>
      </c>
      <c r="AZ733" s="19" t="s">
        <v>37</v>
      </c>
    </row>
    <row r="734" spans="9:52" x14ac:dyDescent="0.15">
      <c r="AR734" s="12"/>
      <c r="AU734" s="12"/>
      <c r="AX734" s="12"/>
    </row>
    <row r="735" spans="9:52" x14ac:dyDescent="0.15">
      <c r="AR735" s="12"/>
      <c r="AU735" s="12"/>
      <c r="AX735" s="12"/>
    </row>
    <row r="736" spans="9:52" x14ac:dyDescent="0.15">
      <c r="AR736" s="12"/>
      <c r="AU736" s="12"/>
      <c r="AX736" s="12"/>
    </row>
    <row r="737" spans="44:50" x14ac:dyDescent="0.15">
      <c r="AR737" s="12"/>
      <c r="AU737" s="12"/>
      <c r="AX737" s="12"/>
    </row>
    <row r="738" spans="44:50" x14ac:dyDescent="0.15">
      <c r="AR738" s="12"/>
      <c r="AU738" s="12"/>
      <c r="AX738" s="12"/>
    </row>
    <row r="739" spans="44:50" x14ac:dyDescent="0.15">
      <c r="AR739" s="12"/>
      <c r="AU739" s="12"/>
      <c r="AX739" s="12"/>
    </row>
    <row r="740" spans="44:50" x14ac:dyDescent="0.15">
      <c r="AR740" s="12"/>
      <c r="AU740" s="12"/>
      <c r="AX740" s="12"/>
    </row>
    <row r="741" spans="44:50" x14ac:dyDescent="0.15">
      <c r="AR741" s="12"/>
      <c r="AU741" s="12"/>
      <c r="AX741" s="12"/>
    </row>
    <row r="742" spans="44:50" x14ac:dyDescent="0.15">
      <c r="AR742" s="12"/>
      <c r="AU742" s="12"/>
      <c r="AX742" s="12"/>
    </row>
    <row r="743" spans="44:50" x14ac:dyDescent="0.15">
      <c r="AR743" s="12"/>
      <c r="AU743" s="12"/>
      <c r="AX743" s="12"/>
    </row>
    <row r="744" spans="44:50" x14ac:dyDescent="0.15">
      <c r="AR744" s="12"/>
      <c r="AU744" s="12"/>
      <c r="AX744" s="12"/>
    </row>
    <row r="745" spans="44:50" x14ac:dyDescent="0.15">
      <c r="AR745" s="12"/>
      <c r="AU745" s="12"/>
      <c r="AX745" s="12"/>
    </row>
    <row r="746" spans="44:50" x14ac:dyDescent="0.15">
      <c r="AR746" s="12"/>
      <c r="AU746" s="12"/>
      <c r="AX746" s="12"/>
    </row>
    <row r="747" spans="44:50" x14ac:dyDescent="0.15">
      <c r="AR747" s="12"/>
      <c r="AU747" s="12"/>
      <c r="AX747" s="12"/>
    </row>
    <row r="748" spans="44:50" x14ac:dyDescent="0.15">
      <c r="AR748" s="12"/>
      <c r="AU748" s="12"/>
      <c r="AX748" s="12"/>
    </row>
    <row r="749" spans="44:50" x14ac:dyDescent="0.15">
      <c r="AR749" s="12"/>
      <c r="AU749" s="12"/>
      <c r="AX749" s="12"/>
    </row>
    <row r="750" spans="44:50" x14ac:dyDescent="0.15">
      <c r="AR750" s="12"/>
      <c r="AU750" s="12"/>
      <c r="AX750" s="12"/>
    </row>
    <row r="751" spans="44:50" x14ac:dyDescent="0.15">
      <c r="AR751" s="12"/>
      <c r="AU751" s="12"/>
      <c r="AX751" s="12"/>
    </row>
    <row r="752" spans="44:50" x14ac:dyDescent="0.15">
      <c r="AR752" s="12"/>
      <c r="AU752" s="12"/>
      <c r="AX752" s="12"/>
    </row>
    <row r="753" spans="44:50" x14ac:dyDescent="0.15">
      <c r="AR753" s="12"/>
      <c r="AU753" s="12"/>
      <c r="AX753" s="12"/>
    </row>
    <row r="754" spans="44:50" x14ac:dyDescent="0.15">
      <c r="AR754" s="12"/>
      <c r="AU754" s="12"/>
      <c r="AX754" s="12"/>
    </row>
    <row r="755" spans="44:50" x14ac:dyDescent="0.15">
      <c r="AR755" s="12"/>
      <c r="AU755" s="12"/>
      <c r="AX755" s="12"/>
    </row>
    <row r="756" spans="44:50" x14ac:dyDescent="0.15">
      <c r="AR756" s="12"/>
      <c r="AU756" s="12"/>
      <c r="AX756" s="12"/>
    </row>
    <row r="757" spans="44:50" x14ac:dyDescent="0.15">
      <c r="AR757" s="12"/>
      <c r="AU757" s="12"/>
      <c r="AX757" s="12"/>
    </row>
    <row r="758" spans="44:50" x14ac:dyDescent="0.15">
      <c r="AR758" s="12"/>
      <c r="AU758" s="12"/>
      <c r="AX758" s="12"/>
    </row>
    <row r="759" spans="44:50" x14ac:dyDescent="0.15">
      <c r="AR759" s="12"/>
      <c r="AU759" s="12"/>
      <c r="AX759" s="12"/>
    </row>
    <row r="760" spans="44:50" x14ac:dyDescent="0.15">
      <c r="AR760" s="12"/>
      <c r="AU760" s="12"/>
      <c r="AX760" s="12"/>
    </row>
    <row r="761" spans="44:50" x14ac:dyDescent="0.15">
      <c r="AR761" s="12"/>
      <c r="AU761" s="12"/>
      <c r="AX761" s="12"/>
    </row>
    <row r="762" spans="44:50" x14ac:dyDescent="0.15">
      <c r="AR762" s="12"/>
      <c r="AU762" s="12"/>
      <c r="AX762" s="12"/>
    </row>
    <row r="763" spans="44:50" x14ac:dyDescent="0.15">
      <c r="AR763" s="12"/>
      <c r="AU763" s="12"/>
      <c r="AX763" s="12"/>
    </row>
    <row r="764" spans="44:50" x14ac:dyDescent="0.15">
      <c r="AR764" s="12"/>
      <c r="AU764" s="12"/>
      <c r="AX764" s="12"/>
    </row>
    <row r="765" spans="44:50" x14ac:dyDescent="0.15">
      <c r="AR765" s="12"/>
      <c r="AU765" s="12"/>
      <c r="AX765" s="12"/>
    </row>
    <row r="766" spans="44:50" x14ac:dyDescent="0.15">
      <c r="AR766" s="12"/>
      <c r="AU766" s="12"/>
      <c r="AX766" s="12"/>
    </row>
    <row r="767" spans="44:50" x14ac:dyDescent="0.15">
      <c r="AR767" s="12"/>
      <c r="AU767" s="12"/>
      <c r="AX767" s="12"/>
    </row>
    <row r="768" spans="44:50" x14ac:dyDescent="0.15">
      <c r="AR768" s="12"/>
      <c r="AU768" s="12"/>
      <c r="AX768" s="12"/>
    </row>
    <row r="769" spans="44:50" x14ac:dyDescent="0.15">
      <c r="AR769" s="12"/>
      <c r="AU769" s="12"/>
      <c r="AX769" s="12"/>
    </row>
    <row r="770" spans="44:50" x14ac:dyDescent="0.15">
      <c r="AR770" s="12"/>
      <c r="AU770" s="12"/>
      <c r="AX770" s="12"/>
    </row>
    <row r="771" spans="44:50" x14ac:dyDescent="0.15">
      <c r="AR771" s="12"/>
      <c r="AU771" s="12"/>
      <c r="AX771" s="12"/>
    </row>
    <row r="772" spans="44:50" x14ac:dyDescent="0.15">
      <c r="AR772" s="12"/>
      <c r="AU772" s="12"/>
      <c r="AX772" s="12"/>
    </row>
    <row r="773" spans="44:50" x14ac:dyDescent="0.15">
      <c r="AR773" s="12"/>
      <c r="AU773" s="12"/>
      <c r="AX773" s="12"/>
    </row>
    <row r="774" spans="44:50" x14ac:dyDescent="0.15">
      <c r="AR774" s="12"/>
      <c r="AU774" s="12"/>
      <c r="AX774" s="12"/>
    </row>
    <row r="775" spans="44:50" x14ac:dyDescent="0.15">
      <c r="AR775" s="12"/>
      <c r="AU775" s="12"/>
      <c r="AX775" s="12"/>
    </row>
    <row r="776" spans="44:50" x14ac:dyDescent="0.15">
      <c r="AR776" s="12"/>
      <c r="AU776" s="12"/>
      <c r="AX776" s="12"/>
    </row>
    <row r="777" spans="44:50" x14ac:dyDescent="0.15">
      <c r="AR777" s="12"/>
      <c r="AU777" s="12"/>
      <c r="AX777" s="12"/>
    </row>
    <row r="778" spans="44:50" x14ac:dyDescent="0.15">
      <c r="AR778" s="12"/>
      <c r="AU778" s="12"/>
      <c r="AX778" s="12"/>
    </row>
    <row r="779" spans="44:50" x14ac:dyDescent="0.15">
      <c r="AR779" s="12"/>
      <c r="AU779" s="12"/>
      <c r="AX779" s="12"/>
    </row>
    <row r="780" spans="44:50" x14ac:dyDescent="0.15">
      <c r="AR780" s="12"/>
      <c r="AU780" s="12"/>
      <c r="AX780" s="12"/>
    </row>
    <row r="781" spans="44:50" x14ac:dyDescent="0.15">
      <c r="AR781" s="12"/>
      <c r="AU781" s="12"/>
      <c r="AX781" s="12"/>
    </row>
    <row r="782" spans="44:50" x14ac:dyDescent="0.15">
      <c r="AR782" s="12"/>
      <c r="AU782" s="12"/>
      <c r="AX782" s="12"/>
    </row>
    <row r="783" spans="44:50" x14ac:dyDescent="0.15">
      <c r="AR783" s="12"/>
      <c r="AU783" s="12"/>
      <c r="AX783" s="12"/>
    </row>
    <row r="784" spans="44:50" x14ac:dyDescent="0.15">
      <c r="AR784" s="12"/>
      <c r="AU784" s="12"/>
      <c r="AX784" s="12"/>
    </row>
    <row r="785" spans="44:50" x14ac:dyDescent="0.15">
      <c r="AR785" s="12"/>
      <c r="AU785" s="12"/>
      <c r="AX785" s="12"/>
    </row>
    <row r="786" spans="44:50" x14ac:dyDescent="0.15">
      <c r="AR786" s="12"/>
      <c r="AU786" s="12"/>
      <c r="AX786" s="12"/>
    </row>
    <row r="787" spans="44:50" x14ac:dyDescent="0.15">
      <c r="AR787" s="12"/>
      <c r="AU787" s="12"/>
      <c r="AX787" s="12"/>
    </row>
    <row r="788" spans="44:50" x14ac:dyDescent="0.15">
      <c r="AR788" s="12"/>
      <c r="AU788" s="12"/>
      <c r="AX788" s="12"/>
    </row>
    <row r="789" spans="44:50" x14ac:dyDescent="0.15">
      <c r="AR789" s="12"/>
      <c r="AU789" s="12"/>
      <c r="AX789" s="12"/>
    </row>
    <row r="790" spans="44:50" x14ac:dyDescent="0.15">
      <c r="AR790" s="12"/>
      <c r="AU790" s="12"/>
      <c r="AX790" s="12"/>
    </row>
    <row r="791" spans="44:50" x14ac:dyDescent="0.15">
      <c r="AR791" s="12"/>
      <c r="AU791" s="12"/>
      <c r="AX791" s="12"/>
    </row>
    <row r="792" spans="44:50" x14ac:dyDescent="0.15">
      <c r="AR792" s="12"/>
      <c r="AU792" s="12"/>
      <c r="AX792" s="12"/>
    </row>
    <row r="793" spans="44:50" x14ac:dyDescent="0.15">
      <c r="AR793" s="12"/>
      <c r="AU793" s="12"/>
      <c r="AX793" s="12"/>
    </row>
    <row r="794" spans="44:50" x14ac:dyDescent="0.15">
      <c r="AR794" s="12"/>
      <c r="AU794" s="12"/>
      <c r="AX794" s="12"/>
    </row>
    <row r="795" spans="44:50" x14ac:dyDescent="0.15">
      <c r="AR795" s="12"/>
      <c r="AU795" s="12"/>
      <c r="AX795" s="12"/>
    </row>
    <row r="796" spans="44:50" x14ac:dyDescent="0.15">
      <c r="AR796" s="12"/>
      <c r="AU796" s="12"/>
      <c r="AX796" s="12"/>
    </row>
    <row r="797" spans="44:50" x14ac:dyDescent="0.15">
      <c r="AR797" s="12"/>
      <c r="AU797" s="12"/>
      <c r="AX797" s="12"/>
    </row>
    <row r="798" spans="44:50" x14ac:dyDescent="0.15">
      <c r="AR798" s="12"/>
      <c r="AU798" s="12"/>
      <c r="AX798" s="12"/>
    </row>
    <row r="799" spans="44:50" x14ac:dyDescent="0.15">
      <c r="AR799" s="12"/>
      <c r="AU799" s="12"/>
      <c r="AX799" s="12"/>
    </row>
    <row r="800" spans="44:50" x14ac:dyDescent="0.15">
      <c r="AR800" s="12"/>
      <c r="AU800" s="12"/>
      <c r="AX800" s="12"/>
    </row>
    <row r="801" spans="44:50" x14ac:dyDescent="0.15">
      <c r="AR801" s="12"/>
      <c r="AU801" s="12"/>
      <c r="AX801" s="12"/>
    </row>
    <row r="802" spans="44:50" x14ac:dyDescent="0.15">
      <c r="AR802" s="12"/>
      <c r="AU802" s="12"/>
      <c r="AX802" s="12"/>
    </row>
    <row r="803" spans="44:50" x14ac:dyDescent="0.15">
      <c r="AR803" s="12"/>
      <c r="AU803" s="12"/>
      <c r="AX803" s="12"/>
    </row>
    <row r="804" spans="44:50" x14ac:dyDescent="0.15">
      <c r="AR804" s="12"/>
      <c r="AU804" s="12"/>
      <c r="AX804" s="12"/>
    </row>
    <row r="805" spans="44:50" x14ac:dyDescent="0.15">
      <c r="AR805" s="12"/>
      <c r="AU805" s="12"/>
      <c r="AX805" s="12"/>
    </row>
    <row r="806" spans="44:50" x14ac:dyDescent="0.15">
      <c r="AR806" s="12"/>
      <c r="AU806" s="12"/>
      <c r="AX806" s="12"/>
    </row>
    <row r="807" spans="44:50" x14ac:dyDescent="0.15">
      <c r="AR807" s="12"/>
      <c r="AU807" s="12"/>
      <c r="AX807" s="12"/>
    </row>
    <row r="808" spans="44:50" x14ac:dyDescent="0.15">
      <c r="AR808" s="12"/>
      <c r="AU808" s="12"/>
      <c r="AX808" s="12"/>
    </row>
    <row r="809" spans="44:50" x14ac:dyDescent="0.15">
      <c r="AR809" s="12"/>
      <c r="AU809" s="12"/>
      <c r="AX809" s="12"/>
    </row>
    <row r="810" spans="44:50" x14ac:dyDescent="0.15">
      <c r="AR810" s="12"/>
      <c r="AU810" s="12"/>
      <c r="AX810" s="12"/>
    </row>
    <row r="811" spans="44:50" x14ac:dyDescent="0.15">
      <c r="AR811" s="12"/>
      <c r="AU811" s="12"/>
      <c r="AX811" s="12"/>
    </row>
    <row r="812" spans="44:50" x14ac:dyDescent="0.15">
      <c r="AR812" s="12"/>
      <c r="AU812" s="12"/>
      <c r="AX812" s="12"/>
    </row>
    <row r="813" spans="44:50" x14ac:dyDescent="0.15">
      <c r="AR813" s="12"/>
      <c r="AU813" s="12"/>
      <c r="AX813" s="12"/>
    </row>
    <row r="814" spans="44:50" x14ac:dyDescent="0.15">
      <c r="AR814" s="12"/>
      <c r="AU814" s="12"/>
      <c r="AX814" s="12"/>
    </row>
    <row r="815" spans="44:50" x14ac:dyDescent="0.15">
      <c r="AR815" s="12"/>
      <c r="AU815" s="12"/>
      <c r="AX815" s="12"/>
    </row>
    <row r="816" spans="44:50" x14ac:dyDescent="0.15">
      <c r="AR816" s="12"/>
      <c r="AU816" s="12"/>
      <c r="AX816" s="12"/>
    </row>
    <row r="817" spans="44:50" x14ac:dyDescent="0.15">
      <c r="AR817" s="12"/>
      <c r="AU817" s="12"/>
      <c r="AX817" s="12"/>
    </row>
    <row r="818" spans="44:50" x14ac:dyDescent="0.15">
      <c r="AR818" s="12"/>
      <c r="AU818" s="12"/>
      <c r="AX818" s="12"/>
    </row>
    <row r="819" spans="44:50" x14ac:dyDescent="0.15">
      <c r="AR819" s="12"/>
      <c r="AU819" s="12"/>
      <c r="AX819" s="12"/>
    </row>
    <row r="820" spans="44:50" x14ac:dyDescent="0.15">
      <c r="AR820" s="12"/>
      <c r="AU820" s="12"/>
      <c r="AX820" s="12"/>
    </row>
    <row r="821" spans="44:50" x14ac:dyDescent="0.15">
      <c r="AR821" s="12"/>
      <c r="AU821" s="12"/>
      <c r="AX821" s="12"/>
    </row>
    <row r="822" spans="44:50" x14ac:dyDescent="0.15">
      <c r="AR822" s="12"/>
      <c r="AU822" s="12"/>
      <c r="AX822" s="12"/>
    </row>
    <row r="823" spans="44:50" x14ac:dyDescent="0.15">
      <c r="AR823" s="12"/>
      <c r="AU823" s="12"/>
      <c r="AX823" s="12"/>
    </row>
    <row r="824" spans="44:50" x14ac:dyDescent="0.15">
      <c r="AR824" s="12"/>
      <c r="AU824" s="12"/>
      <c r="AX824" s="12"/>
    </row>
    <row r="825" spans="44:50" x14ac:dyDescent="0.15">
      <c r="AR825" s="12"/>
      <c r="AU825" s="12"/>
      <c r="AX825" s="12"/>
    </row>
    <row r="826" spans="44:50" x14ac:dyDescent="0.15">
      <c r="AR826" s="12"/>
      <c r="AU826" s="12"/>
      <c r="AX826" s="12"/>
    </row>
    <row r="827" spans="44:50" x14ac:dyDescent="0.15">
      <c r="AR827" s="12"/>
      <c r="AU827" s="12"/>
      <c r="AX827" s="12"/>
    </row>
    <row r="828" spans="44:50" x14ac:dyDescent="0.15">
      <c r="AR828" s="12"/>
      <c r="AU828" s="12"/>
      <c r="AX828" s="12"/>
    </row>
    <row r="829" spans="44:50" x14ac:dyDescent="0.15">
      <c r="AR829" s="12"/>
      <c r="AU829" s="12"/>
      <c r="AX829" s="12"/>
    </row>
    <row r="830" spans="44:50" x14ac:dyDescent="0.15">
      <c r="AR830" s="12"/>
      <c r="AU830" s="12"/>
      <c r="AX830" s="12"/>
    </row>
    <row r="831" spans="44:50" x14ac:dyDescent="0.15">
      <c r="AR831" s="12"/>
      <c r="AU831" s="12"/>
      <c r="AX831" s="12"/>
    </row>
    <row r="832" spans="44:50" x14ac:dyDescent="0.15">
      <c r="AR832" s="12"/>
      <c r="AU832" s="12"/>
      <c r="AX832" s="12"/>
    </row>
    <row r="833" spans="44:50" x14ac:dyDescent="0.15">
      <c r="AR833" s="12"/>
      <c r="AU833" s="12"/>
      <c r="AX833" s="12"/>
    </row>
    <row r="834" spans="44:50" x14ac:dyDescent="0.15">
      <c r="AR834" s="12"/>
      <c r="AU834" s="12"/>
      <c r="AX834" s="12"/>
    </row>
    <row r="835" spans="44:50" x14ac:dyDescent="0.15">
      <c r="AR835" s="12"/>
      <c r="AU835" s="12"/>
      <c r="AX835" s="12"/>
    </row>
    <row r="836" spans="44:50" x14ac:dyDescent="0.15">
      <c r="AR836" s="12"/>
      <c r="AU836" s="12"/>
      <c r="AX836" s="12"/>
    </row>
    <row r="837" spans="44:50" x14ac:dyDescent="0.15">
      <c r="AR837" s="12"/>
      <c r="AU837" s="12"/>
      <c r="AX837" s="12"/>
    </row>
    <row r="838" spans="44:50" x14ac:dyDescent="0.15">
      <c r="AR838" s="12"/>
      <c r="AU838" s="12"/>
      <c r="AX838" s="12"/>
    </row>
    <row r="839" spans="44:50" x14ac:dyDescent="0.15">
      <c r="AR839" s="12"/>
      <c r="AU839" s="12"/>
      <c r="AX839" s="12"/>
    </row>
    <row r="840" spans="44:50" x14ac:dyDescent="0.15">
      <c r="AR840" s="12"/>
      <c r="AU840" s="12"/>
      <c r="AX840" s="12"/>
    </row>
    <row r="841" spans="44:50" x14ac:dyDescent="0.15">
      <c r="AR841" s="12"/>
      <c r="AU841" s="12"/>
      <c r="AX841" s="12"/>
    </row>
    <row r="842" spans="44:50" x14ac:dyDescent="0.15">
      <c r="AR842" s="12"/>
      <c r="AU842" s="12"/>
      <c r="AX842" s="12"/>
    </row>
    <row r="843" spans="44:50" x14ac:dyDescent="0.15">
      <c r="AR843" s="12"/>
      <c r="AU843" s="12"/>
      <c r="AX843" s="12"/>
    </row>
    <row r="844" spans="44:50" x14ac:dyDescent="0.15">
      <c r="AR844" s="12"/>
      <c r="AU844" s="12"/>
      <c r="AX844" s="12"/>
    </row>
    <row r="845" spans="44:50" x14ac:dyDescent="0.15">
      <c r="AR845" s="12"/>
      <c r="AU845" s="12"/>
      <c r="AX845" s="12"/>
    </row>
    <row r="846" spans="44:50" x14ac:dyDescent="0.15">
      <c r="AR846" s="12"/>
      <c r="AU846" s="12"/>
      <c r="AX846" s="12"/>
    </row>
    <row r="847" spans="44:50" x14ac:dyDescent="0.15">
      <c r="AR847" s="12"/>
      <c r="AU847" s="12"/>
      <c r="AX847" s="12"/>
    </row>
    <row r="848" spans="44:50" x14ac:dyDescent="0.15">
      <c r="AR848" s="12"/>
      <c r="AU848" s="12"/>
      <c r="AX848" s="12"/>
    </row>
    <row r="849" spans="44:50" x14ac:dyDescent="0.15">
      <c r="AR849" s="12"/>
      <c r="AU849" s="12"/>
      <c r="AX849" s="12"/>
    </row>
    <row r="850" spans="44:50" x14ac:dyDescent="0.15">
      <c r="AR850" s="12"/>
      <c r="AU850" s="12"/>
      <c r="AX850" s="12"/>
    </row>
    <row r="851" spans="44:50" x14ac:dyDescent="0.15">
      <c r="AR851" s="12"/>
      <c r="AU851" s="12"/>
      <c r="AX851" s="12"/>
    </row>
    <row r="852" spans="44:50" x14ac:dyDescent="0.15">
      <c r="AR852" s="12"/>
      <c r="AU852" s="12"/>
      <c r="AX852" s="12"/>
    </row>
    <row r="853" spans="44:50" x14ac:dyDescent="0.15">
      <c r="AR853" s="12"/>
      <c r="AU853" s="12"/>
      <c r="AX853" s="12"/>
    </row>
    <row r="854" spans="44:50" x14ac:dyDescent="0.15">
      <c r="AR854" s="12"/>
      <c r="AU854" s="12"/>
      <c r="AX854" s="12"/>
    </row>
    <row r="855" spans="44:50" x14ac:dyDescent="0.15">
      <c r="AR855" s="12"/>
      <c r="AU855" s="12"/>
      <c r="AX855" s="12"/>
    </row>
    <row r="856" spans="44:50" x14ac:dyDescent="0.15">
      <c r="AR856" s="12"/>
      <c r="AU856" s="12"/>
      <c r="AX856" s="12"/>
    </row>
    <row r="857" spans="44:50" x14ac:dyDescent="0.15">
      <c r="AR857" s="12"/>
      <c r="AU857" s="12"/>
      <c r="AX857" s="12"/>
    </row>
    <row r="858" spans="44:50" x14ac:dyDescent="0.15">
      <c r="AR858" s="12"/>
      <c r="AU858" s="12"/>
      <c r="AX858" s="12"/>
    </row>
    <row r="859" spans="44:50" x14ac:dyDescent="0.15">
      <c r="AR859" s="12"/>
      <c r="AU859" s="12"/>
      <c r="AX859" s="12"/>
    </row>
    <row r="860" spans="44:50" x14ac:dyDescent="0.15">
      <c r="AR860" s="12"/>
      <c r="AU860" s="12"/>
      <c r="AX860" s="12"/>
    </row>
    <row r="861" spans="44:50" x14ac:dyDescent="0.15">
      <c r="AR861" s="12"/>
      <c r="AU861" s="12"/>
      <c r="AX861" s="12"/>
    </row>
    <row r="862" spans="44:50" x14ac:dyDescent="0.15">
      <c r="AR862" s="12"/>
      <c r="AU862" s="12"/>
      <c r="AX862" s="12"/>
    </row>
    <row r="863" spans="44:50" x14ac:dyDescent="0.15">
      <c r="AR863" s="12"/>
      <c r="AU863" s="12"/>
      <c r="AX863" s="12"/>
    </row>
    <row r="864" spans="44:50" x14ac:dyDescent="0.15">
      <c r="AR864" s="12"/>
      <c r="AU864" s="12"/>
      <c r="AX864" s="12"/>
    </row>
    <row r="865" spans="44:50" x14ac:dyDescent="0.15">
      <c r="AR865" s="12"/>
      <c r="AU865" s="12"/>
      <c r="AX865" s="12"/>
    </row>
    <row r="866" spans="44:50" x14ac:dyDescent="0.15">
      <c r="AR866" s="12"/>
      <c r="AU866" s="12"/>
      <c r="AX866" s="12"/>
    </row>
    <row r="867" spans="44:50" x14ac:dyDescent="0.15">
      <c r="AR867" s="12"/>
      <c r="AU867" s="12"/>
      <c r="AX867" s="12"/>
    </row>
    <row r="868" spans="44:50" x14ac:dyDescent="0.15">
      <c r="AR868" s="12"/>
      <c r="AU868" s="12"/>
      <c r="AX868" s="12"/>
    </row>
    <row r="869" spans="44:50" x14ac:dyDescent="0.15">
      <c r="AR869" s="12"/>
      <c r="AU869" s="12"/>
      <c r="AX869" s="12"/>
    </row>
    <row r="870" spans="44:50" x14ac:dyDescent="0.15">
      <c r="AR870" s="12"/>
      <c r="AU870" s="12"/>
      <c r="AX870" s="12"/>
    </row>
    <row r="871" spans="44:50" x14ac:dyDescent="0.15">
      <c r="AR871" s="12"/>
      <c r="AU871" s="12"/>
      <c r="AX871" s="12"/>
    </row>
    <row r="872" spans="44:50" x14ac:dyDescent="0.15">
      <c r="AR872" s="12"/>
      <c r="AU872" s="12"/>
      <c r="AX872" s="12"/>
    </row>
    <row r="873" spans="44:50" x14ac:dyDescent="0.15">
      <c r="AR873" s="12"/>
      <c r="AU873" s="12"/>
      <c r="AX873" s="12"/>
    </row>
    <row r="874" spans="44:50" x14ac:dyDescent="0.15">
      <c r="AR874" s="12"/>
      <c r="AU874" s="12"/>
      <c r="AX874" s="12"/>
    </row>
    <row r="875" spans="44:50" x14ac:dyDescent="0.15">
      <c r="AR875" s="12"/>
      <c r="AU875" s="12"/>
      <c r="AX875" s="12"/>
    </row>
    <row r="876" spans="44:50" x14ac:dyDescent="0.15">
      <c r="AR876" s="12"/>
      <c r="AU876" s="12"/>
      <c r="AX876" s="12"/>
    </row>
    <row r="877" spans="44:50" x14ac:dyDescent="0.15">
      <c r="AR877" s="12"/>
      <c r="AU877" s="12"/>
      <c r="AX877" s="12"/>
    </row>
    <row r="878" spans="44:50" x14ac:dyDescent="0.15">
      <c r="AR878" s="12"/>
      <c r="AU878" s="12"/>
      <c r="AX878" s="12"/>
    </row>
    <row r="879" spans="44:50" x14ac:dyDescent="0.15">
      <c r="AR879" s="12"/>
      <c r="AU879" s="12"/>
      <c r="AX879" s="12"/>
    </row>
    <row r="880" spans="44:50" x14ac:dyDescent="0.15">
      <c r="AR880" s="12"/>
      <c r="AU880" s="12"/>
      <c r="AX880" s="12"/>
    </row>
    <row r="881" spans="44:50" x14ac:dyDescent="0.15">
      <c r="AR881" s="12"/>
      <c r="AU881" s="12"/>
      <c r="AX881" s="12"/>
    </row>
    <row r="882" spans="44:50" x14ac:dyDescent="0.15">
      <c r="AR882" s="12"/>
      <c r="AU882" s="12"/>
      <c r="AX882" s="12"/>
    </row>
    <row r="883" spans="44:50" x14ac:dyDescent="0.15">
      <c r="AR883" s="12"/>
      <c r="AU883" s="12"/>
      <c r="AX883" s="12"/>
    </row>
    <row r="884" spans="44:50" x14ac:dyDescent="0.15">
      <c r="AR884" s="12"/>
      <c r="AU884" s="12"/>
      <c r="AX884" s="12"/>
    </row>
    <row r="885" spans="44:50" x14ac:dyDescent="0.15">
      <c r="AR885" s="12"/>
      <c r="AU885" s="12"/>
      <c r="AX885" s="12"/>
    </row>
    <row r="886" spans="44:50" x14ac:dyDescent="0.15">
      <c r="AR886" s="12"/>
      <c r="AU886" s="12"/>
      <c r="AX886" s="12"/>
    </row>
    <row r="887" spans="44:50" x14ac:dyDescent="0.15">
      <c r="AR887" s="12"/>
      <c r="AU887" s="12"/>
      <c r="AX887" s="12"/>
    </row>
    <row r="888" spans="44:50" x14ac:dyDescent="0.15">
      <c r="AR888" s="12"/>
      <c r="AU888" s="12"/>
      <c r="AX888" s="12"/>
    </row>
    <row r="889" spans="44:50" x14ac:dyDescent="0.15">
      <c r="AR889" s="12"/>
      <c r="AU889" s="12"/>
      <c r="AX889" s="12"/>
    </row>
    <row r="890" spans="44:50" x14ac:dyDescent="0.15">
      <c r="AR890" s="12"/>
      <c r="AU890" s="12"/>
      <c r="AX890" s="12"/>
    </row>
    <row r="891" spans="44:50" x14ac:dyDescent="0.15">
      <c r="AR891" s="12"/>
      <c r="AU891" s="12"/>
      <c r="AX891" s="12"/>
    </row>
    <row r="892" spans="44:50" x14ac:dyDescent="0.15">
      <c r="AR892" s="12"/>
      <c r="AU892" s="12"/>
      <c r="AX892" s="12"/>
    </row>
    <row r="893" spans="44:50" x14ac:dyDescent="0.15">
      <c r="AR893" s="12"/>
      <c r="AU893" s="12"/>
      <c r="AX893" s="12"/>
    </row>
    <row r="894" spans="44:50" x14ac:dyDescent="0.15">
      <c r="AR894" s="12"/>
      <c r="AU894" s="12"/>
      <c r="AX894" s="12"/>
    </row>
    <row r="895" spans="44:50" x14ac:dyDescent="0.15">
      <c r="AR895" s="12"/>
      <c r="AU895" s="12"/>
      <c r="AX895" s="12"/>
    </row>
    <row r="896" spans="44:50" x14ac:dyDescent="0.15">
      <c r="AR896" s="12"/>
      <c r="AU896" s="12"/>
      <c r="AX896" s="12"/>
    </row>
    <row r="897" spans="44:50" x14ac:dyDescent="0.15">
      <c r="AR897" s="12"/>
      <c r="AU897" s="12"/>
      <c r="AX897" s="12"/>
    </row>
    <row r="898" spans="44:50" x14ac:dyDescent="0.15">
      <c r="AR898" s="12"/>
      <c r="AU898" s="12"/>
      <c r="AX898" s="12"/>
    </row>
    <row r="899" spans="44:50" x14ac:dyDescent="0.15">
      <c r="AR899" s="12"/>
      <c r="AU899" s="12"/>
      <c r="AX899" s="12"/>
    </row>
    <row r="900" spans="44:50" x14ac:dyDescent="0.15">
      <c r="AR900" s="12"/>
      <c r="AU900" s="12"/>
      <c r="AX900" s="12"/>
    </row>
    <row r="901" spans="44:50" x14ac:dyDescent="0.15">
      <c r="AR901" s="12"/>
      <c r="AU901" s="12"/>
      <c r="AX901" s="12"/>
    </row>
    <row r="902" spans="44:50" x14ac:dyDescent="0.15">
      <c r="AR902" s="12"/>
      <c r="AU902" s="12"/>
      <c r="AX902" s="12"/>
    </row>
    <row r="903" spans="44:50" x14ac:dyDescent="0.15">
      <c r="AR903" s="12"/>
      <c r="AU903" s="12"/>
      <c r="AX903" s="12"/>
    </row>
    <row r="904" spans="44:50" x14ac:dyDescent="0.15">
      <c r="AR904" s="12"/>
      <c r="AU904" s="12"/>
      <c r="AX904" s="12"/>
    </row>
    <row r="905" spans="44:50" x14ac:dyDescent="0.15">
      <c r="AR905" s="12"/>
      <c r="AU905" s="12"/>
      <c r="AX905" s="12"/>
    </row>
    <row r="906" spans="44:50" x14ac:dyDescent="0.15">
      <c r="AR906" s="12"/>
      <c r="AU906" s="12"/>
      <c r="AX906" s="12"/>
    </row>
    <row r="907" spans="44:50" x14ac:dyDescent="0.15">
      <c r="AR907" s="12"/>
      <c r="AU907" s="12"/>
      <c r="AX907" s="12"/>
    </row>
    <row r="908" spans="44:50" x14ac:dyDescent="0.15">
      <c r="AR908" s="12"/>
      <c r="AU908" s="12"/>
      <c r="AX908" s="12"/>
    </row>
    <row r="909" spans="44:50" x14ac:dyDescent="0.15">
      <c r="AR909" s="12"/>
      <c r="AU909" s="12"/>
      <c r="AX909" s="12"/>
    </row>
    <row r="910" spans="44:50" x14ac:dyDescent="0.15">
      <c r="AR910" s="12"/>
      <c r="AU910" s="12"/>
      <c r="AX910" s="12"/>
    </row>
    <row r="911" spans="44:50" x14ac:dyDescent="0.15">
      <c r="AR911" s="12"/>
      <c r="AU911" s="12"/>
      <c r="AX911" s="12"/>
    </row>
    <row r="912" spans="44:50" x14ac:dyDescent="0.15">
      <c r="AR912" s="12"/>
      <c r="AU912" s="12"/>
      <c r="AX912" s="12"/>
    </row>
    <row r="913" spans="44:50" x14ac:dyDescent="0.15">
      <c r="AR913" s="12"/>
      <c r="AU913" s="12"/>
      <c r="AX913" s="12"/>
    </row>
    <row r="914" spans="44:50" x14ac:dyDescent="0.15">
      <c r="AR914" s="12"/>
      <c r="AU914" s="12"/>
      <c r="AX914" s="12"/>
    </row>
    <row r="915" spans="44:50" x14ac:dyDescent="0.15">
      <c r="AR915" s="12"/>
      <c r="AU915" s="12"/>
      <c r="AX915" s="12"/>
    </row>
    <row r="916" spans="44:50" x14ac:dyDescent="0.15">
      <c r="AR916" s="12"/>
      <c r="AU916" s="12"/>
      <c r="AX916" s="12"/>
    </row>
    <row r="917" spans="44:50" x14ac:dyDescent="0.15">
      <c r="AR917" s="12"/>
      <c r="AU917" s="12"/>
      <c r="AX917" s="12"/>
    </row>
    <row r="918" spans="44:50" x14ac:dyDescent="0.15">
      <c r="AR918" s="12"/>
      <c r="AU918" s="12"/>
      <c r="AX918" s="12"/>
    </row>
    <row r="919" spans="44:50" x14ac:dyDescent="0.15">
      <c r="AR919" s="12"/>
      <c r="AU919" s="12"/>
      <c r="AX919" s="12"/>
    </row>
    <row r="920" spans="44:50" x14ac:dyDescent="0.15">
      <c r="AR920" s="12"/>
      <c r="AU920" s="12"/>
      <c r="AX920" s="12"/>
    </row>
    <row r="921" spans="44:50" x14ac:dyDescent="0.15">
      <c r="AR921" s="12"/>
      <c r="AU921" s="12"/>
      <c r="AX921" s="12"/>
    </row>
    <row r="922" spans="44:50" x14ac:dyDescent="0.15">
      <c r="AR922" s="12"/>
      <c r="AU922" s="12"/>
      <c r="AX922" s="12"/>
    </row>
    <row r="923" spans="44:50" x14ac:dyDescent="0.15">
      <c r="AR923" s="12"/>
      <c r="AU923" s="12"/>
      <c r="AX923" s="12"/>
    </row>
    <row r="924" spans="44:50" x14ac:dyDescent="0.15">
      <c r="AR924" s="12"/>
      <c r="AU924" s="12"/>
      <c r="AX924" s="12"/>
    </row>
    <row r="925" spans="44:50" x14ac:dyDescent="0.15">
      <c r="AR925" s="12"/>
      <c r="AU925" s="12"/>
      <c r="AX925" s="12"/>
    </row>
    <row r="926" spans="44:50" x14ac:dyDescent="0.15">
      <c r="AR926" s="12"/>
      <c r="AU926" s="12"/>
      <c r="AX926" s="12"/>
    </row>
    <row r="927" spans="44:50" x14ac:dyDescent="0.15">
      <c r="AR927" s="12"/>
      <c r="AU927" s="12"/>
      <c r="AX927" s="12"/>
    </row>
    <row r="928" spans="44:50" x14ac:dyDescent="0.15">
      <c r="AR928" s="12"/>
      <c r="AU928" s="12"/>
      <c r="AX928" s="12"/>
    </row>
    <row r="929" spans="44:50" x14ac:dyDescent="0.15">
      <c r="AR929" s="12"/>
      <c r="AU929" s="12"/>
      <c r="AX929" s="12"/>
    </row>
    <row r="930" spans="44:50" x14ac:dyDescent="0.15">
      <c r="AR930" s="12"/>
      <c r="AU930" s="12"/>
      <c r="AX930" s="12"/>
    </row>
    <row r="931" spans="44:50" x14ac:dyDescent="0.15">
      <c r="AR931" s="12"/>
      <c r="AU931" s="12"/>
      <c r="AX931" s="12"/>
    </row>
    <row r="932" spans="44:50" x14ac:dyDescent="0.15">
      <c r="AR932" s="12"/>
      <c r="AU932" s="12"/>
      <c r="AX932" s="12"/>
    </row>
    <row r="933" spans="44:50" x14ac:dyDescent="0.15">
      <c r="AR933" s="12"/>
      <c r="AU933" s="12"/>
      <c r="AX933" s="12"/>
    </row>
    <row r="934" spans="44:50" x14ac:dyDescent="0.15">
      <c r="AR934" s="12"/>
      <c r="AU934" s="12"/>
      <c r="AX934" s="12"/>
    </row>
    <row r="935" spans="44:50" x14ac:dyDescent="0.15">
      <c r="AR935" s="12"/>
      <c r="AU935" s="12"/>
      <c r="AX935" s="12"/>
    </row>
    <row r="936" spans="44:50" x14ac:dyDescent="0.15">
      <c r="AR936" s="12"/>
      <c r="AU936" s="12"/>
      <c r="AX936" s="12"/>
    </row>
    <row r="937" spans="44:50" x14ac:dyDescent="0.15">
      <c r="AR937" s="12"/>
      <c r="AU937" s="12"/>
      <c r="AX937" s="12"/>
    </row>
    <row r="938" spans="44:50" x14ac:dyDescent="0.15">
      <c r="AR938" s="12"/>
      <c r="AU938" s="12"/>
      <c r="AX938" s="12"/>
    </row>
    <row r="939" spans="44:50" x14ac:dyDescent="0.15">
      <c r="AR939" s="12"/>
      <c r="AU939" s="12"/>
      <c r="AX939" s="12"/>
    </row>
    <row r="940" spans="44:50" x14ac:dyDescent="0.15">
      <c r="AR940" s="12"/>
      <c r="AU940" s="12"/>
      <c r="AX940" s="12"/>
    </row>
    <row r="941" spans="44:50" x14ac:dyDescent="0.15">
      <c r="AR941" s="12"/>
      <c r="AU941" s="12"/>
      <c r="AX941" s="12"/>
    </row>
    <row r="942" spans="44:50" x14ac:dyDescent="0.15">
      <c r="AR942" s="12"/>
      <c r="AU942" s="12"/>
      <c r="AX942" s="12"/>
    </row>
    <row r="943" spans="44:50" x14ac:dyDescent="0.15">
      <c r="AR943" s="12"/>
      <c r="AU943" s="12"/>
      <c r="AX943" s="12"/>
    </row>
    <row r="944" spans="44:50" x14ac:dyDescent="0.15">
      <c r="AR944" s="12"/>
      <c r="AU944" s="12"/>
      <c r="AX944" s="12"/>
    </row>
    <row r="945" spans="44:50" x14ac:dyDescent="0.15">
      <c r="AR945" s="12"/>
      <c r="AU945" s="12"/>
      <c r="AX945" s="12"/>
    </row>
    <row r="946" spans="44:50" x14ac:dyDescent="0.15">
      <c r="AR946" s="12"/>
      <c r="AU946" s="12"/>
      <c r="AX946" s="12"/>
    </row>
    <row r="947" spans="44:50" x14ac:dyDescent="0.15">
      <c r="AR947" s="12"/>
      <c r="AU947" s="12"/>
      <c r="AX947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2"/>
  <dimension ref="A1:BD737"/>
  <sheetViews>
    <sheetView showGridLines="0" zoomScale="70" zoomScaleNormal="70" zoomScalePageLayoutView="70" workbookViewId="0">
      <pane xSplit="9" ySplit="2" topLeftCell="J3" activePane="bottomRight" state="frozen"/>
      <selection activeCell="V2" sqref="V2"/>
      <selection pane="topRight" activeCell="V2" sqref="V2"/>
      <selection pane="bottomLeft" activeCell="V2" sqref="V2"/>
      <selection pane="bottomRight" activeCell="V2" sqref="V2"/>
    </sheetView>
  </sheetViews>
  <sheetFormatPr baseColWidth="10" defaultColWidth="8.83203125" defaultRowHeight="13" x14ac:dyDescent="0.15"/>
  <cols>
    <col min="1" max="1" width="4" style="12" bestFit="1" customWidth="1"/>
    <col min="2" max="2" width="8.6640625" style="20" bestFit="1" customWidth="1"/>
    <col min="3" max="3" width="15.6640625" style="12" customWidth="1"/>
    <col min="4" max="4" width="1.83203125" style="12" customWidth="1"/>
    <col min="5" max="5" width="8.5" style="12" customWidth="1"/>
    <col min="6" max="6" width="12.1640625" style="12" bestFit="1" customWidth="1"/>
    <col min="7" max="7" width="9.1640625" style="12" customWidth="1"/>
    <col min="8" max="8" width="1.83203125" style="12" customWidth="1"/>
    <col min="9" max="9" width="10.1640625" style="12" bestFit="1" customWidth="1"/>
    <col min="10" max="13" width="10.33203125" style="12" bestFit="1" customWidth="1"/>
    <col min="14" max="21" width="10.33203125" style="12" customWidth="1"/>
    <col min="22" max="22" width="10.33203125" style="15" customWidth="1"/>
    <col min="23" max="40" width="10.33203125" style="12" customWidth="1"/>
    <col min="41" max="41" width="2.83203125" style="12" customWidth="1"/>
    <col min="42" max="42" width="10.1640625" style="12" bestFit="1" customWidth="1"/>
    <col min="43" max="43" width="3.1640625" style="12" bestFit="1" customWidth="1"/>
    <col min="44" max="44" width="6" style="20" bestFit="1" customWidth="1"/>
    <col min="45" max="46" width="9.6640625" style="12" bestFit="1" customWidth="1"/>
    <col min="47" max="47" width="2.33203125" customWidth="1"/>
    <col min="48" max="48" width="10.1640625" style="12" bestFit="1" customWidth="1"/>
    <col min="49" max="49" width="3.1640625" style="12" bestFit="1" customWidth="1"/>
    <col min="50" max="50" width="4.6640625" style="20" bestFit="1" customWidth="1"/>
    <col min="51" max="51" width="9.6640625" style="12" bestFit="1" customWidth="1"/>
    <col min="52" max="52" width="8.6640625" style="12" bestFit="1" customWidth="1"/>
    <col min="53" max="53" width="12.33203125" style="12" bestFit="1" customWidth="1"/>
    <col min="54" max="16384" width="8.83203125" style="12"/>
  </cols>
  <sheetData>
    <row r="1" spans="1:52" s="1" customFormat="1" x14ac:dyDescent="0.15"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2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P1" s="3"/>
      <c r="AQ1" s="3"/>
      <c r="AR1" s="3"/>
      <c r="AS1" s="3"/>
      <c r="AT1" s="3"/>
      <c r="AV1" s="3"/>
      <c r="AW1" s="3"/>
      <c r="AX1" s="3">
        <v>53</v>
      </c>
      <c r="AY1" s="3"/>
      <c r="AZ1" s="3"/>
    </row>
    <row r="2" spans="1:52" s="4" customFormat="1" ht="23" customHeight="1" x14ac:dyDescent="0.15">
      <c r="B2" s="5" t="s">
        <v>31</v>
      </c>
      <c r="C2" s="5" t="s">
        <v>32</v>
      </c>
      <c r="E2" s="6"/>
      <c r="F2" s="7" t="s">
        <v>32</v>
      </c>
      <c r="G2" s="7" t="s">
        <v>33</v>
      </c>
      <c r="H2" s="1"/>
      <c r="I2" s="8"/>
      <c r="J2" s="9" t="s">
        <v>132</v>
      </c>
      <c r="K2" s="10" t="s">
        <v>135</v>
      </c>
      <c r="L2" s="9" t="s">
        <v>136</v>
      </c>
      <c r="M2" s="9" t="s">
        <v>137</v>
      </c>
      <c r="N2" s="9" t="s">
        <v>133</v>
      </c>
      <c r="O2" s="9" t="s">
        <v>134</v>
      </c>
      <c r="P2" s="9" t="s">
        <v>138</v>
      </c>
      <c r="Q2" s="9" t="s">
        <v>139</v>
      </c>
      <c r="R2" s="9" t="s">
        <v>131</v>
      </c>
      <c r="S2" s="9" t="s">
        <v>34</v>
      </c>
      <c r="T2" s="9" t="s">
        <v>140</v>
      </c>
      <c r="U2" s="9" t="s">
        <v>34</v>
      </c>
      <c r="V2" s="9" t="s">
        <v>34</v>
      </c>
      <c r="W2" s="9" t="s">
        <v>34</v>
      </c>
      <c r="X2" s="9" t="s">
        <v>34</v>
      </c>
      <c r="Y2" s="9" t="s">
        <v>34</v>
      </c>
      <c r="Z2" s="9" t="s">
        <v>34</v>
      </c>
      <c r="AA2" s="9" t="s">
        <v>34</v>
      </c>
      <c r="AB2" s="9" t="s">
        <v>34</v>
      </c>
      <c r="AC2" s="9" t="s">
        <v>34</v>
      </c>
      <c r="AD2" s="9" t="s">
        <v>34</v>
      </c>
      <c r="AE2" s="9" t="s">
        <v>34</v>
      </c>
      <c r="AF2" s="9" t="s">
        <v>34</v>
      </c>
      <c r="AG2" s="9" t="s">
        <v>34</v>
      </c>
      <c r="AH2" s="9" t="s">
        <v>34</v>
      </c>
      <c r="AI2" s="9" t="s">
        <v>34</v>
      </c>
      <c r="AJ2" s="9" t="s">
        <v>34</v>
      </c>
      <c r="AK2" s="9" t="s">
        <v>34</v>
      </c>
      <c r="AL2" s="9" t="s">
        <v>34</v>
      </c>
      <c r="AM2" s="9" t="s">
        <v>34</v>
      </c>
      <c r="AN2" s="9" t="s">
        <v>34</v>
      </c>
      <c r="AP2" s="11" t="s">
        <v>35</v>
      </c>
      <c r="AQ2" s="11"/>
      <c r="AR2" s="3"/>
      <c r="AS2" s="11"/>
      <c r="AT2" s="11"/>
      <c r="AV2" s="11"/>
      <c r="AW2" s="11"/>
      <c r="AX2" s="3"/>
      <c r="AY2" s="11"/>
      <c r="AZ2" s="11"/>
    </row>
    <row r="3" spans="1:52" customFormat="1" x14ac:dyDescent="0.15">
      <c r="A3" s="12">
        <v>1</v>
      </c>
      <c r="B3" s="13" t="s">
        <v>36</v>
      </c>
      <c r="C3" s="6">
        <v>5591</v>
      </c>
      <c r="D3" s="12"/>
      <c r="E3" s="13">
        <v>1</v>
      </c>
      <c r="F3" s="6">
        <v>186</v>
      </c>
      <c r="G3" s="6">
        <v>0.51666666666666672</v>
      </c>
      <c r="H3" s="1"/>
      <c r="I3" s="14">
        <v>44562</v>
      </c>
      <c r="J3" s="15">
        <v>36</v>
      </c>
      <c r="K3" s="15">
        <v>35</v>
      </c>
      <c r="L3" s="15">
        <v>0</v>
      </c>
      <c r="M3" s="15">
        <v>0</v>
      </c>
      <c r="N3" s="15">
        <v>27</v>
      </c>
      <c r="O3" s="15">
        <v>25</v>
      </c>
      <c r="P3" s="15">
        <v>0</v>
      </c>
      <c r="Q3" s="15">
        <v>0</v>
      </c>
      <c r="R3" s="15">
        <v>63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2"/>
      <c r="AP3" s="16">
        <v>186</v>
      </c>
      <c r="AQ3" s="17">
        <v>1</v>
      </c>
      <c r="AR3" s="18" t="s">
        <v>37</v>
      </c>
      <c r="AS3" s="19">
        <v>186</v>
      </c>
      <c r="AT3" s="19" t="s">
        <v>37</v>
      </c>
      <c r="AV3" s="16">
        <v>186</v>
      </c>
      <c r="AW3" s="17">
        <v>1</v>
      </c>
      <c r="AX3" s="18">
        <v>1</v>
      </c>
      <c r="AY3" s="19">
        <v>186</v>
      </c>
      <c r="AZ3" s="19">
        <v>186</v>
      </c>
    </row>
    <row r="4" spans="1:52" customFormat="1" x14ac:dyDescent="0.15">
      <c r="A4" s="12">
        <v>2</v>
      </c>
      <c r="B4" s="13" t="s">
        <v>38</v>
      </c>
      <c r="C4" s="6">
        <v>4176</v>
      </c>
      <c r="D4" s="12"/>
      <c r="E4" s="13">
        <v>2</v>
      </c>
      <c r="F4" s="6">
        <v>1329</v>
      </c>
      <c r="G4" s="6">
        <v>3.6916666666666669</v>
      </c>
      <c r="H4" s="1"/>
      <c r="I4" s="14">
        <v>44563</v>
      </c>
      <c r="J4" s="15">
        <v>36</v>
      </c>
      <c r="K4" s="15">
        <v>35</v>
      </c>
      <c r="L4" s="15">
        <v>0</v>
      </c>
      <c r="M4" s="15">
        <v>0</v>
      </c>
      <c r="N4" s="15">
        <v>27</v>
      </c>
      <c r="O4" s="15">
        <v>26</v>
      </c>
      <c r="P4" s="15">
        <v>0</v>
      </c>
      <c r="Q4" s="15">
        <v>0</v>
      </c>
      <c r="R4" s="15">
        <v>63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2"/>
      <c r="AP4" s="16">
        <v>187</v>
      </c>
      <c r="AQ4" s="17">
        <v>1</v>
      </c>
      <c r="AR4" s="18" t="s">
        <v>37</v>
      </c>
      <c r="AS4" s="19">
        <v>373</v>
      </c>
      <c r="AT4" s="19" t="s">
        <v>37</v>
      </c>
      <c r="AV4" s="16">
        <v>187</v>
      </c>
      <c r="AW4" s="17">
        <v>2</v>
      </c>
      <c r="AX4" s="18" t="s">
        <v>37</v>
      </c>
      <c r="AY4" s="19">
        <v>187</v>
      </c>
      <c r="AZ4" s="19" t="s">
        <v>37</v>
      </c>
    </row>
    <row r="5" spans="1:52" customFormat="1" x14ac:dyDescent="0.15">
      <c r="A5" s="12">
        <v>3</v>
      </c>
      <c r="B5" s="13" t="s">
        <v>39</v>
      </c>
      <c r="C5" s="6">
        <v>5147</v>
      </c>
      <c r="D5" s="12"/>
      <c r="E5" s="13">
        <v>3</v>
      </c>
      <c r="F5" s="6">
        <v>1364</v>
      </c>
      <c r="G5" s="6">
        <v>3.7888888888888888</v>
      </c>
      <c r="H5" s="1"/>
      <c r="I5" s="14">
        <v>44564</v>
      </c>
      <c r="J5" s="15">
        <v>36</v>
      </c>
      <c r="K5" s="15">
        <v>36</v>
      </c>
      <c r="L5" s="15">
        <v>0</v>
      </c>
      <c r="M5" s="15">
        <v>0</v>
      </c>
      <c r="N5" s="15">
        <v>27</v>
      </c>
      <c r="O5" s="15">
        <v>26</v>
      </c>
      <c r="P5" s="15">
        <v>0</v>
      </c>
      <c r="Q5" s="15">
        <v>0</v>
      </c>
      <c r="R5" s="15">
        <v>64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2"/>
      <c r="AP5" s="16">
        <v>189</v>
      </c>
      <c r="AQ5" s="17">
        <v>1</v>
      </c>
      <c r="AR5" s="18" t="s">
        <v>37</v>
      </c>
      <c r="AS5" s="19">
        <v>562</v>
      </c>
      <c r="AT5" s="19" t="s">
        <v>37</v>
      </c>
      <c r="AV5" s="16">
        <v>189</v>
      </c>
      <c r="AW5" s="17">
        <v>2</v>
      </c>
      <c r="AX5" s="18" t="s">
        <v>37</v>
      </c>
      <c r="AY5" s="19">
        <v>376</v>
      </c>
      <c r="AZ5" s="19" t="s">
        <v>37</v>
      </c>
    </row>
    <row r="6" spans="1:52" customFormat="1" x14ac:dyDescent="0.15">
      <c r="A6" s="12">
        <v>4</v>
      </c>
      <c r="B6" s="13" t="s">
        <v>40</v>
      </c>
      <c r="C6" s="6">
        <v>5817</v>
      </c>
      <c r="D6" s="12"/>
      <c r="E6" s="13">
        <v>4</v>
      </c>
      <c r="F6" s="6">
        <v>1399</v>
      </c>
      <c r="G6" s="6">
        <v>3.8861111111111111</v>
      </c>
      <c r="H6" s="1"/>
      <c r="I6" s="14">
        <v>44565</v>
      </c>
      <c r="J6" s="15">
        <v>37</v>
      </c>
      <c r="K6" s="15">
        <v>36</v>
      </c>
      <c r="L6" s="15">
        <v>0</v>
      </c>
      <c r="M6" s="15">
        <v>0</v>
      </c>
      <c r="N6" s="15">
        <v>27</v>
      </c>
      <c r="O6" s="15">
        <v>26</v>
      </c>
      <c r="P6" s="15">
        <v>0</v>
      </c>
      <c r="Q6" s="15">
        <v>0</v>
      </c>
      <c r="R6" s="15">
        <v>64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2"/>
      <c r="AP6" s="16">
        <v>190</v>
      </c>
      <c r="AQ6" s="17">
        <v>1</v>
      </c>
      <c r="AR6" s="18" t="s">
        <v>37</v>
      </c>
      <c r="AS6" s="19">
        <v>752</v>
      </c>
      <c r="AT6" s="19" t="s">
        <v>37</v>
      </c>
      <c r="AV6" s="16">
        <v>190</v>
      </c>
      <c r="AW6" s="17">
        <v>2</v>
      </c>
      <c r="AX6" s="18" t="s">
        <v>37</v>
      </c>
      <c r="AY6" s="19">
        <v>566</v>
      </c>
      <c r="AZ6" s="19" t="s">
        <v>37</v>
      </c>
    </row>
    <row r="7" spans="1:52" customFormat="1" x14ac:dyDescent="0.15">
      <c r="A7" s="12">
        <v>5</v>
      </c>
      <c r="B7" s="13" t="s">
        <v>41</v>
      </c>
      <c r="C7" s="6">
        <v>7025</v>
      </c>
      <c r="D7" s="12"/>
      <c r="E7" s="13">
        <v>5</v>
      </c>
      <c r="F7" s="6">
        <v>1032</v>
      </c>
      <c r="G7" s="6">
        <v>2.8666666666666667</v>
      </c>
      <c r="H7" s="1"/>
      <c r="I7" s="14">
        <v>44566</v>
      </c>
      <c r="J7" s="15">
        <v>37</v>
      </c>
      <c r="K7" s="15">
        <v>36</v>
      </c>
      <c r="L7" s="15">
        <v>0</v>
      </c>
      <c r="M7" s="15">
        <v>0</v>
      </c>
      <c r="N7" s="15">
        <v>27</v>
      </c>
      <c r="O7" s="15">
        <v>26</v>
      </c>
      <c r="P7" s="15">
        <v>0</v>
      </c>
      <c r="Q7" s="15">
        <v>0</v>
      </c>
      <c r="R7" s="15">
        <v>64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2"/>
      <c r="AP7" s="16">
        <v>190</v>
      </c>
      <c r="AQ7" s="17">
        <v>1</v>
      </c>
      <c r="AR7" s="18" t="s">
        <v>37</v>
      </c>
      <c r="AS7" s="19">
        <v>942</v>
      </c>
      <c r="AT7" s="19" t="s">
        <v>37</v>
      </c>
      <c r="AV7" s="16">
        <v>190</v>
      </c>
      <c r="AW7" s="17">
        <v>2</v>
      </c>
      <c r="AX7" s="18" t="s">
        <v>37</v>
      </c>
      <c r="AY7" s="19">
        <v>756</v>
      </c>
      <c r="AZ7" s="19" t="s">
        <v>37</v>
      </c>
    </row>
    <row r="8" spans="1:52" customFormat="1" x14ac:dyDescent="0.15">
      <c r="A8" s="12">
        <v>6</v>
      </c>
      <c r="B8" s="13" t="s">
        <v>42</v>
      </c>
      <c r="C8" s="6">
        <v>7451</v>
      </c>
      <c r="D8" s="12"/>
      <c r="E8" s="13">
        <v>6</v>
      </c>
      <c r="F8" s="6">
        <v>994</v>
      </c>
      <c r="G8" s="6">
        <v>2.7611111111111111</v>
      </c>
      <c r="H8" s="1"/>
      <c r="I8" s="14">
        <v>44567</v>
      </c>
      <c r="J8" s="15">
        <v>37</v>
      </c>
      <c r="K8" s="15">
        <v>36</v>
      </c>
      <c r="L8" s="15">
        <v>0</v>
      </c>
      <c r="M8" s="15">
        <v>0</v>
      </c>
      <c r="N8" s="15">
        <v>28</v>
      </c>
      <c r="O8" s="15">
        <v>26</v>
      </c>
      <c r="P8" s="15">
        <v>0</v>
      </c>
      <c r="Q8" s="15">
        <v>0</v>
      </c>
      <c r="R8" s="15">
        <v>64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2"/>
      <c r="AP8" s="16">
        <v>191</v>
      </c>
      <c r="AQ8" s="17">
        <v>1</v>
      </c>
      <c r="AR8" s="18" t="s">
        <v>37</v>
      </c>
      <c r="AS8" s="19">
        <v>1133</v>
      </c>
      <c r="AT8" s="19" t="s">
        <v>37</v>
      </c>
      <c r="AV8" s="16">
        <v>191</v>
      </c>
      <c r="AW8" s="17">
        <v>2</v>
      </c>
      <c r="AX8" s="18" t="s">
        <v>37</v>
      </c>
      <c r="AY8" s="19">
        <v>947</v>
      </c>
      <c r="AZ8" s="19" t="s">
        <v>37</v>
      </c>
    </row>
    <row r="9" spans="1:52" customFormat="1" x14ac:dyDescent="0.15">
      <c r="A9" s="12">
        <v>7</v>
      </c>
      <c r="B9" s="13" t="s">
        <v>43</v>
      </c>
      <c r="C9" s="6">
        <v>8373</v>
      </c>
      <c r="D9" s="12"/>
      <c r="E9" s="13">
        <v>7</v>
      </c>
      <c r="F9" s="6">
        <v>1022</v>
      </c>
      <c r="G9" s="6">
        <v>2.838888888888889</v>
      </c>
      <c r="H9" s="1"/>
      <c r="I9" s="14">
        <v>44568</v>
      </c>
      <c r="J9" s="15">
        <v>37</v>
      </c>
      <c r="K9" s="15">
        <v>36</v>
      </c>
      <c r="L9" s="15">
        <v>0</v>
      </c>
      <c r="M9" s="15">
        <v>0</v>
      </c>
      <c r="N9" s="15">
        <v>28</v>
      </c>
      <c r="O9" s="15">
        <v>26</v>
      </c>
      <c r="P9" s="15">
        <v>0</v>
      </c>
      <c r="Q9" s="15">
        <v>0</v>
      </c>
      <c r="R9" s="15">
        <v>64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2"/>
      <c r="AP9" s="16">
        <v>191</v>
      </c>
      <c r="AQ9" s="17">
        <v>1</v>
      </c>
      <c r="AR9" s="18" t="s">
        <v>37</v>
      </c>
      <c r="AS9" s="19">
        <v>1324</v>
      </c>
      <c r="AT9" s="19" t="s">
        <v>37</v>
      </c>
      <c r="AV9" s="16">
        <v>191</v>
      </c>
      <c r="AW9" s="17">
        <v>2</v>
      </c>
      <c r="AX9" s="18" t="s">
        <v>37</v>
      </c>
      <c r="AY9" s="19">
        <v>1138</v>
      </c>
      <c r="AZ9" s="19" t="s">
        <v>37</v>
      </c>
    </row>
    <row r="10" spans="1:52" customFormat="1" x14ac:dyDescent="0.15">
      <c r="A10" s="12">
        <v>8</v>
      </c>
      <c r="B10" s="13" t="s">
        <v>44</v>
      </c>
      <c r="C10" s="6">
        <v>5364</v>
      </c>
      <c r="D10" s="12"/>
      <c r="E10" s="13">
        <v>8</v>
      </c>
      <c r="F10" s="6">
        <v>1050</v>
      </c>
      <c r="G10" s="6">
        <v>2.9166666666666665</v>
      </c>
      <c r="H10" s="1"/>
      <c r="I10" s="14">
        <v>44569</v>
      </c>
      <c r="J10" s="15">
        <v>37</v>
      </c>
      <c r="K10" s="15">
        <v>36</v>
      </c>
      <c r="L10" s="15">
        <v>0</v>
      </c>
      <c r="M10" s="15">
        <v>0</v>
      </c>
      <c r="N10" s="15">
        <v>28</v>
      </c>
      <c r="O10" s="15">
        <v>26</v>
      </c>
      <c r="P10" s="15">
        <v>0</v>
      </c>
      <c r="Q10" s="15">
        <v>0</v>
      </c>
      <c r="R10" s="15">
        <v>64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2"/>
      <c r="AP10" s="16">
        <v>191</v>
      </c>
      <c r="AQ10" s="17">
        <v>1</v>
      </c>
      <c r="AR10" s="18" t="s">
        <v>37</v>
      </c>
      <c r="AS10" s="19">
        <v>1515</v>
      </c>
      <c r="AT10" s="19" t="s">
        <v>37</v>
      </c>
      <c r="AV10" s="16">
        <v>191</v>
      </c>
      <c r="AW10" s="17">
        <v>2</v>
      </c>
      <c r="AX10" s="18">
        <v>2</v>
      </c>
      <c r="AY10" s="19">
        <v>1329</v>
      </c>
      <c r="AZ10" s="19">
        <v>1329</v>
      </c>
    </row>
    <row r="11" spans="1:52" customFormat="1" x14ac:dyDescent="0.15">
      <c r="A11" s="12">
        <v>9</v>
      </c>
      <c r="B11" s="13" t="s">
        <v>45</v>
      </c>
      <c r="C11" s="6">
        <v>5072</v>
      </c>
      <c r="D11" s="12"/>
      <c r="E11" s="13">
        <v>9</v>
      </c>
      <c r="F11" s="6">
        <v>1078</v>
      </c>
      <c r="G11" s="6">
        <v>2.9944444444444445</v>
      </c>
      <c r="H11" s="1"/>
      <c r="I11" s="14">
        <v>44570</v>
      </c>
      <c r="J11" s="15">
        <v>37</v>
      </c>
      <c r="K11" s="15">
        <v>36</v>
      </c>
      <c r="L11" s="15">
        <v>0</v>
      </c>
      <c r="M11" s="15">
        <v>0</v>
      </c>
      <c r="N11" s="15">
        <v>28</v>
      </c>
      <c r="O11" s="15">
        <v>27</v>
      </c>
      <c r="P11" s="15">
        <v>0</v>
      </c>
      <c r="Q11" s="15">
        <v>0</v>
      </c>
      <c r="R11" s="15">
        <v>64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2"/>
      <c r="AP11" s="16">
        <v>192</v>
      </c>
      <c r="AQ11" s="17">
        <v>1</v>
      </c>
      <c r="AR11" s="18" t="s">
        <v>37</v>
      </c>
      <c r="AS11" s="19">
        <v>1707</v>
      </c>
      <c r="AT11" s="19" t="s">
        <v>37</v>
      </c>
      <c r="AV11" s="16">
        <v>192</v>
      </c>
      <c r="AW11" s="17">
        <v>3</v>
      </c>
      <c r="AX11" s="18" t="s">
        <v>37</v>
      </c>
      <c r="AY11" s="19">
        <v>192</v>
      </c>
      <c r="AZ11" s="19" t="s">
        <v>37</v>
      </c>
    </row>
    <row r="12" spans="1:52" customFormat="1" x14ac:dyDescent="0.15">
      <c r="A12" s="12">
        <v>10</v>
      </c>
      <c r="B12" s="13" t="s">
        <v>46</v>
      </c>
      <c r="C12" s="6">
        <v>3210</v>
      </c>
      <c r="D12" s="12"/>
      <c r="E12" s="13">
        <v>10</v>
      </c>
      <c r="F12" s="6">
        <v>1106</v>
      </c>
      <c r="G12" s="6">
        <v>3.0722222222222224</v>
      </c>
      <c r="H12" s="1"/>
      <c r="I12" s="14">
        <v>44571</v>
      </c>
      <c r="J12" s="15">
        <v>37</v>
      </c>
      <c r="K12" s="15">
        <v>37</v>
      </c>
      <c r="L12" s="15">
        <v>0</v>
      </c>
      <c r="M12" s="15">
        <v>0</v>
      </c>
      <c r="N12" s="15">
        <v>28</v>
      </c>
      <c r="O12" s="15">
        <v>27</v>
      </c>
      <c r="P12" s="15">
        <v>0</v>
      </c>
      <c r="Q12" s="15">
        <v>0</v>
      </c>
      <c r="R12" s="15">
        <v>65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2"/>
      <c r="AP12" s="16">
        <v>194</v>
      </c>
      <c r="AQ12" s="17">
        <v>1</v>
      </c>
      <c r="AR12" s="18" t="s">
        <v>37</v>
      </c>
      <c r="AS12" s="19">
        <v>1901</v>
      </c>
      <c r="AT12" s="19" t="s">
        <v>37</v>
      </c>
      <c r="AV12" s="16">
        <v>194</v>
      </c>
      <c r="AW12" s="17">
        <v>3</v>
      </c>
      <c r="AX12" s="18" t="s">
        <v>37</v>
      </c>
      <c r="AY12" s="19">
        <v>386</v>
      </c>
      <c r="AZ12" s="19" t="s">
        <v>37</v>
      </c>
    </row>
    <row r="13" spans="1:52" customFormat="1" x14ac:dyDescent="0.15">
      <c r="A13" s="12">
        <v>11</v>
      </c>
      <c r="B13" s="13" t="s">
        <v>47</v>
      </c>
      <c r="C13" s="6">
        <v>3080</v>
      </c>
      <c r="D13" s="12"/>
      <c r="E13" s="13">
        <v>11</v>
      </c>
      <c r="F13" s="6">
        <v>1134</v>
      </c>
      <c r="G13" s="6">
        <v>3.15</v>
      </c>
      <c r="H13" s="1"/>
      <c r="I13" s="14">
        <v>44572</v>
      </c>
      <c r="J13" s="15">
        <v>38</v>
      </c>
      <c r="K13" s="15">
        <v>37</v>
      </c>
      <c r="L13" s="15">
        <v>0</v>
      </c>
      <c r="M13" s="15">
        <v>0</v>
      </c>
      <c r="N13" s="15">
        <v>28</v>
      </c>
      <c r="O13" s="15">
        <v>27</v>
      </c>
      <c r="P13" s="15">
        <v>0</v>
      </c>
      <c r="Q13" s="15">
        <v>0</v>
      </c>
      <c r="R13" s="15">
        <v>65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2"/>
      <c r="AP13" s="16">
        <v>195</v>
      </c>
      <c r="AQ13" s="17">
        <v>1</v>
      </c>
      <c r="AR13" s="18" t="s">
        <v>37</v>
      </c>
      <c r="AS13" s="19">
        <v>2096</v>
      </c>
      <c r="AT13" s="19" t="s">
        <v>37</v>
      </c>
      <c r="AV13" s="16">
        <v>195</v>
      </c>
      <c r="AW13" s="17">
        <v>3</v>
      </c>
      <c r="AX13" s="18" t="s">
        <v>37</v>
      </c>
      <c r="AY13" s="19">
        <v>581</v>
      </c>
      <c r="AZ13" s="19" t="s">
        <v>37</v>
      </c>
    </row>
    <row r="14" spans="1:52" customFormat="1" x14ac:dyDescent="0.15">
      <c r="A14" s="12">
        <v>12</v>
      </c>
      <c r="B14" s="13" t="s">
        <v>48</v>
      </c>
      <c r="C14" s="6">
        <v>4888</v>
      </c>
      <c r="D14" s="12"/>
      <c r="E14" s="13">
        <v>12</v>
      </c>
      <c r="F14" s="6">
        <v>1162</v>
      </c>
      <c r="G14" s="6">
        <v>3.2277777777777779</v>
      </c>
      <c r="H14" s="1"/>
      <c r="I14" s="14">
        <v>44573</v>
      </c>
      <c r="J14" s="15">
        <v>38</v>
      </c>
      <c r="K14" s="15">
        <v>37</v>
      </c>
      <c r="L14" s="15">
        <v>0</v>
      </c>
      <c r="M14" s="15">
        <v>0</v>
      </c>
      <c r="N14" s="15">
        <v>28</v>
      </c>
      <c r="O14" s="15">
        <v>27</v>
      </c>
      <c r="P14" s="15">
        <v>0</v>
      </c>
      <c r="Q14" s="15">
        <v>0</v>
      </c>
      <c r="R14" s="15">
        <v>65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2"/>
      <c r="AP14" s="16">
        <v>195</v>
      </c>
      <c r="AQ14" s="17">
        <v>1</v>
      </c>
      <c r="AR14" s="18" t="s">
        <v>37</v>
      </c>
      <c r="AS14" s="19">
        <v>2291</v>
      </c>
      <c r="AT14" s="19" t="s">
        <v>37</v>
      </c>
      <c r="AV14" s="16">
        <v>195</v>
      </c>
      <c r="AW14" s="17">
        <v>3</v>
      </c>
      <c r="AX14" s="18" t="s">
        <v>37</v>
      </c>
      <c r="AY14" s="19">
        <v>776</v>
      </c>
      <c r="AZ14" s="19" t="s">
        <v>37</v>
      </c>
    </row>
    <row r="15" spans="1:52" customFormat="1" x14ac:dyDescent="0.15">
      <c r="A15" s="12"/>
      <c r="B15" s="13">
        <v>2022</v>
      </c>
      <c r="C15" s="6">
        <v>65194</v>
      </c>
      <c r="D15" s="12"/>
      <c r="E15" s="13">
        <v>13</v>
      </c>
      <c r="F15" s="6">
        <v>1190</v>
      </c>
      <c r="G15" s="6">
        <v>3.3055555555555554</v>
      </c>
      <c r="H15" s="1"/>
      <c r="I15" s="14">
        <v>44574</v>
      </c>
      <c r="J15" s="15">
        <v>38</v>
      </c>
      <c r="K15" s="15">
        <v>37</v>
      </c>
      <c r="L15" s="15">
        <v>0</v>
      </c>
      <c r="M15" s="15">
        <v>0</v>
      </c>
      <c r="N15" s="15">
        <v>29</v>
      </c>
      <c r="O15" s="15">
        <v>27</v>
      </c>
      <c r="P15" s="15">
        <v>0</v>
      </c>
      <c r="Q15" s="15">
        <v>0</v>
      </c>
      <c r="R15" s="15">
        <v>65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2"/>
      <c r="AP15" s="16">
        <v>196</v>
      </c>
      <c r="AQ15" s="17">
        <v>1</v>
      </c>
      <c r="AR15" s="18" t="s">
        <v>37</v>
      </c>
      <c r="AS15" s="19">
        <v>2487</v>
      </c>
      <c r="AT15" s="19" t="s">
        <v>37</v>
      </c>
      <c r="AV15" s="16">
        <v>196</v>
      </c>
      <c r="AW15" s="17">
        <v>3</v>
      </c>
      <c r="AX15" s="18" t="s">
        <v>37</v>
      </c>
      <c r="AY15" s="19">
        <v>972</v>
      </c>
      <c r="AZ15" s="19" t="s">
        <v>37</v>
      </c>
    </row>
    <row r="16" spans="1:52" customFormat="1" x14ac:dyDescent="0.15">
      <c r="A16" s="12"/>
      <c r="B16" s="20"/>
      <c r="C16" s="12"/>
      <c r="D16" s="12"/>
      <c r="E16" s="13">
        <v>14</v>
      </c>
      <c r="F16" s="6">
        <v>1218</v>
      </c>
      <c r="G16" s="6">
        <v>3.3833333333333333</v>
      </c>
      <c r="H16" s="1"/>
      <c r="I16" s="14">
        <v>44575</v>
      </c>
      <c r="J16" s="15">
        <v>38</v>
      </c>
      <c r="K16" s="15">
        <v>37</v>
      </c>
      <c r="L16" s="15">
        <v>0</v>
      </c>
      <c r="M16" s="15">
        <v>0</v>
      </c>
      <c r="N16" s="15">
        <v>29</v>
      </c>
      <c r="O16" s="15">
        <v>27</v>
      </c>
      <c r="P16" s="15">
        <v>0</v>
      </c>
      <c r="Q16" s="15">
        <v>0</v>
      </c>
      <c r="R16" s="15">
        <v>65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2"/>
      <c r="AP16" s="16">
        <v>196</v>
      </c>
      <c r="AQ16" s="17">
        <v>1</v>
      </c>
      <c r="AR16" s="18" t="s">
        <v>37</v>
      </c>
      <c r="AS16" s="19">
        <v>2683</v>
      </c>
      <c r="AT16" s="19" t="s">
        <v>37</v>
      </c>
      <c r="AV16" s="16">
        <v>196</v>
      </c>
      <c r="AW16" s="17">
        <v>3</v>
      </c>
      <c r="AX16" s="18" t="s">
        <v>37</v>
      </c>
      <c r="AY16" s="19">
        <v>1168</v>
      </c>
      <c r="AZ16" s="19" t="s">
        <v>37</v>
      </c>
    </row>
    <row r="17" spans="1:56" customFormat="1" x14ac:dyDescent="0.15">
      <c r="B17" s="20"/>
      <c r="C17" s="12"/>
      <c r="E17" s="13">
        <v>15</v>
      </c>
      <c r="F17" s="6">
        <v>1246</v>
      </c>
      <c r="G17" s="6">
        <v>3.4611111111111112</v>
      </c>
      <c r="H17" s="1"/>
      <c r="I17" s="14">
        <v>44576</v>
      </c>
      <c r="J17" s="15">
        <v>38</v>
      </c>
      <c r="K17" s="15">
        <v>37</v>
      </c>
      <c r="L17" s="15">
        <v>0</v>
      </c>
      <c r="M17" s="15">
        <v>0</v>
      </c>
      <c r="N17" s="15">
        <v>29</v>
      </c>
      <c r="O17" s="15">
        <v>27</v>
      </c>
      <c r="P17" s="15">
        <v>0</v>
      </c>
      <c r="Q17" s="15">
        <v>0</v>
      </c>
      <c r="R17" s="15">
        <v>65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2"/>
      <c r="AP17" s="16">
        <v>196</v>
      </c>
      <c r="AQ17" s="17">
        <v>1</v>
      </c>
      <c r="AR17" s="18" t="s">
        <v>37</v>
      </c>
      <c r="AS17" s="19">
        <v>2879</v>
      </c>
      <c r="AT17" s="19" t="s">
        <v>37</v>
      </c>
      <c r="AV17" s="16">
        <v>196</v>
      </c>
      <c r="AW17" s="17">
        <v>3</v>
      </c>
      <c r="AX17" s="18">
        <v>3</v>
      </c>
      <c r="AY17" s="19">
        <v>1364</v>
      </c>
      <c r="AZ17" s="19">
        <v>1364</v>
      </c>
    </row>
    <row r="18" spans="1:56" customFormat="1" x14ac:dyDescent="0.15">
      <c r="A18" s="12"/>
      <c r="B18" s="20"/>
      <c r="C18" s="12"/>
      <c r="D18" s="12"/>
      <c r="E18" s="13">
        <v>16</v>
      </c>
      <c r="F18" s="6">
        <v>1274</v>
      </c>
      <c r="G18" s="6">
        <v>3.5388888888888888</v>
      </c>
      <c r="H18" s="1"/>
      <c r="I18" s="14">
        <v>44577</v>
      </c>
      <c r="J18" s="15">
        <v>38</v>
      </c>
      <c r="K18" s="15">
        <v>37</v>
      </c>
      <c r="L18" s="15">
        <v>0</v>
      </c>
      <c r="M18" s="15">
        <v>0</v>
      </c>
      <c r="N18" s="15">
        <v>29</v>
      </c>
      <c r="O18" s="15">
        <v>28</v>
      </c>
      <c r="P18" s="15">
        <v>0</v>
      </c>
      <c r="Q18" s="15">
        <v>0</v>
      </c>
      <c r="R18" s="15">
        <v>65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2"/>
      <c r="AP18" s="16">
        <v>197</v>
      </c>
      <c r="AQ18" s="17">
        <v>1</v>
      </c>
      <c r="AR18" s="18" t="s">
        <v>37</v>
      </c>
      <c r="AS18" s="19">
        <v>3076</v>
      </c>
      <c r="AT18" s="19" t="s">
        <v>37</v>
      </c>
      <c r="AV18" s="16">
        <v>197</v>
      </c>
      <c r="AW18" s="17">
        <v>4</v>
      </c>
      <c r="AX18" s="18" t="s">
        <v>37</v>
      </c>
      <c r="AY18" s="19">
        <v>197</v>
      </c>
      <c r="AZ18" s="19" t="s">
        <v>37</v>
      </c>
    </row>
    <row r="19" spans="1:56" customFormat="1" x14ac:dyDescent="0.15">
      <c r="A19" s="21"/>
      <c r="B19" s="20"/>
      <c r="C19" s="12"/>
      <c r="D19" s="12"/>
      <c r="E19" s="13">
        <v>17</v>
      </c>
      <c r="F19" s="6">
        <v>1456</v>
      </c>
      <c r="G19" s="6">
        <v>4.0444444444444443</v>
      </c>
      <c r="H19" s="1"/>
      <c r="I19" s="14">
        <v>44578</v>
      </c>
      <c r="J19" s="15">
        <v>38</v>
      </c>
      <c r="K19" s="15">
        <v>38</v>
      </c>
      <c r="L19" s="15">
        <v>0</v>
      </c>
      <c r="M19" s="15">
        <v>0</v>
      </c>
      <c r="N19" s="15">
        <v>29</v>
      </c>
      <c r="O19" s="15">
        <v>28</v>
      </c>
      <c r="P19" s="15">
        <v>0</v>
      </c>
      <c r="Q19" s="15">
        <v>0</v>
      </c>
      <c r="R19" s="15">
        <v>66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2"/>
      <c r="AP19" s="16">
        <v>199</v>
      </c>
      <c r="AQ19" s="17">
        <v>1</v>
      </c>
      <c r="AR19" s="18" t="s">
        <v>37</v>
      </c>
      <c r="AS19" s="19">
        <v>3275</v>
      </c>
      <c r="AT19" s="19" t="s">
        <v>37</v>
      </c>
      <c r="AV19" s="16">
        <v>199</v>
      </c>
      <c r="AW19" s="17">
        <v>4</v>
      </c>
      <c r="AX19" s="18" t="s">
        <v>37</v>
      </c>
      <c r="AY19" s="19">
        <v>396</v>
      </c>
      <c r="AZ19" s="19" t="s">
        <v>37</v>
      </c>
      <c r="BD19" s="22"/>
    </row>
    <row r="20" spans="1:56" customFormat="1" x14ac:dyDescent="0.15">
      <c r="A20" s="12"/>
      <c r="B20" s="20"/>
      <c r="C20" s="12"/>
      <c r="D20" s="12"/>
      <c r="E20" s="13">
        <v>18</v>
      </c>
      <c r="F20" s="6">
        <v>1491</v>
      </c>
      <c r="G20" s="6">
        <v>4.1416666666666666</v>
      </c>
      <c r="H20" s="1"/>
      <c r="I20" s="14">
        <v>44579</v>
      </c>
      <c r="J20" s="15">
        <v>39</v>
      </c>
      <c r="K20" s="15">
        <v>38</v>
      </c>
      <c r="L20" s="15">
        <v>0</v>
      </c>
      <c r="M20" s="15">
        <v>0</v>
      </c>
      <c r="N20" s="15">
        <v>29</v>
      </c>
      <c r="O20" s="15">
        <v>28</v>
      </c>
      <c r="P20" s="15">
        <v>0</v>
      </c>
      <c r="Q20" s="15">
        <v>0</v>
      </c>
      <c r="R20" s="15">
        <v>66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2"/>
      <c r="AP20" s="16">
        <v>200</v>
      </c>
      <c r="AQ20" s="17">
        <v>1</v>
      </c>
      <c r="AR20" s="18" t="s">
        <v>37</v>
      </c>
      <c r="AS20" s="19">
        <v>3475</v>
      </c>
      <c r="AT20" s="19" t="s">
        <v>37</v>
      </c>
      <c r="AV20" s="16">
        <v>200</v>
      </c>
      <c r="AW20" s="17">
        <v>4</v>
      </c>
      <c r="AX20" s="18" t="s">
        <v>37</v>
      </c>
      <c r="AY20" s="19">
        <v>596</v>
      </c>
      <c r="AZ20" s="19" t="s">
        <v>37</v>
      </c>
      <c r="BD20" s="22"/>
    </row>
    <row r="21" spans="1:56" customFormat="1" x14ac:dyDescent="0.15">
      <c r="A21" s="12"/>
      <c r="B21" s="20"/>
      <c r="C21" s="12"/>
      <c r="D21" s="12"/>
      <c r="E21" s="13">
        <v>19</v>
      </c>
      <c r="F21" s="6">
        <v>1526</v>
      </c>
      <c r="G21" s="6">
        <v>4.2388888888888889</v>
      </c>
      <c r="H21" s="1"/>
      <c r="I21" s="14">
        <v>44580</v>
      </c>
      <c r="J21" s="15">
        <v>39</v>
      </c>
      <c r="K21" s="15">
        <v>38</v>
      </c>
      <c r="L21" s="15">
        <v>0</v>
      </c>
      <c r="M21" s="15">
        <v>0</v>
      </c>
      <c r="N21" s="15">
        <v>29</v>
      </c>
      <c r="O21" s="15">
        <v>28</v>
      </c>
      <c r="P21" s="15">
        <v>0</v>
      </c>
      <c r="Q21" s="15">
        <v>0</v>
      </c>
      <c r="R21" s="15">
        <v>66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2"/>
      <c r="AP21" s="16">
        <v>200</v>
      </c>
      <c r="AQ21" s="17">
        <v>1</v>
      </c>
      <c r="AR21" s="18" t="s">
        <v>37</v>
      </c>
      <c r="AS21" s="19">
        <v>3675</v>
      </c>
      <c r="AT21" s="19" t="s">
        <v>37</v>
      </c>
      <c r="AV21" s="16">
        <v>200</v>
      </c>
      <c r="AW21" s="17">
        <v>4</v>
      </c>
      <c r="AX21" s="18" t="s">
        <v>37</v>
      </c>
      <c r="AY21" s="19">
        <v>796</v>
      </c>
      <c r="AZ21" s="19" t="s">
        <v>37</v>
      </c>
      <c r="BD21" s="22"/>
    </row>
    <row r="22" spans="1:56" customFormat="1" x14ac:dyDescent="0.15">
      <c r="A22" s="12"/>
      <c r="B22" s="20"/>
      <c r="C22" s="12"/>
      <c r="D22" s="12"/>
      <c r="E22" s="13">
        <v>20</v>
      </c>
      <c r="F22" s="6">
        <v>1561</v>
      </c>
      <c r="G22" s="6">
        <v>4.3361111111111112</v>
      </c>
      <c r="H22" s="1"/>
      <c r="I22" s="14">
        <v>44581</v>
      </c>
      <c r="J22" s="15">
        <v>39</v>
      </c>
      <c r="K22" s="15">
        <v>38</v>
      </c>
      <c r="L22" s="15">
        <v>0</v>
      </c>
      <c r="M22" s="15">
        <v>0</v>
      </c>
      <c r="N22" s="15">
        <v>30</v>
      </c>
      <c r="O22" s="15">
        <v>28</v>
      </c>
      <c r="P22" s="15">
        <v>0</v>
      </c>
      <c r="Q22" s="15">
        <v>0</v>
      </c>
      <c r="R22" s="15">
        <v>66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2"/>
      <c r="AP22" s="16">
        <v>201</v>
      </c>
      <c r="AQ22" s="17">
        <v>1</v>
      </c>
      <c r="AR22" s="18" t="s">
        <v>37</v>
      </c>
      <c r="AS22" s="19">
        <v>3876</v>
      </c>
      <c r="AT22" s="19" t="s">
        <v>37</v>
      </c>
      <c r="AV22" s="16">
        <v>201</v>
      </c>
      <c r="AW22" s="17">
        <v>4</v>
      </c>
      <c r="AX22" s="18" t="s">
        <v>37</v>
      </c>
      <c r="AY22" s="19">
        <v>997</v>
      </c>
      <c r="AZ22" s="19" t="s">
        <v>37</v>
      </c>
      <c r="BD22" s="22"/>
    </row>
    <row r="23" spans="1:56" customFormat="1" x14ac:dyDescent="0.15">
      <c r="A23" s="12"/>
      <c r="B23" s="20"/>
      <c r="C23" s="12"/>
      <c r="D23" s="12"/>
      <c r="E23" s="13">
        <v>21</v>
      </c>
      <c r="F23" s="6">
        <v>1596</v>
      </c>
      <c r="G23" s="6">
        <v>4.4333333333333336</v>
      </c>
      <c r="H23" s="1"/>
      <c r="I23" s="14">
        <v>44582</v>
      </c>
      <c r="J23" s="15">
        <v>39</v>
      </c>
      <c r="K23" s="15">
        <v>38</v>
      </c>
      <c r="L23" s="15">
        <v>0</v>
      </c>
      <c r="M23" s="15">
        <v>0</v>
      </c>
      <c r="N23" s="15">
        <v>30</v>
      </c>
      <c r="O23" s="15">
        <v>28</v>
      </c>
      <c r="P23" s="15">
        <v>0</v>
      </c>
      <c r="Q23" s="15">
        <v>0</v>
      </c>
      <c r="R23" s="15">
        <v>66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2"/>
      <c r="AP23" s="16">
        <v>201</v>
      </c>
      <c r="AQ23" s="17">
        <v>1</v>
      </c>
      <c r="AR23" s="18" t="s">
        <v>37</v>
      </c>
      <c r="AS23" s="19">
        <v>4077</v>
      </c>
      <c r="AT23" s="19" t="s">
        <v>37</v>
      </c>
      <c r="AV23" s="16">
        <v>201</v>
      </c>
      <c r="AW23" s="17">
        <v>4</v>
      </c>
      <c r="AX23" s="18" t="s">
        <v>37</v>
      </c>
      <c r="AY23" s="19">
        <v>1198</v>
      </c>
      <c r="AZ23" s="19" t="s">
        <v>37</v>
      </c>
      <c r="BD23" s="22"/>
    </row>
    <row r="24" spans="1:56" customFormat="1" x14ac:dyDescent="0.15">
      <c r="A24" s="12"/>
      <c r="B24" s="20"/>
      <c r="C24" s="12"/>
      <c r="D24" s="12"/>
      <c r="E24" s="13">
        <v>22</v>
      </c>
      <c r="F24" s="6">
        <v>1631</v>
      </c>
      <c r="G24" s="6">
        <v>4.5305555555555559</v>
      </c>
      <c r="H24" s="1"/>
      <c r="I24" s="14">
        <v>44583</v>
      </c>
      <c r="J24" s="15">
        <v>39</v>
      </c>
      <c r="K24" s="15">
        <v>38</v>
      </c>
      <c r="L24" s="15">
        <v>0</v>
      </c>
      <c r="M24" s="15">
        <v>0</v>
      </c>
      <c r="N24" s="15">
        <v>30</v>
      </c>
      <c r="O24" s="15">
        <v>28</v>
      </c>
      <c r="P24" s="15">
        <v>0</v>
      </c>
      <c r="Q24" s="15">
        <v>0</v>
      </c>
      <c r="R24" s="15">
        <v>66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2"/>
      <c r="AP24" s="16">
        <v>201</v>
      </c>
      <c r="AQ24" s="17">
        <v>1</v>
      </c>
      <c r="AR24" s="18" t="s">
        <v>37</v>
      </c>
      <c r="AS24" s="19">
        <v>4278</v>
      </c>
      <c r="AT24" s="19" t="s">
        <v>37</v>
      </c>
      <c r="AV24" s="16">
        <v>201</v>
      </c>
      <c r="AW24" s="17">
        <v>4</v>
      </c>
      <c r="AX24" s="18">
        <v>4</v>
      </c>
      <c r="AY24" s="19">
        <v>1399</v>
      </c>
      <c r="AZ24" s="19">
        <v>1399</v>
      </c>
      <c r="BD24" s="22"/>
    </row>
    <row r="25" spans="1:56" customFormat="1" x14ac:dyDescent="0.15">
      <c r="A25" s="12"/>
      <c r="B25" s="20"/>
      <c r="C25" s="12"/>
      <c r="D25" s="12"/>
      <c r="E25" s="13">
        <v>23</v>
      </c>
      <c r="F25" s="6">
        <v>1666</v>
      </c>
      <c r="G25" s="6">
        <v>4.6277777777777782</v>
      </c>
      <c r="H25" s="1"/>
      <c r="I25" s="14">
        <v>44584</v>
      </c>
      <c r="J25" s="15">
        <v>39</v>
      </c>
      <c r="K25" s="15">
        <v>38</v>
      </c>
      <c r="L25" s="15">
        <v>0</v>
      </c>
      <c r="M25" s="15">
        <v>0</v>
      </c>
      <c r="N25" s="15">
        <v>30</v>
      </c>
      <c r="O25" s="15">
        <v>29</v>
      </c>
      <c r="P25" s="15">
        <v>0</v>
      </c>
      <c r="Q25" s="15">
        <v>0</v>
      </c>
      <c r="R25" s="15">
        <v>66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2"/>
      <c r="AP25" s="16">
        <v>202</v>
      </c>
      <c r="AQ25" s="17">
        <v>1</v>
      </c>
      <c r="AR25" s="18" t="s">
        <v>37</v>
      </c>
      <c r="AS25" s="19">
        <v>4480</v>
      </c>
      <c r="AT25" s="19" t="s">
        <v>37</v>
      </c>
      <c r="AV25" s="16">
        <v>202</v>
      </c>
      <c r="AW25" s="17">
        <v>5</v>
      </c>
      <c r="AX25" s="18" t="s">
        <v>37</v>
      </c>
      <c r="AY25" s="19">
        <v>202</v>
      </c>
      <c r="AZ25" s="19" t="s">
        <v>37</v>
      </c>
      <c r="BD25" s="22"/>
    </row>
    <row r="26" spans="1:56" customFormat="1" x14ac:dyDescent="0.15">
      <c r="A26" s="12"/>
      <c r="B26" s="20"/>
      <c r="C26" s="12"/>
      <c r="D26" s="12"/>
      <c r="E26" s="13">
        <v>24</v>
      </c>
      <c r="F26" s="6">
        <v>1701</v>
      </c>
      <c r="G26" s="6">
        <v>4.7249999999999996</v>
      </c>
      <c r="H26" s="1"/>
      <c r="I26" s="14">
        <v>44585</v>
      </c>
      <c r="J26" s="15">
        <v>39</v>
      </c>
      <c r="K26" s="15">
        <v>39</v>
      </c>
      <c r="L26" s="15">
        <v>0</v>
      </c>
      <c r="M26" s="15">
        <v>0</v>
      </c>
      <c r="N26" s="15">
        <v>30</v>
      </c>
      <c r="O26" s="15">
        <v>29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2"/>
      <c r="AP26" s="16">
        <v>137</v>
      </c>
      <c r="AQ26" s="17">
        <v>1</v>
      </c>
      <c r="AR26" s="18" t="s">
        <v>37</v>
      </c>
      <c r="AS26" s="19">
        <v>4617</v>
      </c>
      <c r="AT26" s="19" t="s">
        <v>37</v>
      </c>
      <c r="AV26" s="16">
        <v>137</v>
      </c>
      <c r="AW26" s="17">
        <v>5</v>
      </c>
      <c r="AX26" s="18" t="s">
        <v>37</v>
      </c>
      <c r="AY26" s="19">
        <v>339</v>
      </c>
      <c r="AZ26" s="19" t="s">
        <v>37</v>
      </c>
      <c r="BD26" s="22"/>
    </row>
    <row r="27" spans="1:56" customFormat="1" x14ac:dyDescent="0.15">
      <c r="A27" s="12"/>
      <c r="B27" s="20"/>
      <c r="C27" s="12"/>
      <c r="D27" s="12"/>
      <c r="E27" s="13">
        <v>25</v>
      </c>
      <c r="F27" s="6">
        <v>1736</v>
      </c>
      <c r="G27" s="6">
        <v>4.822222222222222</v>
      </c>
      <c r="H27" s="1"/>
      <c r="I27" s="14">
        <v>44586</v>
      </c>
      <c r="J27" s="15">
        <v>40</v>
      </c>
      <c r="K27" s="15">
        <v>39</v>
      </c>
      <c r="L27" s="15">
        <v>0</v>
      </c>
      <c r="M27" s="15">
        <v>0</v>
      </c>
      <c r="N27" s="15">
        <v>30</v>
      </c>
      <c r="O27" s="15">
        <v>29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2"/>
      <c r="AP27" s="16">
        <v>138</v>
      </c>
      <c r="AQ27" s="17">
        <v>1</v>
      </c>
      <c r="AR27" s="18" t="s">
        <v>37</v>
      </c>
      <c r="AS27" s="19">
        <v>4755</v>
      </c>
      <c r="AT27" s="19" t="s">
        <v>37</v>
      </c>
      <c r="AV27" s="16">
        <v>138</v>
      </c>
      <c r="AW27" s="17">
        <v>5</v>
      </c>
      <c r="AX27" s="18" t="s">
        <v>37</v>
      </c>
      <c r="AY27" s="19">
        <v>477</v>
      </c>
      <c r="AZ27" s="19" t="s">
        <v>37</v>
      </c>
      <c r="BD27" s="22"/>
    </row>
    <row r="28" spans="1:56" customFormat="1" x14ac:dyDescent="0.15">
      <c r="A28" s="12"/>
      <c r="B28" s="20"/>
      <c r="C28" s="12"/>
      <c r="D28" s="12"/>
      <c r="E28" s="13">
        <v>26</v>
      </c>
      <c r="F28" s="6">
        <v>1771</v>
      </c>
      <c r="G28" s="6">
        <v>4.9194444444444443</v>
      </c>
      <c r="H28" s="1"/>
      <c r="I28" s="14">
        <v>44587</v>
      </c>
      <c r="J28" s="15">
        <v>40</v>
      </c>
      <c r="K28" s="15">
        <v>39</v>
      </c>
      <c r="L28" s="15">
        <v>0</v>
      </c>
      <c r="M28" s="15">
        <v>0</v>
      </c>
      <c r="N28" s="15">
        <v>30</v>
      </c>
      <c r="O28" s="15">
        <v>29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2"/>
      <c r="AP28" s="16">
        <v>138</v>
      </c>
      <c r="AQ28" s="17">
        <v>1</v>
      </c>
      <c r="AR28" s="18" t="s">
        <v>37</v>
      </c>
      <c r="AS28" s="19">
        <v>4893</v>
      </c>
      <c r="AT28" s="19" t="s">
        <v>37</v>
      </c>
      <c r="AV28" s="16">
        <v>138</v>
      </c>
      <c r="AW28" s="17">
        <v>5</v>
      </c>
      <c r="AX28" s="18" t="s">
        <v>37</v>
      </c>
      <c r="AY28" s="19">
        <v>615</v>
      </c>
      <c r="AZ28" s="19" t="s">
        <v>37</v>
      </c>
      <c r="BD28" s="22"/>
    </row>
    <row r="29" spans="1:56" customFormat="1" x14ac:dyDescent="0.15">
      <c r="A29" s="12"/>
      <c r="B29" s="20"/>
      <c r="C29" s="12"/>
      <c r="D29" s="12"/>
      <c r="E29" s="13">
        <v>27</v>
      </c>
      <c r="F29" s="6">
        <v>1806</v>
      </c>
      <c r="G29" s="6">
        <v>5.0166666666666666</v>
      </c>
      <c r="H29" s="1"/>
      <c r="I29" s="14">
        <v>44588</v>
      </c>
      <c r="J29" s="15">
        <v>40</v>
      </c>
      <c r="K29" s="15">
        <v>39</v>
      </c>
      <c r="L29" s="15">
        <v>0</v>
      </c>
      <c r="M29" s="15">
        <v>0</v>
      </c>
      <c r="N29" s="15">
        <v>31</v>
      </c>
      <c r="O29" s="15">
        <v>29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2"/>
      <c r="AP29" s="16">
        <v>139</v>
      </c>
      <c r="AQ29" s="17">
        <v>1</v>
      </c>
      <c r="AR29" s="18" t="s">
        <v>37</v>
      </c>
      <c r="AS29" s="19">
        <v>5032</v>
      </c>
      <c r="AT29" s="19" t="s">
        <v>37</v>
      </c>
      <c r="AV29" s="16">
        <v>139</v>
      </c>
      <c r="AW29" s="17">
        <v>5</v>
      </c>
      <c r="AX29" s="18" t="s">
        <v>37</v>
      </c>
      <c r="AY29" s="19">
        <v>754</v>
      </c>
      <c r="AZ29" s="19" t="s">
        <v>37</v>
      </c>
      <c r="BD29" s="22"/>
    </row>
    <row r="30" spans="1:56" customFormat="1" x14ac:dyDescent="0.15">
      <c r="B30" s="20"/>
      <c r="C30" s="12"/>
      <c r="D30" s="12"/>
      <c r="E30" s="13">
        <v>28</v>
      </c>
      <c r="F30" s="6">
        <v>1841</v>
      </c>
      <c r="G30" s="6">
        <v>5.1138888888888889</v>
      </c>
      <c r="H30" s="1"/>
      <c r="I30" s="14">
        <v>44589</v>
      </c>
      <c r="J30" s="15">
        <v>40</v>
      </c>
      <c r="K30" s="15">
        <v>39</v>
      </c>
      <c r="L30" s="15">
        <v>0</v>
      </c>
      <c r="M30" s="15">
        <v>0</v>
      </c>
      <c r="N30" s="15">
        <v>31</v>
      </c>
      <c r="O30" s="15">
        <v>29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2"/>
      <c r="AP30" s="16">
        <v>139</v>
      </c>
      <c r="AQ30" s="17">
        <v>1</v>
      </c>
      <c r="AR30" s="18" t="s">
        <v>37</v>
      </c>
      <c r="AS30" s="19">
        <v>5171</v>
      </c>
      <c r="AT30" s="19" t="s">
        <v>37</v>
      </c>
      <c r="AV30" s="16">
        <v>139</v>
      </c>
      <c r="AW30" s="17">
        <v>5</v>
      </c>
      <c r="AX30" s="18" t="s">
        <v>37</v>
      </c>
      <c r="AY30" s="19">
        <v>893</v>
      </c>
      <c r="AZ30" s="19" t="s">
        <v>37</v>
      </c>
      <c r="BD30" s="22"/>
    </row>
    <row r="31" spans="1:56" customFormat="1" x14ac:dyDescent="0.15">
      <c r="B31" s="20"/>
      <c r="C31" s="12"/>
      <c r="D31" s="12"/>
      <c r="E31" s="13">
        <v>29</v>
      </c>
      <c r="F31" s="6">
        <v>1876</v>
      </c>
      <c r="G31" s="6">
        <v>5.2111111111111112</v>
      </c>
      <c r="H31" s="1"/>
      <c r="I31" s="14">
        <v>44590</v>
      </c>
      <c r="J31" s="15">
        <v>40</v>
      </c>
      <c r="K31" s="15">
        <v>39</v>
      </c>
      <c r="L31" s="15">
        <v>0</v>
      </c>
      <c r="M31" s="15">
        <v>0</v>
      </c>
      <c r="N31" s="15">
        <v>31</v>
      </c>
      <c r="O31" s="15">
        <v>29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2"/>
      <c r="AP31" s="16">
        <v>139</v>
      </c>
      <c r="AQ31" s="17">
        <v>1</v>
      </c>
      <c r="AR31" s="18" t="s">
        <v>37</v>
      </c>
      <c r="AS31" s="19">
        <v>5310</v>
      </c>
      <c r="AT31" s="19" t="s">
        <v>37</v>
      </c>
      <c r="AV31" s="16">
        <v>139</v>
      </c>
      <c r="AW31" s="17">
        <v>5</v>
      </c>
      <c r="AX31" s="18">
        <v>5</v>
      </c>
      <c r="AY31" s="19">
        <v>1032</v>
      </c>
      <c r="AZ31" s="19">
        <v>1032</v>
      </c>
      <c r="BD31" s="22"/>
    </row>
    <row r="32" spans="1:56" customFormat="1" x14ac:dyDescent="0.15">
      <c r="B32" s="20"/>
      <c r="C32" s="12"/>
      <c r="D32" s="12"/>
      <c r="E32" s="13">
        <v>30</v>
      </c>
      <c r="F32" s="6">
        <v>1911</v>
      </c>
      <c r="G32" s="6">
        <v>5.3083333333333336</v>
      </c>
      <c r="H32" s="1"/>
      <c r="I32" s="14">
        <v>44591</v>
      </c>
      <c r="J32" s="15">
        <v>40</v>
      </c>
      <c r="K32" s="15">
        <v>39</v>
      </c>
      <c r="L32" s="15">
        <v>0</v>
      </c>
      <c r="M32" s="15">
        <v>0</v>
      </c>
      <c r="N32" s="15">
        <v>31</v>
      </c>
      <c r="O32" s="15">
        <v>30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2"/>
      <c r="AP32" s="16">
        <v>140</v>
      </c>
      <c r="AQ32" s="17">
        <v>1</v>
      </c>
      <c r="AR32" s="18" t="s">
        <v>37</v>
      </c>
      <c r="AS32" s="19">
        <v>5450</v>
      </c>
      <c r="AT32" s="19" t="s">
        <v>37</v>
      </c>
      <c r="AV32" s="16">
        <v>140</v>
      </c>
      <c r="AW32" s="17">
        <v>6</v>
      </c>
      <c r="AX32" s="18" t="s">
        <v>37</v>
      </c>
      <c r="AY32" s="19">
        <v>140</v>
      </c>
      <c r="AZ32" s="19" t="s">
        <v>37</v>
      </c>
      <c r="BD32" s="22"/>
    </row>
    <row r="33" spans="2:56" customFormat="1" x14ac:dyDescent="0.15">
      <c r="B33" s="20"/>
      <c r="C33" s="12"/>
      <c r="D33" s="12"/>
      <c r="E33" s="13">
        <v>31</v>
      </c>
      <c r="F33" s="6">
        <v>1946</v>
      </c>
      <c r="G33" s="6">
        <v>5.4055555555555559</v>
      </c>
      <c r="H33" s="1"/>
      <c r="I33" s="14">
        <v>44592</v>
      </c>
      <c r="J33" s="15">
        <v>40</v>
      </c>
      <c r="K33" s="15">
        <v>40</v>
      </c>
      <c r="L33" s="15">
        <v>0</v>
      </c>
      <c r="M33" s="15">
        <v>0</v>
      </c>
      <c r="N33" s="15">
        <v>31</v>
      </c>
      <c r="O33" s="15">
        <v>30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2"/>
      <c r="AP33" s="16">
        <v>141</v>
      </c>
      <c r="AQ33" s="17">
        <v>1</v>
      </c>
      <c r="AR33" s="18">
        <v>1</v>
      </c>
      <c r="AS33" s="19">
        <v>5591</v>
      </c>
      <c r="AT33" s="19">
        <v>5591</v>
      </c>
      <c r="AV33" s="16">
        <v>141</v>
      </c>
      <c r="AW33" s="17">
        <v>6</v>
      </c>
      <c r="AX33" s="18" t="s">
        <v>37</v>
      </c>
      <c r="AY33" s="19">
        <v>281</v>
      </c>
      <c r="AZ33" s="19" t="s">
        <v>37</v>
      </c>
      <c r="BD33" s="22"/>
    </row>
    <row r="34" spans="2:56" customFormat="1" x14ac:dyDescent="0.15">
      <c r="B34" s="20"/>
      <c r="C34" s="12"/>
      <c r="D34" s="12"/>
      <c r="E34" s="13">
        <v>32</v>
      </c>
      <c r="F34" s="6">
        <v>1646</v>
      </c>
      <c r="G34" s="6">
        <v>4.572222222222222</v>
      </c>
      <c r="H34" s="1"/>
      <c r="I34" s="14">
        <v>44593</v>
      </c>
      <c r="J34" s="15">
        <v>41</v>
      </c>
      <c r="K34" s="15">
        <v>40</v>
      </c>
      <c r="L34" s="15">
        <v>0</v>
      </c>
      <c r="M34" s="15">
        <v>0</v>
      </c>
      <c r="N34" s="15">
        <v>31</v>
      </c>
      <c r="O34" s="15">
        <v>30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2"/>
      <c r="AP34" s="16">
        <v>142</v>
      </c>
      <c r="AQ34" s="17">
        <v>2</v>
      </c>
      <c r="AR34" s="18" t="s">
        <v>37</v>
      </c>
      <c r="AS34" s="19">
        <v>142</v>
      </c>
      <c r="AT34" s="19" t="s">
        <v>37</v>
      </c>
      <c r="AV34" s="16">
        <v>142</v>
      </c>
      <c r="AW34" s="17">
        <v>6</v>
      </c>
      <c r="AX34" s="18" t="s">
        <v>37</v>
      </c>
      <c r="AY34" s="19">
        <v>423</v>
      </c>
      <c r="AZ34" s="19" t="s">
        <v>37</v>
      </c>
      <c r="BD34" s="22"/>
    </row>
    <row r="35" spans="2:56" customFormat="1" x14ac:dyDescent="0.15">
      <c r="B35" s="20"/>
      <c r="C35" s="12"/>
      <c r="D35" s="12"/>
      <c r="E35" s="13">
        <v>33</v>
      </c>
      <c r="F35" s="6">
        <v>1140</v>
      </c>
      <c r="G35" s="6">
        <v>3.1666666666666665</v>
      </c>
      <c r="H35" s="1"/>
      <c r="I35" s="14">
        <v>44594</v>
      </c>
      <c r="J35" s="15">
        <v>41</v>
      </c>
      <c r="K35" s="15">
        <v>40</v>
      </c>
      <c r="L35" s="15">
        <v>0</v>
      </c>
      <c r="M35" s="15">
        <v>0</v>
      </c>
      <c r="N35" s="15">
        <v>31</v>
      </c>
      <c r="O35" s="15">
        <v>30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2"/>
      <c r="AP35" s="16">
        <v>142</v>
      </c>
      <c r="AQ35" s="17">
        <v>2</v>
      </c>
      <c r="AR35" s="18" t="s">
        <v>37</v>
      </c>
      <c r="AS35" s="19">
        <v>284</v>
      </c>
      <c r="AT35" s="19" t="s">
        <v>37</v>
      </c>
      <c r="AV35" s="16">
        <v>142</v>
      </c>
      <c r="AW35" s="17">
        <v>6</v>
      </c>
      <c r="AX35" s="18" t="s">
        <v>37</v>
      </c>
      <c r="AY35" s="19">
        <v>565</v>
      </c>
      <c r="AZ35" s="19" t="s">
        <v>37</v>
      </c>
      <c r="BD35" s="22"/>
    </row>
    <row r="36" spans="2:56" customFormat="1" x14ac:dyDescent="0.15">
      <c r="B36" s="20"/>
      <c r="C36" s="12"/>
      <c r="D36" s="12"/>
      <c r="E36" s="13">
        <v>34</v>
      </c>
      <c r="F36" s="6">
        <v>1095</v>
      </c>
      <c r="G36" s="6">
        <v>3.0416666666666665</v>
      </c>
      <c r="H36" s="1"/>
      <c r="I36" s="14">
        <v>44595</v>
      </c>
      <c r="J36" s="15">
        <v>41</v>
      </c>
      <c r="K36" s="15">
        <v>40</v>
      </c>
      <c r="L36" s="15">
        <v>0</v>
      </c>
      <c r="M36" s="15">
        <v>0</v>
      </c>
      <c r="N36" s="15">
        <v>32</v>
      </c>
      <c r="O36" s="15">
        <v>30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2"/>
      <c r="AP36" s="16">
        <v>143</v>
      </c>
      <c r="AQ36" s="17">
        <v>2</v>
      </c>
      <c r="AR36" s="18" t="s">
        <v>37</v>
      </c>
      <c r="AS36" s="19">
        <v>427</v>
      </c>
      <c r="AT36" s="19" t="s">
        <v>37</v>
      </c>
      <c r="AV36" s="16">
        <v>143</v>
      </c>
      <c r="AW36" s="17">
        <v>6</v>
      </c>
      <c r="AX36" s="18" t="s">
        <v>37</v>
      </c>
      <c r="AY36" s="19">
        <v>708</v>
      </c>
      <c r="AZ36" s="19" t="s">
        <v>37</v>
      </c>
      <c r="BD36" s="22"/>
    </row>
    <row r="37" spans="2:56" customFormat="1" x14ac:dyDescent="0.15">
      <c r="B37" s="20"/>
      <c r="C37" s="12"/>
      <c r="D37" s="12"/>
      <c r="E37" s="13">
        <v>35</v>
      </c>
      <c r="F37" s="6">
        <v>1116</v>
      </c>
      <c r="G37" s="6">
        <v>3.1</v>
      </c>
      <c r="H37" s="1"/>
      <c r="I37" s="14">
        <v>44596</v>
      </c>
      <c r="J37" s="15">
        <v>41</v>
      </c>
      <c r="K37" s="15">
        <v>40</v>
      </c>
      <c r="L37" s="15">
        <v>0</v>
      </c>
      <c r="M37" s="15">
        <v>0</v>
      </c>
      <c r="N37" s="15">
        <v>32</v>
      </c>
      <c r="O37" s="15">
        <v>30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2"/>
      <c r="AP37" s="16">
        <v>143</v>
      </c>
      <c r="AQ37" s="17">
        <v>2</v>
      </c>
      <c r="AR37" s="18" t="s">
        <v>37</v>
      </c>
      <c r="AS37" s="19">
        <v>570</v>
      </c>
      <c r="AT37" s="19" t="s">
        <v>37</v>
      </c>
      <c r="AV37" s="16">
        <v>143</v>
      </c>
      <c r="AW37" s="17">
        <v>6</v>
      </c>
      <c r="AX37" s="18" t="s">
        <v>37</v>
      </c>
      <c r="AY37" s="19">
        <v>851</v>
      </c>
      <c r="AZ37" s="19" t="s">
        <v>37</v>
      </c>
      <c r="BD37" s="22"/>
    </row>
    <row r="38" spans="2:56" customFormat="1" x14ac:dyDescent="0.15">
      <c r="B38" s="20"/>
      <c r="C38" s="12"/>
      <c r="D38" s="12"/>
      <c r="E38" s="13">
        <v>36</v>
      </c>
      <c r="F38" s="6">
        <v>1137</v>
      </c>
      <c r="G38" s="6">
        <v>3.1583333333333332</v>
      </c>
      <c r="H38" s="1"/>
      <c r="I38" s="14">
        <v>44597</v>
      </c>
      <c r="J38" s="15">
        <v>41</v>
      </c>
      <c r="K38" s="15">
        <v>40</v>
      </c>
      <c r="L38" s="15">
        <v>0</v>
      </c>
      <c r="M38" s="15">
        <v>0</v>
      </c>
      <c r="N38" s="15">
        <v>32</v>
      </c>
      <c r="O38" s="15">
        <v>30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2"/>
      <c r="AP38" s="16">
        <v>143</v>
      </c>
      <c r="AQ38" s="17">
        <v>2</v>
      </c>
      <c r="AR38" s="18" t="s">
        <v>37</v>
      </c>
      <c r="AS38" s="19">
        <v>713</v>
      </c>
      <c r="AT38" s="19" t="s">
        <v>37</v>
      </c>
      <c r="AV38" s="16">
        <v>143</v>
      </c>
      <c r="AW38" s="17">
        <v>6</v>
      </c>
      <c r="AX38" s="18">
        <v>6</v>
      </c>
      <c r="AY38" s="19">
        <v>994</v>
      </c>
      <c r="AZ38" s="19">
        <v>994</v>
      </c>
      <c r="BD38" s="22"/>
    </row>
    <row r="39" spans="2:56" customFormat="1" x14ac:dyDescent="0.15">
      <c r="B39" s="20"/>
      <c r="C39" s="12"/>
      <c r="D39" s="12"/>
      <c r="E39" s="13">
        <v>37</v>
      </c>
      <c r="F39" s="6">
        <v>1158</v>
      </c>
      <c r="G39" s="6">
        <v>3.2166666666666668</v>
      </c>
      <c r="H39" s="1"/>
      <c r="I39" s="14">
        <v>44598</v>
      </c>
      <c r="J39" s="15">
        <v>41</v>
      </c>
      <c r="K39" s="15">
        <v>40</v>
      </c>
      <c r="L39" s="15">
        <v>0</v>
      </c>
      <c r="M39" s="15">
        <v>0</v>
      </c>
      <c r="N39" s="15">
        <v>32</v>
      </c>
      <c r="O39" s="15">
        <v>31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2"/>
      <c r="AP39" s="16">
        <v>144</v>
      </c>
      <c r="AQ39" s="17">
        <v>2</v>
      </c>
      <c r="AR39" s="18" t="s">
        <v>37</v>
      </c>
      <c r="AS39" s="19">
        <v>857</v>
      </c>
      <c r="AT39" s="19" t="s">
        <v>37</v>
      </c>
      <c r="AV39" s="16">
        <v>144</v>
      </c>
      <c r="AW39" s="17">
        <v>7</v>
      </c>
      <c r="AX39" s="18" t="s">
        <v>37</v>
      </c>
      <c r="AY39" s="19">
        <v>144</v>
      </c>
      <c r="AZ39" s="19" t="s">
        <v>37</v>
      </c>
      <c r="BD39" s="22"/>
    </row>
    <row r="40" spans="2:56" customFormat="1" x14ac:dyDescent="0.15">
      <c r="B40" s="20"/>
      <c r="C40" s="12"/>
      <c r="D40" s="12"/>
      <c r="E40" s="13">
        <v>38</v>
      </c>
      <c r="F40" s="6">
        <v>1179</v>
      </c>
      <c r="G40" s="6">
        <v>3.2749999999999999</v>
      </c>
      <c r="H40" s="1"/>
      <c r="I40" s="14">
        <v>44599</v>
      </c>
      <c r="J40" s="15">
        <v>41</v>
      </c>
      <c r="K40" s="15">
        <v>41</v>
      </c>
      <c r="L40" s="15">
        <v>0</v>
      </c>
      <c r="M40" s="15">
        <v>0</v>
      </c>
      <c r="N40" s="15">
        <v>32</v>
      </c>
      <c r="O40" s="15">
        <v>31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2"/>
      <c r="AP40" s="16">
        <v>145</v>
      </c>
      <c r="AQ40" s="17">
        <v>2</v>
      </c>
      <c r="AR40" s="18" t="s">
        <v>37</v>
      </c>
      <c r="AS40" s="19">
        <v>1002</v>
      </c>
      <c r="AT40" s="19" t="s">
        <v>37</v>
      </c>
      <c r="AV40" s="16">
        <v>145</v>
      </c>
      <c r="AW40" s="17">
        <v>7</v>
      </c>
      <c r="AX40" s="18" t="s">
        <v>37</v>
      </c>
      <c r="AY40" s="19">
        <v>289</v>
      </c>
      <c r="AZ40" s="19" t="s">
        <v>37</v>
      </c>
      <c r="BD40" s="22"/>
    </row>
    <row r="41" spans="2:56" customFormat="1" x14ac:dyDescent="0.15">
      <c r="B41" s="20"/>
      <c r="C41" s="12"/>
      <c r="D41" s="12"/>
      <c r="E41" s="13">
        <v>39</v>
      </c>
      <c r="F41" s="6">
        <v>1200</v>
      </c>
      <c r="G41" s="6">
        <v>3.3333333333333335</v>
      </c>
      <c r="H41" s="1"/>
      <c r="I41" s="14">
        <v>44600</v>
      </c>
      <c r="J41" s="15">
        <v>42</v>
      </c>
      <c r="K41" s="15">
        <v>41</v>
      </c>
      <c r="L41" s="15">
        <v>0</v>
      </c>
      <c r="M41" s="15">
        <v>0</v>
      </c>
      <c r="N41" s="15">
        <v>32</v>
      </c>
      <c r="O41" s="15">
        <v>31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2"/>
      <c r="AP41" s="16">
        <v>146</v>
      </c>
      <c r="AQ41" s="17">
        <v>2</v>
      </c>
      <c r="AR41" s="18" t="s">
        <v>37</v>
      </c>
      <c r="AS41" s="19">
        <v>1148</v>
      </c>
      <c r="AT41" s="19" t="s">
        <v>37</v>
      </c>
      <c r="AV41" s="16">
        <v>146</v>
      </c>
      <c r="AW41" s="17">
        <v>7</v>
      </c>
      <c r="AX41" s="18" t="s">
        <v>37</v>
      </c>
      <c r="AY41" s="19">
        <v>435</v>
      </c>
      <c r="AZ41" s="19" t="s">
        <v>37</v>
      </c>
      <c r="BD41" s="22"/>
    </row>
    <row r="42" spans="2:56" customFormat="1" x14ac:dyDescent="0.15">
      <c r="B42" s="20"/>
      <c r="C42" s="12"/>
      <c r="D42" s="12"/>
      <c r="E42" s="13">
        <v>40</v>
      </c>
      <c r="F42" s="6">
        <v>1221</v>
      </c>
      <c r="G42" s="6">
        <v>3.3916666666666666</v>
      </c>
      <c r="H42" s="1"/>
      <c r="I42" s="14">
        <v>44601</v>
      </c>
      <c r="J42" s="15">
        <v>42</v>
      </c>
      <c r="K42" s="15">
        <v>41</v>
      </c>
      <c r="L42" s="15">
        <v>0</v>
      </c>
      <c r="M42" s="15">
        <v>0</v>
      </c>
      <c r="N42" s="15">
        <v>32</v>
      </c>
      <c r="O42" s="15">
        <v>31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2"/>
      <c r="AP42" s="16">
        <v>146</v>
      </c>
      <c r="AQ42" s="17">
        <v>2</v>
      </c>
      <c r="AR42" s="18" t="s">
        <v>37</v>
      </c>
      <c r="AS42" s="19">
        <v>1294</v>
      </c>
      <c r="AT42" s="19" t="s">
        <v>37</v>
      </c>
      <c r="AV42" s="16">
        <v>146</v>
      </c>
      <c r="AW42" s="17">
        <v>7</v>
      </c>
      <c r="AX42" s="18" t="s">
        <v>37</v>
      </c>
      <c r="AY42" s="19">
        <v>581</v>
      </c>
      <c r="AZ42" s="19" t="s">
        <v>37</v>
      </c>
      <c r="BD42" s="22"/>
    </row>
    <row r="43" spans="2:56" customFormat="1" x14ac:dyDescent="0.15">
      <c r="B43" s="20"/>
      <c r="C43" s="12"/>
      <c r="D43" s="12"/>
      <c r="E43" s="13">
        <v>41</v>
      </c>
      <c r="F43" s="6">
        <v>1041</v>
      </c>
      <c r="G43" s="6">
        <v>2.8916666666666666</v>
      </c>
      <c r="H43" s="1"/>
      <c r="I43" s="14">
        <v>44602</v>
      </c>
      <c r="J43" s="15">
        <v>42</v>
      </c>
      <c r="K43" s="15">
        <v>41</v>
      </c>
      <c r="L43" s="15">
        <v>0</v>
      </c>
      <c r="M43" s="15">
        <v>0</v>
      </c>
      <c r="N43" s="15">
        <v>33</v>
      </c>
      <c r="O43" s="15">
        <v>31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2"/>
      <c r="AP43" s="16">
        <v>147</v>
      </c>
      <c r="AQ43" s="17">
        <v>2</v>
      </c>
      <c r="AR43" s="18" t="s">
        <v>37</v>
      </c>
      <c r="AS43" s="19">
        <v>1441</v>
      </c>
      <c r="AT43" s="19" t="s">
        <v>37</v>
      </c>
      <c r="AV43" s="16">
        <v>147</v>
      </c>
      <c r="AW43" s="17">
        <v>7</v>
      </c>
      <c r="AX43" s="18" t="s">
        <v>37</v>
      </c>
      <c r="AY43" s="19">
        <v>728</v>
      </c>
      <c r="AZ43" s="19" t="s">
        <v>37</v>
      </c>
      <c r="BD43" s="22"/>
    </row>
    <row r="44" spans="2:56" customFormat="1" x14ac:dyDescent="0.15">
      <c r="B44" s="20"/>
      <c r="C44" s="12"/>
      <c r="D44" s="12"/>
      <c r="E44" s="13">
        <v>42</v>
      </c>
      <c r="F44" s="6">
        <v>791</v>
      </c>
      <c r="G44" s="6">
        <v>2.1972222222222224</v>
      </c>
      <c r="H44" s="1"/>
      <c r="I44" s="14">
        <v>44603</v>
      </c>
      <c r="J44" s="15">
        <v>42</v>
      </c>
      <c r="K44" s="15">
        <v>41</v>
      </c>
      <c r="L44" s="15">
        <v>0</v>
      </c>
      <c r="M44" s="15">
        <v>0</v>
      </c>
      <c r="N44" s="15">
        <v>33</v>
      </c>
      <c r="O44" s="15">
        <v>31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2"/>
      <c r="AP44" s="16">
        <v>147</v>
      </c>
      <c r="AQ44" s="17">
        <v>2</v>
      </c>
      <c r="AR44" s="18" t="s">
        <v>37</v>
      </c>
      <c r="AS44" s="19">
        <v>1588</v>
      </c>
      <c r="AT44" s="19" t="s">
        <v>37</v>
      </c>
      <c r="AV44" s="16">
        <v>147</v>
      </c>
      <c r="AW44" s="17">
        <v>7</v>
      </c>
      <c r="AX44" s="18" t="s">
        <v>37</v>
      </c>
      <c r="AY44" s="19">
        <v>875</v>
      </c>
      <c r="AZ44" s="19" t="s">
        <v>37</v>
      </c>
      <c r="BD44" s="22"/>
    </row>
    <row r="45" spans="2:56" customFormat="1" x14ac:dyDescent="0.15">
      <c r="B45" s="20"/>
      <c r="C45" s="12"/>
      <c r="D45" s="12"/>
      <c r="E45" s="13">
        <v>43</v>
      </c>
      <c r="F45" s="6">
        <v>424</v>
      </c>
      <c r="G45" s="6">
        <v>1.1777777777777778</v>
      </c>
      <c r="H45" s="1"/>
      <c r="I45" s="14">
        <v>44604</v>
      </c>
      <c r="J45" s="15">
        <v>42</v>
      </c>
      <c r="K45" s="15">
        <v>41</v>
      </c>
      <c r="L45" s="15">
        <v>0</v>
      </c>
      <c r="M45" s="15">
        <v>0</v>
      </c>
      <c r="N45" s="15">
        <v>33</v>
      </c>
      <c r="O45" s="15">
        <v>31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2"/>
      <c r="AP45" s="16">
        <v>147</v>
      </c>
      <c r="AQ45" s="17">
        <v>2</v>
      </c>
      <c r="AR45" s="18" t="s">
        <v>37</v>
      </c>
      <c r="AS45" s="19">
        <v>1735</v>
      </c>
      <c r="AT45" s="19" t="s">
        <v>37</v>
      </c>
      <c r="AV45" s="16">
        <v>147</v>
      </c>
      <c r="AW45" s="17">
        <v>7</v>
      </c>
      <c r="AX45" s="18">
        <v>7</v>
      </c>
      <c r="AY45" s="19">
        <v>1022</v>
      </c>
      <c r="AZ45" s="19">
        <v>1022</v>
      </c>
      <c r="BD45" s="22"/>
    </row>
    <row r="46" spans="2:56" customFormat="1" x14ac:dyDescent="0.15">
      <c r="B46" s="20"/>
      <c r="C46" s="12"/>
      <c r="D46" s="12"/>
      <c r="E46" s="13">
        <v>44</v>
      </c>
      <c r="F46" s="6">
        <v>589</v>
      </c>
      <c r="G46" s="6">
        <v>1.6361111111111111</v>
      </c>
      <c r="H46" s="1"/>
      <c r="I46" s="14">
        <v>44605</v>
      </c>
      <c r="J46" s="15">
        <v>42</v>
      </c>
      <c r="K46" s="15">
        <v>41</v>
      </c>
      <c r="L46" s="15">
        <v>0</v>
      </c>
      <c r="M46" s="15">
        <v>0</v>
      </c>
      <c r="N46" s="15">
        <v>33</v>
      </c>
      <c r="O46" s="15">
        <v>32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2"/>
      <c r="AP46" s="16">
        <v>148</v>
      </c>
      <c r="AQ46" s="17">
        <v>2</v>
      </c>
      <c r="AR46" s="18" t="s">
        <v>37</v>
      </c>
      <c r="AS46" s="19">
        <v>1883</v>
      </c>
      <c r="AT46" s="19" t="s">
        <v>37</v>
      </c>
      <c r="AV46" s="16">
        <v>148</v>
      </c>
      <c r="AW46" s="17">
        <v>8</v>
      </c>
      <c r="AX46" s="18" t="s">
        <v>37</v>
      </c>
      <c r="AY46" s="19">
        <v>148</v>
      </c>
      <c r="AZ46" s="19" t="s">
        <v>37</v>
      </c>
      <c r="BD46" s="22"/>
    </row>
    <row r="47" spans="2:56" customFormat="1" x14ac:dyDescent="0.15">
      <c r="B47" s="20"/>
      <c r="C47" s="12"/>
      <c r="D47" s="12"/>
      <c r="E47" s="13">
        <v>45</v>
      </c>
      <c r="F47" s="6">
        <v>673</v>
      </c>
      <c r="G47" s="6">
        <v>1.8694444444444445</v>
      </c>
      <c r="H47" s="1"/>
      <c r="I47" s="14">
        <v>44606</v>
      </c>
      <c r="J47" s="15">
        <v>42</v>
      </c>
      <c r="K47" s="15">
        <v>42</v>
      </c>
      <c r="L47" s="15">
        <v>0</v>
      </c>
      <c r="M47" s="15">
        <v>0</v>
      </c>
      <c r="N47" s="15">
        <v>33</v>
      </c>
      <c r="O47" s="15">
        <v>32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2"/>
      <c r="AP47" s="16">
        <v>149</v>
      </c>
      <c r="AQ47" s="17">
        <v>2</v>
      </c>
      <c r="AR47" s="18" t="s">
        <v>37</v>
      </c>
      <c r="AS47" s="19">
        <v>2032</v>
      </c>
      <c r="AT47" s="19" t="s">
        <v>37</v>
      </c>
      <c r="AV47" s="16">
        <v>149</v>
      </c>
      <c r="AW47" s="17">
        <v>8</v>
      </c>
      <c r="AX47" s="18" t="s">
        <v>37</v>
      </c>
      <c r="AY47" s="19">
        <v>297</v>
      </c>
      <c r="AZ47" s="19" t="s">
        <v>37</v>
      </c>
      <c r="BD47" s="22"/>
    </row>
    <row r="48" spans="2:56" customFormat="1" x14ac:dyDescent="0.15">
      <c r="B48" s="20"/>
      <c r="C48" s="12"/>
      <c r="D48" s="12"/>
      <c r="E48" s="13">
        <v>46</v>
      </c>
      <c r="F48" s="6">
        <v>694</v>
      </c>
      <c r="G48" s="6">
        <v>1.9277777777777778</v>
      </c>
      <c r="H48" s="1"/>
      <c r="I48" s="14">
        <v>44607</v>
      </c>
      <c r="J48" s="15">
        <v>43</v>
      </c>
      <c r="K48" s="15">
        <v>42</v>
      </c>
      <c r="L48" s="15">
        <v>0</v>
      </c>
      <c r="M48" s="15">
        <v>0</v>
      </c>
      <c r="N48" s="15">
        <v>33</v>
      </c>
      <c r="O48" s="15">
        <v>32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2"/>
      <c r="AP48" s="16">
        <v>150</v>
      </c>
      <c r="AQ48" s="17">
        <v>2</v>
      </c>
      <c r="AR48" s="18" t="s">
        <v>37</v>
      </c>
      <c r="AS48" s="19">
        <v>2182</v>
      </c>
      <c r="AT48" s="19" t="s">
        <v>37</v>
      </c>
      <c r="AV48" s="16">
        <v>150</v>
      </c>
      <c r="AW48" s="17">
        <v>8</v>
      </c>
      <c r="AX48" s="18" t="s">
        <v>37</v>
      </c>
      <c r="AY48" s="19">
        <v>447</v>
      </c>
      <c r="AZ48" s="19" t="s">
        <v>37</v>
      </c>
      <c r="BD48" s="22"/>
    </row>
    <row r="49" spans="1:56" customFormat="1" x14ac:dyDescent="0.15">
      <c r="B49" s="20"/>
      <c r="C49" s="12"/>
      <c r="D49" s="12"/>
      <c r="E49" s="13">
        <v>47</v>
      </c>
      <c r="F49" s="6">
        <v>715</v>
      </c>
      <c r="G49" s="6">
        <v>1.9861111111111112</v>
      </c>
      <c r="H49" s="1"/>
      <c r="I49" s="14">
        <v>44608</v>
      </c>
      <c r="J49" s="15">
        <v>43</v>
      </c>
      <c r="K49" s="15">
        <v>42</v>
      </c>
      <c r="L49" s="15">
        <v>0</v>
      </c>
      <c r="M49" s="15">
        <v>0</v>
      </c>
      <c r="N49" s="15">
        <v>33</v>
      </c>
      <c r="O49" s="15">
        <v>32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2"/>
      <c r="AP49" s="16">
        <v>150</v>
      </c>
      <c r="AQ49" s="17">
        <v>2</v>
      </c>
      <c r="AR49" s="18" t="s">
        <v>37</v>
      </c>
      <c r="AS49" s="19">
        <v>2332</v>
      </c>
      <c r="AT49" s="19" t="s">
        <v>37</v>
      </c>
      <c r="AV49" s="16">
        <v>150</v>
      </c>
      <c r="AW49" s="17">
        <v>8</v>
      </c>
      <c r="AX49" s="18" t="s">
        <v>37</v>
      </c>
      <c r="AY49" s="19">
        <v>597</v>
      </c>
      <c r="AZ49" s="19" t="s">
        <v>37</v>
      </c>
      <c r="BD49" s="22"/>
    </row>
    <row r="50" spans="1:56" customFormat="1" x14ac:dyDescent="0.15">
      <c r="B50" s="20"/>
      <c r="C50" s="12"/>
      <c r="D50" s="12"/>
      <c r="E50" s="13">
        <v>48</v>
      </c>
      <c r="F50" s="6">
        <v>736</v>
      </c>
      <c r="G50" s="6">
        <v>2.0444444444444443</v>
      </c>
      <c r="H50" s="1"/>
      <c r="I50" s="14">
        <v>44609</v>
      </c>
      <c r="J50" s="15">
        <v>43</v>
      </c>
      <c r="K50" s="15">
        <v>42</v>
      </c>
      <c r="L50" s="15">
        <v>0</v>
      </c>
      <c r="M50" s="15">
        <v>0</v>
      </c>
      <c r="N50" s="15">
        <v>34</v>
      </c>
      <c r="O50" s="15">
        <v>32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2"/>
      <c r="AP50" s="16">
        <v>151</v>
      </c>
      <c r="AQ50" s="17">
        <v>2</v>
      </c>
      <c r="AR50" s="18" t="s">
        <v>37</v>
      </c>
      <c r="AS50" s="19">
        <v>2483</v>
      </c>
      <c r="AT50" s="19" t="s">
        <v>37</v>
      </c>
      <c r="AV50" s="16">
        <v>151</v>
      </c>
      <c r="AW50" s="17">
        <v>8</v>
      </c>
      <c r="AX50" s="18" t="s">
        <v>37</v>
      </c>
      <c r="AY50" s="19">
        <v>748</v>
      </c>
      <c r="AZ50" s="19" t="s">
        <v>37</v>
      </c>
      <c r="BD50" s="22"/>
    </row>
    <row r="51" spans="1:56" customFormat="1" x14ac:dyDescent="0.15">
      <c r="B51" s="20"/>
      <c r="C51" s="12"/>
      <c r="D51" s="12"/>
      <c r="E51" s="13">
        <v>49</v>
      </c>
      <c r="F51" s="6">
        <v>845</v>
      </c>
      <c r="G51" s="6">
        <v>2.3472222222222223</v>
      </c>
      <c r="H51" s="1"/>
      <c r="I51" s="14">
        <v>44610</v>
      </c>
      <c r="J51" s="15">
        <v>43</v>
      </c>
      <c r="K51" s="15">
        <v>42</v>
      </c>
      <c r="L51" s="15">
        <v>0</v>
      </c>
      <c r="M51" s="15">
        <v>0</v>
      </c>
      <c r="N51" s="15">
        <v>34</v>
      </c>
      <c r="O51" s="15">
        <v>32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2"/>
      <c r="AP51" s="16">
        <v>151</v>
      </c>
      <c r="AQ51" s="17">
        <v>2</v>
      </c>
      <c r="AR51" s="18" t="s">
        <v>37</v>
      </c>
      <c r="AS51" s="19">
        <v>2634</v>
      </c>
      <c r="AT51" s="19" t="s">
        <v>37</v>
      </c>
      <c r="AV51" s="16">
        <v>151</v>
      </c>
      <c r="AW51" s="17">
        <v>8</v>
      </c>
      <c r="AX51" s="18" t="s">
        <v>37</v>
      </c>
      <c r="AY51" s="19">
        <v>899</v>
      </c>
      <c r="AZ51" s="19" t="s">
        <v>37</v>
      </c>
      <c r="BD51" s="22"/>
    </row>
    <row r="52" spans="1:56" customFormat="1" x14ac:dyDescent="0.15">
      <c r="B52" s="20"/>
      <c r="C52" s="12"/>
      <c r="D52" s="12"/>
      <c r="E52" s="13">
        <v>50</v>
      </c>
      <c r="F52" s="6">
        <v>1024</v>
      </c>
      <c r="G52" s="6">
        <v>2.8444444444444446</v>
      </c>
      <c r="H52" s="1"/>
      <c r="I52" s="14">
        <v>44611</v>
      </c>
      <c r="J52" s="15">
        <v>43</v>
      </c>
      <c r="K52" s="15">
        <v>42</v>
      </c>
      <c r="L52" s="15">
        <v>0</v>
      </c>
      <c r="M52" s="15">
        <v>0</v>
      </c>
      <c r="N52" s="15">
        <v>34</v>
      </c>
      <c r="O52" s="15">
        <v>32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2"/>
      <c r="AP52" s="16">
        <v>151</v>
      </c>
      <c r="AQ52" s="17">
        <v>2</v>
      </c>
      <c r="AR52" s="18" t="s">
        <v>37</v>
      </c>
      <c r="AS52" s="19">
        <v>2785</v>
      </c>
      <c r="AT52" s="19" t="s">
        <v>37</v>
      </c>
      <c r="AV52" s="16">
        <v>151</v>
      </c>
      <c r="AW52" s="17">
        <v>8</v>
      </c>
      <c r="AX52" s="18">
        <v>8</v>
      </c>
      <c r="AY52" s="19">
        <v>1050</v>
      </c>
      <c r="AZ52" s="19">
        <v>1050</v>
      </c>
      <c r="BD52" s="22"/>
    </row>
    <row r="53" spans="1:56" customFormat="1" x14ac:dyDescent="0.15">
      <c r="B53" s="20"/>
      <c r="C53" s="12"/>
      <c r="D53" s="12"/>
      <c r="E53" s="13">
        <v>51</v>
      </c>
      <c r="F53" s="6">
        <v>1122</v>
      </c>
      <c r="G53" s="6">
        <v>3.1166666666666667</v>
      </c>
      <c r="H53" s="1"/>
      <c r="I53" s="14">
        <v>44612</v>
      </c>
      <c r="J53" s="15">
        <v>43</v>
      </c>
      <c r="K53" s="15">
        <v>42</v>
      </c>
      <c r="L53" s="15">
        <v>0</v>
      </c>
      <c r="M53" s="15">
        <v>0</v>
      </c>
      <c r="N53" s="15">
        <v>34</v>
      </c>
      <c r="O53" s="15">
        <v>33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2"/>
      <c r="AP53" s="16">
        <v>152</v>
      </c>
      <c r="AQ53" s="17">
        <v>2</v>
      </c>
      <c r="AR53" s="18" t="s">
        <v>37</v>
      </c>
      <c r="AS53" s="19">
        <v>2937</v>
      </c>
      <c r="AT53" s="19" t="s">
        <v>37</v>
      </c>
      <c r="AV53" s="16">
        <v>152</v>
      </c>
      <c r="AW53" s="17">
        <v>9</v>
      </c>
      <c r="AX53" s="18" t="s">
        <v>37</v>
      </c>
      <c r="AY53" s="19">
        <v>152</v>
      </c>
      <c r="AZ53" s="19" t="s">
        <v>37</v>
      </c>
      <c r="BD53" s="22"/>
    </row>
    <row r="54" spans="1:56" customFormat="1" x14ac:dyDescent="0.15">
      <c r="B54" s="20"/>
      <c r="C54" s="12"/>
      <c r="D54" s="12"/>
      <c r="E54" s="13">
        <v>52</v>
      </c>
      <c r="F54" s="6">
        <v>1157</v>
      </c>
      <c r="G54" s="6">
        <v>3.213888888888889</v>
      </c>
      <c r="H54" s="1"/>
      <c r="I54" s="14">
        <v>44613</v>
      </c>
      <c r="J54" s="15">
        <v>43</v>
      </c>
      <c r="K54" s="15">
        <v>43</v>
      </c>
      <c r="L54" s="15">
        <v>0</v>
      </c>
      <c r="M54" s="15">
        <v>0</v>
      </c>
      <c r="N54" s="15">
        <v>34</v>
      </c>
      <c r="O54" s="15">
        <v>33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2"/>
      <c r="AP54" s="16">
        <v>153</v>
      </c>
      <c r="AQ54" s="17">
        <v>2</v>
      </c>
      <c r="AR54" s="18" t="s">
        <v>37</v>
      </c>
      <c r="AS54" s="19">
        <v>3090</v>
      </c>
      <c r="AT54" s="19" t="s">
        <v>37</v>
      </c>
      <c r="AV54" s="16">
        <v>153</v>
      </c>
      <c r="AW54" s="17">
        <v>9</v>
      </c>
      <c r="AX54" s="18" t="s">
        <v>37</v>
      </c>
      <c r="AY54" s="19">
        <v>305</v>
      </c>
      <c r="AZ54" s="19" t="s">
        <v>37</v>
      </c>
      <c r="BD54" s="22"/>
    </row>
    <row r="55" spans="1:56" customFormat="1" x14ac:dyDescent="0.15">
      <c r="B55" s="20"/>
      <c r="C55" s="12"/>
      <c r="D55" s="12"/>
      <c r="E55" s="13">
        <v>53</v>
      </c>
      <c r="F55" s="6">
        <v>1192</v>
      </c>
      <c r="G55" s="6">
        <v>3.3111111111111109</v>
      </c>
      <c r="H55" s="1"/>
      <c r="I55" s="14">
        <v>44614</v>
      </c>
      <c r="J55" s="15">
        <v>44</v>
      </c>
      <c r="K55" s="15">
        <v>43</v>
      </c>
      <c r="L55" s="15">
        <v>0</v>
      </c>
      <c r="M55" s="15">
        <v>0</v>
      </c>
      <c r="N55" s="15">
        <v>34</v>
      </c>
      <c r="O55" s="15">
        <v>33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2"/>
      <c r="AP55" s="16">
        <v>154</v>
      </c>
      <c r="AQ55" s="17">
        <v>2</v>
      </c>
      <c r="AR55" s="18" t="s">
        <v>37</v>
      </c>
      <c r="AS55" s="19">
        <v>3244</v>
      </c>
      <c r="AT55" s="19" t="s">
        <v>37</v>
      </c>
      <c r="AV55" s="16">
        <v>154</v>
      </c>
      <c r="AW55" s="17">
        <v>9</v>
      </c>
      <c r="AX55" s="18" t="s">
        <v>37</v>
      </c>
      <c r="AY55" s="19">
        <v>459</v>
      </c>
      <c r="AZ55" s="19" t="s">
        <v>37</v>
      </c>
      <c r="BD55" s="22"/>
    </row>
    <row r="56" spans="1:56" customFormat="1" x14ac:dyDescent="0.15">
      <c r="B56" s="20"/>
      <c r="C56" s="12"/>
      <c r="D56" s="12"/>
      <c r="E56" s="13" t="s">
        <v>37</v>
      </c>
      <c r="F56" s="6" t="s">
        <v>37</v>
      </c>
      <c r="G56" s="6" t="s">
        <v>37</v>
      </c>
      <c r="H56" s="1"/>
      <c r="I56" s="14">
        <v>44615</v>
      </c>
      <c r="J56" s="15">
        <v>44</v>
      </c>
      <c r="K56" s="15">
        <v>43</v>
      </c>
      <c r="L56" s="15">
        <v>0</v>
      </c>
      <c r="M56" s="15">
        <v>0</v>
      </c>
      <c r="N56" s="15">
        <v>34</v>
      </c>
      <c r="O56" s="15">
        <v>33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5">
        <v>0</v>
      </c>
      <c r="Y56" s="15">
        <v>0</v>
      </c>
      <c r="Z56" s="15">
        <v>0</v>
      </c>
      <c r="AA56" s="15">
        <v>0</v>
      </c>
      <c r="AB56" s="15">
        <v>0</v>
      </c>
      <c r="AC56" s="15">
        <v>0</v>
      </c>
      <c r="AD56" s="15">
        <v>0</v>
      </c>
      <c r="AE56" s="15">
        <v>0</v>
      </c>
      <c r="AF56" s="15">
        <v>0</v>
      </c>
      <c r="AG56" s="15">
        <v>0</v>
      </c>
      <c r="AH56" s="15">
        <v>0</v>
      </c>
      <c r="AI56" s="15">
        <v>0</v>
      </c>
      <c r="AJ56" s="15">
        <v>0</v>
      </c>
      <c r="AK56" s="15">
        <v>0</v>
      </c>
      <c r="AL56" s="15">
        <v>0</v>
      </c>
      <c r="AM56" s="15">
        <v>0</v>
      </c>
      <c r="AN56" s="15">
        <v>0</v>
      </c>
      <c r="AO56" s="12"/>
      <c r="AP56" s="16">
        <v>154</v>
      </c>
      <c r="AQ56" s="17">
        <v>2</v>
      </c>
      <c r="AR56" s="18" t="s">
        <v>37</v>
      </c>
      <c r="AS56" s="19">
        <v>3398</v>
      </c>
      <c r="AT56" s="19" t="s">
        <v>37</v>
      </c>
      <c r="AV56" s="16">
        <v>154</v>
      </c>
      <c r="AW56" s="17">
        <v>9</v>
      </c>
      <c r="AX56" s="18" t="s">
        <v>37</v>
      </c>
      <c r="AY56" s="19">
        <v>613</v>
      </c>
      <c r="AZ56" s="19" t="s">
        <v>37</v>
      </c>
      <c r="BD56" s="22"/>
    </row>
    <row r="57" spans="1:56" customFormat="1" x14ac:dyDescent="0.15">
      <c r="B57" s="20"/>
      <c r="C57" s="12"/>
      <c r="D57" s="12"/>
      <c r="E57" s="13">
        <v>2022</v>
      </c>
      <c r="F57" s="6">
        <v>65194</v>
      </c>
      <c r="G57" s="6">
        <v>181.09444444444449</v>
      </c>
      <c r="H57" s="1"/>
      <c r="I57" s="14">
        <v>44616</v>
      </c>
      <c r="J57" s="15">
        <v>44</v>
      </c>
      <c r="K57" s="15">
        <v>43</v>
      </c>
      <c r="L57" s="15">
        <v>0</v>
      </c>
      <c r="M57" s="15">
        <v>0</v>
      </c>
      <c r="N57" s="15">
        <v>35</v>
      </c>
      <c r="O57" s="15">
        <v>33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0</v>
      </c>
      <c r="AG57" s="15">
        <v>0</v>
      </c>
      <c r="AH57" s="15">
        <v>0</v>
      </c>
      <c r="AI57" s="15">
        <v>0</v>
      </c>
      <c r="AJ57" s="15">
        <v>0</v>
      </c>
      <c r="AK57" s="15">
        <v>0</v>
      </c>
      <c r="AL57" s="15">
        <v>0</v>
      </c>
      <c r="AM57" s="15">
        <v>0</v>
      </c>
      <c r="AN57" s="15">
        <v>0</v>
      </c>
      <c r="AO57" s="12"/>
      <c r="AP57" s="16">
        <v>155</v>
      </c>
      <c r="AQ57" s="17">
        <v>2</v>
      </c>
      <c r="AR57" s="18" t="s">
        <v>37</v>
      </c>
      <c r="AS57" s="19">
        <v>3553</v>
      </c>
      <c r="AT57" s="19" t="s">
        <v>37</v>
      </c>
      <c r="AV57" s="16">
        <v>155</v>
      </c>
      <c r="AW57" s="17">
        <v>9</v>
      </c>
      <c r="AX57" s="18" t="s">
        <v>37</v>
      </c>
      <c r="AY57" s="19">
        <v>768</v>
      </c>
      <c r="AZ57" s="19" t="s">
        <v>37</v>
      </c>
      <c r="BD57" s="22"/>
    </row>
    <row r="58" spans="1:56" customFormat="1" x14ac:dyDescent="0.15">
      <c r="B58" s="20"/>
      <c r="C58" s="12"/>
      <c r="D58" s="12"/>
      <c r="E58" s="23"/>
      <c r="F58" s="23"/>
      <c r="G58" s="23"/>
      <c r="H58" s="1"/>
      <c r="I58" s="14">
        <v>44617</v>
      </c>
      <c r="J58" s="15">
        <v>44</v>
      </c>
      <c r="K58" s="15">
        <v>43</v>
      </c>
      <c r="L58" s="15">
        <v>0</v>
      </c>
      <c r="M58" s="15">
        <v>0</v>
      </c>
      <c r="N58" s="15">
        <v>35</v>
      </c>
      <c r="O58" s="15">
        <v>33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0</v>
      </c>
      <c r="AH58" s="15">
        <v>0</v>
      </c>
      <c r="AI58" s="15">
        <v>0</v>
      </c>
      <c r="AJ58" s="15">
        <v>0</v>
      </c>
      <c r="AK58" s="15">
        <v>0</v>
      </c>
      <c r="AL58" s="15">
        <v>0</v>
      </c>
      <c r="AM58" s="15">
        <v>0</v>
      </c>
      <c r="AN58" s="15">
        <v>0</v>
      </c>
      <c r="AO58" s="12"/>
      <c r="AP58" s="16">
        <v>155</v>
      </c>
      <c r="AQ58" s="17">
        <v>2</v>
      </c>
      <c r="AR58" s="18" t="s">
        <v>37</v>
      </c>
      <c r="AS58" s="19">
        <v>3708</v>
      </c>
      <c r="AT58" s="19" t="s">
        <v>37</v>
      </c>
      <c r="AV58" s="16">
        <v>155</v>
      </c>
      <c r="AW58" s="17">
        <v>9</v>
      </c>
      <c r="AX58" s="18" t="s">
        <v>37</v>
      </c>
      <c r="AY58" s="19">
        <v>923</v>
      </c>
      <c r="AZ58" s="19" t="s">
        <v>37</v>
      </c>
      <c r="BD58" s="22"/>
    </row>
    <row r="59" spans="1:56" customFormat="1" x14ac:dyDescent="0.15">
      <c r="A59" s="4"/>
      <c r="B59" s="5" t="s">
        <v>31</v>
      </c>
      <c r="C59" s="5" t="s">
        <v>32</v>
      </c>
      <c r="D59" s="12"/>
      <c r="E59" s="6"/>
      <c r="F59" s="7" t="s">
        <v>32</v>
      </c>
      <c r="G59" s="7" t="s">
        <v>33</v>
      </c>
      <c r="H59" s="1"/>
      <c r="I59" s="14">
        <v>44618</v>
      </c>
      <c r="J59" s="15">
        <v>44</v>
      </c>
      <c r="K59" s="15">
        <v>43</v>
      </c>
      <c r="L59" s="15">
        <v>0</v>
      </c>
      <c r="M59" s="15">
        <v>0</v>
      </c>
      <c r="N59" s="15">
        <v>35</v>
      </c>
      <c r="O59" s="15">
        <v>33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0</v>
      </c>
      <c r="AH59" s="15">
        <v>0</v>
      </c>
      <c r="AI59" s="15">
        <v>0</v>
      </c>
      <c r="AJ59" s="15">
        <v>0</v>
      </c>
      <c r="AK59" s="15">
        <v>0</v>
      </c>
      <c r="AL59" s="15">
        <v>0</v>
      </c>
      <c r="AM59" s="15">
        <v>0</v>
      </c>
      <c r="AN59" s="15">
        <v>0</v>
      </c>
      <c r="AO59" s="12"/>
      <c r="AP59" s="16">
        <v>155</v>
      </c>
      <c r="AQ59" s="17">
        <v>2</v>
      </c>
      <c r="AR59" s="18" t="s">
        <v>37</v>
      </c>
      <c r="AS59" s="19">
        <v>3863</v>
      </c>
      <c r="AT59" s="19" t="s">
        <v>37</v>
      </c>
      <c r="AV59" s="16">
        <v>155</v>
      </c>
      <c r="AW59" s="17">
        <v>9</v>
      </c>
      <c r="AX59" s="18">
        <v>9</v>
      </c>
      <c r="AY59" s="19">
        <v>1078</v>
      </c>
      <c r="AZ59" s="19">
        <v>1078</v>
      </c>
      <c r="BD59" s="22"/>
    </row>
    <row r="60" spans="1:56" customFormat="1" x14ac:dyDescent="0.15">
      <c r="A60" s="12">
        <v>1</v>
      </c>
      <c r="B60" s="13" t="s">
        <v>36</v>
      </c>
      <c r="C60" s="6">
        <v>5697</v>
      </c>
      <c r="D60" s="12"/>
      <c r="E60" s="13">
        <v>1</v>
      </c>
      <c r="F60" s="6">
        <v>1227</v>
      </c>
      <c r="G60" s="6">
        <v>3.4083333333333332</v>
      </c>
      <c r="H60" s="1"/>
      <c r="I60" s="14">
        <v>44619</v>
      </c>
      <c r="J60" s="15">
        <v>44</v>
      </c>
      <c r="K60" s="15">
        <v>43</v>
      </c>
      <c r="L60" s="15">
        <v>0</v>
      </c>
      <c r="M60" s="15">
        <v>0</v>
      </c>
      <c r="N60" s="15">
        <v>35</v>
      </c>
      <c r="O60" s="15">
        <v>34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>
        <v>0</v>
      </c>
      <c r="AG60" s="15">
        <v>0</v>
      </c>
      <c r="AH60" s="15">
        <v>0</v>
      </c>
      <c r="AI60" s="15">
        <v>0</v>
      </c>
      <c r="AJ60" s="15">
        <v>0</v>
      </c>
      <c r="AK60" s="15">
        <v>0</v>
      </c>
      <c r="AL60" s="15">
        <v>0</v>
      </c>
      <c r="AM60" s="15">
        <v>0</v>
      </c>
      <c r="AN60" s="15">
        <v>0</v>
      </c>
      <c r="AO60" s="12"/>
      <c r="AP60" s="16">
        <v>156</v>
      </c>
      <c r="AQ60" s="17">
        <v>2</v>
      </c>
      <c r="AR60" s="18" t="s">
        <v>37</v>
      </c>
      <c r="AS60" s="19">
        <v>4019</v>
      </c>
      <c r="AT60" s="19" t="s">
        <v>37</v>
      </c>
      <c r="AV60" s="16">
        <v>156</v>
      </c>
      <c r="AW60" s="17">
        <v>10</v>
      </c>
      <c r="AX60" s="18" t="s">
        <v>37</v>
      </c>
      <c r="AY60" s="19">
        <v>156</v>
      </c>
      <c r="AZ60" s="19" t="s">
        <v>37</v>
      </c>
      <c r="BD60" s="22"/>
    </row>
    <row r="61" spans="1:56" customFormat="1" x14ac:dyDescent="0.15">
      <c r="A61" s="12">
        <v>2</v>
      </c>
      <c r="B61" s="13" t="s">
        <v>38</v>
      </c>
      <c r="C61" s="6">
        <v>5537</v>
      </c>
      <c r="D61" s="12"/>
      <c r="E61" s="13">
        <v>2</v>
      </c>
      <c r="F61" s="6">
        <v>1262</v>
      </c>
      <c r="G61" s="6">
        <v>3.5055555555555555</v>
      </c>
      <c r="H61" s="1"/>
      <c r="I61" s="14">
        <v>44620</v>
      </c>
      <c r="J61" s="15">
        <v>44</v>
      </c>
      <c r="K61" s="15">
        <v>44</v>
      </c>
      <c r="L61" s="15">
        <v>0</v>
      </c>
      <c r="M61" s="15">
        <v>0</v>
      </c>
      <c r="N61" s="15">
        <v>35</v>
      </c>
      <c r="O61" s="15">
        <v>34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0</v>
      </c>
      <c r="AG61" s="15">
        <v>0</v>
      </c>
      <c r="AH61" s="15">
        <v>0</v>
      </c>
      <c r="AI61" s="15">
        <v>0</v>
      </c>
      <c r="AJ61" s="15">
        <v>0</v>
      </c>
      <c r="AK61" s="15">
        <v>0</v>
      </c>
      <c r="AL61" s="15">
        <v>0</v>
      </c>
      <c r="AM61" s="15">
        <v>0</v>
      </c>
      <c r="AN61" s="15">
        <v>0</v>
      </c>
      <c r="AO61" s="12"/>
      <c r="AP61" s="16">
        <v>157</v>
      </c>
      <c r="AQ61" s="17">
        <v>2</v>
      </c>
      <c r="AR61" s="18">
        <v>2</v>
      </c>
      <c r="AS61" s="19">
        <v>4176</v>
      </c>
      <c r="AT61" s="19">
        <v>4176</v>
      </c>
      <c r="AV61" s="16">
        <v>157</v>
      </c>
      <c r="AW61" s="17">
        <v>10</v>
      </c>
      <c r="AX61" s="18" t="s">
        <v>37</v>
      </c>
      <c r="AY61" s="19">
        <v>313</v>
      </c>
      <c r="AZ61" s="19" t="s">
        <v>37</v>
      </c>
      <c r="BD61" s="22"/>
    </row>
    <row r="62" spans="1:56" customFormat="1" x14ac:dyDescent="0.15">
      <c r="A62" s="12">
        <v>3</v>
      </c>
      <c r="B62" s="13" t="s">
        <v>39</v>
      </c>
      <c r="C62" s="6">
        <v>4866</v>
      </c>
      <c r="D62" s="12"/>
      <c r="E62" s="13">
        <v>3</v>
      </c>
      <c r="F62" s="6">
        <v>1297</v>
      </c>
      <c r="G62" s="6">
        <v>3.6027777777777779</v>
      </c>
      <c r="H62" s="1"/>
      <c r="I62" s="14">
        <v>44621</v>
      </c>
      <c r="J62" s="15">
        <v>45</v>
      </c>
      <c r="K62" s="15">
        <v>44</v>
      </c>
      <c r="L62" s="15">
        <v>0</v>
      </c>
      <c r="M62" s="15">
        <v>0</v>
      </c>
      <c r="N62" s="15">
        <v>35</v>
      </c>
      <c r="O62" s="15">
        <v>34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0</v>
      </c>
      <c r="AH62" s="15">
        <v>0</v>
      </c>
      <c r="AI62" s="15">
        <v>0</v>
      </c>
      <c r="AJ62" s="15">
        <v>0</v>
      </c>
      <c r="AK62" s="15">
        <v>0</v>
      </c>
      <c r="AL62" s="15">
        <v>0</v>
      </c>
      <c r="AM62" s="15">
        <v>0</v>
      </c>
      <c r="AN62" s="15">
        <v>0</v>
      </c>
      <c r="AO62" s="12"/>
      <c r="AP62" s="16">
        <v>158</v>
      </c>
      <c r="AQ62" s="17">
        <v>3</v>
      </c>
      <c r="AR62" s="18" t="s">
        <v>37</v>
      </c>
      <c r="AS62" s="19">
        <v>158</v>
      </c>
      <c r="AT62" s="19" t="s">
        <v>37</v>
      </c>
      <c r="AV62" s="16">
        <v>158</v>
      </c>
      <c r="AW62" s="17">
        <v>10</v>
      </c>
      <c r="AX62" s="18" t="s">
        <v>37</v>
      </c>
      <c r="AY62" s="19">
        <v>471</v>
      </c>
      <c r="AZ62" s="19" t="s">
        <v>37</v>
      </c>
      <c r="BD62" s="22"/>
    </row>
    <row r="63" spans="1:56" customFormat="1" x14ac:dyDescent="0.15">
      <c r="A63" s="12">
        <v>4</v>
      </c>
      <c r="B63" s="13" t="s">
        <v>40</v>
      </c>
      <c r="C63" s="6">
        <v>5228</v>
      </c>
      <c r="D63" s="12"/>
      <c r="E63" s="13">
        <v>4</v>
      </c>
      <c r="F63" s="6">
        <v>1332</v>
      </c>
      <c r="G63" s="6">
        <v>3.7</v>
      </c>
      <c r="H63" s="1"/>
      <c r="I63" s="14">
        <v>44622</v>
      </c>
      <c r="J63" s="15">
        <v>45</v>
      </c>
      <c r="K63" s="15">
        <v>44</v>
      </c>
      <c r="L63" s="15">
        <v>0</v>
      </c>
      <c r="M63" s="15">
        <v>0</v>
      </c>
      <c r="N63" s="15">
        <v>35</v>
      </c>
      <c r="O63" s="15">
        <v>34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5">
        <v>0</v>
      </c>
      <c r="Y63" s="15">
        <v>0</v>
      </c>
      <c r="Z63" s="15">
        <v>0</v>
      </c>
      <c r="AA63" s="15">
        <v>0</v>
      </c>
      <c r="AB63" s="15">
        <v>0</v>
      </c>
      <c r="AC63" s="15">
        <v>0</v>
      </c>
      <c r="AD63" s="15">
        <v>0</v>
      </c>
      <c r="AE63" s="15">
        <v>0</v>
      </c>
      <c r="AF63" s="15">
        <v>0</v>
      </c>
      <c r="AG63" s="15">
        <v>0</v>
      </c>
      <c r="AH63" s="15">
        <v>0</v>
      </c>
      <c r="AI63" s="15">
        <v>0</v>
      </c>
      <c r="AJ63" s="15">
        <v>0</v>
      </c>
      <c r="AK63" s="15">
        <v>0</v>
      </c>
      <c r="AL63" s="15">
        <v>0</v>
      </c>
      <c r="AM63" s="15">
        <v>0</v>
      </c>
      <c r="AN63" s="15">
        <v>0</v>
      </c>
      <c r="AO63" s="12"/>
      <c r="AP63" s="16">
        <v>158</v>
      </c>
      <c r="AQ63" s="17">
        <v>3</v>
      </c>
      <c r="AR63" s="18" t="s">
        <v>37</v>
      </c>
      <c r="AS63" s="19">
        <v>316</v>
      </c>
      <c r="AT63" s="19" t="s">
        <v>37</v>
      </c>
      <c r="AV63" s="16">
        <v>158</v>
      </c>
      <c r="AW63" s="17">
        <v>10</v>
      </c>
      <c r="AX63" s="18" t="s">
        <v>37</v>
      </c>
      <c r="AY63" s="19">
        <v>629</v>
      </c>
      <c r="AZ63" s="19" t="s">
        <v>37</v>
      </c>
      <c r="BD63" s="22"/>
    </row>
    <row r="64" spans="1:56" customFormat="1" x14ac:dyDescent="0.15">
      <c r="A64" s="12">
        <v>5</v>
      </c>
      <c r="B64" s="13" t="s">
        <v>41</v>
      </c>
      <c r="C64" s="6">
        <v>5942</v>
      </c>
      <c r="D64" s="12"/>
      <c r="E64" s="13">
        <v>5</v>
      </c>
      <c r="F64" s="6">
        <v>1367</v>
      </c>
      <c r="G64" s="6">
        <v>3.7972222222222221</v>
      </c>
      <c r="H64" s="1"/>
      <c r="I64" s="14">
        <v>44623</v>
      </c>
      <c r="J64" s="15">
        <v>45</v>
      </c>
      <c r="K64" s="15">
        <v>44</v>
      </c>
      <c r="L64" s="15">
        <v>0</v>
      </c>
      <c r="M64" s="15">
        <v>0</v>
      </c>
      <c r="N64" s="15">
        <v>36</v>
      </c>
      <c r="O64" s="15">
        <v>34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0</v>
      </c>
      <c r="AH64" s="15">
        <v>0</v>
      </c>
      <c r="AI64" s="15">
        <v>0</v>
      </c>
      <c r="AJ64" s="15">
        <v>0</v>
      </c>
      <c r="AK64" s="15">
        <v>0</v>
      </c>
      <c r="AL64" s="15">
        <v>0</v>
      </c>
      <c r="AM64" s="15">
        <v>0</v>
      </c>
      <c r="AN64" s="15">
        <v>0</v>
      </c>
      <c r="AO64" s="12"/>
      <c r="AP64" s="16">
        <v>159</v>
      </c>
      <c r="AQ64" s="17">
        <v>3</v>
      </c>
      <c r="AR64" s="18" t="s">
        <v>37</v>
      </c>
      <c r="AS64" s="19">
        <v>475</v>
      </c>
      <c r="AT64" s="19" t="s">
        <v>37</v>
      </c>
      <c r="AV64" s="16">
        <v>159</v>
      </c>
      <c r="AW64" s="17">
        <v>10</v>
      </c>
      <c r="AX64" s="18" t="s">
        <v>37</v>
      </c>
      <c r="AY64" s="19">
        <v>788</v>
      </c>
      <c r="AZ64" s="19" t="s">
        <v>37</v>
      </c>
      <c r="BD64" s="22"/>
    </row>
    <row r="65" spans="1:56" customFormat="1" x14ac:dyDescent="0.15">
      <c r="A65" s="12">
        <v>6</v>
      </c>
      <c r="B65" s="13" t="s">
        <v>42</v>
      </c>
      <c r="C65" s="6">
        <v>6276</v>
      </c>
      <c r="D65" s="12"/>
      <c r="E65" s="13">
        <v>6</v>
      </c>
      <c r="F65" s="6">
        <v>1402</v>
      </c>
      <c r="G65" s="6">
        <v>3.8944444444444444</v>
      </c>
      <c r="H65" s="1"/>
      <c r="I65" s="14">
        <v>44624</v>
      </c>
      <c r="J65" s="15">
        <v>45</v>
      </c>
      <c r="K65" s="15">
        <v>44</v>
      </c>
      <c r="L65" s="15">
        <v>0</v>
      </c>
      <c r="M65" s="15">
        <v>0</v>
      </c>
      <c r="N65" s="15">
        <v>36</v>
      </c>
      <c r="O65" s="15">
        <v>34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0</v>
      </c>
      <c r="AF65" s="15">
        <v>0</v>
      </c>
      <c r="AG65" s="15">
        <v>0</v>
      </c>
      <c r="AH65" s="15">
        <v>0</v>
      </c>
      <c r="AI65" s="15">
        <v>0</v>
      </c>
      <c r="AJ65" s="15">
        <v>0</v>
      </c>
      <c r="AK65" s="15">
        <v>0</v>
      </c>
      <c r="AL65" s="15">
        <v>0</v>
      </c>
      <c r="AM65" s="15">
        <v>0</v>
      </c>
      <c r="AN65" s="15">
        <v>0</v>
      </c>
      <c r="AO65" s="12"/>
      <c r="AP65" s="16">
        <v>159</v>
      </c>
      <c r="AQ65" s="17">
        <v>3</v>
      </c>
      <c r="AR65" s="18" t="s">
        <v>37</v>
      </c>
      <c r="AS65" s="19">
        <v>634</v>
      </c>
      <c r="AT65" s="19" t="s">
        <v>37</v>
      </c>
      <c r="AV65" s="16">
        <v>159</v>
      </c>
      <c r="AW65" s="17">
        <v>10</v>
      </c>
      <c r="AX65" s="18" t="s">
        <v>37</v>
      </c>
      <c r="AY65" s="19">
        <v>947</v>
      </c>
      <c r="AZ65" s="19" t="s">
        <v>37</v>
      </c>
      <c r="BD65" s="22"/>
    </row>
    <row r="66" spans="1:56" customFormat="1" x14ac:dyDescent="0.15">
      <c r="A66" s="12">
        <v>7</v>
      </c>
      <c r="B66" s="13" t="s">
        <v>43</v>
      </c>
      <c r="C66" s="6">
        <v>7022</v>
      </c>
      <c r="D66" s="12"/>
      <c r="E66" s="13">
        <v>7</v>
      </c>
      <c r="F66" s="6">
        <v>1437</v>
      </c>
      <c r="G66" s="6">
        <v>3.9916666666666667</v>
      </c>
      <c r="H66" s="1"/>
      <c r="I66" s="14">
        <v>44625</v>
      </c>
      <c r="J66" s="15">
        <v>45</v>
      </c>
      <c r="K66" s="15">
        <v>44</v>
      </c>
      <c r="L66" s="15">
        <v>0</v>
      </c>
      <c r="M66" s="15">
        <v>0</v>
      </c>
      <c r="N66" s="15">
        <v>36</v>
      </c>
      <c r="O66" s="15">
        <v>34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0</v>
      </c>
      <c r="AH66" s="15">
        <v>0</v>
      </c>
      <c r="AI66" s="15">
        <v>0</v>
      </c>
      <c r="AJ66" s="15">
        <v>0</v>
      </c>
      <c r="AK66" s="15">
        <v>0</v>
      </c>
      <c r="AL66" s="15">
        <v>0</v>
      </c>
      <c r="AM66" s="15">
        <v>0</v>
      </c>
      <c r="AN66" s="15">
        <v>0</v>
      </c>
      <c r="AO66" s="12"/>
      <c r="AP66" s="16">
        <v>159</v>
      </c>
      <c r="AQ66" s="17">
        <v>3</v>
      </c>
      <c r="AR66" s="18" t="s">
        <v>37</v>
      </c>
      <c r="AS66" s="19">
        <v>793</v>
      </c>
      <c r="AT66" s="19" t="s">
        <v>37</v>
      </c>
      <c r="AV66" s="16">
        <v>159</v>
      </c>
      <c r="AW66" s="17">
        <v>10</v>
      </c>
      <c r="AX66" s="18">
        <v>10</v>
      </c>
      <c r="AY66" s="19">
        <v>1106</v>
      </c>
      <c r="AZ66" s="19">
        <v>1106</v>
      </c>
      <c r="BD66" s="22"/>
    </row>
    <row r="67" spans="1:56" customFormat="1" x14ac:dyDescent="0.15">
      <c r="A67" s="12">
        <v>8</v>
      </c>
      <c r="B67" s="13" t="s">
        <v>44</v>
      </c>
      <c r="C67" s="6">
        <v>7574</v>
      </c>
      <c r="D67" s="12"/>
      <c r="E67" s="13">
        <v>8</v>
      </c>
      <c r="F67" s="6">
        <v>1472</v>
      </c>
      <c r="G67" s="6">
        <v>4.0888888888888886</v>
      </c>
      <c r="H67" s="1"/>
      <c r="I67" s="14">
        <v>44626</v>
      </c>
      <c r="J67" s="15">
        <v>45</v>
      </c>
      <c r="K67" s="15">
        <v>44</v>
      </c>
      <c r="L67" s="15">
        <v>0</v>
      </c>
      <c r="M67" s="15">
        <v>0</v>
      </c>
      <c r="N67" s="15">
        <v>36</v>
      </c>
      <c r="O67" s="15">
        <v>35</v>
      </c>
      <c r="P67" s="15">
        <v>0</v>
      </c>
      <c r="Q67" s="15">
        <v>0</v>
      </c>
      <c r="R67" s="15">
        <v>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0</v>
      </c>
      <c r="AG67" s="15">
        <v>0</v>
      </c>
      <c r="AH67" s="15">
        <v>0</v>
      </c>
      <c r="AI67" s="15">
        <v>0</v>
      </c>
      <c r="AJ67" s="15">
        <v>0</v>
      </c>
      <c r="AK67" s="15">
        <v>0</v>
      </c>
      <c r="AL67" s="15">
        <v>0</v>
      </c>
      <c r="AM67" s="15">
        <v>0</v>
      </c>
      <c r="AN67" s="15">
        <v>0</v>
      </c>
      <c r="AO67" s="12"/>
      <c r="AP67" s="16">
        <v>160</v>
      </c>
      <c r="AQ67" s="17">
        <v>3</v>
      </c>
      <c r="AR67" s="18" t="s">
        <v>37</v>
      </c>
      <c r="AS67" s="19">
        <v>953</v>
      </c>
      <c r="AT67" s="19" t="s">
        <v>37</v>
      </c>
      <c r="AV67" s="16">
        <v>160</v>
      </c>
      <c r="AW67" s="17">
        <v>11</v>
      </c>
      <c r="AX67" s="18" t="s">
        <v>37</v>
      </c>
      <c r="AY67" s="19">
        <v>160</v>
      </c>
      <c r="AZ67" s="19" t="s">
        <v>37</v>
      </c>
      <c r="BD67" s="22"/>
    </row>
    <row r="68" spans="1:56" customFormat="1" x14ac:dyDescent="0.15">
      <c r="A68" s="12">
        <v>9</v>
      </c>
      <c r="B68" s="13" t="s">
        <v>45</v>
      </c>
      <c r="C68" s="6">
        <v>6805</v>
      </c>
      <c r="D68" s="12"/>
      <c r="E68" s="13">
        <v>9</v>
      </c>
      <c r="F68" s="6">
        <v>1038</v>
      </c>
      <c r="G68" s="6">
        <v>2.8833333333333333</v>
      </c>
      <c r="H68" s="1"/>
      <c r="I68" s="14">
        <v>44627</v>
      </c>
      <c r="J68" s="15">
        <v>45</v>
      </c>
      <c r="K68" s="15">
        <v>45</v>
      </c>
      <c r="L68" s="15">
        <v>0</v>
      </c>
      <c r="M68" s="15">
        <v>0</v>
      </c>
      <c r="N68" s="15">
        <v>36</v>
      </c>
      <c r="O68" s="15">
        <v>35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0</v>
      </c>
      <c r="AH68" s="15">
        <v>0</v>
      </c>
      <c r="AI68" s="15">
        <v>0</v>
      </c>
      <c r="AJ68" s="15">
        <v>0</v>
      </c>
      <c r="AK68" s="15">
        <v>0</v>
      </c>
      <c r="AL68" s="15">
        <v>0</v>
      </c>
      <c r="AM68" s="15">
        <v>0</v>
      </c>
      <c r="AN68" s="15">
        <v>0</v>
      </c>
      <c r="AO68" s="12"/>
      <c r="AP68" s="16">
        <v>161</v>
      </c>
      <c r="AQ68" s="17">
        <v>3</v>
      </c>
      <c r="AR68" s="18" t="s">
        <v>37</v>
      </c>
      <c r="AS68" s="19">
        <v>1114</v>
      </c>
      <c r="AT68" s="19" t="s">
        <v>37</v>
      </c>
      <c r="AV68" s="16">
        <v>161</v>
      </c>
      <c r="AW68" s="17">
        <v>11</v>
      </c>
      <c r="AX68" s="18" t="s">
        <v>37</v>
      </c>
      <c r="AY68" s="19">
        <v>321</v>
      </c>
      <c r="AZ68" s="19" t="s">
        <v>37</v>
      </c>
      <c r="BD68" s="22"/>
    </row>
    <row r="69" spans="1:56" customFormat="1" x14ac:dyDescent="0.15">
      <c r="A69" s="12">
        <v>10</v>
      </c>
      <c r="B69" s="13" t="s">
        <v>46</v>
      </c>
      <c r="C69" s="6">
        <v>1766</v>
      </c>
      <c r="D69" s="12"/>
      <c r="E69" s="13">
        <v>10</v>
      </c>
      <c r="F69" s="6">
        <v>1066</v>
      </c>
      <c r="G69" s="6">
        <v>2.9611111111111112</v>
      </c>
      <c r="H69" s="1"/>
      <c r="I69" s="14">
        <v>44628</v>
      </c>
      <c r="J69" s="15">
        <v>46</v>
      </c>
      <c r="K69" s="15">
        <v>45</v>
      </c>
      <c r="L69" s="15">
        <v>0</v>
      </c>
      <c r="M69" s="15">
        <v>0</v>
      </c>
      <c r="N69" s="15">
        <v>36</v>
      </c>
      <c r="O69" s="15">
        <v>35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0</v>
      </c>
      <c r="Y69" s="15">
        <v>0</v>
      </c>
      <c r="Z69" s="15">
        <v>0</v>
      </c>
      <c r="AA69" s="15">
        <v>0</v>
      </c>
      <c r="AB69" s="15">
        <v>0</v>
      </c>
      <c r="AC69" s="15">
        <v>0</v>
      </c>
      <c r="AD69" s="15">
        <v>0</v>
      </c>
      <c r="AE69" s="15">
        <v>0</v>
      </c>
      <c r="AF69" s="15">
        <v>0</v>
      </c>
      <c r="AG69" s="15">
        <v>0</v>
      </c>
      <c r="AH69" s="15">
        <v>0</v>
      </c>
      <c r="AI69" s="15">
        <v>0</v>
      </c>
      <c r="AJ69" s="15">
        <v>0</v>
      </c>
      <c r="AK69" s="15">
        <v>0</v>
      </c>
      <c r="AL69" s="15">
        <v>0</v>
      </c>
      <c r="AM69" s="15">
        <v>0</v>
      </c>
      <c r="AN69" s="15">
        <v>0</v>
      </c>
      <c r="AO69" s="12"/>
      <c r="AP69" s="16">
        <v>162</v>
      </c>
      <c r="AQ69" s="17">
        <v>3</v>
      </c>
      <c r="AR69" s="18" t="s">
        <v>37</v>
      </c>
      <c r="AS69" s="19">
        <v>1276</v>
      </c>
      <c r="AT69" s="19" t="s">
        <v>37</v>
      </c>
      <c r="AV69" s="16">
        <v>162</v>
      </c>
      <c r="AW69" s="17">
        <v>11</v>
      </c>
      <c r="AX69" s="18" t="s">
        <v>37</v>
      </c>
      <c r="AY69" s="19">
        <v>483</v>
      </c>
      <c r="AZ69" s="19" t="s">
        <v>37</v>
      </c>
      <c r="BD69" s="22"/>
    </row>
    <row r="70" spans="1:56" customFormat="1" x14ac:dyDescent="0.15">
      <c r="A70" s="12">
        <v>11</v>
      </c>
      <c r="B70" s="13" t="s">
        <v>47</v>
      </c>
      <c r="C70" s="6">
        <v>0</v>
      </c>
      <c r="D70" s="12"/>
      <c r="E70" s="13">
        <v>11</v>
      </c>
      <c r="F70" s="6">
        <v>1094</v>
      </c>
      <c r="G70" s="6">
        <v>3.0388888888888888</v>
      </c>
      <c r="H70" s="1"/>
      <c r="I70" s="14">
        <v>44629</v>
      </c>
      <c r="J70" s="15">
        <v>46</v>
      </c>
      <c r="K70" s="15">
        <v>45</v>
      </c>
      <c r="L70" s="15">
        <v>0</v>
      </c>
      <c r="M70" s="15">
        <v>0</v>
      </c>
      <c r="N70" s="15">
        <v>36</v>
      </c>
      <c r="O70" s="15">
        <v>35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2"/>
      <c r="AP70" s="16">
        <v>162</v>
      </c>
      <c r="AQ70" s="17">
        <v>3</v>
      </c>
      <c r="AR70" s="18" t="s">
        <v>37</v>
      </c>
      <c r="AS70" s="19">
        <v>1438</v>
      </c>
      <c r="AT70" s="19" t="s">
        <v>37</v>
      </c>
      <c r="AV70" s="16">
        <v>162</v>
      </c>
      <c r="AW70" s="17">
        <v>11</v>
      </c>
      <c r="AX70" s="18" t="s">
        <v>37</v>
      </c>
      <c r="AY70" s="19">
        <v>645</v>
      </c>
      <c r="AZ70" s="19" t="s">
        <v>37</v>
      </c>
      <c r="BD70" s="22"/>
    </row>
    <row r="71" spans="1:56" customFormat="1" x14ac:dyDescent="0.15">
      <c r="A71" s="12">
        <v>12</v>
      </c>
      <c r="B71" s="13" t="s">
        <v>48</v>
      </c>
      <c r="C71" s="6">
        <v>0</v>
      </c>
      <c r="D71" s="12"/>
      <c r="E71" s="13">
        <v>12</v>
      </c>
      <c r="F71" s="6">
        <v>1122</v>
      </c>
      <c r="G71" s="6">
        <v>3.1166666666666667</v>
      </c>
      <c r="H71" s="1"/>
      <c r="I71" s="14">
        <v>44630</v>
      </c>
      <c r="J71" s="15">
        <v>46</v>
      </c>
      <c r="K71" s="15">
        <v>45</v>
      </c>
      <c r="L71" s="15">
        <v>0</v>
      </c>
      <c r="M71" s="15">
        <v>0</v>
      </c>
      <c r="N71" s="15">
        <v>37</v>
      </c>
      <c r="O71" s="15">
        <v>35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5">
        <v>0</v>
      </c>
      <c r="Y71" s="15">
        <v>0</v>
      </c>
      <c r="Z71" s="15">
        <v>0</v>
      </c>
      <c r="AA71" s="15">
        <v>0</v>
      </c>
      <c r="AB71" s="15">
        <v>0</v>
      </c>
      <c r="AC71" s="15">
        <v>0</v>
      </c>
      <c r="AD71" s="15">
        <v>0</v>
      </c>
      <c r="AE71" s="15">
        <v>0</v>
      </c>
      <c r="AF71" s="15">
        <v>0</v>
      </c>
      <c r="AG71" s="15">
        <v>0</v>
      </c>
      <c r="AH71" s="15">
        <v>0</v>
      </c>
      <c r="AI71" s="15">
        <v>0</v>
      </c>
      <c r="AJ71" s="15">
        <v>0</v>
      </c>
      <c r="AK71" s="15">
        <v>0</v>
      </c>
      <c r="AL71" s="15">
        <v>0</v>
      </c>
      <c r="AM71" s="15">
        <v>0</v>
      </c>
      <c r="AN71" s="15">
        <v>0</v>
      </c>
      <c r="AO71" s="12"/>
      <c r="AP71" s="16">
        <v>163</v>
      </c>
      <c r="AQ71" s="17">
        <v>3</v>
      </c>
      <c r="AR71" s="18" t="s">
        <v>37</v>
      </c>
      <c r="AS71" s="19">
        <v>1601</v>
      </c>
      <c r="AT71" s="19" t="s">
        <v>37</v>
      </c>
      <c r="AV71" s="16">
        <v>163</v>
      </c>
      <c r="AW71" s="17">
        <v>11</v>
      </c>
      <c r="AX71" s="18" t="s">
        <v>37</v>
      </c>
      <c r="AY71" s="19">
        <v>808</v>
      </c>
      <c r="AZ71" s="19" t="s">
        <v>37</v>
      </c>
      <c r="BD71" s="22"/>
    </row>
    <row r="72" spans="1:56" customFormat="1" x14ac:dyDescent="0.15">
      <c r="B72" s="13">
        <v>2023</v>
      </c>
      <c r="C72" s="6">
        <v>56713</v>
      </c>
      <c r="D72" s="12"/>
      <c r="E72" s="13">
        <v>13</v>
      </c>
      <c r="F72" s="6">
        <v>1150</v>
      </c>
      <c r="G72" s="6">
        <v>3.1944444444444446</v>
      </c>
      <c r="H72" s="1"/>
      <c r="I72" s="14">
        <v>44631</v>
      </c>
      <c r="J72" s="15">
        <v>46</v>
      </c>
      <c r="K72" s="15">
        <v>45</v>
      </c>
      <c r="L72" s="15">
        <v>0</v>
      </c>
      <c r="M72" s="15">
        <v>0</v>
      </c>
      <c r="N72" s="15">
        <v>37</v>
      </c>
      <c r="O72" s="15">
        <v>35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0</v>
      </c>
      <c r="AF72" s="15">
        <v>0</v>
      </c>
      <c r="AG72" s="15">
        <v>0</v>
      </c>
      <c r="AH72" s="15">
        <v>0</v>
      </c>
      <c r="AI72" s="15">
        <v>0</v>
      </c>
      <c r="AJ72" s="15">
        <v>0</v>
      </c>
      <c r="AK72" s="15">
        <v>0</v>
      </c>
      <c r="AL72" s="15">
        <v>0</v>
      </c>
      <c r="AM72" s="15">
        <v>0</v>
      </c>
      <c r="AN72" s="15">
        <v>0</v>
      </c>
      <c r="AO72" s="12"/>
      <c r="AP72" s="16">
        <v>163</v>
      </c>
      <c r="AQ72" s="17">
        <v>3</v>
      </c>
      <c r="AR72" s="18" t="s">
        <v>37</v>
      </c>
      <c r="AS72" s="19">
        <v>1764</v>
      </c>
      <c r="AT72" s="19" t="s">
        <v>37</v>
      </c>
      <c r="AV72" s="16">
        <v>163</v>
      </c>
      <c r="AW72" s="17">
        <v>11</v>
      </c>
      <c r="AX72" s="18" t="s">
        <v>37</v>
      </c>
      <c r="AY72" s="19">
        <v>971</v>
      </c>
      <c r="AZ72" s="19" t="s">
        <v>37</v>
      </c>
    </row>
    <row r="73" spans="1:56" customFormat="1" x14ac:dyDescent="0.15">
      <c r="E73" s="13">
        <v>14</v>
      </c>
      <c r="F73" s="6">
        <v>1178</v>
      </c>
      <c r="G73" s="6">
        <v>3.2722222222222221</v>
      </c>
      <c r="H73" s="1"/>
      <c r="I73" s="14">
        <v>44632</v>
      </c>
      <c r="J73" s="15">
        <v>46</v>
      </c>
      <c r="K73" s="15">
        <v>45</v>
      </c>
      <c r="L73" s="15">
        <v>0</v>
      </c>
      <c r="M73" s="15">
        <v>0</v>
      </c>
      <c r="N73" s="15">
        <v>37</v>
      </c>
      <c r="O73" s="15">
        <v>35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0</v>
      </c>
      <c r="AH73" s="15">
        <v>0</v>
      </c>
      <c r="AI73" s="15">
        <v>0</v>
      </c>
      <c r="AJ73" s="15">
        <v>0</v>
      </c>
      <c r="AK73" s="15">
        <v>0</v>
      </c>
      <c r="AL73" s="15">
        <v>0</v>
      </c>
      <c r="AM73" s="15">
        <v>0</v>
      </c>
      <c r="AN73" s="15">
        <v>0</v>
      </c>
      <c r="AO73" s="12"/>
      <c r="AP73" s="16">
        <v>163</v>
      </c>
      <c r="AQ73" s="17">
        <v>3</v>
      </c>
      <c r="AR73" s="18" t="s">
        <v>37</v>
      </c>
      <c r="AS73" s="19">
        <v>1927</v>
      </c>
      <c r="AT73" s="19" t="s">
        <v>37</v>
      </c>
      <c r="AV73" s="16">
        <v>163</v>
      </c>
      <c r="AW73" s="17">
        <v>11</v>
      </c>
      <c r="AX73" s="18">
        <v>11</v>
      </c>
      <c r="AY73" s="19">
        <v>1134</v>
      </c>
      <c r="AZ73" s="19">
        <v>1134</v>
      </c>
    </row>
    <row r="74" spans="1:56" customFormat="1" x14ac:dyDescent="0.15">
      <c r="C74" s="12"/>
      <c r="E74" s="13">
        <v>15</v>
      </c>
      <c r="F74" s="6">
        <v>1206</v>
      </c>
      <c r="G74" s="6">
        <v>3.35</v>
      </c>
      <c r="H74" s="1"/>
      <c r="I74" s="14">
        <v>44633</v>
      </c>
      <c r="J74" s="15">
        <v>46</v>
      </c>
      <c r="K74" s="15">
        <v>45</v>
      </c>
      <c r="L74" s="15">
        <v>0</v>
      </c>
      <c r="M74" s="15">
        <v>0</v>
      </c>
      <c r="N74" s="15">
        <v>37</v>
      </c>
      <c r="O74" s="15">
        <v>36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0</v>
      </c>
      <c r="AH74" s="15">
        <v>0</v>
      </c>
      <c r="AI74" s="15">
        <v>0</v>
      </c>
      <c r="AJ74" s="15">
        <v>0</v>
      </c>
      <c r="AK74" s="15">
        <v>0</v>
      </c>
      <c r="AL74" s="15">
        <v>0</v>
      </c>
      <c r="AM74" s="15">
        <v>0</v>
      </c>
      <c r="AN74" s="15">
        <v>0</v>
      </c>
      <c r="AO74" s="12"/>
      <c r="AP74" s="16">
        <v>164</v>
      </c>
      <c r="AQ74" s="17">
        <v>3</v>
      </c>
      <c r="AR74" s="18" t="s">
        <v>37</v>
      </c>
      <c r="AS74" s="19">
        <v>2091</v>
      </c>
      <c r="AT74" s="19" t="s">
        <v>37</v>
      </c>
      <c r="AV74" s="16">
        <v>164</v>
      </c>
      <c r="AW74" s="17">
        <v>12</v>
      </c>
      <c r="AX74" s="18" t="s">
        <v>37</v>
      </c>
      <c r="AY74" s="19">
        <v>164</v>
      </c>
      <c r="AZ74" s="19" t="s">
        <v>37</v>
      </c>
    </row>
    <row r="75" spans="1:56" customFormat="1" x14ac:dyDescent="0.15">
      <c r="E75" s="13">
        <v>16</v>
      </c>
      <c r="F75" s="6">
        <v>1234</v>
      </c>
      <c r="G75" s="6">
        <v>3.4277777777777776</v>
      </c>
      <c r="H75" s="1"/>
      <c r="I75" s="14">
        <v>44634</v>
      </c>
      <c r="J75" s="15">
        <v>46</v>
      </c>
      <c r="K75" s="15">
        <v>46</v>
      </c>
      <c r="L75" s="15">
        <v>0</v>
      </c>
      <c r="M75" s="15">
        <v>0</v>
      </c>
      <c r="N75" s="15">
        <v>37</v>
      </c>
      <c r="O75" s="15">
        <v>36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0</v>
      </c>
      <c r="AH75" s="15">
        <v>0</v>
      </c>
      <c r="AI75" s="15">
        <v>0</v>
      </c>
      <c r="AJ75" s="15">
        <v>0</v>
      </c>
      <c r="AK75" s="15">
        <v>0</v>
      </c>
      <c r="AL75" s="15">
        <v>0</v>
      </c>
      <c r="AM75" s="15">
        <v>0</v>
      </c>
      <c r="AN75" s="15">
        <v>0</v>
      </c>
      <c r="AO75" s="12"/>
      <c r="AP75" s="16">
        <v>165</v>
      </c>
      <c r="AQ75" s="17">
        <v>3</v>
      </c>
      <c r="AR75" s="18" t="s">
        <v>37</v>
      </c>
      <c r="AS75" s="19">
        <v>2256</v>
      </c>
      <c r="AT75" s="19" t="s">
        <v>37</v>
      </c>
      <c r="AV75" s="16">
        <v>165</v>
      </c>
      <c r="AW75" s="17">
        <v>12</v>
      </c>
      <c r="AX75" s="18" t="s">
        <v>37</v>
      </c>
      <c r="AY75" s="19">
        <v>329</v>
      </c>
      <c r="AZ75" s="19" t="s">
        <v>37</v>
      </c>
    </row>
    <row r="76" spans="1:56" customFormat="1" x14ac:dyDescent="0.15">
      <c r="E76" s="13">
        <v>17</v>
      </c>
      <c r="F76" s="6">
        <v>1262</v>
      </c>
      <c r="G76" s="6">
        <v>3.5055555555555555</v>
      </c>
      <c r="H76" s="1"/>
      <c r="I76" s="14">
        <v>44635</v>
      </c>
      <c r="J76" s="15">
        <v>47</v>
      </c>
      <c r="K76" s="15">
        <v>46</v>
      </c>
      <c r="L76" s="15">
        <v>0</v>
      </c>
      <c r="M76" s="15">
        <v>0</v>
      </c>
      <c r="N76" s="15">
        <v>37</v>
      </c>
      <c r="O76" s="15">
        <v>36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2"/>
      <c r="AP76" s="16">
        <v>166</v>
      </c>
      <c r="AQ76" s="17">
        <v>3</v>
      </c>
      <c r="AR76" s="18" t="s">
        <v>37</v>
      </c>
      <c r="AS76" s="19">
        <v>2422</v>
      </c>
      <c r="AT76" s="19" t="s">
        <v>37</v>
      </c>
      <c r="AV76" s="16">
        <v>166</v>
      </c>
      <c r="AW76" s="17">
        <v>12</v>
      </c>
      <c r="AX76" s="18" t="s">
        <v>37</v>
      </c>
      <c r="AY76" s="19">
        <v>495</v>
      </c>
      <c r="AZ76" s="19" t="s">
        <v>37</v>
      </c>
    </row>
    <row r="77" spans="1:56" customFormat="1" x14ac:dyDescent="0.15">
      <c r="E77" s="13">
        <v>18</v>
      </c>
      <c r="F77" s="6">
        <v>1290</v>
      </c>
      <c r="G77" s="6">
        <v>3.5833333333333335</v>
      </c>
      <c r="H77" s="1"/>
      <c r="I77" s="14">
        <v>44636</v>
      </c>
      <c r="J77" s="15">
        <v>47</v>
      </c>
      <c r="K77" s="15">
        <v>46</v>
      </c>
      <c r="L77" s="15">
        <v>0</v>
      </c>
      <c r="M77" s="15">
        <v>0</v>
      </c>
      <c r="N77" s="15">
        <v>37</v>
      </c>
      <c r="O77" s="15">
        <v>36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0</v>
      </c>
      <c r="Y77" s="15">
        <v>0</v>
      </c>
      <c r="Z77" s="15">
        <v>0</v>
      </c>
      <c r="AA77" s="15">
        <v>0</v>
      </c>
      <c r="AB77" s="15">
        <v>0</v>
      </c>
      <c r="AC77" s="15">
        <v>0</v>
      </c>
      <c r="AD77" s="15">
        <v>0</v>
      </c>
      <c r="AE77" s="15">
        <v>0</v>
      </c>
      <c r="AF77" s="15">
        <v>0</v>
      </c>
      <c r="AG77" s="15">
        <v>0</v>
      </c>
      <c r="AH77" s="15">
        <v>0</v>
      </c>
      <c r="AI77" s="15">
        <v>0</v>
      </c>
      <c r="AJ77" s="15">
        <v>0</v>
      </c>
      <c r="AK77" s="15">
        <v>0</v>
      </c>
      <c r="AL77" s="15">
        <v>0</v>
      </c>
      <c r="AM77" s="15">
        <v>0</v>
      </c>
      <c r="AN77" s="15">
        <v>0</v>
      </c>
      <c r="AO77" s="12"/>
      <c r="AP77" s="16">
        <v>166</v>
      </c>
      <c r="AQ77" s="17">
        <v>3</v>
      </c>
      <c r="AR77" s="18" t="s">
        <v>37</v>
      </c>
      <c r="AS77" s="19">
        <v>2588</v>
      </c>
      <c r="AT77" s="19" t="s">
        <v>37</v>
      </c>
      <c r="AV77" s="16">
        <v>166</v>
      </c>
      <c r="AW77" s="17">
        <v>12</v>
      </c>
      <c r="AX77" s="18" t="s">
        <v>37</v>
      </c>
      <c r="AY77" s="19">
        <v>661</v>
      </c>
      <c r="AZ77" s="19" t="s">
        <v>37</v>
      </c>
    </row>
    <row r="78" spans="1:56" customFormat="1" x14ac:dyDescent="0.15">
      <c r="E78" s="13">
        <v>19</v>
      </c>
      <c r="F78" s="6">
        <v>1318</v>
      </c>
      <c r="G78" s="6">
        <v>3.661111111111111</v>
      </c>
      <c r="H78" s="1"/>
      <c r="I78" s="14">
        <v>44637</v>
      </c>
      <c r="J78" s="15">
        <v>47</v>
      </c>
      <c r="K78" s="15">
        <v>46</v>
      </c>
      <c r="L78" s="15">
        <v>0</v>
      </c>
      <c r="M78" s="15">
        <v>0</v>
      </c>
      <c r="N78" s="15">
        <v>38</v>
      </c>
      <c r="O78" s="15">
        <v>36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0</v>
      </c>
      <c r="AH78" s="15">
        <v>0</v>
      </c>
      <c r="AI78" s="15">
        <v>0</v>
      </c>
      <c r="AJ78" s="15">
        <v>0</v>
      </c>
      <c r="AK78" s="15">
        <v>0</v>
      </c>
      <c r="AL78" s="15">
        <v>0</v>
      </c>
      <c r="AM78" s="15">
        <v>0</v>
      </c>
      <c r="AN78" s="15">
        <v>0</v>
      </c>
      <c r="AO78" s="12"/>
      <c r="AP78" s="16">
        <v>167</v>
      </c>
      <c r="AQ78" s="17">
        <v>3</v>
      </c>
      <c r="AR78" s="18" t="s">
        <v>37</v>
      </c>
      <c r="AS78" s="19">
        <v>2755</v>
      </c>
      <c r="AT78" s="19" t="s">
        <v>37</v>
      </c>
      <c r="AV78" s="16">
        <v>167</v>
      </c>
      <c r="AW78" s="17">
        <v>12</v>
      </c>
      <c r="AX78" s="18" t="s">
        <v>37</v>
      </c>
      <c r="AY78" s="19">
        <v>828</v>
      </c>
      <c r="AZ78" s="19" t="s">
        <v>37</v>
      </c>
    </row>
    <row r="79" spans="1:56" customFormat="1" x14ac:dyDescent="0.15">
      <c r="E79" s="13">
        <v>20</v>
      </c>
      <c r="F79" s="6">
        <v>1346</v>
      </c>
      <c r="G79" s="6">
        <v>3.7388888888888889</v>
      </c>
      <c r="H79" s="1"/>
      <c r="I79" s="14">
        <v>44638</v>
      </c>
      <c r="J79" s="15">
        <v>47</v>
      </c>
      <c r="K79" s="15">
        <v>46</v>
      </c>
      <c r="L79" s="15">
        <v>0</v>
      </c>
      <c r="M79" s="15">
        <v>0</v>
      </c>
      <c r="N79" s="15">
        <v>38</v>
      </c>
      <c r="O79" s="15">
        <v>36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0</v>
      </c>
      <c r="AG79" s="15">
        <v>0</v>
      </c>
      <c r="AH79" s="15">
        <v>0</v>
      </c>
      <c r="AI79" s="15">
        <v>0</v>
      </c>
      <c r="AJ79" s="15">
        <v>0</v>
      </c>
      <c r="AK79" s="15">
        <v>0</v>
      </c>
      <c r="AL79" s="15">
        <v>0</v>
      </c>
      <c r="AM79" s="15">
        <v>0</v>
      </c>
      <c r="AN79" s="15">
        <v>0</v>
      </c>
      <c r="AO79" s="12"/>
      <c r="AP79" s="16">
        <v>167</v>
      </c>
      <c r="AQ79" s="17">
        <v>3</v>
      </c>
      <c r="AR79" s="18" t="s">
        <v>37</v>
      </c>
      <c r="AS79" s="19">
        <v>2922</v>
      </c>
      <c r="AT79" s="19" t="s">
        <v>37</v>
      </c>
      <c r="AV79" s="16">
        <v>167</v>
      </c>
      <c r="AW79" s="17">
        <v>12</v>
      </c>
      <c r="AX79" s="18" t="s">
        <v>37</v>
      </c>
      <c r="AY79" s="19">
        <v>995</v>
      </c>
      <c r="AZ79" s="19" t="s">
        <v>37</v>
      </c>
    </row>
    <row r="80" spans="1:56" customFormat="1" x14ac:dyDescent="0.15">
      <c r="E80" s="13">
        <v>21</v>
      </c>
      <c r="F80" s="6">
        <v>1374</v>
      </c>
      <c r="G80" s="6">
        <v>3.8166666666666669</v>
      </c>
      <c r="H80" s="1"/>
      <c r="I80" s="14">
        <v>44639</v>
      </c>
      <c r="J80" s="15">
        <v>47</v>
      </c>
      <c r="K80" s="15">
        <v>46</v>
      </c>
      <c r="L80" s="15">
        <v>0</v>
      </c>
      <c r="M80" s="15">
        <v>0</v>
      </c>
      <c r="N80" s="15">
        <v>38</v>
      </c>
      <c r="O80" s="15">
        <v>36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0</v>
      </c>
      <c r="AH80" s="15">
        <v>0</v>
      </c>
      <c r="AI80" s="15">
        <v>0</v>
      </c>
      <c r="AJ80" s="15">
        <v>0</v>
      </c>
      <c r="AK80" s="15">
        <v>0</v>
      </c>
      <c r="AL80" s="15">
        <v>0</v>
      </c>
      <c r="AM80" s="15">
        <v>0</v>
      </c>
      <c r="AN80" s="15">
        <v>0</v>
      </c>
      <c r="AO80" s="12"/>
      <c r="AP80" s="16">
        <v>167</v>
      </c>
      <c r="AQ80" s="17">
        <v>3</v>
      </c>
      <c r="AR80" s="18" t="s">
        <v>37</v>
      </c>
      <c r="AS80" s="19">
        <v>3089</v>
      </c>
      <c r="AT80" s="19" t="s">
        <v>37</v>
      </c>
      <c r="AV80" s="16">
        <v>167</v>
      </c>
      <c r="AW80" s="17">
        <v>12</v>
      </c>
      <c r="AX80" s="18">
        <v>12</v>
      </c>
      <c r="AY80" s="19">
        <v>1162</v>
      </c>
      <c r="AZ80" s="19">
        <v>1162</v>
      </c>
    </row>
    <row r="81" spans="5:52" customFormat="1" x14ac:dyDescent="0.15">
      <c r="E81" s="13">
        <v>22</v>
      </c>
      <c r="F81" s="6">
        <v>1402</v>
      </c>
      <c r="G81" s="6">
        <v>3.8944444444444444</v>
      </c>
      <c r="H81" s="1"/>
      <c r="I81" s="14">
        <v>44640</v>
      </c>
      <c r="J81" s="15">
        <v>47</v>
      </c>
      <c r="K81" s="15">
        <v>46</v>
      </c>
      <c r="L81" s="15">
        <v>0</v>
      </c>
      <c r="M81" s="15">
        <v>0</v>
      </c>
      <c r="N81" s="15">
        <v>38</v>
      </c>
      <c r="O81" s="15">
        <v>37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0</v>
      </c>
      <c r="Y81" s="15">
        <v>0</v>
      </c>
      <c r="Z81" s="15">
        <v>0</v>
      </c>
      <c r="AA81" s="15">
        <v>0</v>
      </c>
      <c r="AB81" s="15">
        <v>0</v>
      </c>
      <c r="AC81" s="15">
        <v>0</v>
      </c>
      <c r="AD81" s="15">
        <v>0</v>
      </c>
      <c r="AE81" s="15">
        <v>0</v>
      </c>
      <c r="AF81" s="15">
        <v>0</v>
      </c>
      <c r="AG81" s="15">
        <v>0</v>
      </c>
      <c r="AH81" s="15">
        <v>0</v>
      </c>
      <c r="AI81" s="15">
        <v>0</v>
      </c>
      <c r="AJ81" s="15">
        <v>0</v>
      </c>
      <c r="AK81" s="15">
        <v>0</v>
      </c>
      <c r="AL81" s="15">
        <v>0</v>
      </c>
      <c r="AM81" s="15">
        <v>0</v>
      </c>
      <c r="AN81" s="15">
        <v>0</v>
      </c>
      <c r="AO81" s="12"/>
      <c r="AP81" s="16">
        <v>168</v>
      </c>
      <c r="AQ81" s="17">
        <v>3</v>
      </c>
      <c r="AR81" s="18" t="s">
        <v>37</v>
      </c>
      <c r="AS81" s="19">
        <v>3257</v>
      </c>
      <c r="AT81" s="19" t="s">
        <v>37</v>
      </c>
      <c r="AV81" s="16">
        <v>168</v>
      </c>
      <c r="AW81" s="17">
        <v>13</v>
      </c>
      <c r="AX81" s="18" t="s">
        <v>37</v>
      </c>
      <c r="AY81" s="19">
        <v>168</v>
      </c>
      <c r="AZ81" s="19" t="s">
        <v>37</v>
      </c>
    </row>
    <row r="82" spans="5:52" customFormat="1" x14ac:dyDescent="0.15">
      <c r="E82" s="13">
        <v>23</v>
      </c>
      <c r="F82" s="6">
        <v>1430</v>
      </c>
      <c r="G82" s="6">
        <v>3.9722222222222223</v>
      </c>
      <c r="I82" s="14">
        <v>44641</v>
      </c>
      <c r="J82" s="15">
        <v>47</v>
      </c>
      <c r="K82" s="15">
        <v>47</v>
      </c>
      <c r="L82" s="15">
        <v>0</v>
      </c>
      <c r="M82" s="15">
        <v>0</v>
      </c>
      <c r="N82" s="15">
        <v>38</v>
      </c>
      <c r="O82" s="15">
        <v>37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0</v>
      </c>
      <c r="AH82" s="15">
        <v>0</v>
      </c>
      <c r="AI82" s="15">
        <v>0</v>
      </c>
      <c r="AJ82" s="15">
        <v>0</v>
      </c>
      <c r="AK82" s="15">
        <v>0</v>
      </c>
      <c r="AL82" s="15">
        <v>0</v>
      </c>
      <c r="AM82" s="15">
        <v>0</v>
      </c>
      <c r="AN82" s="15">
        <v>0</v>
      </c>
      <c r="AO82" s="12"/>
      <c r="AP82" s="16">
        <v>169</v>
      </c>
      <c r="AQ82" s="17">
        <v>3</v>
      </c>
      <c r="AR82" s="18" t="s">
        <v>37</v>
      </c>
      <c r="AS82" s="19">
        <v>3426</v>
      </c>
      <c r="AT82" s="19" t="s">
        <v>37</v>
      </c>
      <c r="AV82" s="16">
        <v>169</v>
      </c>
      <c r="AW82" s="17">
        <v>13</v>
      </c>
      <c r="AX82" s="18" t="s">
        <v>37</v>
      </c>
      <c r="AY82" s="19">
        <v>337</v>
      </c>
      <c r="AZ82" s="19" t="s">
        <v>37</v>
      </c>
    </row>
    <row r="83" spans="5:52" customFormat="1" x14ac:dyDescent="0.15">
      <c r="E83" s="13">
        <v>24</v>
      </c>
      <c r="F83" s="6">
        <v>1458</v>
      </c>
      <c r="G83" s="6">
        <v>4.05</v>
      </c>
      <c r="I83" s="14">
        <v>44642</v>
      </c>
      <c r="J83" s="15">
        <v>48</v>
      </c>
      <c r="K83" s="15">
        <v>47</v>
      </c>
      <c r="L83" s="15">
        <v>0</v>
      </c>
      <c r="M83" s="15">
        <v>0</v>
      </c>
      <c r="N83" s="15">
        <v>38</v>
      </c>
      <c r="O83" s="15">
        <v>37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5">
        <v>0</v>
      </c>
      <c r="Y83" s="15">
        <v>0</v>
      </c>
      <c r="Z83" s="15">
        <v>0</v>
      </c>
      <c r="AA83" s="15">
        <v>0</v>
      </c>
      <c r="AB83" s="15">
        <v>0</v>
      </c>
      <c r="AC83" s="15">
        <v>0</v>
      </c>
      <c r="AD83" s="15">
        <v>0</v>
      </c>
      <c r="AE83" s="15">
        <v>0</v>
      </c>
      <c r="AF83" s="15">
        <v>0</v>
      </c>
      <c r="AG83" s="15">
        <v>0</v>
      </c>
      <c r="AH83" s="15">
        <v>0</v>
      </c>
      <c r="AI83" s="15">
        <v>0</v>
      </c>
      <c r="AJ83" s="15">
        <v>0</v>
      </c>
      <c r="AK83" s="15">
        <v>0</v>
      </c>
      <c r="AL83" s="15">
        <v>0</v>
      </c>
      <c r="AM83" s="15">
        <v>0</v>
      </c>
      <c r="AN83" s="15">
        <v>0</v>
      </c>
      <c r="AO83" s="12"/>
      <c r="AP83" s="16">
        <v>170</v>
      </c>
      <c r="AQ83" s="17">
        <v>3</v>
      </c>
      <c r="AR83" s="18" t="s">
        <v>37</v>
      </c>
      <c r="AS83" s="19">
        <v>3596</v>
      </c>
      <c r="AT83" s="19" t="s">
        <v>37</v>
      </c>
      <c r="AV83" s="16">
        <v>170</v>
      </c>
      <c r="AW83" s="17">
        <v>13</v>
      </c>
      <c r="AX83" s="18" t="s">
        <v>37</v>
      </c>
      <c r="AY83" s="19">
        <v>507</v>
      </c>
      <c r="AZ83" s="19" t="s">
        <v>37</v>
      </c>
    </row>
    <row r="84" spans="5:52" customFormat="1" x14ac:dyDescent="0.15">
      <c r="E84" s="13">
        <v>25</v>
      </c>
      <c r="F84" s="6">
        <v>1486</v>
      </c>
      <c r="G84" s="6">
        <v>4.1277777777777782</v>
      </c>
      <c r="I84" s="14">
        <v>44643</v>
      </c>
      <c r="J84" s="15">
        <v>48</v>
      </c>
      <c r="K84" s="15">
        <v>47</v>
      </c>
      <c r="L84" s="15">
        <v>0</v>
      </c>
      <c r="M84" s="15">
        <v>0</v>
      </c>
      <c r="N84" s="15">
        <v>38</v>
      </c>
      <c r="O84" s="15">
        <v>37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5">
        <v>0</v>
      </c>
      <c r="Y84" s="15">
        <v>0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>
        <v>0</v>
      </c>
      <c r="AI84" s="15">
        <v>0</v>
      </c>
      <c r="AJ84" s="15">
        <v>0</v>
      </c>
      <c r="AK84" s="15">
        <v>0</v>
      </c>
      <c r="AL84" s="15">
        <v>0</v>
      </c>
      <c r="AM84" s="15">
        <v>0</v>
      </c>
      <c r="AN84" s="15">
        <v>0</v>
      </c>
      <c r="AO84" s="12"/>
      <c r="AP84" s="16">
        <v>170</v>
      </c>
      <c r="AQ84" s="17">
        <v>3</v>
      </c>
      <c r="AR84" s="18" t="s">
        <v>37</v>
      </c>
      <c r="AS84" s="19">
        <v>3766</v>
      </c>
      <c r="AT84" s="19" t="s">
        <v>37</v>
      </c>
      <c r="AV84" s="16">
        <v>170</v>
      </c>
      <c r="AW84" s="17">
        <v>13</v>
      </c>
      <c r="AX84" s="18" t="s">
        <v>37</v>
      </c>
      <c r="AY84" s="19">
        <v>677</v>
      </c>
      <c r="AZ84" s="19" t="s">
        <v>37</v>
      </c>
    </row>
    <row r="85" spans="5:52" customFormat="1" x14ac:dyDescent="0.15">
      <c r="E85" s="13">
        <v>26</v>
      </c>
      <c r="F85" s="6">
        <v>1514</v>
      </c>
      <c r="G85" s="6">
        <v>4.2055555555555557</v>
      </c>
      <c r="I85" s="14">
        <v>44644</v>
      </c>
      <c r="J85" s="15">
        <v>48</v>
      </c>
      <c r="K85" s="15">
        <v>47</v>
      </c>
      <c r="L85" s="15">
        <v>0</v>
      </c>
      <c r="M85" s="15">
        <v>0</v>
      </c>
      <c r="N85" s="15">
        <v>39</v>
      </c>
      <c r="O85" s="15">
        <v>37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15">
        <v>0</v>
      </c>
      <c r="Y85" s="15">
        <v>0</v>
      </c>
      <c r="Z85" s="15">
        <v>0</v>
      </c>
      <c r="AA85" s="15">
        <v>0</v>
      </c>
      <c r="AB85" s="15">
        <v>0</v>
      </c>
      <c r="AC85" s="15">
        <v>0</v>
      </c>
      <c r="AD85" s="15">
        <v>0</v>
      </c>
      <c r="AE85" s="15">
        <v>0</v>
      </c>
      <c r="AF85" s="15">
        <v>0</v>
      </c>
      <c r="AG85" s="15">
        <v>0</v>
      </c>
      <c r="AH85" s="15">
        <v>0</v>
      </c>
      <c r="AI85" s="15">
        <v>0</v>
      </c>
      <c r="AJ85" s="15">
        <v>0</v>
      </c>
      <c r="AK85" s="15">
        <v>0</v>
      </c>
      <c r="AL85" s="15">
        <v>0</v>
      </c>
      <c r="AM85" s="15">
        <v>0</v>
      </c>
      <c r="AN85" s="15">
        <v>0</v>
      </c>
      <c r="AO85" s="12"/>
      <c r="AP85" s="16">
        <v>171</v>
      </c>
      <c r="AQ85" s="17">
        <v>3</v>
      </c>
      <c r="AR85" s="18" t="s">
        <v>37</v>
      </c>
      <c r="AS85" s="19">
        <v>3937</v>
      </c>
      <c r="AT85" s="19" t="s">
        <v>37</v>
      </c>
      <c r="AV85" s="16">
        <v>171</v>
      </c>
      <c r="AW85" s="17">
        <v>13</v>
      </c>
      <c r="AX85" s="18" t="s">
        <v>37</v>
      </c>
      <c r="AY85" s="19">
        <v>848</v>
      </c>
      <c r="AZ85" s="19" t="s">
        <v>37</v>
      </c>
    </row>
    <row r="86" spans="5:52" customFormat="1" x14ac:dyDescent="0.15">
      <c r="E86" s="13">
        <v>27</v>
      </c>
      <c r="F86" s="6">
        <v>1542</v>
      </c>
      <c r="G86" s="6">
        <v>4.2833333333333332</v>
      </c>
      <c r="I86" s="14">
        <v>44645</v>
      </c>
      <c r="J86" s="15">
        <v>48</v>
      </c>
      <c r="K86" s="15">
        <v>47</v>
      </c>
      <c r="L86" s="15">
        <v>0</v>
      </c>
      <c r="M86" s="15">
        <v>0</v>
      </c>
      <c r="N86" s="15">
        <v>39</v>
      </c>
      <c r="O86" s="15">
        <v>37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15">
        <v>0</v>
      </c>
      <c r="Y86" s="15">
        <v>0</v>
      </c>
      <c r="Z86" s="15">
        <v>0</v>
      </c>
      <c r="AA86" s="15">
        <v>0</v>
      </c>
      <c r="AB86" s="15">
        <v>0</v>
      </c>
      <c r="AC86" s="15">
        <v>0</v>
      </c>
      <c r="AD86" s="15">
        <v>0</v>
      </c>
      <c r="AE86" s="15">
        <v>0</v>
      </c>
      <c r="AF86" s="15">
        <v>0</v>
      </c>
      <c r="AG86" s="15">
        <v>0</v>
      </c>
      <c r="AH86" s="15">
        <v>0</v>
      </c>
      <c r="AI86" s="15">
        <v>0</v>
      </c>
      <c r="AJ86" s="15">
        <v>0</v>
      </c>
      <c r="AK86" s="15">
        <v>0</v>
      </c>
      <c r="AL86" s="15">
        <v>0</v>
      </c>
      <c r="AM86" s="15">
        <v>0</v>
      </c>
      <c r="AN86" s="15">
        <v>0</v>
      </c>
      <c r="AO86" s="12"/>
      <c r="AP86" s="16">
        <v>171</v>
      </c>
      <c r="AQ86" s="17">
        <v>3</v>
      </c>
      <c r="AR86" s="18" t="s">
        <v>37</v>
      </c>
      <c r="AS86" s="19">
        <v>4108</v>
      </c>
      <c r="AT86" s="19" t="s">
        <v>37</v>
      </c>
      <c r="AV86" s="16">
        <v>171</v>
      </c>
      <c r="AW86" s="17">
        <v>13</v>
      </c>
      <c r="AX86" s="18" t="s">
        <v>37</v>
      </c>
      <c r="AY86" s="19">
        <v>1019</v>
      </c>
      <c r="AZ86" s="19" t="s">
        <v>37</v>
      </c>
    </row>
    <row r="87" spans="5:52" customFormat="1" x14ac:dyDescent="0.15">
      <c r="E87" s="13">
        <v>28</v>
      </c>
      <c r="F87" s="6">
        <v>1570</v>
      </c>
      <c r="G87" s="6">
        <v>4.3611111111111107</v>
      </c>
      <c r="I87" s="14">
        <v>44646</v>
      </c>
      <c r="J87" s="15">
        <v>48</v>
      </c>
      <c r="K87" s="15">
        <v>47</v>
      </c>
      <c r="L87" s="15">
        <v>0</v>
      </c>
      <c r="M87" s="15">
        <v>0</v>
      </c>
      <c r="N87" s="15">
        <v>39</v>
      </c>
      <c r="O87" s="15">
        <v>37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5">
        <v>0</v>
      </c>
      <c r="Y87" s="15">
        <v>0</v>
      </c>
      <c r="Z87" s="15">
        <v>0</v>
      </c>
      <c r="AA87" s="15">
        <v>0</v>
      </c>
      <c r="AB87" s="15">
        <v>0</v>
      </c>
      <c r="AC87" s="15">
        <v>0</v>
      </c>
      <c r="AD87" s="15">
        <v>0</v>
      </c>
      <c r="AE87" s="15">
        <v>0</v>
      </c>
      <c r="AF87" s="15">
        <v>0</v>
      </c>
      <c r="AG87" s="15">
        <v>0</v>
      </c>
      <c r="AH87" s="15">
        <v>0</v>
      </c>
      <c r="AI87" s="15">
        <v>0</v>
      </c>
      <c r="AJ87" s="15">
        <v>0</v>
      </c>
      <c r="AK87" s="15">
        <v>0</v>
      </c>
      <c r="AL87" s="15">
        <v>0</v>
      </c>
      <c r="AM87" s="15">
        <v>0</v>
      </c>
      <c r="AN87" s="15">
        <v>0</v>
      </c>
      <c r="AO87" s="12"/>
      <c r="AP87" s="16">
        <v>171</v>
      </c>
      <c r="AQ87" s="17">
        <v>3</v>
      </c>
      <c r="AR87" s="18" t="s">
        <v>37</v>
      </c>
      <c r="AS87" s="19">
        <v>4279</v>
      </c>
      <c r="AT87" s="19" t="s">
        <v>37</v>
      </c>
      <c r="AV87" s="16">
        <v>171</v>
      </c>
      <c r="AW87" s="17">
        <v>13</v>
      </c>
      <c r="AX87" s="18">
        <v>13</v>
      </c>
      <c r="AY87" s="19">
        <v>1190</v>
      </c>
      <c r="AZ87" s="19">
        <v>1190</v>
      </c>
    </row>
    <row r="88" spans="5:52" customFormat="1" x14ac:dyDescent="0.15">
      <c r="E88" s="13">
        <v>29</v>
      </c>
      <c r="F88" s="6">
        <v>1598</v>
      </c>
      <c r="G88" s="6">
        <v>4.4388888888888891</v>
      </c>
      <c r="I88" s="14">
        <v>44647</v>
      </c>
      <c r="J88" s="15">
        <v>48</v>
      </c>
      <c r="K88" s="15">
        <v>47</v>
      </c>
      <c r="L88" s="15">
        <v>0</v>
      </c>
      <c r="M88" s="15">
        <v>0</v>
      </c>
      <c r="N88" s="15">
        <v>39</v>
      </c>
      <c r="O88" s="15">
        <v>38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15">
        <v>0</v>
      </c>
      <c r="Y88" s="15">
        <v>0</v>
      </c>
      <c r="Z88" s="15">
        <v>0</v>
      </c>
      <c r="AA88" s="15">
        <v>0</v>
      </c>
      <c r="AB88" s="15">
        <v>0</v>
      </c>
      <c r="AC88" s="15">
        <v>0</v>
      </c>
      <c r="AD88" s="15">
        <v>0</v>
      </c>
      <c r="AE88" s="15">
        <v>0</v>
      </c>
      <c r="AF88" s="15">
        <v>0</v>
      </c>
      <c r="AG88" s="15">
        <v>0</v>
      </c>
      <c r="AH88" s="15">
        <v>0</v>
      </c>
      <c r="AI88" s="15">
        <v>0</v>
      </c>
      <c r="AJ88" s="15">
        <v>0</v>
      </c>
      <c r="AK88" s="15">
        <v>0</v>
      </c>
      <c r="AL88" s="15">
        <v>0</v>
      </c>
      <c r="AM88" s="15">
        <v>0</v>
      </c>
      <c r="AN88" s="15">
        <v>0</v>
      </c>
      <c r="AO88" s="12"/>
      <c r="AP88" s="16">
        <v>172</v>
      </c>
      <c r="AQ88" s="17">
        <v>3</v>
      </c>
      <c r="AR88" s="18" t="s">
        <v>37</v>
      </c>
      <c r="AS88" s="19">
        <v>4451</v>
      </c>
      <c r="AT88" s="19" t="s">
        <v>37</v>
      </c>
      <c r="AV88" s="16">
        <v>172</v>
      </c>
      <c r="AW88" s="17">
        <v>14</v>
      </c>
      <c r="AX88" s="18" t="s">
        <v>37</v>
      </c>
      <c r="AY88" s="19">
        <v>172</v>
      </c>
      <c r="AZ88" s="19" t="s">
        <v>37</v>
      </c>
    </row>
    <row r="89" spans="5:52" customFormat="1" x14ac:dyDescent="0.15">
      <c r="E89" s="13">
        <v>30</v>
      </c>
      <c r="F89" s="6">
        <v>1626</v>
      </c>
      <c r="G89" s="6">
        <v>4.5166666666666666</v>
      </c>
      <c r="I89" s="14">
        <v>44648</v>
      </c>
      <c r="J89" s="15">
        <v>48</v>
      </c>
      <c r="K89" s="15">
        <v>48</v>
      </c>
      <c r="L89" s="15">
        <v>0</v>
      </c>
      <c r="M89" s="15">
        <v>0</v>
      </c>
      <c r="N89" s="15">
        <v>39</v>
      </c>
      <c r="O89" s="15">
        <v>38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5">
        <v>0</v>
      </c>
      <c r="Y89" s="15">
        <v>0</v>
      </c>
      <c r="Z89" s="15">
        <v>0</v>
      </c>
      <c r="AA89" s="15">
        <v>0</v>
      </c>
      <c r="AB89" s="15">
        <v>0</v>
      </c>
      <c r="AC89" s="15">
        <v>0</v>
      </c>
      <c r="AD89" s="15">
        <v>0</v>
      </c>
      <c r="AE89" s="15">
        <v>0</v>
      </c>
      <c r="AF89" s="15">
        <v>0</v>
      </c>
      <c r="AG89" s="15">
        <v>0</v>
      </c>
      <c r="AH89" s="15">
        <v>0</v>
      </c>
      <c r="AI89" s="15">
        <v>0</v>
      </c>
      <c r="AJ89" s="15">
        <v>0</v>
      </c>
      <c r="AK89" s="15">
        <v>0</v>
      </c>
      <c r="AL89" s="15">
        <v>0</v>
      </c>
      <c r="AM89" s="15">
        <v>0</v>
      </c>
      <c r="AN89" s="15">
        <v>0</v>
      </c>
      <c r="AO89" s="12"/>
      <c r="AP89" s="16">
        <v>173</v>
      </c>
      <c r="AQ89" s="17">
        <v>3</v>
      </c>
      <c r="AR89" s="18" t="s">
        <v>37</v>
      </c>
      <c r="AS89" s="19">
        <v>4624</v>
      </c>
      <c r="AT89" s="19" t="s">
        <v>37</v>
      </c>
      <c r="AV89" s="16">
        <v>173</v>
      </c>
      <c r="AW89" s="17">
        <v>14</v>
      </c>
      <c r="AX89" s="18" t="s">
        <v>37</v>
      </c>
      <c r="AY89" s="19">
        <v>345</v>
      </c>
      <c r="AZ89" s="19" t="s">
        <v>37</v>
      </c>
    </row>
    <row r="90" spans="5:52" customFormat="1" x14ac:dyDescent="0.15">
      <c r="E90" s="13">
        <v>31</v>
      </c>
      <c r="F90" s="6">
        <v>1654</v>
      </c>
      <c r="G90" s="6">
        <v>4.5944444444444441</v>
      </c>
      <c r="I90" s="14">
        <v>44649</v>
      </c>
      <c r="J90" s="15">
        <v>49</v>
      </c>
      <c r="K90" s="15">
        <v>48</v>
      </c>
      <c r="L90" s="15">
        <v>0</v>
      </c>
      <c r="M90" s="15">
        <v>0</v>
      </c>
      <c r="N90" s="15">
        <v>39</v>
      </c>
      <c r="O90" s="15">
        <v>38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15">
        <v>0</v>
      </c>
      <c r="Y90" s="15">
        <v>0</v>
      </c>
      <c r="Z90" s="15">
        <v>0</v>
      </c>
      <c r="AA90" s="15">
        <v>0</v>
      </c>
      <c r="AB90" s="15">
        <v>0</v>
      </c>
      <c r="AC90" s="15">
        <v>0</v>
      </c>
      <c r="AD90" s="15">
        <v>0</v>
      </c>
      <c r="AE90" s="15">
        <v>0</v>
      </c>
      <c r="AF90" s="15">
        <v>0</v>
      </c>
      <c r="AG90" s="15">
        <v>0</v>
      </c>
      <c r="AH90" s="15">
        <v>0</v>
      </c>
      <c r="AI90" s="15">
        <v>0</v>
      </c>
      <c r="AJ90" s="15">
        <v>0</v>
      </c>
      <c r="AK90" s="15">
        <v>0</v>
      </c>
      <c r="AL90" s="15">
        <v>0</v>
      </c>
      <c r="AM90" s="15">
        <v>0</v>
      </c>
      <c r="AN90" s="15">
        <v>0</v>
      </c>
      <c r="AO90" s="12"/>
      <c r="AP90" s="16">
        <v>174</v>
      </c>
      <c r="AQ90" s="17">
        <v>3</v>
      </c>
      <c r="AR90" s="18" t="s">
        <v>37</v>
      </c>
      <c r="AS90" s="19">
        <v>4798</v>
      </c>
      <c r="AT90" s="19" t="s">
        <v>37</v>
      </c>
      <c r="AV90" s="16">
        <v>174</v>
      </c>
      <c r="AW90" s="17">
        <v>14</v>
      </c>
      <c r="AX90" s="18" t="s">
        <v>37</v>
      </c>
      <c r="AY90" s="19">
        <v>519</v>
      </c>
      <c r="AZ90" s="19" t="s">
        <v>37</v>
      </c>
    </row>
    <row r="91" spans="5:52" customFormat="1" x14ac:dyDescent="0.15">
      <c r="E91" s="13">
        <v>32</v>
      </c>
      <c r="F91" s="6">
        <v>1682</v>
      </c>
      <c r="G91" s="6">
        <v>4.6722222222222225</v>
      </c>
      <c r="I91" s="14">
        <v>44650</v>
      </c>
      <c r="J91" s="15">
        <v>49</v>
      </c>
      <c r="K91" s="15">
        <v>48</v>
      </c>
      <c r="L91" s="15">
        <v>0</v>
      </c>
      <c r="M91" s="15">
        <v>0</v>
      </c>
      <c r="N91" s="15">
        <v>39</v>
      </c>
      <c r="O91" s="15">
        <v>38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5">
        <v>0</v>
      </c>
      <c r="Y91" s="15">
        <v>0</v>
      </c>
      <c r="Z91" s="15">
        <v>0</v>
      </c>
      <c r="AA91" s="15">
        <v>0</v>
      </c>
      <c r="AB91" s="15">
        <v>0</v>
      </c>
      <c r="AC91" s="15">
        <v>0</v>
      </c>
      <c r="AD91" s="15">
        <v>0</v>
      </c>
      <c r="AE91" s="15">
        <v>0</v>
      </c>
      <c r="AF91" s="15">
        <v>0</v>
      </c>
      <c r="AG91" s="15">
        <v>0</v>
      </c>
      <c r="AH91" s="15">
        <v>0</v>
      </c>
      <c r="AI91" s="15">
        <v>0</v>
      </c>
      <c r="AJ91" s="15">
        <v>0</v>
      </c>
      <c r="AK91" s="15">
        <v>0</v>
      </c>
      <c r="AL91" s="15">
        <v>0</v>
      </c>
      <c r="AM91" s="15">
        <v>0</v>
      </c>
      <c r="AN91" s="15">
        <v>0</v>
      </c>
      <c r="AO91" s="12"/>
      <c r="AP91" s="16">
        <v>174</v>
      </c>
      <c r="AQ91" s="17">
        <v>3</v>
      </c>
      <c r="AR91" s="18" t="s">
        <v>37</v>
      </c>
      <c r="AS91" s="19">
        <v>4972</v>
      </c>
      <c r="AT91" s="19" t="s">
        <v>37</v>
      </c>
      <c r="AV91" s="16">
        <v>174</v>
      </c>
      <c r="AW91" s="17">
        <v>14</v>
      </c>
      <c r="AX91" s="18" t="s">
        <v>37</v>
      </c>
      <c r="AY91" s="19">
        <v>693</v>
      </c>
      <c r="AZ91" s="19" t="s">
        <v>37</v>
      </c>
    </row>
    <row r="92" spans="5:52" customFormat="1" x14ac:dyDescent="0.15">
      <c r="E92" s="13">
        <v>33</v>
      </c>
      <c r="F92" s="6">
        <v>1710</v>
      </c>
      <c r="G92" s="6">
        <v>4.75</v>
      </c>
      <c r="I92" s="14">
        <v>44651</v>
      </c>
      <c r="J92" s="15">
        <v>49</v>
      </c>
      <c r="K92" s="15">
        <v>48</v>
      </c>
      <c r="L92" s="15">
        <v>0</v>
      </c>
      <c r="M92" s="15">
        <v>0</v>
      </c>
      <c r="N92" s="15">
        <v>40</v>
      </c>
      <c r="O92" s="15">
        <v>38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15">
        <v>0</v>
      </c>
      <c r="Y92" s="15">
        <v>0</v>
      </c>
      <c r="Z92" s="15">
        <v>0</v>
      </c>
      <c r="AA92" s="15">
        <v>0</v>
      </c>
      <c r="AB92" s="15">
        <v>0</v>
      </c>
      <c r="AC92" s="15">
        <v>0</v>
      </c>
      <c r="AD92" s="15">
        <v>0</v>
      </c>
      <c r="AE92" s="15">
        <v>0</v>
      </c>
      <c r="AF92" s="15">
        <v>0</v>
      </c>
      <c r="AG92" s="15">
        <v>0</v>
      </c>
      <c r="AH92" s="15">
        <v>0</v>
      </c>
      <c r="AI92" s="15">
        <v>0</v>
      </c>
      <c r="AJ92" s="15">
        <v>0</v>
      </c>
      <c r="AK92" s="15">
        <v>0</v>
      </c>
      <c r="AL92" s="15">
        <v>0</v>
      </c>
      <c r="AM92" s="15">
        <v>0</v>
      </c>
      <c r="AN92" s="15">
        <v>0</v>
      </c>
      <c r="AO92" s="12"/>
      <c r="AP92" s="16">
        <v>175</v>
      </c>
      <c r="AQ92" s="17">
        <v>3</v>
      </c>
      <c r="AR92" s="18">
        <v>3</v>
      </c>
      <c r="AS92" s="19">
        <v>5147</v>
      </c>
      <c r="AT92" s="19">
        <v>5147</v>
      </c>
      <c r="AV92" s="16">
        <v>175</v>
      </c>
      <c r="AW92" s="17">
        <v>14</v>
      </c>
      <c r="AX92" s="18" t="s">
        <v>37</v>
      </c>
      <c r="AY92" s="19">
        <v>868</v>
      </c>
      <c r="AZ92" s="19" t="s">
        <v>37</v>
      </c>
    </row>
    <row r="93" spans="5:52" customFormat="1" x14ac:dyDescent="0.15">
      <c r="E93" s="13">
        <v>34</v>
      </c>
      <c r="F93" s="6">
        <v>1738</v>
      </c>
      <c r="G93" s="6">
        <v>4.8277777777777775</v>
      </c>
      <c r="I93" s="14">
        <v>44652</v>
      </c>
      <c r="J93" s="15">
        <v>49</v>
      </c>
      <c r="K93" s="15">
        <v>48</v>
      </c>
      <c r="L93" s="15">
        <v>0</v>
      </c>
      <c r="M93" s="15">
        <v>0</v>
      </c>
      <c r="N93" s="15">
        <v>40</v>
      </c>
      <c r="O93" s="15">
        <v>38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5">
        <v>0</v>
      </c>
      <c r="Y93" s="15">
        <v>0</v>
      </c>
      <c r="Z93" s="15">
        <v>0</v>
      </c>
      <c r="AA93" s="15">
        <v>0</v>
      </c>
      <c r="AB93" s="15">
        <v>0</v>
      </c>
      <c r="AC93" s="15">
        <v>0</v>
      </c>
      <c r="AD93" s="15">
        <v>0</v>
      </c>
      <c r="AE93" s="15">
        <v>0</v>
      </c>
      <c r="AF93" s="15">
        <v>0</v>
      </c>
      <c r="AG93" s="15">
        <v>0</v>
      </c>
      <c r="AH93" s="15">
        <v>0</v>
      </c>
      <c r="AI93" s="15">
        <v>0</v>
      </c>
      <c r="AJ93" s="15">
        <v>0</v>
      </c>
      <c r="AK93" s="15">
        <v>0</v>
      </c>
      <c r="AL93" s="15">
        <v>0</v>
      </c>
      <c r="AM93" s="15">
        <v>0</v>
      </c>
      <c r="AN93" s="15">
        <v>0</v>
      </c>
      <c r="AO93" s="12"/>
      <c r="AP93" s="16">
        <v>175</v>
      </c>
      <c r="AQ93" s="17">
        <v>4</v>
      </c>
      <c r="AR93" s="18" t="s">
        <v>37</v>
      </c>
      <c r="AS93" s="19">
        <v>175</v>
      </c>
      <c r="AT93" s="19" t="s">
        <v>37</v>
      </c>
      <c r="AV93" s="16">
        <v>175</v>
      </c>
      <c r="AW93" s="17">
        <v>14</v>
      </c>
      <c r="AX93" s="18" t="s">
        <v>37</v>
      </c>
      <c r="AY93" s="19">
        <v>1043</v>
      </c>
      <c r="AZ93" s="19" t="s">
        <v>37</v>
      </c>
    </row>
    <row r="94" spans="5:52" customFormat="1" x14ac:dyDescent="0.15">
      <c r="E94" s="13">
        <v>35</v>
      </c>
      <c r="F94" s="6">
        <v>1766</v>
      </c>
      <c r="G94" s="6">
        <v>4.9055555555555559</v>
      </c>
      <c r="I94" s="14">
        <v>44653</v>
      </c>
      <c r="J94" s="15">
        <v>49</v>
      </c>
      <c r="K94" s="15">
        <v>48</v>
      </c>
      <c r="L94" s="15">
        <v>0</v>
      </c>
      <c r="M94" s="15">
        <v>0</v>
      </c>
      <c r="N94" s="15">
        <v>40</v>
      </c>
      <c r="O94" s="15">
        <v>38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5">
        <v>0</v>
      </c>
      <c r="Y94" s="15">
        <v>0</v>
      </c>
      <c r="Z94" s="15">
        <v>0</v>
      </c>
      <c r="AA94" s="15">
        <v>0</v>
      </c>
      <c r="AB94" s="15">
        <v>0</v>
      </c>
      <c r="AC94" s="15">
        <v>0</v>
      </c>
      <c r="AD94" s="15">
        <v>0</v>
      </c>
      <c r="AE94" s="15">
        <v>0</v>
      </c>
      <c r="AF94" s="15">
        <v>0</v>
      </c>
      <c r="AG94" s="15">
        <v>0</v>
      </c>
      <c r="AH94" s="15">
        <v>0</v>
      </c>
      <c r="AI94" s="15">
        <v>0</v>
      </c>
      <c r="AJ94" s="15">
        <v>0</v>
      </c>
      <c r="AK94" s="15">
        <v>0</v>
      </c>
      <c r="AL94" s="15">
        <v>0</v>
      </c>
      <c r="AM94" s="15">
        <v>0</v>
      </c>
      <c r="AN94" s="15">
        <v>0</v>
      </c>
      <c r="AO94" s="12"/>
      <c r="AP94" s="16">
        <v>175</v>
      </c>
      <c r="AQ94" s="17">
        <v>4</v>
      </c>
      <c r="AR94" s="18" t="s">
        <v>37</v>
      </c>
      <c r="AS94" s="19">
        <v>350</v>
      </c>
      <c r="AT94" s="19" t="s">
        <v>37</v>
      </c>
      <c r="AV94" s="16">
        <v>175</v>
      </c>
      <c r="AW94" s="17">
        <v>14</v>
      </c>
      <c r="AX94" s="18">
        <v>14</v>
      </c>
      <c r="AY94" s="19">
        <v>1218</v>
      </c>
      <c r="AZ94" s="19">
        <v>1218</v>
      </c>
    </row>
    <row r="95" spans="5:52" customFormat="1" x14ac:dyDescent="0.15">
      <c r="E95" s="13">
        <v>36</v>
      </c>
      <c r="F95" s="6">
        <v>1794</v>
      </c>
      <c r="G95" s="6">
        <v>4.9833333333333334</v>
      </c>
      <c r="I95" s="14">
        <v>44654</v>
      </c>
      <c r="J95" s="15">
        <v>49</v>
      </c>
      <c r="K95" s="15">
        <v>48</v>
      </c>
      <c r="L95" s="15">
        <v>0</v>
      </c>
      <c r="M95" s="15">
        <v>0</v>
      </c>
      <c r="N95" s="15">
        <v>40</v>
      </c>
      <c r="O95" s="15">
        <v>39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5">
        <v>0</v>
      </c>
      <c r="Y95" s="15">
        <v>0</v>
      </c>
      <c r="Z95" s="15">
        <v>0</v>
      </c>
      <c r="AA95" s="15">
        <v>0</v>
      </c>
      <c r="AB95" s="15">
        <v>0</v>
      </c>
      <c r="AC95" s="15">
        <v>0</v>
      </c>
      <c r="AD95" s="15">
        <v>0</v>
      </c>
      <c r="AE95" s="15">
        <v>0</v>
      </c>
      <c r="AF95" s="15">
        <v>0</v>
      </c>
      <c r="AG95" s="15">
        <v>0</v>
      </c>
      <c r="AH95" s="15">
        <v>0</v>
      </c>
      <c r="AI95" s="15">
        <v>0</v>
      </c>
      <c r="AJ95" s="15">
        <v>0</v>
      </c>
      <c r="AK95" s="15">
        <v>0</v>
      </c>
      <c r="AL95" s="15">
        <v>0</v>
      </c>
      <c r="AM95" s="15">
        <v>0</v>
      </c>
      <c r="AN95" s="15">
        <v>0</v>
      </c>
      <c r="AO95" s="12"/>
      <c r="AP95" s="16">
        <v>176</v>
      </c>
      <c r="AQ95" s="17">
        <v>4</v>
      </c>
      <c r="AR95" s="18" t="s">
        <v>37</v>
      </c>
      <c r="AS95" s="19">
        <v>526</v>
      </c>
      <c r="AT95" s="19" t="s">
        <v>37</v>
      </c>
      <c r="AV95" s="16">
        <v>176</v>
      </c>
      <c r="AW95" s="17">
        <v>15</v>
      </c>
      <c r="AX95" s="18" t="s">
        <v>37</v>
      </c>
      <c r="AY95" s="19">
        <v>176</v>
      </c>
      <c r="AZ95" s="19" t="s">
        <v>37</v>
      </c>
    </row>
    <row r="96" spans="5:52" customFormat="1" x14ac:dyDescent="0.15">
      <c r="E96" s="13">
        <v>37</v>
      </c>
      <c r="F96" s="6">
        <v>1822</v>
      </c>
      <c r="G96" s="6">
        <v>5.0611111111111109</v>
      </c>
      <c r="I96" s="14">
        <v>44655</v>
      </c>
      <c r="J96" s="15">
        <v>49</v>
      </c>
      <c r="K96" s="15">
        <v>49</v>
      </c>
      <c r="L96" s="15">
        <v>0</v>
      </c>
      <c r="M96" s="15">
        <v>0</v>
      </c>
      <c r="N96" s="15">
        <v>40</v>
      </c>
      <c r="O96" s="15">
        <v>39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>
        <v>0</v>
      </c>
      <c r="V96" s="15">
        <v>0</v>
      </c>
      <c r="W96" s="15">
        <v>0</v>
      </c>
      <c r="X96" s="15">
        <v>0</v>
      </c>
      <c r="Y96" s="15">
        <v>0</v>
      </c>
      <c r="Z96" s="15">
        <v>0</v>
      </c>
      <c r="AA96" s="15">
        <v>0</v>
      </c>
      <c r="AB96" s="15">
        <v>0</v>
      </c>
      <c r="AC96" s="15">
        <v>0</v>
      </c>
      <c r="AD96" s="15">
        <v>0</v>
      </c>
      <c r="AE96" s="15">
        <v>0</v>
      </c>
      <c r="AF96" s="15">
        <v>0</v>
      </c>
      <c r="AG96" s="15">
        <v>0</v>
      </c>
      <c r="AH96" s="15">
        <v>0</v>
      </c>
      <c r="AI96" s="15">
        <v>0</v>
      </c>
      <c r="AJ96" s="15">
        <v>0</v>
      </c>
      <c r="AK96" s="15">
        <v>0</v>
      </c>
      <c r="AL96" s="15">
        <v>0</v>
      </c>
      <c r="AM96" s="15">
        <v>0</v>
      </c>
      <c r="AN96" s="15">
        <v>0</v>
      </c>
      <c r="AO96" s="12"/>
      <c r="AP96" s="16">
        <v>177</v>
      </c>
      <c r="AQ96" s="17">
        <v>4</v>
      </c>
      <c r="AR96" s="18" t="s">
        <v>37</v>
      </c>
      <c r="AS96" s="19">
        <v>703</v>
      </c>
      <c r="AT96" s="19" t="s">
        <v>37</v>
      </c>
      <c r="AV96" s="16">
        <v>177</v>
      </c>
      <c r="AW96" s="17">
        <v>15</v>
      </c>
      <c r="AX96" s="18" t="s">
        <v>37</v>
      </c>
      <c r="AY96" s="19">
        <v>353</v>
      </c>
      <c r="AZ96" s="19" t="s">
        <v>37</v>
      </c>
    </row>
    <row r="97" spans="5:52" customFormat="1" x14ac:dyDescent="0.15">
      <c r="E97" s="13">
        <v>38</v>
      </c>
      <c r="F97" s="6">
        <v>1574</v>
      </c>
      <c r="G97" s="6">
        <v>4.3722222222222218</v>
      </c>
      <c r="I97" s="14">
        <v>44656</v>
      </c>
      <c r="J97" s="15">
        <v>50</v>
      </c>
      <c r="K97" s="15">
        <v>49</v>
      </c>
      <c r="L97" s="15">
        <v>0</v>
      </c>
      <c r="M97" s="15">
        <v>0</v>
      </c>
      <c r="N97" s="15">
        <v>40</v>
      </c>
      <c r="O97" s="15">
        <v>39</v>
      </c>
      <c r="P97" s="15">
        <v>0</v>
      </c>
      <c r="Q97" s="15">
        <v>0</v>
      </c>
      <c r="R97" s="15">
        <v>0</v>
      </c>
      <c r="S97" s="15">
        <v>0</v>
      </c>
      <c r="T97" s="15">
        <v>0</v>
      </c>
      <c r="U97" s="15">
        <v>0</v>
      </c>
      <c r="V97" s="15">
        <v>0</v>
      </c>
      <c r="W97" s="15">
        <v>0</v>
      </c>
      <c r="X97" s="15">
        <v>0</v>
      </c>
      <c r="Y97" s="15">
        <v>0</v>
      </c>
      <c r="Z97" s="15">
        <v>0</v>
      </c>
      <c r="AA97" s="15">
        <v>0</v>
      </c>
      <c r="AB97" s="15">
        <v>0</v>
      </c>
      <c r="AC97" s="15">
        <v>0</v>
      </c>
      <c r="AD97" s="15">
        <v>0</v>
      </c>
      <c r="AE97" s="15">
        <v>0</v>
      </c>
      <c r="AF97" s="15">
        <v>0</v>
      </c>
      <c r="AG97" s="15">
        <v>0</v>
      </c>
      <c r="AH97" s="15">
        <v>0</v>
      </c>
      <c r="AI97" s="15">
        <v>0</v>
      </c>
      <c r="AJ97" s="15">
        <v>0</v>
      </c>
      <c r="AK97" s="15">
        <v>0</v>
      </c>
      <c r="AL97" s="15">
        <v>0</v>
      </c>
      <c r="AM97" s="15">
        <v>0</v>
      </c>
      <c r="AN97" s="15">
        <v>0</v>
      </c>
      <c r="AO97" s="12"/>
      <c r="AP97" s="16">
        <v>178</v>
      </c>
      <c r="AQ97" s="17">
        <v>4</v>
      </c>
      <c r="AR97" s="18" t="s">
        <v>37</v>
      </c>
      <c r="AS97" s="19">
        <v>881</v>
      </c>
      <c r="AT97" s="19" t="s">
        <v>37</v>
      </c>
      <c r="AV97" s="16">
        <v>178</v>
      </c>
      <c r="AW97" s="17">
        <v>15</v>
      </c>
      <c r="AX97" s="18" t="s">
        <v>37</v>
      </c>
      <c r="AY97" s="19">
        <v>531</v>
      </c>
      <c r="AZ97" s="19" t="s">
        <v>37</v>
      </c>
    </row>
    <row r="98" spans="5:52" customFormat="1" x14ac:dyDescent="0.15">
      <c r="E98" s="13">
        <v>39</v>
      </c>
      <c r="F98" s="6">
        <v>1107</v>
      </c>
      <c r="G98" s="6">
        <v>3.0750000000000002</v>
      </c>
      <c r="I98" s="14">
        <v>44657</v>
      </c>
      <c r="J98" s="15">
        <v>50</v>
      </c>
      <c r="K98" s="15">
        <v>49</v>
      </c>
      <c r="L98" s="15">
        <v>0</v>
      </c>
      <c r="M98" s="15">
        <v>0</v>
      </c>
      <c r="N98" s="15">
        <v>40</v>
      </c>
      <c r="O98" s="15">
        <v>39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>
        <v>0</v>
      </c>
      <c r="V98" s="15">
        <v>0</v>
      </c>
      <c r="W98" s="15">
        <v>0</v>
      </c>
      <c r="X98" s="15">
        <v>0</v>
      </c>
      <c r="Y98" s="15">
        <v>0</v>
      </c>
      <c r="Z98" s="15">
        <v>0</v>
      </c>
      <c r="AA98" s="15">
        <v>0</v>
      </c>
      <c r="AB98" s="15">
        <v>0</v>
      </c>
      <c r="AC98" s="15">
        <v>0</v>
      </c>
      <c r="AD98" s="15">
        <v>0</v>
      </c>
      <c r="AE98" s="15">
        <v>0</v>
      </c>
      <c r="AF98" s="15">
        <v>0</v>
      </c>
      <c r="AG98" s="15">
        <v>0</v>
      </c>
      <c r="AH98" s="15">
        <v>0</v>
      </c>
      <c r="AI98" s="15">
        <v>0</v>
      </c>
      <c r="AJ98" s="15">
        <v>0</v>
      </c>
      <c r="AK98" s="15">
        <v>0</v>
      </c>
      <c r="AL98" s="15">
        <v>0</v>
      </c>
      <c r="AM98" s="15">
        <v>0</v>
      </c>
      <c r="AN98" s="15">
        <v>0</v>
      </c>
      <c r="AO98" s="12"/>
      <c r="AP98" s="16">
        <v>178</v>
      </c>
      <c r="AQ98" s="17">
        <v>4</v>
      </c>
      <c r="AR98" s="18" t="s">
        <v>37</v>
      </c>
      <c r="AS98" s="19">
        <v>1059</v>
      </c>
      <c r="AT98" s="19" t="s">
        <v>37</v>
      </c>
      <c r="AV98" s="16">
        <v>178</v>
      </c>
      <c r="AW98" s="17">
        <v>15</v>
      </c>
      <c r="AX98" s="18" t="s">
        <v>37</v>
      </c>
      <c r="AY98" s="19">
        <v>709</v>
      </c>
      <c r="AZ98" s="19" t="s">
        <v>37</v>
      </c>
    </row>
    <row r="99" spans="5:52" customFormat="1" x14ac:dyDescent="0.15">
      <c r="E99" s="13">
        <v>40</v>
      </c>
      <c r="F99" s="6">
        <v>911</v>
      </c>
      <c r="G99" s="6">
        <v>2.5305555555555554</v>
      </c>
      <c r="I99" s="14">
        <v>44658</v>
      </c>
      <c r="J99" s="15">
        <v>50</v>
      </c>
      <c r="K99" s="15">
        <v>49</v>
      </c>
      <c r="L99" s="15">
        <v>0</v>
      </c>
      <c r="M99" s="15">
        <v>0</v>
      </c>
      <c r="N99" s="15">
        <v>41</v>
      </c>
      <c r="O99" s="15">
        <v>39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  <c r="V99" s="15">
        <v>0</v>
      </c>
      <c r="W99" s="15">
        <v>0</v>
      </c>
      <c r="X99" s="15">
        <v>0</v>
      </c>
      <c r="Y99" s="15">
        <v>0</v>
      </c>
      <c r="Z99" s="15">
        <v>0</v>
      </c>
      <c r="AA99" s="15">
        <v>0</v>
      </c>
      <c r="AB99" s="15">
        <v>0</v>
      </c>
      <c r="AC99" s="15">
        <v>0</v>
      </c>
      <c r="AD99" s="15">
        <v>0</v>
      </c>
      <c r="AE99" s="15">
        <v>0</v>
      </c>
      <c r="AF99" s="15">
        <v>0</v>
      </c>
      <c r="AG99" s="15">
        <v>0</v>
      </c>
      <c r="AH99" s="15">
        <v>0</v>
      </c>
      <c r="AI99" s="15">
        <v>0</v>
      </c>
      <c r="AJ99" s="15">
        <v>0</v>
      </c>
      <c r="AK99" s="15">
        <v>0</v>
      </c>
      <c r="AL99" s="15">
        <v>0</v>
      </c>
      <c r="AM99" s="15">
        <v>0</v>
      </c>
      <c r="AN99" s="15">
        <v>0</v>
      </c>
      <c r="AO99" s="12"/>
      <c r="AP99" s="16">
        <v>179</v>
      </c>
      <c r="AQ99" s="17">
        <v>4</v>
      </c>
      <c r="AR99" s="18" t="s">
        <v>37</v>
      </c>
      <c r="AS99" s="19">
        <v>1238</v>
      </c>
      <c r="AT99" s="19" t="s">
        <v>37</v>
      </c>
      <c r="AV99" s="16">
        <v>179</v>
      </c>
      <c r="AW99" s="17">
        <v>15</v>
      </c>
      <c r="AX99" s="18" t="s">
        <v>37</v>
      </c>
      <c r="AY99" s="19">
        <v>888</v>
      </c>
      <c r="AZ99" s="19" t="s">
        <v>37</v>
      </c>
    </row>
    <row r="100" spans="5:52" customFormat="1" x14ac:dyDescent="0.15">
      <c r="E100" s="13">
        <v>41</v>
      </c>
      <c r="F100" s="6">
        <v>657</v>
      </c>
      <c r="G100" s="6">
        <v>1.825</v>
      </c>
      <c r="I100" s="14">
        <v>44659</v>
      </c>
      <c r="J100" s="15">
        <v>50</v>
      </c>
      <c r="K100" s="15">
        <v>49</v>
      </c>
      <c r="L100" s="15">
        <v>0</v>
      </c>
      <c r="M100" s="15">
        <v>0</v>
      </c>
      <c r="N100" s="15">
        <v>41</v>
      </c>
      <c r="O100" s="15">
        <v>39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>
        <v>0</v>
      </c>
      <c r="V100" s="15">
        <v>0</v>
      </c>
      <c r="W100" s="15">
        <v>0</v>
      </c>
      <c r="X100" s="15">
        <v>0</v>
      </c>
      <c r="Y100" s="15">
        <v>0</v>
      </c>
      <c r="Z100" s="15">
        <v>0</v>
      </c>
      <c r="AA100" s="15">
        <v>0</v>
      </c>
      <c r="AB100" s="15">
        <v>0</v>
      </c>
      <c r="AC100" s="15">
        <v>0</v>
      </c>
      <c r="AD100" s="15">
        <v>0</v>
      </c>
      <c r="AE100" s="15">
        <v>0</v>
      </c>
      <c r="AF100" s="15">
        <v>0</v>
      </c>
      <c r="AG100" s="15">
        <v>0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2"/>
      <c r="AP100" s="16">
        <v>179</v>
      </c>
      <c r="AQ100" s="17">
        <v>4</v>
      </c>
      <c r="AR100" s="18" t="s">
        <v>37</v>
      </c>
      <c r="AS100" s="19">
        <v>1417</v>
      </c>
      <c r="AT100" s="19" t="s">
        <v>37</v>
      </c>
      <c r="AV100" s="16">
        <v>179</v>
      </c>
      <c r="AW100" s="17">
        <v>15</v>
      </c>
      <c r="AX100" s="18" t="s">
        <v>37</v>
      </c>
      <c r="AY100" s="19">
        <v>1067</v>
      </c>
      <c r="AZ100" s="19" t="s">
        <v>37</v>
      </c>
    </row>
    <row r="101" spans="5:52" customFormat="1" x14ac:dyDescent="0.15">
      <c r="E101" s="13">
        <v>42</v>
      </c>
      <c r="F101" s="6">
        <v>198</v>
      </c>
      <c r="G101" s="6">
        <v>0.55000000000000004</v>
      </c>
      <c r="I101" s="14">
        <v>44660</v>
      </c>
      <c r="J101" s="15">
        <v>50</v>
      </c>
      <c r="K101" s="15">
        <v>49</v>
      </c>
      <c r="L101" s="15">
        <v>0</v>
      </c>
      <c r="M101" s="15">
        <v>0</v>
      </c>
      <c r="N101" s="15">
        <v>41</v>
      </c>
      <c r="O101" s="15">
        <v>39</v>
      </c>
      <c r="P101" s="15">
        <v>0</v>
      </c>
      <c r="Q101" s="15">
        <v>0</v>
      </c>
      <c r="R101" s="15">
        <v>0</v>
      </c>
      <c r="S101" s="15">
        <v>0</v>
      </c>
      <c r="T101" s="15">
        <v>0</v>
      </c>
      <c r="U101" s="15">
        <v>0</v>
      </c>
      <c r="V101" s="15">
        <v>0</v>
      </c>
      <c r="W101" s="15">
        <v>0</v>
      </c>
      <c r="X101" s="15">
        <v>0</v>
      </c>
      <c r="Y101" s="15">
        <v>0</v>
      </c>
      <c r="Z101" s="15">
        <v>0</v>
      </c>
      <c r="AA101" s="15">
        <v>0</v>
      </c>
      <c r="AB101" s="15">
        <v>0</v>
      </c>
      <c r="AC101" s="15">
        <v>0</v>
      </c>
      <c r="AD101" s="15">
        <v>0</v>
      </c>
      <c r="AE101" s="15">
        <v>0</v>
      </c>
      <c r="AF101" s="15">
        <v>0</v>
      </c>
      <c r="AG101" s="15">
        <v>0</v>
      </c>
      <c r="AH101" s="15">
        <v>0</v>
      </c>
      <c r="AI101" s="15">
        <v>0</v>
      </c>
      <c r="AJ101" s="15">
        <v>0</v>
      </c>
      <c r="AK101" s="15">
        <v>0</v>
      </c>
      <c r="AL101" s="15">
        <v>0</v>
      </c>
      <c r="AM101" s="15">
        <v>0</v>
      </c>
      <c r="AN101" s="15">
        <v>0</v>
      </c>
      <c r="AO101" s="12"/>
      <c r="AP101" s="16">
        <v>179</v>
      </c>
      <c r="AQ101" s="17">
        <v>4</v>
      </c>
      <c r="AR101" s="18" t="s">
        <v>37</v>
      </c>
      <c r="AS101" s="19">
        <v>1596</v>
      </c>
      <c r="AT101" s="19" t="s">
        <v>37</v>
      </c>
      <c r="AV101" s="16">
        <v>179</v>
      </c>
      <c r="AW101" s="17">
        <v>15</v>
      </c>
      <c r="AX101" s="18">
        <v>15</v>
      </c>
      <c r="AY101" s="19">
        <v>1246</v>
      </c>
      <c r="AZ101" s="19">
        <v>1246</v>
      </c>
    </row>
    <row r="102" spans="5:52" customFormat="1" x14ac:dyDescent="0.15">
      <c r="E102" s="13">
        <v>43</v>
      </c>
      <c r="F102" s="6">
        <v>0</v>
      </c>
      <c r="G102" s="6">
        <v>0</v>
      </c>
      <c r="I102" s="14">
        <v>44661</v>
      </c>
      <c r="J102" s="15">
        <v>50</v>
      </c>
      <c r="K102" s="15">
        <v>49</v>
      </c>
      <c r="L102" s="15">
        <v>0</v>
      </c>
      <c r="M102" s="15">
        <v>0</v>
      </c>
      <c r="N102" s="15">
        <v>41</v>
      </c>
      <c r="O102" s="15">
        <v>40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>
        <v>0</v>
      </c>
      <c r="AF102" s="15">
        <v>0</v>
      </c>
      <c r="AG102" s="15">
        <v>0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2"/>
      <c r="AP102" s="16">
        <v>180</v>
      </c>
      <c r="AQ102" s="17">
        <v>4</v>
      </c>
      <c r="AR102" s="18" t="s">
        <v>37</v>
      </c>
      <c r="AS102" s="19">
        <v>1776</v>
      </c>
      <c r="AT102" s="19" t="s">
        <v>37</v>
      </c>
      <c r="AV102" s="16">
        <v>180</v>
      </c>
      <c r="AW102" s="17">
        <v>16</v>
      </c>
      <c r="AX102" s="18" t="s">
        <v>37</v>
      </c>
      <c r="AY102" s="19">
        <v>180</v>
      </c>
      <c r="AZ102" s="19" t="s">
        <v>37</v>
      </c>
    </row>
    <row r="103" spans="5:52" customFormat="1" x14ac:dyDescent="0.15">
      <c r="E103" s="13">
        <v>44</v>
      </c>
      <c r="F103" s="6">
        <v>0</v>
      </c>
      <c r="G103" s="6">
        <v>0</v>
      </c>
      <c r="I103" s="14">
        <v>44662</v>
      </c>
      <c r="J103" s="15">
        <v>50</v>
      </c>
      <c r="K103" s="15">
        <v>50</v>
      </c>
      <c r="L103" s="15">
        <v>0</v>
      </c>
      <c r="M103" s="15">
        <v>0</v>
      </c>
      <c r="N103" s="15">
        <v>41</v>
      </c>
      <c r="O103" s="15">
        <v>40</v>
      </c>
      <c r="P103" s="15">
        <v>0</v>
      </c>
      <c r="Q103" s="15">
        <v>0</v>
      </c>
      <c r="R103" s="15">
        <v>0</v>
      </c>
      <c r="S103" s="15">
        <v>0</v>
      </c>
      <c r="T103" s="15">
        <v>0</v>
      </c>
      <c r="U103" s="15">
        <v>0</v>
      </c>
      <c r="V103" s="15">
        <v>0</v>
      </c>
      <c r="W103" s="15">
        <v>0</v>
      </c>
      <c r="X103" s="15">
        <v>0</v>
      </c>
      <c r="Y103" s="15">
        <v>0</v>
      </c>
      <c r="Z103" s="15">
        <v>0</v>
      </c>
      <c r="AA103" s="15">
        <v>0</v>
      </c>
      <c r="AB103" s="15">
        <v>0</v>
      </c>
      <c r="AC103" s="15">
        <v>0</v>
      </c>
      <c r="AD103" s="15">
        <v>0</v>
      </c>
      <c r="AE103" s="15">
        <v>0</v>
      </c>
      <c r="AF103" s="15">
        <v>0</v>
      </c>
      <c r="AG103" s="15">
        <v>0</v>
      </c>
      <c r="AH103" s="15">
        <v>0</v>
      </c>
      <c r="AI103" s="15">
        <v>0</v>
      </c>
      <c r="AJ103" s="15">
        <v>0</v>
      </c>
      <c r="AK103" s="15">
        <v>0</v>
      </c>
      <c r="AL103" s="15">
        <v>0</v>
      </c>
      <c r="AM103" s="15">
        <v>0</v>
      </c>
      <c r="AN103" s="15">
        <v>0</v>
      </c>
      <c r="AO103" s="12"/>
      <c r="AP103" s="16">
        <v>181</v>
      </c>
      <c r="AQ103" s="17">
        <v>4</v>
      </c>
      <c r="AR103" s="18" t="s">
        <v>37</v>
      </c>
      <c r="AS103" s="19">
        <v>1957</v>
      </c>
      <c r="AT103" s="19" t="s">
        <v>37</v>
      </c>
      <c r="AV103" s="16">
        <v>181</v>
      </c>
      <c r="AW103" s="17">
        <v>16</v>
      </c>
      <c r="AX103" s="18" t="s">
        <v>37</v>
      </c>
      <c r="AY103" s="19">
        <v>361</v>
      </c>
      <c r="AZ103" s="19" t="s">
        <v>37</v>
      </c>
    </row>
    <row r="104" spans="5:52" customFormat="1" x14ac:dyDescent="0.15">
      <c r="E104" s="13">
        <v>45</v>
      </c>
      <c r="F104" s="6">
        <v>0</v>
      </c>
      <c r="G104" s="6">
        <v>0</v>
      </c>
      <c r="I104" s="14">
        <v>44663</v>
      </c>
      <c r="J104" s="15">
        <v>51</v>
      </c>
      <c r="K104" s="15">
        <v>50</v>
      </c>
      <c r="L104" s="15">
        <v>0</v>
      </c>
      <c r="M104" s="15">
        <v>0</v>
      </c>
      <c r="N104" s="15">
        <v>41</v>
      </c>
      <c r="O104" s="15">
        <v>40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>
        <v>0</v>
      </c>
      <c r="V104" s="15">
        <v>0</v>
      </c>
      <c r="W104" s="15">
        <v>0</v>
      </c>
      <c r="X104" s="15">
        <v>0</v>
      </c>
      <c r="Y104" s="15">
        <v>0</v>
      </c>
      <c r="Z104" s="15">
        <v>0</v>
      </c>
      <c r="AA104" s="15">
        <v>0</v>
      </c>
      <c r="AB104" s="15">
        <v>0</v>
      </c>
      <c r="AC104" s="15">
        <v>0</v>
      </c>
      <c r="AD104" s="15">
        <v>0</v>
      </c>
      <c r="AE104" s="15">
        <v>0</v>
      </c>
      <c r="AF104" s="15">
        <v>0</v>
      </c>
      <c r="AG104" s="15">
        <v>0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2"/>
      <c r="AP104" s="16">
        <v>182</v>
      </c>
      <c r="AQ104" s="17">
        <v>4</v>
      </c>
      <c r="AR104" s="18" t="s">
        <v>37</v>
      </c>
      <c r="AS104" s="19">
        <v>2139</v>
      </c>
      <c r="AT104" s="19" t="s">
        <v>37</v>
      </c>
      <c r="AV104" s="16">
        <v>182</v>
      </c>
      <c r="AW104" s="17">
        <v>16</v>
      </c>
      <c r="AX104" s="18" t="s">
        <v>37</v>
      </c>
      <c r="AY104" s="19">
        <v>543</v>
      </c>
      <c r="AZ104" s="19" t="s">
        <v>37</v>
      </c>
    </row>
    <row r="105" spans="5:52" customFormat="1" x14ac:dyDescent="0.15">
      <c r="E105" s="13">
        <v>46</v>
      </c>
      <c r="F105" s="6">
        <v>0</v>
      </c>
      <c r="G105" s="6">
        <v>0</v>
      </c>
      <c r="I105" s="14">
        <v>44664</v>
      </c>
      <c r="J105" s="15">
        <v>51</v>
      </c>
      <c r="K105" s="15">
        <v>50</v>
      </c>
      <c r="L105" s="15">
        <v>0</v>
      </c>
      <c r="M105" s="15">
        <v>0</v>
      </c>
      <c r="N105" s="15">
        <v>41</v>
      </c>
      <c r="O105" s="15">
        <v>40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  <c r="V105" s="15">
        <v>0</v>
      </c>
      <c r="W105" s="15">
        <v>0</v>
      </c>
      <c r="X105" s="15">
        <v>0</v>
      </c>
      <c r="Y105" s="15">
        <v>0</v>
      </c>
      <c r="Z105" s="15">
        <v>0</v>
      </c>
      <c r="AA105" s="15">
        <v>0</v>
      </c>
      <c r="AB105" s="15">
        <v>0</v>
      </c>
      <c r="AC105" s="15">
        <v>0</v>
      </c>
      <c r="AD105" s="15">
        <v>0</v>
      </c>
      <c r="AE105" s="15">
        <v>0</v>
      </c>
      <c r="AF105" s="15">
        <v>0</v>
      </c>
      <c r="AG105" s="15">
        <v>0</v>
      </c>
      <c r="AH105" s="15">
        <v>0</v>
      </c>
      <c r="AI105" s="15">
        <v>0</v>
      </c>
      <c r="AJ105" s="15">
        <v>0</v>
      </c>
      <c r="AK105" s="15">
        <v>0</v>
      </c>
      <c r="AL105" s="15">
        <v>0</v>
      </c>
      <c r="AM105" s="15">
        <v>0</v>
      </c>
      <c r="AN105" s="15">
        <v>0</v>
      </c>
      <c r="AO105" s="12"/>
      <c r="AP105" s="16">
        <v>182</v>
      </c>
      <c r="AQ105" s="17">
        <v>4</v>
      </c>
      <c r="AR105" s="18" t="s">
        <v>37</v>
      </c>
      <c r="AS105" s="19">
        <v>2321</v>
      </c>
      <c r="AT105" s="19" t="s">
        <v>37</v>
      </c>
      <c r="AV105" s="16">
        <v>182</v>
      </c>
      <c r="AW105" s="17">
        <v>16</v>
      </c>
      <c r="AX105" s="18" t="s">
        <v>37</v>
      </c>
      <c r="AY105" s="19">
        <v>725</v>
      </c>
      <c r="AZ105" s="19" t="s">
        <v>37</v>
      </c>
    </row>
    <row r="106" spans="5:52" customFormat="1" x14ac:dyDescent="0.15">
      <c r="E106" s="13">
        <v>47</v>
      </c>
      <c r="F106" s="6">
        <v>0</v>
      </c>
      <c r="G106" s="6">
        <v>0</v>
      </c>
      <c r="I106" s="14">
        <v>44665</v>
      </c>
      <c r="J106" s="15">
        <v>51</v>
      </c>
      <c r="K106" s="15">
        <v>50</v>
      </c>
      <c r="L106" s="15">
        <v>0</v>
      </c>
      <c r="M106" s="15">
        <v>0</v>
      </c>
      <c r="N106" s="15">
        <v>42</v>
      </c>
      <c r="O106" s="15">
        <v>40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>
        <v>0</v>
      </c>
      <c r="V106" s="15">
        <v>0</v>
      </c>
      <c r="W106" s="15">
        <v>0</v>
      </c>
      <c r="X106" s="15">
        <v>0</v>
      </c>
      <c r="Y106" s="15">
        <v>0</v>
      </c>
      <c r="Z106" s="15">
        <v>0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2"/>
      <c r="AP106" s="16">
        <v>183</v>
      </c>
      <c r="AQ106" s="17">
        <v>4</v>
      </c>
      <c r="AR106" s="18" t="s">
        <v>37</v>
      </c>
      <c r="AS106" s="19">
        <v>2504</v>
      </c>
      <c r="AT106" s="19" t="s">
        <v>37</v>
      </c>
      <c r="AV106" s="16">
        <v>183</v>
      </c>
      <c r="AW106" s="17">
        <v>16</v>
      </c>
      <c r="AX106" s="18" t="s">
        <v>37</v>
      </c>
      <c r="AY106" s="19">
        <v>908</v>
      </c>
      <c r="AZ106" s="19" t="s">
        <v>37</v>
      </c>
    </row>
    <row r="107" spans="5:52" customFormat="1" x14ac:dyDescent="0.15">
      <c r="E107" s="13">
        <v>48</v>
      </c>
      <c r="F107" s="6">
        <v>0</v>
      </c>
      <c r="G107" s="6">
        <v>0</v>
      </c>
      <c r="I107" s="14">
        <v>44666</v>
      </c>
      <c r="J107" s="15">
        <v>51</v>
      </c>
      <c r="K107" s="15">
        <v>50</v>
      </c>
      <c r="L107" s="15">
        <v>0</v>
      </c>
      <c r="M107" s="15">
        <v>0</v>
      </c>
      <c r="N107" s="15">
        <v>42</v>
      </c>
      <c r="O107" s="15">
        <v>40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  <c r="V107" s="15">
        <v>0</v>
      </c>
      <c r="W107" s="15">
        <v>0</v>
      </c>
      <c r="X107" s="15">
        <v>0</v>
      </c>
      <c r="Y107" s="15">
        <v>0</v>
      </c>
      <c r="Z107" s="15">
        <v>0</v>
      </c>
      <c r="AA107" s="15">
        <v>0</v>
      </c>
      <c r="AB107" s="15">
        <v>0</v>
      </c>
      <c r="AC107" s="15">
        <v>0</v>
      </c>
      <c r="AD107" s="15">
        <v>0</v>
      </c>
      <c r="AE107" s="15">
        <v>0</v>
      </c>
      <c r="AF107" s="15">
        <v>0</v>
      </c>
      <c r="AG107" s="15">
        <v>0</v>
      </c>
      <c r="AH107" s="15">
        <v>0</v>
      </c>
      <c r="AI107" s="15">
        <v>0</v>
      </c>
      <c r="AJ107" s="15">
        <v>0</v>
      </c>
      <c r="AK107" s="15">
        <v>0</v>
      </c>
      <c r="AL107" s="15">
        <v>0</v>
      </c>
      <c r="AM107" s="15">
        <v>0</v>
      </c>
      <c r="AN107" s="15">
        <v>0</v>
      </c>
      <c r="AO107" s="12"/>
      <c r="AP107" s="16">
        <v>183</v>
      </c>
      <c r="AQ107" s="17">
        <v>4</v>
      </c>
      <c r="AR107" s="18" t="s">
        <v>37</v>
      </c>
      <c r="AS107" s="19">
        <v>2687</v>
      </c>
      <c r="AT107" s="19" t="s">
        <v>37</v>
      </c>
      <c r="AV107" s="16">
        <v>183</v>
      </c>
      <c r="AW107" s="17">
        <v>16</v>
      </c>
      <c r="AX107" s="18" t="s">
        <v>37</v>
      </c>
      <c r="AY107" s="19">
        <v>1091</v>
      </c>
      <c r="AZ107" s="19" t="s">
        <v>37</v>
      </c>
    </row>
    <row r="108" spans="5:52" customFormat="1" x14ac:dyDescent="0.15">
      <c r="E108" s="13">
        <v>49</v>
      </c>
      <c r="F108" s="6">
        <v>0</v>
      </c>
      <c r="G108" s="6">
        <v>0</v>
      </c>
      <c r="I108" s="14">
        <v>44667</v>
      </c>
      <c r="J108" s="15">
        <v>51</v>
      </c>
      <c r="K108" s="15">
        <v>50</v>
      </c>
      <c r="L108" s="15">
        <v>0</v>
      </c>
      <c r="M108" s="15">
        <v>0</v>
      </c>
      <c r="N108" s="15">
        <v>42</v>
      </c>
      <c r="O108" s="15">
        <v>40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0</v>
      </c>
      <c r="AD108" s="15">
        <v>0</v>
      </c>
      <c r="AE108" s="15">
        <v>0</v>
      </c>
      <c r="AF108" s="15">
        <v>0</v>
      </c>
      <c r="AG108" s="15">
        <v>0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2"/>
      <c r="AP108" s="16">
        <v>183</v>
      </c>
      <c r="AQ108" s="17">
        <v>4</v>
      </c>
      <c r="AR108" s="18" t="s">
        <v>37</v>
      </c>
      <c r="AS108" s="19">
        <v>2870</v>
      </c>
      <c r="AT108" s="19" t="s">
        <v>37</v>
      </c>
      <c r="AV108" s="16">
        <v>183</v>
      </c>
      <c r="AW108" s="17">
        <v>16</v>
      </c>
      <c r="AX108" s="18">
        <v>16</v>
      </c>
      <c r="AY108" s="19">
        <v>1274</v>
      </c>
      <c r="AZ108" s="19">
        <v>1274</v>
      </c>
    </row>
    <row r="109" spans="5:52" customFormat="1" x14ac:dyDescent="0.15">
      <c r="E109" s="13">
        <v>50</v>
      </c>
      <c r="F109" s="6">
        <v>0</v>
      </c>
      <c r="G109" s="6">
        <v>0</v>
      </c>
      <c r="I109" s="14">
        <v>44668</v>
      </c>
      <c r="J109" s="15">
        <v>51</v>
      </c>
      <c r="K109" s="15">
        <v>50</v>
      </c>
      <c r="L109" s="15">
        <v>0</v>
      </c>
      <c r="M109" s="15">
        <v>0</v>
      </c>
      <c r="N109" s="15">
        <v>42</v>
      </c>
      <c r="O109" s="15">
        <v>41</v>
      </c>
      <c r="P109" s="15">
        <v>0</v>
      </c>
      <c r="Q109" s="15">
        <v>0</v>
      </c>
      <c r="R109" s="15">
        <v>0</v>
      </c>
      <c r="S109" s="15">
        <v>0</v>
      </c>
      <c r="T109" s="15">
        <v>22</v>
      </c>
      <c r="U109" s="15">
        <v>0</v>
      </c>
      <c r="V109" s="15">
        <v>0</v>
      </c>
      <c r="W109" s="15">
        <v>0</v>
      </c>
      <c r="X109" s="15">
        <v>0</v>
      </c>
      <c r="Y109" s="15">
        <v>0</v>
      </c>
      <c r="Z109" s="15">
        <v>0</v>
      </c>
      <c r="AA109" s="15">
        <v>0</v>
      </c>
      <c r="AB109" s="15">
        <v>0</v>
      </c>
      <c r="AC109" s="15">
        <v>0</v>
      </c>
      <c r="AD109" s="15">
        <v>0</v>
      </c>
      <c r="AE109" s="15">
        <v>0</v>
      </c>
      <c r="AF109" s="15">
        <v>0</v>
      </c>
      <c r="AG109" s="15">
        <v>0</v>
      </c>
      <c r="AH109" s="15">
        <v>0</v>
      </c>
      <c r="AI109" s="15">
        <v>0</v>
      </c>
      <c r="AJ109" s="15">
        <v>0</v>
      </c>
      <c r="AK109" s="15">
        <v>0</v>
      </c>
      <c r="AL109" s="15">
        <v>0</v>
      </c>
      <c r="AM109" s="15">
        <v>0</v>
      </c>
      <c r="AN109" s="15">
        <v>0</v>
      </c>
      <c r="AO109" s="12"/>
      <c r="AP109" s="16">
        <v>206</v>
      </c>
      <c r="AQ109" s="17">
        <v>4</v>
      </c>
      <c r="AR109" s="18" t="s">
        <v>37</v>
      </c>
      <c r="AS109" s="19">
        <v>3076</v>
      </c>
      <c r="AT109" s="19" t="s">
        <v>37</v>
      </c>
      <c r="AV109" s="16">
        <v>206</v>
      </c>
      <c r="AW109" s="17">
        <v>17</v>
      </c>
      <c r="AX109" s="18" t="s">
        <v>37</v>
      </c>
      <c r="AY109" s="19">
        <v>206</v>
      </c>
      <c r="AZ109" s="19" t="s">
        <v>37</v>
      </c>
    </row>
    <row r="110" spans="5:52" customFormat="1" x14ac:dyDescent="0.15">
      <c r="E110" s="13">
        <v>51</v>
      </c>
      <c r="F110" s="6">
        <v>0</v>
      </c>
      <c r="G110" s="6">
        <v>0</v>
      </c>
      <c r="I110" s="14">
        <v>44669</v>
      </c>
      <c r="J110" s="15">
        <v>51</v>
      </c>
      <c r="K110" s="15">
        <v>51</v>
      </c>
      <c r="L110" s="15">
        <v>0</v>
      </c>
      <c r="M110" s="15">
        <v>0</v>
      </c>
      <c r="N110" s="15">
        <v>42</v>
      </c>
      <c r="O110" s="15">
        <v>41</v>
      </c>
      <c r="P110" s="15">
        <v>0</v>
      </c>
      <c r="Q110" s="15">
        <v>0</v>
      </c>
      <c r="R110" s="15">
        <v>0</v>
      </c>
      <c r="S110" s="15">
        <v>0</v>
      </c>
      <c r="T110" s="15">
        <v>22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0</v>
      </c>
      <c r="AD110" s="15">
        <v>0</v>
      </c>
      <c r="AE110" s="15">
        <v>0</v>
      </c>
      <c r="AF110" s="15">
        <v>0</v>
      </c>
      <c r="AG110" s="15">
        <v>0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2"/>
      <c r="AP110" s="16">
        <v>207</v>
      </c>
      <c r="AQ110" s="17">
        <v>4</v>
      </c>
      <c r="AR110" s="18" t="s">
        <v>37</v>
      </c>
      <c r="AS110" s="19">
        <v>3283</v>
      </c>
      <c r="AT110" s="19" t="s">
        <v>37</v>
      </c>
      <c r="AV110" s="16">
        <v>207</v>
      </c>
      <c r="AW110" s="17">
        <v>17</v>
      </c>
      <c r="AX110" s="18" t="s">
        <v>37</v>
      </c>
      <c r="AY110" s="19">
        <v>413</v>
      </c>
      <c r="AZ110" s="19" t="s">
        <v>37</v>
      </c>
    </row>
    <row r="111" spans="5:52" customFormat="1" x14ac:dyDescent="0.15">
      <c r="E111" s="13">
        <v>52</v>
      </c>
      <c r="F111" s="6">
        <v>0</v>
      </c>
      <c r="G111" s="6">
        <v>0</v>
      </c>
      <c r="I111" s="14">
        <v>44670</v>
      </c>
      <c r="J111" s="15">
        <v>52</v>
      </c>
      <c r="K111" s="15">
        <v>51</v>
      </c>
      <c r="L111" s="15">
        <v>0</v>
      </c>
      <c r="M111" s="15">
        <v>0</v>
      </c>
      <c r="N111" s="15">
        <v>42</v>
      </c>
      <c r="O111" s="15">
        <v>41</v>
      </c>
      <c r="P111" s="15">
        <v>0</v>
      </c>
      <c r="Q111" s="15">
        <v>0</v>
      </c>
      <c r="R111" s="15">
        <v>0</v>
      </c>
      <c r="S111" s="15">
        <v>0</v>
      </c>
      <c r="T111" s="15">
        <v>22</v>
      </c>
      <c r="U111" s="15">
        <v>0</v>
      </c>
      <c r="V111" s="15">
        <v>0</v>
      </c>
      <c r="W111" s="15">
        <v>0</v>
      </c>
      <c r="X111" s="15">
        <v>0</v>
      </c>
      <c r="Y111" s="15">
        <v>0</v>
      </c>
      <c r="Z111" s="15">
        <v>0</v>
      </c>
      <c r="AA111" s="15">
        <v>0</v>
      </c>
      <c r="AB111" s="15">
        <v>0</v>
      </c>
      <c r="AC111" s="15">
        <v>0</v>
      </c>
      <c r="AD111" s="15">
        <v>0</v>
      </c>
      <c r="AE111" s="15">
        <v>0</v>
      </c>
      <c r="AF111" s="15">
        <v>0</v>
      </c>
      <c r="AG111" s="15">
        <v>0</v>
      </c>
      <c r="AH111" s="15">
        <v>0</v>
      </c>
      <c r="AI111" s="15">
        <v>0</v>
      </c>
      <c r="AJ111" s="15">
        <v>0</v>
      </c>
      <c r="AK111" s="15">
        <v>0</v>
      </c>
      <c r="AL111" s="15">
        <v>0</v>
      </c>
      <c r="AM111" s="15">
        <v>0</v>
      </c>
      <c r="AN111" s="15">
        <v>0</v>
      </c>
      <c r="AO111" s="12"/>
      <c r="AP111" s="16">
        <v>208</v>
      </c>
      <c r="AQ111" s="17">
        <v>4</v>
      </c>
      <c r="AR111" s="18" t="s">
        <v>37</v>
      </c>
      <c r="AS111" s="19">
        <v>3491</v>
      </c>
      <c r="AT111" s="19" t="s">
        <v>37</v>
      </c>
      <c r="AV111" s="16">
        <v>208</v>
      </c>
      <c r="AW111" s="17">
        <v>17</v>
      </c>
      <c r="AX111" s="18" t="s">
        <v>37</v>
      </c>
      <c r="AY111" s="19">
        <v>621</v>
      </c>
      <c r="AZ111" s="19" t="s">
        <v>37</v>
      </c>
    </row>
    <row r="112" spans="5:52" customFormat="1" x14ac:dyDescent="0.15">
      <c r="E112" s="13">
        <v>53</v>
      </c>
      <c r="F112" s="6">
        <v>0</v>
      </c>
      <c r="G112" s="6">
        <v>0</v>
      </c>
      <c r="I112" s="14">
        <v>44671</v>
      </c>
      <c r="J112" s="15">
        <v>52</v>
      </c>
      <c r="K112" s="15">
        <v>51</v>
      </c>
      <c r="L112" s="15">
        <v>0</v>
      </c>
      <c r="M112" s="15">
        <v>0</v>
      </c>
      <c r="N112" s="15">
        <v>42</v>
      </c>
      <c r="O112" s="15">
        <v>41</v>
      </c>
      <c r="P112" s="15">
        <v>0</v>
      </c>
      <c r="Q112" s="15">
        <v>0</v>
      </c>
      <c r="R112" s="15">
        <v>0</v>
      </c>
      <c r="S112" s="15">
        <v>0</v>
      </c>
      <c r="T112" s="15">
        <v>22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2"/>
      <c r="AP112" s="16">
        <v>208</v>
      </c>
      <c r="AQ112" s="17">
        <v>4</v>
      </c>
      <c r="AR112" s="18" t="s">
        <v>37</v>
      </c>
      <c r="AS112" s="19">
        <v>3699</v>
      </c>
      <c r="AT112" s="19" t="s">
        <v>37</v>
      </c>
      <c r="AV112" s="16">
        <v>208</v>
      </c>
      <c r="AW112" s="17">
        <v>17</v>
      </c>
      <c r="AX112" s="18" t="s">
        <v>37</v>
      </c>
      <c r="AY112" s="19">
        <v>829</v>
      </c>
      <c r="AZ112" s="19" t="s">
        <v>37</v>
      </c>
    </row>
    <row r="113" spans="5:52" customFormat="1" x14ac:dyDescent="0.15">
      <c r="E113" s="13" t="s">
        <v>37</v>
      </c>
      <c r="F113" s="6" t="s">
        <v>37</v>
      </c>
      <c r="G113" s="6" t="s">
        <v>37</v>
      </c>
      <c r="I113" s="14">
        <v>44672</v>
      </c>
      <c r="J113" s="15">
        <v>52</v>
      </c>
      <c r="K113" s="15">
        <v>51</v>
      </c>
      <c r="L113" s="15">
        <v>0</v>
      </c>
      <c r="M113" s="15">
        <v>0</v>
      </c>
      <c r="N113" s="15">
        <v>43</v>
      </c>
      <c r="O113" s="15">
        <v>41</v>
      </c>
      <c r="P113" s="15">
        <v>0</v>
      </c>
      <c r="Q113" s="15">
        <v>0</v>
      </c>
      <c r="R113" s="15">
        <v>0</v>
      </c>
      <c r="S113" s="15">
        <v>0</v>
      </c>
      <c r="T113" s="15">
        <v>22</v>
      </c>
      <c r="U113" s="15">
        <v>0</v>
      </c>
      <c r="V113" s="15">
        <v>0</v>
      </c>
      <c r="W113" s="15">
        <v>0</v>
      </c>
      <c r="X113" s="15">
        <v>0</v>
      </c>
      <c r="Y113" s="15">
        <v>0</v>
      </c>
      <c r="Z113" s="15">
        <v>0</v>
      </c>
      <c r="AA113" s="15">
        <v>0</v>
      </c>
      <c r="AB113" s="15">
        <v>0</v>
      </c>
      <c r="AC113" s="15">
        <v>0</v>
      </c>
      <c r="AD113" s="15">
        <v>0</v>
      </c>
      <c r="AE113" s="15">
        <v>0</v>
      </c>
      <c r="AF113" s="15">
        <v>0</v>
      </c>
      <c r="AG113" s="15">
        <v>0</v>
      </c>
      <c r="AH113" s="15">
        <v>0</v>
      </c>
      <c r="AI113" s="15">
        <v>0</v>
      </c>
      <c r="AJ113" s="15">
        <v>0</v>
      </c>
      <c r="AK113" s="15">
        <v>0</v>
      </c>
      <c r="AL113" s="15">
        <v>0</v>
      </c>
      <c r="AM113" s="15">
        <v>0</v>
      </c>
      <c r="AN113" s="15">
        <v>0</v>
      </c>
      <c r="AO113" s="12"/>
      <c r="AP113" s="16">
        <v>209</v>
      </c>
      <c r="AQ113" s="17">
        <v>4</v>
      </c>
      <c r="AR113" s="18" t="s">
        <v>37</v>
      </c>
      <c r="AS113" s="19">
        <v>3908</v>
      </c>
      <c r="AT113" s="19" t="s">
        <v>37</v>
      </c>
      <c r="AV113" s="16">
        <v>209</v>
      </c>
      <c r="AW113" s="17">
        <v>17</v>
      </c>
      <c r="AX113" s="18" t="s">
        <v>37</v>
      </c>
      <c r="AY113" s="19">
        <v>1038</v>
      </c>
      <c r="AZ113" s="19" t="s">
        <v>37</v>
      </c>
    </row>
    <row r="114" spans="5:52" customFormat="1" x14ac:dyDescent="0.15">
      <c r="E114" s="13">
        <v>2023</v>
      </c>
      <c r="F114" s="6">
        <v>56713</v>
      </c>
      <c r="G114" s="6">
        <v>157.5361111111111</v>
      </c>
      <c r="I114" s="14">
        <v>44673</v>
      </c>
      <c r="J114" s="15">
        <v>52</v>
      </c>
      <c r="K114" s="15">
        <v>51</v>
      </c>
      <c r="L114" s="15">
        <v>0</v>
      </c>
      <c r="M114" s="15">
        <v>0</v>
      </c>
      <c r="N114" s="15">
        <v>43</v>
      </c>
      <c r="O114" s="15">
        <v>41</v>
      </c>
      <c r="P114" s="15">
        <v>0</v>
      </c>
      <c r="Q114" s="15">
        <v>0</v>
      </c>
      <c r="R114" s="15">
        <v>0</v>
      </c>
      <c r="S114" s="15">
        <v>0</v>
      </c>
      <c r="T114" s="15">
        <v>22</v>
      </c>
      <c r="U114" s="15">
        <v>0</v>
      </c>
      <c r="V114" s="15">
        <v>0</v>
      </c>
      <c r="W114" s="15">
        <v>0</v>
      </c>
      <c r="X114" s="15">
        <v>0</v>
      </c>
      <c r="Y114" s="15">
        <v>0</v>
      </c>
      <c r="Z114" s="15">
        <v>0</v>
      </c>
      <c r="AA114" s="15">
        <v>0</v>
      </c>
      <c r="AB114" s="15">
        <v>0</v>
      </c>
      <c r="AC114" s="15">
        <v>0</v>
      </c>
      <c r="AD114" s="15">
        <v>0</v>
      </c>
      <c r="AE114" s="15">
        <v>0</v>
      </c>
      <c r="AF114" s="15">
        <v>0</v>
      </c>
      <c r="AG114" s="15">
        <v>0</v>
      </c>
      <c r="AH114" s="15">
        <v>0</v>
      </c>
      <c r="AI114" s="15">
        <v>0</v>
      </c>
      <c r="AJ114" s="15">
        <v>0</v>
      </c>
      <c r="AK114" s="15">
        <v>0</v>
      </c>
      <c r="AL114" s="15">
        <v>0</v>
      </c>
      <c r="AM114" s="15">
        <v>0</v>
      </c>
      <c r="AN114" s="15">
        <v>0</v>
      </c>
      <c r="AO114" s="12"/>
      <c r="AP114" s="16">
        <v>209</v>
      </c>
      <c r="AQ114" s="17">
        <v>4</v>
      </c>
      <c r="AR114" s="18" t="s">
        <v>37</v>
      </c>
      <c r="AS114" s="19">
        <v>4117</v>
      </c>
      <c r="AT114" s="19" t="s">
        <v>37</v>
      </c>
      <c r="AV114" s="16">
        <v>209</v>
      </c>
      <c r="AW114" s="17">
        <v>17</v>
      </c>
      <c r="AX114" s="18" t="s">
        <v>37</v>
      </c>
      <c r="AY114" s="19">
        <v>1247</v>
      </c>
      <c r="AZ114" s="19" t="s">
        <v>37</v>
      </c>
    </row>
    <row r="115" spans="5:52" customFormat="1" x14ac:dyDescent="0.15">
      <c r="I115" s="14">
        <v>44674</v>
      </c>
      <c r="J115" s="15">
        <v>52</v>
      </c>
      <c r="K115" s="15">
        <v>51</v>
      </c>
      <c r="L115" s="15">
        <v>0</v>
      </c>
      <c r="M115" s="15">
        <v>0</v>
      </c>
      <c r="N115" s="15">
        <v>43</v>
      </c>
      <c r="O115" s="15">
        <v>41</v>
      </c>
      <c r="P115" s="15">
        <v>0</v>
      </c>
      <c r="Q115" s="15">
        <v>0</v>
      </c>
      <c r="R115" s="15">
        <v>0</v>
      </c>
      <c r="S115" s="15">
        <v>0</v>
      </c>
      <c r="T115" s="15">
        <v>22</v>
      </c>
      <c r="U115" s="15">
        <v>0</v>
      </c>
      <c r="V115" s="15">
        <v>0</v>
      </c>
      <c r="W115" s="15">
        <v>0</v>
      </c>
      <c r="X115" s="15">
        <v>0</v>
      </c>
      <c r="Y115" s="15">
        <v>0</v>
      </c>
      <c r="Z115" s="15">
        <v>0</v>
      </c>
      <c r="AA115" s="15">
        <v>0</v>
      </c>
      <c r="AB115" s="15">
        <v>0</v>
      </c>
      <c r="AC115" s="15">
        <v>0</v>
      </c>
      <c r="AD115" s="15">
        <v>0</v>
      </c>
      <c r="AE115" s="15">
        <v>0</v>
      </c>
      <c r="AF115" s="15">
        <v>0</v>
      </c>
      <c r="AG115" s="15">
        <v>0</v>
      </c>
      <c r="AH115" s="15">
        <v>0</v>
      </c>
      <c r="AI115" s="15">
        <v>0</v>
      </c>
      <c r="AJ115" s="15">
        <v>0</v>
      </c>
      <c r="AK115" s="15">
        <v>0</v>
      </c>
      <c r="AL115" s="15">
        <v>0</v>
      </c>
      <c r="AM115" s="15">
        <v>0</v>
      </c>
      <c r="AN115" s="15">
        <v>0</v>
      </c>
      <c r="AO115" s="12"/>
      <c r="AP115" s="16">
        <v>209</v>
      </c>
      <c r="AQ115" s="17">
        <v>4</v>
      </c>
      <c r="AR115" s="18" t="s">
        <v>37</v>
      </c>
      <c r="AS115" s="19">
        <v>4326</v>
      </c>
      <c r="AT115" s="19" t="s">
        <v>37</v>
      </c>
      <c r="AV115" s="16">
        <v>209</v>
      </c>
      <c r="AW115" s="17">
        <v>17</v>
      </c>
      <c r="AX115" s="18">
        <v>17</v>
      </c>
      <c r="AY115" s="19">
        <v>1456</v>
      </c>
      <c r="AZ115" s="19">
        <v>1456</v>
      </c>
    </row>
    <row r="116" spans="5:52" customFormat="1" x14ac:dyDescent="0.15">
      <c r="I116" s="14">
        <v>44675</v>
      </c>
      <c r="J116" s="15">
        <v>52</v>
      </c>
      <c r="K116" s="15">
        <v>51</v>
      </c>
      <c r="L116" s="15">
        <v>0</v>
      </c>
      <c r="M116" s="15">
        <v>0</v>
      </c>
      <c r="N116" s="15">
        <v>43</v>
      </c>
      <c r="O116" s="15">
        <v>42</v>
      </c>
      <c r="P116" s="15">
        <v>0</v>
      </c>
      <c r="Q116" s="15">
        <v>0</v>
      </c>
      <c r="R116" s="15">
        <v>0</v>
      </c>
      <c r="S116" s="15">
        <v>0</v>
      </c>
      <c r="T116" s="15">
        <v>23</v>
      </c>
      <c r="U116" s="15">
        <v>0</v>
      </c>
      <c r="V116" s="15">
        <v>0</v>
      </c>
      <c r="W116" s="15">
        <v>0</v>
      </c>
      <c r="X116" s="15">
        <v>0</v>
      </c>
      <c r="Y116" s="15">
        <v>0</v>
      </c>
      <c r="Z116" s="15">
        <v>0</v>
      </c>
      <c r="AA116" s="15">
        <v>0</v>
      </c>
      <c r="AB116" s="15">
        <v>0</v>
      </c>
      <c r="AC116" s="15">
        <v>0</v>
      </c>
      <c r="AD116" s="15">
        <v>0</v>
      </c>
      <c r="AE116" s="15">
        <v>0</v>
      </c>
      <c r="AF116" s="15">
        <v>0</v>
      </c>
      <c r="AG116" s="15">
        <v>0</v>
      </c>
      <c r="AH116" s="15">
        <v>0</v>
      </c>
      <c r="AI116" s="15">
        <v>0</v>
      </c>
      <c r="AJ116" s="15">
        <v>0</v>
      </c>
      <c r="AK116" s="15">
        <v>0</v>
      </c>
      <c r="AL116" s="15">
        <v>0</v>
      </c>
      <c r="AM116" s="15">
        <v>0</v>
      </c>
      <c r="AN116" s="15">
        <v>0</v>
      </c>
      <c r="AO116" s="12"/>
      <c r="AP116" s="16">
        <v>211</v>
      </c>
      <c r="AQ116" s="17">
        <v>4</v>
      </c>
      <c r="AR116" s="18" t="s">
        <v>37</v>
      </c>
      <c r="AS116" s="19">
        <v>4537</v>
      </c>
      <c r="AT116" s="19" t="s">
        <v>37</v>
      </c>
      <c r="AV116" s="16">
        <v>211</v>
      </c>
      <c r="AW116" s="17">
        <v>18</v>
      </c>
      <c r="AX116" s="18" t="s">
        <v>37</v>
      </c>
      <c r="AY116" s="19">
        <v>211</v>
      </c>
      <c r="AZ116" s="19" t="s">
        <v>37</v>
      </c>
    </row>
    <row r="117" spans="5:52" customFormat="1" x14ac:dyDescent="0.15">
      <c r="I117" s="14">
        <v>44676</v>
      </c>
      <c r="J117" s="15">
        <v>52</v>
      </c>
      <c r="K117" s="15">
        <v>52</v>
      </c>
      <c r="L117" s="15">
        <v>0</v>
      </c>
      <c r="M117" s="15">
        <v>0</v>
      </c>
      <c r="N117" s="15">
        <v>43</v>
      </c>
      <c r="O117" s="15">
        <v>42</v>
      </c>
      <c r="P117" s="15">
        <v>0</v>
      </c>
      <c r="Q117" s="15">
        <v>0</v>
      </c>
      <c r="R117" s="15">
        <v>0</v>
      </c>
      <c r="S117" s="15">
        <v>0</v>
      </c>
      <c r="T117" s="15">
        <v>23</v>
      </c>
      <c r="U117" s="15">
        <v>0</v>
      </c>
      <c r="V117" s="15">
        <v>0</v>
      </c>
      <c r="W117" s="15">
        <v>0</v>
      </c>
      <c r="X117" s="15">
        <v>0</v>
      </c>
      <c r="Y117" s="15">
        <v>0</v>
      </c>
      <c r="Z117" s="15">
        <v>0</v>
      </c>
      <c r="AA117" s="15">
        <v>0</v>
      </c>
      <c r="AB117" s="15">
        <v>0</v>
      </c>
      <c r="AC117" s="15">
        <v>0</v>
      </c>
      <c r="AD117" s="15">
        <v>0</v>
      </c>
      <c r="AE117" s="15">
        <v>0</v>
      </c>
      <c r="AF117" s="15">
        <v>0</v>
      </c>
      <c r="AG117" s="15">
        <v>0</v>
      </c>
      <c r="AH117" s="15">
        <v>0</v>
      </c>
      <c r="AI117" s="15">
        <v>0</v>
      </c>
      <c r="AJ117" s="15">
        <v>0</v>
      </c>
      <c r="AK117" s="15">
        <v>0</v>
      </c>
      <c r="AL117" s="15">
        <v>0</v>
      </c>
      <c r="AM117" s="15">
        <v>0</v>
      </c>
      <c r="AN117" s="15">
        <v>0</v>
      </c>
      <c r="AO117" s="12"/>
      <c r="AP117" s="16">
        <v>212</v>
      </c>
      <c r="AQ117" s="17">
        <v>4</v>
      </c>
      <c r="AR117" s="18" t="s">
        <v>37</v>
      </c>
      <c r="AS117" s="19">
        <v>4749</v>
      </c>
      <c r="AT117" s="19" t="s">
        <v>37</v>
      </c>
      <c r="AV117" s="16">
        <v>212</v>
      </c>
      <c r="AW117" s="17">
        <v>18</v>
      </c>
      <c r="AX117" s="18" t="s">
        <v>37</v>
      </c>
      <c r="AY117" s="19">
        <v>423</v>
      </c>
      <c r="AZ117" s="19" t="s">
        <v>37</v>
      </c>
    </row>
    <row r="118" spans="5:52" customFormat="1" x14ac:dyDescent="0.15">
      <c r="I118" s="14">
        <v>44677</v>
      </c>
      <c r="J118" s="15">
        <v>53</v>
      </c>
      <c r="K118" s="15">
        <v>52</v>
      </c>
      <c r="L118" s="15">
        <v>0</v>
      </c>
      <c r="M118" s="15">
        <v>0</v>
      </c>
      <c r="N118" s="15">
        <v>43</v>
      </c>
      <c r="O118" s="15">
        <v>42</v>
      </c>
      <c r="P118" s="15">
        <v>0</v>
      </c>
      <c r="Q118" s="15">
        <v>0</v>
      </c>
      <c r="R118" s="15">
        <v>0</v>
      </c>
      <c r="S118" s="15">
        <v>0</v>
      </c>
      <c r="T118" s="15">
        <v>23</v>
      </c>
      <c r="U118" s="15">
        <v>0</v>
      </c>
      <c r="V118" s="15">
        <v>0</v>
      </c>
      <c r="W118" s="15">
        <v>0</v>
      </c>
      <c r="X118" s="15">
        <v>0</v>
      </c>
      <c r="Y118" s="15">
        <v>0</v>
      </c>
      <c r="Z118" s="15">
        <v>0</v>
      </c>
      <c r="AA118" s="15">
        <v>0</v>
      </c>
      <c r="AB118" s="15">
        <v>0</v>
      </c>
      <c r="AC118" s="15">
        <v>0</v>
      </c>
      <c r="AD118" s="15">
        <v>0</v>
      </c>
      <c r="AE118" s="15">
        <v>0</v>
      </c>
      <c r="AF118" s="15">
        <v>0</v>
      </c>
      <c r="AG118" s="15">
        <v>0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2"/>
      <c r="AP118" s="16">
        <v>213</v>
      </c>
      <c r="AQ118" s="17">
        <v>4</v>
      </c>
      <c r="AR118" s="18" t="s">
        <v>37</v>
      </c>
      <c r="AS118" s="19">
        <v>4962</v>
      </c>
      <c r="AT118" s="19" t="s">
        <v>37</v>
      </c>
      <c r="AV118" s="16">
        <v>213</v>
      </c>
      <c r="AW118" s="17">
        <v>18</v>
      </c>
      <c r="AX118" s="18" t="s">
        <v>37</v>
      </c>
      <c r="AY118" s="19">
        <v>636</v>
      </c>
      <c r="AZ118" s="19" t="s">
        <v>37</v>
      </c>
    </row>
    <row r="119" spans="5:52" customFormat="1" x14ac:dyDescent="0.15">
      <c r="I119" s="14">
        <v>44678</v>
      </c>
      <c r="J119" s="15">
        <v>53</v>
      </c>
      <c r="K119" s="15">
        <v>52</v>
      </c>
      <c r="L119" s="15">
        <v>0</v>
      </c>
      <c r="M119" s="15">
        <v>0</v>
      </c>
      <c r="N119" s="15">
        <v>43</v>
      </c>
      <c r="O119" s="15">
        <v>42</v>
      </c>
      <c r="P119" s="15">
        <v>0</v>
      </c>
      <c r="Q119" s="15">
        <v>0</v>
      </c>
      <c r="R119" s="15">
        <v>0</v>
      </c>
      <c r="S119" s="15">
        <v>0</v>
      </c>
      <c r="T119" s="15">
        <v>23</v>
      </c>
      <c r="U119" s="15">
        <v>0</v>
      </c>
      <c r="V119" s="15">
        <v>0</v>
      </c>
      <c r="W119" s="15">
        <v>0</v>
      </c>
      <c r="X119" s="15">
        <v>0</v>
      </c>
      <c r="Y119" s="15">
        <v>0</v>
      </c>
      <c r="Z119" s="15">
        <v>0</v>
      </c>
      <c r="AA119" s="15">
        <v>0</v>
      </c>
      <c r="AB119" s="15">
        <v>0</v>
      </c>
      <c r="AC119" s="15">
        <v>0</v>
      </c>
      <c r="AD119" s="15">
        <v>0</v>
      </c>
      <c r="AE119" s="15">
        <v>0</v>
      </c>
      <c r="AF119" s="15">
        <v>0</v>
      </c>
      <c r="AG119" s="15">
        <v>0</v>
      </c>
      <c r="AH119" s="15">
        <v>0</v>
      </c>
      <c r="AI119" s="15">
        <v>0</v>
      </c>
      <c r="AJ119" s="15">
        <v>0</v>
      </c>
      <c r="AK119" s="15">
        <v>0</v>
      </c>
      <c r="AL119" s="15">
        <v>0</v>
      </c>
      <c r="AM119" s="15">
        <v>0</v>
      </c>
      <c r="AN119" s="15">
        <v>0</v>
      </c>
      <c r="AO119" s="12"/>
      <c r="AP119" s="16">
        <v>213</v>
      </c>
      <c r="AQ119" s="17">
        <v>4</v>
      </c>
      <c r="AR119" s="18" t="s">
        <v>37</v>
      </c>
      <c r="AS119" s="19">
        <v>5175</v>
      </c>
      <c r="AT119" s="19" t="s">
        <v>37</v>
      </c>
      <c r="AV119" s="16">
        <v>213</v>
      </c>
      <c r="AW119" s="17">
        <v>18</v>
      </c>
      <c r="AX119" s="18" t="s">
        <v>37</v>
      </c>
      <c r="AY119" s="19">
        <v>849</v>
      </c>
      <c r="AZ119" s="19" t="s">
        <v>37</v>
      </c>
    </row>
    <row r="120" spans="5:52" customFormat="1" x14ac:dyDescent="0.15">
      <c r="I120" s="14">
        <v>44679</v>
      </c>
      <c r="J120" s="15">
        <v>53</v>
      </c>
      <c r="K120" s="15">
        <v>52</v>
      </c>
      <c r="L120" s="15">
        <v>0</v>
      </c>
      <c r="M120" s="15">
        <v>0</v>
      </c>
      <c r="N120" s="15">
        <v>44</v>
      </c>
      <c r="O120" s="15">
        <v>42</v>
      </c>
      <c r="P120" s="15">
        <v>0</v>
      </c>
      <c r="Q120" s="15">
        <v>0</v>
      </c>
      <c r="R120" s="15">
        <v>0</v>
      </c>
      <c r="S120" s="15">
        <v>0</v>
      </c>
      <c r="T120" s="15">
        <v>23</v>
      </c>
      <c r="U120" s="15">
        <v>0</v>
      </c>
      <c r="V120" s="15">
        <v>0</v>
      </c>
      <c r="W120" s="15">
        <v>0</v>
      </c>
      <c r="X120" s="15">
        <v>0</v>
      </c>
      <c r="Y120" s="15">
        <v>0</v>
      </c>
      <c r="Z120" s="15">
        <v>0</v>
      </c>
      <c r="AA120" s="15">
        <v>0</v>
      </c>
      <c r="AB120" s="15">
        <v>0</v>
      </c>
      <c r="AC120" s="15">
        <v>0</v>
      </c>
      <c r="AD120" s="15">
        <v>0</v>
      </c>
      <c r="AE120" s="15">
        <v>0</v>
      </c>
      <c r="AF120" s="15">
        <v>0</v>
      </c>
      <c r="AG120" s="15">
        <v>0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2"/>
      <c r="AP120" s="16">
        <v>214</v>
      </c>
      <c r="AQ120" s="17">
        <v>4</v>
      </c>
      <c r="AR120" s="18" t="s">
        <v>37</v>
      </c>
      <c r="AS120" s="19">
        <v>5389</v>
      </c>
      <c r="AT120" s="19" t="s">
        <v>37</v>
      </c>
      <c r="AV120" s="16">
        <v>214</v>
      </c>
      <c r="AW120" s="17">
        <v>18</v>
      </c>
      <c r="AX120" s="18" t="s">
        <v>37</v>
      </c>
      <c r="AY120" s="19">
        <v>1063</v>
      </c>
      <c r="AZ120" s="19" t="s">
        <v>37</v>
      </c>
    </row>
    <row r="121" spans="5:52" customFormat="1" x14ac:dyDescent="0.15">
      <c r="I121" s="14">
        <v>44680</v>
      </c>
      <c r="J121" s="15">
        <v>53</v>
      </c>
      <c r="K121" s="15">
        <v>52</v>
      </c>
      <c r="L121" s="15">
        <v>0</v>
      </c>
      <c r="M121" s="15">
        <v>0</v>
      </c>
      <c r="N121" s="15">
        <v>44</v>
      </c>
      <c r="O121" s="15">
        <v>42</v>
      </c>
      <c r="P121" s="15">
        <v>0</v>
      </c>
      <c r="Q121" s="15">
        <v>0</v>
      </c>
      <c r="R121" s="15">
        <v>0</v>
      </c>
      <c r="S121" s="15">
        <v>0</v>
      </c>
      <c r="T121" s="15">
        <v>23</v>
      </c>
      <c r="U121" s="15">
        <v>0</v>
      </c>
      <c r="V121" s="15">
        <v>0</v>
      </c>
      <c r="W121" s="15">
        <v>0</v>
      </c>
      <c r="X121" s="15">
        <v>0</v>
      </c>
      <c r="Y121" s="15">
        <v>0</v>
      </c>
      <c r="Z121" s="15">
        <v>0</v>
      </c>
      <c r="AA121" s="15">
        <v>0</v>
      </c>
      <c r="AB121" s="15">
        <v>0</v>
      </c>
      <c r="AC121" s="15">
        <v>0</v>
      </c>
      <c r="AD121" s="15">
        <v>0</v>
      </c>
      <c r="AE121" s="15">
        <v>0</v>
      </c>
      <c r="AF121" s="15">
        <v>0</v>
      </c>
      <c r="AG121" s="15">
        <v>0</v>
      </c>
      <c r="AH121" s="15">
        <v>0</v>
      </c>
      <c r="AI121" s="15">
        <v>0</v>
      </c>
      <c r="AJ121" s="15">
        <v>0</v>
      </c>
      <c r="AK121" s="15">
        <v>0</v>
      </c>
      <c r="AL121" s="15">
        <v>0</v>
      </c>
      <c r="AM121" s="15">
        <v>0</v>
      </c>
      <c r="AN121" s="15">
        <v>0</v>
      </c>
      <c r="AO121" s="12"/>
      <c r="AP121" s="16">
        <v>214</v>
      </c>
      <c r="AQ121" s="17">
        <v>4</v>
      </c>
      <c r="AR121" s="18" t="s">
        <v>37</v>
      </c>
      <c r="AS121" s="19">
        <v>5603</v>
      </c>
      <c r="AT121" s="19" t="s">
        <v>37</v>
      </c>
      <c r="AV121" s="16">
        <v>214</v>
      </c>
      <c r="AW121" s="17">
        <v>18</v>
      </c>
      <c r="AX121" s="18" t="s">
        <v>37</v>
      </c>
      <c r="AY121" s="19">
        <v>1277</v>
      </c>
      <c r="AZ121" s="19" t="s">
        <v>37</v>
      </c>
    </row>
    <row r="122" spans="5:52" customFormat="1" x14ac:dyDescent="0.15">
      <c r="I122" s="14">
        <v>44681</v>
      </c>
      <c r="J122" s="15">
        <v>53</v>
      </c>
      <c r="K122" s="15">
        <v>52</v>
      </c>
      <c r="L122" s="15">
        <v>0</v>
      </c>
      <c r="M122" s="15">
        <v>0</v>
      </c>
      <c r="N122" s="15">
        <v>44</v>
      </c>
      <c r="O122" s="15">
        <v>42</v>
      </c>
      <c r="P122" s="15">
        <v>0</v>
      </c>
      <c r="Q122" s="15">
        <v>0</v>
      </c>
      <c r="R122" s="15">
        <v>0</v>
      </c>
      <c r="S122" s="15">
        <v>0</v>
      </c>
      <c r="T122" s="15">
        <v>23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2"/>
      <c r="AP122" s="16">
        <v>214</v>
      </c>
      <c r="AQ122" s="17">
        <v>4</v>
      </c>
      <c r="AR122" s="18">
        <v>4</v>
      </c>
      <c r="AS122" s="19">
        <v>5817</v>
      </c>
      <c r="AT122" s="19">
        <v>5817</v>
      </c>
      <c r="AV122" s="16">
        <v>214</v>
      </c>
      <c r="AW122" s="17">
        <v>18</v>
      </c>
      <c r="AX122" s="18">
        <v>18</v>
      </c>
      <c r="AY122" s="19">
        <v>1491</v>
      </c>
      <c r="AZ122" s="19">
        <v>1491</v>
      </c>
    </row>
    <row r="123" spans="5:52" customFormat="1" x14ac:dyDescent="0.15">
      <c r="I123" s="14">
        <v>44682</v>
      </c>
      <c r="J123" s="15">
        <v>53</v>
      </c>
      <c r="K123" s="15">
        <v>52</v>
      </c>
      <c r="L123" s="15">
        <v>0</v>
      </c>
      <c r="M123" s="15">
        <v>0</v>
      </c>
      <c r="N123" s="15">
        <v>44</v>
      </c>
      <c r="O123" s="15">
        <v>43</v>
      </c>
      <c r="P123" s="15">
        <v>0</v>
      </c>
      <c r="Q123" s="15">
        <v>0</v>
      </c>
      <c r="R123" s="15">
        <v>0</v>
      </c>
      <c r="S123" s="15">
        <v>0</v>
      </c>
      <c r="T123" s="15">
        <v>24</v>
      </c>
      <c r="U123" s="15">
        <v>0</v>
      </c>
      <c r="V123" s="15">
        <v>0</v>
      </c>
      <c r="W123" s="15">
        <v>0</v>
      </c>
      <c r="X123" s="15">
        <v>0</v>
      </c>
      <c r="Y123" s="15">
        <v>0</v>
      </c>
      <c r="Z123" s="15">
        <v>0</v>
      </c>
      <c r="AA123" s="15">
        <v>0</v>
      </c>
      <c r="AB123" s="15">
        <v>0</v>
      </c>
      <c r="AC123" s="15">
        <v>0</v>
      </c>
      <c r="AD123" s="15">
        <v>0</v>
      </c>
      <c r="AE123" s="15">
        <v>0</v>
      </c>
      <c r="AF123" s="15">
        <v>0</v>
      </c>
      <c r="AG123" s="15">
        <v>0</v>
      </c>
      <c r="AH123" s="15">
        <v>0</v>
      </c>
      <c r="AI123" s="15">
        <v>0</v>
      </c>
      <c r="AJ123" s="15">
        <v>0</v>
      </c>
      <c r="AK123" s="15">
        <v>0</v>
      </c>
      <c r="AL123" s="15">
        <v>0</v>
      </c>
      <c r="AM123" s="15">
        <v>0</v>
      </c>
      <c r="AN123" s="15">
        <v>0</v>
      </c>
      <c r="AO123" s="12"/>
      <c r="AP123" s="16">
        <v>216</v>
      </c>
      <c r="AQ123" s="17">
        <v>5</v>
      </c>
      <c r="AR123" s="18" t="s">
        <v>37</v>
      </c>
      <c r="AS123" s="19">
        <v>216</v>
      </c>
      <c r="AT123" s="19" t="s">
        <v>37</v>
      </c>
      <c r="AV123" s="16">
        <v>216</v>
      </c>
      <c r="AW123" s="17">
        <v>19</v>
      </c>
      <c r="AX123" s="18" t="s">
        <v>37</v>
      </c>
      <c r="AY123" s="19">
        <v>216</v>
      </c>
      <c r="AZ123" s="19" t="s">
        <v>37</v>
      </c>
    </row>
    <row r="124" spans="5:52" customFormat="1" x14ac:dyDescent="0.15">
      <c r="I124" s="14">
        <v>44683</v>
      </c>
      <c r="J124" s="15">
        <v>53</v>
      </c>
      <c r="K124" s="15">
        <v>53</v>
      </c>
      <c r="L124" s="15">
        <v>0</v>
      </c>
      <c r="M124" s="15">
        <v>0</v>
      </c>
      <c r="N124" s="15">
        <v>44</v>
      </c>
      <c r="O124" s="15">
        <v>43</v>
      </c>
      <c r="P124" s="15">
        <v>0</v>
      </c>
      <c r="Q124" s="15">
        <v>0</v>
      </c>
      <c r="R124" s="15">
        <v>0</v>
      </c>
      <c r="S124" s="15">
        <v>0</v>
      </c>
      <c r="T124" s="15">
        <v>24</v>
      </c>
      <c r="U124" s="15">
        <v>0</v>
      </c>
      <c r="V124" s="15">
        <v>0</v>
      </c>
      <c r="W124" s="15">
        <v>0</v>
      </c>
      <c r="X124" s="15">
        <v>0</v>
      </c>
      <c r="Y124" s="15">
        <v>0</v>
      </c>
      <c r="Z124" s="15">
        <v>0</v>
      </c>
      <c r="AA124" s="15">
        <v>0</v>
      </c>
      <c r="AB124" s="15">
        <v>0</v>
      </c>
      <c r="AC124" s="15">
        <v>0</v>
      </c>
      <c r="AD124" s="15">
        <v>0</v>
      </c>
      <c r="AE124" s="15">
        <v>0</v>
      </c>
      <c r="AF124" s="15">
        <v>0</v>
      </c>
      <c r="AG124" s="15">
        <v>0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2"/>
      <c r="AP124" s="16">
        <v>217</v>
      </c>
      <c r="AQ124" s="17">
        <v>5</v>
      </c>
      <c r="AR124" s="18" t="s">
        <v>37</v>
      </c>
      <c r="AS124" s="19">
        <v>433</v>
      </c>
      <c r="AT124" s="19" t="s">
        <v>37</v>
      </c>
      <c r="AV124" s="16">
        <v>217</v>
      </c>
      <c r="AW124" s="17">
        <v>19</v>
      </c>
      <c r="AX124" s="18" t="s">
        <v>37</v>
      </c>
      <c r="AY124" s="19">
        <v>433</v>
      </c>
      <c r="AZ124" s="19" t="s">
        <v>37</v>
      </c>
    </row>
    <row r="125" spans="5:52" customFormat="1" x14ac:dyDescent="0.15">
      <c r="I125" s="14">
        <v>44684</v>
      </c>
      <c r="J125" s="15">
        <v>54</v>
      </c>
      <c r="K125" s="15">
        <v>53</v>
      </c>
      <c r="L125" s="15">
        <v>0</v>
      </c>
      <c r="M125" s="15">
        <v>0</v>
      </c>
      <c r="N125" s="15">
        <v>44</v>
      </c>
      <c r="O125" s="15">
        <v>43</v>
      </c>
      <c r="P125" s="15">
        <v>0</v>
      </c>
      <c r="Q125" s="15">
        <v>0</v>
      </c>
      <c r="R125" s="15">
        <v>0</v>
      </c>
      <c r="S125" s="15">
        <v>0</v>
      </c>
      <c r="T125" s="15">
        <v>24</v>
      </c>
      <c r="U125" s="15">
        <v>0</v>
      </c>
      <c r="V125" s="15">
        <v>0</v>
      </c>
      <c r="W125" s="15">
        <v>0</v>
      </c>
      <c r="X125" s="15">
        <v>0</v>
      </c>
      <c r="Y125" s="15">
        <v>0</v>
      </c>
      <c r="Z125" s="15">
        <v>0</v>
      </c>
      <c r="AA125" s="15">
        <v>0</v>
      </c>
      <c r="AB125" s="15">
        <v>0</v>
      </c>
      <c r="AC125" s="15">
        <v>0</v>
      </c>
      <c r="AD125" s="15">
        <v>0</v>
      </c>
      <c r="AE125" s="15">
        <v>0</v>
      </c>
      <c r="AF125" s="15">
        <v>0</v>
      </c>
      <c r="AG125" s="15">
        <v>0</v>
      </c>
      <c r="AH125" s="15">
        <v>0</v>
      </c>
      <c r="AI125" s="15">
        <v>0</v>
      </c>
      <c r="AJ125" s="15">
        <v>0</v>
      </c>
      <c r="AK125" s="15">
        <v>0</v>
      </c>
      <c r="AL125" s="15">
        <v>0</v>
      </c>
      <c r="AM125" s="15">
        <v>0</v>
      </c>
      <c r="AN125" s="15">
        <v>0</v>
      </c>
      <c r="AO125" s="12"/>
      <c r="AP125" s="16">
        <v>218</v>
      </c>
      <c r="AQ125" s="17">
        <v>5</v>
      </c>
      <c r="AR125" s="18" t="s">
        <v>37</v>
      </c>
      <c r="AS125" s="19">
        <v>651</v>
      </c>
      <c r="AT125" s="19" t="s">
        <v>37</v>
      </c>
      <c r="AV125" s="16">
        <v>218</v>
      </c>
      <c r="AW125" s="17">
        <v>19</v>
      </c>
      <c r="AX125" s="18" t="s">
        <v>37</v>
      </c>
      <c r="AY125" s="19">
        <v>651</v>
      </c>
      <c r="AZ125" s="19" t="s">
        <v>37</v>
      </c>
    </row>
    <row r="126" spans="5:52" customFormat="1" x14ac:dyDescent="0.15">
      <c r="I126" s="14">
        <v>44685</v>
      </c>
      <c r="J126" s="15">
        <v>54</v>
      </c>
      <c r="K126" s="15">
        <v>53</v>
      </c>
      <c r="L126" s="15">
        <v>0</v>
      </c>
      <c r="M126" s="15">
        <v>0</v>
      </c>
      <c r="N126" s="15">
        <v>44</v>
      </c>
      <c r="O126" s="15">
        <v>43</v>
      </c>
      <c r="P126" s="15">
        <v>0</v>
      </c>
      <c r="Q126" s="15">
        <v>0</v>
      </c>
      <c r="R126" s="15">
        <v>0</v>
      </c>
      <c r="S126" s="15">
        <v>0</v>
      </c>
      <c r="T126" s="15">
        <v>24</v>
      </c>
      <c r="U126" s="15">
        <v>0</v>
      </c>
      <c r="V126" s="15">
        <v>0</v>
      </c>
      <c r="W126" s="15">
        <v>0</v>
      </c>
      <c r="X126" s="15">
        <v>0</v>
      </c>
      <c r="Y126" s="15">
        <v>0</v>
      </c>
      <c r="Z126" s="15">
        <v>0</v>
      </c>
      <c r="AA126" s="15">
        <v>0</v>
      </c>
      <c r="AB126" s="15">
        <v>0</v>
      </c>
      <c r="AC126" s="15">
        <v>0</v>
      </c>
      <c r="AD126" s="15">
        <v>0</v>
      </c>
      <c r="AE126" s="15">
        <v>0</v>
      </c>
      <c r="AF126" s="15">
        <v>0</v>
      </c>
      <c r="AG126" s="15">
        <v>0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2"/>
      <c r="AP126" s="16">
        <v>218</v>
      </c>
      <c r="AQ126" s="17">
        <v>5</v>
      </c>
      <c r="AR126" s="18" t="s">
        <v>37</v>
      </c>
      <c r="AS126" s="19">
        <v>869</v>
      </c>
      <c r="AT126" s="19" t="s">
        <v>37</v>
      </c>
      <c r="AV126" s="16">
        <v>218</v>
      </c>
      <c r="AW126" s="17">
        <v>19</v>
      </c>
      <c r="AX126" s="18" t="s">
        <v>37</v>
      </c>
      <c r="AY126" s="19">
        <v>869</v>
      </c>
      <c r="AZ126" s="19" t="s">
        <v>37</v>
      </c>
    </row>
    <row r="127" spans="5:52" customFormat="1" x14ac:dyDescent="0.15">
      <c r="I127" s="14">
        <v>44686</v>
      </c>
      <c r="J127" s="15">
        <v>54</v>
      </c>
      <c r="K127" s="15">
        <v>53</v>
      </c>
      <c r="L127" s="15">
        <v>0</v>
      </c>
      <c r="M127" s="15">
        <v>0</v>
      </c>
      <c r="N127" s="15">
        <v>45</v>
      </c>
      <c r="O127" s="15">
        <v>43</v>
      </c>
      <c r="P127" s="15">
        <v>0</v>
      </c>
      <c r="Q127" s="15">
        <v>0</v>
      </c>
      <c r="R127" s="15">
        <v>0</v>
      </c>
      <c r="S127" s="15">
        <v>0</v>
      </c>
      <c r="T127" s="15">
        <v>24</v>
      </c>
      <c r="U127" s="15">
        <v>0</v>
      </c>
      <c r="V127" s="15">
        <v>0</v>
      </c>
      <c r="W127" s="15">
        <v>0</v>
      </c>
      <c r="X127" s="15">
        <v>0</v>
      </c>
      <c r="Y127" s="15">
        <v>0</v>
      </c>
      <c r="Z127" s="15">
        <v>0</v>
      </c>
      <c r="AA127" s="15">
        <v>0</v>
      </c>
      <c r="AB127" s="15">
        <v>0</v>
      </c>
      <c r="AC127" s="15">
        <v>0</v>
      </c>
      <c r="AD127" s="15">
        <v>0</v>
      </c>
      <c r="AE127" s="15">
        <v>0</v>
      </c>
      <c r="AF127" s="15">
        <v>0</v>
      </c>
      <c r="AG127" s="15">
        <v>0</v>
      </c>
      <c r="AH127" s="15">
        <v>0</v>
      </c>
      <c r="AI127" s="15">
        <v>0</v>
      </c>
      <c r="AJ127" s="15">
        <v>0</v>
      </c>
      <c r="AK127" s="15">
        <v>0</v>
      </c>
      <c r="AL127" s="15">
        <v>0</v>
      </c>
      <c r="AM127" s="15">
        <v>0</v>
      </c>
      <c r="AN127" s="15">
        <v>0</v>
      </c>
      <c r="AO127" s="12"/>
      <c r="AP127" s="16">
        <v>219</v>
      </c>
      <c r="AQ127" s="17">
        <v>5</v>
      </c>
      <c r="AR127" s="18" t="s">
        <v>37</v>
      </c>
      <c r="AS127" s="19">
        <v>1088</v>
      </c>
      <c r="AT127" s="19" t="s">
        <v>37</v>
      </c>
      <c r="AV127" s="16">
        <v>219</v>
      </c>
      <c r="AW127" s="17">
        <v>19</v>
      </c>
      <c r="AX127" s="18" t="s">
        <v>37</v>
      </c>
      <c r="AY127" s="19">
        <v>1088</v>
      </c>
      <c r="AZ127" s="19" t="s">
        <v>37</v>
      </c>
    </row>
    <row r="128" spans="5:52" customFormat="1" x14ac:dyDescent="0.15">
      <c r="I128" s="14">
        <v>44687</v>
      </c>
      <c r="J128" s="15">
        <v>54</v>
      </c>
      <c r="K128" s="15">
        <v>53</v>
      </c>
      <c r="L128" s="15">
        <v>0</v>
      </c>
      <c r="M128" s="15">
        <v>0</v>
      </c>
      <c r="N128" s="15">
        <v>45</v>
      </c>
      <c r="O128" s="15">
        <v>43</v>
      </c>
      <c r="P128" s="15">
        <v>0</v>
      </c>
      <c r="Q128" s="15">
        <v>0</v>
      </c>
      <c r="R128" s="15">
        <v>0</v>
      </c>
      <c r="S128" s="15">
        <v>0</v>
      </c>
      <c r="T128" s="15">
        <v>24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2"/>
      <c r="AP128" s="16">
        <v>219</v>
      </c>
      <c r="AQ128" s="17">
        <v>5</v>
      </c>
      <c r="AR128" s="18" t="s">
        <v>37</v>
      </c>
      <c r="AS128" s="19">
        <v>1307</v>
      </c>
      <c r="AT128" s="19" t="s">
        <v>37</v>
      </c>
      <c r="AV128" s="16">
        <v>219</v>
      </c>
      <c r="AW128" s="17">
        <v>19</v>
      </c>
      <c r="AX128" s="18" t="s">
        <v>37</v>
      </c>
      <c r="AY128" s="19">
        <v>1307</v>
      </c>
      <c r="AZ128" s="19" t="s">
        <v>37</v>
      </c>
    </row>
    <row r="129" spans="9:52" customFormat="1" x14ac:dyDescent="0.15">
      <c r="I129" s="14">
        <v>44688</v>
      </c>
      <c r="J129" s="15">
        <v>54</v>
      </c>
      <c r="K129" s="15">
        <v>53</v>
      </c>
      <c r="L129" s="15">
        <v>0</v>
      </c>
      <c r="M129" s="15">
        <v>0</v>
      </c>
      <c r="N129" s="15">
        <v>45</v>
      </c>
      <c r="O129" s="15">
        <v>43</v>
      </c>
      <c r="P129" s="15">
        <v>0</v>
      </c>
      <c r="Q129" s="15">
        <v>0</v>
      </c>
      <c r="R129" s="15">
        <v>0</v>
      </c>
      <c r="S129" s="15">
        <v>0</v>
      </c>
      <c r="T129" s="15">
        <v>24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2"/>
      <c r="AP129" s="16">
        <v>219</v>
      </c>
      <c r="AQ129" s="17">
        <v>5</v>
      </c>
      <c r="AR129" s="18" t="s">
        <v>37</v>
      </c>
      <c r="AS129" s="19">
        <v>1526</v>
      </c>
      <c r="AT129" s="19" t="s">
        <v>37</v>
      </c>
      <c r="AV129" s="16">
        <v>219</v>
      </c>
      <c r="AW129" s="17">
        <v>19</v>
      </c>
      <c r="AX129" s="18">
        <v>19</v>
      </c>
      <c r="AY129" s="19">
        <v>1526</v>
      </c>
      <c r="AZ129" s="19">
        <v>1526</v>
      </c>
    </row>
    <row r="130" spans="9:52" customFormat="1" x14ac:dyDescent="0.15">
      <c r="I130" s="14">
        <v>44689</v>
      </c>
      <c r="J130" s="15">
        <v>54</v>
      </c>
      <c r="K130" s="15">
        <v>53</v>
      </c>
      <c r="L130" s="15">
        <v>0</v>
      </c>
      <c r="M130" s="15">
        <v>0</v>
      </c>
      <c r="N130" s="15">
        <v>45</v>
      </c>
      <c r="O130" s="15">
        <v>44</v>
      </c>
      <c r="P130" s="15">
        <v>0</v>
      </c>
      <c r="Q130" s="15">
        <v>0</v>
      </c>
      <c r="R130" s="15">
        <v>0</v>
      </c>
      <c r="S130" s="15">
        <v>0</v>
      </c>
      <c r="T130" s="15">
        <v>25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2"/>
      <c r="AP130" s="16">
        <v>221</v>
      </c>
      <c r="AQ130" s="17">
        <v>5</v>
      </c>
      <c r="AR130" s="18" t="s">
        <v>37</v>
      </c>
      <c r="AS130" s="19">
        <v>1747</v>
      </c>
      <c r="AT130" s="19" t="s">
        <v>37</v>
      </c>
      <c r="AV130" s="16">
        <v>221</v>
      </c>
      <c r="AW130" s="17">
        <v>20</v>
      </c>
      <c r="AX130" s="18" t="s">
        <v>37</v>
      </c>
      <c r="AY130" s="19">
        <v>221</v>
      </c>
      <c r="AZ130" s="19" t="s">
        <v>37</v>
      </c>
    </row>
    <row r="131" spans="9:52" customFormat="1" x14ac:dyDescent="0.15">
      <c r="I131" s="14">
        <v>44690</v>
      </c>
      <c r="J131" s="15">
        <v>54</v>
      </c>
      <c r="K131" s="15">
        <v>54</v>
      </c>
      <c r="L131" s="15">
        <v>0</v>
      </c>
      <c r="M131" s="15">
        <v>0</v>
      </c>
      <c r="N131" s="15">
        <v>45</v>
      </c>
      <c r="O131" s="15">
        <v>44</v>
      </c>
      <c r="P131" s="15">
        <v>0</v>
      </c>
      <c r="Q131" s="15">
        <v>0</v>
      </c>
      <c r="R131" s="15">
        <v>0</v>
      </c>
      <c r="S131" s="15">
        <v>0</v>
      </c>
      <c r="T131" s="15">
        <v>25</v>
      </c>
      <c r="U131" s="15">
        <v>0</v>
      </c>
      <c r="V131" s="15">
        <v>0</v>
      </c>
      <c r="W131" s="15">
        <v>0</v>
      </c>
      <c r="X131" s="15">
        <v>0</v>
      </c>
      <c r="Y131" s="15">
        <v>0</v>
      </c>
      <c r="Z131" s="15">
        <v>0</v>
      </c>
      <c r="AA131" s="15">
        <v>0</v>
      </c>
      <c r="AB131" s="15">
        <v>0</v>
      </c>
      <c r="AC131" s="15">
        <v>0</v>
      </c>
      <c r="AD131" s="15">
        <v>0</v>
      </c>
      <c r="AE131" s="15">
        <v>0</v>
      </c>
      <c r="AF131" s="15">
        <v>0</v>
      </c>
      <c r="AG131" s="15">
        <v>0</v>
      </c>
      <c r="AH131" s="15">
        <v>0</v>
      </c>
      <c r="AI131" s="15">
        <v>0</v>
      </c>
      <c r="AJ131" s="15">
        <v>0</v>
      </c>
      <c r="AK131" s="15">
        <v>0</v>
      </c>
      <c r="AL131" s="15">
        <v>0</v>
      </c>
      <c r="AM131" s="15">
        <v>0</v>
      </c>
      <c r="AN131" s="15">
        <v>0</v>
      </c>
      <c r="AO131" s="12"/>
      <c r="AP131" s="16">
        <v>222</v>
      </c>
      <c r="AQ131" s="17">
        <v>5</v>
      </c>
      <c r="AR131" s="18" t="s">
        <v>37</v>
      </c>
      <c r="AS131" s="19">
        <v>1969</v>
      </c>
      <c r="AT131" s="19" t="s">
        <v>37</v>
      </c>
      <c r="AV131" s="16">
        <v>222</v>
      </c>
      <c r="AW131" s="17">
        <v>20</v>
      </c>
      <c r="AX131" s="18" t="s">
        <v>37</v>
      </c>
      <c r="AY131" s="19">
        <v>443</v>
      </c>
      <c r="AZ131" s="19" t="s">
        <v>37</v>
      </c>
    </row>
    <row r="132" spans="9:52" customFormat="1" x14ac:dyDescent="0.15">
      <c r="I132" s="14">
        <v>44691</v>
      </c>
      <c r="J132" s="15">
        <v>55</v>
      </c>
      <c r="K132" s="15">
        <v>54</v>
      </c>
      <c r="L132" s="15">
        <v>0</v>
      </c>
      <c r="M132" s="15">
        <v>0</v>
      </c>
      <c r="N132" s="15">
        <v>45</v>
      </c>
      <c r="O132" s="15">
        <v>44</v>
      </c>
      <c r="P132" s="15">
        <v>0</v>
      </c>
      <c r="Q132" s="15">
        <v>0</v>
      </c>
      <c r="R132" s="15">
        <v>0</v>
      </c>
      <c r="S132" s="15">
        <v>0</v>
      </c>
      <c r="T132" s="15">
        <v>25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2"/>
      <c r="AP132" s="16">
        <v>223</v>
      </c>
      <c r="AQ132" s="17">
        <v>5</v>
      </c>
      <c r="AR132" s="18" t="s">
        <v>37</v>
      </c>
      <c r="AS132" s="19">
        <v>2192</v>
      </c>
      <c r="AT132" s="19" t="s">
        <v>37</v>
      </c>
      <c r="AV132" s="16">
        <v>223</v>
      </c>
      <c r="AW132" s="17">
        <v>20</v>
      </c>
      <c r="AX132" s="18" t="s">
        <v>37</v>
      </c>
      <c r="AY132" s="19">
        <v>666</v>
      </c>
      <c r="AZ132" s="19" t="s">
        <v>37</v>
      </c>
    </row>
    <row r="133" spans="9:52" customFormat="1" x14ac:dyDescent="0.15">
      <c r="I133" s="14">
        <v>44692</v>
      </c>
      <c r="J133" s="15">
        <v>55</v>
      </c>
      <c r="K133" s="15">
        <v>54</v>
      </c>
      <c r="L133" s="15">
        <v>0</v>
      </c>
      <c r="M133" s="15">
        <v>0</v>
      </c>
      <c r="N133" s="15">
        <v>45</v>
      </c>
      <c r="O133" s="15">
        <v>44</v>
      </c>
      <c r="P133" s="15">
        <v>0</v>
      </c>
      <c r="Q133" s="15">
        <v>0</v>
      </c>
      <c r="R133" s="15">
        <v>0</v>
      </c>
      <c r="S133" s="15">
        <v>0</v>
      </c>
      <c r="T133" s="15">
        <v>25</v>
      </c>
      <c r="U133" s="15">
        <v>0</v>
      </c>
      <c r="V133" s="15">
        <v>0</v>
      </c>
      <c r="W133" s="15">
        <v>0</v>
      </c>
      <c r="X133" s="15">
        <v>0</v>
      </c>
      <c r="Y133" s="15">
        <v>0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2"/>
      <c r="AP133" s="16">
        <v>223</v>
      </c>
      <c r="AQ133" s="17">
        <v>5</v>
      </c>
      <c r="AR133" s="18" t="s">
        <v>37</v>
      </c>
      <c r="AS133" s="19">
        <v>2415</v>
      </c>
      <c r="AT133" s="19" t="s">
        <v>37</v>
      </c>
      <c r="AV133" s="16">
        <v>223</v>
      </c>
      <c r="AW133" s="17">
        <v>20</v>
      </c>
      <c r="AX133" s="18" t="s">
        <v>37</v>
      </c>
      <c r="AY133" s="19">
        <v>889</v>
      </c>
      <c r="AZ133" s="19" t="s">
        <v>37</v>
      </c>
    </row>
    <row r="134" spans="9:52" customFormat="1" x14ac:dyDescent="0.15">
      <c r="I134" s="14">
        <v>44693</v>
      </c>
      <c r="J134" s="15">
        <v>55</v>
      </c>
      <c r="K134" s="15">
        <v>54</v>
      </c>
      <c r="L134" s="15">
        <v>0</v>
      </c>
      <c r="M134" s="15">
        <v>0</v>
      </c>
      <c r="N134" s="15">
        <v>46</v>
      </c>
      <c r="O134" s="15">
        <v>44</v>
      </c>
      <c r="P134" s="15">
        <v>0</v>
      </c>
      <c r="Q134" s="15">
        <v>0</v>
      </c>
      <c r="R134" s="15">
        <v>0</v>
      </c>
      <c r="S134" s="15">
        <v>0</v>
      </c>
      <c r="T134" s="15">
        <v>25</v>
      </c>
      <c r="U134" s="15">
        <v>0</v>
      </c>
      <c r="V134" s="15">
        <v>0</v>
      </c>
      <c r="W134" s="15">
        <v>0</v>
      </c>
      <c r="X134" s="15">
        <v>0</v>
      </c>
      <c r="Y134" s="15">
        <v>0</v>
      </c>
      <c r="Z134" s="15">
        <v>0</v>
      </c>
      <c r="AA134" s="15">
        <v>0</v>
      </c>
      <c r="AB134" s="15">
        <v>0</v>
      </c>
      <c r="AC134" s="15">
        <v>0</v>
      </c>
      <c r="AD134" s="15">
        <v>0</v>
      </c>
      <c r="AE134" s="15">
        <v>0</v>
      </c>
      <c r="AF134" s="15">
        <v>0</v>
      </c>
      <c r="AG134" s="15">
        <v>0</v>
      </c>
      <c r="AH134" s="15">
        <v>0</v>
      </c>
      <c r="AI134" s="15">
        <v>0</v>
      </c>
      <c r="AJ134" s="15">
        <v>0</v>
      </c>
      <c r="AK134" s="15">
        <v>0</v>
      </c>
      <c r="AL134" s="15">
        <v>0</v>
      </c>
      <c r="AM134" s="15">
        <v>0</v>
      </c>
      <c r="AN134" s="15">
        <v>0</v>
      </c>
      <c r="AO134" s="12"/>
      <c r="AP134" s="16">
        <v>224</v>
      </c>
      <c r="AQ134" s="17">
        <v>5</v>
      </c>
      <c r="AR134" s="18" t="s">
        <v>37</v>
      </c>
      <c r="AS134" s="19">
        <v>2639</v>
      </c>
      <c r="AT134" s="19" t="s">
        <v>37</v>
      </c>
      <c r="AV134" s="16">
        <v>224</v>
      </c>
      <c r="AW134" s="17">
        <v>20</v>
      </c>
      <c r="AX134" s="18" t="s">
        <v>37</v>
      </c>
      <c r="AY134" s="19">
        <v>1113</v>
      </c>
      <c r="AZ134" s="19" t="s">
        <v>37</v>
      </c>
    </row>
    <row r="135" spans="9:52" customFormat="1" x14ac:dyDescent="0.15">
      <c r="I135" s="14">
        <v>44694</v>
      </c>
      <c r="J135" s="15">
        <v>55</v>
      </c>
      <c r="K135" s="15">
        <v>54</v>
      </c>
      <c r="L135" s="15">
        <v>0</v>
      </c>
      <c r="M135" s="15">
        <v>0</v>
      </c>
      <c r="N135" s="15">
        <v>46</v>
      </c>
      <c r="O135" s="15">
        <v>44</v>
      </c>
      <c r="P135" s="15">
        <v>0</v>
      </c>
      <c r="Q135" s="15">
        <v>0</v>
      </c>
      <c r="R135" s="15">
        <v>0</v>
      </c>
      <c r="S135" s="15">
        <v>0</v>
      </c>
      <c r="T135" s="15">
        <v>25</v>
      </c>
      <c r="U135" s="15">
        <v>0</v>
      </c>
      <c r="V135" s="15">
        <v>0</v>
      </c>
      <c r="W135" s="15">
        <v>0</v>
      </c>
      <c r="X135" s="15">
        <v>0</v>
      </c>
      <c r="Y135" s="15">
        <v>0</v>
      </c>
      <c r="Z135" s="15">
        <v>0</v>
      </c>
      <c r="AA135" s="15">
        <v>0</v>
      </c>
      <c r="AB135" s="15">
        <v>0</v>
      </c>
      <c r="AC135" s="15">
        <v>0</v>
      </c>
      <c r="AD135" s="15">
        <v>0</v>
      </c>
      <c r="AE135" s="15">
        <v>0</v>
      </c>
      <c r="AF135" s="15">
        <v>0</v>
      </c>
      <c r="AG135" s="15">
        <v>0</v>
      </c>
      <c r="AH135" s="15">
        <v>0</v>
      </c>
      <c r="AI135" s="15">
        <v>0</v>
      </c>
      <c r="AJ135" s="15">
        <v>0</v>
      </c>
      <c r="AK135" s="15">
        <v>0</v>
      </c>
      <c r="AL135" s="15">
        <v>0</v>
      </c>
      <c r="AM135" s="15">
        <v>0</v>
      </c>
      <c r="AN135" s="15">
        <v>0</v>
      </c>
      <c r="AO135" s="12"/>
      <c r="AP135" s="16">
        <v>224</v>
      </c>
      <c r="AQ135" s="17">
        <v>5</v>
      </c>
      <c r="AR135" s="18" t="s">
        <v>37</v>
      </c>
      <c r="AS135" s="19">
        <v>2863</v>
      </c>
      <c r="AT135" s="19" t="s">
        <v>37</v>
      </c>
      <c r="AV135" s="16">
        <v>224</v>
      </c>
      <c r="AW135" s="17">
        <v>20</v>
      </c>
      <c r="AX135" s="18" t="s">
        <v>37</v>
      </c>
      <c r="AY135" s="19">
        <v>1337</v>
      </c>
      <c r="AZ135" s="19" t="s">
        <v>37</v>
      </c>
    </row>
    <row r="136" spans="9:52" customFormat="1" x14ac:dyDescent="0.15">
      <c r="I136" s="14">
        <v>44695</v>
      </c>
      <c r="J136" s="15">
        <v>55</v>
      </c>
      <c r="K136" s="15">
        <v>54</v>
      </c>
      <c r="L136" s="15">
        <v>0</v>
      </c>
      <c r="M136" s="15">
        <v>0</v>
      </c>
      <c r="N136" s="15">
        <v>46</v>
      </c>
      <c r="O136" s="15">
        <v>44</v>
      </c>
      <c r="P136" s="15">
        <v>0</v>
      </c>
      <c r="Q136" s="15">
        <v>0</v>
      </c>
      <c r="R136" s="15">
        <v>0</v>
      </c>
      <c r="S136" s="15">
        <v>0</v>
      </c>
      <c r="T136" s="15">
        <v>25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2"/>
      <c r="AP136" s="16">
        <v>224</v>
      </c>
      <c r="AQ136" s="17">
        <v>5</v>
      </c>
      <c r="AR136" s="18" t="s">
        <v>37</v>
      </c>
      <c r="AS136" s="19">
        <v>3087</v>
      </c>
      <c r="AT136" s="19" t="s">
        <v>37</v>
      </c>
      <c r="AV136" s="16">
        <v>224</v>
      </c>
      <c r="AW136" s="17">
        <v>20</v>
      </c>
      <c r="AX136" s="18">
        <v>20</v>
      </c>
      <c r="AY136" s="19">
        <v>1561</v>
      </c>
      <c r="AZ136" s="19">
        <v>1561</v>
      </c>
    </row>
    <row r="137" spans="9:52" customFormat="1" x14ac:dyDescent="0.15">
      <c r="I137" s="14">
        <v>44696</v>
      </c>
      <c r="J137" s="15">
        <v>55</v>
      </c>
      <c r="K137" s="15">
        <v>54</v>
      </c>
      <c r="L137" s="15">
        <v>0</v>
      </c>
      <c r="M137" s="15">
        <v>0</v>
      </c>
      <c r="N137" s="15">
        <v>46</v>
      </c>
      <c r="O137" s="15">
        <v>45</v>
      </c>
      <c r="P137" s="15">
        <v>0</v>
      </c>
      <c r="Q137" s="15">
        <v>0</v>
      </c>
      <c r="R137" s="15">
        <v>0</v>
      </c>
      <c r="S137" s="15">
        <v>0</v>
      </c>
      <c r="T137" s="15">
        <v>26</v>
      </c>
      <c r="U137" s="15">
        <v>0</v>
      </c>
      <c r="V137" s="15">
        <v>0</v>
      </c>
      <c r="W137" s="15">
        <v>0</v>
      </c>
      <c r="X137" s="15">
        <v>0</v>
      </c>
      <c r="Y137" s="15">
        <v>0</v>
      </c>
      <c r="Z137" s="15">
        <v>0</v>
      </c>
      <c r="AA137" s="15">
        <v>0</v>
      </c>
      <c r="AB137" s="15">
        <v>0</v>
      </c>
      <c r="AC137" s="15">
        <v>0</v>
      </c>
      <c r="AD137" s="15">
        <v>0</v>
      </c>
      <c r="AE137" s="15">
        <v>0</v>
      </c>
      <c r="AF137" s="15">
        <v>0</v>
      </c>
      <c r="AG137" s="15">
        <v>0</v>
      </c>
      <c r="AH137" s="15">
        <v>0</v>
      </c>
      <c r="AI137" s="15">
        <v>0</v>
      </c>
      <c r="AJ137" s="15">
        <v>0</v>
      </c>
      <c r="AK137" s="15">
        <v>0</v>
      </c>
      <c r="AL137" s="15">
        <v>0</v>
      </c>
      <c r="AM137" s="15">
        <v>0</v>
      </c>
      <c r="AN137" s="15">
        <v>0</v>
      </c>
      <c r="AO137" s="12"/>
      <c r="AP137" s="16">
        <v>226</v>
      </c>
      <c r="AQ137" s="17">
        <v>5</v>
      </c>
      <c r="AR137" s="18" t="s">
        <v>37</v>
      </c>
      <c r="AS137" s="19">
        <v>3313</v>
      </c>
      <c r="AT137" s="19" t="s">
        <v>37</v>
      </c>
      <c r="AV137" s="16">
        <v>226</v>
      </c>
      <c r="AW137" s="17">
        <v>21</v>
      </c>
      <c r="AX137" s="18" t="s">
        <v>37</v>
      </c>
      <c r="AY137" s="19">
        <v>226</v>
      </c>
      <c r="AZ137" s="19" t="s">
        <v>37</v>
      </c>
    </row>
    <row r="138" spans="9:52" customFormat="1" x14ac:dyDescent="0.15">
      <c r="I138" s="14">
        <v>44697</v>
      </c>
      <c r="J138" s="15">
        <v>55</v>
      </c>
      <c r="K138" s="15">
        <v>55</v>
      </c>
      <c r="L138" s="15">
        <v>0</v>
      </c>
      <c r="M138" s="15">
        <v>0</v>
      </c>
      <c r="N138" s="15">
        <v>46</v>
      </c>
      <c r="O138" s="15">
        <v>45</v>
      </c>
      <c r="P138" s="15">
        <v>0</v>
      </c>
      <c r="Q138" s="15">
        <v>0</v>
      </c>
      <c r="R138" s="15">
        <v>0</v>
      </c>
      <c r="S138" s="15">
        <v>0</v>
      </c>
      <c r="T138" s="15">
        <v>26</v>
      </c>
      <c r="U138" s="15">
        <v>0</v>
      </c>
      <c r="V138" s="15">
        <v>0</v>
      </c>
      <c r="W138" s="15">
        <v>0</v>
      </c>
      <c r="X138" s="15">
        <v>0</v>
      </c>
      <c r="Y138" s="15">
        <v>0</v>
      </c>
      <c r="Z138" s="15">
        <v>0</v>
      </c>
      <c r="AA138" s="15">
        <v>0</v>
      </c>
      <c r="AB138" s="15">
        <v>0</v>
      </c>
      <c r="AC138" s="15">
        <v>0</v>
      </c>
      <c r="AD138" s="15">
        <v>0</v>
      </c>
      <c r="AE138" s="15">
        <v>0</v>
      </c>
      <c r="AF138" s="15">
        <v>0</v>
      </c>
      <c r="AG138" s="15">
        <v>0</v>
      </c>
      <c r="AH138" s="15">
        <v>0</v>
      </c>
      <c r="AI138" s="15">
        <v>0</v>
      </c>
      <c r="AJ138" s="15">
        <v>0</v>
      </c>
      <c r="AK138" s="15">
        <v>0</v>
      </c>
      <c r="AL138" s="15">
        <v>0</v>
      </c>
      <c r="AM138" s="15">
        <v>0</v>
      </c>
      <c r="AN138" s="15">
        <v>0</v>
      </c>
      <c r="AO138" s="12"/>
      <c r="AP138" s="16">
        <v>227</v>
      </c>
      <c r="AQ138" s="17">
        <v>5</v>
      </c>
      <c r="AR138" s="18" t="s">
        <v>37</v>
      </c>
      <c r="AS138" s="19">
        <v>3540</v>
      </c>
      <c r="AT138" s="19" t="s">
        <v>37</v>
      </c>
      <c r="AV138" s="16">
        <v>227</v>
      </c>
      <c r="AW138" s="17">
        <v>21</v>
      </c>
      <c r="AX138" s="18" t="s">
        <v>37</v>
      </c>
      <c r="AY138" s="19">
        <v>453</v>
      </c>
      <c r="AZ138" s="19" t="s">
        <v>37</v>
      </c>
    </row>
    <row r="139" spans="9:52" customFormat="1" x14ac:dyDescent="0.15">
      <c r="I139" s="14">
        <v>44698</v>
      </c>
      <c r="J139" s="15">
        <v>56</v>
      </c>
      <c r="K139" s="15">
        <v>55</v>
      </c>
      <c r="L139" s="15">
        <v>0</v>
      </c>
      <c r="M139" s="15">
        <v>0</v>
      </c>
      <c r="N139" s="15">
        <v>46</v>
      </c>
      <c r="O139" s="15">
        <v>45</v>
      </c>
      <c r="P139" s="15">
        <v>0</v>
      </c>
      <c r="Q139" s="15">
        <v>0</v>
      </c>
      <c r="R139" s="15">
        <v>0</v>
      </c>
      <c r="S139" s="15">
        <v>0</v>
      </c>
      <c r="T139" s="15">
        <v>26</v>
      </c>
      <c r="U139" s="15">
        <v>0</v>
      </c>
      <c r="V139" s="15">
        <v>0</v>
      </c>
      <c r="W139" s="15">
        <v>0</v>
      </c>
      <c r="X139" s="15">
        <v>0</v>
      </c>
      <c r="Y139" s="15">
        <v>0</v>
      </c>
      <c r="Z139" s="15">
        <v>0</v>
      </c>
      <c r="AA139" s="15">
        <v>0</v>
      </c>
      <c r="AB139" s="15">
        <v>0</v>
      </c>
      <c r="AC139" s="15">
        <v>0</v>
      </c>
      <c r="AD139" s="15">
        <v>0</v>
      </c>
      <c r="AE139" s="15">
        <v>0</v>
      </c>
      <c r="AF139" s="15">
        <v>0</v>
      </c>
      <c r="AG139" s="15">
        <v>0</v>
      </c>
      <c r="AH139" s="15">
        <v>0</v>
      </c>
      <c r="AI139" s="15">
        <v>0</v>
      </c>
      <c r="AJ139" s="15">
        <v>0</v>
      </c>
      <c r="AK139" s="15">
        <v>0</v>
      </c>
      <c r="AL139" s="15">
        <v>0</v>
      </c>
      <c r="AM139" s="15">
        <v>0</v>
      </c>
      <c r="AN139" s="15">
        <v>0</v>
      </c>
      <c r="AO139" s="12"/>
      <c r="AP139" s="16">
        <v>228</v>
      </c>
      <c r="AQ139" s="17">
        <v>5</v>
      </c>
      <c r="AR139" s="18" t="s">
        <v>37</v>
      </c>
      <c r="AS139" s="19">
        <v>3768</v>
      </c>
      <c r="AT139" s="19" t="s">
        <v>37</v>
      </c>
      <c r="AV139" s="16">
        <v>228</v>
      </c>
      <c r="AW139" s="17">
        <v>21</v>
      </c>
      <c r="AX139" s="18" t="s">
        <v>37</v>
      </c>
      <c r="AY139" s="19">
        <v>681</v>
      </c>
      <c r="AZ139" s="19" t="s">
        <v>37</v>
      </c>
    </row>
    <row r="140" spans="9:52" customFormat="1" x14ac:dyDescent="0.15">
      <c r="I140" s="14">
        <v>44699</v>
      </c>
      <c r="J140" s="15">
        <v>56</v>
      </c>
      <c r="K140" s="15">
        <v>55</v>
      </c>
      <c r="L140" s="15">
        <v>0</v>
      </c>
      <c r="M140" s="15">
        <v>0</v>
      </c>
      <c r="N140" s="15">
        <v>46</v>
      </c>
      <c r="O140" s="15">
        <v>45</v>
      </c>
      <c r="P140" s="15">
        <v>0</v>
      </c>
      <c r="Q140" s="15">
        <v>0</v>
      </c>
      <c r="R140" s="15">
        <v>0</v>
      </c>
      <c r="S140" s="15">
        <v>0</v>
      </c>
      <c r="T140" s="15">
        <v>26</v>
      </c>
      <c r="U140" s="15">
        <v>0</v>
      </c>
      <c r="V140" s="15">
        <v>0</v>
      </c>
      <c r="W140" s="15">
        <v>0</v>
      </c>
      <c r="X140" s="15">
        <v>0</v>
      </c>
      <c r="Y140" s="15">
        <v>0</v>
      </c>
      <c r="Z140" s="15">
        <v>0</v>
      </c>
      <c r="AA140" s="15">
        <v>0</v>
      </c>
      <c r="AB140" s="15">
        <v>0</v>
      </c>
      <c r="AC140" s="15">
        <v>0</v>
      </c>
      <c r="AD140" s="15">
        <v>0</v>
      </c>
      <c r="AE140" s="15">
        <v>0</v>
      </c>
      <c r="AF140" s="15">
        <v>0</v>
      </c>
      <c r="AG140" s="15">
        <v>0</v>
      </c>
      <c r="AH140" s="15">
        <v>0</v>
      </c>
      <c r="AI140" s="15">
        <v>0</v>
      </c>
      <c r="AJ140" s="15">
        <v>0</v>
      </c>
      <c r="AK140" s="15">
        <v>0</v>
      </c>
      <c r="AL140" s="15">
        <v>0</v>
      </c>
      <c r="AM140" s="15">
        <v>0</v>
      </c>
      <c r="AN140" s="15">
        <v>0</v>
      </c>
      <c r="AO140" s="12"/>
      <c r="AP140" s="16">
        <v>228</v>
      </c>
      <c r="AQ140" s="17">
        <v>5</v>
      </c>
      <c r="AR140" s="18" t="s">
        <v>37</v>
      </c>
      <c r="AS140" s="19">
        <v>3996</v>
      </c>
      <c r="AT140" s="19" t="s">
        <v>37</v>
      </c>
      <c r="AV140" s="16">
        <v>228</v>
      </c>
      <c r="AW140" s="17">
        <v>21</v>
      </c>
      <c r="AX140" s="18" t="s">
        <v>37</v>
      </c>
      <c r="AY140" s="19">
        <v>909</v>
      </c>
      <c r="AZ140" s="19" t="s">
        <v>37</v>
      </c>
    </row>
    <row r="141" spans="9:52" customFormat="1" x14ac:dyDescent="0.15">
      <c r="I141" s="14">
        <v>44700</v>
      </c>
      <c r="J141" s="15">
        <v>56</v>
      </c>
      <c r="K141" s="15">
        <v>55</v>
      </c>
      <c r="L141" s="15">
        <v>0</v>
      </c>
      <c r="M141" s="15">
        <v>0</v>
      </c>
      <c r="N141" s="15">
        <v>47</v>
      </c>
      <c r="O141" s="15">
        <v>45</v>
      </c>
      <c r="P141" s="15">
        <v>0</v>
      </c>
      <c r="Q141" s="15">
        <v>0</v>
      </c>
      <c r="R141" s="15">
        <v>0</v>
      </c>
      <c r="S141" s="15">
        <v>0</v>
      </c>
      <c r="T141" s="15">
        <v>26</v>
      </c>
      <c r="U141" s="15">
        <v>0</v>
      </c>
      <c r="V141" s="15">
        <v>0</v>
      </c>
      <c r="W141" s="15">
        <v>0</v>
      </c>
      <c r="X141" s="15">
        <v>0</v>
      </c>
      <c r="Y141" s="15">
        <v>0</v>
      </c>
      <c r="Z141" s="15">
        <v>0</v>
      </c>
      <c r="AA141" s="15">
        <v>0</v>
      </c>
      <c r="AB141" s="15">
        <v>0</v>
      </c>
      <c r="AC141" s="15">
        <v>0</v>
      </c>
      <c r="AD141" s="15">
        <v>0</v>
      </c>
      <c r="AE141" s="15">
        <v>0</v>
      </c>
      <c r="AF141" s="15">
        <v>0</v>
      </c>
      <c r="AG141" s="15">
        <v>0</v>
      </c>
      <c r="AH141" s="15">
        <v>0</v>
      </c>
      <c r="AI141" s="15">
        <v>0</v>
      </c>
      <c r="AJ141" s="15">
        <v>0</v>
      </c>
      <c r="AK141" s="15">
        <v>0</v>
      </c>
      <c r="AL141" s="15">
        <v>0</v>
      </c>
      <c r="AM141" s="15">
        <v>0</v>
      </c>
      <c r="AN141" s="15">
        <v>0</v>
      </c>
      <c r="AO141" s="12"/>
      <c r="AP141" s="16">
        <v>229</v>
      </c>
      <c r="AQ141" s="17">
        <v>5</v>
      </c>
      <c r="AR141" s="18" t="s">
        <v>37</v>
      </c>
      <c r="AS141" s="19">
        <v>4225</v>
      </c>
      <c r="AT141" s="19" t="s">
        <v>37</v>
      </c>
      <c r="AV141" s="16">
        <v>229</v>
      </c>
      <c r="AW141" s="17">
        <v>21</v>
      </c>
      <c r="AX141" s="18" t="s">
        <v>37</v>
      </c>
      <c r="AY141" s="19">
        <v>1138</v>
      </c>
      <c r="AZ141" s="19" t="s">
        <v>37</v>
      </c>
    </row>
    <row r="142" spans="9:52" customFormat="1" x14ac:dyDescent="0.15">
      <c r="I142" s="14">
        <v>44701</v>
      </c>
      <c r="J142" s="15">
        <v>56</v>
      </c>
      <c r="K142" s="15">
        <v>55</v>
      </c>
      <c r="L142" s="15">
        <v>0</v>
      </c>
      <c r="M142" s="15">
        <v>0</v>
      </c>
      <c r="N142" s="15">
        <v>47</v>
      </c>
      <c r="O142" s="15">
        <v>45</v>
      </c>
      <c r="P142" s="15">
        <v>0</v>
      </c>
      <c r="Q142" s="15">
        <v>0</v>
      </c>
      <c r="R142" s="15">
        <v>0</v>
      </c>
      <c r="S142" s="15">
        <v>0</v>
      </c>
      <c r="T142" s="15">
        <v>26</v>
      </c>
      <c r="U142" s="15">
        <v>0</v>
      </c>
      <c r="V142" s="15">
        <v>0</v>
      </c>
      <c r="W142" s="15">
        <v>0</v>
      </c>
      <c r="X142" s="15">
        <v>0</v>
      </c>
      <c r="Y142" s="15">
        <v>0</v>
      </c>
      <c r="Z142" s="15">
        <v>0</v>
      </c>
      <c r="AA142" s="15">
        <v>0</v>
      </c>
      <c r="AB142" s="15">
        <v>0</v>
      </c>
      <c r="AC142" s="15">
        <v>0</v>
      </c>
      <c r="AD142" s="15">
        <v>0</v>
      </c>
      <c r="AE142" s="15">
        <v>0</v>
      </c>
      <c r="AF142" s="15">
        <v>0</v>
      </c>
      <c r="AG142" s="15">
        <v>0</v>
      </c>
      <c r="AH142" s="15">
        <v>0</v>
      </c>
      <c r="AI142" s="15">
        <v>0</v>
      </c>
      <c r="AJ142" s="15">
        <v>0</v>
      </c>
      <c r="AK142" s="15">
        <v>0</v>
      </c>
      <c r="AL142" s="15">
        <v>0</v>
      </c>
      <c r="AM142" s="15">
        <v>0</v>
      </c>
      <c r="AN142" s="15">
        <v>0</v>
      </c>
      <c r="AO142" s="12"/>
      <c r="AP142" s="16">
        <v>229</v>
      </c>
      <c r="AQ142" s="17">
        <v>5</v>
      </c>
      <c r="AR142" s="18" t="s">
        <v>37</v>
      </c>
      <c r="AS142" s="19">
        <v>4454</v>
      </c>
      <c r="AT142" s="19" t="s">
        <v>37</v>
      </c>
      <c r="AV142" s="16">
        <v>229</v>
      </c>
      <c r="AW142" s="17">
        <v>21</v>
      </c>
      <c r="AX142" s="18" t="s">
        <v>37</v>
      </c>
      <c r="AY142" s="19">
        <v>1367</v>
      </c>
      <c r="AZ142" s="19" t="s">
        <v>37</v>
      </c>
    </row>
    <row r="143" spans="9:52" customFormat="1" x14ac:dyDescent="0.15">
      <c r="I143" s="14">
        <v>44702</v>
      </c>
      <c r="J143" s="15">
        <v>56</v>
      </c>
      <c r="K143" s="15">
        <v>55</v>
      </c>
      <c r="L143" s="15">
        <v>0</v>
      </c>
      <c r="M143" s="15">
        <v>0</v>
      </c>
      <c r="N143" s="15">
        <v>47</v>
      </c>
      <c r="O143" s="15">
        <v>45</v>
      </c>
      <c r="P143" s="15">
        <v>0</v>
      </c>
      <c r="Q143" s="15">
        <v>0</v>
      </c>
      <c r="R143" s="15">
        <v>0</v>
      </c>
      <c r="S143" s="15">
        <v>0</v>
      </c>
      <c r="T143" s="15">
        <v>26</v>
      </c>
      <c r="U143" s="15">
        <v>0</v>
      </c>
      <c r="V143" s="15">
        <v>0</v>
      </c>
      <c r="W143" s="15">
        <v>0</v>
      </c>
      <c r="X143" s="15">
        <v>0</v>
      </c>
      <c r="Y143" s="15">
        <v>0</v>
      </c>
      <c r="Z143" s="15">
        <v>0</v>
      </c>
      <c r="AA143" s="15">
        <v>0</v>
      </c>
      <c r="AB143" s="15">
        <v>0</v>
      </c>
      <c r="AC143" s="15">
        <v>0</v>
      </c>
      <c r="AD143" s="15">
        <v>0</v>
      </c>
      <c r="AE143" s="15">
        <v>0</v>
      </c>
      <c r="AF143" s="15">
        <v>0</v>
      </c>
      <c r="AG143" s="15">
        <v>0</v>
      </c>
      <c r="AH143" s="15">
        <v>0</v>
      </c>
      <c r="AI143" s="15">
        <v>0</v>
      </c>
      <c r="AJ143" s="15">
        <v>0</v>
      </c>
      <c r="AK143" s="15">
        <v>0</v>
      </c>
      <c r="AL143" s="15">
        <v>0</v>
      </c>
      <c r="AM143" s="15">
        <v>0</v>
      </c>
      <c r="AN143" s="15">
        <v>0</v>
      </c>
      <c r="AO143" s="12"/>
      <c r="AP143" s="16">
        <v>229</v>
      </c>
      <c r="AQ143" s="17">
        <v>5</v>
      </c>
      <c r="AR143" s="18" t="s">
        <v>37</v>
      </c>
      <c r="AS143" s="19">
        <v>4683</v>
      </c>
      <c r="AT143" s="19" t="s">
        <v>37</v>
      </c>
      <c r="AV143" s="16">
        <v>229</v>
      </c>
      <c r="AW143" s="17">
        <v>21</v>
      </c>
      <c r="AX143" s="18">
        <v>21</v>
      </c>
      <c r="AY143" s="19">
        <v>1596</v>
      </c>
      <c r="AZ143" s="19">
        <v>1596</v>
      </c>
    </row>
    <row r="144" spans="9:52" customFormat="1" x14ac:dyDescent="0.15">
      <c r="I144" s="14">
        <v>44703</v>
      </c>
      <c r="J144" s="15">
        <v>56</v>
      </c>
      <c r="K144" s="15">
        <v>55</v>
      </c>
      <c r="L144" s="15">
        <v>0</v>
      </c>
      <c r="M144" s="15">
        <v>0</v>
      </c>
      <c r="N144" s="15">
        <v>47</v>
      </c>
      <c r="O144" s="15">
        <v>46</v>
      </c>
      <c r="P144" s="15">
        <v>0</v>
      </c>
      <c r="Q144" s="15">
        <v>0</v>
      </c>
      <c r="R144" s="15">
        <v>0</v>
      </c>
      <c r="S144" s="15">
        <v>0</v>
      </c>
      <c r="T144" s="15">
        <v>27</v>
      </c>
      <c r="U144" s="15">
        <v>0</v>
      </c>
      <c r="V144" s="15">
        <v>0</v>
      </c>
      <c r="W144" s="15">
        <v>0</v>
      </c>
      <c r="X144" s="15">
        <v>0</v>
      </c>
      <c r="Y144" s="15">
        <v>0</v>
      </c>
      <c r="Z144" s="15">
        <v>0</v>
      </c>
      <c r="AA144" s="15">
        <v>0</v>
      </c>
      <c r="AB144" s="15">
        <v>0</v>
      </c>
      <c r="AC144" s="15">
        <v>0</v>
      </c>
      <c r="AD144" s="15">
        <v>0</v>
      </c>
      <c r="AE144" s="15">
        <v>0</v>
      </c>
      <c r="AF144" s="15">
        <v>0</v>
      </c>
      <c r="AG144" s="15">
        <v>0</v>
      </c>
      <c r="AH144" s="15">
        <v>0</v>
      </c>
      <c r="AI144" s="15">
        <v>0</v>
      </c>
      <c r="AJ144" s="15">
        <v>0</v>
      </c>
      <c r="AK144" s="15">
        <v>0</v>
      </c>
      <c r="AL144" s="15">
        <v>0</v>
      </c>
      <c r="AM144" s="15">
        <v>0</v>
      </c>
      <c r="AN144" s="15">
        <v>0</v>
      </c>
      <c r="AO144" s="12"/>
      <c r="AP144" s="16">
        <v>231</v>
      </c>
      <c r="AQ144" s="17">
        <v>5</v>
      </c>
      <c r="AR144" s="18" t="s">
        <v>37</v>
      </c>
      <c r="AS144" s="19">
        <v>4914</v>
      </c>
      <c r="AT144" s="19" t="s">
        <v>37</v>
      </c>
      <c r="AV144" s="16">
        <v>231</v>
      </c>
      <c r="AW144" s="17">
        <v>22</v>
      </c>
      <c r="AX144" s="18" t="s">
        <v>37</v>
      </c>
      <c r="AY144" s="19">
        <v>231</v>
      </c>
      <c r="AZ144" s="19" t="s">
        <v>37</v>
      </c>
    </row>
    <row r="145" spans="9:52" customFormat="1" x14ac:dyDescent="0.15">
      <c r="I145" s="14">
        <v>44704</v>
      </c>
      <c r="J145" s="15">
        <v>56</v>
      </c>
      <c r="K145" s="15">
        <v>56</v>
      </c>
      <c r="L145" s="15">
        <v>0</v>
      </c>
      <c r="M145" s="15">
        <v>0</v>
      </c>
      <c r="N145" s="15">
        <v>47</v>
      </c>
      <c r="O145" s="15">
        <v>46</v>
      </c>
      <c r="P145" s="15">
        <v>0</v>
      </c>
      <c r="Q145" s="15">
        <v>0</v>
      </c>
      <c r="R145" s="15">
        <v>0</v>
      </c>
      <c r="S145" s="15">
        <v>0</v>
      </c>
      <c r="T145" s="15">
        <v>27</v>
      </c>
      <c r="U145" s="15">
        <v>0</v>
      </c>
      <c r="V145" s="15">
        <v>0</v>
      </c>
      <c r="W145" s="15">
        <v>0</v>
      </c>
      <c r="X145" s="15">
        <v>0</v>
      </c>
      <c r="Y145" s="15">
        <v>0</v>
      </c>
      <c r="Z145" s="15">
        <v>0</v>
      </c>
      <c r="AA145" s="15">
        <v>0</v>
      </c>
      <c r="AB145" s="15">
        <v>0</v>
      </c>
      <c r="AC145" s="15">
        <v>0</v>
      </c>
      <c r="AD145" s="15">
        <v>0</v>
      </c>
      <c r="AE145" s="15">
        <v>0</v>
      </c>
      <c r="AF145" s="15">
        <v>0</v>
      </c>
      <c r="AG145" s="15">
        <v>0</v>
      </c>
      <c r="AH145" s="15">
        <v>0</v>
      </c>
      <c r="AI145" s="15">
        <v>0</v>
      </c>
      <c r="AJ145" s="15">
        <v>0</v>
      </c>
      <c r="AK145" s="15">
        <v>0</v>
      </c>
      <c r="AL145" s="15">
        <v>0</v>
      </c>
      <c r="AM145" s="15">
        <v>0</v>
      </c>
      <c r="AN145" s="15">
        <v>0</v>
      </c>
      <c r="AO145" s="12"/>
      <c r="AP145" s="16">
        <v>232</v>
      </c>
      <c r="AQ145" s="17">
        <v>5</v>
      </c>
      <c r="AR145" s="18" t="s">
        <v>37</v>
      </c>
      <c r="AS145" s="19">
        <v>5146</v>
      </c>
      <c r="AT145" s="19" t="s">
        <v>37</v>
      </c>
      <c r="AV145" s="16">
        <v>232</v>
      </c>
      <c r="AW145" s="17">
        <v>22</v>
      </c>
      <c r="AX145" s="18" t="s">
        <v>37</v>
      </c>
      <c r="AY145" s="19">
        <v>463</v>
      </c>
      <c r="AZ145" s="19" t="s">
        <v>37</v>
      </c>
    </row>
    <row r="146" spans="9:52" customFormat="1" x14ac:dyDescent="0.15">
      <c r="I146" s="14">
        <v>44705</v>
      </c>
      <c r="J146" s="15">
        <v>57</v>
      </c>
      <c r="K146" s="15">
        <v>56</v>
      </c>
      <c r="L146" s="15">
        <v>0</v>
      </c>
      <c r="M146" s="15">
        <v>0</v>
      </c>
      <c r="N146" s="15">
        <v>47</v>
      </c>
      <c r="O146" s="15">
        <v>46</v>
      </c>
      <c r="P146" s="15">
        <v>0</v>
      </c>
      <c r="Q146" s="15">
        <v>0</v>
      </c>
      <c r="R146" s="15">
        <v>0</v>
      </c>
      <c r="S146" s="15">
        <v>0</v>
      </c>
      <c r="T146" s="15">
        <v>27</v>
      </c>
      <c r="U146" s="15">
        <v>0</v>
      </c>
      <c r="V146" s="15">
        <v>0</v>
      </c>
      <c r="W146" s="15">
        <v>0</v>
      </c>
      <c r="X146" s="15">
        <v>0</v>
      </c>
      <c r="Y146" s="15">
        <v>0</v>
      </c>
      <c r="Z146" s="15">
        <v>0</v>
      </c>
      <c r="AA146" s="15">
        <v>0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</v>
      </c>
      <c r="AL146" s="15">
        <v>0</v>
      </c>
      <c r="AM146" s="15">
        <v>0</v>
      </c>
      <c r="AN146" s="15">
        <v>0</v>
      </c>
      <c r="AO146" s="12"/>
      <c r="AP146" s="16">
        <v>233</v>
      </c>
      <c r="AQ146" s="17">
        <v>5</v>
      </c>
      <c r="AR146" s="18" t="s">
        <v>37</v>
      </c>
      <c r="AS146" s="19">
        <v>5379</v>
      </c>
      <c r="AT146" s="19" t="s">
        <v>37</v>
      </c>
      <c r="AV146" s="16">
        <v>233</v>
      </c>
      <c r="AW146" s="17">
        <v>22</v>
      </c>
      <c r="AX146" s="18" t="s">
        <v>37</v>
      </c>
      <c r="AY146" s="19">
        <v>696</v>
      </c>
      <c r="AZ146" s="19" t="s">
        <v>37</v>
      </c>
    </row>
    <row r="147" spans="9:52" customFormat="1" x14ac:dyDescent="0.15">
      <c r="I147" s="14">
        <v>44706</v>
      </c>
      <c r="J147" s="15">
        <v>57</v>
      </c>
      <c r="K147" s="15">
        <v>56</v>
      </c>
      <c r="L147" s="15">
        <v>0</v>
      </c>
      <c r="M147" s="15">
        <v>0</v>
      </c>
      <c r="N147" s="15">
        <v>47</v>
      </c>
      <c r="O147" s="15">
        <v>46</v>
      </c>
      <c r="P147" s="15">
        <v>0</v>
      </c>
      <c r="Q147" s="15">
        <v>0</v>
      </c>
      <c r="R147" s="15">
        <v>0</v>
      </c>
      <c r="S147" s="15">
        <v>0</v>
      </c>
      <c r="T147" s="15">
        <v>27</v>
      </c>
      <c r="U147" s="15">
        <v>0</v>
      </c>
      <c r="V147" s="15">
        <v>0</v>
      </c>
      <c r="W147" s="15">
        <v>0</v>
      </c>
      <c r="X147" s="15">
        <v>0</v>
      </c>
      <c r="Y147" s="15">
        <v>0</v>
      </c>
      <c r="Z147" s="15">
        <v>0</v>
      </c>
      <c r="AA147" s="15">
        <v>0</v>
      </c>
      <c r="AB147" s="15">
        <v>0</v>
      </c>
      <c r="AC147" s="15">
        <v>0</v>
      </c>
      <c r="AD147" s="15">
        <v>0</v>
      </c>
      <c r="AE147" s="15">
        <v>0</v>
      </c>
      <c r="AF147" s="15">
        <v>0</v>
      </c>
      <c r="AG147" s="15">
        <v>0</v>
      </c>
      <c r="AH147" s="15">
        <v>0</v>
      </c>
      <c r="AI147" s="15">
        <v>0</v>
      </c>
      <c r="AJ147" s="15">
        <v>0</v>
      </c>
      <c r="AK147" s="15">
        <v>0</v>
      </c>
      <c r="AL147" s="15">
        <v>0</v>
      </c>
      <c r="AM147" s="15">
        <v>0</v>
      </c>
      <c r="AN147" s="15">
        <v>0</v>
      </c>
      <c r="AO147" s="12"/>
      <c r="AP147" s="16">
        <v>233</v>
      </c>
      <c r="AQ147" s="17">
        <v>5</v>
      </c>
      <c r="AR147" s="18" t="s">
        <v>37</v>
      </c>
      <c r="AS147" s="19">
        <v>5612</v>
      </c>
      <c r="AT147" s="19" t="s">
        <v>37</v>
      </c>
      <c r="AV147" s="16">
        <v>233</v>
      </c>
      <c r="AW147" s="17">
        <v>22</v>
      </c>
      <c r="AX147" s="18" t="s">
        <v>37</v>
      </c>
      <c r="AY147" s="19">
        <v>929</v>
      </c>
      <c r="AZ147" s="19" t="s">
        <v>37</v>
      </c>
    </row>
    <row r="148" spans="9:52" customFormat="1" x14ac:dyDescent="0.15">
      <c r="I148" s="14">
        <v>44707</v>
      </c>
      <c r="J148" s="15">
        <v>57</v>
      </c>
      <c r="K148" s="15">
        <v>56</v>
      </c>
      <c r="L148" s="15">
        <v>0</v>
      </c>
      <c r="M148" s="15">
        <v>0</v>
      </c>
      <c r="N148" s="15">
        <v>48</v>
      </c>
      <c r="O148" s="15">
        <v>46</v>
      </c>
      <c r="P148" s="15">
        <v>0</v>
      </c>
      <c r="Q148" s="15">
        <v>0</v>
      </c>
      <c r="R148" s="15">
        <v>0</v>
      </c>
      <c r="S148" s="15">
        <v>0</v>
      </c>
      <c r="T148" s="15">
        <v>27</v>
      </c>
      <c r="U148" s="15">
        <v>0</v>
      </c>
      <c r="V148" s="15">
        <v>0</v>
      </c>
      <c r="W148" s="15">
        <v>0</v>
      </c>
      <c r="X148" s="15">
        <v>0</v>
      </c>
      <c r="Y148" s="15">
        <v>0</v>
      </c>
      <c r="Z148" s="15">
        <v>0</v>
      </c>
      <c r="AA148" s="15">
        <v>0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2"/>
      <c r="AP148" s="16">
        <v>234</v>
      </c>
      <c r="AQ148" s="17">
        <v>5</v>
      </c>
      <c r="AR148" s="18" t="s">
        <v>37</v>
      </c>
      <c r="AS148" s="19">
        <v>5846</v>
      </c>
      <c r="AT148" s="19" t="s">
        <v>37</v>
      </c>
      <c r="AV148" s="16">
        <v>234</v>
      </c>
      <c r="AW148" s="17">
        <v>22</v>
      </c>
      <c r="AX148" s="18" t="s">
        <v>37</v>
      </c>
      <c r="AY148" s="19">
        <v>1163</v>
      </c>
      <c r="AZ148" s="19" t="s">
        <v>37</v>
      </c>
    </row>
    <row r="149" spans="9:52" customFormat="1" x14ac:dyDescent="0.15">
      <c r="I149" s="14">
        <v>44708</v>
      </c>
      <c r="J149" s="15">
        <v>57</v>
      </c>
      <c r="K149" s="15">
        <v>56</v>
      </c>
      <c r="L149" s="15">
        <v>0</v>
      </c>
      <c r="M149" s="15">
        <v>0</v>
      </c>
      <c r="N149" s="15">
        <v>48</v>
      </c>
      <c r="O149" s="15">
        <v>46</v>
      </c>
      <c r="P149" s="15">
        <v>0</v>
      </c>
      <c r="Q149" s="15">
        <v>0</v>
      </c>
      <c r="R149" s="15">
        <v>0</v>
      </c>
      <c r="S149" s="15">
        <v>0</v>
      </c>
      <c r="T149" s="15">
        <v>27</v>
      </c>
      <c r="U149" s="15">
        <v>0</v>
      </c>
      <c r="V149" s="15">
        <v>0</v>
      </c>
      <c r="W149" s="15">
        <v>0</v>
      </c>
      <c r="X149" s="15">
        <v>0</v>
      </c>
      <c r="Y149" s="15">
        <v>0</v>
      </c>
      <c r="Z149" s="15">
        <v>0</v>
      </c>
      <c r="AA149" s="15">
        <v>0</v>
      </c>
      <c r="AB149" s="15">
        <v>0</v>
      </c>
      <c r="AC149" s="15">
        <v>0</v>
      </c>
      <c r="AD149" s="15">
        <v>0</v>
      </c>
      <c r="AE149" s="15">
        <v>0</v>
      </c>
      <c r="AF149" s="15">
        <v>0</v>
      </c>
      <c r="AG149" s="15">
        <v>0</v>
      </c>
      <c r="AH149" s="15">
        <v>0</v>
      </c>
      <c r="AI149" s="15">
        <v>0</v>
      </c>
      <c r="AJ149" s="15">
        <v>0</v>
      </c>
      <c r="AK149" s="15">
        <v>0</v>
      </c>
      <c r="AL149" s="15">
        <v>0</v>
      </c>
      <c r="AM149" s="15">
        <v>0</v>
      </c>
      <c r="AN149" s="15">
        <v>0</v>
      </c>
      <c r="AO149" s="12"/>
      <c r="AP149" s="16">
        <v>234</v>
      </c>
      <c r="AQ149" s="17">
        <v>5</v>
      </c>
      <c r="AR149" s="18" t="s">
        <v>37</v>
      </c>
      <c r="AS149" s="19">
        <v>6080</v>
      </c>
      <c r="AT149" s="19" t="s">
        <v>37</v>
      </c>
      <c r="AV149" s="16">
        <v>234</v>
      </c>
      <c r="AW149" s="17">
        <v>22</v>
      </c>
      <c r="AX149" s="18" t="s">
        <v>37</v>
      </c>
      <c r="AY149" s="19">
        <v>1397</v>
      </c>
      <c r="AZ149" s="19" t="s">
        <v>37</v>
      </c>
    </row>
    <row r="150" spans="9:52" customFormat="1" x14ac:dyDescent="0.15">
      <c r="I150" s="14">
        <v>44709</v>
      </c>
      <c r="J150" s="15">
        <v>57</v>
      </c>
      <c r="K150" s="15">
        <v>56</v>
      </c>
      <c r="L150" s="15">
        <v>0</v>
      </c>
      <c r="M150" s="15">
        <v>0</v>
      </c>
      <c r="N150" s="15">
        <v>48</v>
      </c>
      <c r="O150" s="15">
        <v>46</v>
      </c>
      <c r="P150" s="15">
        <v>0</v>
      </c>
      <c r="Q150" s="15">
        <v>0</v>
      </c>
      <c r="R150" s="15">
        <v>0</v>
      </c>
      <c r="S150" s="15">
        <v>0</v>
      </c>
      <c r="T150" s="15">
        <v>27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</v>
      </c>
      <c r="AC150" s="15">
        <v>0</v>
      </c>
      <c r="AD150" s="15">
        <v>0</v>
      </c>
      <c r="AE150" s="15">
        <v>0</v>
      </c>
      <c r="AF150" s="15">
        <v>0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2"/>
      <c r="AP150" s="16">
        <v>234</v>
      </c>
      <c r="AQ150" s="17">
        <v>5</v>
      </c>
      <c r="AR150" s="18" t="s">
        <v>37</v>
      </c>
      <c r="AS150" s="19">
        <v>6314</v>
      </c>
      <c r="AT150" s="19" t="s">
        <v>37</v>
      </c>
      <c r="AV150" s="16">
        <v>234</v>
      </c>
      <c r="AW150" s="17">
        <v>22</v>
      </c>
      <c r="AX150" s="18">
        <v>22</v>
      </c>
      <c r="AY150" s="19">
        <v>1631</v>
      </c>
      <c r="AZ150" s="19">
        <v>1631</v>
      </c>
    </row>
    <row r="151" spans="9:52" customFormat="1" x14ac:dyDescent="0.15">
      <c r="I151" s="14">
        <v>44710</v>
      </c>
      <c r="J151" s="15">
        <v>57</v>
      </c>
      <c r="K151" s="15">
        <v>56</v>
      </c>
      <c r="L151" s="15">
        <v>0</v>
      </c>
      <c r="M151" s="15">
        <v>0</v>
      </c>
      <c r="N151" s="15">
        <v>48</v>
      </c>
      <c r="O151" s="15">
        <v>47</v>
      </c>
      <c r="P151" s="15">
        <v>0</v>
      </c>
      <c r="Q151" s="15">
        <v>0</v>
      </c>
      <c r="R151" s="15">
        <v>0</v>
      </c>
      <c r="S151" s="15">
        <v>0</v>
      </c>
      <c r="T151" s="15">
        <v>28</v>
      </c>
      <c r="U151" s="15">
        <v>0</v>
      </c>
      <c r="V151" s="15">
        <v>0</v>
      </c>
      <c r="W151" s="15">
        <v>0</v>
      </c>
      <c r="X151" s="15">
        <v>0</v>
      </c>
      <c r="Y151" s="15">
        <v>0</v>
      </c>
      <c r="Z151" s="15">
        <v>0</v>
      </c>
      <c r="AA151" s="15">
        <v>0</v>
      </c>
      <c r="AB151" s="15">
        <v>0</v>
      </c>
      <c r="AC151" s="15">
        <v>0</v>
      </c>
      <c r="AD151" s="15">
        <v>0</v>
      </c>
      <c r="AE151" s="15">
        <v>0</v>
      </c>
      <c r="AF151" s="15">
        <v>0</v>
      </c>
      <c r="AG151" s="15">
        <v>0</v>
      </c>
      <c r="AH151" s="15">
        <v>0</v>
      </c>
      <c r="AI151" s="15">
        <v>0</v>
      </c>
      <c r="AJ151" s="15">
        <v>0</v>
      </c>
      <c r="AK151" s="15">
        <v>0</v>
      </c>
      <c r="AL151" s="15">
        <v>0</v>
      </c>
      <c r="AM151" s="15">
        <v>0</v>
      </c>
      <c r="AN151" s="15">
        <v>0</v>
      </c>
      <c r="AO151" s="12"/>
      <c r="AP151" s="16">
        <v>236</v>
      </c>
      <c r="AQ151" s="17">
        <v>5</v>
      </c>
      <c r="AR151" s="18" t="s">
        <v>37</v>
      </c>
      <c r="AS151" s="19">
        <v>6550</v>
      </c>
      <c r="AT151" s="19" t="s">
        <v>37</v>
      </c>
      <c r="AV151" s="16">
        <v>236</v>
      </c>
      <c r="AW151" s="17">
        <v>23</v>
      </c>
      <c r="AX151" s="18" t="s">
        <v>37</v>
      </c>
      <c r="AY151" s="19">
        <v>236</v>
      </c>
      <c r="AZ151" s="19" t="s">
        <v>37</v>
      </c>
    </row>
    <row r="152" spans="9:52" customFormat="1" x14ac:dyDescent="0.15">
      <c r="I152" s="14">
        <v>44711</v>
      </c>
      <c r="J152" s="15">
        <v>57</v>
      </c>
      <c r="K152" s="15">
        <v>57</v>
      </c>
      <c r="L152" s="15">
        <v>0</v>
      </c>
      <c r="M152" s="15">
        <v>0</v>
      </c>
      <c r="N152" s="15">
        <v>48</v>
      </c>
      <c r="O152" s="15">
        <v>47</v>
      </c>
      <c r="P152" s="15">
        <v>0</v>
      </c>
      <c r="Q152" s="15">
        <v>0</v>
      </c>
      <c r="R152" s="15">
        <v>0</v>
      </c>
      <c r="S152" s="15">
        <v>0</v>
      </c>
      <c r="T152" s="15">
        <v>28</v>
      </c>
      <c r="U152" s="15">
        <v>0</v>
      </c>
      <c r="V152" s="15">
        <v>0</v>
      </c>
      <c r="W152" s="15">
        <v>0</v>
      </c>
      <c r="X152" s="15">
        <v>0</v>
      </c>
      <c r="Y152" s="15">
        <v>0</v>
      </c>
      <c r="Z152" s="15">
        <v>0</v>
      </c>
      <c r="AA152" s="15">
        <v>0</v>
      </c>
      <c r="AB152" s="15">
        <v>0</v>
      </c>
      <c r="AC152" s="15">
        <v>0</v>
      </c>
      <c r="AD152" s="15">
        <v>0</v>
      </c>
      <c r="AE152" s="15">
        <v>0</v>
      </c>
      <c r="AF152" s="15">
        <v>0</v>
      </c>
      <c r="AG152" s="15">
        <v>0</v>
      </c>
      <c r="AH152" s="15">
        <v>0</v>
      </c>
      <c r="AI152" s="15">
        <v>0</v>
      </c>
      <c r="AJ152" s="15">
        <v>0</v>
      </c>
      <c r="AK152" s="15">
        <v>0</v>
      </c>
      <c r="AL152" s="15">
        <v>0</v>
      </c>
      <c r="AM152" s="15">
        <v>0</v>
      </c>
      <c r="AN152" s="15">
        <v>0</v>
      </c>
      <c r="AO152" s="12"/>
      <c r="AP152" s="16">
        <v>237</v>
      </c>
      <c r="AQ152" s="17">
        <v>5</v>
      </c>
      <c r="AR152" s="18" t="s">
        <v>37</v>
      </c>
      <c r="AS152" s="19">
        <v>6787</v>
      </c>
      <c r="AT152" s="19" t="s">
        <v>37</v>
      </c>
      <c r="AV152" s="16">
        <v>237</v>
      </c>
      <c r="AW152" s="17">
        <v>23</v>
      </c>
      <c r="AX152" s="18" t="s">
        <v>37</v>
      </c>
      <c r="AY152" s="19">
        <v>473</v>
      </c>
      <c r="AZ152" s="19" t="s">
        <v>37</v>
      </c>
    </row>
    <row r="153" spans="9:52" customFormat="1" x14ac:dyDescent="0.15">
      <c r="I153" s="14">
        <v>44712</v>
      </c>
      <c r="J153" s="15">
        <v>58</v>
      </c>
      <c r="K153" s="15">
        <v>57</v>
      </c>
      <c r="L153" s="15">
        <v>0</v>
      </c>
      <c r="M153" s="15">
        <v>0</v>
      </c>
      <c r="N153" s="15">
        <v>48</v>
      </c>
      <c r="O153" s="15">
        <v>47</v>
      </c>
      <c r="P153" s="15">
        <v>0</v>
      </c>
      <c r="Q153" s="15">
        <v>0</v>
      </c>
      <c r="R153" s="15">
        <v>0</v>
      </c>
      <c r="S153" s="15">
        <v>0</v>
      </c>
      <c r="T153" s="15">
        <v>28</v>
      </c>
      <c r="U153" s="15">
        <v>0</v>
      </c>
      <c r="V153" s="15">
        <v>0</v>
      </c>
      <c r="W153" s="15">
        <v>0</v>
      </c>
      <c r="X153" s="15">
        <v>0</v>
      </c>
      <c r="Y153" s="15">
        <v>0</v>
      </c>
      <c r="Z153" s="15">
        <v>0</v>
      </c>
      <c r="AA153" s="15">
        <v>0</v>
      </c>
      <c r="AB153" s="15">
        <v>0</v>
      </c>
      <c r="AC153" s="15">
        <v>0</v>
      </c>
      <c r="AD153" s="15">
        <v>0</v>
      </c>
      <c r="AE153" s="15">
        <v>0</v>
      </c>
      <c r="AF153" s="15">
        <v>0</v>
      </c>
      <c r="AG153" s="15">
        <v>0</v>
      </c>
      <c r="AH153" s="15">
        <v>0</v>
      </c>
      <c r="AI153" s="15">
        <v>0</v>
      </c>
      <c r="AJ153" s="15">
        <v>0</v>
      </c>
      <c r="AK153" s="15">
        <v>0</v>
      </c>
      <c r="AL153" s="15">
        <v>0</v>
      </c>
      <c r="AM153" s="15">
        <v>0</v>
      </c>
      <c r="AN153" s="15">
        <v>0</v>
      </c>
      <c r="AO153" s="12"/>
      <c r="AP153" s="16">
        <v>238</v>
      </c>
      <c r="AQ153" s="17">
        <v>5</v>
      </c>
      <c r="AR153" s="18">
        <v>5</v>
      </c>
      <c r="AS153" s="19">
        <v>7025</v>
      </c>
      <c r="AT153" s="19">
        <v>7025</v>
      </c>
      <c r="AV153" s="16">
        <v>238</v>
      </c>
      <c r="AW153" s="17">
        <v>23</v>
      </c>
      <c r="AX153" s="18" t="s">
        <v>37</v>
      </c>
      <c r="AY153" s="19">
        <v>711</v>
      </c>
      <c r="AZ153" s="19" t="s">
        <v>37</v>
      </c>
    </row>
    <row r="154" spans="9:52" customFormat="1" x14ac:dyDescent="0.15">
      <c r="I154" s="14">
        <v>44713</v>
      </c>
      <c r="J154" s="15">
        <v>58</v>
      </c>
      <c r="K154" s="15">
        <v>57</v>
      </c>
      <c r="L154" s="15">
        <v>0</v>
      </c>
      <c r="M154" s="15">
        <v>0</v>
      </c>
      <c r="N154" s="15">
        <v>48</v>
      </c>
      <c r="O154" s="15">
        <v>47</v>
      </c>
      <c r="P154" s="15">
        <v>0</v>
      </c>
      <c r="Q154" s="15">
        <v>0</v>
      </c>
      <c r="R154" s="15">
        <v>0</v>
      </c>
      <c r="S154" s="15">
        <v>0</v>
      </c>
      <c r="T154" s="15">
        <v>28</v>
      </c>
      <c r="U154" s="15">
        <v>0</v>
      </c>
      <c r="V154" s="15">
        <v>0</v>
      </c>
      <c r="W154" s="15">
        <v>0</v>
      </c>
      <c r="X154" s="15">
        <v>0</v>
      </c>
      <c r="Y154" s="15">
        <v>0</v>
      </c>
      <c r="Z154" s="15">
        <v>0</v>
      </c>
      <c r="AA154" s="15">
        <v>0</v>
      </c>
      <c r="AB154" s="15">
        <v>0</v>
      </c>
      <c r="AC154" s="15">
        <v>0</v>
      </c>
      <c r="AD154" s="15">
        <v>0</v>
      </c>
      <c r="AE154" s="15">
        <v>0</v>
      </c>
      <c r="AF154" s="15">
        <v>0</v>
      </c>
      <c r="AG154" s="15">
        <v>0</v>
      </c>
      <c r="AH154" s="15">
        <v>0</v>
      </c>
      <c r="AI154" s="15">
        <v>0</v>
      </c>
      <c r="AJ154" s="15">
        <v>0</v>
      </c>
      <c r="AK154" s="15">
        <v>0</v>
      </c>
      <c r="AL154" s="15">
        <v>0</v>
      </c>
      <c r="AM154" s="15">
        <v>0</v>
      </c>
      <c r="AN154" s="15">
        <v>0</v>
      </c>
      <c r="AO154" s="12"/>
      <c r="AP154" s="16">
        <v>238</v>
      </c>
      <c r="AQ154" s="17">
        <v>6</v>
      </c>
      <c r="AR154" s="18" t="s">
        <v>37</v>
      </c>
      <c r="AS154" s="19">
        <v>238</v>
      </c>
      <c r="AT154" s="19" t="s">
        <v>37</v>
      </c>
      <c r="AV154" s="16">
        <v>238</v>
      </c>
      <c r="AW154" s="17">
        <v>23</v>
      </c>
      <c r="AX154" s="18" t="s">
        <v>37</v>
      </c>
      <c r="AY154" s="19">
        <v>949</v>
      </c>
      <c r="AZ154" s="19" t="s">
        <v>37</v>
      </c>
    </row>
    <row r="155" spans="9:52" customFormat="1" x14ac:dyDescent="0.15">
      <c r="I155" s="14">
        <v>44714</v>
      </c>
      <c r="J155" s="15">
        <v>58</v>
      </c>
      <c r="K155" s="15">
        <v>57</v>
      </c>
      <c r="L155" s="15">
        <v>0</v>
      </c>
      <c r="M155" s="15">
        <v>0</v>
      </c>
      <c r="N155" s="15">
        <v>49</v>
      </c>
      <c r="O155" s="15">
        <v>47</v>
      </c>
      <c r="P155" s="15">
        <v>0</v>
      </c>
      <c r="Q155" s="15">
        <v>0</v>
      </c>
      <c r="R155" s="15">
        <v>0</v>
      </c>
      <c r="S155" s="15">
        <v>0</v>
      </c>
      <c r="T155" s="15">
        <v>28</v>
      </c>
      <c r="U155" s="15">
        <v>0</v>
      </c>
      <c r="V155" s="15">
        <v>0</v>
      </c>
      <c r="W155" s="15">
        <v>0</v>
      </c>
      <c r="X155" s="15">
        <v>0</v>
      </c>
      <c r="Y155" s="15">
        <v>0</v>
      </c>
      <c r="Z155" s="15">
        <v>0</v>
      </c>
      <c r="AA155" s="15">
        <v>0</v>
      </c>
      <c r="AB155" s="15">
        <v>0</v>
      </c>
      <c r="AC155" s="15">
        <v>0</v>
      </c>
      <c r="AD155" s="15">
        <v>0</v>
      </c>
      <c r="AE155" s="15">
        <v>0</v>
      </c>
      <c r="AF155" s="15">
        <v>0</v>
      </c>
      <c r="AG155" s="15">
        <v>0</v>
      </c>
      <c r="AH155" s="15">
        <v>0</v>
      </c>
      <c r="AI155" s="15">
        <v>0</v>
      </c>
      <c r="AJ155" s="15">
        <v>0</v>
      </c>
      <c r="AK155" s="15">
        <v>0</v>
      </c>
      <c r="AL155" s="15">
        <v>0</v>
      </c>
      <c r="AM155" s="15">
        <v>0</v>
      </c>
      <c r="AN155" s="15">
        <v>0</v>
      </c>
      <c r="AO155" s="12"/>
      <c r="AP155" s="16">
        <v>239</v>
      </c>
      <c r="AQ155" s="17">
        <v>6</v>
      </c>
      <c r="AR155" s="18" t="s">
        <v>37</v>
      </c>
      <c r="AS155" s="19">
        <v>477</v>
      </c>
      <c r="AT155" s="19" t="s">
        <v>37</v>
      </c>
      <c r="AV155" s="16">
        <v>239</v>
      </c>
      <c r="AW155" s="17">
        <v>23</v>
      </c>
      <c r="AX155" s="18" t="s">
        <v>37</v>
      </c>
      <c r="AY155" s="19">
        <v>1188</v>
      </c>
      <c r="AZ155" s="19" t="s">
        <v>37</v>
      </c>
    </row>
    <row r="156" spans="9:52" customFormat="1" x14ac:dyDescent="0.15">
      <c r="I156" s="14">
        <v>44715</v>
      </c>
      <c r="J156" s="15">
        <v>58</v>
      </c>
      <c r="K156" s="15">
        <v>57</v>
      </c>
      <c r="L156" s="15">
        <v>0</v>
      </c>
      <c r="M156" s="15">
        <v>0</v>
      </c>
      <c r="N156" s="15">
        <v>49</v>
      </c>
      <c r="O156" s="15">
        <v>47</v>
      </c>
      <c r="P156" s="15">
        <v>0</v>
      </c>
      <c r="Q156" s="15">
        <v>0</v>
      </c>
      <c r="R156" s="15">
        <v>0</v>
      </c>
      <c r="S156" s="15">
        <v>0</v>
      </c>
      <c r="T156" s="15">
        <v>28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2"/>
      <c r="AP156" s="16">
        <v>239</v>
      </c>
      <c r="AQ156" s="17">
        <v>6</v>
      </c>
      <c r="AR156" s="18" t="s">
        <v>37</v>
      </c>
      <c r="AS156" s="19">
        <v>716</v>
      </c>
      <c r="AT156" s="19" t="s">
        <v>37</v>
      </c>
      <c r="AV156" s="16">
        <v>239</v>
      </c>
      <c r="AW156" s="17">
        <v>23</v>
      </c>
      <c r="AX156" s="18" t="s">
        <v>37</v>
      </c>
      <c r="AY156" s="19">
        <v>1427</v>
      </c>
      <c r="AZ156" s="19" t="s">
        <v>37</v>
      </c>
    </row>
    <row r="157" spans="9:52" customFormat="1" x14ac:dyDescent="0.15">
      <c r="I157" s="14">
        <v>44716</v>
      </c>
      <c r="J157" s="15">
        <v>58</v>
      </c>
      <c r="K157" s="15">
        <v>57</v>
      </c>
      <c r="L157" s="15">
        <v>0</v>
      </c>
      <c r="M157" s="15">
        <v>0</v>
      </c>
      <c r="N157" s="15">
        <v>49</v>
      </c>
      <c r="O157" s="15">
        <v>47</v>
      </c>
      <c r="P157" s="15">
        <v>0</v>
      </c>
      <c r="Q157" s="15">
        <v>0</v>
      </c>
      <c r="R157" s="15">
        <v>0</v>
      </c>
      <c r="S157" s="15">
        <v>0</v>
      </c>
      <c r="T157" s="15">
        <v>28</v>
      </c>
      <c r="U157" s="15">
        <v>0</v>
      </c>
      <c r="V157" s="15">
        <v>0</v>
      </c>
      <c r="W157" s="15">
        <v>0</v>
      </c>
      <c r="X157" s="15">
        <v>0</v>
      </c>
      <c r="Y157" s="15">
        <v>0</v>
      </c>
      <c r="Z157" s="15">
        <v>0</v>
      </c>
      <c r="AA157" s="15">
        <v>0</v>
      </c>
      <c r="AB157" s="15">
        <v>0</v>
      </c>
      <c r="AC157" s="15">
        <v>0</v>
      </c>
      <c r="AD157" s="15">
        <v>0</v>
      </c>
      <c r="AE157" s="15">
        <v>0</v>
      </c>
      <c r="AF157" s="15">
        <v>0</v>
      </c>
      <c r="AG157" s="15">
        <v>0</v>
      </c>
      <c r="AH157" s="15">
        <v>0</v>
      </c>
      <c r="AI157" s="15">
        <v>0</v>
      </c>
      <c r="AJ157" s="15">
        <v>0</v>
      </c>
      <c r="AK157" s="15">
        <v>0</v>
      </c>
      <c r="AL157" s="15">
        <v>0</v>
      </c>
      <c r="AM157" s="15">
        <v>0</v>
      </c>
      <c r="AN157" s="15">
        <v>0</v>
      </c>
      <c r="AO157" s="12"/>
      <c r="AP157" s="16">
        <v>239</v>
      </c>
      <c r="AQ157" s="17">
        <v>6</v>
      </c>
      <c r="AR157" s="18" t="s">
        <v>37</v>
      </c>
      <c r="AS157" s="19">
        <v>955</v>
      </c>
      <c r="AT157" s="19" t="s">
        <v>37</v>
      </c>
      <c r="AV157" s="16">
        <v>239</v>
      </c>
      <c r="AW157" s="17">
        <v>23</v>
      </c>
      <c r="AX157" s="18">
        <v>23</v>
      </c>
      <c r="AY157" s="19">
        <v>1666</v>
      </c>
      <c r="AZ157" s="19">
        <v>1666</v>
      </c>
    </row>
    <row r="158" spans="9:52" customFormat="1" x14ac:dyDescent="0.15">
      <c r="I158" s="14">
        <v>44717</v>
      </c>
      <c r="J158" s="15">
        <v>58</v>
      </c>
      <c r="K158" s="15">
        <v>57</v>
      </c>
      <c r="L158" s="15">
        <v>0</v>
      </c>
      <c r="M158" s="15">
        <v>0</v>
      </c>
      <c r="N158" s="15">
        <v>49</v>
      </c>
      <c r="O158" s="15">
        <v>48</v>
      </c>
      <c r="P158" s="15">
        <v>0</v>
      </c>
      <c r="Q158" s="15">
        <v>0</v>
      </c>
      <c r="R158" s="15">
        <v>0</v>
      </c>
      <c r="S158" s="15">
        <v>0</v>
      </c>
      <c r="T158" s="15">
        <v>29</v>
      </c>
      <c r="U158" s="15">
        <v>0</v>
      </c>
      <c r="V158" s="15">
        <v>0</v>
      </c>
      <c r="W158" s="15">
        <v>0</v>
      </c>
      <c r="X158" s="15">
        <v>0</v>
      </c>
      <c r="Y158" s="15">
        <v>0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2"/>
      <c r="AP158" s="16">
        <v>241</v>
      </c>
      <c r="AQ158" s="17">
        <v>6</v>
      </c>
      <c r="AR158" s="18" t="s">
        <v>37</v>
      </c>
      <c r="AS158" s="19">
        <v>1196</v>
      </c>
      <c r="AT158" s="19" t="s">
        <v>37</v>
      </c>
      <c r="AV158" s="16">
        <v>241</v>
      </c>
      <c r="AW158" s="17">
        <v>24</v>
      </c>
      <c r="AX158" s="18" t="s">
        <v>37</v>
      </c>
      <c r="AY158" s="19">
        <v>241</v>
      </c>
      <c r="AZ158" s="19" t="s">
        <v>37</v>
      </c>
    </row>
    <row r="159" spans="9:52" customFormat="1" x14ac:dyDescent="0.15">
      <c r="I159" s="14">
        <v>44718</v>
      </c>
      <c r="J159" s="15">
        <v>58</v>
      </c>
      <c r="K159" s="15">
        <v>58</v>
      </c>
      <c r="L159" s="15">
        <v>0</v>
      </c>
      <c r="M159" s="15">
        <v>0</v>
      </c>
      <c r="N159" s="15">
        <v>49</v>
      </c>
      <c r="O159" s="15">
        <v>48</v>
      </c>
      <c r="P159" s="15">
        <v>0</v>
      </c>
      <c r="Q159" s="15">
        <v>0</v>
      </c>
      <c r="R159" s="15">
        <v>0</v>
      </c>
      <c r="S159" s="15">
        <v>0</v>
      </c>
      <c r="T159" s="15">
        <v>29</v>
      </c>
      <c r="U159" s="15">
        <v>0</v>
      </c>
      <c r="V159" s="15">
        <v>0</v>
      </c>
      <c r="W159" s="15">
        <v>0</v>
      </c>
      <c r="X159" s="15">
        <v>0</v>
      </c>
      <c r="Y159" s="15">
        <v>0</v>
      </c>
      <c r="Z159" s="15">
        <v>0</v>
      </c>
      <c r="AA159" s="15">
        <v>0</v>
      </c>
      <c r="AB159" s="15">
        <v>0</v>
      </c>
      <c r="AC159" s="15">
        <v>0</v>
      </c>
      <c r="AD159" s="15">
        <v>0</v>
      </c>
      <c r="AE159" s="15">
        <v>0</v>
      </c>
      <c r="AF159" s="15">
        <v>0</v>
      </c>
      <c r="AG159" s="15">
        <v>0</v>
      </c>
      <c r="AH159" s="15">
        <v>0</v>
      </c>
      <c r="AI159" s="15">
        <v>0</v>
      </c>
      <c r="AJ159" s="15">
        <v>0</v>
      </c>
      <c r="AK159" s="15">
        <v>0</v>
      </c>
      <c r="AL159" s="15">
        <v>0</v>
      </c>
      <c r="AM159" s="15">
        <v>0</v>
      </c>
      <c r="AN159" s="15">
        <v>0</v>
      </c>
      <c r="AO159" s="12"/>
      <c r="AP159" s="16">
        <v>242</v>
      </c>
      <c r="AQ159" s="17">
        <v>6</v>
      </c>
      <c r="AR159" s="18" t="s">
        <v>37</v>
      </c>
      <c r="AS159" s="19">
        <v>1438</v>
      </c>
      <c r="AT159" s="19" t="s">
        <v>37</v>
      </c>
      <c r="AV159" s="16">
        <v>242</v>
      </c>
      <c r="AW159" s="17">
        <v>24</v>
      </c>
      <c r="AX159" s="18" t="s">
        <v>37</v>
      </c>
      <c r="AY159" s="19">
        <v>483</v>
      </c>
      <c r="AZ159" s="19" t="s">
        <v>37</v>
      </c>
    </row>
    <row r="160" spans="9:52" customFormat="1" x14ac:dyDescent="0.15">
      <c r="I160" s="14">
        <v>44719</v>
      </c>
      <c r="J160" s="15">
        <v>59</v>
      </c>
      <c r="K160" s="15">
        <v>58</v>
      </c>
      <c r="L160" s="15">
        <v>0</v>
      </c>
      <c r="M160" s="15">
        <v>0</v>
      </c>
      <c r="N160" s="15">
        <v>49</v>
      </c>
      <c r="O160" s="15">
        <v>48</v>
      </c>
      <c r="P160" s="15">
        <v>0</v>
      </c>
      <c r="Q160" s="15">
        <v>0</v>
      </c>
      <c r="R160" s="15">
        <v>0</v>
      </c>
      <c r="S160" s="15">
        <v>0</v>
      </c>
      <c r="T160" s="15">
        <v>29</v>
      </c>
      <c r="U160" s="15">
        <v>0</v>
      </c>
      <c r="V160" s="15">
        <v>0</v>
      </c>
      <c r="W160" s="15">
        <v>0</v>
      </c>
      <c r="X160" s="15">
        <v>0</v>
      </c>
      <c r="Y160" s="15">
        <v>0</v>
      </c>
      <c r="Z160" s="15">
        <v>0</v>
      </c>
      <c r="AA160" s="15">
        <v>0</v>
      </c>
      <c r="AB160" s="15">
        <v>0</v>
      </c>
      <c r="AC160" s="15">
        <v>0</v>
      </c>
      <c r="AD160" s="15">
        <v>0</v>
      </c>
      <c r="AE160" s="15">
        <v>0</v>
      </c>
      <c r="AF160" s="15">
        <v>0</v>
      </c>
      <c r="AG160" s="15">
        <v>0</v>
      </c>
      <c r="AH160" s="15">
        <v>0</v>
      </c>
      <c r="AI160" s="15">
        <v>0</v>
      </c>
      <c r="AJ160" s="15">
        <v>0</v>
      </c>
      <c r="AK160" s="15">
        <v>0</v>
      </c>
      <c r="AL160" s="15">
        <v>0</v>
      </c>
      <c r="AM160" s="15">
        <v>0</v>
      </c>
      <c r="AN160" s="15">
        <v>0</v>
      </c>
      <c r="AO160" s="12"/>
      <c r="AP160" s="16">
        <v>243</v>
      </c>
      <c r="AQ160" s="17">
        <v>6</v>
      </c>
      <c r="AR160" s="18" t="s">
        <v>37</v>
      </c>
      <c r="AS160" s="19">
        <v>1681</v>
      </c>
      <c r="AT160" s="19" t="s">
        <v>37</v>
      </c>
      <c r="AV160" s="16">
        <v>243</v>
      </c>
      <c r="AW160" s="17">
        <v>24</v>
      </c>
      <c r="AX160" s="18" t="s">
        <v>37</v>
      </c>
      <c r="AY160" s="19">
        <v>726</v>
      </c>
      <c r="AZ160" s="19" t="s">
        <v>37</v>
      </c>
    </row>
    <row r="161" spans="9:52" customFormat="1" x14ac:dyDescent="0.15">
      <c r="I161" s="14">
        <v>44720</v>
      </c>
      <c r="J161" s="15">
        <v>59</v>
      </c>
      <c r="K161" s="15">
        <v>58</v>
      </c>
      <c r="L161" s="15">
        <v>0</v>
      </c>
      <c r="M161" s="15">
        <v>0</v>
      </c>
      <c r="N161" s="15">
        <v>49</v>
      </c>
      <c r="O161" s="15">
        <v>48</v>
      </c>
      <c r="P161" s="15">
        <v>0</v>
      </c>
      <c r="Q161" s="15">
        <v>0</v>
      </c>
      <c r="R161" s="15">
        <v>0</v>
      </c>
      <c r="S161" s="15">
        <v>0</v>
      </c>
      <c r="T161" s="15">
        <v>29</v>
      </c>
      <c r="U161" s="15">
        <v>0</v>
      </c>
      <c r="V161" s="15">
        <v>0</v>
      </c>
      <c r="W161" s="15">
        <v>0</v>
      </c>
      <c r="X161" s="15">
        <v>0</v>
      </c>
      <c r="Y161" s="15">
        <v>0</v>
      </c>
      <c r="Z161" s="15">
        <v>0</v>
      </c>
      <c r="AA161" s="15">
        <v>0</v>
      </c>
      <c r="AB161" s="15">
        <v>0</v>
      </c>
      <c r="AC161" s="15">
        <v>0</v>
      </c>
      <c r="AD161" s="15">
        <v>0</v>
      </c>
      <c r="AE161" s="15">
        <v>0</v>
      </c>
      <c r="AF161" s="15">
        <v>0</v>
      </c>
      <c r="AG161" s="15">
        <v>0</v>
      </c>
      <c r="AH161" s="15">
        <v>0</v>
      </c>
      <c r="AI161" s="15">
        <v>0</v>
      </c>
      <c r="AJ161" s="15">
        <v>0</v>
      </c>
      <c r="AK161" s="15">
        <v>0</v>
      </c>
      <c r="AL161" s="15">
        <v>0</v>
      </c>
      <c r="AM161" s="15">
        <v>0</v>
      </c>
      <c r="AN161" s="15">
        <v>0</v>
      </c>
      <c r="AO161" s="12"/>
      <c r="AP161" s="16">
        <v>243</v>
      </c>
      <c r="AQ161" s="17">
        <v>6</v>
      </c>
      <c r="AR161" s="18" t="s">
        <v>37</v>
      </c>
      <c r="AS161" s="19">
        <v>1924</v>
      </c>
      <c r="AT161" s="19" t="s">
        <v>37</v>
      </c>
      <c r="AV161" s="16">
        <v>243</v>
      </c>
      <c r="AW161" s="17">
        <v>24</v>
      </c>
      <c r="AX161" s="18" t="s">
        <v>37</v>
      </c>
      <c r="AY161" s="19">
        <v>969</v>
      </c>
      <c r="AZ161" s="19" t="s">
        <v>37</v>
      </c>
    </row>
    <row r="162" spans="9:52" customFormat="1" x14ac:dyDescent="0.15">
      <c r="I162" s="14">
        <v>44721</v>
      </c>
      <c r="J162" s="15">
        <v>59</v>
      </c>
      <c r="K162" s="15">
        <v>58</v>
      </c>
      <c r="L162" s="15">
        <v>0</v>
      </c>
      <c r="M162" s="15">
        <v>0</v>
      </c>
      <c r="N162" s="15">
        <v>50</v>
      </c>
      <c r="O162" s="15">
        <v>48</v>
      </c>
      <c r="P162" s="15">
        <v>0</v>
      </c>
      <c r="Q162" s="15">
        <v>0</v>
      </c>
      <c r="R162" s="15">
        <v>0</v>
      </c>
      <c r="S162" s="15">
        <v>0</v>
      </c>
      <c r="T162" s="15">
        <v>29</v>
      </c>
      <c r="U162" s="15">
        <v>0</v>
      </c>
      <c r="V162" s="15">
        <v>0</v>
      </c>
      <c r="W162" s="15">
        <v>0</v>
      </c>
      <c r="X162" s="15">
        <v>0</v>
      </c>
      <c r="Y162" s="15">
        <v>0</v>
      </c>
      <c r="Z162" s="15">
        <v>0</v>
      </c>
      <c r="AA162" s="15">
        <v>0</v>
      </c>
      <c r="AB162" s="15">
        <v>0</v>
      </c>
      <c r="AC162" s="15">
        <v>0</v>
      </c>
      <c r="AD162" s="15">
        <v>0</v>
      </c>
      <c r="AE162" s="15">
        <v>0</v>
      </c>
      <c r="AF162" s="15">
        <v>0</v>
      </c>
      <c r="AG162" s="15">
        <v>0</v>
      </c>
      <c r="AH162" s="15">
        <v>0</v>
      </c>
      <c r="AI162" s="15">
        <v>0</v>
      </c>
      <c r="AJ162" s="15">
        <v>0</v>
      </c>
      <c r="AK162" s="15">
        <v>0</v>
      </c>
      <c r="AL162" s="15">
        <v>0</v>
      </c>
      <c r="AM162" s="15">
        <v>0</v>
      </c>
      <c r="AN162" s="15">
        <v>0</v>
      </c>
      <c r="AO162" s="12"/>
      <c r="AP162" s="16">
        <v>244</v>
      </c>
      <c r="AQ162" s="17">
        <v>6</v>
      </c>
      <c r="AR162" s="18" t="s">
        <v>37</v>
      </c>
      <c r="AS162" s="19">
        <v>2168</v>
      </c>
      <c r="AT162" s="19" t="s">
        <v>37</v>
      </c>
      <c r="AV162" s="16">
        <v>244</v>
      </c>
      <c r="AW162" s="17">
        <v>24</v>
      </c>
      <c r="AX162" s="18" t="s">
        <v>37</v>
      </c>
      <c r="AY162" s="19">
        <v>1213</v>
      </c>
      <c r="AZ162" s="19" t="s">
        <v>37</v>
      </c>
    </row>
    <row r="163" spans="9:52" customFormat="1" x14ac:dyDescent="0.15">
      <c r="I163" s="14">
        <v>44722</v>
      </c>
      <c r="J163" s="15">
        <v>59</v>
      </c>
      <c r="K163" s="15">
        <v>58</v>
      </c>
      <c r="L163" s="15">
        <v>0</v>
      </c>
      <c r="M163" s="15">
        <v>0</v>
      </c>
      <c r="N163" s="15">
        <v>50</v>
      </c>
      <c r="O163" s="15">
        <v>48</v>
      </c>
      <c r="P163" s="15">
        <v>0</v>
      </c>
      <c r="Q163" s="15">
        <v>0</v>
      </c>
      <c r="R163" s="15">
        <v>0</v>
      </c>
      <c r="S163" s="15">
        <v>0</v>
      </c>
      <c r="T163" s="15">
        <v>29</v>
      </c>
      <c r="U163" s="15">
        <v>0</v>
      </c>
      <c r="V163" s="15">
        <v>0</v>
      </c>
      <c r="W163" s="15">
        <v>0</v>
      </c>
      <c r="X163" s="15">
        <v>0</v>
      </c>
      <c r="Y163" s="15">
        <v>0</v>
      </c>
      <c r="Z163" s="15">
        <v>0</v>
      </c>
      <c r="AA163" s="15">
        <v>0</v>
      </c>
      <c r="AB163" s="15">
        <v>0</v>
      </c>
      <c r="AC163" s="15">
        <v>0</v>
      </c>
      <c r="AD163" s="15">
        <v>0</v>
      </c>
      <c r="AE163" s="15">
        <v>0</v>
      </c>
      <c r="AF163" s="15">
        <v>0</v>
      </c>
      <c r="AG163" s="15">
        <v>0</v>
      </c>
      <c r="AH163" s="15">
        <v>0</v>
      </c>
      <c r="AI163" s="15">
        <v>0</v>
      </c>
      <c r="AJ163" s="15">
        <v>0</v>
      </c>
      <c r="AK163" s="15">
        <v>0</v>
      </c>
      <c r="AL163" s="15">
        <v>0</v>
      </c>
      <c r="AM163" s="15">
        <v>0</v>
      </c>
      <c r="AN163" s="15">
        <v>0</v>
      </c>
      <c r="AO163" s="12"/>
      <c r="AP163" s="16">
        <v>244</v>
      </c>
      <c r="AQ163" s="17">
        <v>6</v>
      </c>
      <c r="AR163" s="18" t="s">
        <v>37</v>
      </c>
      <c r="AS163" s="19">
        <v>2412</v>
      </c>
      <c r="AT163" s="19" t="s">
        <v>37</v>
      </c>
      <c r="AV163" s="16">
        <v>244</v>
      </c>
      <c r="AW163" s="17">
        <v>24</v>
      </c>
      <c r="AX163" s="18" t="s">
        <v>37</v>
      </c>
      <c r="AY163" s="19">
        <v>1457</v>
      </c>
      <c r="AZ163" s="19" t="s">
        <v>37</v>
      </c>
    </row>
    <row r="164" spans="9:52" customFormat="1" x14ac:dyDescent="0.15">
      <c r="I164" s="14">
        <v>44723</v>
      </c>
      <c r="J164" s="15">
        <v>59</v>
      </c>
      <c r="K164" s="15">
        <v>58</v>
      </c>
      <c r="L164" s="15">
        <v>0</v>
      </c>
      <c r="M164" s="15">
        <v>0</v>
      </c>
      <c r="N164" s="15">
        <v>50</v>
      </c>
      <c r="O164" s="15">
        <v>48</v>
      </c>
      <c r="P164" s="15">
        <v>0</v>
      </c>
      <c r="Q164" s="15">
        <v>0</v>
      </c>
      <c r="R164" s="15">
        <v>0</v>
      </c>
      <c r="S164" s="15">
        <v>0</v>
      </c>
      <c r="T164" s="15">
        <v>29</v>
      </c>
      <c r="U164" s="15">
        <v>0</v>
      </c>
      <c r="V164" s="15">
        <v>0</v>
      </c>
      <c r="W164" s="15">
        <v>0</v>
      </c>
      <c r="X164" s="15">
        <v>0</v>
      </c>
      <c r="Y164" s="15">
        <v>0</v>
      </c>
      <c r="Z164" s="15">
        <v>0</v>
      </c>
      <c r="AA164" s="15">
        <v>0</v>
      </c>
      <c r="AB164" s="15">
        <v>0</v>
      </c>
      <c r="AC164" s="15">
        <v>0</v>
      </c>
      <c r="AD164" s="15">
        <v>0</v>
      </c>
      <c r="AE164" s="15">
        <v>0</v>
      </c>
      <c r="AF164" s="15">
        <v>0</v>
      </c>
      <c r="AG164" s="15">
        <v>0</v>
      </c>
      <c r="AH164" s="15">
        <v>0</v>
      </c>
      <c r="AI164" s="15">
        <v>0</v>
      </c>
      <c r="AJ164" s="15">
        <v>0</v>
      </c>
      <c r="AK164" s="15">
        <v>0</v>
      </c>
      <c r="AL164" s="15">
        <v>0</v>
      </c>
      <c r="AM164" s="15">
        <v>0</v>
      </c>
      <c r="AN164" s="15">
        <v>0</v>
      </c>
      <c r="AO164" s="12"/>
      <c r="AP164" s="16">
        <v>244</v>
      </c>
      <c r="AQ164" s="17">
        <v>6</v>
      </c>
      <c r="AR164" s="18" t="s">
        <v>37</v>
      </c>
      <c r="AS164" s="19">
        <v>2656</v>
      </c>
      <c r="AT164" s="19" t="s">
        <v>37</v>
      </c>
      <c r="AV164" s="16">
        <v>244</v>
      </c>
      <c r="AW164" s="17">
        <v>24</v>
      </c>
      <c r="AX164" s="18">
        <v>24</v>
      </c>
      <c r="AY164" s="19">
        <v>1701</v>
      </c>
      <c r="AZ164" s="19">
        <v>1701</v>
      </c>
    </row>
    <row r="165" spans="9:52" customFormat="1" x14ac:dyDescent="0.15">
      <c r="I165" s="14">
        <v>44724</v>
      </c>
      <c r="J165" s="15">
        <v>59</v>
      </c>
      <c r="K165" s="15">
        <v>58</v>
      </c>
      <c r="L165" s="15">
        <v>0</v>
      </c>
      <c r="M165" s="15">
        <v>0</v>
      </c>
      <c r="N165" s="15">
        <v>50</v>
      </c>
      <c r="O165" s="15">
        <v>49</v>
      </c>
      <c r="P165" s="15">
        <v>0</v>
      </c>
      <c r="Q165" s="15">
        <v>0</v>
      </c>
      <c r="R165" s="15">
        <v>0</v>
      </c>
      <c r="S165" s="15">
        <v>0</v>
      </c>
      <c r="T165" s="15">
        <v>30</v>
      </c>
      <c r="U165" s="15">
        <v>0</v>
      </c>
      <c r="V165" s="15">
        <v>0</v>
      </c>
      <c r="W165" s="15">
        <v>0</v>
      </c>
      <c r="X165" s="15">
        <v>0</v>
      </c>
      <c r="Y165" s="15">
        <v>0</v>
      </c>
      <c r="Z165" s="15">
        <v>0</v>
      </c>
      <c r="AA165" s="15">
        <v>0</v>
      </c>
      <c r="AB165" s="15">
        <v>0</v>
      </c>
      <c r="AC165" s="15">
        <v>0</v>
      </c>
      <c r="AD165" s="15">
        <v>0</v>
      </c>
      <c r="AE165" s="15">
        <v>0</v>
      </c>
      <c r="AF165" s="15">
        <v>0</v>
      </c>
      <c r="AG165" s="15">
        <v>0</v>
      </c>
      <c r="AH165" s="15">
        <v>0</v>
      </c>
      <c r="AI165" s="15">
        <v>0</v>
      </c>
      <c r="AJ165" s="15">
        <v>0</v>
      </c>
      <c r="AK165" s="15">
        <v>0</v>
      </c>
      <c r="AL165" s="15">
        <v>0</v>
      </c>
      <c r="AM165" s="15">
        <v>0</v>
      </c>
      <c r="AN165" s="15">
        <v>0</v>
      </c>
      <c r="AO165" s="12"/>
      <c r="AP165" s="16">
        <v>246</v>
      </c>
      <c r="AQ165" s="17">
        <v>6</v>
      </c>
      <c r="AR165" s="18" t="s">
        <v>37</v>
      </c>
      <c r="AS165" s="19">
        <v>2902</v>
      </c>
      <c r="AT165" s="19" t="s">
        <v>37</v>
      </c>
      <c r="AV165" s="16">
        <v>246</v>
      </c>
      <c r="AW165" s="17">
        <v>25</v>
      </c>
      <c r="AX165" s="18" t="s">
        <v>37</v>
      </c>
      <c r="AY165" s="19">
        <v>246</v>
      </c>
      <c r="AZ165" s="19" t="s">
        <v>37</v>
      </c>
    </row>
    <row r="166" spans="9:52" customFormat="1" x14ac:dyDescent="0.15">
      <c r="I166" s="14">
        <v>44725</v>
      </c>
      <c r="J166" s="15">
        <v>59</v>
      </c>
      <c r="K166" s="15">
        <v>59</v>
      </c>
      <c r="L166" s="15">
        <v>0</v>
      </c>
      <c r="M166" s="15">
        <v>0</v>
      </c>
      <c r="N166" s="15">
        <v>50</v>
      </c>
      <c r="O166" s="15">
        <v>49</v>
      </c>
      <c r="P166" s="15">
        <v>0</v>
      </c>
      <c r="Q166" s="15">
        <v>0</v>
      </c>
      <c r="R166" s="15">
        <v>0</v>
      </c>
      <c r="S166" s="15">
        <v>0</v>
      </c>
      <c r="T166" s="15">
        <v>30</v>
      </c>
      <c r="U166" s="15">
        <v>0</v>
      </c>
      <c r="V166" s="15">
        <v>0</v>
      </c>
      <c r="W166" s="15">
        <v>0</v>
      </c>
      <c r="X166" s="15">
        <v>0</v>
      </c>
      <c r="Y166" s="15">
        <v>0</v>
      </c>
      <c r="Z166" s="15">
        <v>0</v>
      </c>
      <c r="AA166" s="15">
        <v>0</v>
      </c>
      <c r="AB166" s="15">
        <v>0</v>
      </c>
      <c r="AC166" s="15">
        <v>0</v>
      </c>
      <c r="AD166" s="15">
        <v>0</v>
      </c>
      <c r="AE166" s="15">
        <v>0</v>
      </c>
      <c r="AF166" s="15">
        <v>0</v>
      </c>
      <c r="AG166" s="15">
        <v>0</v>
      </c>
      <c r="AH166" s="15">
        <v>0</v>
      </c>
      <c r="AI166" s="15">
        <v>0</v>
      </c>
      <c r="AJ166" s="15">
        <v>0</v>
      </c>
      <c r="AK166" s="15">
        <v>0</v>
      </c>
      <c r="AL166" s="15">
        <v>0</v>
      </c>
      <c r="AM166" s="15">
        <v>0</v>
      </c>
      <c r="AN166" s="15">
        <v>0</v>
      </c>
      <c r="AO166" s="12"/>
      <c r="AP166" s="16">
        <v>247</v>
      </c>
      <c r="AQ166" s="17">
        <v>6</v>
      </c>
      <c r="AR166" s="18" t="s">
        <v>37</v>
      </c>
      <c r="AS166" s="19">
        <v>3149</v>
      </c>
      <c r="AT166" s="19" t="s">
        <v>37</v>
      </c>
      <c r="AV166" s="16">
        <v>247</v>
      </c>
      <c r="AW166" s="17">
        <v>25</v>
      </c>
      <c r="AX166" s="18" t="s">
        <v>37</v>
      </c>
      <c r="AY166" s="19">
        <v>493</v>
      </c>
      <c r="AZ166" s="19" t="s">
        <v>37</v>
      </c>
    </row>
    <row r="167" spans="9:52" customFormat="1" x14ac:dyDescent="0.15">
      <c r="I167" s="14">
        <v>44726</v>
      </c>
      <c r="J167" s="15">
        <v>60</v>
      </c>
      <c r="K167" s="15">
        <v>59</v>
      </c>
      <c r="L167" s="15">
        <v>0</v>
      </c>
      <c r="M167" s="15">
        <v>0</v>
      </c>
      <c r="N167" s="15">
        <v>50</v>
      </c>
      <c r="O167" s="15">
        <v>49</v>
      </c>
      <c r="P167" s="15">
        <v>0</v>
      </c>
      <c r="Q167" s="15">
        <v>0</v>
      </c>
      <c r="R167" s="15">
        <v>0</v>
      </c>
      <c r="S167" s="15">
        <v>0</v>
      </c>
      <c r="T167" s="15">
        <v>30</v>
      </c>
      <c r="U167" s="15">
        <v>0</v>
      </c>
      <c r="V167" s="15">
        <v>0</v>
      </c>
      <c r="W167" s="15">
        <v>0</v>
      </c>
      <c r="X167" s="15">
        <v>0</v>
      </c>
      <c r="Y167" s="15">
        <v>0</v>
      </c>
      <c r="Z167" s="15">
        <v>0</v>
      </c>
      <c r="AA167" s="15">
        <v>0</v>
      </c>
      <c r="AB167" s="15">
        <v>0</v>
      </c>
      <c r="AC167" s="15">
        <v>0</v>
      </c>
      <c r="AD167" s="15">
        <v>0</v>
      </c>
      <c r="AE167" s="15">
        <v>0</v>
      </c>
      <c r="AF167" s="15">
        <v>0</v>
      </c>
      <c r="AG167" s="15">
        <v>0</v>
      </c>
      <c r="AH167" s="15">
        <v>0</v>
      </c>
      <c r="AI167" s="15">
        <v>0</v>
      </c>
      <c r="AJ167" s="15">
        <v>0</v>
      </c>
      <c r="AK167" s="15">
        <v>0</v>
      </c>
      <c r="AL167" s="15">
        <v>0</v>
      </c>
      <c r="AM167" s="15">
        <v>0</v>
      </c>
      <c r="AN167" s="15">
        <v>0</v>
      </c>
      <c r="AO167" s="12"/>
      <c r="AP167" s="16">
        <v>248</v>
      </c>
      <c r="AQ167" s="17">
        <v>6</v>
      </c>
      <c r="AR167" s="18" t="s">
        <v>37</v>
      </c>
      <c r="AS167" s="19">
        <v>3397</v>
      </c>
      <c r="AT167" s="19" t="s">
        <v>37</v>
      </c>
      <c r="AV167" s="16">
        <v>248</v>
      </c>
      <c r="AW167" s="17">
        <v>25</v>
      </c>
      <c r="AX167" s="18" t="s">
        <v>37</v>
      </c>
      <c r="AY167" s="19">
        <v>741</v>
      </c>
      <c r="AZ167" s="19" t="s">
        <v>37</v>
      </c>
    </row>
    <row r="168" spans="9:52" customFormat="1" x14ac:dyDescent="0.15">
      <c r="I168" s="14">
        <v>44727</v>
      </c>
      <c r="J168" s="15">
        <v>60</v>
      </c>
      <c r="K168" s="15">
        <v>59</v>
      </c>
      <c r="L168" s="15">
        <v>0</v>
      </c>
      <c r="M168" s="15">
        <v>0</v>
      </c>
      <c r="N168" s="15">
        <v>50</v>
      </c>
      <c r="O168" s="15">
        <v>49</v>
      </c>
      <c r="P168" s="15">
        <v>0</v>
      </c>
      <c r="Q168" s="15">
        <v>0</v>
      </c>
      <c r="R168" s="15">
        <v>0</v>
      </c>
      <c r="S168" s="15">
        <v>0</v>
      </c>
      <c r="T168" s="15">
        <v>30</v>
      </c>
      <c r="U168" s="15">
        <v>0</v>
      </c>
      <c r="V168" s="15">
        <v>0</v>
      </c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N168" s="15">
        <v>0</v>
      </c>
      <c r="AO168" s="12"/>
      <c r="AP168" s="16">
        <v>248</v>
      </c>
      <c r="AQ168" s="17">
        <v>6</v>
      </c>
      <c r="AR168" s="18" t="s">
        <v>37</v>
      </c>
      <c r="AS168" s="19">
        <v>3645</v>
      </c>
      <c r="AT168" s="19" t="s">
        <v>37</v>
      </c>
      <c r="AV168" s="16">
        <v>248</v>
      </c>
      <c r="AW168" s="17">
        <v>25</v>
      </c>
      <c r="AX168" s="18" t="s">
        <v>37</v>
      </c>
      <c r="AY168" s="19">
        <v>989</v>
      </c>
      <c r="AZ168" s="19" t="s">
        <v>37</v>
      </c>
    </row>
    <row r="169" spans="9:52" customFormat="1" x14ac:dyDescent="0.15">
      <c r="I169" s="14">
        <v>44728</v>
      </c>
      <c r="J169" s="15">
        <v>60</v>
      </c>
      <c r="K169" s="15">
        <v>59</v>
      </c>
      <c r="L169" s="15">
        <v>0</v>
      </c>
      <c r="M169" s="15">
        <v>0</v>
      </c>
      <c r="N169" s="15">
        <v>51</v>
      </c>
      <c r="O169" s="15">
        <v>49</v>
      </c>
      <c r="P169" s="15">
        <v>0</v>
      </c>
      <c r="Q169" s="15">
        <v>0</v>
      </c>
      <c r="R169" s="15">
        <v>0</v>
      </c>
      <c r="S169" s="15">
        <v>0</v>
      </c>
      <c r="T169" s="15">
        <v>30</v>
      </c>
      <c r="U169" s="15">
        <v>0</v>
      </c>
      <c r="V169" s="15">
        <v>0</v>
      </c>
      <c r="W169" s="15">
        <v>0</v>
      </c>
      <c r="X169" s="15">
        <v>0</v>
      </c>
      <c r="Y169" s="15">
        <v>0</v>
      </c>
      <c r="Z169" s="15">
        <v>0</v>
      </c>
      <c r="AA169" s="15">
        <v>0</v>
      </c>
      <c r="AB169" s="15">
        <v>0</v>
      </c>
      <c r="AC169" s="15">
        <v>0</v>
      </c>
      <c r="AD169" s="15">
        <v>0</v>
      </c>
      <c r="AE169" s="15">
        <v>0</v>
      </c>
      <c r="AF169" s="15">
        <v>0</v>
      </c>
      <c r="AG169" s="15">
        <v>0</v>
      </c>
      <c r="AH169" s="15">
        <v>0</v>
      </c>
      <c r="AI169" s="15">
        <v>0</v>
      </c>
      <c r="AJ169" s="15">
        <v>0</v>
      </c>
      <c r="AK169" s="15">
        <v>0</v>
      </c>
      <c r="AL169" s="15">
        <v>0</v>
      </c>
      <c r="AM169" s="15">
        <v>0</v>
      </c>
      <c r="AN169" s="15">
        <v>0</v>
      </c>
      <c r="AO169" s="12"/>
      <c r="AP169" s="16">
        <v>249</v>
      </c>
      <c r="AQ169" s="17">
        <v>6</v>
      </c>
      <c r="AR169" s="18" t="s">
        <v>37</v>
      </c>
      <c r="AS169" s="19">
        <v>3894</v>
      </c>
      <c r="AT169" s="19" t="s">
        <v>37</v>
      </c>
      <c r="AV169" s="16">
        <v>249</v>
      </c>
      <c r="AW169" s="17">
        <v>25</v>
      </c>
      <c r="AX169" s="18" t="s">
        <v>37</v>
      </c>
      <c r="AY169" s="19">
        <v>1238</v>
      </c>
      <c r="AZ169" s="19" t="s">
        <v>37</v>
      </c>
    </row>
    <row r="170" spans="9:52" customFormat="1" x14ac:dyDescent="0.15">
      <c r="I170" s="14">
        <v>44729</v>
      </c>
      <c r="J170" s="15">
        <v>60</v>
      </c>
      <c r="K170" s="15">
        <v>59</v>
      </c>
      <c r="L170" s="15">
        <v>0</v>
      </c>
      <c r="M170" s="15">
        <v>0</v>
      </c>
      <c r="N170" s="15">
        <v>51</v>
      </c>
      <c r="O170" s="15">
        <v>49</v>
      </c>
      <c r="P170" s="15">
        <v>0</v>
      </c>
      <c r="Q170" s="15">
        <v>0</v>
      </c>
      <c r="R170" s="15">
        <v>0</v>
      </c>
      <c r="S170" s="15">
        <v>0</v>
      </c>
      <c r="T170" s="15">
        <v>30</v>
      </c>
      <c r="U170" s="15">
        <v>0</v>
      </c>
      <c r="V170" s="15">
        <v>0</v>
      </c>
      <c r="W170" s="15">
        <v>0</v>
      </c>
      <c r="X170" s="15">
        <v>0</v>
      </c>
      <c r="Y170" s="15">
        <v>0</v>
      </c>
      <c r="Z170" s="15">
        <v>0</v>
      </c>
      <c r="AA170" s="15">
        <v>0</v>
      </c>
      <c r="AB170" s="15">
        <v>0</v>
      </c>
      <c r="AC170" s="15">
        <v>0</v>
      </c>
      <c r="AD170" s="15">
        <v>0</v>
      </c>
      <c r="AE170" s="15">
        <v>0</v>
      </c>
      <c r="AF170" s="15">
        <v>0</v>
      </c>
      <c r="AG170" s="15">
        <v>0</v>
      </c>
      <c r="AH170" s="15">
        <v>0</v>
      </c>
      <c r="AI170" s="15">
        <v>0</v>
      </c>
      <c r="AJ170" s="15">
        <v>0</v>
      </c>
      <c r="AK170" s="15">
        <v>0</v>
      </c>
      <c r="AL170" s="15">
        <v>0</v>
      </c>
      <c r="AM170" s="15">
        <v>0</v>
      </c>
      <c r="AN170" s="15">
        <v>0</v>
      </c>
      <c r="AO170" s="12"/>
      <c r="AP170" s="16">
        <v>249</v>
      </c>
      <c r="AQ170" s="17">
        <v>6</v>
      </c>
      <c r="AR170" s="18" t="s">
        <v>37</v>
      </c>
      <c r="AS170" s="19">
        <v>4143</v>
      </c>
      <c r="AT170" s="19" t="s">
        <v>37</v>
      </c>
      <c r="AV170" s="16">
        <v>249</v>
      </c>
      <c r="AW170" s="17">
        <v>25</v>
      </c>
      <c r="AX170" s="18" t="s">
        <v>37</v>
      </c>
      <c r="AY170" s="19">
        <v>1487</v>
      </c>
      <c r="AZ170" s="19" t="s">
        <v>37</v>
      </c>
    </row>
    <row r="171" spans="9:52" customFormat="1" x14ac:dyDescent="0.15">
      <c r="I171" s="14">
        <v>44730</v>
      </c>
      <c r="J171" s="15">
        <v>60</v>
      </c>
      <c r="K171" s="15">
        <v>59</v>
      </c>
      <c r="L171" s="15">
        <v>0</v>
      </c>
      <c r="M171" s="15">
        <v>0</v>
      </c>
      <c r="N171" s="15">
        <v>51</v>
      </c>
      <c r="O171" s="15">
        <v>49</v>
      </c>
      <c r="P171" s="15">
        <v>0</v>
      </c>
      <c r="Q171" s="15">
        <v>0</v>
      </c>
      <c r="R171" s="15">
        <v>0</v>
      </c>
      <c r="S171" s="15">
        <v>0</v>
      </c>
      <c r="T171" s="15">
        <v>30</v>
      </c>
      <c r="U171" s="15">
        <v>0</v>
      </c>
      <c r="V171" s="15">
        <v>0</v>
      </c>
      <c r="W171" s="15">
        <v>0</v>
      </c>
      <c r="X171" s="15">
        <v>0</v>
      </c>
      <c r="Y171" s="15">
        <v>0</v>
      </c>
      <c r="Z171" s="15">
        <v>0</v>
      </c>
      <c r="AA171" s="15">
        <v>0</v>
      </c>
      <c r="AB171" s="15">
        <v>0</v>
      </c>
      <c r="AC171" s="15">
        <v>0</v>
      </c>
      <c r="AD171" s="15">
        <v>0</v>
      </c>
      <c r="AE171" s="15">
        <v>0</v>
      </c>
      <c r="AF171" s="15">
        <v>0</v>
      </c>
      <c r="AG171" s="15">
        <v>0</v>
      </c>
      <c r="AH171" s="15">
        <v>0</v>
      </c>
      <c r="AI171" s="15">
        <v>0</v>
      </c>
      <c r="AJ171" s="15">
        <v>0</v>
      </c>
      <c r="AK171" s="15">
        <v>0</v>
      </c>
      <c r="AL171" s="15">
        <v>0</v>
      </c>
      <c r="AM171" s="15">
        <v>0</v>
      </c>
      <c r="AN171" s="15">
        <v>0</v>
      </c>
      <c r="AO171" s="12"/>
      <c r="AP171" s="16">
        <v>249</v>
      </c>
      <c r="AQ171" s="17">
        <v>6</v>
      </c>
      <c r="AR171" s="18" t="s">
        <v>37</v>
      </c>
      <c r="AS171" s="19">
        <v>4392</v>
      </c>
      <c r="AT171" s="19" t="s">
        <v>37</v>
      </c>
      <c r="AV171" s="16">
        <v>249</v>
      </c>
      <c r="AW171" s="17">
        <v>25</v>
      </c>
      <c r="AX171" s="18">
        <v>25</v>
      </c>
      <c r="AY171" s="19">
        <v>1736</v>
      </c>
      <c r="AZ171" s="19">
        <v>1736</v>
      </c>
    </row>
    <row r="172" spans="9:52" customFormat="1" x14ac:dyDescent="0.15">
      <c r="I172" s="14">
        <v>44731</v>
      </c>
      <c r="J172" s="15">
        <v>60</v>
      </c>
      <c r="K172" s="15">
        <v>59</v>
      </c>
      <c r="L172" s="15">
        <v>0</v>
      </c>
      <c r="M172" s="15">
        <v>0</v>
      </c>
      <c r="N172" s="15">
        <v>51</v>
      </c>
      <c r="O172" s="15">
        <v>50</v>
      </c>
      <c r="P172" s="15">
        <v>0</v>
      </c>
      <c r="Q172" s="15">
        <v>0</v>
      </c>
      <c r="R172" s="15">
        <v>0</v>
      </c>
      <c r="S172" s="15">
        <v>0</v>
      </c>
      <c r="T172" s="15">
        <v>31</v>
      </c>
      <c r="U172" s="15">
        <v>0</v>
      </c>
      <c r="V172" s="15">
        <v>0</v>
      </c>
      <c r="W172" s="15">
        <v>0</v>
      </c>
      <c r="X172" s="15">
        <v>0</v>
      </c>
      <c r="Y172" s="15">
        <v>0</v>
      </c>
      <c r="Z172" s="15">
        <v>0</v>
      </c>
      <c r="AA172" s="15">
        <v>0</v>
      </c>
      <c r="AB172" s="15">
        <v>0</v>
      </c>
      <c r="AC172" s="15">
        <v>0</v>
      </c>
      <c r="AD172" s="15">
        <v>0</v>
      </c>
      <c r="AE172" s="15">
        <v>0</v>
      </c>
      <c r="AF172" s="15">
        <v>0</v>
      </c>
      <c r="AG172" s="15">
        <v>0</v>
      </c>
      <c r="AH172" s="15">
        <v>0</v>
      </c>
      <c r="AI172" s="15">
        <v>0</v>
      </c>
      <c r="AJ172" s="15">
        <v>0</v>
      </c>
      <c r="AK172" s="15">
        <v>0</v>
      </c>
      <c r="AL172" s="15">
        <v>0</v>
      </c>
      <c r="AM172" s="15">
        <v>0</v>
      </c>
      <c r="AN172" s="15">
        <v>0</v>
      </c>
      <c r="AO172" s="12"/>
      <c r="AP172" s="16">
        <v>251</v>
      </c>
      <c r="AQ172" s="17">
        <v>6</v>
      </c>
      <c r="AR172" s="18" t="s">
        <v>37</v>
      </c>
      <c r="AS172" s="19">
        <v>4643</v>
      </c>
      <c r="AT172" s="19" t="s">
        <v>37</v>
      </c>
      <c r="AV172" s="16">
        <v>251</v>
      </c>
      <c r="AW172" s="17">
        <v>26</v>
      </c>
      <c r="AX172" s="18" t="s">
        <v>37</v>
      </c>
      <c r="AY172" s="19">
        <v>251</v>
      </c>
      <c r="AZ172" s="19" t="s">
        <v>37</v>
      </c>
    </row>
    <row r="173" spans="9:52" customFormat="1" x14ac:dyDescent="0.15">
      <c r="I173" s="14">
        <v>44732</v>
      </c>
      <c r="J173" s="15">
        <v>60</v>
      </c>
      <c r="K173" s="15">
        <v>60</v>
      </c>
      <c r="L173" s="15">
        <v>0</v>
      </c>
      <c r="M173" s="15">
        <v>0</v>
      </c>
      <c r="N173" s="15">
        <v>51</v>
      </c>
      <c r="O173" s="15">
        <v>50</v>
      </c>
      <c r="P173" s="15">
        <v>0</v>
      </c>
      <c r="Q173" s="15">
        <v>0</v>
      </c>
      <c r="R173" s="15">
        <v>0</v>
      </c>
      <c r="S173" s="15">
        <v>0</v>
      </c>
      <c r="T173" s="15">
        <v>31</v>
      </c>
      <c r="U173" s="15">
        <v>0</v>
      </c>
      <c r="V173" s="15">
        <v>0</v>
      </c>
      <c r="W173" s="15">
        <v>0</v>
      </c>
      <c r="X173" s="15">
        <v>0</v>
      </c>
      <c r="Y173" s="15">
        <v>0</v>
      </c>
      <c r="Z173" s="15">
        <v>0</v>
      </c>
      <c r="AA173" s="15">
        <v>0</v>
      </c>
      <c r="AB173" s="15">
        <v>0</v>
      </c>
      <c r="AC173" s="15">
        <v>0</v>
      </c>
      <c r="AD173" s="15">
        <v>0</v>
      </c>
      <c r="AE173" s="15">
        <v>0</v>
      </c>
      <c r="AF173" s="15">
        <v>0</v>
      </c>
      <c r="AG173" s="15">
        <v>0</v>
      </c>
      <c r="AH173" s="15">
        <v>0</v>
      </c>
      <c r="AI173" s="15">
        <v>0</v>
      </c>
      <c r="AJ173" s="15">
        <v>0</v>
      </c>
      <c r="AK173" s="15">
        <v>0</v>
      </c>
      <c r="AL173" s="15">
        <v>0</v>
      </c>
      <c r="AM173" s="15">
        <v>0</v>
      </c>
      <c r="AN173" s="15">
        <v>0</v>
      </c>
      <c r="AO173" s="12"/>
      <c r="AP173" s="16">
        <v>252</v>
      </c>
      <c r="AQ173" s="17">
        <v>6</v>
      </c>
      <c r="AR173" s="18" t="s">
        <v>37</v>
      </c>
      <c r="AS173" s="19">
        <v>4895</v>
      </c>
      <c r="AT173" s="19" t="s">
        <v>37</v>
      </c>
      <c r="AV173" s="16">
        <v>252</v>
      </c>
      <c r="AW173" s="17">
        <v>26</v>
      </c>
      <c r="AX173" s="18" t="s">
        <v>37</v>
      </c>
      <c r="AY173" s="19">
        <v>503</v>
      </c>
      <c r="AZ173" s="19" t="s">
        <v>37</v>
      </c>
    </row>
    <row r="174" spans="9:52" customFormat="1" x14ac:dyDescent="0.15">
      <c r="I174" s="14">
        <v>44733</v>
      </c>
      <c r="J174" s="15">
        <v>61</v>
      </c>
      <c r="K174" s="15">
        <v>60</v>
      </c>
      <c r="L174" s="15">
        <v>0</v>
      </c>
      <c r="M174" s="15">
        <v>0</v>
      </c>
      <c r="N174" s="15">
        <v>51</v>
      </c>
      <c r="O174" s="15">
        <v>50</v>
      </c>
      <c r="P174" s="15">
        <v>0</v>
      </c>
      <c r="Q174" s="15">
        <v>0</v>
      </c>
      <c r="R174" s="15">
        <v>0</v>
      </c>
      <c r="S174" s="15">
        <v>0</v>
      </c>
      <c r="T174" s="15">
        <v>31</v>
      </c>
      <c r="U174" s="15">
        <v>0</v>
      </c>
      <c r="V174" s="15">
        <v>0</v>
      </c>
      <c r="W174" s="15">
        <v>0</v>
      </c>
      <c r="X174" s="15">
        <v>0</v>
      </c>
      <c r="Y174" s="15">
        <v>0</v>
      </c>
      <c r="Z174" s="15">
        <v>0</v>
      </c>
      <c r="AA174" s="15">
        <v>0</v>
      </c>
      <c r="AB174" s="15">
        <v>0</v>
      </c>
      <c r="AC174" s="15">
        <v>0</v>
      </c>
      <c r="AD174" s="15">
        <v>0</v>
      </c>
      <c r="AE174" s="15">
        <v>0</v>
      </c>
      <c r="AF174" s="15">
        <v>0</v>
      </c>
      <c r="AG174" s="15">
        <v>0</v>
      </c>
      <c r="AH174" s="15">
        <v>0</v>
      </c>
      <c r="AI174" s="15">
        <v>0</v>
      </c>
      <c r="AJ174" s="15">
        <v>0</v>
      </c>
      <c r="AK174" s="15">
        <v>0</v>
      </c>
      <c r="AL174" s="15">
        <v>0</v>
      </c>
      <c r="AM174" s="15">
        <v>0</v>
      </c>
      <c r="AN174" s="15">
        <v>0</v>
      </c>
      <c r="AO174" s="12"/>
      <c r="AP174" s="16">
        <v>253</v>
      </c>
      <c r="AQ174" s="17">
        <v>6</v>
      </c>
      <c r="AR174" s="18" t="s">
        <v>37</v>
      </c>
      <c r="AS174" s="19">
        <v>5148</v>
      </c>
      <c r="AT174" s="19" t="s">
        <v>37</v>
      </c>
      <c r="AV174" s="16">
        <v>253</v>
      </c>
      <c r="AW174" s="17">
        <v>26</v>
      </c>
      <c r="AX174" s="18" t="s">
        <v>37</v>
      </c>
      <c r="AY174" s="19">
        <v>756</v>
      </c>
      <c r="AZ174" s="19" t="s">
        <v>37</v>
      </c>
    </row>
    <row r="175" spans="9:52" customFormat="1" x14ac:dyDescent="0.15">
      <c r="I175" s="14">
        <v>44734</v>
      </c>
      <c r="J175" s="15">
        <v>61</v>
      </c>
      <c r="K175" s="15">
        <v>60</v>
      </c>
      <c r="L175" s="15">
        <v>0</v>
      </c>
      <c r="M175" s="15">
        <v>0</v>
      </c>
      <c r="N175" s="15">
        <v>51</v>
      </c>
      <c r="O175" s="15">
        <v>50</v>
      </c>
      <c r="P175" s="15">
        <v>0</v>
      </c>
      <c r="Q175" s="15">
        <v>0</v>
      </c>
      <c r="R175" s="15">
        <v>0</v>
      </c>
      <c r="S175" s="15">
        <v>0</v>
      </c>
      <c r="T175" s="15">
        <v>31</v>
      </c>
      <c r="U175" s="15">
        <v>0</v>
      </c>
      <c r="V175" s="15">
        <v>0</v>
      </c>
      <c r="W175" s="15">
        <v>0</v>
      </c>
      <c r="X175" s="15">
        <v>0</v>
      </c>
      <c r="Y175" s="15">
        <v>0</v>
      </c>
      <c r="Z175" s="15">
        <v>0</v>
      </c>
      <c r="AA175" s="15">
        <v>0</v>
      </c>
      <c r="AB175" s="15">
        <v>0</v>
      </c>
      <c r="AC175" s="15">
        <v>0</v>
      </c>
      <c r="AD175" s="15">
        <v>0</v>
      </c>
      <c r="AE175" s="15">
        <v>0</v>
      </c>
      <c r="AF175" s="15">
        <v>0</v>
      </c>
      <c r="AG175" s="15">
        <v>0</v>
      </c>
      <c r="AH175" s="15">
        <v>0</v>
      </c>
      <c r="AI175" s="15">
        <v>0</v>
      </c>
      <c r="AJ175" s="15">
        <v>0</v>
      </c>
      <c r="AK175" s="15">
        <v>0</v>
      </c>
      <c r="AL175" s="15">
        <v>0</v>
      </c>
      <c r="AM175" s="15">
        <v>0</v>
      </c>
      <c r="AN175" s="15">
        <v>0</v>
      </c>
      <c r="AO175" s="12"/>
      <c r="AP175" s="16">
        <v>253</v>
      </c>
      <c r="AQ175" s="17">
        <v>6</v>
      </c>
      <c r="AR175" s="18" t="s">
        <v>37</v>
      </c>
      <c r="AS175" s="19">
        <v>5401</v>
      </c>
      <c r="AT175" s="19" t="s">
        <v>37</v>
      </c>
      <c r="AV175" s="16">
        <v>253</v>
      </c>
      <c r="AW175" s="17">
        <v>26</v>
      </c>
      <c r="AX175" s="18" t="s">
        <v>37</v>
      </c>
      <c r="AY175" s="19">
        <v>1009</v>
      </c>
      <c r="AZ175" s="19" t="s">
        <v>37</v>
      </c>
    </row>
    <row r="176" spans="9:52" customFormat="1" x14ac:dyDescent="0.15">
      <c r="I176" s="14">
        <v>44735</v>
      </c>
      <c r="J176" s="15">
        <v>61</v>
      </c>
      <c r="K176" s="15">
        <v>60</v>
      </c>
      <c r="L176" s="15">
        <v>0</v>
      </c>
      <c r="M176" s="15">
        <v>0</v>
      </c>
      <c r="N176" s="15">
        <v>52</v>
      </c>
      <c r="O176" s="15">
        <v>50</v>
      </c>
      <c r="P176" s="15">
        <v>0</v>
      </c>
      <c r="Q176" s="15">
        <v>0</v>
      </c>
      <c r="R176" s="15">
        <v>0</v>
      </c>
      <c r="S176" s="15">
        <v>0</v>
      </c>
      <c r="T176" s="15">
        <v>31</v>
      </c>
      <c r="U176" s="15">
        <v>0</v>
      </c>
      <c r="V176" s="15">
        <v>0</v>
      </c>
      <c r="W176" s="15">
        <v>0</v>
      </c>
      <c r="X176" s="15">
        <v>0</v>
      </c>
      <c r="Y176" s="15">
        <v>0</v>
      </c>
      <c r="Z176" s="15">
        <v>0</v>
      </c>
      <c r="AA176" s="15">
        <v>0</v>
      </c>
      <c r="AB176" s="15">
        <v>0</v>
      </c>
      <c r="AC176" s="15">
        <v>0</v>
      </c>
      <c r="AD176" s="15">
        <v>0</v>
      </c>
      <c r="AE176" s="15">
        <v>0</v>
      </c>
      <c r="AF176" s="15">
        <v>0</v>
      </c>
      <c r="AG176" s="15">
        <v>0</v>
      </c>
      <c r="AH176" s="15">
        <v>0</v>
      </c>
      <c r="AI176" s="15">
        <v>0</v>
      </c>
      <c r="AJ176" s="15">
        <v>0</v>
      </c>
      <c r="AK176" s="15">
        <v>0</v>
      </c>
      <c r="AL176" s="15">
        <v>0</v>
      </c>
      <c r="AM176" s="15">
        <v>0</v>
      </c>
      <c r="AN176" s="15">
        <v>0</v>
      </c>
      <c r="AO176" s="12"/>
      <c r="AP176" s="16">
        <v>254</v>
      </c>
      <c r="AQ176" s="17">
        <v>6</v>
      </c>
      <c r="AR176" s="18" t="s">
        <v>37</v>
      </c>
      <c r="AS176" s="19">
        <v>5655</v>
      </c>
      <c r="AT176" s="19" t="s">
        <v>37</v>
      </c>
      <c r="AV176" s="16">
        <v>254</v>
      </c>
      <c r="AW176" s="17">
        <v>26</v>
      </c>
      <c r="AX176" s="18" t="s">
        <v>37</v>
      </c>
      <c r="AY176" s="19">
        <v>1263</v>
      </c>
      <c r="AZ176" s="19" t="s">
        <v>37</v>
      </c>
    </row>
    <row r="177" spans="9:52" customFormat="1" x14ac:dyDescent="0.15">
      <c r="I177" s="14">
        <v>44736</v>
      </c>
      <c r="J177" s="15">
        <v>61</v>
      </c>
      <c r="K177" s="15">
        <v>60</v>
      </c>
      <c r="L177" s="15">
        <v>0</v>
      </c>
      <c r="M177" s="15">
        <v>0</v>
      </c>
      <c r="N177" s="15">
        <v>52</v>
      </c>
      <c r="O177" s="15">
        <v>50</v>
      </c>
      <c r="P177" s="15">
        <v>0</v>
      </c>
      <c r="Q177" s="15">
        <v>0</v>
      </c>
      <c r="R177" s="15">
        <v>0</v>
      </c>
      <c r="S177" s="15">
        <v>0</v>
      </c>
      <c r="T177" s="15">
        <v>31</v>
      </c>
      <c r="U177" s="15">
        <v>0</v>
      </c>
      <c r="V177" s="15">
        <v>0</v>
      </c>
      <c r="W177" s="15">
        <v>0</v>
      </c>
      <c r="X177" s="15">
        <v>0</v>
      </c>
      <c r="Y177" s="15">
        <v>0</v>
      </c>
      <c r="Z177" s="15">
        <v>0</v>
      </c>
      <c r="AA177" s="15">
        <v>0</v>
      </c>
      <c r="AB177" s="15">
        <v>0</v>
      </c>
      <c r="AC177" s="15">
        <v>0</v>
      </c>
      <c r="AD177" s="15">
        <v>0</v>
      </c>
      <c r="AE177" s="15">
        <v>0</v>
      </c>
      <c r="AF177" s="15">
        <v>0</v>
      </c>
      <c r="AG177" s="15">
        <v>0</v>
      </c>
      <c r="AH177" s="15">
        <v>0</v>
      </c>
      <c r="AI177" s="15">
        <v>0</v>
      </c>
      <c r="AJ177" s="15">
        <v>0</v>
      </c>
      <c r="AK177" s="15">
        <v>0</v>
      </c>
      <c r="AL177" s="15">
        <v>0</v>
      </c>
      <c r="AM177" s="15">
        <v>0</v>
      </c>
      <c r="AN177" s="15">
        <v>0</v>
      </c>
      <c r="AO177" s="12"/>
      <c r="AP177" s="16">
        <v>254</v>
      </c>
      <c r="AQ177" s="17">
        <v>6</v>
      </c>
      <c r="AR177" s="18" t="s">
        <v>37</v>
      </c>
      <c r="AS177" s="19">
        <v>5909</v>
      </c>
      <c r="AT177" s="19" t="s">
        <v>37</v>
      </c>
      <c r="AV177" s="16">
        <v>254</v>
      </c>
      <c r="AW177" s="17">
        <v>26</v>
      </c>
      <c r="AX177" s="18" t="s">
        <v>37</v>
      </c>
      <c r="AY177" s="19">
        <v>1517</v>
      </c>
      <c r="AZ177" s="19" t="s">
        <v>37</v>
      </c>
    </row>
    <row r="178" spans="9:52" customFormat="1" x14ac:dyDescent="0.15">
      <c r="I178" s="14">
        <v>44737</v>
      </c>
      <c r="J178" s="15">
        <v>61</v>
      </c>
      <c r="K178" s="15">
        <v>60</v>
      </c>
      <c r="L178" s="15">
        <v>0</v>
      </c>
      <c r="M178" s="15">
        <v>0</v>
      </c>
      <c r="N178" s="15">
        <v>52</v>
      </c>
      <c r="O178" s="15">
        <v>50</v>
      </c>
      <c r="P178" s="15">
        <v>0</v>
      </c>
      <c r="Q178" s="15">
        <v>0</v>
      </c>
      <c r="R178" s="15">
        <v>0</v>
      </c>
      <c r="S178" s="15">
        <v>0</v>
      </c>
      <c r="T178" s="15">
        <v>31</v>
      </c>
      <c r="U178" s="15">
        <v>0</v>
      </c>
      <c r="V178" s="15">
        <v>0</v>
      </c>
      <c r="W178" s="15">
        <v>0</v>
      </c>
      <c r="X178" s="15">
        <v>0</v>
      </c>
      <c r="Y178" s="15">
        <v>0</v>
      </c>
      <c r="Z178" s="15">
        <v>0</v>
      </c>
      <c r="AA178" s="15">
        <v>0</v>
      </c>
      <c r="AB178" s="15">
        <v>0</v>
      </c>
      <c r="AC178" s="15">
        <v>0</v>
      </c>
      <c r="AD178" s="15">
        <v>0</v>
      </c>
      <c r="AE178" s="15">
        <v>0</v>
      </c>
      <c r="AF178" s="15">
        <v>0</v>
      </c>
      <c r="AG178" s="15">
        <v>0</v>
      </c>
      <c r="AH178" s="15">
        <v>0</v>
      </c>
      <c r="AI178" s="15">
        <v>0</v>
      </c>
      <c r="AJ178" s="15">
        <v>0</v>
      </c>
      <c r="AK178" s="15">
        <v>0</v>
      </c>
      <c r="AL178" s="15">
        <v>0</v>
      </c>
      <c r="AM178" s="15">
        <v>0</v>
      </c>
      <c r="AN178" s="15">
        <v>0</v>
      </c>
      <c r="AO178" s="12"/>
      <c r="AP178" s="16">
        <v>254</v>
      </c>
      <c r="AQ178" s="17">
        <v>6</v>
      </c>
      <c r="AR178" s="18" t="s">
        <v>37</v>
      </c>
      <c r="AS178" s="19">
        <v>6163</v>
      </c>
      <c r="AT178" s="19" t="s">
        <v>37</v>
      </c>
      <c r="AV178" s="16">
        <v>254</v>
      </c>
      <c r="AW178" s="17">
        <v>26</v>
      </c>
      <c r="AX178" s="18">
        <v>26</v>
      </c>
      <c r="AY178" s="19">
        <v>1771</v>
      </c>
      <c r="AZ178" s="19">
        <v>1771</v>
      </c>
    </row>
    <row r="179" spans="9:52" customFormat="1" x14ac:dyDescent="0.15">
      <c r="I179" s="14">
        <v>44738</v>
      </c>
      <c r="J179" s="15">
        <v>61</v>
      </c>
      <c r="K179" s="15">
        <v>60</v>
      </c>
      <c r="L179" s="15">
        <v>0</v>
      </c>
      <c r="M179" s="15">
        <v>0</v>
      </c>
      <c r="N179" s="15">
        <v>52</v>
      </c>
      <c r="O179" s="15">
        <v>51</v>
      </c>
      <c r="P179" s="15">
        <v>0</v>
      </c>
      <c r="Q179" s="15">
        <v>0</v>
      </c>
      <c r="R179" s="15">
        <v>0</v>
      </c>
      <c r="S179" s="15">
        <v>0</v>
      </c>
      <c r="T179" s="15">
        <v>32</v>
      </c>
      <c r="U179" s="15">
        <v>0</v>
      </c>
      <c r="V179" s="15">
        <v>0</v>
      </c>
      <c r="W179" s="15">
        <v>0</v>
      </c>
      <c r="X179" s="15">
        <v>0</v>
      </c>
      <c r="Y179" s="15">
        <v>0</v>
      </c>
      <c r="Z179" s="15">
        <v>0</v>
      </c>
      <c r="AA179" s="15">
        <v>0</v>
      </c>
      <c r="AB179" s="15">
        <v>0</v>
      </c>
      <c r="AC179" s="15">
        <v>0</v>
      </c>
      <c r="AD179" s="15">
        <v>0</v>
      </c>
      <c r="AE179" s="15">
        <v>0</v>
      </c>
      <c r="AF179" s="15">
        <v>0</v>
      </c>
      <c r="AG179" s="15">
        <v>0</v>
      </c>
      <c r="AH179" s="15">
        <v>0</v>
      </c>
      <c r="AI179" s="15">
        <v>0</v>
      </c>
      <c r="AJ179" s="15">
        <v>0</v>
      </c>
      <c r="AK179" s="15">
        <v>0</v>
      </c>
      <c r="AL179" s="15">
        <v>0</v>
      </c>
      <c r="AM179" s="15">
        <v>0</v>
      </c>
      <c r="AN179" s="15">
        <v>0</v>
      </c>
      <c r="AO179" s="12"/>
      <c r="AP179" s="16">
        <v>256</v>
      </c>
      <c r="AQ179" s="17">
        <v>6</v>
      </c>
      <c r="AR179" s="18" t="s">
        <v>37</v>
      </c>
      <c r="AS179" s="19">
        <v>6419</v>
      </c>
      <c r="AT179" s="19" t="s">
        <v>37</v>
      </c>
      <c r="AV179" s="16">
        <v>256</v>
      </c>
      <c r="AW179" s="17">
        <v>27</v>
      </c>
      <c r="AX179" s="18" t="s">
        <v>37</v>
      </c>
      <c r="AY179" s="19">
        <v>256</v>
      </c>
      <c r="AZ179" s="19" t="s">
        <v>37</v>
      </c>
    </row>
    <row r="180" spans="9:52" customFormat="1" x14ac:dyDescent="0.15">
      <c r="I180" s="14">
        <v>44739</v>
      </c>
      <c r="J180" s="15">
        <v>61</v>
      </c>
      <c r="K180" s="15">
        <v>61</v>
      </c>
      <c r="L180" s="15">
        <v>0</v>
      </c>
      <c r="M180" s="15">
        <v>0</v>
      </c>
      <c r="N180" s="15">
        <v>52</v>
      </c>
      <c r="O180" s="15">
        <v>51</v>
      </c>
      <c r="P180" s="15">
        <v>0</v>
      </c>
      <c r="Q180" s="15">
        <v>0</v>
      </c>
      <c r="R180" s="15">
        <v>0</v>
      </c>
      <c r="S180" s="15">
        <v>0</v>
      </c>
      <c r="T180" s="15">
        <v>32</v>
      </c>
      <c r="U180" s="15">
        <v>0</v>
      </c>
      <c r="V180" s="15">
        <v>0</v>
      </c>
      <c r="W180" s="15">
        <v>0</v>
      </c>
      <c r="X180" s="15">
        <v>0</v>
      </c>
      <c r="Y180" s="15">
        <v>0</v>
      </c>
      <c r="Z180" s="15">
        <v>0</v>
      </c>
      <c r="AA180" s="15">
        <v>0</v>
      </c>
      <c r="AB180" s="15">
        <v>0</v>
      </c>
      <c r="AC180" s="15">
        <v>0</v>
      </c>
      <c r="AD180" s="15">
        <v>0</v>
      </c>
      <c r="AE180" s="15">
        <v>0</v>
      </c>
      <c r="AF180" s="15">
        <v>0</v>
      </c>
      <c r="AG180" s="15">
        <v>0</v>
      </c>
      <c r="AH180" s="15">
        <v>0</v>
      </c>
      <c r="AI180" s="15">
        <v>0</v>
      </c>
      <c r="AJ180" s="15">
        <v>0</v>
      </c>
      <c r="AK180" s="15">
        <v>0</v>
      </c>
      <c r="AL180" s="15">
        <v>0</v>
      </c>
      <c r="AM180" s="15">
        <v>0</v>
      </c>
      <c r="AN180" s="15">
        <v>0</v>
      </c>
      <c r="AO180" s="12"/>
      <c r="AP180" s="16">
        <v>257</v>
      </c>
      <c r="AQ180" s="17">
        <v>6</v>
      </c>
      <c r="AR180" s="18" t="s">
        <v>37</v>
      </c>
      <c r="AS180" s="19">
        <v>6676</v>
      </c>
      <c r="AT180" s="19" t="s">
        <v>37</v>
      </c>
      <c r="AV180" s="16">
        <v>257</v>
      </c>
      <c r="AW180" s="17">
        <v>27</v>
      </c>
      <c r="AX180" s="18" t="s">
        <v>37</v>
      </c>
      <c r="AY180" s="19">
        <v>513</v>
      </c>
      <c r="AZ180" s="19" t="s">
        <v>37</v>
      </c>
    </row>
    <row r="181" spans="9:52" customFormat="1" x14ac:dyDescent="0.15">
      <c r="I181" s="14">
        <v>44740</v>
      </c>
      <c r="J181" s="15">
        <v>62</v>
      </c>
      <c r="K181" s="15">
        <v>61</v>
      </c>
      <c r="L181" s="15">
        <v>0</v>
      </c>
      <c r="M181" s="15">
        <v>0</v>
      </c>
      <c r="N181" s="15">
        <v>52</v>
      </c>
      <c r="O181" s="15">
        <v>51</v>
      </c>
      <c r="P181" s="15">
        <v>0</v>
      </c>
      <c r="Q181" s="15">
        <v>0</v>
      </c>
      <c r="R181" s="15">
        <v>0</v>
      </c>
      <c r="S181" s="15">
        <v>0</v>
      </c>
      <c r="T181" s="15">
        <v>32</v>
      </c>
      <c r="U181" s="15">
        <v>0</v>
      </c>
      <c r="V181" s="15">
        <v>0</v>
      </c>
      <c r="W181" s="15">
        <v>0</v>
      </c>
      <c r="X181" s="15">
        <v>0</v>
      </c>
      <c r="Y181" s="15">
        <v>0</v>
      </c>
      <c r="Z181" s="15">
        <v>0</v>
      </c>
      <c r="AA181" s="15">
        <v>0</v>
      </c>
      <c r="AB181" s="15">
        <v>0</v>
      </c>
      <c r="AC181" s="15">
        <v>0</v>
      </c>
      <c r="AD181" s="15">
        <v>0</v>
      </c>
      <c r="AE181" s="15">
        <v>0</v>
      </c>
      <c r="AF181" s="15">
        <v>0</v>
      </c>
      <c r="AG181" s="15">
        <v>0</v>
      </c>
      <c r="AH181" s="15">
        <v>0</v>
      </c>
      <c r="AI181" s="15">
        <v>0</v>
      </c>
      <c r="AJ181" s="15">
        <v>0</v>
      </c>
      <c r="AK181" s="15">
        <v>0</v>
      </c>
      <c r="AL181" s="15">
        <v>0</v>
      </c>
      <c r="AM181" s="15">
        <v>0</v>
      </c>
      <c r="AN181" s="15">
        <v>0</v>
      </c>
      <c r="AO181" s="12"/>
      <c r="AP181" s="16">
        <v>258</v>
      </c>
      <c r="AQ181" s="17">
        <v>6</v>
      </c>
      <c r="AR181" s="18" t="s">
        <v>37</v>
      </c>
      <c r="AS181" s="19">
        <v>6934</v>
      </c>
      <c r="AT181" s="19" t="s">
        <v>37</v>
      </c>
      <c r="AV181" s="16">
        <v>258</v>
      </c>
      <c r="AW181" s="17">
        <v>27</v>
      </c>
      <c r="AX181" s="18" t="s">
        <v>37</v>
      </c>
      <c r="AY181" s="19">
        <v>771</v>
      </c>
      <c r="AZ181" s="19" t="s">
        <v>37</v>
      </c>
    </row>
    <row r="182" spans="9:52" customFormat="1" x14ac:dyDescent="0.15">
      <c r="I182" s="14">
        <v>44741</v>
      </c>
      <c r="J182" s="15">
        <v>62</v>
      </c>
      <c r="K182" s="15">
        <v>61</v>
      </c>
      <c r="L182" s="15">
        <v>0</v>
      </c>
      <c r="M182" s="15">
        <v>0</v>
      </c>
      <c r="N182" s="15">
        <v>52</v>
      </c>
      <c r="O182" s="15">
        <v>51</v>
      </c>
      <c r="P182" s="15">
        <v>0</v>
      </c>
      <c r="Q182" s="15">
        <v>0</v>
      </c>
      <c r="R182" s="15">
        <v>0</v>
      </c>
      <c r="S182" s="15">
        <v>0</v>
      </c>
      <c r="T182" s="15">
        <v>32</v>
      </c>
      <c r="U182" s="15">
        <v>0</v>
      </c>
      <c r="V182" s="15">
        <v>0</v>
      </c>
      <c r="W182" s="15">
        <v>0</v>
      </c>
      <c r="X182" s="15">
        <v>0</v>
      </c>
      <c r="Y182" s="15">
        <v>0</v>
      </c>
      <c r="Z182" s="15">
        <v>0</v>
      </c>
      <c r="AA182" s="15">
        <v>0</v>
      </c>
      <c r="AB182" s="15">
        <v>0</v>
      </c>
      <c r="AC182" s="15">
        <v>0</v>
      </c>
      <c r="AD182" s="15">
        <v>0</v>
      </c>
      <c r="AE182" s="15">
        <v>0</v>
      </c>
      <c r="AF182" s="15">
        <v>0</v>
      </c>
      <c r="AG182" s="15">
        <v>0</v>
      </c>
      <c r="AH182" s="15">
        <v>0</v>
      </c>
      <c r="AI182" s="15">
        <v>0</v>
      </c>
      <c r="AJ182" s="15">
        <v>0</v>
      </c>
      <c r="AK182" s="15">
        <v>0</v>
      </c>
      <c r="AL182" s="15">
        <v>0</v>
      </c>
      <c r="AM182" s="15">
        <v>0</v>
      </c>
      <c r="AN182" s="15">
        <v>0</v>
      </c>
      <c r="AO182" s="12"/>
      <c r="AP182" s="16">
        <v>258</v>
      </c>
      <c r="AQ182" s="17">
        <v>6</v>
      </c>
      <c r="AR182" s="18" t="s">
        <v>37</v>
      </c>
      <c r="AS182" s="19">
        <v>7192</v>
      </c>
      <c r="AT182" s="19" t="s">
        <v>37</v>
      </c>
      <c r="AV182" s="16">
        <v>258</v>
      </c>
      <c r="AW182" s="17">
        <v>27</v>
      </c>
      <c r="AX182" s="18" t="s">
        <v>37</v>
      </c>
      <c r="AY182" s="19">
        <v>1029</v>
      </c>
      <c r="AZ182" s="19" t="s">
        <v>37</v>
      </c>
    </row>
    <row r="183" spans="9:52" customFormat="1" x14ac:dyDescent="0.15">
      <c r="I183" s="14">
        <v>44742</v>
      </c>
      <c r="J183" s="15">
        <v>62</v>
      </c>
      <c r="K183" s="15">
        <v>61</v>
      </c>
      <c r="L183" s="15">
        <v>0</v>
      </c>
      <c r="M183" s="15">
        <v>0</v>
      </c>
      <c r="N183" s="15">
        <v>53</v>
      </c>
      <c r="O183" s="15">
        <v>51</v>
      </c>
      <c r="P183" s="15">
        <v>0</v>
      </c>
      <c r="Q183" s="15">
        <v>0</v>
      </c>
      <c r="R183" s="15">
        <v>0</v>
      </c>
      <c r="S183" s="15">
        <v>0</v>
      </c>
      <c r="T183" s="15">
        <v>32</v>
      </c>
      <c r="U183" s="15">
        <v>0</v>
      </c>
      <c r="V183" s="15">
        <v>0</v>
      </c>
      <c r="W183" s="15">
        <v>0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0</v>
      </c>
      <c r="AH183" s="15">
        <v>0</v>
      </c>
      <c r="AI183" s="15">
        <v>0</v>
      </c>
      <c r="AJ183" s="15">
        <v>0</v>
      </c>
      <c r="AK183" s="15">
        <v>0</v>
      </c>
      <c r="AL183" s="15">
        <v>0</v>
      </c>
      <c r="AM183" s="15">
        <v>0</v>
      </c>
      <c r="AN183" s="15">
        <v>0</v>
      </c>
      <c r="AO183" s="12"/>
      <c r="AP183" s="16">
        <v>259</v>
      </c>
      <c r="AQ183" s="17">
        <v>6</v>
      </c>
      <c r="AR183" s="18">
        <v>6</v>
      </c>
      <c r="AS183" s="19">
        <v>7451</v>
      </c>
      <c r="AT183" s="19">
        <v>7451</v>
      </c>
      <c r="AV183" s="16">
        <v>259</v>
      </c>
      <c r="AW183" s="17">
        <v>27</v>
      </c>
      <c r="AX183" s="18" t="s">
        <v>37</v>
      </c>
      <c r="AY183" s="19">
        <v>1288</v>
      </c>
      <c r="AZ183" s="19" t="s">
        <v>37</v>
      </c>
    </row>
    <row r="184" spans="9:52" customFormat="1" x14ac:dyDescent="0.15">
      <c r="I184" s="14">
        <v>44743</v>
      </c>
      <c r="J184" s="15">
        <v>62</v>
      </c>
      <c r="K184" s="15">
        <v>61</v>
      </c>
      <c r="L184" s="15">
        <v>0</v>
      </c>
      <c r="M184" s="15">
        <v>0</v>
      </c>
      <c r="N184" s="15">
        <v>53</v>
      </c>
      <c r="O184" s="15">
        <v>51</v>
      </c>
      <c r="P184" s="15">
        <v>0</v>
      </c>
      <c r="Q184" s="15">
        <v>0</v>
      </c>
      <c r="R184" s="15">
        <v>0</v>
      </c>
      <c r="S184" s="15">
        <v>0</v>
      </c>
      <c r="T184" s="15">
        <v>32</v>
      </c>
      <c r="U184" s="15">
        <v>0</v>
      </c>
      <c r="V184" s="15">
        <v>0</v>
      </c>
      <c r="W184" s="15">
        <v>0</v>
      </c>
      <c r="X184" s="15">
        <v>0</v>
      </c>
      <c r="Y184" s="15">
        <v>0</v>
      </c>
      <c r="Z184" s="15">
        <v>0</v>
      </c>
      <c r="AA184" s="15">
        <v>0</v>
      </c>
      <c r="AB184" s="15">
        <v>0</v>
      </c>
      <c r="AC184" s="15">
        <v>0</v>
      </c>
      <c r="AD184" s="15">
        <v>0</v>
      </c>
      <c r="AE184" s="15">
        <v>0</v>
      </c>
      <c r="AF184" s="15">
        <v>0</v>
      </c>
      <c r="AG184" s="15">
        <v>0</v>
      </c>
      <c r="AH184" s="15">
        <v>0</v>
      </c>
      <c r="AI184" s="15">
        <v>0</v>
      </c>
      <c r="AJ184" s="15">
        <v>0</v>
      </c>
      <c r="AK184" s="15">
        <v>0</v>
      </c>
      <c r="AL184" s="15">
        <v>0</v>
      </c>
      <c r="AM184" s="15">
        <v>0</v>
      </c>
      <c r="AN184" s="15">
        <v>0</v>
      </c>
      <c r="AO184" s="12"/>
      <c r="AP184" s="16">
        <v>259</v>
      </c>
      <c r="AQ184" s="17">
        <v>7</v>
      </c>
      <c r="AR184" s="18" t="s">
        <v>37</v>
      </c>
      <c r="AS184" s="19">
        <v>259</v>
      </c>
      <c r="AT184" s="19" t="s">
        <v>37</v>
      </c>
      <c r="AV184" s="16">
        <v>259</v>
      </c>
      <c r="AW184" s="17">
        <v>27</v>
      </c>
      <c r="AX184" s="18" t="s">
        <v>37</v>
      </c>
      <c r="AY184" s="19">
        <v>1547</v>
      </c>
      <c r="AZ184" s="19" t="s">
        <v>37</v>
      </c>
    </row>
    <row r="185" spans="9:52" customFormat="1" x14ac:dyDescent="0.15">
      <c r="I185" s="14">
        <v>44744</v>
      </c>
      <c r="J185" s="15">
        <v>62</v>
      </c>
      <c r="K185" s="15">
        <v>61</v>
      </c>
      <c r="L185" s="15">
        <v>0</v>
      </c>
      <c r="M185" s="15">
        <v>0</v>
      </c>
      <c r="N185" s="15">
        <v>53</v>
      </c>
      <c r="O185" s="15">
        <v>51</v>
      </c>
      <c r="P185" s="15">
        <v>0</v>
      </c>
      <c r="Q185" s="15">
        <v>0</v>
      </c>
      <c r="R185" s="15">
        <v>0</v>
      </c>
      <c r="S185" s="15">
        <v>0</v>
      </c>
      <c r="T185" s="15">
        <v>32</v>
      </c>
      <c r="U185" s="15">
        <v>0</v>
      </c>
      <c r="V185" s="15">
        <v>0</v>
      </c>
      <c r="W185" s="15">
        <v>0</v>
      </c>
      <c r="X185" s="15">
        <v>0</v>
      </c>
      <c r="Y185" s="15">
        <v>0</v>
      </c>
      <c r="Z185" s="15">
        <v>0</v>
      </c>
      <c r="AA185" s="15">
        <v>0</v>
      </c>
      <c r="AB185" s="15">
        <v>0</v>
      </c>
      <c r="AC185" s="15">
        <v>0</v>
      </c>
      <c r="AD185" s="15">
        <v>0</v>
      </c>
      <c r="AE185" s="15">
        <v>0</v>
      </c>
      <c r="AF185" s="15">
        <v>0</v>
      </c>
      <c r="AG185" s="15">
        <v>0</v>
      </c>
      <c r="AH185" s="15">
        <v>0</v>
      </c>
      <c r="AI185" s="15">
        <v>0</v>
      </c>
      <c r="AJ185" s="15">
        <v>0</v>
      </c>
      <c r="AK185" s="15">
        <v>0</v>
      </c>
      <c r="AL185" s="15">
        <v>0</v>
      </c>
      <c r="AM185" s="15">
        <v>0</v>
      </c>
      <c r="AN185" s="15">
        <v>0</v>
      </c>
      <c r="AO185" s="12"/>
      <c r="AP185" s="16">
        <v>259</v>
      </c>
      <c r="AQ185" s="17">
        <v>7</v>
      </c>
      <c r="AR185" s="18" t="s">
        <v>37</v>
      </c>
      <c r="AS185" s="19">
        <v>518</v>
      </c>
      <c r="AT185" s="19" t="s">
        <v>37</v>
      </c>
      <c r="AV185" s="16">
        <v>259</v>
      </c>
      <c r="AW185" s="17">
        <v>27</v>
      </c>
      <c r="AX185" s="18">
        <v>27</v>
      </c>
      <c r="AY185" s="19">
        <v>1806</v>
      </c>
      <c r="AZ185" s="19">
        <v>1806</v>
      </c>
    </row>
    <row r="186" spans="9:52" customFormat="1" x14ac:dyDescent="0.15">
      <c r="I186" s="14">
        <v>44745</v>
      </c>
      <c r="J186" s="15">
        <v>62</v>
      </c>
      <c r="K186" s="15">
        <v>61</v>
      </c>
      <c r="L186" s="15">
        <v>0</v>
      </c>
      <c r="M186" s="15">
        <v>0</v>
      </c>
      <c r="N186" s="15">
        <v>53</v>
      </c>
      <c r="O186" s="15">
        <v>52</v>
      </c>
      <c r="P186" s="15">
        <v>0</v>
      </c>
      <c r="Q186" s="15">
        <v>0</v>
      </c>
      <c r="R186" s="15">
        <v>0</v>
      </c>
      <c r="S186" s="15">
        <v>0</v>
      </c>
      <c r="T186" s="15">
        <v>33</v>
      </c>
      <c r="U186" s="15">
        <v>0</v>
      </c>
      <c r="V186" s="15">
        <v>0</v>
      </c>
      <c r="W186" s="15">
        <v>0</v>
      </c>
      <c r="X186" s="15">
        <v>0</v>
      </c>
      <c r="Y186" s="15">
        <v>0</v>
      </c>
      <c r="Z186" s="15">
        <v>0</v>
      </c>
      <c r="AA186" s="15">
        <v>0</v>
      </c>
      <c r="AB186" s="15">
        <v>0</v>
      </c>
      <c r="AC186" s="15">
        <v>0</v>
      </c>
      <c r="AD186" s="15">
        <v>0</v>
      </c>
      <c r="AE186" s="15">
        <v>0</v>
      </c>
      <c r="AF186" s="15">
        <v>0</v>
      </c>
      <c r="AG186" s="15">
        <v>0</v>
      </c>
      <c r="AH186" s="15">
        <v>0</v>
      </c>
      <c r="AI186" s="15">
        <v>0</v>
      </c>
      <c r="AJ186" s="15">
        <v>0</v>
      </c>
      <c r="AK186" s="15">
        <v>0</v>
      </c>
      <c r="AL186" s="15">
        <v>0</v>
      </c>
      <c r="AM186" s="15">
        <v>0</v>
      </c>
      <c r="AN186" s="15">
        <v>0</v>
      </c>
      <c r="AO186" s="12"/>
      <c r="AP186" s="16">
        <v>261</v>
      </c>
      <c r="AQ186" s="17">
        <v>7</v>
      </c>
      <c r="AR186" s="18" t="s">
        <v>37</v>
      </c>
      <c r="AS186" s="19">
        <v>779</v>
      </c>
      <c r="AT186" s="19" t="s">
        <v>37</v>
      </c>
      <c r="AV186" s="16">
        <v>261</v>
      </c>
      <c r="AW186" s="17">
        <v>28</v>
      </c>
      <c r="AX186" s="18" t="s">
        <v>37</v>
      </c>
      <c r="AY186" s="19">
        <v>261</v>
      </c>
      <c r="AZ186" s="19" t="s">
        <v>37</v>
      </c>
    </row>
    <row r="187" spans="9:52" customFormat="1" x14ac:dyDescent="0.15">
      <c r="I187" s="14">
        <v>44746</v>
      </c>
      <c r="J187" s="15">
        <v>62</v>
      </c>
      <c r="K187" s="15">
        <v>62</v>
      </c>
      <c r="L187" s="15">
        <v>0</v>
      </c>
      <c r="M187" s="15">
        <v>0</v>
      </c>
      <c r="N187" s="15">
        <v>53</v>
      </c>
      <c r="O187" s="15">
        <v>52</v>
      </c>
      <c r="P187" s="15">
        <v>0</v>
      </c>
      <c r="Q187" s="15">
        <v>0</v>
      </c>
      <c r="R187" s="15">
        <v>0</v>
      </c>
      <c r="S187" s="15">
        <v>0</v>
      </c>
      <c r="T187" s="15">
        <v>33</v>
      </c>
      <c r="U187" s="15">
        <v>0</v>
      </c>
      <c r="V187" s="15">
        <v>0</v>
      </c>
      <c r="W187" s="15">
        <v>0</v>
      </c>
      <c r="X187" s="15">
        <v>0</v>
      </c>
      <c r="Y187" s="15">
        <v>0</v>
      </c>
      <c r="Z187" s="15">
        <v>0</v>
      </c>
      <c r="AA187" s="15">
        <v>0</v>
      </c>
      <c r="AB187" s="15">
        <v>0</v>
      </c>
      <c r="AC187" s="15">
        <v>0</v>
      </c>
      <c r="AD187" s="15">
        <v>0</v>
      </c>
      <c r="AE187" s="15">
        <v>0</v>
      </c>
      <c r="AF187" s="15">
        <v>0</v>
      </c>
      <c r="AG187" s="15">
        <v>0</v>
      </c>
      <c r="AH187" s="15">
        <v>0</v>
      </c>
      <c r="AI187" s="15">
        <v>0</v>
      </c>
      <c r="AJ187" s="15">
        <v>0</v>
      </c>
      <c r="AK187" s="15">
        <v>0</v>
      </c>
      <c r="AL187" s="15">
        <v>0</v>
      </c>
      <c r="AM187" s="15">
        <v>0</v>
      </c>
      <c r="AN187" s="15">
        <v>0</v>
      </c>
      <c r="AO187" s="12"/>
      <c r="AP187" s="16">
        <v>262</v>
      </c>
      <c r="AQ187" s="17">
        <v>7</v>
      </c>
      <c r="AR187" s="18" t="s">
        <v>37</v>
      </c>
      <c r="AS187" s="19">
        <v>1041</v>
      </c>
      <c r="AT187" s="19" t="s">
        <v>37</v>
      </c>
      <c r="AV187" s="16">
        <v>262</v>
      </c>
      <c r="AW187" s="17">
        <v>28</v>
      </c>
      <c r="AX187" s="18" t="s">
        <v>37</v>
      </c>
      <c r="AY187" s="19">
        <v>523</v>
      </c>
      <c r="AZ187" s="19" t="s">
        <v>37</v>
      </c>
    </row>
    <row r="188" spans="9:52" customFormat="1" x14ac:dyDescent="0.15">
      <c r="I188" s="14">
        <v>44747</v>
      </c>
      <c r="J188" s="15">
        <v>63</v>
      </c>
      <c r="K188" s="15">
        <v>62</v>
      </c>
      <c r="L188" s="15">
        <v>0</v>
      </c>
      <c r="M188" s="15">
        <v>0</v>
      </c>
      <c r="N188" s="15">
        <v>53</v>
      </c>
      <c r="O188" s="15">
        <v>52</v>
      </c>
      <c r="P188" s="15">
        <v>0</v>
      </c>
      <c r="Q188" s="15">
        <v>0</v>
      </c>
      <c r="R188" s="15">
        <v>0</v>
      </c>
      <c r="S188" s="15">
        <v>0</v>
      </c>
      <c r="T188" s="15">
        <v>33</v>
      </c>
      <c r="U188" s="15">
        <v>0</v>
      </c>
      <c r="V188" s="15">
        <v>0</v>
      </c>
      <c r="W188" s="15">
        <v>0</v>
      </c>
      <c r="X188" s="15">
        <v>0</v>
      </c>
      <c r="Y188" s="15">
        <v>0</v>
      </c>
      <c r="Z188" s="15">
        <v>0</v>
      </c>
      <c r="AA188" s="15">
        <v>0</v>
      </c>
      <c r="AB188" s="15">
        <v>0</v>
      </c>
      <c r="AC188" s="15">
        <v>0</v>
      </c>
      <c r="AD188" s="15">
        <v>0</v>
      </c>
      <c r="AE188" s="15">
        <v>0</v>
      </c>
      <c r="AF188" s="15">
        <v>0</v>
      </c>
      <c r="AG188" s="15">
        <v>0</v>
      </c>
      <c r="AH188" s="15">
        <v>0</v>
      </c>
      <c r="AI188" s="15">
        <v>0</v>
      </c>
      <c r="AJ188" s="15">
        <v>0</v>
      </c>
      <c r="AK188" s="15">
        <v>0</v>
      </c>
      <c r="AL188" s="15">
        <v>0</v>
      </c>
      <c r="AM188" s="15">
        <v>0</v>
      </c>
      <c r="AN188" s="15">
        <v>0</v>
      </c>
      <c r="AO188" s="12"/>
      <c r="AP188" s="16">
        <v>263</v>
      </c>
      <c r="AQ188" s="17">
        <v>7</v>
      </c>
      <c r="AR188" s="18" t="s">
        <v>37</v>
      </c>
      <c r="AS188" s="19">
        <v>1304</v>
      </c>
      <c r="AT188" s="19" t="s">
        <v>37</v>
      </c>
      <c r="AV188" s="16">
        <v>263</v>
      </c>
      <c r="AW188" s="17">
        <v>28</v>
      </c>
      <c r="AX188" s="18" t="s">
        <v>37</v>
      </c>
      <c r="AY188" s="19">
        <v>786</v>
      </c>
      <c r="AZ188" s="19" t="s">
        <v>37</v>
      </c>
    </row>
    <row r="189" spans="9:52" customFormat="1" x14ac:dyDescent="0.15">
      <c r="I189" s="14">
        <v>44748</v>
      </c>
      <c r="J189" s="15">
        <v>63</v>
      </c>
      <c r="K189" s="15">
        <v>62</v>
      </c>
      <c r="L189" s="15">
        <v>0</v>
      </c>
      <c r="M189" s="15">
        <v>0</v>
      </c>
      <c r="N189" s="15">
        <v>53</v>
      </c>
      <c r="O189" s="15">
        <v>52</v>
      </c>
      <c r="P189" s="15">
        <v>0</v>
      </c>
      <c r="Q189" s="15">
        <v>0</v>
      </c>
      <c r="R189" s="15">
        <v>0</v>
      </c>
      <c r="S189" s="15">
        <v>0</v>
      </c>
      <c r="T189" s="15">
        <v>33</v>
      </c>
      <c r="U189" s="15">
        <v>0</v>
      </c>
      <c r="V189" s="15">
        <v>0</v>
      </c>
      <c r="W189" s="15">
        <v>0</v>
      </c>
      <c r="X189" s="15">
        <v>0</v>
      </c>
      <c r="Y189" s="15">
        <v>0</v>
      </c>
      <c r="Z189" s="15">
        <v>0</v>
      </c>
      <c r="AA189" s="15">
        <v>0</v>
      </c>
      <c r="AB189" s="15">
        <v>0</v>
      </c>
      <c r="AC189" s="15">
        <v>0</v>
      </c>
      <c r="AD189" s="15">
        <v>0</v>
      </c>
      <c r="AE189" s="15">
        <v>0</v>
      </c>
      <c r="AF189" s="15">
        <v>0</v>
      </c>
      <c r="AG189" s="15">
        <v>0</v>
      </c>
      <c r="AH189" s="15">
        <v>0</v>
      </c>
      <c r="AI189" s="15">
        <v>0</v>
      </c>
      <c r="AJ189" s="15">
        <v>0</v>
      </c>
      <c r="AK189" s="15">
        <v>0</v>
      </c>
      <c r="AL189" s="15">
        <v>0</v>
      </c>
      <c r="AM189" s="15">
        <v>0</v>
      </c>
      <c r="AN189" s="15">
        <v>0</v>
      </c>
      <c r="AO189" s="12"/>
      <c r="AP189" s="16">
        <v>263</v>
      </c>
      <c r="AQ189" s="17">
        <v>7</v>
      </c>
      <c r="AR189" s="18" t="s">
        <v>37</v>
      </c>
      <c r="AS189" s="19">
        <v>1567</v>
      </c>
      <c r="AT189" s="19" t="s">
        <v>37</v>
      </c>
      <c r="AV189" s="16">
        <v>263</v>
      </c>
      <c r="AW189" s="17">
        <v>28</v>
      </c>
      <c r="AX189" s="18" t="s">
        <v>37</v>
      </c>
      <c r="AY189" s="19">
        <v>1049</v>
      </c>
      <c r="AZ189" s="19" t="s">
        <v>37</v>
      </c>
    </row>
    <row r="190" spans="9:52" customFormat="1" x14ac:dyDescent="0.15">
      <c r="I190" s="14">
        <v>44749</v>
      </c>
      <c r="J190" s="15">
        <v>63</v>
      </c>
      <c r="K190" s="15">
        <v>62</v>
      </c>
      <c r="L190" s="15">
        <v>0</v>
      </c>
      <c r="M190" s="15">
        <v>0</v>
      </c>
      <c r="N190" s="15">
        <v>54</v>
      </c>
      <c r="O190" s="15">
        <v>52</v>
      </c>
      <c r="P190" s="15">
        <v>0</v>
      </c>
      <c r="Q190" s="15">
        <v>0</v>
      </c>
      <c r="R190" s="15">
        <v>0</v>
      </c>
      <c r="S190" s="15">
        <v>0</v>
      </c>
      <c r="T190" s="15">
        <v>33</v>
      </c>
      <c r="U190" s="15">
        <v>0</v>
      </c>
      <c r="V190" s="15">
        <v>0</v>
      </c>
      <c r="W190" s="15">
        <v>0</v>
      </c>
      <c r="X190" s="15">
        <v>0</v>
      </c>
      <c r="Y190" s="15">
        <v>0</v>
      </c>
      <c r="Z190" s="15">
        <v>0</v>
      </c>
      <c r="AA190" s="15">
        <v>0</v>
      </c>
      <c r="AB190" s="15">
        <v>0</v>
      </c>
      <c r="AC190" s="15">
        <v>0</v>
      </c>
      <c r="AD190" s="15">
        <v>0</v>
      </c>
      <c r="AE190" s="15">
        <v>0</v>
      </c>
      <c r="AF190" s="15">
        <v>0</v>
      </c>
      <c r="AG190" s="15">
        <v>0</v>
      </c>
      <c r="AH190" s="15">
        <v>0</v>
      </c>
      <c r="AI190" s="15">
        <v>0</v>
      </c>
      <c r="AJ190" s="15">
        <v>0</v>
      </c>
      <c r="AK190" s="15">
        <v>0</v>
      </c>
      <c r="AL190" s="15">
        <v>0</v>
      </c>
      <c r="AM190" s="15">
        <v>0</v>
      </c>
      <c r="AN190" s="15">
        <v>0</v>
      </c>
      <c r="AO190" s="12"/>
      <c r="AP190" s="16">
        <v>264</v>
      </c>
      <c r="AQ190" s="17">
        <v>7</v>
      </c>
      <c r="AR190" s="18" t="s">
        <v>37</v>
      </c>
      <c r="AS190" s="19">
        <v>1831</v>
      </c>
      <c r="AT190" s="19" t="s">
        <v>37</v>
      </c>
      <c r="AV190" s="16">
        <v>264</v>
      </c>
      <c r="AW190" s="17">
        <v>28</v>
      </c>
      <c r="AX190" s="18" t="s">
        <v>37</v>
      </c>
      <c r="AY190" s="19">
        <v>1313</v>
      </c>
      <c r="AZ190" s="19" t="s">
        <v>37</v>
      </c>
    </row>
    <row r="191" spans="9:52" customFormat="1" x14ac:dyDescent="0.15">
      <c r="I191" s="14">
        <v>44750</v>
      </c>
      <c r="J191" s="15">
        <v>63</v>
      </c>
      <c r="K191" s="15">
        <v>62</v>
      </c>
      <c r="L191" s="15">
        <v>0</v>
      </c>
      <c r="M191" s="15">
        <v>0</v>
      </c>
      <c r="N191" s="15">
        <v>54</v>
      </c>
      <c r="O191" s="15">
        <v>52</v>
      </c>
      <c r="P191" s="15">
        <v>0</v>
      </c>
      <c r="Q191" s="15">
        <v>0</v>
      </c>
      <c r="R191" s="15">
        <v>0</v>
      </c>
      <c r="S191" s="15">
        <v>0</v>
      </c>
      <c r="T191" s="15">
        <v>33</v>
      </c>
      <c r="U191" s="15">
        <v>0</v>
      </c>
      <c r="V191" s="15">
        <v>0</v>
      </c>
      <c r="W191" s="15">
        <v>0</v>
      </c>
      <c r="X191" s="15">
        <v>0</v>
      </c>
      <c r="Y191" s="15">
        <v>0</v>
      </c>
      <c r="Z191" s="15">
        <v>0</v>
      </c>
      <c r="AA191" s="15">
        <v>0</v>
      </c>
      <c r="AB191" s="15">
        <v>0</v>
      </c>
      <c r="AC191" s="15">
        <v>0</v>
      </c>
      <c r="AD191" s="15">
        <v>0</v>
      </c>
      <c r="AE191" s="15">
        <v>0</v>
      </c>
      <c r="AF191" s="15">
        <v>0</v>
      </c>
      <c r="AG191" s="15">
        <v>0</v>
      </c>
      <c r="AH191" s="15">
        <v>0</v>
      </c>
      <c r="AI191" s="15">
        <v>0</v>
      </c>
      <c r="AJ191" s="15">
        <v>0</v>
      </c>
      <c r="AK191" s="15">
        <v>0</v>
      </c>
      <c r="AL191" s="15">
        <v>0</v>
      </c>
      <c r="AM191" s="15">
        <v>0</v>
      </c>
      <c r="AN191" s="15">
        <v>0</v>
      </c>
      <c r="AO191" s="12"/>
      <c r="AP191" s="16">
        <v>264</v>
      </c>
      <c r="AQ191" s="17">
        <v>7</v>
      </c>
      <c r="AR191" s="18" t="s">
        <v>37</v>
      </c>
      <c r="AS191" s="19">
        <v>2095</v>
      </c>
      <c r="AT191" s="19" t="s">
        <v>37</v>
      </c>
      <c r="AV191" s="16">
        <v>264</v>
      </c>
      <c r="AW191" s="17">
        <v>28</v>
      </c>
      <c r="AX191" s="18" t="s">
        <v>37</v>
      </c>
      <c r="AY191" s="19">
        <v>1577</v>
      </c>
      <c r="AZ191" s="19" t="s">
        <v>37</v>
      </c>
    </row>
    <row r="192" spans="9:52" customFormat="1" x14ac:dyDescent="0.15">
      <c r="I192" s="14">
        <v>44751</v>
      </c>
      <c r="J192" s="15">
        <v>63</v>
      </c>
      <c r="K192" s="15">
        <v>62</v>
      </c>
      <c r="L192" s="15">
        <v>0</v>
      </c>
      <c r="M192" s="15">
        <v>0</v>
      </c>
      <c r="N192" s="15">
        <v>54</v>
      </c>
      <c r="O192" s="15">
        <v>52</v>
      </c>
      <c r="P192" s="15">
        <v>0</v>
      </c>
      <c r="Q192" s="15">
        <v>0</v>
      </c>
      <c r="R192" s="15">
        <v>0</v>
      </c>
      <c r="S192" s="15">
        <v>0</v>
      </c>
      <c r="T192" s="15">
        <v>33</v>
      </c>
      <c r="U192" s="15">
        <v>0</v>
      </c>
      <c r="V192" s="15">
        <v>0</v>
      </c>
      <c r="W192" s="15">
        <v>0</v>
      </c>
      <c r="X192" s="15">
        <v>0</v>
      </c>
      <c r="Y192" s="15">
        <v>0</v>
      </c>
      <c r="Z192" s="15">
        <v>0</v>
      </c>
      <c r="AA192" s="15">
        <v>0</v>
      </c>
      <c r="AB192" s="15">
        <v>0</v>
      </c>
      <c r="AC192" s="15">
        <v>0</v>
      </c>
      <c r="AD192" s="15">
        <v>0</v>
      </c>
      <c r="AE192" s="15">
        <v>0</v>
      </c>
      <c r="AF192" s="15">
        <v>0</v>
      </c>
      <c r="AG192" s="15">
        <v>0</v>
      </c>
      <c r="AH192" s="15">
        <v>0</v>
      </c>
      <c r="AI192" s="15">
        <v>0</v>
      </c>
      <c r="AJ192" s="15">
        <v>0</v>
      </c>
      <c r="AK192" s="15">
        <v>0</v>
      </c>
      <c r="AL192" s="15">
        <v>0</v>
      </c>
      <c r="AM192" s="15">
        <v>0</v>
      </c>
      <c r="AN192" s="15">
        <v>0</v>
      </c>
      <c r="AO192" s="12"/>
      <c r="AP192" s="16">
        <v>264</v>
      </c>
      <c r="AQ192" s="17">
        <v>7</v>
      </c>
      <c r="AR192" s="18" t="s">
        <v>37</v>
      </c>
      <c r="AS192" s="19">
        <v>2359</v>
      </c>
      <c r="AT192" s="19" t="s">
        <v>37</v>
      </c>
      <c r="AV192" s="16">
        <v>264</v>
      </c>
      <c r="AW192" s="17">
        <v>28</v>
      </c>
      <c r="AX192" s="18">
        <v>28</v>
      </c>
      <c r="AY192" s="19">
        <v>1841</v>
      </c>
      <c r="AZ192" s="19">
        <v>1841</v>
      </c>
    </row>
    <row r="193" spans="9:52" customFormat="1" x14ac:dyDescent="0.15">
      <c r="I193" s="14">
        <v>44752</v>
      </c>
      <c r="J193" s="15">
        <v>63</v>
      </c>
      <c r="K193" s="15">
        <v>62</v>
      </c>
      <c r="L193" s="15">
        <v>0</v>
      </c>
      <c r="M193" s="15">
        <v>0</v>
      </c>
      <c r="N193" s="15">
        <v>54</v>
      </c>
      <c r="O193" s="15">
        <v>53</v>
      </c>
      <c r="P193" s="15">
        <v>0</v>
      </c>
      <c r="Q193" s="15">
        <v>0</v>
      </c>
      <c r="R193" s="15">
        <v>0</v>
      </c>
      <c r="S193" s="15">
        <v>0</v>
      </c>
      <c r="T193" s="15">
        <v>34</v>
      </c>
      <c r="U193" s="15">
        <v>0</v>
      </c>
      <c r="V193" s="15">
        <v>0</v>
      </c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N193" s="15">
        <v>0</v>
      </c>
      <c r="AO193" s="12"/>
      <c r="AP193" s="16">
        <v>266</v>
      </c>
      <c r="AQ193" s="17">
        <v>7</v>
      </c>
      <c r="AR193" s="18" t="s">
        <v>37</v>
      </c>
      <c r="AS193" s="19">
        <v>2625</v>
      </c>
      <c r="AT193" s="19" t="s">
        <v>37</v>
      </c>
      <c r="AV193" s="16">
        <v>266</v>
      </c>
      <c r="AW193" s="17">
        <v>29</v>
      </c>
      <c r="AX193" s="18" t="s">
        <v>37</v>
      </c>
      <c r="AY193" s="19">
        <v>266</v>
      </c>
      <c r="AZ193" s="19" t="s">
        <v>37</v>
      </c>
    </row>
    <row r="194" spans="9:52" customFormat="1" x14ac:dyDescent="0.15">
      <c r="I194" s="14">
        <v>44753</v>
      </c>
      <c r="J194" s="15">
        <v>63</v>
      </c>
      <c r="K194" s="15">
        <v>63</v>
      </c>
      <c r="L194" s="15">
        <v>0</v>
      </c>
      <c r="M194" s="15">
        <v>0</v>
      </c>
      <c r="N194" s="15">
        <v>54</v>
      </c>
      <c r="O194" s="15">
        <v>53</v>
      </c>
      <c r="P194" s="15">
        <v>0</v>
      </c>
      <c r="Q194" s="15">
        <v>0</v>
      </c>
      <c r="R194" s="15">
        <v>0</v>
      </c>
      <c r="S194" s="15">
        <v>0</v>
      </c>
      <c r="T194" s="15">
        <v>34</v>
      </c>
      <c r="U194" s="15">
        <v>0</v>
      </c>
      <c r="V194" s="15">
        <v>0</v>
      </c>
      <c r="W194" s="15">
        <v>0</v>
      </c>
      <c r="X194" s="15">
        <v>0</v>
      </c>
      <c r="Y194" s="15">
        <v>0</v>
      </c>
      <c r="Z194" s="15">
        <v>0</v>
      </c>
      <c r="AA194" s="15">
        <v>0</v>
      </c>
      <c r="AB194" s="15">
        <v>0</v>
      </c>
      <c r="AC194" s="15">
        <v>0</v>
      </c>
      <c r="AD194" s="15">
        <v>0</v>
      </c>
      <c r="AE194" s="15">
        <v>0</v>
      </c>
      <c r="AF194" s="15">
        <v>0</v>
      </c>
      <c r="AG194" s="15">
        <v>0</v>
      </c>
      <c r="AH194" s="15">
        <v>0</v>
      </c>
      <c r="AI194" s="15">
        <v>0</v>
      </c>
      <c r="AJ194" s="15">
        <v>0</v>
      </c>
      <c r="AK194" s="15">
        <v>0</v>
      </c>
      <c r="AL194" s="15">
        <v>0</v>
      </c>
      <c r="AM194" s="15">
        <v>0</v>
      </c>
      <c r="AN194" s="15">
        <v>0</v>
      </c>
      <c r="AO194" s="12"/>
      <c r="AP194" s="16">
        <v>267</v>
      </c>
      <c r="AQ194" s="17">
        <v>7</v>
      </c>
      <c r="AR194" s="18" t="s">
        <v>37</v>
      </c>
      <c r="AS194" s="19">
        <v>2892</v>
      </c>
      <c r="AT194" s="19" t="s">
        <v>37</v>
      </c>
      <c r="AV194" s="16">
        <v>267</v>
      </c>
      <c r="AW194" s="17">
        <v>29</v>
      </c>
      <c r="AX194" s="18" t="s">
        <v>37</v>
      </c>
      <c r="AY194" s="19">
        <v>533</v>
      </c>
      <c r="AZ194" s="19" t="s">
        <v>37</v>
      </c>
    </row>
    <row r="195" spans="9:52" customFormat="1" x14ac:dyDescent="0.15">
      <c r="I195" s="14">
        <v>44754</v>
      </c>
      <c r="J195" s="15">
        <v>64</v>
      </c>
      <c r="K195" s="15">
        <v>63</v>
      </c>
      <c r="L195" s="15">
        <v>0</v>
      </c>
      <c r="M195" s="15">
        <v>0</v>
      </c>
      <c r="N195" s="15">
        <v>54</v>
      </c>
      <c r="O195" s="15">
        <v>53</v>
      </c>
      <c r="P195" s="15">
        <v>0</v>
      </c>
      <c r="Q195" s="15">
        <v>0</v>
      </c>
      <c r="R195" s="15">
        <v>0</v>
      </c>
      <c r="S195" s="15">
        <v>0</v>
      </c>
      <c r="T195" s="15">
        <v>34</v>
      </c>
      <c r="U195" s="15">
        <v>0</v>
      </c>
      <c r="V195" s="15">
        <v>0</v>
      </c>
      <c r="W195" s="15">
        <v>0</v>
      </c>
      <c r="X195" s="15">
        <v>0</v>
      </c>
      <c r="Y195" s="15">
        <v>0</v>
      </c>
      <c r="Z195" s="15">
        <v>0</v>
      </c>
      <c r="AA195" s="15">
        <v>0</v>
      </c>
      <c r="AB195" s="15">
        <v>0</v>
      </c>
      <c r="AC195" s="15">
        <v>0</v>
      </c>
      <c r="AD195" s="15">
        <v>0</v>
      </c>
      <c r="AE195" s="15">
        <v>0</v>
      </c>
      <c r="AF195" s="15">
        <v>0</v>
      </c>
      <c r="AG195" s="15">
        <v>0</v>
      </c>
      <c r="AH195" s="15">
        <v>0</v>
      </c>
      <c r="AI195" s="15">
        <v>0</v>
      </c>
      <c r="AJ195" s="15">
        <v>0</v>
      </c>
      <c r="AK195" s="15">
        <v>0</v>
      </c>
      <c r="AL195" s="15">
        <v>0</v>
      </c>
      <c r="AM195" s="15">
        <v>0</v>
      </c>
      <c r="AN195" s="15">
        <v>0</v>
      </c>
      <c r="AO195" s="12"/>
      <c r="AP195" s="16">
        <v>268</v>
      </c>
      <c r="AQ195" s="17">
        <v>7</v>
      </c>
      <c r="AR195" s="18" t="s">
        <v>37</v>
      </c>
      <c r="AS195" s="19">
        <v>3160</v>
      </c>
      <c r="AT195" s="19" t="s">
        <v>37</v>
      </c>
      <c r="AV195" s="16">
        <v>268</v>
      </c>
      <c r="AW195" s="17">
        <v>29</v>
      </c>
      <c r="AX195" s="18" t="s">
        <v>37</v>
      </c>
      <c r="AY195" s="19">
        <v>801</v>
      </c>
      <c r="AZ195" s="19" t="s">
        <v>37</v>
      </c>
    </row>
    <row r="196" spans="9:52" customFormat="1" x14ac:dyDescent="0.15">
      <c r="I196" s="14">
        <v>44755</v>
      </c>
      <c r="J196" s="15">
        <v>64</v>
      </c>
      <c r="K196" s="15">
        <v>63</v>
      </c>
      <c r="L196" s="15">
        <v>0</v>
      </c>
      <c r="M196" s="15">
        <v>0</v>
      </c>
      <c r="N196" s="15">
        <v>54</v>
      </c>
      <c r="O196" s="15">
        <v>53</v>
      </c>
      <c r="P196" s="15">
        <v>0</v>
      </c>
      <c r="Q196" s="15">
        <v>0</v>
      </c>
      <c r="R196" s="15">
        <v>0</v>
      </c>
      <c r="S196" s="15">
        <v>0</v>
      </c>
      <c r="T196" s="15">
        <v>34</v>
      </c>
      <c r="U196" s="15">
        <v>0</v>
      </c>
      <c r="V196" s="15">
        <v>0</v>
      </c>
      <c r="W196" s="15">
        <v>0</v>
      </c>
      <c r="X196" s="15">
        <v>0</v>
      </c>
      <c r="Y196" s="15">
        <v>0</v>
      </c>
      <c r="Z196" s="15">
        <v>0</v>
      </c>
      <c r="AA196" s="15">
        <v>0</v>
      </c>
      <c r="AB196" s="15">
        <v>0</v>
      </c>
      <c r="AC196" s="15">
        <v>0</v>
      </c>
      <c r="AD196" s="15">
        <v>0</v>
      </c>
      <c r="AE196" s="15">
        <v>0</v>
      </c>
      <c r="AF196" s="15">
        <v>0</v>
      </c>
      <c r="AG196" s="15">
        <v>0</v>
      </c>
      <c r="AH196" s="15">
        <v>0</v>
      </c>
      <c r="AI196" s="15">
        <v>0</v>
      </c>
      <c r="AJ196" s="15">
        <v>0</v>
      </c>
      <c r="AK196" s="15">
        <v>0</v>
      </c>
      <c r="AL196" s="15">
        <v>0</v>
      </c>
      <c r="AM196" s="15">
        <v>0</v>
      </c>
      <c r="AN196" s="15">
        <v>0</v>
      </c>
      <c r="AO196" s="12"/>
      <c r="AP196" s="16">
        <v>268</v>
      </c>
      <c r="AQ196" s="17">
        <v>7</v>
      </c>
      <c r="AR196" s="18" t="s">
        <v>37</v>
      </c>
      <c r="AS196" s="19">
        <v>3428</v>
      </c>
      <c r="AT196" s="19" t="s">
        <v>37</v>
      </c>
      <c r="AV196" s="16">
        <v>268</v>
      </c>
      <c r="AW196" s="17">
        <v>29</v>
      </c>
      <c r="AX196" s="18" t="s">
        <v>37</v>
      </c>
      <c r="AY196" s="19">
        <v>1069</v>
      </c>
      <c r="AZ196" s="19" t="s">
        <v>37</v>
      </c>
    </row>
    <row r="197" spans="9:52" customFormat="1" x14ac:dyDescent="0.15">
      <c r="I197" s="14">
        <v>44756</v>
      </c>
      <c r="J197" s="15">
        <v>64</v>
      </c>
      <c r="K197" s="15">
        <v>63</v>
      </c>
      <c r="L197" s="15">
        <v>0</v>
      </c>
      <c r="M197" s="15">
        <v>0</v>
      </c>
      <c r="N197" s="15">
        <v>55</v>
      </c>
      <c r="O197" s="15">
        <v>53</v>
      </c>
      <c r="P197" s="15">
        <v>0</v>
      </c>
      <c r="Q197" s="15">
        <v>0</v>
      </c>
      <c r="R197" s="15">
        <v>0</v>
      </c>
      <c r="S197" s="15">
        <v>0</v>
      </c>
      <c r="T197" s="15">
        <v>34</v>
      </c>
      <c r="U197" s="15">
        <v>0</v>
      </c>
      <c r="V197" s="15">
        <v>0</v>
      </c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N197" s="15">
        <v>0</v>
      </c>
      <c r="AO197" s="12"/>
      <c r="AP197" s="16">
        <v>269</v>
      </c>
      <c r="AQ197" s="17">
        <v>7</v>
      </c>
      <c r="AR197" s="18" t="s">
        <v>37</v>
      </c>
      <c r="AS197" s="19">
        <v>3697</v>
      </c>
      <c r="AT197" s="19" t="s">
        <v>37</v>
      </c>
      <c r="AV197" s="16">
        <v>269</v>
      </c>
      <c r="AW197" s="17">
        <v>29</v>
      </c>
      <c r="AX197" s="18" t="s">
        <v>37</v>
      </c>
      <c r="AY197" s="19">
        <v>1338</v>
      </c>
      <c r="AZ197" s="19" t="s">
        <v>37</v>
      </c>
    </row>
    <row r="198" spans="9:52" customFormat="1" x14ac:dyDescent="0.15">
      <c r="I198" s="14">
        <v>44757</v>
      </c>
      <c r="J198" s="15">
        <v>64</v>
      </c>
      <c r="K198" s="15">
        <v>63</v>
      </c>
      <c r="L198" s="15">
        <v>0</v>
      </c>
      <c r="M198" s="15">
        <v>0</v>
      </c>
      <c r="N198" s="15">
        <v>55</v>
      </c>
      <c r="O198" s="15">
        <v>53</v>
      </c>
      <c r="P198" s="15">
        <v>0</v>
      </c>
      <c r="Q198" s="15">
        <v>0</v>
      </c>
      <c r="R198" s="15">
        <v>0</v>
      </c>
      <c r="S198" s="15">
        <v>0</v>
      </c>
      <c r="T198" s="15">
        <v>34</v>
      </c>
      <c r="U198" s="15">
        <v>0</v>
      </c>
      <c r="V198" s="15">
        <v>0</v>
      </c>
      <c r="W198" s="15">
        <v>0</v>
      </c>
      <c r="X198" s="15">
        <v>0</v>
      </c>
      <c r="Y198" s="15">
        <v>0</v>
      </c>
      <c r="Z198" s="15">
        <v>0</v>
      </c>
      <c r="AA198" s="15">
        <v>0</v>
      </c>
      <c r="AB198" s="15">
        <v>0</v>
      </c>
      <c r="AC198" s="15">
        <v>0</v>
      </c>
      <c r="AD198" s="15">
        <v>0</v>
      </c>
      <c r="AE198" s="15">
        <v>0</v>
      </c>
      <c r="AF198" s="15">
        <v>0</v>
      </c>
      <c r="AG198" s="15">
        <v>0</v>
      </c>
      <c r="AH198" s="15">
        <v>0</v>
      </c>
      <c r="AI198" s="15">
        <v>0</v>
      </c>
      <c r="AJ198" s="15">
        <v>0</v>
      </c>
      <c r="AK198" s="15">
        <v>0</v>
      </c>
      <c r="AL198" s="15">
        <v>0</v>
      </c>
      <c r="AM198" s="15">
        <v>0</v>
      </c>
      <c r="AN198" s="15">
        <v>0</v>
      </c>
      <c r="AO198" s="12"/>
      <c r="AP198" s="16">
        <v>269</v>
      </c>
      <c r="AQ198" s="17">
        <v>7</v>
      </c>
      <c r="AR198" s="18" t="s">
        <v>37</v>
      </c>
      <c r="AS198" s="19">
        <v>3966</v>
      </c>
      <c r="AT198" s="19" t="s">
        <v>37</v>
      </c>
      <c r="AV198" s="16">
        <v>269</v>
      </c>
      <c r="AW198" s="17">
        <v>29</v>
      </c>
      <c r="AX198" s="18" t="s">
        <v>37</v>
      </c>
      <c r="AY198" s="19">
        <v>1607</v>
      </c>
      <c r="AZ198" s="19" t="s">
        <v>37</v>
      </c>
    </row>
    <row r="199" spans="9:52" customFormat="1" x14ac:dyDescent="0.15">
      <c r="I199" s="14">
        <v>44758</v>
      </c>
      <c r="J199" s="15">
        <v>64</v>
      </c>
      <c r="K199" s="15">
        <v>63</v>
      </c>
      <c r="L199" s="15">
        <v>0</v>
      </c>
      <c r="M199" s="15">
        <v>0</v>
      </c>
      <c r="N199" s="15">
        <v>55</v>
      </c>
      <c r="O199" s="15">
        <v>53</v>
      </c>
      <c r="P199" s="15">
        <v>0</v>
      </c>
      <c r="Q199" s="15">
        <v>0</v>
      </c>
      <c r="R199" s="15">
        <v>0</v>
      </c>
      <c r="S199" s="15">
        <v>0</v>
      </c>
      <c r="T199" s="15">
        <v>34</v>
      </c>
      <c r="U199" s="15">
        <v>0</v>
      </c>
      <c r="V199" s="15">
        <v>0</v>
      </c>
      <c r="W199" s="15">
        <v>0</v>
      </c>
      <c r="X199" s="15">
        <v>0</v>
      </c>
      <c r="Y199" s="15">
        <v>0</v>
      </c>
      <c r="Z199" s="15">
        <v>0</v>
      </c>
      <c r="AA199" s="15">
        <v>0</v>
      </c>
      <c r="AB199" s="15">
        <v>0</v>
      </c>
      <c r="AC199" s="15">
        <v>0</v>
      </c>
      <c r="AD199" s="15">
        <v>0</v>
      </c>
      <c r="AE199" s="15">
        <v>0</v>
      </c>
      <c r="AF199" s="15">
        <v>0</v>
      </c>
      <c r="AG199" s="15">
        <v>0</v>
      </c>
      <c r="AH199" s="15">
        <v>0</v>
      </c>
      <c r="AI199" s="15">
        <v>0</v>
      </c>
      <c r="AJ199" s="15">
        <v>0</v>
      </c>
      <c r="AK199" s="15">
        <v>0</v>
      </c>
      <c r="AL199" s="15">
        <v>0</v>
      </c>
      <c r="AM199" s="15">
        <v>0</v>
      </c>
      <c r="AN199" s="15">
        <v>0</v>
      </c>
      <c r="AO199" s="12"/>
      <c r="AP199" s="16">
        <v>269</v>
      </c>
      <c r="AQ199" s="17">
        <v>7</v>
      </c>
      <c r="AR199" s="18" t="s">
        <v>37</v>
      </c>
      <c r="AS199" s="19">
        <v>4235</v>
      </c>
      <c r="AT199" s="19" t="s">
        <v>37</v>
      </c>
      <c r="AV199" s="16">
        <v>269</v>
      </c>
      <c r="AW199" s="17">
        <v>29</v>
      </c>
      <c r="AX199" s="18">
        <v>29</v>
      </c>
      <c r="AY199" s="19">
        <v>1876</v>
      </c>
      <c r="AZ199" s="19">
        <v>1876</v>
      </c>
    </row>
    <row r="200" spans="9:52" customFormat="1" x14ac:dyDescent="0.15">
      <c r="I200" s="14">
        <v>44759</v>
      </c>
      <c r="J200" s="15">
        <v>64</v>
      </c>
      <c r="K200" s="15">
        <v>63</v>
      </c>
      <c r="L200" s="15">
        <v>0</v>
      </c>
      <c r="M200" s="15">
        <v>0</v>
      </c>
      <c r="N200" s="15">
        <v>55</v>
      </c>
      <c r="O200" s="15">
        <v>54</v>
      </c>
      <c r="P200" s="15">
        <v>0</v>
      </c>
      <c r="Q200" s="15">
        <v>0</v>
      </c>
      <c r="R200" s="15">
        <v>0</v>
      </c>
      <c r="S200" s="15">
        <v>0</v>
      </c>
      <c r="T200" s="15">
        <v>35</v>
      </c>
      <c r="U200" s="15">
        <v>0</v>
      </c>
      <c r="V200" s="15">
        <v>0</v>
      </c>
      <c r="W200" s="15">
        <v>0</v>
      </c>
      <c r="X200" s="15">
        <v>0</v>
      </c>
      <c r="Y200" s="15">
        <v>0</v>
      </c>
      <c r="Z200" s="15">
        <v>0</v>
      </c>
      <c r="AA200" s="15">
        <v>0</v>
      </c>
      <c r="AB200" s="15">
        <v>0</v>
      </c>
      <c r="AC200" s="15">
        <v>0</v>
      </c>
      <c r="AD200" s="15">
        <v>0</v>
      </c>
      <c r="AE200" s="15">
        <v>0</v>
      </c>
      <c r="AF200" s="15">
        <v>0</v>
      </c>
      <c r="AG200" s="15">
        <v>0</v>
      </c>
      <c r="AH200" s="15">
        <v>0</v>
      </c>
      <c r="AI200" s="15">
        <v>0</v>
      </c>
      <c r="AJ200" s="15">
        <v>0</v>
      </c>
      <c r="AK200" s="15">
        <v>0</v>
      </c>
      <c r="AL200" s="15">
        <v>0</v>
      </c>
      <c r="AM200" s="15">
        <v>0</v>
      </c>
      <c r="AN200" s="15">
        <v>0</v>
      </c>
      <c r="AO200" s="12"/>
      <c r="AP200" s="16">
        <v>271</v>
      </c>
      <c r="AQ200" s="17">
        <v>7</v>
      </c>
      <c r="AR200" s="18" t="s">
        <v>37</v>
      </c>
      <c r="AS200" s="19">
        <v>4506</v>
      </c>
      <c r="AT200" s="19" t="s">
        <v>37</v>
      </c>
      <c r="AV200" s="16">
        <v>271</v>
      </c>
      <c r="AW200" s="17">
        <v>30</v>
      </c>
      <c r="AX200" s="18" t="s">
        <v>37</v>
      </c>
      <c r="AY200" s="19">
        <v>271</v>
      </c>
      <c r="AZ200" s="19" t="s">
        <v>37</v>
      </c>
    </row>
    <row r="201" spans="9:52" customFormat="1" x14ac:dyDescent="0.15">
      <c r="I201" s="14">
        <v>44760</v>
      </c>
      <c r="J201" s="15">
        <v>64</v>
      </c>
      <c r="K201" s="15">
        <v>64</v>
      </c>
      <c r="L201" s="15">
        <v>0</v>
      </c>
      <c r="M201" s="15">
        <v>0</v>
      </c>
      <c r="N201" s="15">
        <v>55</v>
      </c>
      <c r="O201" s="15">
        <v>54</v>
      </c>
      <c r="P201" s="15">
        <v>0</v>
      </c>
      <c r="Q201" s="15">
        <v>0</v>
      </c>
      <c r="R201" s="15">
        <v>0</v>
      </c>
      <c r="S201" s="15">
        <v>0</v>
      </c>
      <c r="T201" s="15">
        <v>35</v>
      </c>
      <c r="U201" s="15">
        <v>0</v>
      </c>
      <c r="V201" s="15">
        <v>0</v>
      </c>
      <c r="W201" s="15">
        <v>0</v>
      </c>
      <c r="X201" s="15">
        <v>0</v>
      </c>
      <c r="Y201" s="15">
        <v>0</v>
      </c>
      <c r="Z201" s="15">
        <v>0</v>
      </c>
      <c r="AA201" s="15">
        <v>0</v>
      </c>
      <c r="AB201" s="15">
        <v>0</v>
      </c>
      <c r="AC201" s="15">
        <v>0</v>
      </c>
      <c r="AD201" s="15">
        <v>0</v>
      </c>
      <c r="AE201" s="15">
        <v>0</v>
      </c>
      <c r="AF201" s="15">
        <v>0</v>
      </c>
      <c r="AG201" s="15">
        <v>0</v>
      </c>
      <c r="AH201" s="15">
        <v>0</v>
      </c>
      <c r="AI201" s="15">
        <v>0</v>
      </c>
      <c r="AJ201" s="15">
        <v>0</v>
      </c>
      <c r="AK201" s="15">
        <v>0</v>
      </c>
      <c r="AL201" s="15">
        <v>0</v>
      </c>
      <c r="AM201" s="15">
        <v>0</v>
      </c>
      <c r="AN201" s="15">
        <v>0</v>
      </c>
      <c r="AO201" s="12"/>
      <c r="AP201" s="16">
        <v>272</v>
      </c>
      <c r="AQ201" s="17">
        <v>7</v>
      </c>
      <c r="AR201" s="18" t="s">
        <v>37</v>
      </c>
      <c r="AS201" s="19">
        <v>4778</v>
      </c>
      <c r="AT201" s="19" t="s">
        <v>37</v>
      </c>
      <c r="AV201" s="16">
        <v>272</v>
      </c>
      <c r="AW201" s="17">
        <v>30</v>
      </c>
      <c r="AX201" s="18" t="s">
        <v>37</v>
      </c>
      <c r="AY201" s="19">
        <v>543</v>
      </c>
      <c r="AZ201" s="19" t="s">
        <v>37</v>
      </c>
    </row>
    <row r="202" spans="9:52" customFormat="1" x14ac:dyDescent="0.15">
      <c r="I202" s="14">
        <v>44761</v>
      </c>
      <c r="J202" s="15">
        <v>65</v>
      </c>
      <c r="K202" s="15">
        <v>64</v>
      </c>
      <c r="L202" s="15">
        <v>0</v>
      </c>
      <c r="M202" s="15">
        <v>0</v>
      </c>
      <c r="N202" s="15">
        <v>55</v>
      </c>
      <c r="O202" s="15">
        <v>54</v>
      </c>
      <c r="P202" s="15">
        <v>0</v>
      </c>
      <c r="Q202" s="15">
        <v>0</v>
      </c>
      <c r="R202" s="15">
        <v>0</v>
      </c>
      <c r="S202" s="15">
        <v>0</v>
      </c>
      <c r="T202" s="15">
        <v>35</v>
      </c>
      <c r="U202" s="15">
        <v>0</v>
      </c>
      <c r="V202" s="15">
        <v>0</v>
      </c>
      <c r="W202" s="15">
        <v>0</v>
      </c>
      <c r="X202" s="15">
        <v>0</v>
      </c>
      <c r="Y202" s="15">
        <v>0</v>
      </c>
      <c r="Z202" s="15">
        <v>0</v>
      </c>
      <c r="AA202" s="15">
        <v>0</v>
      </c>
      <c r="AB202" s="15">
        <v>0</v>
      </c>
      <c r="AC202" s="15">
        <v>0</v>
      </c>
      <c r="AD202" s="15">
        <v>0</v>
      </c>
      <c r="AE202" s="15">
        <v>0</v>
      </c>
      <c r="AF202" s="15">
        <v>0</v>
      </c>
      <c r="AG202" s="15">
        <v>0</v>
      </c>
      <c r="AH202" s="15">
        <v>0</v>
      </c>
      <c r="AI202" s="15">
        <v>0</v>
      </c>
      <c r="AJ202" s="15">
        <v>0</v>
      </c>
      <c r="AK202" s="15">
        <v>0</v>
      </c>
      <c r="AL202" s="15">
        <v>0</v>
      </c>
      <c r="AM202" s="15">
        <v>0</v>
      </c>
      <c r="AN202" s="15">
        <v>0</v>
      </c>
      <c r="AO202" s="12"/>
      <c r="AP202" s="16">
        <v>273</v>
      </c>
      <c r="AQ202" s="17">
        <v>7</v>
      </c>
      <c r="AR202" s="18" t="s">
        <v>37</v>
      </c>
      <c r="AS202" s="19">
        <v>5051</v>
      </c>
      <c r="AT202" s="19" t="s">
        <v>37</v>
      </c>
      <c r="AV202" s="16">
        <v>273</v>
      </c>
      <c r="AW202" s="17">
        <v>30</v>
      </c>
      <c r="AX202" s="18" t="s">
        <v>37</v>
      </c>
      <c r="AY202" s="19">
        <v>816</v>
      </c>
      <c r="AZ202" s="19" t="s">
        <v>37</v>
      </c>
    </row>
    <row r="203" spans="9:52" customFormat="1" x14ac:dyDescent="0.15">
      <c r="I203" s="14">
        <v>44762</v>
      </c>
      <c r="J203" s="15">
        <v>65</v>
      </c>
      <c r="K203" s="15">
        <v>64</v>
      </c>
      <c r="L203" s="15">
        <v>0</v>
      </c>
      <c r="M203" s="15">
        <v>0</v>
      </c>
      <c r="N203" s="15">
        <v>55</v>
      </c>
      <c r="O203" s="15">
        <v>54</v>
      </c>
      <c r="P203" s="15">
        <v>0</v>
      </c>
      <c r="Q203" s="15">
        <v>0</v>
      </c>
      <c r="R203" s="15">
        <v>0</v>
      </c>
      <c r="S203" s="15">
        <v>0</v>
      </c>
      <c r="T203" s="15">
        <v>35</v>
      </c>
      <c r="U203" s="15">
        <v>0</v>
      </c>
      <c r="V203" s="15">
        <v>0</v>
      </c>
      <c r="W203" s="15">
        <v>0</v>
      </c>
      <c r="X203" s="15">
        <v>0</v>
      </c>
      <c r="Y203" s="15">
        <v>0</v>
      </c>
      <c r="Z203" s="15">
        <v>0</v>
      </c>
      <c r="AA203" s="15">
        <v>0</v>
      </c>
      <c r="AB203" s="15">
        <v>0</v>
      </c>
      <c r="AC203" s="15">
        <v>0</v>
      </c>
      <c r="AD203" s="15">
        <v>0</v>
      </c>
      <c r="AE203" s="15">
        <v>0</v>
      </c>
      <c r="AF203" s="15">
        <v>0</v>
      </c>
      <c r="AG203" s="15">
        <v>0</v>
      </c>
      <c r="AH203" s="15">
        <v>0</v>
      </c>
      <c r="AI203" s="15">
        <v>0</v>
      </c>
      <c r="AJ203" s="15">
        <v>0</v>
      </c>
      <c r="AK203" s="15">
        <v>0</v>
      </c>
      <c r="AL203" s="15">
        <v>0</v>
      </c>
      <c r="AM203" s="15">
        <v>0</v>
      </c>
      <c r="AN203" s="15">
        <v>0</v>
      </c>
      <c r="AO203" s="12"/>
      <c r="AP203" s="16">
        <v>273</v>
      </c>
      <c r="AQ203" s="17">
        <v>7</v>
      </c>
      <c r="AR203" s="18" t="s">
        <v>37</v>
      </c>
      <c r="AS203" s="19">
        <v>5324</v>
      </c>
      <c r="AT203" s="19" t="s">
        <v>37</v>
      </c>
      <c r="AV203" s="16">
        <v>273</v>
      </c>
      <c r="AW203" s="17">
        <v>30</v>
      </c>
      <c r="AX203" s="18" t="s">
        <v>37</v>
      </c>
      <c r="AY203" s="19">
        <v>1089</v>
      </c>
      <c r="AZ203" s="19" t="s">
        <v>37</v>
      </c>
    </row>
    <row r="204" spans="9:52" customFormat="1" x14ac:dyDescent="0.15">
      <c r="I204" s="14">
        <v>44763</v>
      </c>
      <c r="J204" s="15">
        <v>65</v>
      </c>
      <c r="K204" s="15">
        <v>64</v>
      </c>
      <c r="L204" s="15">
        <v>0</v>
      </c>
      <c r="M204" s="15">
        <v>0</v>
      </c>
      <c r="N204" s="15">
        <v>56</v>
      </c>
      <c r="O204" s="15">
        <v>54</v>
      </c>
      <c r="P204" s="15">
        <v>0</v>
      </c>
      <c r="Q204" s="15">
        <v>0</v>
      </c>
      <c r="R204" s="15">
        <v>0</v>
      </c>
      <c r="S204" s="15">
        <v>0</v>
      </c>
      <c r="T204" s="15">
        <v>35</v>
      </c>
      <c r="U204" s="15">
        <v>0</v>
      </c>
      <c r="V204" s="15">
        <v>0</v>
      </c>
      <c r="W204" s="15">
        <v>0</v>
      </c>
      <c r="X204" s="15">
        <v>0</v>
      </c>
      <c r="Y204" s="15">
        <v>0</v>
      </c>
      <c r="Z204" s="15">
        <v>0</v>
      </c>
      <c r="AA204" s="15">
        <v>0</v>
      </c>
      <c r="AB204" s="15">
        <v>0</v>
      </c>
      <c r="AC204" s="15">
        <v>0</v>
      </c>
      <c r="AD204" s="15">
        <v>0</v>
      </c>
      <c r="AE204" s="15">
        <v>0</v>
      </c>
      <c r="AF204" s="15">
        <v>0</v>
      </c>
      <c r="AG204" s="15">
        <v>0</v>
      </c>
      <c r="AH204" s="15">
        <v>0</v>
      </c>
      <c r="AI204" s="15">
        <v>0</v>
      </c>
      <c r="AJ204" s="15">
        <v>0</v>
      </c>
      <c r="AK204" s="15">
        <v>0</v>
      </c>
      <c r="AL204" s="15">
        <v>0</v>
      </c>
      <c r="AM204" s="15">
        <v>0</v>
      </c>
      <c r="AN204" s="15">
        <v>0</v>
      </c>
      <c r="AO204" s="12"/>
      <c r="AP204" s="16">
        <v>274</v>
      </c>
      <c r="AQ204" s="17">
        <v>7</v>
      </c>
      <c r="AR204" s="18" t="s">
        <v>37</v>
      </c>
      <c r="AS204" s="19">
        <v>5598</v>
      </c>
      <c r="AT204" s="19" t="s">
        <v>37</v>
      </c>
      <c r="AV204" s="16">
        <v>274</v>
      </c>
      <c r="AW204" s="17">
        <v>30</v>
      </c>
      <c r="AX204" s="18" t="s">
        <v>37</v>
      </c>
      <c r="AY204" s="19">
        <v>1363</v>
      </c>
      <c r="AZ204" s="19" t="s">
        <v>37</v>
      </c>
    </row>
    <row r="205" spans="9:52" customFormat="1" x14ac:dyDescent="0.15">
      <c r="I205" s="14">
        <v>44764</v>
      </c>
      <c r="J205" s="15">
        <v>65</v>
      </c>
      <c r="K205" s="15">
        <v>64</v>
      </c>
      <c r="L205" s="15">
        <v>0</v>
      </c>
      <c r="M205" s="15">
        <v>0</v>
      </c>
      <c r="N205" s="15">
        <v>56</v>
      </c>
      <c r="O205" s="15">
        <v>54</v>
      </c>
      <c r="P205" s="15">
        <v>0</v>
      </c>
      <c r="Q205" s="15">
        <v>0</v>
      </c>
      <c r="R205" s="15">
        <v>0</v>
      </c>
      <c r="S205" s="15">
        <v>0</v>
      </c>
      <c r="T205" s="15">
        <v>35</v>
      </c>
      <c r="U205" s="15">
        <v>0</v>
      </c>
      <c r="V205" s="15">
        <v>0</v>
      </c>
      <c r="W205" s="15">
        <v>0</v>
      </c>
      <c r="X205" s="15">
        <v>0</v>
      </c>
      <c r="Y205" s="15">
        <v>0</v>
      </c>
      <c r="Z205" s="15">
        <v>0</v>
      </c>
      <c r="AA205" s="15">
        <v>0</v>
      </c>
      <c r="AB205" s="15">
        <v>0</v>
      </c>
      <c r="AC205" s="15">
        <v>0</v>
      </c>
      <c r="AD205" s="15">
        <v>0</v>
      </c>
      <c r="AE205" s="15">
        <v>0</v>
      </c>
      <c r="AF205" s="15">
        <v>0</v>
      </c>
      <c r="AG205" s="15">
        <v>0</v>
      </c>
      <c r="AH205" s="15">
        <v>0</v>
      </c>
      <c r="AI205" s="15">
        <v>0</v>
      </c>
      <c r="AJ205" s="15">
        <v>0</v>
      </c>
      <c r="AK205" s="15">
        <v>0</v>
      </c>
      <c r="AL205" s="15">
        <v>0</v>
      </c>
      <c r="AM205" s="15">
        <v>0</v>
      </c>
      <c r="AN205" s="15">
        <v>0</v>
      </c>
      <c r="AO205" s="12"/>
      <c r="AP205" s="16">
        <v>274</v>
      </c>
      <c r="AQ205" s="17">
        <v>7</v>
      </c>
      <c r="AR205" s="18" t="s">
        <v>37</v>
      </c>
      <c r="AS205" s="19">
        <v>5872</v>
      </c>
      <c r="AT205" s="19" t="s">
        <v>37</v>
      </c>
      <c r="AV205" s="16">
        <v>274</v>
      </c>
      <c r="AW205" s="17">
        <v>30</v>
      </c>
      <c r="AX205" s="18" t="s">
        <v>37</v>
      </c>
      <c r="AY205" s="19">
        <v>1637</v>
      </c>
      <c r="AZ205" s="19" t="s">
        <v>37</v>
      </c>
    </row>
    <row r="206" spans="9:52" customFormat="1" x14ac:dyDescent="0.15">
      <c r="I206" s="14">
        <v>44765</v>
      </c>
      <c r="J206" s="15">
        <v>65</v>
      </c>
      <c r="K206" s="15">
        <v>64</v>
      </c>
      <c r="L206" s="15">
        <v>0</v>
      </c>
      <c r="M206" s="15">
        <v>0</v>
      </c>
      <c r="N206" s="15">
        <v>56</v>
      </c>
      <c r="O206" s="15">
        <v>54</v>
      </c>
      <c r="P206" s="15">
        <v>0</v>
      </c>
      <c r="Q206" s="15">
        <v>0</v>
      </c>
      <c r="R206" s="15">
        <v>0</v>
      </c>
      <c r="S206" s="15">
        <v>0</v>
      </c>
      <c r="T206" s="15">
        <v>35</v>
      </c>
      <c r="U206" s="15">
        <v>0</v>
      </c>
      <c r="V206" s="15">
        <v>0</v>
      </c>
      <c r="W206" s="15">
        <v>0</v>
      </c>
      <c r="X206" s="15">
        <v>0</v>
      </c>
      <c r="Y206" s="15">
        <v>0</v>
      </c>
      <c r="Z206" s="15">
        <v>0</v>
      </c>
      <c r="AA206" s="15">
        <v>0</v>
      </c>
      <c r="AB206" s="15">
        <v>0</v>
      </c>
      <c r="AC206" s="15">
        <v>0</v>
      </c>
      <c r="AD206" s="15">
        <v>0</v>
      </c>
      <c r="AE206" s="15">
        <v>0</v>
      </c>
      <c r="AF206" s="15">
        <v>0</v>
      </c>
      <c r="AG206" s="15">
        <v>0</v>
      </c>
      <c r="AH206" s="15">
        <v>0</v>
      </c>
      <c r="AI206" s="15">
        <v>0</v>
      </c>
      <c r="AJ206" s="15">
        <v>0</v>
      </c>
      <c r="AK206" s="15">
        <v>0</v>
      </c>
      <c r="AL206" s="15">
        <v>0</v>
      </c>
      <c r="AM206" s="15">
        <v>0</v>
      </c>
      <c r="AN206" s="15">
        <v>0</v>
      </c>
      <c r="AO206" s="12"/>
      <c r="AP206" s="16">
        <v>274</v>
      </c>
      <c r="AQ206" s="17">
        <v>7</v>
      </c>
      <c r="AR206" s="18" t="s">
        <v>37</v>
      </c>
      <c r="AS206" s="19">
        <v>6146</v>
      </c>
      <c r="AT206" s="19" t="s">
        <v>37</v>
      </c>
      <c r="AV206" s="16">
        <v>274</v>
      </c>
      <c r="AW206" s="17">
        <v>30</v>
      </c>
      <c r="AX206" s="18">
        <v>30</v>
      </c>
      <c r="AY206" s="19">
        <v>1911</v>
      </c>
      <c r="AZ206" s="19">
        <v>1911</v>
      </c>
    </row>
    <row r="207" spans="9:52" customFormat="1" x14ac:dyDescent="0.15">
      <c r="I207" s="14">
        <v>44766</v>
      </c>
      <c r="J207" s="15">
        <v>65</v>
      </c>
      <c r="K207" s="15">
        <v>64</v>
      </c>
      <c r="L207" s="15">
        <v>0</v>
      </c>
      <c r="M207" s="15">
        <v>0</v>
      </c>
      <c r="N207" s="15">
        <v>56</v>
      </c>
      <c r="O207" s="15">
        <v>55</v>
      </c>
      <c r="P207" s="15">
        <v>0</v>
      </c>
      <c r="Q207" s="15">
        <v>0</v>
      </c>
      <c r="R207" s="15">
        <v>0</v>
      </c>
      <c r="S207" s="15">
        <v>0</v>
      </c>
      <c r="T207" s="15">
        <v>36</v>
      </c>
      <c r="U207" s="15">
        <v>0</v>
      </c>
      <c r="V207" s="15">
        <v>0</v>
      </c>
      <c r="W207" s="15">
        <v>0</v>
      </c>
      <c r="X207" s="15">
        <v>0</v>
      </c>
      <c r="Y207" s="15">
        <v>0</v>
      </c>
      <c r="Z207" s="15">
        <v>0</v>
      </c>
      <c r="AA207" s="15">
        <v>0</v>
      </c>
      <c r="AB207" s="15">
        <v>0</v>
      </c>
      <c r="AC207" s="15">
        <v>0</v>
      </c>
      <c r="AD207" s="15">
        <v>0</v>
      </c>
      <c r="AE207" s="15">
        <v>0</v>
      </c>
      <c r="AF207" s="15">
        <v>0</v>
      </c>
      <c r="AG207" s="15">
        <v>0</v>
      </c>
      <c r="AH207" s="15">
        <v>0</v>
      </c>
      <c r="AI207" s="15">
        <v>0</v>
      </c>
      <c r="AJ207" s="15">
        <v>0</v>
      </c>
      <c r="AK207" s="15">
        <v>0</v>
      </c>
      <c r="AL207" s="15">
        <v>0</v>
      </c>
      <c r="AM207" s="15">
        <v>0</v>
      </c>
      <c r="AN207" s="15">
        <v>0</v>
      </c>
      <c r="AO207" s="12"/>
      <c r="AP207" s="16">
        <v>276</v>
      </c>
      <c r="AQ207" s="17">
        <v>7</v>
      </c>
      <c r="AR207" s="18" t="s">
        <v>37</v>
      </c>
      <c r="AS207" s="19">
        <v>6422</v>
      </c>
      <c r="AT207" s="19" t="s">
        <v>37</v>
      </c>
      <c r="AV207" s="16">
        <v>276</v>
      </c>
      <c r="AW207" s="17">
        <v>31</v>
      </c>
      <c r="AX207" s="18" t="s">
        <v>37</v>
      </c>
      <c r="AY207" s="19">
        <v>276</v>
      </c>
      <c r="AZ207" s="19" t="s">
        <v>37</v>
      </c>
    </row>
    <row r="208" spans="9:52" customFormat="1" x14ac:dyDescent="0.15">
      <c r="I208" s="14">
        <v>44767</v>
      </c>
      <c r="J208" s="15">
        <v>65</v>
      </c>
      <c r="K208" s="15">
        <v>65</v>
      </c>
      <c r="L208" s="15">
        <v>0</v>
      </c>
      <c r="M208" s="15">
        <v>0</v>
      </c>
      <c r="N208" s="15">
        <v>56</v>
      </c>
      <c r="O208" s="15">
        <v>55</v>
      </c>
      <c r="P208" s="15">
        <v>0</v>
      </c>
      <c r="Q208" s="15">
        <v>0</v>
      </c>
      <c r="R208" s="15">
        <v>0</v>
      </c>
      <c r="S208" s="15">
        <v>0</v>
      </c>
      <c r="T208" s="15">
        <v>36</v>
      </c>
      <c r="U208" s="15">
        <v>0</v>
      </c>
      <c r="V208" s="15">
        <v>0</v>
      </c>
      <c r="W208" s="15">
        <v>0</v>
      </c>
      <c r="X208" s="15">
        <v>0</v>
      </c>
      <c r="Y208" s="15">
        <v>0</v>
      </c>
      <c r="Z208" s="15">
        <v>0</v>
      </c>
      <c r="AA208" s="15">
        <v>0</v>
      </c>
      <c r="AB208" s="15">
        <v>0</v>
      </c>
      <c r="AC208" s="15">
        <v>0</v>
      </c>
      <c r="AD208" s="15">
        <v>0</v>
      </c>
      <c r="AE208" s="15">
        <v>0</v>
      </c>
      <c r="AF208" s="15">
        <v>0</v>
      </c>
      <c r="AG208" s="15">
        <v>0</v>
      </c>
      <c r="AH208" s="15">
        <v>0</v>
      </c>
      <c r="AI208" s="15">
        <v>0</v>
      </c>
      <c r="AJ208" s="15">
        <v>0</v>
      </c>
      <c r="AK208" s="15">
        <v>0</v>
      </c>
      <c r="AL208" s="15">
        <v>0</v>
      </c>
      <c r="AM208" s="15">
        <v>0</v>
      </c>
      <c r="AN208" s="15">
        <v>0</v>
      </c>
      <c r="AO208" s="12"/>
      <c r="AP208" s="16">
        <v>277</v>
      </c>
      <c r="AQ208" s="17">
        <v>7</v>
      </c>
      <c r="AR208" s="18" t="s">
        <v>37</v>
      </c>
      <c r="AS208" s="19">
        <v>6699</v>
      </c>
      <c r="AT208" s="19" t="s">
        <v>37</v>
      </c>
      <c r="AV208" s="16">
        <v>277</v>
      </c>
      <c r="AW208" s="17">
        <v>31</v>
      </c>
      <c r="AX208" s="18" t="s">
        <v>37</v>
      </c>
      <c r="AY208" s="19">
        <v>553</v>
      </c>
      <c r="AZ208" s="19" t="s">
        <v>37</v>
      </c>
    </row>
    <row r="209" spans="9:52" customFormat="1" x14ac:dyDescent="0.15">
      <c r="I209" s="14">
        <v>44768</v>
      </c>
      <c r="J209" s="15">
        <v>66</v>
      </c>
      <c r="K209" s="15">
        <v>65</v>
      </c>
      <c r="L209" s="15">
        <v>0</v>
      </c>
      <c r="M209" s="15">
        <v>0</v>
      </c>
      <c r="N209" s="15">
        <v>56</v>
      </c>
      <c r="O209" s="15">
        <v>55</v>
      </c>
      <c r="P209" s="15">
        <v>0</v>
      </c>
      <c r="Q209" s="15">
        <v>0</v>
      </c>
      <c r="R209" s="15">
        <v>0</v>
      </c>
      <c r="S209" s="15">
        <v>0</v>
      </c>
      <c r="T209" s="15">
        <v>36</v>
      </c>
      <c r="U209" s="15">
        <v>0</v>
      </c>
      <c r="V209" s="15">
        <v>0</v>
      </c>
      <c r="W209" s="15">
        <v>0</v>
      </c>
      <c r="X209" s="15">
        <v>0</v>
      </c>
      <c r="Y209" s="15">
        <v>0</v>
      </c>
      <c r="Z209" s="15">
        <v>0</v>
      </c>
      <c r="AA209" s="15">
        <v>0</v>
      </c>
      <c r="AB209" s="15">
        <v>0</v>
      </c>
      <c r="AC209" s="15">
        <v>0</v>
      </c>
      <c r="AD209" s="15">
        <v>0</v>
      </c>
      <c r="AE209" s="15">
        <v>0</v>
      </c>
      <c r="AF209" s="15">
        <v>0</v>
      </c>
      <c r="AG209" s="15">
        <v>0</v>
      </c>
      <c r="AH209" s="15">
        <v>0</v>
      </c>
      <c r="AI209" s="15">
        <v>0</v>
      </c>
      <c r="AJ209" s="15">
        <v>0</v>
      </c>
      <c r="AK209" s="15">
        <v>0</v>
      </c>
      <c r="AL209" s="15">
        <v>0</v>
      </c>
      <c r="AM209" s="15">
        <v>0</v>
      </c>
      <c r="AN209" s="15">
        <v>0</v>
      </c>
      <c r="AO209" s="12"/>
      <c r="AP209" s="16">
        <v>278</v>
      </c>
      <c r="AQ209" s="17">
        <v>7</v>
      </c>
      <c r="AR209" s="18" t="s">
        <v>37</v>
      </c>
      <c r="AS209" s="19">
        <v>6977</v>
      </c>
      <c r="AT209" s="19" t="s">
        <v>37</v>
      </c>
      <c r="AV209" s="16">
        <v>278</v>
      </c>
      <c r="AW209" s="17">
        <v>31</v>
      </c>
      <c r="AX209" s="18" t="s">
        <v>37</v>
      </c>
      <c r="AY209" s="19">
        <v>831</v>
      </c>
      <c r="AZ209" s="19" t="s">
        <v>37</v>
      </c>
    </row>
    <row r="210" spans="9:52" customFormat="1" x14ac:dyDescent="0.15">
      <c r="I210" s="14">
        <v>44769</v>
      </c>
      <c r="J210" s="15">
        <v>66</v>
      </c>
      <c r="K210" s="15">
        <v>65</v>
      </c>
      <c r="L210" s="15">
        <v>0</v>
      </c>
      <c r="M210" s="15">
        <v>0</v>
      </c>
      <c r="N210" s="15">
        <v>56</v>
      </c>
      <c r="O210" s="15">
        <v>55</v>
      </c>
      <c r="P210" s="15">
        <v>0</v>
      </c>
      <c r="Q210" s="15">
        <v>0</v>
      </c>
      <c r="R210" s="15">
        <v>0</v>
      </c>
      <c r="S210" s="15">
        <v>0</v>
      </c>
      <c r="T210" s="15">
        <v>36</v>
      </c>
      <c r="U210" s="15">
        <v>0</v>
      </c>
      <c r="V210" s="15">
        <v>0</v>
      </c>
      <c r="W210" s="15">
        <v>0</v>
      </c>
      <c r="X210" s="15">
        <v>0</v>
      </c>
      <c r="Y210" s="15">
        <v>0</v>
      </c>
      <c r="Z210" s="15">
        <v>0</v>
      </c>
      <c r="AA210" s="15">
        <v>0</v>
      </c>
      <c r="AB210" s="15">
        <v>0</v>
      </c>
      <c r="AC210" s="15">
        <v>0</v>
      </c>
      <c r="AD210" s="15">
        <v>0</v>
      </c>
      <c r="AE210" s="15">
        <v>0</v>
      </c>
      <c r="AF210" s="15">
        <v>0</v>
      </c>
      <c r="AG210" s="15">
        <v>0</v>
      </c>
      <c r="AH210" s="15">
        <v>0</v>
      </c>
      <c r="AI210" s="15">
        <v>0</v>
      </c>
      <c r="AJ210" s="15">
        <v>0</v>
      </c>
      <c r="AK210" s="15">
        <v>0</v>
      </c>
      <c r="AL210" s="15">
        <v>0</v>
      </c>
      <c r="AM210" s="15">
        <v>0</v>
      </c>
      <c r="AN210" s="15">
        <v>0</v>
      </c>
      <c r="AO210" s="12"/>
      <c r="AP210" s="16">
        <v>278</v>
      </c>
      <c r="AQ210" s="17">
        <v>7</v>
      </c>
      <c r="AR210" s="18" t="s">
        <v>37</v>
      </c>
      <c r="AS210" s="19">
        <v>7255</v>
      </c>
      <c r="AT210" s="19" t="s">
        <v>37</v>
      </c>
      <c r="AV210" s="16">
        <v>278</v>
      </c>
      <c r="AW210" s="17">
        <v>31</v>
      </c>
      <c r="AX210" s="18" t="s">
        <v>37</v>
      </c>
      <c r="AY210" s="19">
        <v>1109</v>
      </c>
      <c r="AZ210" s="19" t="s">
        <v>37</v>
      </c>
    </row>
    <row r="211" spans="9:52" customFormat="1" x14ac:dyDescent="0.15">
      <c r="I211" s="14">
        <v>44770</v>
      </c>
      <c r="J211" s="15">
        <v>66</v>
      </c>
      <c r="K211" s="15">
        <v>65</v>
      </c>
      <c r="L211" s="15">
        <v>0</v>
      </c>
      <c r="M211" s="15">
        <v>0</v>
      </c>
      <c r="N211" s="15">
        <v>57</v>
      </c>
      <c r="O211" s="15">
        <v>55</v>
      </c>
      <c r="P211" s="15">
        <v>0</v>
      </c>
      <c r="Q211" s="15">
        <v>0</v>
      </c>
      <c r="R211" s="15">
        <v>0</v>
      </c>
      <c r="S211" s="15">
        <v>0</v>
      </c>
      <c r="T211" s="15">
        <v>36</v>
      </c>
      <c r="U211" s="15">
        <v>0</v>
      </c>
      <c r="V211" s="15">
        <v>0</v>
      </c>
      <c r="W211" s="15">
        <v>0</v>
      </c>
      <c r="X211" s="15">
        <v>0</v>
      </c>
      <c r="Y211" s="15">
        <v>0</v>
      </c>
      <c r="Z211" s="15">
        <v>0</v>
      </c>
      <c r="AA211" s="15">
        <v>0</v>
      </c>
      <c r="AB211" s="15">
        <v>0</v>
      </c>
      <c r="AC211" s="15">
        <v>0</v>
      </c>
      <c r="AD211" s="15">
        <v>0</v>
      </c>
      <c r="AE211" s="15">
        <v>0</v>
      </c>
      <c r="AF211" s="15">
        <v>0</v>
      </c>
      <c r="AG211" s="15">
        <v>0</v>
      </c>
      <c r="AH211" s="15">
        <v>0</v>
      </c>
      <c r="AI211" s="15">
        <v>0</v>
      </c>
      <c r="AJ211" s="15">
        <v>0</v>
      </c>
      <c r="AK211" s="15">
        <v>0</v>
      </c>
      <c r="AL211" s="15">
        <v>0</v>
      </c>
      <c r="AM211" s="15">
        <v>0</v>
      </c>
      <c r="AN211" s="15">
        <v>0</v>
      </c>
      <c r="AO211" s="12"/>
      <c r="AP211" s="16">
        <v>279</v>
      </c>
      <c r="AQ211" s="17">
        <v>7</v>
      </c>
      <c r="AR211" s="18" t="s">
        <v>37</v>
      </c>
      <c r="AS211" s="19">
        <v>7534</v>
      </c>
      <c r="AT211" s="19" t="s">
        <v>37</v>
      </c>
      <c r="AV211" s="16">
        <v>279</v>
      </c>
      <c r="AW211" s="17">
        <v>31</v>
      </c>
      <c r="AX211" s="18" t="s">
        <v>37</v>
      </c>
      <c r="AY211" s="19">
        <v>1388</v>
      </c>
      <c r="AZ211" s="19" t="s">
        <v>37</v>
      </c>
    </row>
    <row r="212" spans="9:52" customFormat="1" x14ac:dyDescent="0.15">
      <c r="I212" s="14">
        <v>44771</v>
      </c>
      <c r="J212" s="15">
        <v>66</v>
      </c>
      <c r="K212" s="15">
        <v>65</v>
      </c>
      <c r="L212" s="15">
        <v>0</v>
      </c>
      <c r="M212" s="15">
        <v>0</v>
      </c>
      <c r="N212" s="15">
        <v>57</v>
      </c>
      <c r="O212" s="15">
        <v>55</v>
      </c>
      <c r="P212" s="15">
        <v>0</v>
      </c>
      <c r="Q212" s="15">
        <v>0</v>
      </c>
      <c r="R212" s="15">
        <v>0</v>
      </c>
      <c r="S212" s="15">
        <v>0</v>
      </c>
      <c r="T212" s="15">
        <v>36</v>
      </c>
      <c r="U212" s="15">
        <v>0</v>
      </c>
      <c r="V212" s="15">
        <v>0</v>
      </c>
      <c r="W212" s="15">
        <v>0</v>
      </c>
      <c r="X212" s="15">
        <v>0</v>
      </c>
      <c r="Y212" s="15">
        <v>0</v>
      </c>
      <c r="Z212" s="15">
        <v>0</v>
      </c>
      <c r="AA212" s="15">
        <v>0</v>
      </c>
      <c r="AB212" s="15">
        <v>0</v>
      </c>
      <c r="AC212" s="15">
        <v>0</v>
      </c>
      <c r="AD212" s="15">
        <v>0</v>
      </c>
      <c r="AE212" s="15">
        <v>0</v>
      </c>
      <c r="AF212" s="15">
        <v>0</v>
      </c>
      <c r="AG212" s="15">
        <v>0</v>
      </c>
      <c r="AH212" s="15">
        <v>0</v>
      </c>
      <c r="AI212" s="15">
        <v>0</v>
      </c>
      <c r="AJ212" s="15">
        <v>0</v>
      </c>
      <c r="AK212" s="15">
        <v>0</v>
      </c>
      <c r="AL212" s="15">
        <v>0</v>
      </c>
      <c r="AM212" s="15">
        <v>0</v>
      </c>
      <c r="AN212" s="15">
        <v>0</v>
      </c>
      <c r="AO212" s="12"/>
      <c r="AP212" s="16">
        <v>279</v>
      </c>
      <c r="AQ212" s="17">
        <v>7</v>
      </c>
      <c r="AR212" s="18" t="s">
        <v>37</v>
      </c>
      <c r="AS212" s="19">
        <v>7813</v>
      </c>
      <c r="AT212" s="19" t="s">
        <v>37</v>
      </c>
      <c r="AV212" s="16">
        <v>279</v>
      </c>
      <c r="AW212" s="17">
        <v>31</v>
      </c>
      <c r="AX212" s="18" t="s">
        <v>37</v>
      </c>
      <c r="AY212" s="19">
        <v>1667</v>
      </c>
      <c r="AZ212" s="19" t="s">
        <v>37</v>
      </c>
    </row>
    <row r="213" spans="9:52" customFormat="1" x14ac:dyDescent="0.15">
      <c r="I213" s="14">
        <v>44772</v>
      </c>
      <c r="J213" s="15">
        <v>66</v>
      </c>
      <c r="K213" s="15">
        <v>65</v>
      </c>
      <c r="L213" s="15">
        <v>0</v>
      </c>
      <c r="M213" s="15">
        <v>0</v>
      </c>
      <c r="N213" s="15">
        <v>57</v>
      </c>
      <c r="O213" s="15">
        <v>55</v>
      </c>
      <c r="P213" s="15">
        <v>0</v>
      </c>
      <c r="Q213" s="15">
        <v>0</v>
      </c>
      <c r="R213" s="15">
        <v>0</v>
      </c>
      <c r="S213" s="15">
        <v>0</v>
      </c>
      <c r="T213" s="15">
        <v>36</v>
      </c>
      <c r="U213" s="15">
        <v>0</v>
      </c>
      <c r="V213" s="15">
        <v>0</v>
      </c>
      <c r="W213" s="15">
        <v>0</v>
      </c>
      <c r="X213" s="15">
        <v>0</v>
      </c>
      <c r="Y213" s="15">
        <v>0</v>
      </c>
      <c r="Z213" s="15">
        <v>0</v>
      </c>
      <c r="AA213" s="15">
        <v>0</v>
      </c>
      <c r="AB213" s="15">
        <v>0</v>
      </c>
      <c r="AC213" s="15">
        <v>0</v>
      </c>
      <c r="AD213" s="15">
        <v>0</v>
      </c>
      <c r="AE213" s="15">
        <v>0</v>
      </c>
      <c r="AF213" s="15">
        <v>0</v>
      </c>
      <c r="AG213" s="15">
        <v>0</v>
      </c>
      <c r="AH213" s="15">
        <v>0</v>
      </c>
      <c r="AI213" s="15">
        <v>0</v>
      </c>
      <c r="AJ213" s="15">
        <v>0</v>
      </c>
      <c r="AK213" s="15">
        <v>0</v>
      </c>
      <c r="AL213" s="15">
        <v>0</v>
      </c>
      <c r="AM213" s="15">
        <v>0</v>
      </c>
      <c r="AN213" s="15">
        <v>0</v>
      </c>
      <c r="AO213" s="12"/>
      <c r="AP213" s="16">
        <v>279</v>
      </c>
      <c r="AQ213" s="17">
        <v>7</v>
      </c>
      <c r="AR213" s="18" t="s">
        <v>37</v>
      </c>
      <c r="AS213" s="19">
        <v>8092</v>
      </c>
      <c r="AT213" s="19" t="s">
        <v>37</v>
      </c>
      <c r="AV213" s="16">
        <v>279</v>
      </c>
      <c r="AW213" s="17">
        <v>31</v>
      </c>
      <c r="AX213" s="18">
        <v>31</v>
      </c>
      <c r="AY213" s="19">
        <v>1946</v>
      </c>
      <c r="AZ213" s="19">
        <v>1946</v>
      </c>
    </row>
    <row r="214" spans="9:52" customFormat="1" x14ac:dyDescent="0.15">
      <c r="I214" s="14">
        <v>44773</v>
      </c>
      <c r="J214" s="15">
        <v>66</v>
      </c>
      <c r="K214" s="15">
        <v>65</v>
      </c>
      <c r="L214" s="15">
        <v>0</v>
      </c>
      <c r="M214" s="15">
        <v>0</v>
      </c>
      <c r="N214" s="15">
        <v>57</v>
      </c>
      <c r="O214" s="15">
        <v>56</v>
      </c>
      <c r="P214" s="15">
        <v>0</v>
      </c>
      <c r="Q214" s="15">
        <v>0</v>
      </c>
      <c r="R214" s="15">
        <v>0</v>
      </c>
      <c r="S214" s="15">
        <v>0</v>
      </c>
      <c r="T214" s="15">
        <v>37</v>
      </c>
      <c r="U214" s="15">
        <v>0</v>
      </c>
      <c r="V214" s="15">
        <v>0</v>
      </c>
      <c r="W214" s="15">
        <v>0</v>
      </c>
      <c r="X214" s="15">
        <v>0</v>
      </c>
      <c r="Y214" s="15">
        <v>0</v>
      </c>
      <c r="Z214" s="15">
        <v>0</v>
      </c>
      <c r="AA214" s="15">
        <v>0</v>
      </c>
      <c r="AB214" s="15">
        <v>0</v>
      </c>
      <c r="AC214" s="15">
        <v>0</v>
      </c>
      <c r="AD214" s="15">
        <v>0</v>
      </c>
      <c r="AE214" s="15">
        <v>0</v>
      </c>
      <c r="AF214" s="15">
        <v>0</v>
      </c>
      <c r="AG214" s="15">
        <v>0</v>
      </c>
      <c r="AH214" s="15">
        <v>0</v>
      </c>
      <c r="AI214" s="15">
        <v>0</v>
      </c>
      <c r="AJ214" s="15">
        <v>0</v>
      </c>
      <c r="AK214" s="15">
        <v>0</v>
      </c>
      <c r="AL214" s="15">
        <v>0</v>
      </c>
      <c r="AM214" s="15">
        <v>0</v>
      </c>
      <c r="AN214" s="15">
        <v>0</v>
      </c>
      <c r="AO214" s="12"/>
      <c r="AP214" s="16">
        <v>281</v>
      </c>
      <c r="AQ214" s="17">
        <v>7</v>
      </c>
      <c r="AR214" s="18">
        <v>7</v>
      </c>
      <c r="AS214" s="19">
        <v>8373</v>
      </c>
      <c r="AT214" s="19">
        <v>8373</v>
      </c>
      <c r="AV214" s="16">
        <v>281</v>
      </c>
      <c r="AW214" s="17">
        <v>32</v>
      </c>
      <c r="AX214" s="18" t="s">
        <v>37</v>
      </c>
      <c r="AY214" s="19">
        <v>281</v>
      </c>
      <c r="AZ214" s="19" t="s">
        <v>37</v>
      </c>
    </row>
    <row r="215" spans="9:52" customFormat="1" x14ac:dyDescent="0.15">
      <c r="I215" s="14">
        <v>44774</v>
      </c>
      <c r="J215" s="15">
        <v>66</v>
      </c>
      <c r="K215" s="15">
        <v>66</v>
      </c>
      <c r="L215" s="15">
        <v>0</v>
      </c>
      <c r="M215" s="15">
        <v>0</v>
      </c>
      <c r="N215" s="15">
        <v>57</v>
      </c>
      <c r="O215" s="15">
        <v>56</v>
      </c>
      <c r="P215" s="15">
        <v>0</v>
      </c>
      <c r="Q215" s="15">
        <v>0</v>
      </c>
      <c r="R215" s="15">
        <v>0</v>
      </c>
      <c r="S215" s="15">
        <v>0</v>
      </c>
      <c r="T215" s="15">
        <v>37</v>
      </c>
      <c r="U215" s="15">
        <v>0</v>
      </c>
      <c r="V215" s="15">
        <v>0</v>
      </c>
      <c r="W215" s="15">
        <v>0</v>
      </c>
      <c r="X215" s="15">
        <v>0</v>
      </c>
      <c r="Y215" s="15">
        <v>0</v>
      </c>
      <c r="Z215" s="15">
        <v>0</v>
      </c>
      <c r="AA215" s="15">
        <v>0</v>
      </c>
      <c r="AB215" s="15">
        <v>0</v>
      </c>
      <c r="AC215" s="15">
        <v>0</v>
      </c>
      <c r="AD215" s="15">
        <v>0</v>
      </c>
      <c r="AE215" s="15">
        <v>0</v>
      </c>
      <c r="AF215" s="15">
        <v>0</v>
      </c>
      <c r="AG215" s="15">
        <v>0</v>
      </c>
      <c r="AH215" s="15">
        <v>0</v>
      </c>
      <c r="AI215" s="15">
        <v>0</v>
      </c>
      <c r="AJ215" s="15">
        <v>0</v>
      </c>
      <c r="AK215" s="15">
        <v>0</v>
      </c>
      <c r="AL215" s="15">
        <v>0</v>
      </c>
      <c r="AM215" s="15">
        <v>0</v>
      </c>
      <c r="AN215" s="15">
        <v>0</v>
      </c>
      <c r="AO215" s="12"/>
      <c r="AP215" s="16">
        <v>282</v>
      </c>
      <c r="AQ215" s="17">
        <v>8</v>
      </c>
      <c r="AR215" s="18" t="s">
        <v>37</v>
      </c>
      <c r="AS215" s="19">
        <v>282</v>
      </c>
      <c r="AT215" s="19" t="s">
        <v>37</v>
      </c>
      <c r="AV215" s="16">
        <v>282</v>
      </c>
      <c r="AW215" s="17">
        <v>32</v>
      </c>
      <c r="AX215" s="18" t="s">
        <v>37</v>
      </c>
      <c r="AY215" s="19">
        <v>563</v>
      </c>
      <c r="AZ215" s="19" t="s">
        <v>37</v>
      </c>
    </row>
    <row r="216" spans="9:52" customFormat="1" x14ac:dyDescent="0.15">
      <c r="I216" s="14">
        <v>44775</v>
      </c>
      <c r="J216" s="15">
        <v>0</v>
      </c>
      <c r="K216" s="15">
        <v>66</v>
      </c>
      <c r="L216" s="15">
        <v>0</v>
      </c>
      <c r="M216" s="15">
        <v>0</v>
      </c>
      <c r="N216" s="15">
        <v>57</v>
      </c>
      <c r="O216" s="15">
        <v>56</v>
      </c>
      <c r="P216" s="15">
        <v>0</v>
      </c>
      <c r="Q216" s="15">
        <v>0</v>
      </c>
      <c r="R216" s="15">
        <v>0</v>
      </c>
      <c r="S216" s="15">
        <v>0</v>
      </c>
      <c r="T216" s="15">
        <v>37</v>
      </c>
      <c r="U216" s="15">
        <v>0</v>
      </c>
      <c r="V216" s="15">
        <v>0</v>
      </c>
      <c r="W216" s="15">
        <v>0</v>
      </c>
      <c r="X216" s="15">
        <v>0</v>
      </c>
      <c r="Y216" s="15">
        <v>0</v>
      </c>
      <c r="Z216" s="15">
        <v>0</v>
      </c>
      <c r="AA216" s="15">
        <v>0</v>
      </c>
      <c r="AB216" s="15">
        <v>0</v>
      </c>
      <c r="AC216" s="15">
        <v>0</v>
      </c>
      <c r="AD216" s="15">
        <v>0</v>
      </c>
      <c r="AE216" s="15">
        <v>0</v>
      </c>
      <c r="AF216" s="15">
        <v>0</v>
      </c>
      <c r="AG216" s="15">
        <v>0</v>
      </c>
      <c r="AH216" s="15">
        <v>0</v>
      </c>
      <c r="AI216" s="15">
        <v>0</v>
      </c>
      <c r="AJ216" s="15">
        <v>0</v>
      </c>
      <c r="AK216" s="15">
        <v>0</v>
      </c>
      <c r="AL216" s="15">
        <v>0</v>
      </c>
      <c r="AM216" s="15">
        <v>0</v>
      </c>
      <c r="AN216" s="15">
        <v>0</v>
      </c>
      <c r="AO216" s="12"/>
      <c r="AP216" s="16">
        <v>216</v>
      </c>
      <c r="AQ216" s="17">
        <v>8</v>
      </c>
      <c r="AR216" s="18" t="s">
        <v>37</v>
      </c>
      <c r="AS216" s="19">
        <v>498</v>
      </c>
      <c r="AT216" s="19" t="s">
        <v>37</v>
      </c>
      <c r="AV216" s="16">
        <v>216</v>
      </c>
      <c r="AW216" s="17">
        <v>32</v>
      </c>
      <c r="AX216" s="18" t="s">
        <v>37</v>
      </c>
      <c r="AY216" s="19">
        <v>779</v>
      </c>
      <c r="AZ216" s="19" t="s">
        <v>37</v>
      </c>
    </row>
    <row r="217" spans="9:52" customFormat="1" x14ac:dyDescent="0.15">
      <c r="I217" s="14">
        <v>44776</v>
      </c>
      <c r="J217" s="15">
        <v>0</v>
      </c>
      <c r="K217" s="15">
        <v>66</v>
      </c>
      <c r="L217" s="15">
        <v>0</v>
      </c>
      <c r="M217" s="15">
        <v>0</v>
      </c>
      <c r="N217" s="15">
        <v>57</v>
      </c>
      <c r="O217" s="15">
        <v>56</v>
      </c>
      <c r="P217" s="15">
        <v>0</v>
      </c>
      <c r="Q217" s="15">
        <v>0</v>
      </c>
      <c r="R217" s="15">
        <v>0</v>
      </c>
      <c r="S217" s="15">
        <v>0</v>
      </c>
      <c r="T217" s="15">
        <v>37</v>
      </c>
      <c r="U217" s="15">
        <v>0</v>
      </c>
      <c r="V217" s="15">
        <v>0</v>
      </c>
      <c r="W217" s="15">
        <v>0</v>
      </c>
      <c r="X217" s="15">
        <v>0</v>
      </c>
      <c r="Y217" s="15">
        <v>0</v>
      </c>
      <c r="Z217" s="15">
        <v>0</v>
      </c>
      <c r="AA217" s="15">
        <v>0</v>
      </c>
      <c r="AB217" s="15">
        <v>0</v>
      </c>
      <c r="AC217" s="15">
        <v>0</v>
      </c>
      <c r="AD217" s="15">
        <v>0</v>
      </c>
      <c r="AE217" s="15">
        <v>0</v>
      </c>
      <c r="AF217" s="15">
        <v>0</v>
      </c>
      <c r="AG217" s="15">
        <v>0</v>
      </c>
      <c r="AH217" s="15">
        <v>0</v>
      </c>
      <c r="AI217" s="15">
        <v>0</v>
      </c>
      <c r="AJ217" s="15">
        <v>0</v>
      </c>
      <c r="AK217" s="15">
        <v>0</v>
      </c>
      <c r="AL217" s="15">
        <v>0</v>
      </c>
      <c r="AM217" s="15">
        <v>0</v>
      </c>
      <c r="AN217" s="15">
        <v>0</v>
      </c>
      <c r="AO217" s="12"/>
      <c r="AP217" s="16">
        <v>216</v>
      </c>
      <c r="AQ217" s="17">
        <v>8</v>
      </c>
      <c r="AR217" s="18" t="s">
        <v>37</v>
      </c>
      <c r="AS217" s="19">
        <v>714</v>
      </c>
      <c r="AT217" s="19" t="s">
        <v>37</v>
      </c>
      <c r="AV217" s="16">
        <v>216</v>
      </c>
      <c r="AW217" s="17">
        <v>32</v>
      </c>
      <c r="AX217" s="18" t="s">
        <v>37</v>
      </c>
      <c r="AY217" s="19">
        <v>995</v>
      </c>
      <c r="AZ217" s="19" t="s">
        <v>37</v>
      </c>
    </row>
    <row r="218" spans="9:52" customFormat="1" x14ac:dyDescent="0.15">
      <c r="I218" s="14">
        <v>44777</v>
      </c>
      <c r="J218" s="15">
        <v>0</v>
      </c>
      <c r="K218" s="15">
        <v>66</v>
      </c>
      <c r="L218" s="15">
        <v>0</v>
      </c>
      <c r="M218" s="15">
        <v>0</v>
      </c>
      <c r="N218" s="15">
        <v>58</v>
      </c>
      <c r="O218" s="15">
        <v>56</v>
      </c>
      <c r="P218" s="15">
        <v>0</v>
      </c>
      <c r="Q218" s="15">
        <v>0</v>
      </c>
      <c r="R218" s="15">
        <v>0</v>
      </c>
      <c r="S218" s="15">
        <v>0</v>
      </c>
      <c r="T218" s="15">
        <v>37</v>
      </c>
      <c r="U218" s="15">
        <v>0</v>
      </c>
      <c r="V218" s="15">
        <v>0</v>
      </c>
      <c r="W218" s="15">
        <v>0</v>
      </c>
      <c r="X218" s="15">
        <v>0</v>
      </c>
      <c r="Y218" s="15">
        <v>0</v>
      </c>
      <c r="Z218" s="15">
        <v>0</v>
      </c>
      <c r="AA218" s="15">
        <v>0</v>
      </c>
      <c r="AB218" s="15">
        <v>0</v>
      </c>
      <c r="AC218" s="15">
        <v>0</v>
      </c>
      <c r="AD218" s="15">
        <v>0</v>
      </c>
      <c r="AE218" s="15">
        <v>0</v>
      </c>
      <c r="AF218" s="15">
        <v>0</v>
      </c>
      <c r="AG218" s="15">
        <v>0</v>
      </c>
      <c r="AH218" s="15">
        <v>0</v>
      </c>
      <c r="AI218" s="15">
        <v>0</v>
      </c>
      <c r="AJ218" s="15">
        <v>0</v>
      </c>
      <c r="AK218" s="15">
        <v>0</v>
      </c>
      <c r="AL218" s="15">
        <v>0</v>
      </c>
      <c r="AM218" s="15">
        <v>0</v>
      </c>
      <c r="AN218" s="15">
        <v>0</v>
      </c>
      <c r="AO218" s="12"/>
      <c r="AP218" s="16">
        <v>217</v>
      </c>
      <c r="AQ218" s="17">
        <v>8</v>
      </c>
      <c r="AR218" s="18" t="s">
        <v>37</v>
      </c>
      <c r="AS218" s="19">
        <v>931</v>
      </c>
      <c r="AT218" s="19" t="s">
        <v>37</v>
      </c>
      <c r="AV218" s="16">
        <v>217</v>
      </c>
      <c r="AW218" s="17">
        <v>32</v>
      </c>
      <c r="AX218" s="18" t="s">
        <v>37</v>
      </c>
      <c r="AY218" s="19">
        <v>1212</v>
      </c>
      <c r="AZ218" s="19" t="s">
        <v>37</v>
      </c>
    </row>
    <row r="219" spans="9:52" customFormat="1" x14ac:dyDescent="0.15">
      <c r="I219" s="14">
        <v>44778</v>
      </c>
      <c r="J219" s="15">
        <v>0</v>
      </c>
      <c r="K219" s="15">
        <v>66</v>
      </c>
      <c r="L219" s="15">
        <v>0</v>
      </c>
      <c r="M219" s="15">
        <v>0</v>
      </c>
      <c r="N219" s="15">
        <v>58</v>
      </c>
      <c r="O219" s="15">
        <v>56</v>
      </c>
      <c r="P219" s="15">
        <v>0</v>
      </c>
      <c r="Q219" s="15">
        <v>0</v>
      </c>
      <c r="R219" s="15">
        <v>0</v>
      </c>
      <c r="S219" s="15">
        <v>0</v>
      </c>
      <c r="T219" s="15">
        <v>37</v>
      </c>
      <c r="U219" s="15">
        <v>0</v>
      </c>
      <c r="V219" s="15">
        <v>0</v>
      </c>
      <c r="W219" s="15">
        <v>0</v>
      </c>
      <c r="X219" s="15">
        <v>0</v>
      </c>
      <c r="Y219" s="15">
        <v>0</v>
      </c>
      <c r="Z219" s="15">
        <v>0</v>
      </c>
      <c r="AA219" s="15">
        <v>0</v>
      </c>
      <c r="AB219" s="15">
        <v>0</v>
      </c>
      <c r="AC219" s="15">
        <v>0</v>
      </c>
      <c r="AD219" s="15">
        <v>0</v>
      </c>
      <c r="AE219" s="15">
        <v>0</v>
      </c>
      <c r="AF219" s="15">
        <v>0</v>
      </c>
      <c r="AG219" s="15">
        <v>0</v>
      </c>
      <c r="AH219" s="15">
        <v>0</v>
      </c>
      <c r="AI219" s="15">
        <v>0</v>
      </c>
      <c r="AJ219" s="15">
        <v>0</v>
      </c>
      <c r="AK219" s="15">
        <v>0</v>
      </c>
      <c r="AL219" s="15">
        <v>0</v>
      </c>
      <c r="AM219" s="15">
        <v>0</v>
      </c>
      <c r="AN219" s="15">
        <v>0</v>
      </c>
      <c r="AO219" s="12"/>
      <c r="AP219" s="16">
        <v>217</v>
      </c>
      <c r="AQ219" s="17">
        <v>8</v>
      </c>
      <c r="AR219" s="18" t="s">
        <v>37</v>
      </c>
      <c r="AS219" s="19">
        <v>1148</v>
      </c>
      <c r="AT219" s="19" t="s">
        <v>37</v>
      </c>
      <c r="AV219" s="16">
        <v>217</v>
      </c>
      <c r="AW219" s="17">
        <v>32</v>
      </c>
      <c r="AX219" s="18" t="s">
        <v>37</v>
      </c>
      <c r="AY219" s="19">
        <v>1429</v>
      </c>
      <c r="AZ219" s="19" t="s">
        <v>37</v>
      </c>
    </row>
    <row r="220" spans="9:52" customFormat="1" x14ac:dyDescent="0.15">
      <c r="I220" s="14">
        <v>44779</v>
      </c>
      <c r="J220" s="15">
        <v>0</v>
      </c>
      <c r="K220" s="15">
        <v>66</v>
      </c>
      <c r="L220" s="15">
        <v>0</v>
      </c>
      <c r="M220" s="15">
        <v>0</v>
      </c>
      <c r="N220" s="15">
        <v>58</v>
      </c>
      <c r="O220" s="15">
        <v>56</v>
      </c>
      <c r="P220" s="15">
        <v>0</v>
      </c>
      <c r="Q220" s="15">
        <v>0</v>
      </c>
      <c r="R220" s="15">
        <v>0</v>
      </c>
      <c r="S220" s="15">
        <v>0</v>
      </c>
      <c r="T220" s="15">
        <v>37</v>
      </c>
      <c r="U220" s="15">
        <v>0</v>
      </c>
      <c r="V220" s="15">
        <v>0</v>
      </c>
      <c r="W220" s="15">
        <v>0</v>
      </c>
      <c r="X220" s="15">
        <v>0</v>
      </c>
      <c r="Y220" s="15">
        <v>0</v>
      </c>
      <c r="Z220" s="15">
        <v>0</v>
      </c>
      <c r="AA220" s="15">
        <v>0</v>
      </c>
      <c r="AB220" s="15">
        <v>0</v>
      </c>
      <c r="AC220" s="15">
        <v>0</v>
      </c>
      <c r="AD220" s="15">
        <v>0</v>
      </c>
      <c r="AE220" s="15">
        <v>0</v>
      </c>
      <c r="AF220" s="15">
        <v>0</v>
      </c>
      <c r="AG220" s="15">
        <v>0</v>
      </c>
      <c r="AH220" s="15">
        <v>0</v>
      </c>
      <c r="AI220" s="15">
        <v>0</v>
      </c>
      <c r="AJ220" s="15">
        <v>0</v>
      </c>
      <c r="AK220" s="15">
        <v>0</v>
      </c>
      <c r="AL220" s="15">
        <v>0</v>
      </c>
      <c r="AM220" s="15">
        <v>0</v>
      </c>
      <c r="AN220" s="15">
        <v>0</v>
      </c>
      <c r="AO220" s="12"/>
      <c r="AP220" s="16">
        <v>217</v>
      </c>
      <c r="AQ220" s="17">
        <v>8</v>
      </c>
      <c r="AR220" s="18" t="s">
        <v>37</v>
      </c>
      <c r="AS220" s="19">
        <v>1365</v>
      </c>
      <c r="AT220" s="19" t="s">
        <v>37</v>
      </c>
      <c r="AV220" s="16">
        <v>217</v>
      </c>
      <c r="AW220" s="17">
        <v>32</v>
      </c>
      <c r="AX220" s="18">
        <v>32</v>
      </c>
      <c r="AY220" s="19">
        <v>1646</v>
      </c>
      <c r="AZ220" s="19">
        <v>1646</v>
      </c>
    </row>
    <row r="221" spans="9:52" customFormat="1" x14ac:dyDescent="0.15">
      <c r="I221" s="14">
        <v>44780</v>
      </c>
      <c r="J221" s="15">
        <v>0</v>
      </c>
      <c r="K221" s="15">
        <v>66</v>
      </c>
      <c r="L221" s="15">
        <v>0</v>
      </c>
      <c r="M221" s="15">
        <v>0</v>
      </c>
      <c r="N221" s="15">
        <v>58</v>
      </c>
      <c r="O221" s="15">
        <v>57</v>
      </c>
      <c r="P221" s="15">
        <v>0</v>
      </c>
      <c r="Q221" s="15">
        <v>0</v>
      </c>
      <c r="R221" s="15">
        <v>0</v>
      </c>
      <c r="S221" s="15">
        <v>0</v>
      </c>
      <c r="T221" s="15">
        <v>38</v>
      </c>
      <c r="U221" s="15">
        <v>0</v>
      </c>
      <c r="V221" s="15">
        <v>0</v>
      </c>
      <c r="W221" s="15">
        <v>0</v>
      </c>
      <c r="X221" s="15">
        <v>0</v>
      </c>
      <c r="Y221" s="15">
        <v>0</v>
      </c>
      <c r="Z221" s="15">
        <v>0</v>
      </c>
      <c r="AA221" s="15">
        <v>0</v>
      </c>
      <c r="AB221" s="15">
        <v>0</v>
      </c>
      <c r="AC221" s="15">
        <v>0</v>
      </c>
      <c r="AD221" s="15">
        <v>0</v>
      </c>
      <c r="AE221" s="15">
        <v>0</v>
      </c>
      <c r="AF221" s="15">
        <v>0</v>
      </c>
      <c r="AG221" s="15">
        <v>0</v>
      </c>
      <c r="AH221" s="15">
        <v>0</v>
      </c>
      <c r="AI221" s="15">
        <v>0</v>
      </c>
      <c r="AJ221" s="15">
        <v>0</v>
      </c>
      <c r="AK221" s="15">
        <v>0</v>
      </c>
      <c r="AL221" s="15">
        <v>0</v>
      </c>
      <c r="AM221" s="15">
        <v>0</v>
      </c>
      <c r="AN221" s="15">
        <v>0</v>
      </c>
      <c r="AO221" s="12"/>
      <c r="AP221" s="16">
        <v>219</v>
      </c>
      <c r="AQ221" s="17">
        <v>8</v>
      </c>
      <c r="AR221" s="18" t="s">
        <v>37</v>
      </c>
      <c r="AS221" s="19">
        <v>1584</v>
      </c>
      <c r="AT221" s="19" t="s">
        <v>37</v>
      </c>
      <c r="AV221" s="16">
        <v>219</v>
      </c>
      <c r="AW221" s="17">
        <v>33</v>
      </c>
      <c r="AX221" s="18" t="s">
        <v>37</v>
      </c>
      <c r="AY221" s="19">
        <v>219</v>
      </c>
      <c r="AZ221" s="19" t="s">
        <v>37</v>
      </c>
    </row>
    <row r="222" spans="9:52" customFormat="1" x14ac:dyDescent="0.15">
      <c r="I222" s="14">
        <v>44781</v>
      </c>
      <c r="J222" s="15">
        <v>0</v>
      </c>
      <c r="K222" s="15">
        <v>0</v>
      </c>
      <c r="L222" s="15">
        <v>0</v>
      </c>
      <c r="M222" s="15">
        <v>0</v>
      </c>
      <c r="N222" s="15">
        <v>58</v>
      </c>
      <c r="O222" s="15">
        <v>57</v>
      </c>
      <c r="P222" s="15">
        <v>0</v>
      </c>
      <c r="Q222" s="15">
        <v>0</v>
      </c>
      <c r="R222" s="15">
        <v>0</v>
      </c>
      <c r="S222" s="15">
        <v>0</v>
      </c>
      <c r="T222" s="15">
        <v>38</v>
      </c>
      <c r="U222" s="15">
        <v>0</v>
      </c>
      <c r="V222" s="15">
        <v>0</v>
      </c>
      <c r="W222" s="15">
        <v>0</v>
      </c>
      <c r="X222" s="15">
        <v>0</v>
      </c>
      <c r="Y222" s="15">
        <v>0</v>
      </c>
      <c r="Z222" s="15">
        <v>0</v>
      </c>
      <c r="AA222" s="15">
        <v>0</v>
      </c>
      <c r="AB222" s="15">
        <v>0</v>
      </c>
      <c r="AC222" s="15">
        <v>0</v>
      </c>
      <c r="AD222" s="15">
        <v>0</v>
      </c>
      <c r="AE222" s="15">
        <v>0</v>
      </c>
      <c r="AF222" s="15">
        <v>0</v>
      </c>
      <c r="AG222" s="15">
        <v>0</v>
      </c>
      <c r="AH222" s="15">
        <v>0</v>
      </c>
      <c r="AI222" s="15">
        <v>0</v>
      </c>
      <c r="AJ222" s="15">
        <v>0</v>
      </c>
      <c r="AK222" s="15">
        <v>0</v>
      </c>
      <c r="AL222" s="15">
        <v>0</v>
      </c>
      <c r="AM222" s="15">
        <v>0</v>
      </c>
      <c r="AN222" s="15">
        <v>0</v>
      </c>
      <c r="AO222" s="12"/>
      <c r="AP222" s="16">
        <v>153</v>
      </c>
      <c r="AQ222" s="17">
        <v>8</v>
      </c>
      <c r="AR222" s="18" t="s">
        <v>37</v>
      </c>
      <c r="AS222" s="19">
        <v>1737</v>
      </c>
      <c r="AT222" s="19" t="s">
        <v>37</v>
      </c>
      <c r="AV222" s="16">
        <v>153</v>
      </c>
      <c r="AW222" s="17">
        <v>33</v>
      </c>
      <c r="AX222" s="18" t="s">
        <v>37</v>
      </c>
      <c r="AY222" s="19">
        <v>372</v>
      </c>
      <c r="AZ222" s="19" t="s">
        <v>37</v>
      </c>
    </row>
    <row r="223" spans="9:52" customFormat="1" x14ac:dyDescent="0.15">
      <c r="I223" s="14">
        <v>44782</v>
      </c>
      <c r="J223" s="15">
        <v>0</v>
      </c>
      <c r="K223" s="15">
        <v>0</v>
      </c>
      <c r="L223" s="15">
        <v>0</v>
      </c>
      <c r="M223" s="15">
        <v>0</v>
      </c>
      <c r="N223" s="15">
        <v>58</v>
      </c>
      <c r="O223" s="15">
        <v>57</v>
      </c>
      <c r="P223" s="15">
        <v>0</v>
      </c>
      <c r="Q223" s="15">
        <v>0</v>
      </c>
      <c r="R223" s="15">
        <v>0</v>
      </c>
      <c r="S223" s="15">
        <v>0</v>
      </c>
      <c r="T223" s="15">
        <v>38</v>
      </c>
      <c r="U223" s="15">
        <v>0</v>
      </c>
      <c r="V223" s="15">
        <v>0</v>
      </c>
      <c r="W223" s="15">
        <v>0</v>
      </c>
      <c r="X223" s="15">
        <v>0</v>
      </c>
      <c r="Y223" s="15">
        <v>0</v>
      </c>
      <c r="Z223" s="15">
        <v>0</v>
      </c>
      <c r="AA223" s="15">
        <v>0</v>
      </c>
      <c r="AB223" s="15">
        <v>0</v>
      </c>
      <c r="AC223" s="15">
        <v>0</v>
      </c>
      <c r="AD223" s="15">
        <v>0</v>
      </c>
      <c r="AE223" s="15">
        <v>0</v>
      </c>
      <c r="AF223" s="15">
        <v>0</v>
      </c>
      <c r="AG223" s="15">
        <v>0</v>
      </c>
      <c r="AH223" s="15">
        <v>0</v>
      </c>
      <c r="AI223" s="15">
        <v>0</v>
      </c>
      <c r="AJ223" s="15">
        <v>0</v>
      </c>
      <c r="AK223" s="15">
        <v>0</v>
      </c>
      <c r="AL223" s="15">
        <v>0</v>
      </c>
      <c r="AM223" s="15">
        <v>0</v>
      </c>
      <c r="AN223" s="15">
        <v>0</v>
      </c>
      <c r="AO223" s="12"/>
      <c r="AP223" s="16">
        <v>153</v>
      </c>
      <c r="AQ223" s="17">
        <v>8</v>
      </c>
      <c r="AR223" s="18" t="s">
        <v>37</v>
      </c>
      <c r="AS223" s="19">
        <v>1890</v>
      </c>
      <c r="AT223" s="19" t="s">
        <v>37</v>
      </c>
      <c r="AV223" s="16">
        <v>153</v>
      </c>
      <c r="AW223" s="17">
        <v>33</v>
      </c>
      <c r="AX223" s="18" t="s">
        <v>37</v>
      </c>
      <c r="AY223" s="19">
        <v>525</v>
      </c>
      <c r="AZ223" s="19" t="s">
        <v>37</v>
      </c>
    </row>
    <row r="224" spans="9:52" customFormat="1" x14ac:dyDescent="0.15">
      <c r="I224" s="14">
        <v>44783</v>
      </c>
      <c r="J224" s="15">
        <v>0</v>
      </c>
      <c r="K224" s="15">
        <v>0</v>
      </c>
      <c r="L224" s="15">
        <v>0</v>
      </c>
      <c r="M224" s="15">
        <v>0</v>
      </c>
      <c r="N224" s="15">
        <v>58</v>
      </c>
      <c r="O224" s="15">
        <v>57</v>
      </c>
      <c r="P224" s="15">
        <v>0</v>
      </c>
      <c r="Q224" s="15">
        <v>0</v>
      </c>
      <c r="R224" s="15">
        <v>0</v>
      </c>
      <c r="S224" s="15">
        <v>0</v>
      </c>
      <c r="T224" s="15">
        <v>38</v>
      </c>
      <c r="U224" s="15">
        <v>0</v>
      </c>
      <c r="V224" s="15">
        <v>0</v>
      </c>
      <c r="W224" s="15">
        <v>0</v>
      </c>
      <c r="X224" s="15">
        <v>0</v>
      </c>
      <c r="Y224" s="15">
        <v>0</v>
      </c>
      <c r="Z224" s="15">
        <v>0</v>
      </c>
      <c r="AA224" s="15">
        <v>0</v>
      </c>
      <c r="AB224" s="15">
        <v>0</v>
      </c>
      <c r="AC224" s="15">
        <v>0</v>
      </c>
      <c r="AD224" s="15">
        <v>0</v>
      </c>
      <c r="AE224" s="15">
        <v>0</v>
      </c>
      <c r="AF224" s="15">
        <v>0</v>
      </c>
      <c r="AG224" s="15">
        <v>0</v>
      </c>
      <c r="AH224" s="15">
        <v>0</v>
      </c>
      <c r="AI224" s="15">
        <v>0</v>
      </c>
      <c r="AJ224" s="15">
        <v>0</v>
      </c>
      <c r="AK224" s="15">
        <v>0</v>
      </c>
      <c r="AL224" s="15">
        <v>0</v>
      </c>
      <c r="AM224" s="15">
        <v>0</v>
      </c>
      <c r="AN224" s="15">
        <v>0</v>
      </c>
      <c r="AO224" s="12"/>
      <c r="AP224" s="16">
        <v>153</v>
      </c>
      <c r="AQ224" s="17">
        <v>8</v>
      </c>
      <c r="AR224" s="18" t="s">
        <v>37</v>
      </c>
      <c r="AS224" s="19">
        <v>2043</v>
      </c>
      <c r="AT224" s="19" t="s">
        <v>37</v>
      </c>
      <c r="AV224" s="16">
        <v>153</v>
      </c>
      <c r="AW224" s="17">
        <v>33</v>
      </c>
      <c r="AX224" s="18" t="s">
        <v>37</v>
      </c>
      <c r="AY224" s="19">
        <v>678</v>
      </c>
      <c r="AZ224" s="19" t="s">
        <v>37</v>
      </c>
    </row>
    <row r="225" spans="9:52" customFormat="1" x14ac:dyDescent="0.15">
      <c r="I225" s="14">
        <v>44784</v>
      </c>
      <c r="J225" s="15">
        <v>0</v>
      </c>
      <c r="K225" s="15">
        <v>0</v>
      </c>
      <c r="L225" s="15">
        <v>0</v>
      </c>
      <c r="M225" s="15">
        <v>0</v>
      </c>
      <c r="N225" s="15">
        <v>59</v>
      </c>
      <c r="O225" s="15">
        <v>57</v>
      </c>
      <c r="P225" s="15">
        <v>0</v>
      </c>
      <c r="Q225" s="15">
        <v>0</v>
      </c>
      <c r="R225" s="15">
        <v>0</v>
      </c>
      <c r="S225" s="15">
        <v>0</v>
      </c>
      <c r="T225" s="15">
        <v>38</v>
      </c>
      <c r="U225" s="15">
        <v>0</v>
      </c>
      <c r="V225" s="15">
        <v>0</v>
      </c>
      <c r="W225" s="15">
        <v>0</v>
      </c>
      <c r="X225" s="15">
        <v>0</v>
      </c>
      <c r="Y225" s="15">
        <v>0</v>
      </c>
      <c r="Z225" s="15">
        <v>0</v>
      </c>
      <c r="AA225" s="15">
        <v>0</v>
      </c>
      <c r="AB225" s="15">
        <v>0</v>
      </c>
      <c r="AC225" s="15">
        <v>0</v>
      </c>
      <c r="AD225" s="15">
        <v>0</v>
      </c>
      <c r="AE225" s="15">
        <v>0</v>
      </c>
      <c r="AF225" s="15">
        <v>0</v>
      </c>
      <c r="AG225" s="15">
        <v>0</v>
      </c>
      <c r="AH225" s="15">
        <v>0</v>
      </c>
      <c r="AI225" s="15">
        <v>0</v>
      </c>
      <c r="AJ225" s="15">
        <v>0</v>
      </c>
      <c r="AK225" s="15">
        <v>0</v>
      </c>
      <c r="AL225" s="15">
        <v>0</v>
      </c>
      <c r="AM225" s="15">
        <v>0</v>
      </c>
      <c r="AN225" s="15">
        <v>0</v>
      </c>
      <c r="AO225" s="12"/>
      <c r="AP225" s="16">
        <v>154</v>
      </c>
      <c r="AQ225" s="17">
        <v>8</v>
      </c>
      <c r="AR225" s="18" t="s">
        <v>37</v>
      </c>
      <c r="AS225" s="19">
        <v>2197</v>
      </c>
      <c r="AT225" s="19" t="s">
        <v>37</v>
      </c>
      <c r="AV225" s="16">
        <v>154</v>
      </c>
      <c r="AW225" s="17">
        <v>33</v>
      </c>
      <c r="AX225" s="18" t="s">
        <v>37</v>
      </c>
      <c r="AY225" s="19">
        <v>832</v>
      </c>
      <c r="AZ225" s="19" t="s">
        <v>37</v>
      </c>
    </row>
    <row r="226" spans="9:52" customFormat="1" x14ac:dyDescent="0.15">
      <c r="I226" s="14">
        <v>44785</v>
      </c>
      <c r="J226" s="15">
        <v>0</v>
      </c>
      <c r="K226" s="15">
        <v>0</v>
      </c>
      <c r="L226" s="15">
        <v>0</v>
      </c>
      <c r="M226" s="15">
        <v>0</v>
      </c>
      <c r="N226" s="15">
        <v>59</v>
      </c>
      <c r="O226" s="15">
        <v>57</v>
      </c>
      <c r="P226" s="15">
        <v>0</v>
      </c>
      <c r="Q226" s="15">
        <v>0</v>
      </c>
      <c r="R226" s="15">
        <v>0</v>
      </c>
      <c r="S226" s="15">
        <v>0</v>
      </c>
      <c r="T226" s="15">
        <v>38</v>
      </c>
      <c r="U226" s="15">
        <v>0</v>
      </c>
      <c r="V226" s="15">
        <v>0</v>
      </c>
      <c r="W226" s="15">
        <v>0</v>
      </c>
      <c r="X226" s="15">
        <v>0</v>
      </c>
      <c r="Y226" s="15">
        <v>0</v>
      </c>
      <c r="Z226" s="15">
        <v>0</v>
      </c>
      <c r="AA226" s="15">
        <v>0</v>
      </c>
      <c r="AB226" s="15">
        <v>0</v>
      </c>
      <c r="AC226" s="15">
        <v>0</v>
      </c>
      <c r="AD226" s="15">
        <v>0</v>
      </c>
      <c r="AE226" s="15">
        <v>0</v>
      </c>
      <c r="AF226" s="15">
        <v>0</v>
      </c>
      <c r="AG226" s="15">
        <v>0</v>
      </c>
      <c r="AH226" s="15">
        <v>0</v>
      </c>
      <c r="AI226" s="15">
        <v>0</v>
      </c>
      <c r="AJ226" s="15">
        <v>0</v>
      </c>
      <c r="AK226" s="15">
        <v>0</v>
      </c>
      <c r="AL226" s="15">
        <v>0</v>
      </c>
      <c r="AM226" s="15">
        <v>0</v>
      </c>
      <c r="AN226" s="15">
        <v>0</v>
      </c>
      <c r="AO226" s="12"/>
      <c r="AP226" s="16">
        <v>154</v>
      </c>
      <c r="AQ226" s="17">
        <v>8</v>
      </c>
      <c r="AR226" s="18" t="s">
        <v>37</v>
      </c>
      <c r="AS226" s="19">
        <v>2351</v>
      </c>
      <c r="AT226" s="19" t="s">
        <v>37</v>
      </c>
      <c r="AV226" s="16">
        <v>154</v>
      </c>
      <c r="AW226" s="17">
        <v>33</v>
      </c>
      <c r="AX226" s="18" t="s">
        <v>37</v>
      </c>
      <c r="AY226" s="19">
        <v>986</v>
      </c>
      <c r="AZ226" s="19" t="s">
        <v>37</v>
      </c>
    </row>
    <row r="227" spans="9:52" customFormat="1" x14ac:dyDescent="0.15">
      <c r="I227" s="14">
        <v>44786</v>
      </c>
      <c r="J227" s="15">
        <v>0</v>
      </c>
      <c r="K227" s="15">
        <v>0</v>
      </c>
      <c r="L227" s="15">
        <v>0</v>
      </c>
      <c r="M227" s="15">
        <v>0</v>
      </c>
      <c r="N227" s="15">
        <v>59</v>
      </c>
      <c r="O227" s="15">
        <v>57</v>
      </c>
      <c r="P227" s="15">
        <v>0</v>
      </c>
      <c r="Q227" s="15">
        <v>0</v>
      </c>
      <c r="R227" s="15">
        <v>0</v>
      </c>
      <c r="S227" s="15">
        <v>0</v>
      </c>
      <c r="T227" s="15">
        <v>38</v>
      </c>
      <c r="U227" s="15">
        <v>0</v>
      </c>
      <c r="V227" s="15">
        <v>0</v>
      </c>
      <c r="W227" s="15">
        <v>0</v>
      </c>
      <c r="X227" s="15">
        <v>0</v>
      </c>
      <c r="Y227" s="15">
        <v>0</v>
      </c>
      <c r="Z227" s="15">
        <v>0</v>
      </c>
      <c r="AA227" s="15">
        <v>0</v>
      </c>
      <c r="AB227" s="15">
        <v>0</v>
      </c>
      <c r="AC227" s="15">
        <v>0</v>
      </c>
      <c r="AD227" s="15">
        <v>0</v>
      </c>
      <c r="AE227" s="15">
        <v>0</v>
      </c>
      <c r="AF227" s="15">
        <v>0</v>
      </c>
      <c r="AG227" s="15">
        <v>0</v>
      </c>
      <c r="AH227" s="15">
        <v>0</v>
      </c>
      <c r="AI227" s="15">
        <v>0</v>
      </c>
      <c r="AJ227" s="15">
        <v>0</v>
      </c>
      <c r="AK227" s="15">
        <v>0</v>
      </c>
      <c r="AL227" s="15">
        <v>0</v>
      </c>
      <c r="AM227" s="15">
        <v>0</v>
      </c>
      <c r="AN227" s="15">
        <v>0</v>
      </c>
      <c r="AO227" s="12"/>
      <c r="AP227" s="16">
        <v>154</v>
      </c>
      <c r="AQ227" s="17">
        <v>8</v>
      </c>
      <c r="AR227" s="18" t="s">
        <v>37</v>
      </c>
      <c r="AS227" s="19">
        <v>2505</v>
      </c>
      <c r="AT227" s="19" t="s">
        <v>37</v>
      </c>
      <c r="AV227" s="16">
        <v>154</v>
      </c>
      <c r="AW227" s="17">
        <v>33</v>
      </c>
      <c r="AX227" s="18">
        <v>33</v>
      </c>
      <c r="AY227" s="19">
        <v>1140</v>
      </c>
      <c r="AZ227" s="19">
        <v>1140</v>
      </c>
    </row>
    <row r="228" spans="9:52" customFormat="1" x14ac:dyDescent="0.15">
      <c r="I228" s="14">
        <v>44787</v>
      </c>
      <c r="J228" s="15">
        <v>0</v>
      </c>
      <c r="K228" s="15">
        <v>0</v>
      </c>
      <c r="L228" s="15">
        <v>0</v>
      </c>
      <c r="M228" s="15">
        <v>0</v>
      </c>
      <c r="N228" s="15">
        <v>59</v>
      </c>
      <c r="O228" s="15">
        <v>58</v>
      </c>
      <c r="P228" s="15">
        <v>0</v>
      </c>
      <c r="Q228" s="15">
        <v>0</v>
      </c>
      <c r="R228" s="15">
        <v>0</v>
      </c>
      <c r="S228" s="15">
        <v>0</v>
      </c>
      <c r="T228" s="15">
        <v>39</v>
      </c>
      <c r="U228" s="15">
        <v>0</v>
      </c>
      <c r="V228" s="15">
        <v>0</v>
      </c>
      <c r="W228" s="15">
        <v>0</v>
      </c>
      <c r="X228" s="15">
        <v>0</v>
      </c>
      <c r="Y228" s="15">
        <v>0</v>
      </c>
      <c r="Z228" s="15">
        <v>0</v>
      </c>
      <c r="AA228" s="15">
        <v>0</v>
      </c>
      <c r="AB228" s="15">
        <v>0</v>
      </c>
      <c r="AC228" s="15">
        <v>0</v>
      </c>
      <c r="AD228" s="15">
        <v>0</v>
      </c>
      <c r="AE228" s="15">
        <v>0</v>
      </c>
      <c r="AF228" s="15">
        <v>0</v>
      </c>
      <c r="AG228" s="15">
        <v>0</v>
      </c>
      <c r="AH228" s="15">
        <v>0</v>
      </c>
      <c r="AI228" s="15">
        <v>0</v>
      </c>
      <c r="AJ228" s="15">
        <v>0</v>
      </c>
      <c r="AK228" s="15">
        <v>0</v>
      </c>
      <c r="AL228" s="15">
        <v>0</v>
      </c>
      <c r="AM228" s="15">
        <v>0</v>
      </c>
      <c r="AN228" s="15">
        <v>0</v>
      </c>
      <c r="AO228" s="12"/>
      <c r="AP228" s="16">
        <v>156</v>
      </c>
      <c r="AQ228" s="17">
        <v>8</v>
      </c>
      <c r="AR228" s="18" t="s">
        <v>37</v>
      </c>
      <c r="AS228" s="19">
        <v>2661</v>
      </c>
      <c r="AT228" s="19" t="s">
        <v>37</v>
      </c>
      <c r="AV228" s="16">
        <v>156</v>
      </c>
      <c r="AW228" s="17">
        <v>34</v>
      </c>
      <c r="AX228" s="18" t="s">
        <v>37</v>
      </c>
      <c r="AY228" s="19">
        <v>156</v>
      </c>
      <c r="AZ228" s="19" t="s">
        <v>37</v>
      </c>
    </row>
    <row r="229" spans="9:52" customFormat="1" x14ac:dyDescent="0.15">
      <c r="I229" s="14">
        <v>44788</v>
      </c>
      <c r="J229" s="15">
        <v>0</v>
      </c>
      <c r="K229" s="15">
        <v>0</v>
      </c>
      <c r="L229" s="15">
        <v>0</v>
      </c>
      <c r="M229" s="15">
        <v>0</v>
      </c>
      <c r="N229" s="15">
        <v>59</v>
      </c>
      <c r="O229" s="15">
        <v>58</v>
      </c>
      <c r="P229" s="15">
        <v>0</v>
      </c>
      <c r="Q229" s="15">
        <v>0</v>
      </c>
      <c r="R229" s="15">
        <v>0</v>
      </c>
      <c r="S229" s="15">
        <v>0</v>
      </c>
      <c r="T229" s="15">
        <v>39</v>
      </c>
      <c r="U229" s="15">
        <v>0</v>
      </c>
      <c r="V229" s="15">
        <v>0</v>
      </c>
      <c r="W229" s="15">
        <v>0</v>
      </c>
      <c r="X229" s="15">
        <v>0</v>
      </c>
      <c r="Y229" s="15">
        <v>0</v>
      </c>
      <c r="Z229" s="15">
        <v>0</v>
      </c>
      <c r="AA229" s="15">
        <v>0</v>
      </c>
      <c r="AB229" s="15">
        <v>0</v>
      </c>
      <c r="AC229" s="15">
        <v>0</v>
      </c>
      <c r="AD229" s="15">
        <v>0</v>
      </c>
      <c r="AE229" s="15">
        <v>0</v>
      </c>
      <c r="AF229" s="15">
        <v>0</v>
      </c>
      <c r="AG229" s="15">
        <v>0</v>
      </c>
      <c r="AH229" s="15">
        <v>0</v>
      </c>
      <c r="AI229" s="15">
        <v>0</v>
      </c>
      <c r="AJ229" s="15">
        <v>0</v>
      </c>
      <c r="AK229" s="15">
        <v>0</v>
      </c>
      <c r="AL229" s="15">
        <v>0</v>
      </c>
      <c r="AM229" s="15">
        <v>0</v>
      </c>
      <c r="AN229" s="15">
        <v>0</v>
      </c>
      <c r="AO229" s="12"/>
      <c r="AP229" s="16">
        <v>156</v>
      </c>
      <c r="AQ229" s="17">
        <v>8</v>
      </c>
      <c r="AR229" s="18" t="s">
        <v>37</v>
      </c>
      <c r="AS229" s="19">
        <v>2817</v>
      </c>
      <c r="AT229" s="19" t="s">
        <v>37</v>
      </c>
      <c r="AV229" s="16">
        <v>156</v>
      </c>
      <c r="AW229" s="17">
        <v>34</v>
      </c>
      <c r="AX229" s="18" t="s">
        <v>37</v>
      </c>
      <c r="AY229" s="19">
        <v>312</v>
      </c>
      <c r="AZ229" s="19" t="s">
        <v>37</v>
      </c>
    </row>
    <row r="230" spans="9:52" customFormat="1" x14ac:dyDescent="0.15">
      <c r="I230" s="14">
        <v>44789</v>
      </c>
      <c r="J230" s="15">
        <v>0</v>
      </c>
      <c r="K230" s="15">
        <v>0</v>
      </c>
      <c r="L230" s="15">
        <v>0</v>
      </c>
      <c r="M230" s="15">
        <v>0</v>
      </c>
      <c r="N230" s="15">
        <v>59</v>
      </c>
      <c r="O230" s="15">
        <v>58</v>
      </c>
      <c r="P230" s="15">
        <v>0</v>
      </c>
      <c r="Q230" s="15">
        <v>0</v>
      </c>
      <c r="R230" s="15">
        <v>0</v>
      </c>
      <c r="S230" s="15">
        <v>0</v>
      </c>
      <c r="T230" s="15">
        <v>39</v>
      </c>
      <c r="U230" s="15">
        <v>0</v>
      </c>
      <c r="V230" s="15">
        <v>0</v>
      </c>
      <c r="W230" s="15">
        <v>0</v>
      </c>
      <c r="X230" s="15">
        <v>0</v>
      </c>
      <c r="Y230" s="15">
        <v>0</v>
      </c>
      <c r="Z230" s="15">
        <v>0</v>
      </c>
      <c r="AA230" s="15">
        <v>0</v>
      </c>
      <c r="AB230" s="15">
        <v>0</v>
      </c>
      <c r="AC230" s="15">
        <v>0</v>
      </c>
      <c r="AD230" s="15">
        <v>0</v>
      </c>
      <c r="AE230" s="15">
        <v>0</v>
      </c>
      <c r="AF230" s="15">
        <v>0</v>
      </c>
      <c r="AG230" s="15">
        <v>0</v>
      </c>
      <c r="AH230" s="15">
        <v>0</v>
      </c>
      <c r="AI230" s="15">
        <v>0</v>
      </c>
      <c r="AJ230" s="15">
        <v>0</v>
      </c>
      <c r="AK230" s="15">
        <v>0</v>
      </c>
      <c r="AL230" s="15">
        <v>0</v>
      </c>
      <c r="AM230" s="15">
        <v>0</v>
      </c>
      <c r="AN230" s="15">
        <v>0</v>
      </c>
      <c r="AO230" s="12"/>
      <c r="AP230" s="16">
        <v>156</v>
      </c>
      <c r="AQ230" s="17">
        <v>8</v>
      </c>
      <c r="AR230" s="18" t="s">
        <v>37</v>
      </c>
      <c r="AS230" s="19">
        <v>2973</v>
      </c>
      <c r="AT230" s="19" t="s">
        <v>37</v>
      </c>
      <c r="AV230" s="16">
        <v>156</v>
      </c>
      <c r="AW230" s="17">
        <v>34</v>
      </c>
      <c r="AX230" s="18" t="s">
        <v>37</v>
      </c>
      <c r="AY230" s="19">
        <v>468</v>
      </c>
      <c r="AZ230" s="19" t="s">
        <v>37</v>
      </c>
    </row>
    <row r="231" spans="9:52" customFormat="1" x14ac:dyDescent="0.15">
      <c r="I231" s="14">
        <v>44790</v>
      </c>
      <c r="J231" s="15">
        <v>0</v>
      </c>
      <c r="K231" s="15">
        <v>0</v>
      </c>
      <c r="L231" s="15">
        <v>0</v>
      </c>
      <c r="M231" s="15">
        <v>0</v>
      </c>
      <c r="N231" s="15">
        <v>59</v>
      </c>
      <c r="O231" s="15">
        <v>58</v>
      </c>
      <c r="P231" s="15">
        <v>0</v>
      </c>
      <c r="Q231" s="15">
        <v>0</v>
      </c>
      <c r="R231" s="15">
        <v>0</v>
      </c>
      <c r="S231" s="15">
        <v>0</v>
      </c>
      <c r="T231" s="15">
        <v>39</v>
      </c>
      <c r="U231" s="15">
        <v>0</v>
      </c>
      <c r="V231" s="15">
        <v>0</v>
      </c>
      <c r="W231" s="15">
        <v>0</v>
      </c>
      <c r="X231" s="15">
        <v>0</v>
      </c>
      <c r="Y231" s="15">
        <v>0</v>
      </c>
      <c r="Z231" s="15">
        <v>0</v>
      </c>
      <c r="AA231" s="15">
        <v>0</v>
      </c>
      <c r="AB231" s="15">
        <v>0</v>
      </c>
      <c r="AC231" s="15">
        <v>0</v>
      </c>
      <c r="AD231" s="15">
        <v>0</v>
      </c>
      <c r="AE231" s="15">
        <v>0</v>
      </c>
      <c r="AF231" s="15">
        <v>0</v>
      </c>
      <c r="AG231" s="15">
        <v>0</v>
      </c>
      <c r="AH231" s="15">
        <v>0</v>
      </c>
      <c r="AI231" s="15">
        <v>0</v>
      </c>
      <c r="AJ231" s="15">
        <v>0</v>
      </c>
      <c r="AK231" s="15">
        <v>0</v>
      </c>
      <c r="AL231" s="15">
        <v>0</v>
      </c>
      <c r="AM231" s="15">
        <v>0</v>
      </c>
      <c r="AN231" s="15">
        <v>0</v>
      </c>
      <c r="AO231" s="12"/>
      <c r="AP231" s="16">
        <v>156</v>
      </c>
      <c r="AQ231" s="17">
        <v>8</v>
      </c>
      <c r="AR231" s="18" t="s">
        <v>37</v>
      </c>
      <c r="AS231" s="19">
        <v>3129</v>
      </c>
      <c r="AT231" s="19" t="s">
        <v>37</v>
      </c>
      <c r="AV231" s="16">
        <v>156</v>
      </c>
      <c r="AW231" s="17">
        <v>34</v>
      </c>
      <c r="AX231" s="18" t="s">
        <v>37</v>
      </c>
      <c r="AY231" s="19">
        <v>624</v>
      </c>
      <c r="AZ231" s="19" t="s">
        <v>37</v>
      </c>
    </row>
    <row r="232" spans="9:52" customFormat="1" x14ac:dyDescent="0.15">
      <c r="I232" s="14">
        <v>44791</v>
      </c>
      <c r="J232" s="15">
        <v>0</v>
      </c>
      <c r="K232" s="15">
        <v>0</v>
      </c>
      <c r="L232" s="15">
        <v>0</v>
      </c>
      <c r="M232" s="15">
        <v>0</v>
      </c>
      <c r="N232" s="15">
        <v>60</v>
      </c>
      <c r="O232" s="15">
        <v>58</v>
      </c>
      <c r="P232" s="15">
        <v>0</v>
      </c>
      <c r="Q232" s="15">
        <v>0</v>
      </c>
      <c r="R232" s="15">
        <v>0</v>
      </c>
      <c r="S232" s="15">
        <v>0</v>
      </c>
      <c r="T232" s="15">
        <v>39</v>
      </c>
      <c r="U232" s="15">
        <v>0</v>
      </c>
      <c r="V232" s="15">
        <v>0</v>
      </c>
      <c r="W232" s="15">
        <v>0</v>
      </c>
      <c r="X232" s="15">
        <v>0</v>
      </c>
      <c r="Y232" s="15">
        <v>0</v>
      </c>
      <c r="Z232" s="15">
        <v>0</v>
      </c>
      <c r="AA232" s="15">
        <v>0</v>
      </c>
      <c r="AB232" s="15">
        <v>0</v>
      </c>
      <c r="AC232" s="15">
        <v>0</v>
      </c>
      <c r="AD232" s="15">
        <v>0</v>
      </c>
      <c r="AE232" s="15">
        <v>0</v>
      </c>
      <c r="AF232" s="15">
        <v>0</v>
      </c>
      <c r="AG232" s="15">
        <v>0</v>
      </c>
      <c r="AH232" s="15">
        <v>0</v>
      </c>
      <c r="AI232" s="15">
        <v>0</v>
      </c>
      <c r="AJ232" s="15">
        <v>0</v>
      </c>
      <c r="AK232" s="15">
        <v>0</v>
      </c>
      <c r="AL232" s="15">
        <v>0</v>
      </c>
      <c r="AM232" s="15">
        <v>0</v>
      </c>
      <c r="AN232" s="15">
        <v>0</v>
      </c>
      <c r="AO232" s="12"/>
      <c r="AP232" s="16">
        <v>157</v>
      </c>
      <c r="AQ232" s="17">
        <v>8</v>
      </c>
      <c r="AR232" s="18" t="s">
        <v>37</v>
      </c>
      <c r="AS232" s="19">
        <v>3286</v>
      </c>
      <c r="AT232" s="19" t="s">
        <v>37</v>
      </c>
      <c r="AV232" s="16">
        <v>157</v>
      </c>
      <c r="AW232" s="17">
        <v>34</v>
      </c>
      <c r="AX232" s="18" t="s">
        <v>37</v>
      </c>
      <c r="AY232" s="19">
        <v>781</v>
      </c>
      <c r="AZ232" s="19" t="s">
        <v>37</v>
      </c>
    </row>
    <row r="233" spans="9:52" customFormat="1" x14ac:dyDescent="0.15">
      <c r="I233" s="14">
        <v>44792</v>
      </c>
      <c r="J233" s="15">
        <v>0</v>
      </c>
      <c r="K233" s="15">
        <v>0</v>
      </c>
      <c r="L233" s="15">
        <v>0</v>
      </c>
      <c r="M233" s="15">
        <v>0</v>
      </c>
      <c r="N233" s="15">
        <v>60</v>
      </c>
      <c r="O233" s="15">
        <v>58</v>
      </c>
      <c r="P233" s="15">
        <v>0</v>
      </c>
      <c r="Q233" s="15">
        <v>0</v>
      </c>
      <c r="R233" s="15">
        <v>0</v>
      </c>
      <c r="S233" s="15">
        <v>0</v>
      </c>
      <c r="T233" s="15">
        <v>39</v>
      </c>
      <c r="U233" s="15">
        <v>0</v>
      </c>
      <c r="V233" s="15">
        <v>0</v>
      </c>
      <c r="W233" s="15">
        <v>0</v>
      </c>
      <c r="X233" s="15">
        <v>0</v>
      </c>
      <c r="Y233" s="15">
        <v>0</v>
      </c>
      <c r="Z233" s="15">
        <v>0</v>
      </c>
      <c r="AA233" s="15">
        <v>0</v>
      </c>
      <c r="AB233" s="15">
        <v>0</v>
      </c>
      <c r="AC233" s="15">
        <v>0</v>
      </c>
      <c r="AD233" s="15">
        <v>0</v>
      </c>
      <c r="AE233" s="15">
        <v>0</v>
      </c>
      <c r="AF233" s="15">
        <v>0</v>
      </c>
      <c r="AG233" s="15">
        <v>0</v>
      </c>
      <c r="AH233" s="15">
        <v>0</v>
      </c>
      <c r="AI233" s="15">
        <v>0</v>
      </c>
      <c r="AJ233" s="15">
        <v>0</v>
      </c>
      <c r="AK233" s="15">
        <v>0</v>
      </c>
      <c r="AL233" s="15">
        <v>0</v>
      </c>
      <c r="AM233" s="15">
        <v>0</v>
      </c>
      <c r="AN233" s="15">
        <v>0</v>
      </c>
      <c r="AO233" s="12"/>
      <c r="AP233" s="16">
        <v>157</v>
      </c>
      <c r="AQ233" s="17">
        <v>8</v>
      </c>
      <c r="AR233" s="18" t="s">
        <v>37</v>
      </c>
      <c r="AS233" s="19">
        <v>3443</v>
      </c>
      <c r="AT233" s="19" t="s">
        <v>37</v>
      </c>
      <c r="AV233" s="16">
        <v>157</v>
      </c>
      <c r="AW233" s="17">
        <v>34</v>
      </c>
      <c r="AX233" s="18" t="s">
        <v>37</v>
      </c>
      <c r="AY233" s="19">
        <v>938</v>
      </c>
      <c r="AZ233" s="19" t="s">
        <v>37</v>
      </c>
    </row>
    <row r="234" spans="9:52" customFormat="1" x14ac:dyDescent="0.15">
      <c r="I234" s="14">
        <v>44793</v>
      </c>
      <c r="J234" s="15">
        <v>0</v>
      </c>
      <c r="K234" s="15">
        <v>0</v>
      </c>
      <c r="L234" s="15">
        <v>0</v>
      </c>
      <c r="M234" s="15">
        <v>0</v>
      </c>
      <c r="N234" s="15">
        <v>60</v>
      </c>
      <c r="O234" s="15">
        <v>58</v>
      </c>
      <c r="P234" s="15">
        <v>0</v>
      </c>
      <c r="Q234" s="15">
        <v>0</v>
      </c>
      <c r="R234" s="15">
        <v>0</v>
      </c>
      <c r="S234" s="15">
        <v>0</v>
      </c>
      <c r="T234" s="15">
        <v>39</v>
      </c>
      <c r="U234" s="15">
        <v>0</v>
      </c>
      <c r="V234" s="15">
        <v>0</v>
      </c>
      <c r="W234" s="15">
        <v>0</v>
      </c>
      <c r="X234" s="15">
        <v>0</v>
      </c>
      <c r="Y234" s="15">
        <v>0</v>
      </c>
      <c r="Z234" s="15">
        <v>0</v>
      </c>
      <c r="AA234" s="15">
        <v>0</v>
      </c>
      <c r="AB234" s="15">
        <v>0</v>
      </c>
      <c r="AC234" s="15">
        <v>0</v>
      </c>
      <c r="AD234" s="15">
        <v>0</v>
      </c>
      <c r="AE234" s="15">
        <v>0</v>
      </c>
      <c r="AF234" s="15">
        <v>0</v>
      </c>
      <c r="AG234" s="15">
        <v>0</v>
      </c>
      <c r="AH234" s="15">
        <v>0</v>
      </c>
      <c r="AI234" s="15">
        <v>0</v>
      </c>
      <c r="AJ234" s="15">
        <v>0</v>
      </c>
      <c r="AK234" s="15">
        <v>0</v>
      </c>
      <c r="AL234" s="15">
        <v>0</v>
      </c>
      <c r="AM234" s="15">
        <v>0</v>
      </c>
      <c r="AN234" s="15">
        <v>0</v>
      </c>
      <c r="AO234" s="12"/>
      <c r="AP234" s="16">
        <v>157</v>
      </c>
      <c r="AQ234" s="17">
        <v>8</v>
      </c>
      <c r="AR234" s="18" t="s">
        <v>37</v>
      </c>
      <c r="AS234" s="19">
        <v>3600</v>
      </c>
      <c r="AT234" s="19" t="s">
        <v>37</v>
      </c>
      <c r="AV234" s="16">
        <v>157</v>
      </c>
      <c r="AW234" s="17">
        <v>34</v>
      </c>
      <c r="AX234" s="18">
        <v>34</v>
      </c>
      <c r="AY234" s="19">
        <v>1095</v>
      </c>
      <c r="AZ234" s="19">
        <v>1095</v>
      </c>
    </row>
    <row r="235" spans="9:52" customFormat="1" x14ac:dyDescent="0.15">
      <c r="I235" s="14">
        <v>44794</v>
      </c>
      <c r="J235" s="15">
        <v>0</v>
      </c>
      <c r="K235" s="15">
        <v>0</v>
      </c>
      <c r="L235" s="15">
        <v>0</v>
      </c>
      <c r="M235" s="15">
        <v>0</v>
      </c>
      <c r="N235" s="15">
        <v>60</v>
      </c>
      <c r="O235" s="15">
        <v>59</v>
      </c>
      <c r="P235" s="15">
        <v>0</v>
      </c>
      <c r="Q235" s="15">
        <v>0</v>
      </c>
      <c r="R235" s="15">
        <v>0</v>
      </c>
      <c r="S235" s="15">
        <v>0</v>
      </c>
      <c r="T235" s="15">
        <v>40</v>
      </c>
      <c r="U235" s="15">
        <v>0</v>
      </c>
      <c r="V235" s="15">
        <v>0</v>
      </c>
      <c r="W235" s="15">
        <v>0</v>
      </c>
      <c r="X235" s="15">
        <v>0</v>
      </c>
      <c r="Y235" s="15">
        <v>0</v>
      </c>
      <c r="Z235" s="15">
        <v>0</v>
      </c>
      <c r="AA235" s="15">
        <v>0</v>
      </c>
      <c r="AB235" s="15">
        <v>0</v>
      </c>
      <c r="AC235" s="15">
        <v>0</v>
      </c>
      <c r="AD235" s="15">
        <v>0</v>
      </c>
      <c r="AE235" s="15">
        <v>0</v>
      </c>
      <c r="AF235" s="15">
        <v>0</v>
      </c>
      <c r="AG235" s="15">
        <v>0</v>
      </c>
      <c r="AH235" s="15">
        <v>0</v>
      </c>
      <c r="AI235" s="15">
        <v>0</v>
      </c>
      <c r="AJ235" s="15">
        <v>0</v>
      </c>
      <c r="AK235" s="15">
        <v>0</v>
      </c>
      <c r="AL235" s="15">
        <v>0</v>
      </c>
      <c r="AM235" s="15">
        <v>0</v>
      </c>
      <c r="AN235" s="15">
        <v>0</v>
      </c>
      <c r="AO235" s="12"/>
      <c r="AP235" s="16">
        <v>159</v>
      </c>
      <c r="AQ235" s="17">
        <v>8</v>
      </c>
      <c r="AR235" s="18" t="s">
        <v>37</v>
      </c>
      <c r="AS235" s="19">
        <v>3759</v>
      </c>
      <c r="AT235" s="19" t="s">
        <v>37</v>
      </c>
      <c r="AV235" s="16">
        <v>159</v>
      </c>
      <c r="AW235" s="17">
        <v>35</v>
      </c>
      <c r="AX235" s="18" t="s">
        <v>37</v>
      </c>
      <c r="AY235" s="19">
        <v>159</v>
      </c>
      <c r="AZ235" s="19" t="s">
        <v>37</v>
      </c>
    </row>
    <row r="236" spans="9:52" customFormat="1" x14ac:dyDescent="0.15">
      <c r="I236" s="14">
        <v>44795</v>
      </c>
      <c r="J236" s="15">
        <v>0</v>
      </c>
      <c r="K236" s="15">
        <v>0</v>
      </c>
      <c r="L236" s="15">
        <v>0</v>
      </c>
      <c r="M236" s="15">
        <v>0</v>
      </c>
      <c r="N236" s="15">
        <v>60</v>
      </c>
      <c r="O236" s="15">
        <v>59</v>
      </c>
      <c r="P236" s="15">
        <v>0</v>
      </c>
      <c r="Q236" s="15">
        <v>0</v>
      </c>
      <c r="R236" s="15">
        <v>0</v>
      </c>
      <c r="S236" s="15">
        <v>0</v>
      </c>
      <c r="T236" s="15">
        <v>40</v>
      </c>
      <c r="U236" s="15">
        <v>0</v>
      </c>
      <c r="V236" s="15">
        <v>0</v>
      </c>
      <c r="W236" s="15">
        <v>0</v>
      </c>
      <c r="X236" s="15">
        <v>0</v>
      </c>
      <c r="Y236" s="15">
        <v>0</v>
      </c>
      <c r="Z236" s="15">
        <v>0</v>
      </c>
      <c r="AA236" s="15">
        <v>0</v>
      </c>
      <c r="AB236" s="15">
        <v>0</v>
      </c>
      <c r="AC236" s="15">
        <v>0</v>
      </c>
      <c r="AD236" s="15">
        <v>0</v>
      </c>
      <c r="AE236" s="15">
        <v>0</v>
      </c>
      <c r="AF236" s="15">
        <v>0</v>
      </c>
      <c r="AG236" s="15">
        <v>0</v>
      </c>
      <c r="AH236" s="15">
        <v>0</v>
      </c>
      <c r="AI236" s="15">
        <v>0</v>
      </c>
      <c r="AJ236" s="15">
        <v>0</v>
      </c>
      <c r="AK236" s="15">
        <v>0</v>
      </c>
      <c r="AL236" s="15">
        <v>0</v>
      </c>
      <c r="AM236" s="15">
        <v>0</v>
      </c>
      <c r="AN236" s="15">
        <v>0</v>
      </c>
      <c r="AO236" s="12"/>
      <c r="AP236" s="16">
        <v>159</v>
      </c>
      <c r="AQ236" s="17">
        <v>8</v>
      </c>
      <c r="AR236" s="18" t="s">
        <v>37</v>
      </c>
      <c r="AS236" s="19">
        <v>3918</v>
      </c>
      <c r="AT236" s="19" t="s">
        <v>37</v>
      </c>
      <c r="AV236" s="16">
        <v>159</v>
      </c>
      <c r="AW236" s="17">
        <v>35</v>
      </c>
      <c r="AX236" s="18" t="s">
        <v>37</v>
      </c>
      <c r="AY236" s="19">
        <v>318</v>
      </c>
      <c r="AZ236" s="19" t="s">
        <v>37</v>
      </c>
    </row>
    <row r="237" spans="9:52" customFormat="1" x14ac:dyDescent="0.15">
      <c r="I237" s="14">
        <v>44796</v>
      </c>
      <c r="J237" s="15">
        <v>0</v>
      </c>
      <c r="K237" s="15">
        <v>0</v>
      </c>
      <c r="L237" s="15">
        <v>0</v>
      </c>
      <c r="M237" s="15">
        <v>0</v>
      </c>
      <c r="N237" s="15">
        <v>60</v>
      </c>
      <c r="O237" s="15">
        <v>59</v>
      </c>
      <c r="P237" s="15">
        <v>0</v>
      </c>
      <c r="Q237" s="15">
        <v>0</v>
      </c>
      <c r="R237" s="15">
        <v>0</v>
      </c>
      <c r="S237" s="15">
        <v>0</v>
      </c>
      <c r="T237" s="15">
        <v>40</v>
      </c>
      <c r="U237" s="15">
        <v>0</v>
      </c>
      <c r="V237" s="15">
        <v>0</v>
      </c>
      <c r="W237" s="15">
        <v>0</v>
      </c>
      <c r="X237" s="15">
        <v>0</v>
      </c>
      <c r="Y237" s="15">
        <v>0</v>
      </c>
      <c r="Z237" s="15">
        <v>0</v>
      </c>
      <c r="AA237" s="15">
        <v>0</v>
      </c>
      <c r="AB237" s="15">
        <v>0</v>
      </c>
      <c r="AC237" s="15">
        <v>0</v>
      </c>
      <c r="AD237" s="15">
        <v>0</v>
      </c>
      <c r="AE237" s="15">
        <v>0</v>
      </c>
      <c r="AF237" s="15">
        <v>0</v>
      </c>
      <c r="AG237" s="15">
        <v>0</v>
      </c>
      <c r="AH237" s="15">
        <v>0</v>
      </c>
      <c r="AI237" s="15">
        <v>0</v>
      </c>
      <c r="AJ237" s="15">
        <v>0</v>
      </c>
      <c r="AK237" s="15">
        <v>0</v>
      </c>
      <c r="AL237" s="15">
        <v>0</v>
      </c>
      <c r="AM237" s="15">
        <v>0</v>
      </c>
      <c r="AN237" s="15">
        <v>0</v>
      </c>
      <c r="AO237" s="12"/>
      <c r="AP237" s="16">
        <v>159</v>
      </c>
      <c r="AQ237" s="17">
        <v>8</v>
      </c>
      <c r="AR237" s="18" t="s">
        <v>37</v>
      </c>
      <c r="AS237" s="19">
        <v>4077</v>
      </c>
      <c r="AT237" s="19" t="s">
        <v>37</v>
      </c>
      <c r="AV237" s="16">
        <v>159</v>
      </c>
      <c r="AW237" s="17">
        <v>35</v>
      </c>
      <c r="AX237" s="18" t="s">
        <v>37</v>
      </c>
      <c r="AY237" s="19">
        <v>477</v>
      </c>
      <c r="AZ237" s="19" t="s">
        <v>37</v>
      </c>
    </row>
    <row r="238" spans="9:52" customFormat="1" x14ac:dyDescent="0.15">
      <c r="I238" s="14">
        <v>44797</v>
      </c>
      <c r="J238" s="15">
        <v>0</v>
      </c>
      <c r="K238" s="15">
        <v>0</v>
      </c>
      <c r="L238" s="15">
        <v>0</v>
      </c>
      <c r="M238" s="15">
        <v>0</v>
      </c>
      <c r="N238" s="15">
        <v>60</v>
      </c>
      <c r="O238" s="15">
        <v>59</v>
      </c>
      <c r="P238" s="15">
        <v>0</v>
      </c>
      <c r="Q238" s="15">
        <v>0</v>
      </c>
      <c r="R238" s="15">
        <v>0</v>
      </c>
      <c r="S238" s="15">
        <v>0</v>
      </c>
      <c r="T238" s="15">
        <v>40</v>
      </c>
      <c r="U238" s="15">
        <v>0</v>
      </c>
      <c r="V238" s="15">
        <v>0</v>
      </c>
      <c r="W238" s="15">
        <v>0</v>
      </c>
      <c r="X238" s="15">
        <v>0</v>
      </c>
      <c r="Y238" s="15">
        <v>0</v>
      </c>
      <c r="Z238" s="15">
        <v>0</v>
      </c>
      <c r="AA238" s="15">
        <v>0</v>
      </c>
      <c r="AB238" s="15">
        <v>0</v>
      </c>
      <c r="AC238" s="15">
        <v>0</v>
      </c>
      <c r="AD238" s="15">
        <v>0</v>
      </c>
      <c r="AE238" s="15">
        <v>0</v>
      </c>
      <c r="AF238" s="15">
        <v>0</v>
      </c>
      <c r="AG238" s="15">
        <v>0</v>
      </c>
      <c r="AH238" s="15">
        <v>0</v>
      </c>
      <c r="AI238" s="15">
        <v>0</v>
      </c>
      <c r="AJ238" s="15">
        <v>0</v>
      </c>
      <c r="AK238" s="15">
        <v>0</v>
      </c>
      <c r="AL238" s="15">
        <v>0</v>
      </c>
      <c r="AM238" s="15">
        <v>0</v>
      </c>
      <c r="AN238" s="15">
        <v>0</v>
      </c>
      <c r="AO238" s="12"/>
      <c r="AP238" s="16">
        <v>159</v>
      </c>
      <c r="AQ238" s="17">
        <v>8</v>
      </c>
      <c r="AR238" s="18" t="s">
        <v>37</v>
      </c>
      <c r="AS238" s="19">
        <v>4236</v>
      </c>
      <c r="AT238" s="19" t="s">
        <v>37</v>
      </c>
      <c r="AV238" s="16">
        <v>159</v>
      </c>
      <c r="AW238" s="17">
        <v>35</v>
      </c>
      <c r="AX238" s="18" t="s">
        <v>37</v>
      </c>
      <c r="AY238" s="19">
        <v>636</v>
      </c>
      <c r="AZ238" s="19" t="s">
        <v>37</v>
      </c>
    </row>
    <row r="239" spans="9:52" customFormat="1" x14ac:dyDescent="0.15">
      <c r="I239" s="14">
        <v>44798</v>
      </c>
      <c r="J239" s="15">
        <v>0</v>
      </c>
      <c r="K239" s="15">
        <v>0</v>
      </c>
      <c r="L239" s="15">
        <v>0</v>
      </c>
      <c r="M239" s="15">
        <v>0</v>
      </c>
      <c r="N239" s="15">
        <v>61</v>
      </c>
      <c r="O239" s="15">
        <v>59</v>
      </c>
      <c r="P239" s="15">
        <v>0</v>
      </c>
      <c r="Q239" s="15">
        <v>0</v>
      </c>
      <c r="R239" s="15">
        <v>0</v>
      </c>
      <c r="S239" s="15">
        <v>0</v>
      </c>
      <c r="T239" s="15">
        <v>40</v>
      </c>
      <c r="U239" s="15">
        <v>0</v>
      </c>
      <c r="V239" s="15">
        <v>0</v>
      </c>
      <c r="W239" s="15">
        <v>0</v>
      </c>
      <c r="X239" s="15">
        <v>0</v>
      </c>
      <c r="Y239" s="15">
        <v>0</v>
      </c>
      <c r="Z239" s="15">
        <v>0</v>
      </c>
      <c r="AA239" s="15">
        <v>0</v>
      </c>
      <c r="AB239" s="15">
        <v>0</v>
      </c>
      <c r="AC239" s="15">
        <v>0</v>
      </c>
      <c r="AD239" s="15">
        <v>0</v>
      </c>
      <c r="AE239" s="15">
        <v>0</v>
      </c>
      <c r="AF239" s="15">
        <v>0</v>
      </c>
      <c r="AG239" s="15">
        <v>0</v>
      </c>
      <c r="AH239" s="15">
        <v>0</v>
      </c>
      <c r="AI239" s="15">
        <v>0</v>
      </c>
      <c r="AJ239" s="15">
        <v>0</v>
      </c>
      <c r="AK239" s="15">
        <v>0</v>
      </c>
      <c r="AL239" s="15">
        <v>0</v>
      </c>
      <c r="AM239" s="15">
        <v>0</v>
      </c>
      <c r="AN239" s="15">
        <v>0</v>
      </c>
      <c r="AO239" s="12"/>
      <c r="AP239" s="16">
        <v>160</v>
      </c>
      <c r="AQ239" s="17">
        <v>8</v>
      </c>
      <c r="AR239" s="18" t="s">
        <v>37</v>
      </c>
      <c r="AS239" s="19">
        <v>4396</v>
      </c>
      <c r="AT239" s="19" t="s">
        <v>37</v>
      </c>
      <c r="AV239" s="16">
        <v>160</v>
      </c>
      <c r="AW239" s="17">
        <v>35</v>
      </c>
      <c r="AX239" s="18" t="s">
        <v>37</v>
      </c>
      <c r="AY239" s="19">
        <v>796</v>
      </c>
      <c r="AZ239" s="19" t="s">
        <v>37</v>
      </c>
    </row>
    <row r="240" spans="9:52" customFormat="1" x14ac:dyDescent="0.15">
      <c r="I240" s="14">
        <v>44799</v>
      </c>
      <c r="J240" s="15">
        <v>0</v>
      </c>
      <c r="K240" s="15">
        <v>0</v>
      </c>
      <c r="L240" s="15">
        <v>0</v>
      </c>
      <c r="M240" s="15">
        <v>0</v>
      </c>
      <c r="N240" s="15">
        <v>61</v>
      </c>
      <c r="O240" s="15">
        <v>59</v>
      </c>
      <c r="P240" s="15">
        <v>0</v>
      </c>
      <c r="Q240" s="15">
        <v>0</v>
      </c>
      <c r="R240" s="15">
        <v>0</v>
      </c>
      <c r="S240" s="15">
        <v>0</v>
      </c>
      <c r="T240" s="15">
        <v>40</v>
      </c>
      <c r="U240" s="15">
        <v>0</v>
      </c>
      <c r="V240" s="15">
        <v>0</v>
      </c>
      <c r="W240" s="15">
        <v>0</v>
      </c>
      <c r="X240" s="15">
        <v>0</v>
      </c>
      <c r="Y240" s="15">
        <v>0</v>
      </c>
      <c r="Z240" s="15">
        <v>0</v>
      </c>
      <c r="AA240" s="15">
        <v>0</v>
      </c>
      <c r="AB240" s="15">
        <v>0</v>
      </c>
      <c r="AC240" s="15">
        <v>0</v>
      </c>
      <c r="AD240" s="15">
        <v>0</v>
      </c>
      <c r="AE240" s="15">
        <v>0</v>
      </c>
      <c r="AF240" s="15">
        <v>0</v>
      </c>
      <c r="AG240" s="15">
        <v>0</v>
      </c>
      <c r="AH240" s="15">
        <v>0</v>
      </c>
      <c r="AI240" s="15">
        <v>0</v>
      </c>
      <c r="AJ240" s="15">
        <v>0</v>
      </c>
      <c r="AK240" s="15">
        <v>0</v>
      </c>
      <c r="AL240" s="15">
        <v>0</v>
      </c>
      <c r="AM240" s="15">
        <v>0</v>
      </c>
      <c r="AN240" s="15">
        <v>0</v>
      </c>
      <c r="AO240" s="12"/>
      <c r="AP240" s="16">
        <v>160</v>
      </c>
      <c r="AQ240" s="17">
        <v>8</v>
      </c>
      <c r="AR240" s="18" t="s">
        <v>37</v>
      </c>
      <c r="AS240" s="19">
        <v>4556</v>
      </c>
      <c r="AT240" s="19" t="s">
        <v>37</v>
      </c>
      <c r="AV240" s="16">
        <v>160</v>
      </c>
      <c r="AW240" s="17">
        <v>35</v>
      </c>
      <c r="AX240" s="18" t="s">
        <v>37</v>
      </c>
      <c r="AY240" s="19">
        <v>956</v>
      </c>
      <c r="AZ240" s="19" t="s">
        <v>37</v>
      </c>
    </row>
    <row r="241" spans="9:52" customFormat="1" x14ac:dyDescent="0.15">
      <c r="I241" s="14">
        <v>44800</v>
      </c>
      <c r="J241" s="15">
        <v>0</v>
      </c>
      <c r="K241" s="15">
        <v>0</v>
      </c>
      <c r="L241" s="15">
        <v>0</v>
      </c>
      <c r="M241" s="15">
        <v>0</v>
      </c>
      <c r="N241" s="15">
        <v>61</v>
      </c>
      <c r="O241" s="15">
        <v>59</v>
      </c>
      <c r="P241" s="15">
        <v>0</v>
      </c>
      <c r="Q241" s="15">
        <v>0</v>
      </c>
      <c r="R241" s="15">
        <v>0</v>
      </c>
      <c r="S241" s="15">
        <v>0</v>
      </c>
      <c r="T241" s="15">
        <v>40</v>
      </c>
      <c r="U241" s="15">
        <v>0</v>
      </c>
      <c r="V241" s="15">
        <v>0</v>
      </c>
      <c r="W241" s="15">
        <v>0</v>
      </c>
      <c r="X241" s="15">
        <v>0</v>
      </c>
      <c r="Y241" s="15">
        <v>0</v>
      </c>
      <c r="Z241" s="15">
        <v>0</v>
      </c>
      <c r="AA241" s="15">
        <v>0</v>
      </c>
      <c r="AB241" s="15">
        <v>0</v>
      </c>
      <c r="AC241" s="15">
        <v>0</v>
      </c>
      <c r="AD241" s="15">
        <v>0</v>
      </c>
      <c r="AE241" s="15">
        <v>0</v>
      </c>
      <c r="AF241" s="15">
        <v>0</v>
      </c>
      <c r="AG241" s="15">
        <v>0</v>
      </c>
      <c r="AH241" s="15">
        <v>0</v>
      </c>
      <c r="AI241" s="15">
        <v>0</v>
      </c>
      <c r="AJ241" s="15">
        <v>0</v>
      </c>
      <c r="AK241" s="15">
        <v>0</v>
      </c>
      <c r="AL241" s="15">
        <v>0</v>
      </c>
      <c r="AM241" s="15">
        <v>0</v>
      </c>
      <c r="AN241" s="15">
        <v>0</v>
      </c>
      <c r="AO241" s="12"/>
      <c r="AP241" s="16">
        <v>160</v>
      </c>
      <c r="AQ241" s="17">
        <v>8</v>
      </c>
      <c r="AR241" s="18" t="s">
        <v>37</v>
      </c>
      <c r="AS241" s="19">
        <v>4716</v>
      </c>
      <c r="AT241" s="19" t="s">
        <v>37</v>
      </c>
      <c r="AV241" s="16">
        <v>160</v>
      </c>
      <c r="AW241" s="17">
        <v>35</v>
      </c>
      <c r="AX241" s="18">
        <v>35</v>
      </c>
      <c r="AY241" s="19">
        <v>1116</v>
      </c>
      <c r="AZ241" s="19">
        <v>1116</v>
      </c>
    </row>
    <row r="242" spans="9:52" customFormat="1" x14ac:dyDescent="0.15">
      <c r="I242" s="14">
        <v>44801</v>
      </c>
      <c r="J242" s="15">
        <v>0</v>
      </c>
      <c r="K242" s="15">
        <v>0</v>
      </c>
      <c r="L242" s="15">
        <v>0</v>
      </c>
      <c r="M242" s="15">
        <v>0</v>
      </c>
      <c r="N242" s="15">
        <v>61</v>
      </c>
      <c r="O242" s="15">
        <v>60</v>
      </c>
      <c r="P242" s="15">
        <v>0</v>
      </c>
      <c r="Q242" s="15">
        <v>0</v>
      </c>
      <c r="R242" s="15">
        <v>0</v>
      </c>
      <c r="S242" s="15">
        <v>0</v>
      </c>
      <c r="T242" s="15">
        <v>41</v>
      </c>
      <c r="U242" s="15">
        <v>0</v>
      </c>
      <c r="V242" s="15">
        <v>0</v>
      </c>
      <c r="W242" s="15">
        <v>0</v>
      </c>
      <c r="X242" s="15">
        <v>0</v>
      </c>
      <c r="Y242" s="15">
        <v>0</v>
      </c>
      <c r="Z242" s="15">
        <v>0</v>
      </c>
      <c r="AA242" s="15">
        <v>0</v>
      </c>
      <c r="AB242" s="15">
        <v>0</v>
      </c>
      <c r="AC242" s="15">
        <v>0</v>
      </c>
      <c r="AD242" s="15">
        <v>0</v>
      </c>
      <c r="AE242" s="15">
        <v>0</v>
      </c>
      <c r="AF242" s="15">
        <v>0</v>
      </c>
      <c r="AG242" s="15">
        <v>0</v>
      </c>
      <c r="AH242" s="15">
        <v>0</v>
      </c>
      <c r="AI242" s="15">
        <v>0</v>
      </c>
      <c r="AJ242" s="15">
        <v>0</v>
      </c>
      <c r="AK242" s="15">
        <v>0</v>
      </c>
      <c r="AL242" s="15">
        <v>0</v>
      </c>
      <c r="AM242" s="15">
        <v>0</v>
      </c>
      <c r="AN242" s="15">
        <v>0</v>
      </c>
      <c r="AO242" s="12"/>
      <c r="AP242" s="16">
        <v>162</v>
      </c>
      <c r="AQ242" s="17">
        <v>8</v>
      </c>
      <c r="AR242" s="18" t="s">
        <v>37</v>
      </c>
      <c r="AS242" s="19">
        <v>4878</v>
      </c>
      <c r="AT242" s="19" t="s">
        <v>37</v>
      </c>
      <c r="AV242" s="16">
        <v>162</v>
      </c>
      <c r="AW242" s="17">
        <v>36</v>
      </c>
      <c r="AX242" s="18" t="s">
        <v>37</v>
      </c>
      <c r="AY242" s="19">
        <v>162</v>
      </c>
      <c r="AZ242" s="19" t="s">
        <v>37</v>
      </c>
    </row>
    <row r="243" spans="9:52" customFormat="1" x14ac:dyDescent="0.15">
      <c r="I243" s="14">
        <v>44802</v>
      </c>
      <c r="J243" s="15">
        <v>0</v>
      </c>
      <c r="K243" s="15">
        <v>0</v>
      </c>
      <c r="L243" s="15">
        <v>0</v>
      </c>
      <c r="M243" s="15">
        <v>0</v>
      </c>
      <c r="N243" s="15">
        <v>61</v>
      </c>
      <c r="O243" s="15">
        <v>60</v>
      </c>
      <c r="P243" s="15">
        <v>0</v>
      </c>
      <c r="Q243" s="15">
        <v>0</v>
      </c>
      <c r="R243" s="15">
        <v>0</v>
      </c>
      <c r="S243" s="15">
        <v>0</v>
      </c>
      <c r="T243" s="15">
        <v>41</v>
      </c>
      <c r="U243" s="15">
        <v>0</v>
      </c>
      <c r="V243" s="15">
        <v>0</v>
      </c>
      <c r="W243" s="15">
        <v>0</v>
      </c>
      <c r="X243" s="15">
        <v>0</v>
      </c>
      <c r="Y243" s="15">
        <v>0</v>
      </c>
      <c r="Z243" s="15">
        <v>0</v>
      </c>
      <c r="AA243" s="15">
        <v>0</v>
      </c>
      <c r="AB243" s="15">
        <v>0</v>
      </c>
      <c r="AC243" s="15">
        <v>0</v>
      </c>
      <c r="AD243" s="15">
        <v>0</v>
      </c>
      <c r="AE243" s="15">
        <v>0</v>
      </c>
      <c r="AF243" s="15">
        <v>0</v>
      </c>
      <c r="AG243" s="15">
        <v>0</v>
      </c>
      <c r="AH243" s="15">
        <v>0</v>
      </c>
      <c r="AI243" s="15">
        <v>0</v>
      </c>
      <c r="AJ243" s="15">
        <v>0</v>
      </c>
      <c r="AK243" s="15">
        <v>0</v>
      </c>
      <c r="AL243" s="15">
        <v>0</v>
      </c>
      <c r="AM243" s="15">
        <v>0</v>
      </c>
      <c r="AN243" s="15">
        <v>0</v>
      </c>
      <c r="AO243" s="12"/>
      <c r="AP243" s="16">
        <v>162</v>
      </c>
      <c r="AQ243" s="17">
        <v>8</v>
      </c>
      <c r="AR243" s="18" t="s">
        <v>37</v>
      </c>
      <c r="AS243" s="19">
        <v>5040</v>
      </c>
      <c r="AT243" s="19" t="s">
        <v>37</v>
      </c>
      <c r="AV243" s="16">
        <v>162</v>
      </c>
      <c r="AW243" s="17">
        <v>36</v>
      </c>
      <c r="AX243" s="18" t="s">
        <v>37</v>
      </c>
      <c r="AY243" s="19">
        <v>324</v>
      </c>
      <c r="AZ243" s="19" t="s">
        <v>37</v>
      </c>
    </row>
    <row r="244" spans="9:52" customFormat="1" x14ac:dyDescent="0.15">
      <c r="I244" s="14">
        <v>44803</v>
      </c>
      <c r="J244" s="15">
        <v>0</v>
      </c>
      <c r="K244" s="15">
        <v>0</v>
      </c>
      <c r="L244" s="15">
        <v>0</v>
      </c>
      <c r="M244" s="15">
        <v>0</v>
      </c>
      <c r="N244" s="15">
        <v>61</v>
      </c>
      <c r="O244" s="15">
        <v>60</v>
      </c>
      <c r="P244" s="15">
        <v>0</v>
      </c>
      <c r="Q244" s="15">
        <v>0</v>
      </c>
      <c r="R244" s="15">
        <v>0</v>
      </c>
      <c r="S244" s="15">
        <v>0</v>
      </c>
      <c r="T244" s="15">
        <v>41</v>
      </c>
      <c r="U244" s="15">
        <v>0</v>
      </c>
      <c r="V244" s="15">
        <v>0</v>
      </c>
      <c r="W244" s="15">
        <v>0</v>
      </c>
      <c r="X244" s="15">
        <v>0</v>
      </c>
      <c r="Y244" s="15">
        <v>0</v>
      </c>
      <c r="Z244" s="15">
        <v>0</v>
      </c>
      <c r="AA244" s="15">
        <v>0</v>
      </c>
      <c r="AB244" s="15">
        <v>0</v>
      </c>
      <c r="AC244" s="15">
        <v>0</v>
      </c>
      <c r="AD244" s="15">
        <v>0</v>
      </c>
      <c r="AE244" s="15">
        <v>0</v>
      </c>
      <c r="AF244" s="15">
        <v>0</v>
      </c>
      <c r="AG244" s="15">
        <v>0</v>
      </c>
      <c r="AH244" s="15">
        <v>0</v>
      </c>
      <c r="AI244" s="15">
        <v>0</v>
      </c>
      <c r="AJ244" s="15">
        <v>0</v>
      </c>
      <c r="AK244" s="15">
        <v>0</v>
      </c>
      <c r="AL244" s="15">
        <v>0</v>
      </c>
      <c r="AM244" s="15">
        <v>0</v>
      </c>
      <c r="AN244" s="15">
        <v>0</v>
      </c>
      <c r="AO244" s="12"/>
      <c r="AP244" s="16">
        <v>162</v>
      </c>
      <c r="AQ244" s="17">
        <v>8</v>
      </c>
      <c r="AR244" s="18" t="s">
        <v>37</v>
      </c>
      <c r="AS244" s="19">
        <v>5202</v>
      </c>
      <c r="AT244" s="19" t="s">
        <v>37</v>
      </c>
      <c r="AV244" s="16">
        <v>162</v>
      </c>
      <c r="AW244" s="17">
        <v>36</v>
      </c>
      <c r="AX244" s="18" t="s">
        <v>37</v>
      </c>
      <c r="AY244" s="19">
        <v>486</v>
      </c>
      <c r="AZ244" s="19" t="s">
        <v>37</v>
      </c>
    </row>
    <row r="245" spans="9:52" customFormat="1" x14ac:dyDescent="0.15">
      <c r="I245" s="14">
        <v>44804</v>
      </c>
      <c r="J245" s="15">
        <v>0</v>
      </c>
      <c r="K245" s="15">
        <v>0</v>
      </c>
      <c r="L245" s="15">
        <v>0</v>
      </c>
      <c r="M245" s="15">
        <v>0</v>
      </c>
      <c r="N245" s="15">
        <v>61</v>
      </c>
      <c r="O245" s="15">
        <v>60</v>
      </c>
      <c r="P245" s="15">
        <v>0</v>
      </c>
      <c r="Q245" s="15">
        <v>0</v>
      </c>
      <c r="R245" s="15">
        <v>0</v>
      </c>
      <c r="S245" s="15">
        <v>0</v>
      </c>
      <c r="T245" s="15">
        <v>41</v>
      </c>
      <c r="U245" s="15">
        <v>0</v>
      </c>
      <c r="V245" s="15">
        <v>0</v>
      </c>
      <c r="W245" s="15">
        <v>0</v>
      </c>
      <c r="X245" s="15">
        <v>0</v>
      </c>
      <c r="Y245" s="15">
        <v>0</v>
      </c>
      <c r="Z245" s="15">
        <v>0</v>
      </c>
      <c r="AA245" s="15">
        <v>0</v>
      </c>
      <c r="AB245" s="15">
        <v>0</v>
      </c>
      <c r="AC245" s="15">
        <v>0</v>
      </c>
      <c r="AD245" s="15">
        <v>0</v>
      </c>
      <c r="AE245" s="15">
        <v>0</v>
      </c>
      <c r="AF245" s="15">
        <v>0</v>
      </c>
      <c r="AG245" s="15">
        <v>0</v>
      </c>
      <c r="AH245" s="15">
        <v>0</v>
      </c>
      <c r="AI245" s="15">
        <v>0</v>
      </c>
      <c r="AJ245" s="15">
        <v>0</v>
      </c>
      <c r="AK245" s="15">
        <v>0</v>
      </c>
      <c r="AL245" s="15">
        <v>0</v>
      </c>
      <c r="AM245" s="15">
        <v>0</v>
      </c>
      <c r="AN245" s="15">
        <v>0</v>
      </c>
      <c r="AO245" s="12"/>
      <c r="AP245" s="16">
        <v>162</v>
      </c>
      <c r="AQ245" s="17">
        <v>8</v>
      </c>
      <c r="AR245" s="18">
        <v>8</v>
      </c>
      <c r="AS245" s="19">
        <v>5364</v>
      </c>
      <c r="AT245" s="19">
        <v>5364</v>
      </c>
      <c r="AV245" s="16">
        <v>162</v>
      </c>
      <c r="AW245" s="17">
        <v>36</v>
      </c>
      <c r="AX245" s="18" t="s">
        <v>37</v>
      </c>
      <c r="AY245" s="19">
        <v>648</v>
      </c>
      <c r="AZ245" s="19" t="s">
        <v>37</v>
      </c>
    </row>
    <row r="246" spans="9:52" customFormat="1" x14ac:dyDescent="0.15">
      <c r="I246" s="14">
        <v>44805</v>
      </c>
      <c r="J246" s="15">
        <v>0</v>
      </c>
      <c r="K246" s="15">
        <v>0</v>
      </c>
      <c r="L246" s="15">
        <v>0</v>
      </c>
      <c r="M246" s="15">
        <v>0</v>
      </c>
      <c r="N246" s="15">
        <v>62</v>
      </c>
      <c r="O246" s="15">
        <v>60</v>
      </c>
      <c r="P246" s="15">
        <v>0</v>
      </c>
      <c r="Q246" s="15">
        <v>0</v>
      </c>
      <c r="R246" s="15">
        <v>0</v>
      </c>
      <c r="S246" s="15">
        <v>0</v>
      </c>
      <c r="T246" s="15">
        <v>41</v>
      </c>
      <c r="U246" s="15">
        <v>0</v>
      </c>
      <c r="V246" s="15">
        <v>0</v>
      </c>
      <c r="W246" s="15">
        <v>0</v>
      </c>
      <c r="X246" s="15">
        <v>0</v>
      </c>
      <c r="Y246" s="15">
        <v>0</v>
      </c>
      <c r="Z246" s="15">
        <v>0</v>
      </c>
      <c r="AA246" s="15">
        <v>0</v>
      </c>
      <c r="AB246" s="15">
        <v>0</v>
      </c>
      <c r="AC246" s="15">
        <v>0</v>
      </c>
      <c r="AD246" s="15">
        <v>0</v>
      </c>
      <c r="AE246" s="15">
        <v>0</v>
      </c>
      <c r="AF246" s="15">
        <v>0</v>
      </c>
      <c r="AG246" s="15">
        <v>0</v>
      </c>
      <c r="AH246" s="15">
        <v>0</v>
      </c>
      <c r="AI246" s="15">
        <v>0</v>
      </c>
      <c r="AJ246" s="15">
        <v>0</v>
      </c>
      <c r="AK246" s="15">
        <v>0</v>
      </c>
      <c r="AL246" s="15">
        <v>0</v>
      </c>
      <c r="AM246" s="15">
        <v>0</v>
      </c>
      <c r="AN246" s="15">
        <v>0</v>
      </c>
      <c r="AO246" s="12"/>
      <c r="AP246" s="16">
        <v>163</v>
      </c>
      <c r="AQ246" s="17">
        <v>9</v>
      </c>
      <c r="AR246" s="18" t="s">
        <v>37</v>
      </c>
      <c r="AS246" s="19">
        <v>163</v>
      </c>
      <c r="AT246" s="19" t="s">
        <v>37</v>
      </c>
      <c r="AV246" s="16">
        <v>163</v>
      </c>
      <c r="AW246" s="17">
        <v>36</v>
      </c>
      <c r="AX246" s="18" t="s">
        <v>37</v>
      </c>
      <c r="AY246" s="19">
        <v>811</v>
      </c>
      <c r="AZ246" s="19" t="s">
        <v>37</v>
      </c>
    </row>
    <row r="247" spans="9:52" customFormat="1" x14ac:dyDescent="0.15">
      <c r="I247" s="14">
        <v>44806</v>
      </c>
      <c r="J247" s="15">
        <v>0</v>
      </c>
      <c r="K247" s="15">
        <v>0</v>
      </c>
      <c r="L247" s="15">
        <v>0</v>
      </c>
      <c r="M247" s="15">
        <v>0</v>
      </c>
      <c r="N247" s="15">
        <v>62</v>
      </c>
      <c r="O247" s="15">
        <v>60</v>
      </c>
      <c r="P247" s="15">
        <v>0</v>
      </c>
      <c r="Q247" s="15">
        <v>0</v>
      </c>
      <c r="R247" s="15">
        <v>0</v>
      </c>
      <c r="S247" s="15">
        <v>0</v>
      </c>
      <c r="T247" s="15">
        <v>41</v>
      </c>
      <c r="U247" s="15">
        <v>0</v>
      </c>
      <c r="V247" s="15">
        <v>0</v>
      </c>
      <c r="W247" s="15">
        <v>0</v>
      </c>
      <c r="X247" s="15">
        <v>0</v>
      </c>
      <c r="Y247" s="15">
        <v>0</v>
      </c>
      <c r="Z247" s="15">
        <v>0</v>
      </c>
      <c r="AA247" s="15">
        <v>0</v>
      </c>
      <c r="AB247" s="15">
        <v>0</v>
      </c>
      <c r="AC247" s="15">
        <v>0</v>
      </c>
      <c r="AD247" s="15">
        <v>0</v>
      </c>
      <c r="AE247" s="15">
        <v>0</v>
      </c>
      <c r="AF247" s="15">
        <v>0</v>
      </c>
      <c r="AG247" s="15">
        <v>0</v>
      </c>
      <c r="AH247" s="15">
        <v>0</v>
      </c>
      <c r="AI247" s="15">
        <v>0</v>
      </c>
      <c r="AJ247" s="15">
        <v>0</v>
      </c>
      <c r="AK247" s="15">
        <v>0</v>
      </c>
      <c r="AL247" s="15">
        <v>0</v>
      </c>
      <c r="AM247" s="15">
        <v>0</v>
      </c>
      <c r="AN247" s="15">
        <v>0</v>
      </c>
      <c r="AO247" s="12"/>
      <c r="AP247" s="16">
        <v>163</v>
      </c>
      <c r="AQ247" s="17">
        <v>9</v>
      </c>
      <c r="AR247" s="18" t="s">
        <v>37</v>
      </c>
      <c r="AS247" s="19">
        <v>326</v>
      </c>
      <c r="AT247" s="19" t="s">
        <v>37</v>
      </c>
      <c r="AV247" s="16">
        <v>163</v>
      </c>
      <c r="AW247" s="17">
        <v>36</v>
      </c>
      <c r="AX247" s="18" t="s">
        <v>37</v>
      </c>
      <c r="AY247" s="19">
        <v>974</v>
      </c>
      <c r="AZ247" s="19" t="s">
        <v>37</v>
      </c>
    </row>
    <row r="248" spans="9:52" customFormat="1" x14ac:dyDescent="0.15">
      <c r="I248" s="14">
        <v>44807</v>
      </c>
      <c r="J248" s="15">
        <v>0</v>
      </c>
      <c r="K248" s="15">
        <v>0</v>
      </c>
      <c r="L248" s="15">
        <v>0</v>
      </c>
      <c r="M248" s="15">
        <v>0</v>
      </c>
      <c r="N248" s="15">
        <v>62</v>
      </c>
      <c r="O248" s="15">
        <v>60</v>
      </c>
      <c r="P248" s="15">
        <v>0</v>
      </c>
      <c r="Q248" s="15">
        <v>0</v>
      </c>
      <c r="R248" s="15">
        <v>0</v>
      </c>
      <c r="S248" s="15">
        <v>0</v>
      </c>
      <c r="T248" s="15">
        <v>41</v>
      </c>
      <c r="U248" s="15">
        <v>0</v>
      </c>
      <c r="V248" s="15">
        <v>0</v>
      </c>
      <c r="W248" s="15">
        <v>0</v>
      </c>
      <c r="X248" s="15">
        <v>0</v>
      </c>
      <c r="Y248" s="15">
        <v>0</v>
      </c>
      <c r="Z248" s="15">
        <v>0</v>
      </c>
      <c r="AA248" s="15">
        <v>0</v>
      </c>
      <c r="AB248" s="15">
        <v>0</v>
      </c>
      <c r="AC248" s="15">
        <v>0</v>
      </c>
      <c r="AD248" s="15">
        <v>0</v>
      </c>
      <c r="AE248" s="15">
        <v>0</v>
      </c>
      <c r="AF248" s="15">
        <v>0</v>
      </c>
      <c r="AG248" s="15">
        <v>0</v>
      </c>
      <c r="AH248" s="15">
        <v>0</v>
      </c>
      <c r="AI248" s="15">
        <v>0</v>
      </c>
      <c r="AJ248" s="15">
        <v>0</v>
      </c>
      <c r="AK248" s="15">
        <v>0</v>
      </c>
      <c r="AL248" s="15">
        <v>0</v>
      </c>
      <c r="AM248" s="15">
        <v>0</v>
      </c>
      <c r="AN248" s="15">
        <v>0</v>
      </c>
      <c r="AO248" s="12"/>
      <c r="AP248" s="16">
        <v>163</v>
      </c>
      <c r="AQ248" s="17">
        <v>9</v>
      </c>
      <c r="AR248" s="18" t="s">
        <v>37</v>
      </c>
      <c r="AS248" s="19">
        <v>489</v>
      </c>
      <c r="AT248" s="19" t="s">
        <v>37</v>
      </c>
      <c r="AV248" s="16">
        <v>163</v>
      </c>
      <c r="AW248" s="17">
        <v>36</v>
      </c>
      <c r="AX248" s="18">
        <v>36</v>
      </c>
      <c r="AY248" s="19">
        <v>1137</v>
      </c>
      <c r="AZ248" s="19">
        <v>1137</v>
      </c>
    </row>
    <row r="249" spans="9:52" customFormat="1" x14ac:dyDescent="0.15">
      <c r="I249" s="14">
        <v>44808</v>
      </c>
      <c r="J249" s="15">
        <v>0</v>
      </c>
      <c r="K249" s="15">
        <v>0</v>
      </c>
      <c r="L249" s="15">
        <v>0</v>
      </c>
      <c r="M249" s="15">
        <v>0</v>
      </c>
      <c r="N249" s="15">
        <v>62</v>
      </c>
      <c r="O249" s="15">
        <v>61</v>
      </c>
      <c r="P249" s="15">
        <v>0</v>
      </c>
      <c r="Q249" s="15">
        <v>0</v>
      </c>
      <c r="R249" s="15">
        <v>0</v>
      </c>
      <c r="S249" s="15">
        <v>0</v>
      </c>
      <c r="T249" s="15">
        <v>42</v>
      </c>
      <c r="U249" s="15">
        <v>0</v>
      </c>
      <c r="V249" s="15">
        <v>0</v>
      </c>
      <c r="W249" s="15">
        <v>0</v>
      </c>
      <c r="X249" s="15">
        <v>0</v>
      </c>
      <c r="Y249" s="15">
        <v>0</v>
      </c>
      <c r="Z249" s="15">
        <v>0</v>
      </c>
      <c r="AA249" s="15">
        <v>0</v>
      </c>
      <c r="AB249" s="15">
        <v>0</v>
      </c>
      <c r="AC249" s="15">
        <v>0</v>
      </c>
      <c r="AD249" s="15">
        <v>0</v>
      </c>
      <c r="AE249" s="15">
        <v>0</v>
      </c>
      <c r="AF249" s="15">
        <v>0</v>
      </c>
      <c r="AG249" s="15">
        <v>0</v>
      </c>
      <c r="AH249" s="15">
        <v>0</v>
      </c>
      <c r="AI249" s="15">
        <v>0</v>
      </c>
      <c r="AJ249" s="15">
        <v>0</v>
      </c>
      <c r="AK249" s="15">
        <v>0</v>
      </c>
      <c r="AL249" s="15">
        <v>0</v>
      </c>
      <c r="AM249" s="15">
        <v>0</v>
      </c>
      <c r="AN249" s="15">
        <v>0</v>
      </c>
      <c r="AO249" s="12"/>
      <c r="AP249" s="16">
        <v>165</v>
      </c>
      <c r="AQ249" s="17">
        <v>9</v>
      </c>
      <c r="AR249" s="18" t="s">
        <v>37</v>
      </c>
      <c r="AS249" s="19">
        <v>654</v>
      </c>
      <c r="AT249" s="19" t="s">
        <v>37</v>
      </c>
      <c r="AV249" s="16">
        <v>165</v>
      </c>
      <c r="AW249" s="17">
        <v>37</v>
      </c>
      <c r="AX249" s="18" t="s">
        <v>37</v>
      </c>
      <c r="AY249" s="19">
        <v>165</v>
      </c>
      <c r="AZ249" s="19" t="s">
        <v>37</v>
      </c>
    </row>
    <row r="250" spans="9:52" customFormat="1" x14ac:dyDescent="0.15">
      <c r="I250" s="14">
        <v>44809</v>
      </c>
      <c r="J250" s="15">
        <v>0</v>
      </c>
      <c r="K250" s="15">
        <v>0</v>
      </c>
      <c r="L250" s="15">
        <v>0</v>
      </c>
      <c r="M250" s="15">
        <v>0</v>
      </c>
      <c r="N250" s="15">
        <v>62</v>
      </c>
      <c r="O250" s="15">
        <v>61</v>
      </c>
      <c r="P250" s="15">
        <v>0</v>
      </c>
      <c r="Q250" s="15">
        <v>0</v>
      </c>
      <c r="R250" s="15">
        <v>0</v>
      </c>
      <c r="S250" s="15">
        <v>0</v>
      </c>
      <c r="T250" s="15">
        <v>42</v>
      </c>
      <c r="U250" s="15">
        <v>0</v>
      </c>
      <c r="V250" s="15">
        <v>0</v>
      </c>
      <c r="W250" s="15">
        <v>0</v>
      </c>
      <c r="X250" s="15">
        <v>0</v>
      </c>
      <c r="Y250" s="15">
        <v>0</v>
      </c>
      <c r="Z250" s="15">
        <v>0</v>
      </c>
      <c r="AA250" s="15">
        <v>0</v>
      </c>
      <c r="AB250" s="15">
        <v>0</v>
      </c>
      <c r="AC250" s="15">
        <v>0</v>
      </c>
      <c r="AD250" s="15">
        <v>0</v>
      </c>
      <c r="AE250" s="15">
        <v>0</v>
      </c>
      <c r="AF250" s="15">
        <v>0</v>
      </c>
      <c r="AG250" s="15">
        <v>0</v>
      </c>
      <c r="AH250" s="15">
        <v>0</v>
      </c>
      <c r="AI250" s="15">
        <v>0</v>
      </c>
      <c r="AJ250" s="15">
        <v>0</v>
      </c>
      <c r="AK250" s="15">
        <v>0</v>
      </c>
      <c r="AL250" s="15">
        <v>0</v>
      </c>
      <c r="AM250" s="15">
        <v>0</v>
      </c>
      <c r="AN250" s="15">
        <v>0</v>
      </c>
      <c r="AO250" s="12"/>
      <c r="AP250" s="16">
        <v>165</v>
      </c>
      <c r="AQ250" s="17">
        <v>9</v>
      </c>
      <c r="AR250" s="18" t="s">
        <v>37</v>
      </c>
      <c r="AS250" s="19">
        <v>819</v>
      </c>
      <c r="AT250" s="19" t="s">
        <v>37</v>
      </c>
      <c r="AV250" s="16">
        <v>165</v>
      </c>
      <c r="AW250" s="17">
        <v>37</v>
      </c>
      <c r="AX250" s="18" t="s">
        <v>37</v>
      </c>
      <c r="AY250" s="19">
        <v>330</v>
      </c>
      <c r="AZ250" s="19" t="s">
        <v>37</v>
      </c>
    </row>
    <row r="251" spans="9:52" customFormat="1" x14ac:dyDescent="0.15">
      <c r="I251" s="14">
        <v>44810</v>
      </c>
      <c r="J251" s="15">
        <v>0</v>
      </c>
      <c r="K251" s="15">
        <v>0</v>
      </c>
      <c r="L251" s="15">
        <v>0</v>
      </c>
      <c r="M251" s="15">
        <v>0</v>
      </c>
      <c r="N251" s="15">
        <v>62</v>
      </c>
      <c r="O251" s="15">
        <v>61</v>
      </c>
      <c r="P251" s="15">
        <v>0</v>
      </c>
      <c r="Q251" s="15">
        <v>0</v>
      </c>
      <c r="R251" s="15">
        <v>0</v>
      </c>
      <c r="S251" s="15">
        <v>0</v>
      </c>
      <c r="T251" s="15">
        <v>42</v>
      </c>
      <c r="U251" s="15">
        <v>0</v>
      </c>
      <c r="V251" s="15">
        <v>0</v>
      </c>
      <c r="W251" s="15">
        <v>0</v>
      </c>
      <c r="X251" s="15">
        <v>0</v>
      </c>
      <c r="Y251" s="15">
        <v>0</v>
      </c>
      <c r="Z251" s="15">
        <v>0</v>
      </c>
      <c r="AA251" s="15">
        <v>0</v>
      </c>
      <c r="AB251" s="15">
        <v>0</v>
      </c>
      <c r="AC251" s="15">
        <v>0</v>
      </c>
      <c r="AD251" s="15">
        <v>0</v>
      </c>
      <c r="AE251" s="15">
        <v>0</v>
      </c>
      <c r="AF251" s="15">
        <v>0</v>
      </c>
      <c r="AG251" s="15">
        <v>0</v>
      </c>
      <c r="AH251" s="15">
        <v>0</v>
      </c>
      <c r="AI251" s="15">
        <v>0</v>
      </c>
      <c r="AJ251" s="15">
        <v>0</v>
      </c>
      <c r="AK251" s="15">
        <v>0</v>
      </c>
      <c r="AL251" s="15">
        <v>0</v>
      </c>
      <c r="AM251" s="15">
        <v>0</v>
      </c>
      <c r="AN251" s="15">
        <v>0</v>
      </c>
      <c r="AO251" s="12"/>
      <c r="AP251" s="16">
        <v>165</v>
      </c>
      <c r="AQ251" s="17">
        <v>9</v>
      </c>
      <c r="AR251" s="18" t="s">
        <v>37</v>
      </c>
      <c r="AS251" s="19">
        <v>984</v>
      </c>
      <c r="AT251" s="19" t="s">
        <v>37</v>
      </c>
      <c r="AV251" s="16">
        <v>165</v>
      </c>
      <c r="AW251" s="17">
        <v>37</v>
      </c>
      <c r="AX251" s="18" t="s">
        <v>37</v>
      </c>
      <c r="AY251" s="19">
        <v>495</v>
      </c>
      <c r="AZ251" s="19" t="s">
        <v>37</v>
      </c>
    </row>
    <row r="252" spans="9:52" customFormat="1" x14ac:dyDescent="0.15">
      <c r="I252" s="14">
        <v>44811</v>
      </c>
      <c r="J252" s="15">
        <v>0</v>
      </c>
      <c r="K252" s="15">
        <v>0</v>
      </c>
      <c r="L252" s="15">
        <v>0</v>
      </c>
      <c r="M252" s="15">
        <v>0</v>
      </c>
      <c r="N252" s="15">
        <v>62</v>
      </c>
      <c r="O252" s="15">
        <v>61</v>
      </c>
      <c r="P252" s="15">
        <v>0</v>
      </c>
      <c r="Q252" s="15">
        <v>0</v>
      </c>
      <c r="R252" s="15">
        <v>0</v>
      </c>
      <c r="S252" s="15">
        <v>0</v>
      </c>
      <c r="T252" s="15">
        <v>42</v>
      </c>
      <c r="U252" s="15">
        <v>0</v>
      </c>
      <c r="V252" s="15">
        <v>0</v>
      </c>
      <c r="W252" s="15">
        <v>0</v>
      </c>
      <c r="X252" s="15">
        <v>0</v>
      </c>
      <c r="Y252" s="15">
        <v>0</v>
      </c>
      <c r="Z252" s="15">
        <v>0</v>
      </c>
      <c r="AA252" s="15">
        <v>0</v>
      </c>
      <c r="AB252" s="15">
        <v>0</v>
      </c>
      <c r="AC252" s="15">
        <v>0</v>
      </c>
      <c r="AD252" s="15">
        <v>0</v>
      </c>
      <c r="AE252" s="15">
        <v>0</v>
      </c>
      <c r="AF252" s="15">
        <v>0</v>
      </c>
      <c r="AG252" s="15">
        <v>0</v>
      </c>
      <c r="AH252" s="15">
        <v>0</v>
      </c>
      <c r="AI252" s="15">
        <v>0</v>
      </c>
      <c r="AJ252" s="15">
        <v>0</v>
      </c>
      <c r="AK252" s="15">
        <v>0</v>
      </c>
      <c r="AL252" s="15">
        <v>0</v>
      </c>
      <c r="AM252" s="15">
        <v>0</v>
      </c>
      <c r="AN252" s="15">
        <v>0</v>
      </c>
      <c r="AO252" s="12"/>
      <c r="AP252" s="16">
        <v>165</v>
      </c>
      <c r="AQ252" s="17">
        <v>9</v>
      </c>
      <c r="AR252" s="18" t="s">
        <v>37</v>
      </c>
      <c r="AS252" s="19">
        <v>1149</v>
      </c>
      <c r="AT252" s="19" t="s">
        <v>37</v>
      </c>
      <c r="AV252" s="16">
        <v>165</v>
      </c>
      <c r="AW252" s="17">
        <v>37</v>
      </c>
      <c r="AX252" s="18" t="s">
        <v>37</v>
      </c>
      <c r="AY252" s="19">
        <v>660</v>
      </c>
      <c r="AZ252" s="19" t="s">
        <v>37</v>
      </c>
    </row>
    <row r="253" spans="9:52" customFormat="1" x14ac:dyDescent="0.15">
      <c r="I253" s="14">
        <v>44812</v>
      </c>
      <c r="J253" s="15">
        <v>0</v>
      </c>
      <c r="K253" s="15">
        <v>0</v>
      </c>
      <c r="L253" s="15">
        <v>0</v>
      </c>
      <c r="M253" s="15">
        <v>0</v>
      </c>
      <c r="N253" s="15">
        <v>63</v>
      </c>
      <c r="O253" s="15">
        <v>61</v>
      </c>
      <c r="P253" s="15">
        <v>0</v>
      </c>
      <c r="Q253" s="15">
        <v>0</v>
      </c>
      <c r="R253" s="15">
        <v>0</v>
      </c>
      <c r="S253" s="15">
        <v>0</v>
      </c>
      <c r="T253" s="15">
        <v>42</v>
      </c>
      <c r="U253" s="15">
        <v>0</v>
      </c>
      <c r="V253" s="15">
        <v>0</v>
      </c>
      <c r="W253" s="15">
        <v>0</v>
      </c>
      <c r="X253" s="15">
        <v>0</v>
      </c>
      <c r="Y253" s="15">
        <v>0</v>
      </c>
      <c r="Z253" s="15">
        <v>0</v>
      </c>
      <c r="AA253" s="15">
        <v>0</v>
      </c>
      <c r="AB253" s="15">
        <v>0</v>
      </c>
      <c r="AC253" s="15">
        <v>0</v>
      </c>
      <c r="AD253" s="15">
        <v>0</v>
      </c>
      <c r="AE253" s="15">
        <v>0</v>
      </c>
      <c r="AF253" s="15">
        <v>0</v>
      </c>
      <c r="AG253" s="15">
        <v>0</v>
      </c>
      <c r="AH253" s="15">
        <v>0</v>
      </c>
      <c r="AI253" s="15">
        <v>0</v>
      </c>
      <c r="AJ253" s="15">
        <v>0</v>
      </c>
      <c r="AK253" s="15">
        <v>0</v>
      </c>
      <c r="AL253" s="15">
        <v>0</v>
      </c>
      <c r="AM253" s="15">
        <v>0</v>
      </c>
      <c r="AN253" s="15">
        <v>0</v>
      </c>
      <c r="AO253" s="12"/>
      <c r="AP253" s="16">
        <v>166</v>
      </c>
      <c r="AQ253" s="17">
        <v>9</v>
      </c>
      <c r="AR253" s="18" t="s">
        <v>37</v>
      </c>
      <c r="AS253" s="19">
        <v>1315</v>
      </c>
      <c r="AT253" s="19" t="s">
        <v>37</v>
      </c>
      <c r="AV253" s="16">
        <v>166</v>
      </c>
      <c r="AW253" s="17">
        <v>37</v>
      </c>
      <c r="AX253" s="18" t="s">
        <v>37</v>
      </c>
      <c r="AY253" s="19">
        <v>826</v>
      </c>
      <c r="AZ253" s="19" t="s">
        <v>37</v>
      </c>
    </row>
    <row r="254" spans="9:52" customFormat="1" x14ac:dyDescent="0.15">
      <c r="I254" s="14">
        <v>44813</v>
      </c>
      <c r="J254" s="15">
        <v>0</v>
      </c>
      <c r="K254" s="15">
        <v>0</v>
      </c>
      <c r="L254" s="15">
        <v>0</v>
      </c>
      <c r="M254" s="15">
        <v>0</v>
      </c>
      <c r="N254" s="15">
        <v>63</v>
      </c>
      <c r="O254" s="15">
        <v>61</v>
      </c>
      <c r="P254" s="15">
        <v>0</v>
      </c>
      <c r="Q254" s="15">
        <v>0</v>
      </c>
      <c r="R254" s="15">
        <v>0</v>
      </c>
      <c r="S254" s="15">
        <v>0</v>
      </c>
      <c r="T254" s="15">
        <v>42</v>
      </c>
      <c r="U254" s="15">
        <v>0</v>
      </c>
      <c r="V254" s="15">
        <v>0</v>
      </c>
      <c r="W254" s="15">
        <v>0</v>
      </c>
      <c r="X254" s="15">
        <v>0</v>
      </c>
      <c r="Y254" s="15">
        <v>0</v>
      </c>
      <c r="Z254" s="15">
        <v>0</v>
      </c>
      <c r="AA254" s="15">
        <v>0</v>
      </c>
      <c r="AB254" s="15">
        <v>0</v>
      </c>
      <c r="AC254" s="15">
        <v>0</v>
      </c>
      <c r="AD254" s="15">
        <v>0</v>
      </c>
      <c r="AE254" s="15">
        <v>0</v>
      </c>
      <c r="AF254" s="15">
        <v>0</v>
      </c>
      <c r="AG254" s="15">
        <v>0</v>
      </c>
      <c r="AH254" s="15">
        <v>0</v>
      </c>
      <c r="AI254" s="15">
        <v>0</v>
      </c>
      <c r="AJ254" s="15">
        <v>0</v>
      </c>
      <c r="AK254" s="15">
        <v>0</v>
      </c>
      <c r="AL254" s="15">
        <v>0</v>
      </c>
      <c r="AM254" s="15">
        <v>0</v>
      </c>
      <c r="AN254" s="15">
        <v>0</v>
      </c>
      <c r="AO254" s="12"/>
      <c r="AP254" s="16">
        <v>166</v>
      </c>
      <c r="AQ254" s="17">
        <v>9</v>
      </c>
      <c r="AR254" s="18" t="s">
        <v>37</v>
      </c>
      <c r="AS254" s="19">
        <v>1481</v>
      </c>
      <c r="AT254" s="19" t="s">
        <v>37</v>
      </c>
      <c r="AV254" s="16">
        <v>166</v>
      </c>
      <c r="AW254" s="17">
        <v>37</v>
      </c>
      <c r="AX254" s="18" t="s">
        <v>37</v>
      </c>
      <c r="AY254" s="19">
        <v>992</v>
      </c>
      <c r="AZ254" s="19" t="s">
        <v>37</v>
      </c>
    </row>
    <row r="255" spans="9:52" customFormat="1" x14ac:dyDescent="0.15">
      <c r="I255" s="14">
        <v>44814</v>
      </c>
      <c r="J255" s="15">
        <v>0</v>
      </c>
      <c r="K255" s="15">
        <v>0</v>
      </c>
      <c r="L255" s="15">
        <v>0</v>
      </c>
      <c r="M255" s="15">
        <v>0</v>
      </c>
      <c r="N255" s="15">
        <v>63</v>
      </c>
      <c r="O255" s="15">
        <v>61</v>
      </c>
      <c r="P255" s="15">
        <v>0</v>
      </c>
      <c r="Q255" s="15">
        <v>0</v>
      </c>
      <c r="R255" s="15">
        <v>0</v>
      </c>
      <c r="S255" s="15">
        <v>0</v>
      </c>
      <c r="T255" s="15">
        <v>42</v>
      </c>
      <c r="U255" s="15">
        <v>0</v>
      </c>
      <c r="V255" s="15">
        <v>0</v>
      </c>
      <c r="W255" s="15">
        <v>0</v>
      </c>
      <c r="X255" s="15">
        <v>0</v>
      </c>
      <c r="Y255" s="15">
        <v>0</v>
      </c>
      <c r="Z255" s="15">
        <v>0</v>
      </c>
      <c r="AA255" s="15">
        <v>0</v>
      </c>
      <c r="AB255" s="15">
        <v>0</v>
      </c>
      <c r="AC255" s="15">
        <v>0</v>
      </c>
      <c r="AD255" s="15">
        <v>0</v>
      </c>
      <c r="AE255" s="15">
        <v>0</v>
      </c>
      <c r="AF255" s="15">
        <v>0</v>
      </c>
      <c r="AG255" s="15">
        <v>0</v>
      </c>
      <c r="AH255" s="15">
        <v>0</v>
      </c>
      <c r="AI255" s="15">
        <v>0</v>
      </c>
      <c r="AJ255" s="15">
        <v>0</v>
      </c>
      <c r="AK255" s="15">
        <v>0</v>
      </c>
      <c r="AL255" s="15">
        <v>0</v>
      </c>
      <c r="AM255" s="15">
        <v>0</v>
      </c>
      <c r="AN255" s="15">
        <v>0</v>
      </c>
      <c r="AO255" s="12"/>
      <c r="AP255" s="16">
        <v>166</v>
      </c>
      <c r="AQ255" s="17">
        <v>9</v>
      </c>
      <c r="AR255" s="18" t="s">
        <v>37</v>
      </c>
      <c r="AS255" s="19">
        <v>1647</v>
      </c>
      <c r="AT255" s="19" t="s">
        <v>37</v>
      </c>
      <c r="AV255" s="16">
        <v>166</v>
      </c>
      <c r="AW255" s="17">
        <v>37</v>
      </c>
      <c r="AX255" s="18">
        <v>37</v>
      </c>
      <c r="AY255" s="19">
        <v>1158</v>
      </c>
      <c r="AZ255" s="19">
        <v>1158</v>
      </c>
    </row>
    <row r="256" spans="9:52" customFormat="1" x14ac:dyDescent="0.15">
      <c r="I256" s="14">
        <v>44815</v>
      </c>
      <c r="J256" s="15">
        <v>0</v>
      </c>
      <c r="K256" s="15">
        <v>0</v>
      </c>
      <c r="L256" s="15">
        <v>0</v>
      </c>
      <c r="M256" s="15">
        <v>0</v>
      </c>
      <c r="N256" s="15">
        <v>63</v>
      </c>
      <c r="O256" s="15">
        <v>62</v>
      </c>
      <c r="P256" s="15">
        <v>0</v>
      </c>
      <c r="Q256" s="15">
        <v>0</v>
      </c>
      <c r="R256" s="15">
        <v>0</v>
      </c>
      <c r="S256" s="15">
        <v>0</v>
      </c>
      <c r="T256" s="15">
        <v>43</v>
      </c>
      <c r="U256" s="15">
        <v>0</v>
      </c>
      <c r="V256" s="15">
        <v>0</v>
      </c>
      <c r="W256" s="15">
        <v>0</v>
      </c>
      <c r="X256" s="15">
        <v>0</v>
      </c>
      <c r="Y256" s="15">
        <v>0</v>
      </c>
      <c r="Z256" s="15">
        <v>0</v>
      </c>
      <c r="AA256" s="15">
        <v>0</v>
      </c>
      <c r="AB256" s="15">
        <v>0</v>
      </c>
      <c r="AC256" s="15">
        <v>0</v>
      </c>
      <c r="AD256" s="15">
        <v>0</v>
      </c>
      <c r="AE256" s="15">
        <v>0</v>
      </c>
      <c r="AF256" s="15">
        <v>0</v>
      </c>
      <c r="AG256" s="15">
        <v>0</v>
      </c>
      <c r="AH256" s="15">
        <v>0</v>
      </c>
      <c r="AI256" s="15">
        <v>0</v>
      </c>
      <c r="AJ256" s="15">
        <v>0</v>
      </c>
      <c r="AK256" s="15">
        <v>0</v>
      </c>
      <c r="AL256" s="15">
        <v>0</v>
      </c>
      <c r="AM256" s="15">
        <v>0</v>
      </c>
      <c r="AN256" s="15">
        <v>0</v>
      </c>
      <c r="AO256" s="12"/>
      <c r="AP256" s="16">
        <v>168</v>
      </c>
      <c r="AQ256" s="17">
        <v>9</v>
      </c>
      <c r="AR256" s="18" t="s">
        <v>37</v>
      </c>
      <c r="AS256" s="19">
        <v>1815</v>
      </c>
      <c r="AT256" s="19" t="s">
        <v>37</v>
      </c>
      <c r="AV256" s="16">
        <v>168</v>
      </c>
      <c r="AW256" s="17">
        <v>38</v>
      </c>
      <c r="AX256" s="18" t="s">
        <v>37</v>
      </c>
      <c r="AY256" s="19">
        <v>168</v>
      </c>
      <c r="AZ256" s="19" t="s">
        <v>37</v>
      </c>
    </row>
    <row r="257" spans="9:52" customFormat="1" x14ac:dyDescent="0.15">
      <c r="I257" s="14">
        <v>44816</v>
      </c>
      <c r="J257" s="15">
        <v>0</v>
      </c>
      <c r="K257" s="15">
        <v>0</v>
      </c>
      <c r="L257" s="15">
        <v>0</v>
      </c>
      <c r="M257" s="15">
        <v>0</v>
      </c>
      <c r="N257" s="15">
        <v>63</v>
      </c>
      <c r="O257" s="15">
        <v>62</v>
      </c>
      <c r="P257" s="15">
        <v>0</v>
      </c>
      <c r="Q257" s="15">
        <v>0</v>
      </c>
      <c r="R257" s="15">
        <v>0</v>
      </c>
      <c r="S257" s="15">
        <v>0</v>
      </c>
      <c r="T257" s="15">
        <v>43</v>
      </c>
      <c r="U257" s="15">
        <v>0</v>
      </c>
      <c r="V257" s="15">
        <v>0</v>
      </c>
      <c r="W257" s="15">
        <v>0</v>
      </c>
      <c r="X257" s="15">
        <v>0</v>
      </c>
      <c r="Y257" s="15">
        <v>0</v>
      </c>
      <c r="Z257" s="15">
        <v>0</v>
      </c>
      <c r="AA257" s="15">
        <v>0</v>
      </c>
      <c r="AB257" s="15">
        <v>0</v>
      </c>
      <c r="AC257" s="15">
        <v>0</v>
      </c>
      <c r="AD257" s="15">
        <v>0</v>
      </c>
      <c r="AE257" s="15">
        <v>0</v>
      </c>
      <c r="AF257" s="15">
        <v>0</v>
      </c>
      <c r="AG257" s="15">
        <v>0</v>
      </c>
      <c r="AH257" s="15">
        <v>0</v>
      </c>
      <c r="AI257" s="15">
        <v>0</v>
      </c>
      <c r="AJ257" s="15">
        <v>0</v>
      </c>
      <c r="AK257" s="15">
        <v>0</v>
      </c>
      <c r="AL257" s="15">
        <v>0</v>
      </c>
      <c r="AM257" s="15">
        <v>0</v>
      </c>
      <c r="AN257" s="15">
        <v>0</v>
      </c>
      <c r="AO257" s="12"/>
      <c r="AP257" s="16">
        <v>168</v>
      </c>
      <c r="AQ257" s="17">
        <v>9</v>
      </c>
      <c r="AR257" s="18" t="s">
        <v>37</v>
      </c>
      <c r="AS257" s="19">
        <v>1983</v>
      </c>
      <c r="AT257" s="19" t="s">
        <v>37</v>
      </c>
      <c r="AV257" s="16">
        <v>168</v>
      </c>
      <c r="AW257" s="17">
        <v>38</v>
      </c>
      <c r="AX257" s="18" t="s">
        <v>37</v>
      </c>
      <c r="AY257" s="19">
        <v>336</v>
      </c>
      <c r="AZ257" s="19" t="s">
        <v>37</v>
      </c>
    </row>
    <row r="258" spans="9:52" customFormat="1" x14ac:dyDescent="0.15">
      <c r="I258" s="14">
        <v>44817</v>
      </c>
      <c r="J258" s="15">
        <v>0</v>
      </c>
      <c r="K258" s="15">
        <v>0</v>
      </c>
      <c r="L258" s="15">
        <v>0</v>
      </c>
      <c r="M258" s="15">
        <v>0</v>
      </c>
      <c r="N258" s="15">
        <v>63</v>
      </c>
      <c r="O258" s="15">
        <v>62</v>
      </c>
      <c r="P258" s="15">
        <v>0</v>
      </c>
      <c r="Q258" s="15">
        <v>0</v>
      </c>
      <c r="R258" s="15">
        <v>0</v>
      </c>
      <c r="S258" s="15">
        <v>0</v>
      </c>
      <c r="T258" s="15">
        <v>43</v>
      </c>
      <c r="U258" s="15">
        <v>0</v>
      </c>
      <c r="V258" s="15">
        <v>0</v>
      </c>
      <c r="W258" s="15">
        <v>0</v>
      </c>
      <c r="X258" s="15">
        <v>0</v>
      </c>
      <c r="Y258" s="15">
        <v>0</v>
      </c>
      <c r="Z258" s="15">
        <v>0</v>
      </c>
      <c r="AA258" s="15">
        <v>0</v>
      </c>
      <c r="AB258" s="15">
        <v>0</v>
      </c>
      <c r="AC258" s="15">
        <v>0</v>
      </c>
      <c r="AD258" s="15">
        <v>0</v>
      </c>
      <c r="AE258" s="15">
        <v>0</v>
      </c>
      <c r="AF258" s="15">
        <v>0</v>
      </c>
      <c r="AG258" s="15">
        <v>0</v>
      </c>
      <c r="AH258" s="15">
        <v>0</v>
      </c>
      <c r="AI258" s="15">
        <v>0</v>
      </c>
      <c r="AJ258" s="15">
        <v>0</v>
      </c>
      <c r="AK258" s="15">
        <v>0</v>
      </c>
      <c r="AL258" s="15">
        <v>0</v>
      </c>
      <c r="AM258" s="15">
        <v>0</v>
      </c>
      <c r="AN258" s="15">
        <v>0</v>
      </c>
      <c r="AO258" s="12"/>
      <c r="AP258" s="16">
        <v>168</v>
      </c>
      <c r="AQ258" s="17">
        <v>9</v>
      </c>
      <c r="AR258" s="18" t="s">
        <v>37</v>
      </c>
      <c r="AS258" s="19">
        <v>2151</v>
      </c>
      <c r="AT258" s="19" t="s">
        <v>37</v>
      </c>
      <c r="AV258" s="16">
        <v>168</v>
      </c>
      <c r="AW258" s="17">
        <v>38</v>
      </c>
      <c r="AX258" s="18" t="s">
        <v>37</v>
      </c>
      <c r="AY258" s="19">
        <v>504</v>
      </c>
      <c r="AZ258" s="19" t="s">
        <v>37</v>
      </c>
    </row>
    <row r="259" spans="9:52" customFormat="1" x14ac:dyDescent="0.15">
      <c r="I259" s="14">
        <v>44818</v>
      </c>
      <c r="J259" s="15">
        <v>0</v>
      </c>
      <c r="K259" s="15">
        <v>0</v>
      </c>
      <c r="L259" s="15">
        <v>0</v>
      </c>
      <c r="M259" s="15">
        <v>0</v>
      </c>
      <c r="N259" s="15">
        <v>63</v>
      </c>
      <c r="O259" s="15">
        <v>62</v>
      </c>
      <c r="P259" s="15">
        <v>0</v>
      </c>
      <c r="Q259" s="15">
        <v>0</v>
      </c>
      <c r="R259" s="15">
        <v>0</v>
      </c>
      <c r="S259" s="15">
        <v>0</v>
      </c>
      <c r="T259" s="15">
        <v>43</v>
      </c>
      <c r="U259" s="15">
        <v>0</v>
      </c>
      <c r="V259" s="15">
        <v>0</v>
      </c>
      <c r="W259" s="15">
        <v>0</v>
      </c>
      <c r="X259" s="15">
        <v>0</v>
      </c>
      <c r="Y259" s="15">
        <v>0</v>
      </c>
      <c r="Z259" s="15">
        <v>0</v>
      </c>
      <c r="AA259" s="15">
        <v>0</v>
      </c>
      <c r="AB259" s="15">
        <v>0</v>
      </c>
      <c r="AC259" s="15">
        <v>0</v>
      </c>
      <c r="AD259" s="15">
        <v>0</v>
      </c>
      <c r="AE259" s="15">
        <v>0</v>
      </c>
      <c r="AF259" s="15">
        <v>0</v>
      </c>
      <c r="AG259" s="15">
        <v>0</v>
      </c>
      <c r="AH259" s="15">
        <v>0</v>
      </c>
      <c r="AI259" s="15">
        <v>0</v>
      </c>
      <c r="AJ259" s="15">
        <v>0</v>
      </c>
      <c r="AK259" s="15">
        <v>0</v>
      </c>
      <c r="AL259" s="15">
        <v>0</v>
      </c>
      <c r="AM259" s="15">
        <v>0</v>
      </c>
      <c r="AN259" s="15">
        <v>0</v>
      </c>
      <c r="AO259" s="12"/>
      <c r="AP259" s="16">
        <v>168</v>
      </c>
      <c r="AQ259" s="17">
        <v>9</v>
      </c>
      <c r="AR259" s="18" t="s">
        <v>37</v>
      </c>
      <c r="AS259" s="19">
        <v>2319</v>
      </c>
      <c r="AT259" s="19" t="s">
        <v>37</v>
      </c>
      <c r="AV259" s="16">
        <v>168</v>
      </c>
      <c r="AW259" s="17">
        <v>38</v>
      </c>
      <c r="AX259" s="18" t="s">
        <v>37</v>
      </c>
      <c r="AY259" s="19">
        <v>672</v>
      </c>
      <c r="AZ259" s="19" t="s">
        <v>37</v>
      </c>
    </row>
    <row r="260" spans="9:52" customFormat="1" x14ac:dyDescent="0.15">
      <c r="I260" s="14">
        <v>44819</v>
      </c>
      <c r="J260" s="15">
        <v>0</v>
      </c>
      <c r="K260" s="15">
        <v>0</v>
      </c>
      <c r="L260" s="15">
        <v>0</v>
      </c>
      <c r="M260" s="15">
        <v>0</v>
      </c>
      <c r="N260" s="15">
        <v>64</v>
      </c>
      <c r="O260" s="15">
        <v>62</v>
      </c>
      <c r="P260" s="15">
        <v>0</v>
      </c>
      <c r="Q260" s="15">
        <v>0</v>
      </c>
      <c r="R260" s="15">
        <v>0</v>
      </c>
      <c r="S260" s="15">
        <v>0</v>
      </c>
      <c r="T260" s="15">
        <v>43</v>
      </c>
      <c r="U260" s="15">
        <v>0</v>
      </c>
      <c r="V260" s="15">
        <v>0</v>
      </c>
      <c r="W260" s="15">
        <v>0</v>
      </c>
      <c r="X260" s="15">
        <v>0</v>
      </c>
      <c r="Y260" s="15">
        <v>0</v>
      </c>
      <c r="Z260" s="15">
        <v>0</v>
      </c>
      <c r="AA260" s="15">
        <v>0</v>
      </c>
      <c r="AB260" s="15">
        <v>0</v>
      </c>
      <c r="AC260" s="15">
        <v>0</v>
      </c>
      <c r="AD260" s="15">
        <v>0</v>
      </c>
      <c r="AE260" s="15">
        <v>0</v>
      </c>
      <c r="AF260" s="15">
        <v>0</v>
      </c>
      <c r="AG260" s="15">
        <v>0</v>
      </c>
      <c r="AH260" s="15">
        <v>0</v>
      </c>
      <c r="AI260" s="15">
        <v>0</v>
      </c>
      <c r="AJ260" s="15">
        <v>0</v>
      </c>
      <c r="AK260" s="15">
        <v>0</v>
      </c>
      <c r="AL260" s="15">
        <v>0</v>
      </c>
      <c r="AM260" s="15">
        <v>0</v>
      </c>
      <c r="AN260" s="15">
        <v>0</v>
      </c>
      <c r="AO260" s="12"/>
      <c r="AP260" s="16">
        <v>169</v>
      </c>
      <c r="AQ260" s="17">
        <v>9</v>
      </c>
      <c r="AR260" s="18" t="s">
        <v>37</v>
      </c>
      <c r="AS260" s="19">
        <v>2488</v>
      </c>
      <c r="AT260" s="19" t="s">
        <v>37</v>
      </c>
      <c r="AV260" s="16">
        <v>169</v>
      </c>
      <c r="AW260" s="17">
        <v>38</v>
      </c>
      <c r="AX260" s="18" t="s">
        <v>37</v>
      </c>
      <c r="AY260" s="19">
        <v>841</v>
      </c>
      <c r="AZ260" s="19" t="s">
        <v>37</v>
      </c>
    </row>
    <row r="261" spans="9:52" customFormat="1" x14ac:dyDescent="0.15">
      <c r="I261" s="14">
        <v>44820</v>
      </c>
      <c r="J261" s="15">
        <v>0</v>
      </c>
      <c r="K261" s="15">
        <v>0</v>
      </c>
      <c r="L261" s="15">
        <v>0</v>
      </c>
      <c r="M261" s="15">
        <v>0</v>
      </c>
      <c r="N261" s="15">
        <v>64</v>
      </c>
      <c r="O261" s="15">
        <v>62</v>
      </c>
      <c r="P261" s="15">
        <v>0</v>
      </c>
      <c r="Q261" s="15">
        <v>0</v>
      </c>
      <c r="R261" s="15">
        <v>0</v>
      </c>
      <c r="S261" s="15">
        <v>0</v>
      </c>
      <c r="T261" s="15">
        <v>43</v>
      </c>
      <c r="U261" s="15">
        <v>0</v>
      </c>
      <c r="V261" s="15">
        <v>0</v>
      </c>
      <c r="W261" s="15">
        <v>0</v>
      </c>
      <c r="X261" s="15">
        <v>0</v>
      </c>
      <c r="Y261" s="15">
        <v>0</v>
      </c>
      <c r="Z261" s="15">
        <v>0</v>
      </c>
      <c r="AA261" s="15">
        <v>0</v>
      </c>
      <c r="AB261" s="15">
        <v>0</v>
      </c>
      <c r="AC261" s="15">
        <v>0</v>
      </c>
      <c r="AD261" s="15">
        <v>0</v>
      </c>
      <c r="AE261" s="15">
        <v>0</v>
      </c>
      <c r="AF261" s="15">
        <v>0</v>
      </c>
      <c r="AG261" s="15">
        <v>0</v>
      </c>
      <c r="AH261" s="15">
        <v>0</v>
      </c>
      <c r="AI261" s="15">
        <v>0</v>
      </c>
      <c r="AJ261" s="15">
        <v>0</v>
      </c>
      <c r="AK261" s="15">
        <v>0</v>
      </c>
      <c r="AL261" s="15">
        <v>0</v>
      </c>
      <c r="AM261" s="15">
        <v>0</v>
      </c>
      <c r="AN261" s="15">
        <v>0</v>
      </c>
      <c r="AO261" s="12"/>
      <c r="AP261" s="16">
        <v>169</v>
      </c>
      <c r="AQ261" s="17">
        <v>9</v>
      </c>
      <c r="AR261" s="18" t="s">
        <v>37</v>
      </c>
      <c r="AS261" s="19">
        <v>2657</v>
      </c>
      <c r="AT261" s="19" t="s">
        <v>37</v>
      </c>
      <c r="AV261" s="16">
        <v>169</v>
      </c>
      <c r="AW261" s="17">
        <v>38</v>
      </c>
      <c r="AX261" s="18" t="s">
        <v>37</v>
      </c>
      <c r="AY261" s="19">
        <v>1010</v>
      </c>
      <c r="AZ261" s="19" t="s">
        <v>37</v>
      </c>
    </row>
    <row r="262" spans="9:52" customFormat="1" x14ac:dyDescent="0.15">
      <c r="I262" s="14">
        <v>44821</v>
      </c>
      <c r="J262" s="15">
        <v>0</v>
      </c>
      <c r="K262" s="15">
        <v>0</v>
      </c>
      <c r="L262" s="15">
        <v>0</v>
      </c>
      <c r="M262" s="15">
        <v>0</v>
      </c>
      <c r="N262" s="15">
        <v>64</v>
      </c>
      <c r="O262" s="15">
        <v>62</v>
      </c>
      <c r="P262" s="15">
        <v>0</v>
      </c>
      <c r="Q262" s="15">
        <v>0</v>
      </c>
      <c r="R262" s="15">
        <v>0</v>
      </c>
      <c r="S262" s="15">
        <v>0</v>
      </c>
      <c r="T262" s="15">
        <v>43</v>
      </c>
      <c r="U262" s="15">
        <v>0</v>
      </c>
      <c r="V262" s="15">
        <v>0</v>
      </c>
      <c r="W262" s="15">
        <v>0</v>
      </c>
      <c r="X262" s="15">
        <v>0</v>
      </c>
      <c r="Y262" s="15">
        <v>0</v>
      </c>
      <c r="Z262" s="15">
        <v>0</v>
      </c>
      <c r="AA262" s="15">
        <v>0</v>
      </c>
      <c r="AB262" s="15">
        <v>0</v>
      </c>
      <c r="AC262" s="15">
        <v>0</v>
      </c>
      <c r="AD262" s="15">
        <v>0</v>
      </c>
      <c r="AE262" s="15">
        <v>0</v>
      </c>
      <c r="AF262" s="15">
        <v>0</v>
      </c>
      <c r="AG262" s="15">
        <v>0</v>
      </c>
      <c r="AH262" s="15">
        <v>0</v>
      </c>
      <c r="AI262" s="15">
        <v>0</v>
      </c>
      <c r="AJ262" s="15">
        <v>0</v>
      </c>
      <c r="AK262" s="15">
        <v>0</v>
      </c>
      <c r="AL262" s="15">
        <v>0</v>
      </c>
      <c r="AM262" s="15">
        <v>0</v>
      </c>
      <c r="AN262" s="15">
        <v>0</v>
      </c>
      <c r="AO262" s="12"/>
      <c r="AP262" s="16">
        <v>169</v>
      </c>
      <c r="AQ262" s="17">
        <v>9</v>
      </c>
      <c r="AR262" s="18" t="s">
        <v>37</v>
      </c>
      <c r="AS262" s="19">
        <v>2826</v>
      </c>
      <c r="AT262" s="19" t="s">
        <v>37</v>
      </c>
      <c r="AV262" s="16">
        <v>169</v>
      </c>
      <c r="AW262" s="17">
        <v>38</v>
      </c>
      <c r="AX262" s="18">
        <v>38</v>
      </c>
      <c r="AY262" s="19">
        <v>1179</v>
      </c>
      <c r="AZ262" s="19">
        <v>1179</v>
      </c>
    </row>
    <row r="263" spans="9:52" customFormat="1" x14ac:dyDescent="0.15">
      <c r="I263" s="14">
        <v>44822</v>
      </c>
      <c r="J263" s="15">
        <v>0</v>
      </c>
      <c r="K263" s="15">
        <v>0</v>
      </c>
      <c r="L263" s="15">
        <v>0</v>
      </c>
      <c r="M263" s="15">
        <v>0</v>
      </c>
      <c r="N263" s="15">
        <v>64</v>
      </c>
      <c r="O263" s="15">
        <v>63</v>
      </c>
      <c r="P263" s="15">
        <v>0</v>
      </c>
      <c r="Q263" s="15">
        <v>0</v>
      </c>
      <c r="R263" s="15">
        <v>0</v>
      </c>
      <c r="S263" s="15">
        <v>0</v>
      </c>
      <c r="T263" s="15">
        <v>44</v>
      </c>
      <c r="U263" s="15">
        <v>0</v>
      </c>
      <c r="V263" s="15">
        <v>0</v>
      </c>
      <c r="W263" s="15">
        <v>0</v>
      </c>
      <c r="X263" s="15">
        <v>0</v>
      </c>
      <c r="Y263" s="15">
        <v>0</v>
      </c>
      <c r="Z263" s="15">
        <v>0</v>
      </c>
      <c r="AA263" s="15">
        <v>0</v>
      </c>
      <c r="AB263" s="15">
        <v>0</v>
      </c>
      <c r="AC263" s="15">
        <v>0</v>
      </c>
      <c r="AD263" s="15">
        <v>0</v>
      </c>
      <c r="AE263" s="15">
        <v>0</v>
      </c>
      <c r="AF263" s="15">
        <v>0</v>
      </c>
      <c r="AG263" s="15">
        <v>0</v>
      </c>
      <c r="AH263" s="15">
        <v>0</v>
      </c>
      <c r="AI263" s="15">
        <v>0</v>
      </c>
      <c r="AJ263" s="15">
        <v>0</v>
      </c>
      <c r="AK263" s="15">
        <v>0</v>
      </c>
      <c r="AL263" s="15">
        <v>0</v>
      </c>
      <c r="AM263" s="15">
        <v>0</v>
      </c>
      <c r="AN263" s="15">
        <v>0</v>
      </c>
      <c r="AO263" s="12"/>
      <c r="AP263" s="16">
        <v>171</v>
      </c>
      <c r="AQ263" s="17">
        <v>9</v>
      </c>
      <c r="AR263" s="18" t="s">
        <v>37</v>
      </c>
      <c r="AS263" s="19">
        <v>2997</v>
      </c>
      <c r="AT263" s="19" t="s">
        <v>37</v>
      </c>
      <c r="AV263" s="16">
        <v>171</v>
      </c>
      <c r="AW263" s="17">
        <v>39</v>
      </c>
      <c r="AX263" s="18" t="s">
        <v>37</v>
      </c>
      <c r="AY263" s="19">
        <v>171</v>
      </c>
      <c r="AZ263" s="19" t="s">
        <v>37</v>
      </c>
    </row>
    <row r="264" spans="9:52" customFormat="1" x14ac:dyDescent="0.15">
      <c r="I264" s="14">
        <v>44823</v>
      </c>
      <c r="J264" s="15">
        <v>0</v>
      </c>
      <c r="K264" s="15">
        <v>0</v>
      </c>
      <c r="L264" s="15">
        <v>0</v>
      </c>
      <c r="M264" s="15">
        <v>0</v>
      </c>
      <c r="N264" s="15">
        <v>64</v>
      </c>
      <c r="O264" s="15">
        <v>63</v>
      </c>
      <c r="P264" s="15">
        <v>0</v>
      </c>
      <c r="Q264" s="15">
        <v>0</v>
      </c>
      <c r="R264" s="15">
        <v>0</v>
      </c>
      <c r="S264" s="15">
        <v>0</v>
      </c>
      <c r="T264" s="15">
        <v>44</v>
      </c>
      <c r="U264" s="15">
        <v>0</v>
      </c>
      <c r="V264" s="15">
        <v>0</v>
      </c>
      <c r="W264" s="15">
        <v>0</v>
      </c>
      <c r="X264" s="15">
        <v>0</v>
      </c>
      <c r="Y264" s="15">
        <v>0</v>
      </c>
      <c r="Z264" s="15">
        <v>0</v>
      </c>
      <c r="AA264" s="15">
        <v>0</v>
      </c>
      <c r="AB264" s="15">
        <v>0</v>
      </c>
      <c r="AC264" s="15">
        <v>0</v>
      </c>
      <c r="AD264" s="15">
        <v>0</v>
      </c>
      <c r="AE264" s="15">
        <v>0</v>
      </c>
      <c r="AF264" s="15">
        <v>0</v>
      </c>
      <c r="AG264" s="15">
        <v>0</v>
      </c>
      <c r="AH264" s="15">
        <v>0</v>
      </c>
      <c r="AI264" s="15">
        <v>0</v>
      </c>
      <c r="AJ264" s="15">
        <v>0</v>
      </c>
      <c r="AK264" s="15">
        <v>0</v>
      </c>
      <c r="AL264" s="15">
        <v>0</v>
      </c>
      <c r="AM264" s="15">
        <v>0</v>
      </c>
      <c r="AN264" s="15">
        <v>0</v>
      </c>
      <c r="AO264" s="12"/>
      <c r="AP264" s="16">
        <v>171</v>
      </c>
      <c r="AQ264" s="17">
        <v>9</v>
      </c>
      <c r="AR264" s="18" t="s">
        <v>37</v>
      </c>
      <c r="AS264" s="19">
        <v>3168</v>
      </c>
      <c r="AT264" s="19" t="s">
        <v>37</v>
      </c>
      <c r="AV264" s="16">
        <v>171</v>
      </c>
      <c r="AW264" s="17">
        <v>39</v>
      </c>
      <c r="AX264" s="18" t="s">
        <v>37</v>
      </c>
      <c r="AY264" s="19">
        <v>342</v>
      </c>
      <c r="AZ264" s="19" t="s">
        <v>37</v>
      </c>
    </row>
    <row r="265" spans="9:52" customFormat="1" x14ac:dyDescent="0.15">
      <c r="I265" s="14">
        <v>44824</v>
      </c>
      <c r="J265" s="15">
        <v>0</v>
      </c>
      <c r="K265" s="15">
        <v>0</v>
      </c>
      <c r="L265" s="15">
        <v>0</v>
      </c>
      <c r="M265" s="15">
        <v>0</v>
      </c>
      <c r="N265" s="15">
        <v>64</v>
      </c>
      <c r="O265" s="15">
        <v>63</v>
      </c>
      <c r="P265" s="15">
        <v>0</v>
      </c>
      <c r="Q265" s="15">
        <v>0</v>
      </c>
      <c r="R265" s="15">
        <v>0</v>
      </c>
      <c r="S265" s="15">
        <v>0</v>
      </c>
      <c r="T265" s="15">
        <v>44</v>
      </c>
      <c r="U265" s="15">
        <v>0</v>
      </c>
      <c r="V265" s="15">
        <v>0</v>
      </c>
      <c r="W265" s="15">
        <v>0</v>
      </c>
      <c r="X265" s="15">
        <v>0</v>
      </c>
      <c r="Y265" s="15">
        <v>0</v>
      </c>
      <c r="Z265" s="15">
        <v>0</v>
      </c>
      <c r="AA265" s="15">
        <v>0</v>
      </c>
      <c r="AB265" s="15">
        <v>0</v>
      </c>
      <c r="AC265" s="15">
        <v>0</v>
      </c>
      <c r="AD265" s="15">
        <v>0</v>
      </c>
      <c r="AE265" s="15">
        <v>0</v>
      </c>
      <c r="AF265" s="15">
        <v>0</v>
      </c>
      <c r="AG265" s="15">
        <v>0</v>
      </c>
      <c r="AH265" s="15">
        <v>0</v>
      </c>
      <c r="AI265" s="15">
        <v>0</v>
      </c>
      <c r="AJ265" s="15">
        <v>0</v>
      </c>
      <c r="AK265" s="15">
        <v>0</v>
      </c>
      <c r="AL265" s="15">
        <v>0</v>
      </c>
      <c r="AM265" s="15">
        <v>0</v>
      </c>
      <c r="AN265" s="15">
        <v>0</v>
      </c>
      <c r="AO265" s="12"/>
      <c r="AP265" s="16">
        <v>171</v>
      </c>
      <c r="AQ265" s="17">
        <v>9</v>
      </c>
      <c r="AR265" s="18" t="s">
        <v>37</v>
      </c>
      <c r="AS265" s="19">
        <v>3339</v>
      </c>
      <c r="AT265" s="19" t="s">
        <v>37</v>
      </c>
      <c r="AV265" s="16">
        <v>171</v>
      </c>
      <c r="AW265" s="17">
        <v>39</v>
      </c>
      <c r="AX265" s="18" t="s">
        <v>37</v>
      </c>
      <c r="AY265" s="19">
        <v>513</v>
      </c>
      <c r="AZ265" s="19" t="s">
        <v>37</v>
      </c>
    </row>
    <row r="266" spans="9:52" customFormat="1" x14ac:dyDescent="0.15">
      <c r="I266" s="14">
        <v>44825</v>
      </c>
      <c r="J266" s="15">
        <v>0</v>
      </c>
      <c r="K266" s="15">
        <v>0</v>
      </c>
      <c r="L266" s="15">
        <v>0</v>
      </c>
      <c r="M266" s="15">
        <v>0</v>
      </c>
      <c r="N266" s="15">
        <v>64</v>
      </c>
      <c r="O266" s="15">
        <v>63</v>
      </c>
      <c r="P266" s="15">
        <v>0</v>
      </c>
      <c r="Q266" s="15">
        <v>0</v>
      </c>
      <c r="R266" s="15">
        <v>0</v>
      </c>
      <c r="S266" s="15">
        <v>0</v>
      </c>
      <c r="T266" s="15">
        <v>44</v>
      </c>
      <c r="U266" s="15">
        <v>0</v>
      </c>
      <c r="V266" s="15">
        <v>0</v>
      </c>
      <c r="W266" s="15">
        <v>0</v>
      </c>
      <c r="X266" s="15">
        <v>0</v>
      </c>
      <c r="Y266" s="15">
        <v>0</v>
      </c>
      <c r="Z266" s="15">
        <v>0</v>
      </c>
      <c r="AA266" s="15">
        <v>0</v>
      </c>
      <c r="AB266" s="15">
        <v>0</v>
      </c>
      <c r="AC266" s="15">
        <v>0</v>
      </c>
      <c r="AD266" s="15">
        <v>0</v>
      </c>
      <c r="AE266" s="15">
        <v>0</v>
      </c>
      <c r="AF266" s="15">
        <v>0</v>
      </c>
      <c r="AG266" s="15">
        <v>0</v>
      </c>
      <c r="AH266" s="15">
        <v>0</v>
      </c>
      <c r="AI266" s="15">
        <v>0</v>
      </c>
      <c r="AJ266" s="15">
        <v>0</v>
      </c>
      <c r="AK266" s="15">
        <v>0</v>
      </c>
      <c r="AL266" s="15">
        <v>0</v>
      </c>
      <c r="AM266" s="15">
        <v>0</v>
      </c>
      <c r="AN266" s="15">
        <v>0</v>
      </c>
      <c r="AO266" s="12"/>
      <c r="AP266" s="16">
        <v>171</v>
      </c>
      <c r="AQ266" s="17">
        <v>9</v>
      </c>
      <c r="AR266" s="18" t="s">
        <v>37</v>
      </c>
      <c r="AS266" s="19">
        <v>3510</v>
      </c>
      <c r="AT266" s="19" t="s">
        <v>37</v>
      </c>
      <c r="AV266" s="16">
        <v>171</v>
      </c>
      <c r="AW266" s="17">
        <v>39</v>
      </c>
      <c r="AX266" s="18" t="s">
        <v>37</v>
      </c>
      <c r="AY266" s="19">
        <v>684</v>
      </c>
      <c r="AZ266" s="19" t="s">
        <v>37</v>
      </c>
    </row>
    <row r="267" spans="9:52" customFormat="1" x14ac:dyDescent="0.15">
      <c r="I267" s="14">
        <v>44826</v>
      </c>
      <c r="J267" s="15">
        <v>0</v>
      </c>
      <c r="K267" s="15">
        <v>0</v>
      </c>
      <c r="L267" s="15">
        <v>0</v>
      </c>
      <c r="M267" s="15">
        <v>0</v>
      </c>
      <c r="N267" s="15">
        <v>65</v>
      </c>
      <c r="O267" s="15">
        <v>63</v>
      </c>
      <c r="P267" s="15">
        <v>0</v>
      </c>
      <c r="Q267" s="15">
        <v>0</v>
      </c>
      <c r="R267" s="15">
        <v>0</v>
      </c>
      <c r="S267" s="15">
        <v>0</v>
      </c>
      <c r="T267" s="15">
        <v>44</v>
      </c>
      <c r="U267" s="15">
        <v>0</v>
      </c>
      <c r="V267" s="15">
        <v>0</v>
      </c>
      <c r="W267" s="15">
        <v>0</v>
      </c>
      <c r="X267" s="15">
        <v>0</v>
      </c>
      <c r="Y267" s="15">
        <v>0</v>
      </c>
      <c r="Z267" s="15">
        <v>0</v>
      </c>
      <c r="AA267" s="15">
        <v>0</v>
      </c>
      <c r="AB267" s="15">
        <v>0</v>
      </c>
      <c r="AC267" s="15">
        <v>0</v>
      </c>
      <c r="AD267" s="15">
        <v>0</v>
      </c>
      <c r="AE267" s="15">
        <v>0</v>
      </c>
      <c r="AF267" s="15">
        <v>0</v>
      </c>
      <c r="AG267" s="15">
        <v>0</v>
      </c>
      <c r="AH267" s="15">
        <v>0</v>
      </c>
      <c r="AI267" s="15">
        <v>0</v>
      </c>
      <c r="AJ267" s="15">
        <v>0</v>
      </c>
      <c r="AK267" s="15">
        <v>0</v>
      </c>
      <c r="AL267" s="15">
        <v>0</v>
      </c>
      <c r="AM267" s="15">
        <v>0</v>
      </c>
      <c r="AN267" s="15">
        <v>0</v>
      </c>
      <c r="AO267" s="12"/>
      <c r="AP267" s="16">
        <v>172</v>
      </c>
      <c r="AQ267" s="17">
        <v>9</v>
      </c>
      <c r="AR267" s="18" t="s">
        <v>37</v>
      </c>
      <c r="AS267" s="19">
        <v>3682</v>
      </c>
      <c r="AT267" s="19" t="s">
        <v>37</v>
      </c>
      <c r="AV267" s="16">
        <v>172</v>
      </c>
      <c r="AW267" s="17">
        <v>39</v>
      </c>
      <c r="AX267" s="18" t="s">
        <v>37</v>
      </c>
      <c r="AY267" s="19">
        <v>856</v>
      </c>
      <c r="AZ267" s="19" t="s">
        <v>37</v>
      </c>
    </row>
    <row r="268" spans="9:52" customFormat="1" x14ac:dyDescent="0.15">
      <c r="I268" s="14">
        <v>44827</v>
      </c>
      <c r="J268" s="15">
        <v>0</v>
      </c>
      <c r="K268" s="15">
        <v>0</v>
      </c>
      <c r="L268" s="15">
        <v>0</v>
      </c>
      <c r="M268" s="15">
        <v>0</v>
      </c>
      <c r="N268" s="15">
        <v>65</v>
      </c>
      <c r="O268" s="15">
        <v>63</v>
      </c>
      <c r="P268" s="15">
        <v>0</v>
      </c>
      <c r="Q268" s="15">
        <v>0</v>
      </c>
      <c r="R268" s="15">
        <v>0</v>
      </c>
      <c r="S268" s="15">
        <v>0</v>
      </c>
      <c r="T268" s="15">
        <v>44</v>
      </c>
      <c r="U268" s="15">
        <v>0</v>
      </c>
      <c r="V268" s="15">
        <v>0</v>
      </c>
      <c r="W268" s="15">
        <v>0</v>
      </c>
      <c r="X268" s="15">
        <v>0</v>
      </c>
      <c r="Y268" s="15">
        <v>0</v>
      </c>
      <c r="Z268" s="15">
        <v>0</v>
      </c>
      <c r="AA268" s="15">
        <v>0</v>
      </c>
      <c r="AB268" s="15">
        <v>0</v>
      </c>
      <c r="AC268" s="15">
        <v>0</v>
      </c>
      <c r="AD268" s="15">
        <v>0</v>
      </c>
      <c r="AE268" s="15">
        <v>0</v>
      </c>
      <c r="AF268" s="15">
        <v>0</v>
      </c>
      <c r="AG268" s="15">
        <v>0</v>
      </c>
      <c r="AH268" s="15">
        <v>0</v>
      </c>
      <c r="AI268" s="15">
        <v>0</v>
      </c>
      <c r="AJ268" s="15">
        <v>0</v>
      </c>
      <c r="AK268" s="15">
        <v>0</v>
      </c>
      <c r="AL268" s="15">
        <v>0</v>
      </c>
      <c r="AM268" s="15">
        <v>0</v>
      </c>
      <c r="AN268" s="15">
        <v>0</v>
      </c>
      <c r="AO268" s="12"/>
      <c r="AP268" s="16">
        <v>172</v>
      </c>
      <c r="AQ268" s="17">
        <v>9</v>
      </c>
      <c r="AR268" s="18" t="s">
        <v>37</v>
      </c>
      <c r="AS268" s="19">
        <v>3854</v>
      </c>
      <c r="AT268" s="19" t="s">
        <v>37</v>
      </c>
      <c r="AV268" s="16">
        <v>172</v>
      </c>
      <c r="AW268" s="17">
        <v>39</v>
      </c>
      <c r="AX268" s="18" t="s">
        <v>37</v>
      </c>
      <c r="AY268" s="19">
        <v>1028</v>
      </c>
      <c r="AZ268" s="19" t="s">
        <v>37</v>
      </c>
    </row>
    <row r="269" spans="9:52" customFormat="1" x14ac:dyDescent="0.15">
      <c r="I269" s="14">
        <v>44828</v>
      </c>
      <c r="J269" s="15">
        <v>0</v>
      </c>
      <c r="K269" s="15">
        <v>0</v>
      </c>
      <c r="L269" s="15">
        <v>0</v>
      </c>
      <c r="M269" s="15">
        <v>0</v>
      </c>
      <c r="N269" s="15">
        <v>65</v>
      </c>
      <c r="O269" s="15">
        <v>63</v>
      </c>
      <c r="P269" s="15">
        <v>0</v>
      </c>
      <c r="Q269" s="15">
        <v>0</v>
      </c>
      <c r="R269" s="15">
        <v>0</v>
      </c>
      <c r="S269" s="15">
        <v>0</v>
      </c>
      <c r="T269" s="15">
        <v>44</v>
      </c>
      <c r="U269" s="15">
        <v>0</v>
      </c>
      <c r="V269" s="15">
        <v>0</v>
      </c>
      <c r="W269" s="15">
        <v>0</v>
      </c>
      <c r="X269" s="15">
        <v>0</v>
      </c>
      <c r="Y269" s="15">
        <v>0</v>
      </c>
      <c r="Z269" s="15">
        <v>0</v>
      </c>
      <c r="AA269" s="15">
        <v>0</v>
      </c>
      <c r="AB269" s="15">
        <v>0</v>
      </c>
      <c r="AC269" s="15">
        <v>0</v>
      </c>
      <c r="AD269" s="15">
        <v>0</v>
      </c>
      <c r="AE269" s="15">
        <v>0</v>
      </c>
      <c r="AF269" s="15">
        <v>0</v>
      </c>
      <c r="AG269" s="15">
        <v>0</v>
      </c>
      <c r="AH269" s="15">
        <v>0</v>
      </c>
      <c r="AI269" s="15">
        <v>0</v>
      </c>
      <c r="AJ269" s="15">
        <v>0</v>
      </c>
      <c r="AK269" s="15">
        <v>0</v>
      </c>
      <c r="AL269" s="15">
        <v>0</v>
      </c>
      <c r="AM269" s="15">
        <v>0</v>
      </c>
      <c r="AN269" s="15">
        <v>0</v>
      </c>
      <c r="AO269" s="12"/>
      <c r="AP269" s="16">
        <v>172</v>
      </c>
      <c r="AQ269" s="17">
        <v>9</v>
      </c>
      <c r="AR269" s="18" t="s">
        <v>37</v>
      </c>
      <c r="AS269" s="19">
        <v>4026</v>
      </c>
      <c r="AT269" s="19" t="s">
        <v>37</v>
      </c>
      <c r="AV269" s="16">
        <v>172</v>
      </c>
      <c r="AW269" s="17">
        <v>39</v>
      </c>
      <c r="AX269" s="18">
        <v>39</v>
      </c>
      <c r="AY269" s="19">
        <v>1200</v>
      </c>
      <c r="AZ269" s="19">
        <v>1200</v>
      </c>
    </row>
    <row r="270" spans="9:52" customFormat="1" x14ac:dyDescent="0.15">
      <c r="I270" s="14">
        <v>44829</v>
      </c>
      <c r="J270" s="15">
        <v>0</v>
      </c>
      <c r="K270" s="15">
        <v>0</v>
      </c>
      <c r="L270" s="15">
        <v>0</v>
      </c>
      <c r="M270" s="15">
        <v>0</v>
      </c>
      <c r="N270" s="15">
        <v>65</v>
      </c>
      <c r="O270" s="15">
        <v>64</v>
      </c>
      <c r="P270" s="15">
        <v>0</v>
      </c>
      <c r="Q270" s="15">
        <v>0</v>
      </c>
      <c r="R270" s="15">
        <v>0</v>
      </c>
      <c r="S270" s="15">
        <v>0</v>
      </c>
      <c r="T270" s="15">
        <v>45</v>
      </c>
      <c r="U270" s="15">
        <v>0</v>
      </c>
      <c r="V270" s="15">
        <v>0</v>
      </c>
      <c r="W270" s="15">
        <v>0</v>
      </c>
      <c r="X270" s="15">
        <v>0</v>
      </c>
      <c r="Y270" s="15">
        <v>0</v>
      </c>
      <c r="Z270" s="15">
        <v>0</v>
      </c>
      <c r="AA270" s="15">
        <v>0</v>
      </c>
      <c r="AB270" s="15">
        <v>0</v>
      </c>
      <c r="AC270" s="15">
        <v>0</v>
      </c>
      <c r="AD270" s="15">
        <v>0</v>
      </c>
      <c r="AE270" s="15">
        <v>0</v>
      </c>
      <c r="AF270" s="15">
        <v>0</v>
      </c>
      <c r="AG270" s="15">
        <v>0</v>
      </c>
      <c r="AH270" s="15">
        <v>0</v>
      </c>
      <c r="AI270" s="15">
        <v>0</v>
      </c>
      <c r="AJ270" s="15">
        <v>0</v>
      </c>
      <c r="AK270" s="15">
        <v>0</v>
      </c>
      <c r="AL270" s="15">
        <v>0</v>
      </c>
      <c r="AM270" s="15">
        <v>0</v>
      </c>
      <c r="AN270" s="15">
        <v>0</v>
      </c>
      <c r="AO270" s="12"/>
      <c r="AP270" s="16">
        <v>174</v>
      </c>
      <c r="AQ270" s="17">
        <v>9</v>
      </c>
      <c r="AR270" s="18" t="s">
        <v>37</v>
      </c>
      <c r="AS270" s="19">
        <v>4200</v>
      </c>
      <c r="AT270" s="19" t="s">
        <v>37</v>
      </c>
      <c r="AV270" s="16">
        <v>174</v>
      </c>
      <c r="AW270" s="17">
        <v>40</v>
      </c>
      <c r="AX270" s="18" t="s">
        <v>37</v>
      </c>
      <c r="AY270" s="19">
        <v>174</v>
      </c>
      <c r="AZ270" s="19" t="s">
        <v>37</v>
      </c>
    </row>
    <row r="271" spans="9:52" customFormat="1" x14ac:dyDescent="0.15">
      <c r="I271" s="14">
        <v>44830</v>
      </c>
      <c r="J271" s="15">
        <v>0</v>
      </c>
      <c r="K271" s="15">
        <v>0</v>
      </c>
      <c r="L271" s="15">
        <v>0</v>
      </c>
      <c r="M271" s="15">
        <v>0</v>
      </c>
      <c r="N271" s="15">
        <v>65</v>
      </c>
      <c r="O271" s="15">
        <v>64</v>
      </c>
      <c r="P271" s="15">
        <v>0</v>
      </c>
      <c r="Q271" s="15">
        <v>0</v>
      </c>
      <c r="R271" s="15">
        <v>0</v>
      </c>
      <c r="S271" s="15">
        <v>0</v>
      </c>
      <c r="T271" s="15">
        <v>45</v>
      </c>
      <c r="U271" s="15">
        <v>0</v>
      </c>
      <c r="V271" s="15">
        <v>0</v>
      </c>
      <c r="W271" s="15">
        <v>0</v>
      </c>
      <c r="X271" s="15">
        <v>0</v>
      </c>
      <c r="Y271" s="15">
        <v>0</v>
      </c>
      <c r="Z271" s="15">
        <v>0</v>
      </c>
      <c r="AA271" s="15">
        <v>0</v>
      </c>
      <c r="AB271" s="15">
        <v>0</v>
      </c>
      <c r="AC271" s="15">
        <v>0</v>
      </c>
      <c r="AD271" s="15">
        <v>0</v>
      </c>
      <c r="AE271" s="15">
        <v>0</v>
      </c>
      <c r="AF271" s="15">
        <v>0</v>
      </c>
      <c r="AG271" s="15">
        <v>0</v>
      </c>
      <c r="AH271" s="15">
        <v>0</v>
      </c>
      <c r="AI271" s="15">
        <v>0</v>
      </c>
      <c r="AJ271" s="15">
        <v>0</v>
      </c>
      <c r="AK271" s="15">
        <v>0</v>
      </c>
      <c r="AL271" s="15">
        <v>0</v>
      </c>
      <c r="AM271" s="15">
        <v>0</v>
      </c>
      <c r="AN271" s="15">
        <v>0</v>
      </c>
      <c r="AO271" s="12"/>
      <c r="AP271" s="16">
        <v>174</v>
      </c>
      <c r="AQ271" s="17">
        <v>9</v>
      </c>
      <c r="AR271" s="18" t="s">
        <v>37</v>
      </c>
      <c r="AS271" s="19">
        <v>4374</v>
      </c>
      <c r="AT271" s="19" t="s">
        <v>37</v>
      </c>
      <c r="AV271" s="16">
        <v>174</v>
      </c>
      <c r="AW271" s="17">
        <v>40</v>
      </c>
      <c r="AX271" s="18" t="s">
        <v>37</v>
      </c>
      <c r="AY271" s="19">
        <v>348</v>
      </c>
      <c r="AZ271" s="19" t="s">
        <v>37</v>
      </c>
    </row>
    <row r="272" spans="9:52" customFormat="1" x14ac:dyDescent="0.15">
      <c r="I272" s="14">
        <v>44831</v>
      </c>
      <c r="J272" s="15">
        <v>0</v>
      </c>
      <c r="K272" s="15">
        <v>0</v>
      </c>
      <c r="L272" s="15">
        <v>0</v>
      </c>
      <c r="M272" s="15">
        <v>0</v>
      </c>
      <c r="N272" s="15">
        <v>65</v>
      </c>
      <c r="O272" s="15">
        <v>64</v>
      </c>
      <c r="P272" s="15">
        <v>0</v>
      </c>
      <c r="Q272" s="15">
        <v>0</v>
      </c>
      <c r="R272" s="15">
        <v>0</v>
      </c>
      <c r="S272" s="15">
        <v>0</v>
      </c>
      <c r="T272" s="15">
        <v>45</v>
      </c>
      <c r="U272" s="15">
        <v>0</v>
      </c>
      <c r="V272" s="15">
        <v>0</v>
      </c>
      <c r="W272" s="15">
        <v>0</v>
      </c>
      <c r="X272" s="15">
        <v>0</v>
      </c>
      <c r="Y272" s="15">
        <v>0</v>
      </c>
      <c r="Z272" s="15">
        <v>0</v>
      </c>
      <c r="AA272" s="15">
        <v>0</v>
      </c>
      <c r="AB272" s="15">
        <v>0</v>
      </c>
      <c r="AC272" s="15">
        <v>0</v>
      </c>
      <c r="AD272" s="15">
        <v>0</v>
      </c>
      <c r="AE272" s="15">
        <v>0</v>
      </c>
      <c r="AF272" s="15">
        <v>0</v>
      </c>
      <c r="AG272" s="15">
        <v>0</v>
      </c>
      <c r="AH272" s="15">
        <v>0</v>
      </c>
      <c r="AI272" s="15">
        <v>0</v>
      </c>
      <c r="AJ272" s="15">
        <v>0</v>
      </c>
      <c r="AK272" s="15">
        <v>0</v>
      </c>
      <c r="AL272" s="15">
        <v>0</v>
      </c>
      <c r="AM272" s="15">
        <v>0</v>
      </c>
      <c r="AN272" s="15">
        <v>0</v>
      </c>
      <c r="AO272" s="12"/>
      <c r="AP272" s="16">
        <v>174</v>
      </c>
      <c r="AQ272" s="17">
        <v>9</v>
      </c>
      <c r="AR272" s="18" t="s">
        <v>37</v>
      </c>
      <c r="AS272" s="19">
        <v>4548</v>
      </c>
      <c r="AT272" s="19" t="s">
        <v>37</v>
      </c>
      <c r="AV272" s="16">
        <v>174</v>
      </c>
      <c r="AW272" s="17">
        <v>40</v>
      </c>
      <c r="AX272" s="18" t="s">
        <v>37</v>
      </c>
      <c r="AY272" s="19">
        <v>522</v>
      </c>
      <c r="AZ272" s="19" t="s">
        <v>37</v>
      </c>
    </row>
    <row r="273" spans="9:52" customFormat="1" x14ac:dyDescent="0.15">
      <c r="I273" s="14">
        <v>44832</v>
      </c>
      <c r="J273" s="15">
        <v>0</v>
      </c>
      <c r="K273" s="15">
        <v>0</v>
      </c>
      <c r="L273" s="15">
        <v>0</v>
      </c>
      <c r="M273" s="15">
        <v>0</v>
      </c>
      <c r="N273" s="15">
        <v>65</v>
      </c>
      <c r="O273" s="15">
        <v>64</v>
      </c>
      <c r="P273" s="15">
        <v>0</v>
      </c>
      <c r="Q273" s="15">
        <v>0</v>
      </c>
      <c r="R273" s="15">
        <v>0</v>
      </c>
      <c r="S273" s="15">
        <v>0</v>
      </c>
      <c r="T273" s="15">
        <v>45</v>
      </c>
      <c r="U273" s="15">
        <v>0</v>
      </c>
      <c r="V273" s="15">
        <v>0</v>
      </c>
      <c r="W273" s="15">
        <v>0</v>
      </c>
      <c r="X273" s="15">
        <v>0</v>
      </c>
      <c r="Y273" s="15">
        <v>0</v>
      </c>
      <c r="Z273" s="15">
        <v>0</v>
      </c>
      <c r="AA273" s="15">
        <v>0</v>
      </c>
      <c r="AB273" s="15">
        <v>0</v>
      </c>
      <c r="AC273" s="15">
        <v>0</v>
      </c>
      <c r="AD273" s="15">
        <v>0</v>
      </c>
      <c r="AE273" s="15">
        <v>0</v>
      </c>
      <c r="AF273" s="15">
        <v>0</v>
      </c>
      <c r="AG273" s="15">
        <v>0</v>
      </c>
      <c r="AH273" s="15">
        <v>0</v>
      </c>
      <c r="AI273" s="15">
        <v>0</v>
      </c>
      <c r="AJ273" s="15">
        <v>0</v>
      </c>
      <c r="AK273" s="15">
        <v>0</v>
      </c>
      <c r="AL273" s="15">
        <v>0</v>
      </c>
      <c r="AM273" s="15">
        <v>0</v>
      </c>
      <c r="AN273" s="15">
        <v>0</v>
      </c>
      <c r="AO273" s="12"/>
      <c r="AP273" s="16">
        <v>174</v>
      </c>
      <c r="AQ273" s="17">
        <v>9</v>
      </c>
      <c r="AR273" s="18" t="s">
        <v>37</v>
      </c>
      <c r="AS273" s="19">
        <v>4722</v>
      </c>
      <c r="AT273" s="19" t="s">
        <v>37</v>
      </c>
      <c r="AV273" s="16">
        <v>174</v>
      </c>
      <c r="AW273" s="17">
        <v>40</v>
      </c>
      <c r="AX273" s="18" t="s">
        <v>37</v>
      </c>
      <c r="AY273" s="19">
        <v>696</v>
      </c>
      <c r="AZ273" s="19" t="s">
        <v>37</v>
      </c>
    </row>
    <row r="274" spans="9:52" customFormat="1" x14ac:dyDescent="0.15">
      <c r="I274" s="14">
        <v>44833</v>
      </c>
      <c r="J274" s="15">
        <v>0</v>
      </c>
      <c r="K274" s="15">
        <v>0</v>
      </c>
      <c r="L274" s="15">
        <v>0</v>
      </c>
      <c r="M274" s="15">
        <v>0</v>
      </c>
      <c r="N274" s="15">
        <v>66</v>
      </c>
      <c r="O274" s="15">
        <v>64</v>
      </c>
      <c r="P274" s="15">
        <v>0</v>
      </c>
      <c r="Q274" s="15">
        <v>0</v>
      </c>
      <c r="R274" s="15">
        <v>0</v>
      </c>
      <c r="S274" s="15">
        <v>0</v>
      </c>
      <c r="T274" s="15">
        <v>45</v>
      </c>
      <c r="U274" s="15">
        <v>0</v>
      </c>
      <c r="V274" s="15">
        <v>0</v>
      </c>
      <c r="W274" s="15">
        <v>0</v>
      </c>
      <c r="X274" s="15">
        <v>0</v>
      </c>
      <c r="Y274" s="15">
        <v>0</v>
      </c>
      <c r="Z274" s="15">
        <v>0</v>
      </c>
      <c r="AA274" s="15">
        <v>0</v>
      </c>
      <c r="AB274" s="15">
        <v>0</v>
      </c>
      <c r="AC274" s="15">
        <v>0</v>
      </c>
      <c r="AD274" s="15">
        <v>0</v>
      </c>
      <c r="AE274" s="15">
        <v>0</v>
      </c>
      <c r="AF274" s="15">
        <v>0</v>
      </c>
      <c r="AG274" s="15">
        <v>0</v>
      </c>
      <c r="AH274" s="15">
        <v>0</v>
      </c>
      <c r="AI274" s="15">
        <v>0</v>
      </c>
      <c r="AJ274" s="15">
        <v>0</v>
      </c>
      <c r="AK274" s="15">
        <v>0</v>
      </c>
      <c r="AL274" s="15">
        <v>0</v>
      </c>
      <c r="AM274" s="15">
        <v>0</v>
      </c>
      <c r="AN274" s="15">
        <v>0</v>
      </c>
      <c r="AO274" s="12"/>
      <c r="AP274" s="16">
        <v>175</v>
      </c>
      <c r="AQ274" s="17">
        <v>9</v>
      </c>
      <c r="AR274" s="18" t="s">
        <v>37</v>
      </c>
      <c r="AS274" s="19">
        <v>4897</v>
      </c>
      <c r="AT274" s="19" t="s">
        <v>37</v>
      </c>
      <c r="AV274" s="16">
        <v>175</v>
      </c>
      <c r="AW274" s="17">
        <v>40</v>
      </c>
      <c r="AX274" s="18" t="s">
        <v>37</v>
      </c>
      <c r="AY274" s="19">
        <v>871</v>
      </c>
      <c r="AZ274" s="19" t="s">
        <v>37</v>
      </c>
    </row>
    <row r="275" spans="9:52" customFormat="1" x14ac:dyDescent="0.15">
      <c r="I275" s="14">
        <v>44834</v>
      </c>
      <c r="J275" s="15">
        <v>0</v>
      </c>
      <c r="K275" s="15">
        <v>0</v>
      </c>
      <c r="L275" s="15">
        <v>0</v>
      </c>
      <c r="M275" s="15">
        <v>0</v>
      </c>
      <c r="N275" s="15">
        <v>66</v>
      </c>
      <c r="O275" s="15">
        <v>64</v>
      </c>
      <c r="P275" s="15">
        <v>0</v>
      </c>
      <c r="Q275" s="15">
        <v>0</v>
      </c>
      <c r="R275" s="15">
        <v>0</v>
      </c>
      <c r="S275" s="15">
        <v>0</v>
      </c>
      <c r="T275" s="15">
        <v>45</v>
      </c>
      <c r="U275" s="15">
        <v>0</v>
      </c>
      <c r="V275" s="15">
        <v>0</v>
      </c>
      <c r="W275" s="15">
        <v>0</v>
      </c>
      <c r="X275" s="15">
        <v>0</v>
      </c>
      <c r="Y275" s="15">
        <v>0</v>
      </c>
      <c r="Z275" s="15">
        <v>0</v>
      </c>
      <c r="AA275" s="15">
        <v>0</v>
      </c>
      <c r="AB275" s="15">
        <v>0</v>
      </c>
      <c r="AC275" s="15">
        <v>0</v>
      </c>
      <c r="AD275" s="15">
        <v>0</v>
      </c>
      <c r="AE275" s="15">
        <v>0</v>
      </c>
      <c r="AF275" s="15">
        <v>0</v>
      </c>
      <c r="AG275" s="15">
        <v>0</v>
      </c>
      <c r="AH275" s="15">
        <v>0</v>
      </c>
      <c r="AI275" s="15">
        <v>0</v>
      </c>
      <c r="AJ275" s="15">
        <v>0</v>
      </c>
      <c r="AK275" s="15">
        <v>0</v>
      </c>
      <c r="AL275" s="15">
        <v>0</v>
      </c>
      <c r="AM275" s="15">
        <v>0</v>
      </c>
      <c r="AN275" s="15">
        <v>0</v>
      </c>
      <c r="AO275" s="12"/>
      <c r="AP275" s="16">
        <v>175</v>
      </c>
      <c r="AQ275" s="17">
        <v>9</v>
      </c>
      <c r="AR275" s="18">
        <v>9</v>
      </c>
      <c r="AS275" s="19">
        <v>5072</v>
      </c>
      <c r="AT275" s="19">
        <v>5072</v>
      </c>
      <c r="AV275" s="16">
        <v>175</v>
      </c>
      <c r="AW275" s="17">
        <v>40</v>
      </c>
      <c r="AX275" s="18" t="s">
        <v>37</v>
      </c>
      <c r="AY275" s="19">
        <v>1046</v>
      </c>
      <c r="AZ275" s="19" t="s">
        <v>37</v>
      </c>
    </row>
    <row r="276" spans="9:52" customFormat="1" x14ac:dyDescent="0.15">
      <c r="I276" s="14">
        <v>44835</v>
      </c>
      <c r="J276" s="15">
        <v>0</v>
      </c>
      <c r="K276" s="15">
        <v>0</v>
      </c>
      <c r="L276" s="15">
        <v>0</v>
      </c>
      <c r="M276" s="15">
        <v>0</v>
      </c>
      <c r="N276" s="15">
        <v>66</v>
      </c>
      <c r="O276" s="15">
        <v>64</v>
      </c>
      <c r="P276" s="15">
        <v>0</v>
      </c>
      <c r="Q276" s="15">
        <v>0</v>
      </c>
      <c r="R276" s="15">
        <v>0</v>
      </c>
      <c r="S276" s="15">
        <v>0</v>
      </c>
      <c r="T276" s="15">
        <v>45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2"/>
      <c r="AP276" s="16">
        <v>175</v>
      </c>
      <c r="AQ276" s="17">
        <v>10</v>
      </c>
      <c r="AR276" s="18" t="s">
        <v>37</v>
      </c>
      <c r="AS276" s="19">
        <v>175</v>
      </c>
      <c r="AT276" s="19" t="s">
        <v>37</v>
      </c>
      <c r="AV276" s="16">
        <v>175</v>
      </c>
      <c r="AW276" s="17">
        <v>40</v>
      </c>
      <c r="AX276" s="18">
        <v>40</v>
      </c>
      <c r="AY276" s="19">
        <v>1221</v>
      </c>
      <c r="AZ276" s="19">
        <v>1221</v>
      </c>
    </row>
    <row r="277" spans="9:52" customFormat="1" x14ac:dyDescent="0.15">
      <c r="I277" s="14">
        <v>44836</v>
      </c>
      <c r="J277" s="15">
        <v>0</v>
      </c>
      <c r="K277" s="15">
        <v>0</v>
      </c>
      <c r="L277" s="15">
        <v>0</v>
      </c>
      <c r="M277" s="15">
        <v>0</v>
      </c>
      <c r="N277" s="15">
        <v>66</v>
      </c>
      <c r="O277" s="15">
        <v>65</v>
      </c>
      <c r="P277" s="15">
        <v>0</v>
      </c>
      <c r="Q277" s="15">
        <v>0</v>
      </c>
      <c r="R277" s="15">
        <v>0</v>
      </c>
      <c r="S277" s="15">
        <v>0</v>
      </c>
      <c r="T277" s="15">
        <v>46</v>
      </c>
      <c r="U277" s="15">
        <v>0</v>
      </c>
      <c r="V277" s="15">
        <v>0</v>
      </c>
      <c r="W277" s="15">
        <v>0</v>
      </c>
      <c r="X277" s="15">
        <v>0</v>
      </c>
      <c r="Y277" s="15">
        <v>0</v>
      </c>
      <c r="Z277" s="15">
        <v>0</v>
      </c>
      <c r="AA277" s="15">
        <v>0</v>
      </c>
      <c r="AB277" s="15">
        <v>0</v>
      </c>
      <c r="AC277" s="15">
        <v>0</v>
      </c>
      <c r="AD277" s="15">
        <v>0</v>
      </c>
      <c r="AE277" s="15">
        <v>0</v>
      </c>
      <c r="AF277" s="15">
        <v>0</v>
      </c>
      <c r="AG277" s="15">
        <v>0</v>
      </c>
      <c r="AH277" s="15">
        <v>0</v>
      </c>
      <c r="AI277" s="15">
        <v>0</v>
      </c>
      <c r="AJ277" s="15">
        <v>0</v>
      </c>
      <c r="AK277" s="15">
        <v>0</v>
      </c>
      <c r="AL277" s="15">
        <v>0</v>
      </c>
      <c r="AM277" s="15">
        <v>0</v>
      </c>
      <c r="AN277" s="15">
        <v>0</v>
      </c>
      <c r="AO277" s="12"/>
      <c r="AP277" s="16">
        <v>177</v>
      </c>
      <c r="AQ277" s="17">
        <v>10</v>
      </c>
      <c r="AR277" s="18" t="s">
        <v>37</v>
      </c>
      <c r="AS277" s="19">
        <v>352</v>
      </c>
      <c r="AT277" s="19" t="s">
        <v>37</v>
      </c>
      <c r="AV277" s="16">
        <v>177</v>
      </c>
      <c r="AW277" s="17">
        <v>41</v>
      </c>
      <c r="AX277" s="18" t="s">
        <v>37</v>
      </c>
      <c r="AY277" s="19">
        <v>177</v>
      </c>
      <c r="AZ277" s="19" t="s">
        <v>37</v>
      </c>
    </row>
    <row r="278" spans="9:52" customFormat="1" x14ac:dyDescent="0.15">
      <c r="I278" s="14">
        <v>44837</v>
      </c>
      <c r="J278" s="15">
        <v>0</v>
      </c>
      <c r="K278" s="15">
        <v>0</v>
      </c>
      <c r="L278" s="15">
        <v>0</v>
      </c>
      <c r="M278" s="15">
        <v>0</v>
      </c>
      <c r="N278" s="15">
        <v>66</v>
      </c>
      <c r="O278" s="15">
        <v>65</v>
      </c>
      <c r="P278" s="15">
        <v>0</v>
      </c>
      <c r="Q278" s="15">
        <v>0</v>
      </c>
      <c r="R278" s="15">
        <v>0</v>
      </c>
      <c r="S278" s="15">
        <v>0</v>
      </c>
      <c r="T278" s="15">
        <v>46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0</v>
      </c>
      <c r="AA278" s="15">
        <v>0</v>
      </c>
      <c r="AB278" s="15">
        <v>0</v>
      </c>
      <c r="AC278" s="15">
        <v>0</v>
      </c>
      <c r="AD278" s="15">
        <v>0</v>
      </c>
      <c r="AE278" s="15">
        <v>0</v>
      </c>
      <c r="AF278" s="15">
        <v>0</v>
      </c>
      <c r="AG278" s="15">
        <v>0</v>
      </c>
      <c r="AH278" s="15">
        <v>0</v>
      </c>
      <c r="AI278" s="15">
        <v>0</v>
      </c>
      <c r="AJ278" s="15">
        <v>0</v>
      </c>
      <c r="AK278" s="15">
        <v>0</v>
      </c>
      <c r="AL278" s="15">
        <v>0</v>
      </c>
      <c r="AM278" s="15">
        <v>0</v>
      </c>
      <c r="AN278" s="15">
        <v>0</v>
      </c>
      <c r="AO278" s="12"/>
      <c r="AP278" s="16">
        <v>177</v>
      </c>
      <c r="AQ278" s="17">
        <v>10</v>
      </c>
      <c r="AR278" s="18" t="s">
        <v>37</v>
      </c>
      <c r="AS278" s="19">
        <v>529</v>
      </c>
      <c r="AT278" s="19" t="s">
        <v>37</v>
      </c>
      <c r="AV278" s="16">
        <v>177</v>
      </c>
      <c r="AW278" s="17">
        <v>41</v>
      </c>
      <c r="AX278" s="18" t="s">
        <v>37</v>
      </c>
      <c r="AY278" s="19">
        <v>354</v>
      </c>
      <c r="AZ278" s="19" t="s">
        <v>37</v>
      </c>
    </row>
    <row r="279" spans="9:52" customFormat="1" x14ac:dyDescent="0.15">
      <c r="I279" s="14">
        <v>44838</v>
      </c>
      <c r="J279" s="15">
        <v>0</v>
      </c>
      <c r="K279" s="15">
        <v>0</v>
      </c>
      <c r="L279" s="15">
        <v>0</v>
      </c>
      <c r="M279" s="15">
        <v>0</v>
      </c>
      <c r="N279" s="15">
        <v>66</v>
      </c>
      <c r="O279" s="15">
        <v>65</v>
      </c>
      <c r="P279" s="15">
        <v>0</v>
      </c>
      <c r="Q279" s="15">
        <v>0</v>
      </c>
      <c r="R279" s="15">
        <v>0</v>
      </c>
      <c r="S279" s="15">
        <v>0</v>
      </c>
      <c r="T279" s="15">
        <v>46</v>
      </c>
      <c r="U279" s="15">
        <v>0</v>
      </c>
      <c r="V279" s="15">
        <v>0</v>
      </c>
      <c r="W279" s="15">
        <v>0</v>
      </c>
      <c r="X279" s="15">
        <v>0</v>
      </c>
      <c r="Y279" s="15">
        <v>0</v>
      </c>
      <c r="Z279" s="15">
        <v>0</v>
      </c>
      <c r="AA279" s="15">
        <v>0</v>
      </c>
      <c r="AB279" s="15">
        <v>0</v>
      </c>
      <c r="AC279" s="15">
        <v>0</v>
      </c>
      <c r="AD279" s="15">
        <v>0</v>
      </c>
      <c r="AE279" s="15">
        <v>0</v>
      </c>
      <c r="AF279" s="15">
        <v>0</v>
      </c>
      <c r="AG279" s="15">
        <v>0</v>
      </c>
      <c r="AH279" s="15">
        <v>0</v>
      </c>
      <c r="AI279" s="15">
        <v>0</v>
      </c>
      <c r="AJ279" s="15">
        <v>0</v>
      </c>
      <c r="AK279" s="15">
        <v>0</v>
      </c>
      <c r="AL279" s="15">
        <v>0</v>
      </c>
      <c r="AM279" s="15">
        <v>0</v>
      </c>
      <c r="AN279" s="15">
        <v>0</v>
      </c>
      <c r="AO279" s="12"/>
      <c r="AP279" s="16">
        <v>177</v>
      </c>
      <c r="AQ279" s="17">
        <v>10</v>
      </c>
      <c r="AR279" s="18" t="s">
        <v>37</v>
      </c>
      <c r="AS279" s="19">
        <v>706</v>
      </c>
      <c r="AT279" s="19" t="s">
        <v>37</v>
      </c>
      <c r="AV279" s="16">
        <v>177</v>
      </c>
      <c r="AW279" s="17">
        <v>41</v>
      </c>
      <c r="AX279" s="18" t="s">
        <v>37</v>
      </c>
      <c r="AY279" s="19">
        <v>531</v>
      </c>
      <c r="AZ279" s="19" t="s">
        <v>37</v>
      </c>
    </row>
    <row r="280" spans="9:52" customFormat="1" x14ac:dyDescent="0.15">
      <c r="I280" s="14">
        <v>44839</v>
      </c>
      <c r="J280" s="15">
        <v>0</v>
      </c>
      <c r="K280" s="15">
        <v>0</v>
      </c>
      <c r="L280" s="15">
        <v>0</v>
      </c>
      <c r="M280" s="15">
        <v>0</v>
      </c>
      <c r="N280" s="15">
        <v>66</v>
      </c>
      <c r="O280" s="15">
        <v>65</v>
      </c>
      <c r="P280" s="15">
        <v>0</v>
      </c>
      <c r="Q280" s="15">
        <v>0</v>
      </c>
      <c r="R280" s="15">
        <v>0</v>
      </c>
      <c r="S280" s="15">
        <v>0</v>
      </c>
      <c r="T280" s="15">
        <v>46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0</v>
      </c>
      <c r="AA280" s="15">
        <v>0</v>
      </c>
      <c r="AB280" s="15">
        <v>0</v>
      </c>
      <c r="AC280" s="15">
        <v>0</v>
      </c>
      <c r="AD280" s="15">
        <v>0</v>
      </c>
      <c r="AE280" s="15">
        <v>0</v>
      </c>
      <c r="AF280" s="15">
        <v>0</v>
      </c>
      <c r="AG280" s="15">
        <v>0</v>
      </c>
      <c r="AH280" s="15">
        <v>0</v>
      </c>
      <c r="AI280" s="15">
        <v>0</v>
      </c>
      <c r="AJ280" s="15">
        <v>0</v>
      </c>
      <c r="AK280" s="15">
        <v>0</v>
      </c>
      <c r="AL280" s="15">
        <v>0</v>
      </c>
      <c r="AM280" s="15">
        <v>0</v>
      </c>
      <c r="AN280" s="15">
        <v>0</v>
      </c>
      <c r="AO280" s="12"/>
      <c r="AP280" s="16">
        <v>177</v>
      </c>
      <c r="AQ280" s="17">
        <v>10</v>
      </c>
      <c r="AR280" s="18" t="s">
        <v>37</v>
      </c>
      <c r="AS280" s="19">
        <v>883</v>
      </c>
      <c r="AT280" s="19" t="s">
        <v>37</v>
      </c>
      <c r="AV280" s="16">
        <v>177</v>
      </c>
      <c r="AW280" s="17">
        <v>41</v>
      </c>
      <c r="AX280" s="18" t="s">
        <v>37</v>
      </c>
      <c r="AY280" s="19">
        <v>708</v>
      </c>
      <c r="AZ280" s="19" t="s">
        <v>37</v>
      </c>
    </row>
    <row r="281" spans="9:52" customFormat="1" x14ac:dyDescent="0.15">
      <c r="I281" s="14">
        <v>44840</v>
      </c>
      <c r="J281" s="15">
        <v>0</v>
      </c>
      <c r="K281" s="15">
        <v>0</v>
      </c>
      <c r="L281" s="15">
        <v>0</v>
      </c>
      <c r="M281" s="15">
        <v>0</v>
      </c>
      <c r="N281" s="15">
        <v>0</v>
      </c>
      <c r="O281" s="15">
        <v>65</v>
      </c>
      <c r="P281" s="15">
        <v>0</v>
      </c>
      <c r="Q281" s="15">
        <v>0</v>
      </c>
      <c r="R281" s="15">
        <v>0</v>
      </c>
      <c r="S281" s="15">
        <v>0</v>
      </c>
      <c r="T281" s="15">
        <v>46</v>
      </c>
      <c r="U281" s="15">
        <v>0</v>
      </c>
      <c r="V281" s="15">
        <v>0</v>
      </c>
      <c r="W281" s="15">
        <v>0</v>
      </c>
      <c r="X281" s="15">
        <v>0</v>
      </c>
      <c r="Y281" s="15">
        <v>0</v>
      </c>
      <c r="Z281" s="15">
        <v>0</v>
      </c>
      <c r="AA281" s="15">
        <v>0</v>
      </c>
      <c r="AB281" s="15">
        <v>0</v>
      </c>
      <c r="AC281" s="15">
        <v>0</v>
      </c>
      <c r="AD281" s="15">
        <v>0</v>
      </c>
      <c r="AE281" s="15">
        <v>0</v>
      </c>
      <c r="AF281" s="15">
        <v>0</v>
      </c>
      <c r="AG281" s="15">
        <v>0</v>
      </c>
      <c r="AH281" s="15">
        <v>0</v>
      </c>
      <c r="AI281" s="15">
        <v>0</v>
      </c>
      <c r="AJ281" s="15">
        <v>0</v>
      </c>
      <c r="AK281" s="15">
        <v>0</v>
      </c>
      <c r="AL281" s="15">
        <v>0</v>
      </c>
      <c r="AM281" s="15">
        <v>0</v>
      </c>
      <c r="AN281" s="15">
        <v>0</v>
      </c>
      <c r="AO281" s="12"/>
      <c r="AP281" s="16">
        <v>111</v>
      </c>
      <c r="AQ281" s="17">
        <v>10</v>
      </c>
      <c r="AR281" s="18" t="s">
        <v>37</v>
      </c>
      <c r="AS281" s="19">
        <v>994</v>
      </c>
      <c r="AT281" s="19" t="s">
        <v>37</v>
      </c>
      <c r="AV281" s="16">
        <v>111</v>
      </c>
      <c r="AW281" s="17">
        <v>41</v>
      </c>
      <c r="AX281" s="18" t="s">
        <v>37</v>
      </c>
      <c r="AY281" s="19">
        <v>819</v>
      </c>
      <c r="AZ281" s="19" t="s">
        <v>37</v>
      </c>
    </row>
    <row r="282" spans="9:52" customFormat="1" x14ac:dyDescent="0.15">
      <c r="I282" s="14">
        <v>44841</v>
      </c>
      <c r="J282" s="15">
        <v>0</v>
      </c>
      <c r="K282" s="15">
        <v>0</v>
      </c>
      <c r="L282" s="15">
        <v>0</v>
      </c>
      <c r="M282" s="15">
        <v>0</v>
      </c>
      <c r="N282" s="15">
        <v>0</v>
      </c>
      <c r="O282" s="15">
        <v>65</v>
      </c>
      <c r="P282" s="15">
        <v>0</v>
      </c>
      <c r="Q282" s="15">
        <v>0</v>
      </c>
      <c r="R282" s="15">
        <v>0</v>
      </c>
      <c r="S282" s="15">
        <v>0</v>
      </c>
      <c r="T282" s="15">
        <v>46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0</v>
      </c>
      <c r="AA282" s="15">
        <v>0</v>
      </c>
      <c r="AB282" s="15">
        <v>0</v>
      </c>
      <c r="AC282" s="15">
        <v>0</v>
      </c>
      <c r="AD282" s="15">
        <v>0</v>
      </c>
      <c r="AE282" s="15">
        <v>0</v>
      </c>
      <c r="AF282" s="15">
        <v>0</v>
      </c>
      <c r="AG282" s="15">
        <v>0</v>
      </c>
      <c r="AH282" s="15">
        <v>0</v>
      </c>
      <c r="AI282" s="15">
        <v>0</v>
      </c>
      <c r="AJ282" s="15">
        <v>0</v>
      </c>
      <c r="AK282" s="15">
        <v>0</v>
      </c>
      <c r="AL282" s="15">
        <v>0</v>
      </c>
      <c r="AM282" s="15">
        <v>0</v>
      </c>
      <c r="AN282" s="15">
        <v>0</v>
      </c>
      <c r="AO282" s="12"/>
      <c r="AP282" s="16">
        <v>111</v>
      </c>
      <c r="AQ282" s="17">
        <v>10</v>
      </c>
      <c r="AR282" s="18" t="s">
        <v>37</v>
      </c>
      <c r="AS282" s="19">
        <v>1105</v>
      </c>
      <c r="AT282" s="19" t="s">
        <v>37</v>
      </c>
      <c r="AV282" s="16">
        <v>111</v>
      </c>
      <c r="AW282" s="17">
        <v>41</v>
      </c>
      <c r="AX282" s="18" t="s">
        <v>37</v>
      </c>
      <c r="AY282" s="19">
        <v>930</v>
      </c>
      <c r="AZ282" s="19" t="s">
        <v>37</v>
      </c>
    </row>
    <row r="283" spans="9:52" customFormat="1" x14ac:dyDescent="0.15">
      <c r="I283" s="14">
        <v>44842</v>
      </c>
      <c r="J283" s="15">
        <v>0</v>
      </c>
      <c r="K283" s="15">
        <v>0</v>
      </c>
      <c r="L283" s="15">
        <v>0</v>
      </c>
      <c r="M283" s="15">
        <v>0</v>
      </c>
      <c r="N283" s="15">
        <v>0</v>
      </c>
      <c r="O283" s="15">
        <v>65</v>
      </c>
      <c r="P283" s="15">
        <v>0</v>
      </c>
      <c r="Q283" s="15">
        <v>0</v>
      </c>
      <c r="R283" s="15">
        <v>0</v>
      </c>
      <c r="S283" s="15">
        <v>0</v>
      </c>
      <c r="T283" s="15">
        <v>46</v>
      </c>
      <c r="U283" s="15">
        <v>0</v>
      </c>
      <c r="V283" s="15">
        <v>0</v>
      </c>
      <c r="W283" s="15">
        <v>0</v>
      </c>
      <c r="X283" s="15">
        <v>0</v>
      </c>
      <c r="Y283" s="15">
        <v>0</v>
      </c>
      <c r="Z283" s="15">
        <v>0</v>
      </c>
      <c r="AA283" s="15">
        <v>0</v>
      </c>
      <c r="AB283" s="15">
        <v>0</v>
      </c>
      <c r="AC283" s="15">
        <v>0</v>
      </c>
      <c r="AD283" s="15">
        <v>0</v>
      </c>
      <c r="AE283" s="15">
        <v>0</v>
      </c>
      <c r="AF283" s="15">
        <v>0</v>
      </c>
      <c r="AG283" s="15">
        <v>0</v>
      </c>
      <c r="AH283" s="15">
        <v>0</v>
      </c>
      <c r="AI283" s="15">
        <v>0</v>
      </c>
      <c r="AJ283" s="15">
        <v>0</v>
      </c>
      <c r="AK283" s="15">
        <v>0</v>
      </c>
      <c r="AL283" s="15">
        <v>0</v>
      </c>
      <c r="AM283" s="15">
        <v>0</v>
      </c>
      <c r="AN283" s="15">
        <v>0</v>
      </c>
      <c r="AO283" s="12"/>
      <c r="AP283" s="16">
        <v>111</v>
      </c>
      <c r="AQ283" s="17">
        <v>10</v>
      </c>
      <c r="AR283" s="18" t="s">
        <v>37</v>
      </c>
      <c r="AS283" s="19">
        <v>1216</v>
      </c>
      <c r="AT283" s="19" t="s">
        <v>37</v>
      </c>
      <c r="AV283" s="16">
        <v>111</v>
      </c>
      <c r="AW283" s="17">
        <v>41</v>
      </c>
      <c r="AX283" s="18">
        <v>41</v>
      </c>
      <c r="AY283" s="19">
        <v>1041</v>
      </c>
      <c r="AZ283" s="19">
        <v>1041</v>
      </c>
    </row>
    <row r="284" spans="9:52" customFormat="1" x14ac:dyDescent="0.15">
      <c r="I284" s="14">
        <v>44843</v>
      </c>
      <c r="J284" s="15">
        <v>0</v>
      </c>
      <c r="K284" s="15">
        <v>0</v>
      </c>
      <c r="L284" s="15">
        <v>0</v>
      </c>
      <c r="M284" s="15">
        <v>0</v>
      </c>
      <c r="N284" s="15">
        <v>0</v>
      </c>
      <c r="O284" s="15">
        <v>66</v>
      </c>
      <c r="P284" s="15">
        <v>0</v>
      </c>
      <c r="Q284" s="15">
        <v>0</v>
      </c>
      <c r="R284" s="15">
        <v>0</v>
      </c>
      <c r="S284" s="15">
        <v>0</v>
      </c>
      <c r="T284" s="15">
        <v>47</v>
      </c>
      <c r="U284" s="15">
        <v>0</v>
      </c>
      <c r="V284" s="15">
        <v>0</v>
      </c>
      <c r="W284" s="15">
        <v>0</v>
      </c>
      <c r="X284" s="15">
        <v>0</v>
      </c>
      <c r="Y284" s="15">
        <v>0</v>
      </c>
      <c r="Z284" s="15">
        <v>0</v>
      </c>
      <c r="AA284" s="15">
        <v>0</v>
      </c>
      <c r="AB284" s="15">
        <v>0</v>
      </c>
      <c r="AC284" s="15">
        <v>0</v>
      </c>
      <c r="AD284" s="15">
        <v>0</v>
      </c>
      <c r="AE284" s="15">
        <v>0</v>
      </c>
      <c r="AF284" s="15">
        <v>0</v>
      </c>
      <c r="AG284" s="15">
        <v>0</v>
      </c>
      <c r="AH284" s="15">
        <v>0</v>
      </c>
      <c r="AI284" s="15">
        <v>0</v>
      </c>
      <c r="AJ284" s="15">
        <v>0</v>
      </c>
      <c r="AK284" s="15">
        <v>0</v>
      </c>
      <c r="AL284" s="15">
        <v>0</v>
      </c>
      <c r="AM284" s="15">
        <v>0</v>
      </c>
      <c r="AN284" s="15">
        <v>0</v>
      </c>
      <c r="AO284" s="12"/>
      <c r="AP284" s="16">
        <v>113</v>
      </c>
      <c r="AQ284" s="17">
        <v>10</v>
      </c>
      <c r="AR284" s="18" t="s">
        <v>37</v>
      </c>
      <c r="AS284" s="19">
        <v>1329</v>
      </c>
      <c r="AT284" s="19" t="s">
        <v>37</v>
      </c>
      <c r="AV284" s="16">
        <v>113</v>
      </c>
      <c r="AW284" s="17">
        <v>42</v>
      </c>
      <c r="AX284" s="18" t="s">
        <v>37</v>
      </c>
      <c r="AY284" s="19">
        <v>113</v>
      </c>
      <c r="AZ284" s="19" t="s">
        <v>37</v>
      </c>
    </row>
    <row r="285" spans="9:52" customFormat="1" x14ac:dyDescent="0.15">
      <c r="I285" s="14">
        <v>44844</v>
      </c>
      <c r="J285" s="15">
        <v>0</v>
      </c>
      <c r="K285" s="15">
        <v>0</v>
      </c>
      <c r="L285" s="15">
        <v>0</v>
      </c>
      <c r="M285" s="15">
        <v>0</v>
      </c>
      <c r="N285" s="15">
        <v>0</v>
      </c>
      <c r="O285" s="15">
        <v>66</v>
      </c>
      <c r="P285" s="15">
        <v>0</v>
      </c>
      <c r="Q285" s="15">
        <v>0</v>
      </c>
      <c r="R285" s="15">
        <v>0</v>
      </c>
      <c r="S285" s="15">
        <v>0</v>
      </c>
      <c r="T285" s="15">
        <v>47</v>
      </c>
      <c r="U285" s="15">
        <v>0</v>
      </c>
      <c r="V285" s="15">
        <v>0</v>
      </c>
      <c r="W285" s="15">
        <v>0</v>
      </c>
      <c r="X285" s="15">
        <v>0</v>
      </c>
      <c r="Y285" s="15">
        <v>0</v>
      </c>
      <c r="Z285" s="15">
        <v>0</v>
      </c>
      <c r="AA285" s="15">
        <v>0</v>
      </c>
      <c r="AB285" s="15">
        <v>0</v>
      </c>
      <c r="AC285" s="15">
        <v>0</v>
      </c>
      <c r="AD285" s="15">
        <v>0</v>
      </c>
      <c r="AE285" s="15">
        <v>0</v>
      </c>
      <c r="AF285" s="15">
        <v>0</v>
      </c>
      <c r="AG285" s="15">
        <v>0</v>
      </c>
      <c r="AH285" s="15">
        <v>0</v>
      </c>
      <c r="AI285" s="15">
        <v>0</v>
      </c>
      <c r="AJ285" s="15">
        <v>0</v>
      </c>
      <c r="AK285" s="15">
        <v>0</v>
      </c>
      <c r="AL285" s="15">
        <v>0</v>
      </c>
      <c r="AM285" s="15">
        <v>0</v>
      </c>
      <c r="AN285" s="15">
        <v>0</v>
      </c>
      <c r="AO285" s="12"/>
      <c r="AP285" s="16">
        <v>113</v>
      </c>
      <c r="AQ285" s="17">
        <v>10</v>
      </c>
      <c r="AR285" s="18" t="s">
        <v>37</v>
      </c>
      <c r="AS285" s="19">
        <v>1442</v>
      </c>
      <c r="AT285" s="19" t="s">
        <v>37</v>
      </c>
      <c r="AV285" s="16">
        <v>113</v>
      </c>
      <c r="AW285" s="17">
        <v>42</v>
      </c>
      <c r="AX285" s="18" t="s">
        <v>37</v>
      </c>
      <c r="AY285" s="19">
        <v>226</v>
      </c>
      <c r="AZ285" s="19" t="s">
        <v>37</v>
      </c>
    </row>
    <row r="286" spans="9:52" customFormat="1" x14ac:dyDescent="0.15">
      <c r="I286" s="14">
        <v>44845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66</v>
      </c>
      <c r="P286" s="15">
        <v>0</v>
      </c>
      <c r="Q286" s="15">
        <v>0</v>
      </c>
      <c r="R286" s="15">
        <v>0</v>
      </c>
      <c r="S286" s="15">
        <v>0</v>
      </c>
      <c r="T286" s="15">
        <v>47</v>
      </c>
      <c r="U286" s="15">
        <v>0</v>
      </c>
      <c r="V286" s="15">
        <v>0</v>
      </c>
      <c r="W286" s="15">
        <v>0</v>
      </c>
      <c r="X286" s="15">
        <v>0</v>
      </c>
      <c r="Y286" s="15">
        <v>0</v>
      </c>
      <c r="Z286" s="15">
        <v>0</v>
      </c>
      <c r="AA286" s="15">
        <v>0</v>
      </c>
      <c r="AB286" s="15">
        <v>0</v>
      </c>
      <c r="AC286" s="15">
        <v>0</v>
      </c>
      <c r="AD286" s="15">
        <v>0</v>
      </c>
      <c r="AE286" s="15">
        <v>0</v>
      </c>
      <c r="AF286" s="15">
        <v>0</v>
      </c>
      <c r="AG286" s="15">
        <v>0</v>
      </c>
      <c r="AH286" s="15">
        <v>0</v>
      </c>
      <c r="AI286" s="15">
        <v>0</v>
      </c>
      <c r="AJ286" s="15">
        <v>0</v>
      </c>
      <c r="AK286" s="15">
        <v>0</v>
      </c>
      <c r="AL286" s="15">
        <v>0</v>
      </c>
      <c r="AM286" s="15">
        <v>0</v>
      </c>
      <c r="AN286" s="15">
        <v>0</v>
      </c>
      <c r="AO286" s="12"/>
      <c r="AP286" s="16">
        <v>113</v>
      </c>
      <c r="AQ286" s="17">
        <v>10</v>
      </c>
      <c r="AR286" s="18" t="s">
        <v>37</v>
      </c>
      <c r="AS286" s="19">
        <v>1555</v>
      </c>
      <c r="AT286" s="19" t="s">
        <v>37</v>
      </c>
      <c r="AV286" s="16">
        <v>113</v>
      </c>
      <c r="AW286" s="17">
        <v>42</v>
      </c>
      <c r="AX286" s="18" t="s">
        <v>37</v>
      </c>
      <c r="AY286" s="19">
        <v>339</v>
      </c>
      <c r="AZ286" s="19" t="s">
        <v>37</v>
      </c>
    </row>
    <row r="287" spans="9:52" customFormat="1" x14ac:dyDescent="0.15">
      <c r="I287" s="14">
        <v>44846</v>
      </c>
      <c r="J287" s="15">
        <v>0</v>
      </c>
      <c r="K287" s="15">
        <v>0</v>
      </c>
      <c r="L287" s="15">
        <v>0</v>
      </c>
      <c r="M287" s="15">
        <v>0</v>
      </c>
      <c r="N287" s="15">
        <v>0</v>
      </c>
      <c r="O287" s="15">
        <v>66</v>
      </c>
      <c r="P287" s="15">
        <v>0</v>
      </c>
      <c r="Q287" s="15">
        <v>0</v>
      </c>
      <c r="R287" s="15">
        <v>0</v>
      </c>
      <c r="S287" s="15">
        <v>0</v>
      </c>
      <c r="T287" s="15">
        <v>47</v>
      </c>
      <c r="U287" s="15">
        <v>0</v>
      </c>
      <c r="V287" s="15">
        <v>0</v>
      </c>
      <c r="W287" s="15">
        <v>0</v>
      </c>
      <c r="X287" s="15">
        <v>0</v>
      </c>
      <c r="Y287" s="15">
        <v>0</v>
      </c>
      <c r="Z287" s="15">
        <v>0</v>
      </c>
      <c r="AA287" s="15">
        <v>0</v>
      </c>
      <c r="AB287" s="15">
        <v>0</v>
      </c>
      <c r="AC287" s="15">
        <v>0</v>
      </c>
      <c r="AD287" s="15">
        <v>0</v>
      </c>
      <c r="AE287" s="15">
        <v>0</v>
      </c>
      <c r="AF287" s="15">
        <v>0</v>
      </c>
      <c r="AG287" s="15">
        <v>0</v>
      </c>
      <c r="AH287" s="15">
        <v>0</v>
      </c>
      <c r="AI287" s="15">
        <v>0</v>
      </c>
      <c r="AJ287" s="15">
        <v>0</v>
      </c>
      <c r="AK287" s="15">
        <v>0</v>
      </c>
      <c r="AL287" s="15">
        <v>0</v>
      </c>
      <c r="AM287" s="15">
        <v>0</v>
      </c>
      <c r="AN287" s="15">
        <v>0</v>
      </c>
      <c r="AO287" s="12"/>
      <c r="AP287" s="16">
        <v>113</v>
      </c>
      <c r="AQ287" s="17">
        <v>10</v>
      </c>
      <c r="AR287" s="18" t="s">
        <v>37</v>
      </c>
      <c r="AS287" s="19">
        <v>1668</v>
      </c>
      <c r="AT287" s="19" t="s">
        <v>37</v>
      </c>
      <c r="AV287" s="16">
        <v>113</v>
      </c>
      <c r="AW287" s="17">
        <v>42</v>
      </c>
      <c r="AX287" s="18" t="s">
        <v>37</v>
      </c>
      <c r="AY287" s="19">
        <v>452</v>
      </c>
      <c r="AZ287" s="19" t="s">
        <v>37</v>
      </c>
    </row>
    <row r="288" spans="9:52" customFormat="1" x14ac:dyDescent="0.15">
      <c r="I288" s="14">
        <v>44847</v>
      </c>
      <c r="J288" s="15">
        <v>0</v>
      </c>
      <c r="K288" s="15">
        <v>0</v>
      </c>
      <c r="L288" s="15">
        <v>0</v>
      </c>
      <c r="M288" s="15">
        <v>0</v>
      </c>
      <c r="N288" s="15">
        <v>0</v>
      </c>
      <c r="O288" s="15">
        <v>66</v>
      </c>
      <c r="P288" s="15">
        <v>0</v>
      </c>
      <c r="Q288" s="15">
        <v>0</v>
      </c>
      <c r="R288" s="15">
        <v>0</v>
      </c>
      <c r="S288" s="15">
        <v>0</v>
      </c>
      <c r="T288" s="15">
        <v>47</v>
      </c>
      <c r="U288" s="15">
        <v>0</v>
      </c>
      <c r="V288" s="15">
        <v>0</v>
      </c>
      <c r="W288" s="15">
        <v>0</v>
      </c>
      <c r="X288" s="15">
        <v>0</v>
      </c>
      <c r="Y288" s="15">
        <v>0</v>
      </c>
      <c r="Z288" s="15">
        <v>0</v>
      </c>
      <c r="AA288" s="15">
        <v>0</v>
      </c>
      <c r="AB288" s="15">
        <v>0</v>
      </c>
      <c r="AC288" s="15">
        <v>0</v>
      </c>
      <c r="AD288" s="15">
        <v>0</v>
      </c>
      <c r="AE288" s="15">
        <v>0</v>
      </c>
      <c r="AF288" s="15">
        <v>0</v>
      </c>
      <c r="AG288" s="15">
        <v>0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2"/>
      <c r="AP288" s="16">
        <v>113</v>
      </c>
      <c r="AQ288" s="17">
        <v>10</v>
      </c>
      <c r="AR288" s="18" t="s">
        <v>37</v>
      </c>
      <c r="AS288" s="19">
        <v>1781</v>
      </c>
      <c r="AT288" s="19" t="s">
        <v>37</v>
      </c>
      <c r="AV288" s="16">
        <v>113</v>
      </c>
      <c r="AW288" s="17">
        <v>42</v>
      </c>
      <c r="AX288" s="18" t="s">
        <v>37</v>
      </c>
      <c r="AY288" s="19">
        <v>565</v>
      </c>
      <c r="AZ288" s="19" t="s">
        <v>37</v>
      </c>
    </row>
    <row r="289" spans="9:52" customFormat="1" x14ac:dyDescent="0.15">
      <c r="I289" s="14">
        <v>44848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66</v>
      </c>
      <c r="P289" s="15">
        <v>0</v>
      </c>
      <c r="Q289" s="15">
        <v>0</v>
      </c>
      <c r="R289" s="15">
        <v>0</v>
      </c>
      <c r="S289" s="15">
        <v>0</v>
      </c>
      <c r="T289" s="15">
        <v>47</v>
      </c>
      <c r="U289" s="15">
        <v>0</v>
      </c>
      <c r="V289" s="15">
        <v>0</v>
      </c>
      <c r="W289" s="15">
        <v>0</v>
      </c>
      <c r="X289" s="15">
        <v>0</v>
      </c>
      <c r="Y289" s="15">
        <v>0</v>
      </c>
      <c r="Z289" s="15">
        <v>0</v>
      </c>
      <c r="AA289" s="15">
        <v>0</v>
      </c>
      <c r="AB289" s="15">
        <v>0</v>
      </c>
      <c r="AC289" s="15">
        <v>0</v>
      </c>
      <c r="AD289" s="15">
        <v>0</v>
      </c>
      <c r="AE289" s="15">
        <v>0</v>
      </c>
      <c r="AF289" s="15">
        <v>0</v>
      </c>
      <c r="AG289" s="15">
        <v>0</v>
      </c>
      <c r="AH289" s="15">
        <v>0</v>
      </c>
      <c r="AI289" s="15">
        <v>0</v>
      </c>
      <c r="AJ289" s="15">
        <v>0</v>
      </c>
      <c r="AK289" s="15">
        <v>0</v>
      </c>
      <c r="AL289" s="15">
        <v>0</v>
      </c>
      <c r="AM289" s="15">
        <v>0</v>
      </c>
      <c r="AN289" s="15">
        <v>0</v>
      </c>
      <c r="AO289" s="12"/>
      <c r="AP289" s="16">
        <v>113</v>
      </c>
      <c r="AQ289" s="17">
        <v>10</v>
      </c>
      <c r="AR289" s="18" t="s">
        <v>37</v>
      </c>
      <c r="AS289" s="19">
        <v>1894</v>
      </c>
      <c r="AT289" s="19" t="s">
        <v>37</v>
      </c>
      <c r="AV289" s="16">
        <v>113</v>
      </c>
      <c r="AW289" s="17">
        <v>42</v>
      </c>
      <c r="AX289" s="18" t="s">
        <v>37</v>
      </c>
      <c r="AY289" s="19">
        <v>678</v>
      </c>
      <c r="AZ289" s="19" t="s">
        <v>37</v>
      </c>
    </row>
    <row r="290" spans="9:52" customFormat="1" x14ac:dyDescent="0.15">
      <c r="I290" s="14">
        <v>44849</v>
      </c>
      <c r="J290" s="15">
        <v>0</v>
      </c>
      <c r="K290" s="15">
        <v>0</v>
      </c>
      <c r="L290" s="15">
        <v>0</v>
      </c>
      <c r="M290" s="15">
        <v>0</v>
      </c>
      <c r="N290" s="15">
        <v>0</v>
      </c>
      <c r="O290" s="15">
        <v>66</v>
      </c>
      <c r="P290" s="15">
        <v>0</v>
      </c>
      <c r="Q290" s="15">
        <v>0</v>
      </c>
      <c r="R290" s="15">
        <v>0</v>
      </c>
      <c r="S290" s="15">
        <v>0</v>
      </c>
      <c r="T290" s="15">
        <v>47</v>
      </c>
      <c r="U290" s="15">
        <v>0</v>
      </c>
      <c r="V290" s="15">
        <v>0</v>
      </c>
      <c r="W290" s="15">
        <v>0</v>
      </c>
      <c r="X290" s="15">
        <v>0</v>
      </c>
      <c r="Y290" s="15">
        <v>0</v>
      </c>
      <c r="Z290" s="15">
        <v>0</v>
      </c>
      <c r="AA290" s="15">
        <v>0</v>
      </c>
      <c r="AB290" s="15">
        <v>0</v>
      </c>
      <c r="AC290" s="15">
        <v>0</v>
      </c>
      <c r="AD290" s="15">
        <v>0</v>
      </c>
      <c r="AE290" s="15">
        <v>0</v>
      </c>
      <c r="AF290" s="15">
        <v>0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</v>
      </c>
      <c r="AO290" s="12"/>
      <c r="AP290" s="16">
        <v>113</v>
      </c>
      <c r="AQ290" s="17">
        <v>10</v>
      </c>
      <c r="AR290" s="18" t="s">
        <v>37</v>
      </c>
      <c r="AS290" s="19">
        <v>2007</v>
      </c>
      <c r="AT290" s="19" t="s">
        <v>37</v>
      </c>
      <c r="AV290" s="16">
        <v>113</v>
      </c>
      <c r="AW290" s="17">
        <v>42</v>
      </c>
      <c r="AX290" s="18">
        <v>42</v>
      </c>
      <c r="AY290" s="19">
        <v>791</v>
      </c>
      <c r="AZ290" s="19">
        <v>791</v>
      </c>
    </row>
    <row r="291" spans="9:52" customFormat="1" x14ac:dyDescent="0.15">
      <c r="I291" s="14">
        <v>44850</v>
      </c>
      <c r="J291" s="15">
        <v>0</v>
      </c>
      <c r="K291" s="15">
        <v>0</v>
      </c>
      <c r="L291" s="15">
        <v>0</v>
      </c>
      <c r="M291" s="15">
        <v>0</v>
      </c>
      <c r="N291" s="15">
        <v>0</v>
      </c>
      <c r="O291" s="15">
        <v>0</v>
      </c>
      <c r="P291" s="15">
        <v>0</v>
      </c>
      <c r="Q291" s="15">
        <v>0</v>
      </c>
      <c r="R291" s="15">
        <v>0</v>
      </c>
      <c r="S291" s="15">
        <v>0</v>
      </c>
      <c r="T291" s="15">
        <v>48</v>
      </c>
      <c r="U291" s="15">
        <v>0</v>
      </c>
      <c r="V291" s="15">
        <v>0</v>
      </c>
      <c r="W291" s="15">
        <v>0</v>
      </c>
      <c r="X291" s="15">
        <v>0</v>
      </c>
      <c r="Y291" s="15">
        <v>0</v>
      </c>
      <c r="Z291" s="15">
        <v>0</v>
      </c>
      <c r="AA291" s="15">
        <v>0</v>
      </c>
      <c r="AB291" s="15">
        <v>0</v>
      </c>
      <c r="AC291" s="15">
        <v>0</v>
      </c>
      <c r="AD291" s="15">
        <v>0</v>
      </c>
      <c r="AE291" s="15">
        <v>0</v>
      </c>
      <c r="AF291" s="15">
        <v>0</v>
      </c>
      <c r="AG291" s="15">
        <v>0</v>
      </c>
      <c r="AH291" s="15">
        <v>0</v>
      </c>
      <c r="AI291" s="15">
        <v>0</v>
      </c>
      <c r="AJ291" s="15">
        <v>0</v>
      </c>
      <c r="AK291" s="15">
        <v>0</v>
      </c>
      <c r="AL291" s="15">
        <v>0</v>
      </c>
      <c r="AM291" s="15">
        <v>0</v>
      </c>
      <c r="AN291" s="15">
        <v>0</v>
      </c>
      <c r="AO291" s="12"/>
      <c r="AP291" s="16">
        <v>48</v>
      </c>
      <c r="AQ291" s="17">
        <v>10</v>
      </c>
      <c r="AR291" s="18" t="s">
        <v>37</v>
      </c>
      <c r="AS291" s="19">
        <v>2055</v>
      </c>
      <c r="AT291" s="19" t="s">
        <v>37</v>
      </c>
      <c r="AV291" s="16">
        <v>48</v>
      </c>
      <c r="AW291" s="17">
        <v>43</v>
      </c>
      <c r="AX291" s="18" t="s">
        <v>37</v>
      </c>
      <c r="AY291" s="19">
        <v>48</v>
      </c>
      <c r="AZ291" s="19" t="s">
        <v>37</v>
      </c>
    </row>
    <row r="292" spans="9:52" customFormat="1" x14ac:dyDescent="0.15">
      <c r="I292" s="14">
        <v>44851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48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</v>
      </c>
      <c r="AA292" s="15">
        <v>0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2"/>
      <c r="AP292" s="16">
        <v>48</v>
      </c>
      <c r="AQ292" s="17">
        <v>10</v>
      </c>
      <c r="AR292" s="18" t="s">
        <v>37</v>
      </c>
      <c r="AS292" s="19">
        <v>2103</v>
      </c>
      <c r="AT292" s="19" t="s">
        <v>37</v>
      </c>
      <c r="AV292" s="16">
        <v>48</v>
      </c>
      <c r="AW292" s="17">
        <v>43</v>
      </c>
      <c r="AX292" s="18" t="s">
        <v>37</v>
      </c>
      <c r="AY292" s="19">
        <v>96</v>
      </c>
      <c r="AZ292" s="19" t="s">
        <v>37</v>
      </c>
    </row>
    <row r="293" spans="9:52" customFormat="1" x14ac:dyDescent="0.15">
      <c r="I293" s="14">
        <v>44852</v>
      </c>
      <c r="J293" s="15">
        <v>0</v>
      </c>
      <c r="K293" s="15">
        <v>0</v>
      </c>
      <c r="L293" s="15">
        <v>0</v>
      </c>
      <c r="M293" s="15">
        <v>0</v>
      </c>
      <c r="N293" s="15">
        <v>0</v>
      </c>
      <c r="O293" s="15">
        <v>0</v>
      </c>
      <c r="P293" s="15">
        <v>0</v>
      </c>
      <c r="Q293" s="15">
        <v>0</v>
      </c>
      <c r="R293" s="15">
        <v>0</v>
      </c>
      <c r="S293" s="15">
        <v>0</v>
      </c>
      <c r="T293" s="15">
        <v>48</v>
      </c>
      <c r="U293" s="15">
        <v>0</v>
      </c>
      <c r="V293" s="15">
        <v>0</v>
      </c>
      <c r="W293" s="15">
        <v>0</v>
      </c>
      <c r="X293" s="15">
        <v>0</v>
      </c>
      <c r="Y293" s="15">
        <v>0</v>
      </c>
      <c r="Z293" s="15">
        <v>0</v>
      </c>
      <c r="AA293" s="15">
        <v>0</v>
      </c>
      <c r="AB293" s="15">
        <v>0</v>
      </c>
      <c r="AC293" s="15">
        <v>0</v>
      </c>
      <c r="AD293" s="15">
        <v>0</v>
      </c>
      <c r="AE293" s="15">
        <v>0</v>
      </c>
      <c r="AF293" s="15">
        <v>0</v>
      </c>
      <c r="AG293" s="15">
        <v>0</v>
      </c>
      <c r="AH293" s="15">
        <v>0</v>
      </c>
      <c r="AI293" s="15">
        <v>0</v>
      </c>
      <c r="AJ293" s="15">
        <v>0</v>
      </c>
      <c r="AK293" s="15">
        <v>0</v>
      </c>
      <c r="AL293" s="15">
        <v>0</v>
      </c>
      <c r="AM293" s="15">
        <v>0</v>
      </c>
      <c r="AN293" s="15">
        <v>0</v>
      </c>
      <c r="AO293" s="12"/>
      <c r="AP293" s="16">
        <v>48</v>
      </c>
      <c r="AQ293" s="17">
        <v>10</v>
      </c>
      <c r="AR293" s="18" t="s">
        <v>37</v>
      </c>
      <c r="AS293" s="19">
        <v>2151</v>
      </c>
      <c r="AT293" s="19" t="s">
        <v>37</v>
      </c>
      <c r="AV293" s="16">
        <v>48</v>
      </c>
      <c r="AW293" s="17">
        <v>43</v>
      </c>
      <c r="AX293" s="18" t="s">
        <v>37</v>
      </c>
      <c r="AY293" s="19">
        <v>144</v>
      </c>
      <c r="AZ293" s="19" t="s">
        <v>37</v>
      </c>
    </row>
    <row r="294" spans="9:52" customFormat="1" x14ac:dyDescent="0.15">
      <c r="I294" s="14">
        <v>44853</v>
      </c>
      <c r="J294" s="15">
        <v>0</v>
      </c>
      <c r="K294" s="15">
        <v>0</v>
      </c>
      <c r="L294" s="15">
        <v>22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  <c r="T294" s="15">
        <v>48</v>
      </c>
      <c r="U294" s="15">
        <v>0</v>
      </c>
      <c r="V294" s="15">
        <v>0</v>
      </c>
      <c r="W294" s="15">
        <v>0</v>
      </c>
      <c r="X294" s="15">
        <v>0</v>
      </c>
      <c r="Y294" s="15">
        <v>0</v>
      </c>
      <c r="Z294" s="15">
        <v>0</v>
      </c>
      <c r="AA294" s="15">
        <v>0</v>
      </c>
      <c r="AB294" s="15">
        <v>0</v>
      </c>
      <c r="AC294" s="15">
        <v>0</v>
      </c>
      <c r="AD294" s="15">
        <v>0</v>
      </c>
      <c r="AE294" s="15">
        <v>0</v>
      </c>
      <c r="AF294" s="15">
        <v>0</v>
      </c>
      <c r="AG294" s="15">
        <v>0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2"/>
      <c r="AP294" s="16">
        <v>70</v>
      </c>
      <c r="AQ294" s="17">
        <v>10</v>
      </c>
      <c r="AR294" s="18" t="s">
        <v>37</v>
      </c>
      <c r="AS294" s="19">
        <v>2221</v>
      </c>
      <c r="AT294" s="19" t="s">
        <v>37</v>
      </c>
      <c r="AV294" s="16">
        <v>70</v>
      </c>
      <c r="AW294" s="17">
        <v>43</v>
      </c>
      <c r="AX294" s="18" t="s">
        <v>37</v>
      </c>
      <c r="AY294" s="19">
        <v>214</v>
      </c>
      <c r="AZ294" s="19" t="s">
        <v>37</v>
      </c>
    </row>
    <row r="295" spans="9:52" customFormat="1" x14ac:dyDescent="0.15">
      <c r="I295" s="14">
        <v>44854</v>
      </c>
      <c r="J295" s="15">
        <v>0</v>
      </c>
      <c r="K295" s="15">
        <v>0</v>
      </c>
      <c r="L295" s="15">
        <v>22</v>
      </c>
      <c r="M295" s="15">
        <v>0</v>
      </c>
      <c r="N295" s="15">
        <v>0</v>
      </c>
      <c r="O295" s="15">
        <v>0</v>
      </c>
      <c r="P295" s="15">
        <v>0</v>
      </c>
      <c r="Q295" s="15">
        <v>0</v>
      </c>
      <c r="R295" s="15">
        <v>0</v>
      </c>
      <c r="S295" s="15">
        <v>0</v>
      </c>
      <c r="T295" s="15">
        <v>48</v>
      </c>
      <c r="U295" s="15">
        <v>0</v>
      </c>
      <c r="V295" s="15">
        <v>0</v>
      </c>
      <c r="W295" s="15">
        <v>0</v>
      </c>
      <c r="X295" s="15">
        <v>0</v>
      </c>
      <c r="Y295" s="15">
        <v>0</v>
      </c>
      <c r="Z295" s="15">
        <v>0</v>
      </c>
      <c r="AA295" s="15">
        <v>0</v>
      </c>
      <c r="AB295" s="15">
        <v>0</v>
      </c>
      <c r="AC295" s="15">
        <v>0</v>
      </c>
      <c r="AD295" s="15">
        <v>0</v>
      </c>
      <c r="AE295" s="15">
        <v>0</v>
      </c>
      <c r="AF295" s="15">
        <v>0</v>
      </c>
      <c r="AG295" s="15">
        <v>0</v>
      </c>
      <c r="AH295" s="15">
        <v>0</v>
      </c>
      <c r="AI295" s="15">
        <v>0</v>
      </c>
      <c r="AJ295" s="15">
        <v>0</v>
      </c>
      <c r="AK295" s="15">
        <v>0</v>
      </c>
      <c r="AL295" s="15">
        <v>0</v>
      </c>
      <c r="AM295" s="15">
        <v>0</v>
      </c>
      <c r="AN295" s="15">
        <v>0</v>
      </c>
      <c r="AO295" s="12"/>
      <c r="AP295" s="16">
        <v>70</v>
      </c>
      <c r="AQ295" s="17">
        <v>10</v>
      </c>
      <c r="AR295" s="18" t="s">
        <v>37</v>
      </c>
      <c r="AS295" s="19">
        <v>2291</v>
      </c>
      <c r="AT295" s="19" t="s">
        <v>37</v>
      </c>
      <c r="AV295" s="16">
        <v>70</v>
      </c>
      <c r="AW295" s="17">
        <v>43</v>
      </c>
      <c r="AX295" s="18" t="s">
        <v>37</v>
      </c>
      <c r="AY295" s="19">
        <v>284</v>
      </c>
      <c r="AZ295" s="19" t="s">
        <v>37</v>
      </c>
    </row>
    <row r="296" spans="9:52" customFormat="1" x14ac:dyDescent="0.15">
      <c r="I296" s="14">
        <v>44855</v>
      </c>
      <c r="J296" s="15">
        <v>0</v>
      </c>
      <c r="K296" s="15">
        <v>0</v>
      </c>
      <c r="L296" s="15">
        <v>22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0</v>
      </c>
      <c r="S296" s="15">
        <v>0</v>
      </c>
      <c r="T296" s="15">
        <v>48</v>
      </c>
      <c r="U296" s="15">
        <v>0</v>
      </c>
      <c r="V296" s="15">
        <v>0</v>
      </c>
      <c r="W296" s="15">
        <v>0</v>
      </c>
      <c r="X296" s="15">
        <v>0</v>
      </c>
      <c r="Y296" s="15">
        <v>0</v>
      </c>
      <c r="Z296" s="15">
        <v>0</v>
      </c>
      <c r="AA296" s="15">
        <v>0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2"/>
      <c r="AP296" s="16">
        <v>70</v>
      </c>
      <c r="AQ296" s="17">
        <v>10</v>
      </c>
      <c r="AR296" s="18" t="s">
        <v>37</v>
      </c>
      <c r="AS296" s="19">
        <v>2361</v>
      </c>
      <c r="AT296" s="19" t="s">
        <v>37</v>
      </c>
      <c r="AV296" s="16">
        <v>70</v>
      </c>
      <c r="AW296" s="17">
        <v>43</v>
      </c>
      <c r="AX296" s="18" t="s">
        <v>37</v>
      </c>
      <c r="AY296" s="19">
        <v>354</v>
      </c>
      <c r="AZ296" s="19" t="s">
        <v>37</v>
      </c>
    </row>
    <row r="297" spans="9:52" customFormat="1" x14ac:dyDescent="0.15">
      <c r="I297" s="14">
        <v>44856</v>
      </c>
      <c r="J297" s="15">
        <v>0</v>
      </c>
      <c r="K297" s="15">
        <v>0</v>
      </c>
      <c r="L297" s="15">
        <v>22</v>
      </c>
      <c r="M297" s="15">
        <v>0</v>
      </c>
      <c r="N297" s="15">
        <v>0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48</v>
      </c>
      <c r="U297" s="15">
        <v>0</v>
      </c>
      <c r="V297" s="15">
        <v>0</v>
      </c>
      <c r="W297" s="15">
        <v>0</v>
      </c>
      <c r="X297" s="15">
        <v>0</v>
      </c>
      <c r="Y297" s="15">
        <v>0</v>
      </c>
      <c r="Z297" s="15">
        <v>0</v>
      </c>
      <c r="AA297" s="15">
        <v>0</v>
      </c>
      <c r="AB297" s="15">
        <v>0</v>
      </c>
      <c r="AC297" s="15">
        <v>0</v>
      </c>
      <c r="AD297" s="15">
        <v>0</v>
      </c>
      <c r="AE297" s="15">
        <v>0</v>
      </c>
      <c r="AF297" s="15">
        <v>0</v>
      </c>
      <c r="AG297" s="15">
        <v>0</v>
      </c>
      <c r="AH297" s="15">
        <v>0</v>
      </c>
      <c r="AI297" s="15">
        <v>0</v>
      </c>
      <c r="AJ297" s="15">
        <v>0</v>
      </c>
      <c r="AK297" s="15">
        <v>0</v>
      </c>
      <c r="AL297" s="15">
        <v>0</v>
      </c>
      <c r="AM297" s="15">
        <v>0</v>
      </c>
      <c r="AN297" s="15">
        <v>0</v>
      </c>
      <c r="AO297" s="12"/>
      <c r="AP297" s="16">
        <v>70</v>
      </c>
      <c r="AQ297" s="17">
        <v>10</v>
      </c>
      <c r="AR297" s="18" t="s">
        <v>37</v>
      </c>
      <c r="AS297" s="19">
        <v>2431</v>
      </c>
      <c r="AT297" s="19" t="s">
        <v>37</v>
      </c>
      <c r="AV297" s="16">
        <v>70</v>
      </c>
      <c r="AW297" s="17">
        <v>43</v>
      </c>
      <c r="AX297" s="18">
        <v>43</v>
      </c>
      <c r="AY297" s="19">
        <v>424</v>
      </c>
      <c r="AZ297" s="19">
        <v>424</v>
      </c>
    </row>
    <row r="298" spans="9:52" customFormat="1" x14ac:dyDescent="0.15">
      <c r="I298" s="14">
        <v>44857</v>
      </c>
      <c r="J298" s="15">
        <v>0</v>
      </c>
      <c r="K298" s="15">
        <v>0</v>
      </c>
      <c r="L298" s="15">
        <v>22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  <c r="T298" s="15">
        <v>49</v>
      </c>
      <c r="U298" s="15">
        <v>0</v>
      </c>
      <c r="V298" s="15">
        <v>0</v>
      </c>
      <c r="W298" s="15">
        <v>0</v>
      </c>
      <c r="X298" s="15">
        <v>0</v>
      </c>
      <c r="Y298" s="15">
        <v>0</v>
      </c>
      <c r="Z298" s="15">
        <v>0</v>
      </c>
      <c r="AA298" s="15">
        <v>0</v>
      </c>
      <c r="AB298" s="15">
        <v>0</v>
      </c>
      <c r="AC298" s="15">
        <v>0</v>
      </c>
      <c r="AD298" s="15">
        <v>0</v>
      </c>
      <c r="AE298" s="15">
        <v>0</v>
      </c>
      <c r="AF298" s="15">
        <v>0</v>
      </c>
      <c r="AG298" s="15">
        <v>0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2"/>
      <c r="AP298" s="16">
        <v>71</v>
      </c>
      <c r="AQ298" s="17">
        <v>10</v>
      </c>
      <c r="AR298" s="18" t="s">
        <v>37</v>
      </c>
      <c r="AS298" s="19">
        <v>2502</v>
      </c>
      <c r="AT298" s="19" t="s">
        <v>37</v>
      </c>
      <c r="AV298" s="16">
        <v>71</v>
      </c>
      <c r="AW298" s="17">
        <v>44</v>
      </c>
      <c r="AX298" s="18" t="s">
        <v>37</v>
      </c>
      <c r="AY298" s="19">
        <v>71</v>
      </c>
      <c r="AZ298" s="19" t="s">
        <v>37</v>
      </c>
    </row>
    <row r="299" spans="9:52" customFormat="1" x14ac:dyDescent="0.15">
      <c r="I299" s="14">
        <v>44858</v>
      </c>
      <c r="J299" s="15">
        <v>0</v>
      </c>
      <c r="K299" s="15">
        <v>0</v>
      </c>
      <c r="L299" s="15">
        <v>22</v>
      </c>
      <c r="M299" s="15">
        <v>0</v>
      </c>
      <c r="N299" s="15">
        <v>0</v>
      </c>
      <c r="O299" s="15">
        <v>0</v>
      </c>
      <c r="P299" s="15">
        <v>0</v>
      </c>
      <c r="Q299" s="15">
        <v>0</v>
      </c>
      <c r="R299" s="15">
        <v>0</v>
      </c>
      <c r="S299" s="15">
        <v>0</v>
      </c>
      <c r="T299" s="15">
        <v>49</v>
      </c>
      <c r="U299" s="15">
        <v>0</v>
      </c>
      <c r="V299" s="15">
        <v>0</v>
      </c>
      <c r="W299" s="15">
        <v>0</v>
      </c>
      <c r="X299" s="15">
        <v>0</v>
      </c>
      <c r="Y299" s="15">
        <v>0</v>
      </c>
      <c r="Z299" s="15">
        <v>0</v>
      </c>
      <c r="AA299" s="15">
        <v>0</v>
      </c>
      <c r="AB299" s="15">
        <v>0</v>
      </c>
      <c r="AC299" s="15">
        <v>0</v>
      </c>
      <c r="AD299" s="15">
        <v>0</v>
      </c>
      <c r="AE299" s="15">
        <v>0</v>
      </c>
      <c r="AF299" s="15">
        <v>0</v>
      </c>
      <c r="AG299" s="15">
        <v>0</v>
      </c>
      <c r="AH299" s="15">
        <v>0</v>
      </c>
      <c r="AI299" s="15">
        <v>0</v>
      </c>
      <c r="AJ299" s="15">
        <v>0</v>
      </c>
      <c r="AK299" s="15">
        <v>0</v>
      </c>
      <c r="AL299" s="15">
        <v>0</v>
      </c>
      <c r="AM299" s="15">
        <v>0</v>
      </c>
      <c r="AN299" s="15">
        <v>0</v>
      </c>
      <c r="AO299" s="12"/>
      <c r="AP299" s="16">
        <v>71</v>
      </c>
      <c r="AQ299" s="17">
        <v>10</v>
      </c>
      <c r="AR299" s="18" t="s">
        <v>37</v>
      </c>
      <c r="AS299" s="19">
        <v>2573</v>
      </c>
      <c r="AT299" s="19" t="s">
        <v>37</v>
      </c>
      <c r="AV299" s="16">
        <v>71</v>
      </c>
      <c r="AW299" s="17">
        <v>44</v>
      </c>
      <c r="AX299" s="18" t="s">
        <v>37</v>
      </c>
      <c r="AY299" s="19">
        <v>142</v>
      </c>
      <c r="AZ299" s="19" t="s">
        <v>37</v>
      </c>
    </row>
    <row r="300" spans="9:52" customFormat="1" x14ac:dyDescent="0.15">
      <c r="I300" s="14">
        <v>44859</v>
      </c>
      <c r="J300" s="15">
        <v>0</v>
      </c>
      <c r="K300" s="15">
        <v>0</v>
      </c>
      <c r="L300" s="15">
        <v>22</v>
      </c>
      <c r="M300" s="15">
        <v>0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49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</v>
      </c>
      <c r="AA300" s="15">
        <v>0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2"/>
      <c r="AP300" s="16">
        <v>71</v>
      </c>
      <c r="AQ300" s="17">
        <v>10</v>
      </c>
      <c r="AR300" s="18" t="s">
        <v>37</v>
      </c>
      <c r="AS300" s="19">
        <v>2644</v>
      </c>
      <c r="AT300" s="19" t="s">
        <v>37</v>
      </c>
      <c r="AV300" s="16">
        <v>71</v>
      </c>
      <c r="AW300" s="17">
        <v>44</v>
      </c>
      <c r="AX300" s="18" t="s">
        <v>37</v>
      </c>
      <c r="AY300" s="19">
        <v>213</v>
      </c>
      <c r="AZ300" s="19" t="s">
        <v>37</v>
      </c>
    </row>
    <row r="301" spans="9:52" customFormat="1" x14ac:dyDescent="0.15">
      <c r="I301" s="14">
        <v>44860</v>
      </c>
      <c r="J301" s="15">
        <v>0</v>
      </c>
      <c r="K301" s="15">
        <v>0</v>
      </c>
      <c r="L301" s="15">
        <v>23</v>
      </c>
      <c r="M301" s="15">
        <v>22</v>
      </c>
      <c r="N301" s="15">
        <v>0</v>
      </c>
      <c r="O301" s="15">
        <v>0</v>
      </c>
      <c r="P301" s="15">
        <v>0</v>
      </c>
      <c r="Q301" s="15">
        <v>0</v>
      </c>
      <c r="R301" s="15">
        <v>0</v>
      </c>
      <c r="S301" s="15">
        <v>0</v>
      </c>
      <c r="T301" s="15">
        <v>49</v>
      </c>
      <c r="U301" s="15">
        <v>0</v>
      </c>
      <c r="V301" s="15">
        <v>0</v>
      </c>
      <c r="W301" s="15">
        <v>0</v>
      </c>
      <c r="X301" s="15">
        <v>0</v>
      </c>
      <c r="Y301" s="15">
        <v>0</v>
      </c>
      <c r="Z301" s="15">
        <v>0</v>
      </c>
      <c r="AA301" s="15">
        <v>0</v>
      </c>
      <c r="AB301" s="15">
        <v>0</v>
      </c>
      <c r="AC301" s="15">
        <v>0</v>
      </c>
      <c r="AD301" s="15">
        <v>0</v>
      </c>
      <c r="AE301" s="15">
        <v>0</v>
      </c>
      <c r="AF301" s="15">
        <v>0</v>
      </c>
      <c r="AG301" s="15">
        <v>0</v>
      </c>
      <c r="AH301" s="15">
        <v>0</v>
      </c>
      <c r="AI301" s="15">
        <v>0</v>
      </c>
      <c r="AJ301" s="15">
        <v>0</v>
      </c>
      <c r="AK301" s="15">
        <v>0</v>
      </c>
      <c r="AL301" s="15">
        <v>0</v>
      </c>
      <c r="AM301" s="15">
        <v>0</v>
      </c>
      <c r="AN301" s="15">
        <v>0</v>
      </c>
      <c r="AO301" s="12"/>
      <c r="AP301" s="16">
        <v>94</v>
      </c>
      <c r="AQ301" s="17">
        <v>10</v>
      </c>
      <c r="AR301" s="18" t="s">
        <v>37</v>
      </c>
      <c r="AS301" s="19">
        <v>2738</v>
      </c>
      <c r="AT301" s="19" t="s">
        <v>37</v>
      </c>
      <c r="AV301" s="16">
        <v>94</v>
      </c>
      <c r="AW301" s="17">
        <v>44</v>
      </c>
      <c r="AX301" s="18" t="s">
        <v>37</v>
      </c>
      <c r="AY301" s="19">
        <v>307</v>
      </c>
      <c r="AZ301" s="19" t="s">
        <v>37</v>
      </c>
    </row>
    <row r="302" spans="9:52" customFormat="1" x14ac:dyDescent="0.15">
      <c r="I302" s="14">
        <v>44861</v>
      </c>
      <c r="J302" s="15">
        <v>0</v>
      </c>
      <c r="K302" s="15">
        <v>0</v>
      </c>
      <c r="L302" s="15">
        <v>23</v>
      </c>
      <c r="M302" s="15">
        <v>22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49</v>
      </c>
      <c r="U302" s="15">
        <v>0</v>
      </c>
      <c r="V302" s="15">
        <v>0</v>
      </c>
      <c r="W302" s="15">
        <v>0</v>
      </c>
      <c r="X302" s="15">
        <v>0</v>
      </c>
      <c r="Y302" s="15">
        <v>0</v>
      </c>
      <c r="Z302" s="15">
        <v>0</v>
      </c>
      <c r="AA302" s="15">
        <v>0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2"/>
      <c r="AP302" s="16">
        <v>94</v>
      </c>
      <c r="AQ302" s="17">
        <v>10</v>
      </c>
      <c r="AR302" s="18" t="s">
        <v>37</v>
      </c>
      <c r="AS302" s="19">
        <v>2832</v>
      </c>
      <c r="AT302" s="19" t="s">
        <v>37</v>
      </c>
      <c r="AV302" s="16">
        <v>94</v>
      </c>
      <c r="AW302" s="17">
        <v>44</v>
      </c>
      <c r="AX302" s="18" t="s">
        <v>37</v>
      </c>
      <c r="AY302" s="19">
        <v>401</v>
      </c>
      <c r="AZ302" s="19" t="s">
        <v>37</v>
      </c>
    </row>
    <row r="303" spans="9:52" customFormat="1" x14ac:dyDescent="0.15">
      <c r="I303" s="14">
        <v>44862</v>
      </c>
      <c r="J303" s="15">
        <v>0</v>
      </c>
      <c r="K303" s="15">
        <v>0</v>
      </c>
      <c r="L303" s="15">
        <v>23</v>
      </c>
      <c r="M303" s="15">
        <v>22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49</v>
      </c>
      <c r="U303" s="15">
        <v>0</v>
      </c>
      <c r="V303" s="15">
        <v>0</v>
      </c>
      <c r="W303" s="15">
        <v>0</v>
      </c>
      <c r="X303" s="15">
        <v>0</v>
      </c>
      <c r="Y303" s="15">
        <v>0</v>
      </c>
      <c r="Z303" s="15">
        <v>0</v>
      </c>
      <c r="AA303" s="15">
        <v>0</v>
      </c>
      <c r="AB303" s="15">
        <v>0</v>
      </c>
      <c r="AC303" s="15">
        <v>0</v>
      </c>
      <c r="AD303" s="15">
        <v>0</v>
      </c>
      <c r="AE303" s="15">
        <v>0</v>
      </c>
      <c r="AF303" s="15">
        <v>0</v>
      </c>
      <c r="AG303" s="15">
        <v>0</v>
      </c>
      <c r="AH303" s="15">
        <v>0</v>
      </c>
      <c r="AI303" s="15">
        <v>0</v>
      </c>
      <c r="AJ303" s="15">
        <v>0</v>
      </c>
      <c r="AK303" s="15">
        <v>0</v>
      </c>
      <c r="AL303" s="15">
        <v>0</v>
      </c>
      <c r="AM303" s="15">
        <v>0</v>
      </c>
      <c r="AN303" s="15">
        <v>0</v>
      </c>
      <c r="AO303" s="12"/>
      <c r="AP303" s="16">
        <v>94</v>
      </c>
      <c r="AQ303" s="17">
        <v>10</v>
      </c>
      <c r="AR303" s="18" t="s">
        <v>37</v>
      </c>
      <c r="AS303" s="19">
        <v>2926</v>
      </c>
      <c r="AT303" s="19" t="s">
        <v>37</v>
      </c>
      <c r="AV303" s="16">
        <v>94</v>
      </c>
      <c r="AW303" s="17">
        <v>44</v>
      </c>
      <c r="AX303" s="18" t="s">
        <v>37</v>
      </c>
      <c r="AY303" s="19">
        <v>495</v>
      </c>
      <c r="AZ303" s="19" t="s">
        <v>37</v>
      </c>
    </row>
    <row r="304" spans="9:52" customFormat="1" x14ac:dyDescent="0.15">
      <c r="I304" s="14">
        <v>44863</v>
      </c>
      <c r="J304" s="15">
        <v>0</v>
      </c>
      <c r="K304" s="15">
        <v>0</v>
      </c>
      <c r="L304" s="15">
        <v>23</v>
      </c>
      <c r="M304" s="15">
        <v>22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49</v>
      </c>
      <c r="U304" s="15">
        <v>0</v>
      </c>
      <c r="V304" s="15">
        <v>0</v>
      </c>
      <c r="W304" s="15">
        <v>0</v>
      </c>
      <c r="X304" s="15">
        <v>0</v>
      </c>
      <c r="Y304" s="15">
        <v>0</v>
      </c>
      <c r="Z304" s="15">
        <v>0</v>
      </c>
      <c r="AA304" s="15">
        <v>0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2"/>
      <c r="AP304" s="16">
        <v>94</v>
      </c>
      <c r="AQ304" s="17">
        <v>10</v>
      </c>
      <c r="AR304" s="18" t="s">
        <v>37</v>
      </c>
      <c r="AS304" s="19">
        <v>3020</v>
      </c>
      <c r="AT304" s="19" t="s">
        <v>37</v>
      </c>
      <c r="AV304" s="16">
        <v>94</v>
      </c>
      <c r="AW304" s="17">
        <v>44</v>
      </c>
      <c r="AX304" s="18">
        <v>44</v>
      </c>
      <c r="AY304" s="19">
        <v>589</v>
      </c>
      <c r="AZ304" s="19">
        <v>589</v>
      </c>
    </row>
    <row r="305" spans="9:52" customFormat="1" x14ac:dyDescent="0.15">
      <c r="I305" s="14">
        <v>44864</v>
      </c>
      <c r="J305" s="15">
        <v>0</v>
      </c>
      <c r="K305" s="15">
        <v>0</v>
      </c>
      <c r="L305" s="15">
        <v>23</v>
      </c>
      <c r="M305" s="15">
        <v>22</v>
      </c>
      <c r="N305" s="15">
        <v>0</v>
      </c>
      <c r="O305" s="15">
        <v>0</v>
      </c>
      <c r="P305" s="15">
        <v>0</v>
      </c>
      <c r="Q305" s="15">
        <v>0</v>
      </c>
      <c r="R305" s="15">
        <v>0</v>
      </c>
      <c r="S305" s="15">
        <v>0</v>
      </c>
      <c r="T305" s="15">
        <v>50</v>
      </c>
      <c r="U305" s="15">
        <v>0</v>
      </c>
      <c r="V305" s="15">
        <v>0</v>
      </c>
      <c r="W305" s="15">
        <v>0</v>
      </c>
      <c r="X305" s="15">
        <v>0</v>
      </c>
      <c r="Y305" s="15">
        <v>0</v>
      </c>
      <c r="Z305" s="15">
        <v>0</v>
      </c>
      <c r="AA305" s="15">
        <v>0</v>
      </c>
      <c r="AB305" s="15">
        <v>0</v>
      </c>
      <c r="AC305" s="15">
        <v>0</v>
      </c>
      <c r="AD305" s="15">
        <v>0</v>
      </c>
      <c r="AE305" s="15">
        <v>0</v>
      </c>
      <c r="AF305" s="15">
        <v>0</v>
      </c>
      <c r="AG305" s="15">
        <v>0</v>
      </c>
      <c r="AH305" s="15">
        <v>0</v>
      </c>
      <c r="AI305" s="15">
        <v>0</v>
      </c>
      <c r="AJ305" s="15">
        <v>0</v>
      </c>
      <c r="AK305" s="15">
        <v>0</v>
      </c>
      <c r="AL305" s="15">
        <v>0</v>
      </c>
      <c r="AM305" s="15">
        <v>0</v>
      </c>
      <c r="AN305" s="15">
        <v>0</v>
      </c>
      <c r="AO305" s="12"/>
      <c r="AP305" s="16">
        <v>95</v>
      </c>
      <c r="AQ305" s="17">
        <v>10</v>
      </c>
      <c r="AR305" s="18" t="s">
        <v>37</v>
      </c>
      <c r="AS305" s="19">
        <v>3115</v>
      </c>
      <c r="AT305" s="19" t="s">
        <v>37</v>
      </c>
      <c r="AV305" s="16">
        <v>95</v>
      </c>
      <c r="AW305" s="17">
        <v>45</v>
      </c>
      <c r="AX305" s="18" t="s">
        <v>37</v>
      </c>
      <c r="AY305" s="19">
        <v>95</v>
      </c>
      <c r="AZ305" s="19" t="s">
        <v>37</v>
      </c>
    </row>
    <row r="306" spans="9:52" customFormat="1" x14ac:dyDescent="0.15">
      <c r="I306" s="14">
        <v>44865</v>
      </c>
      <c r="J306" s="15">
        <v>0</v>
      </c>
      <c r="K306" s="15">
        <v>0</v>
      </c>
      <c r="L306" s="15">
        <v>23</v>
      </c>
      <c r="M306" s="15">
        <v>22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50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2"/>
      <c r="AP306" s="16">
        <v>95</v>
      </c>
      <c r="AQ306" s="17">
        <v>10</v>
      </c>
      <c r="AR306" s="18">
        <v>10</v>
      </c>
      <c r="AS306" s="19">
        <v>3210</v>
      </c>
      <c r="AT306" s="19">
        <v>3210</v>
      </c>
      <c r="AV306" s="16">
        <v>95</v>
      </c>
      <c r="AW306" s="17">
        <v>45</v>
      </c>
      <c r="AX306" s="18" t="s">
        <v>37</v>
      </c>
      <c r="AY306" s="19">
        <v>190</v>
      </c>
      <c r="AZ306" s="19" t="s">
        <v>37</v>
      </c>
    </row>
    <row r="307" spans="9:52" customFormat="1" x14ac:dyDescent="0.15">
      <c r="I307" s="14">
        <v>44866</v>
      </c>
      <c r="J307" s="15">
        <v>0</v>
      </c>
      <c r="K307" s="15">
        <v>0</v>
      </c>
      <c r="L307" s="15">
        <v>23</v>
      </c>
      <c r="M307" s="15">
        <v>22</v>
      </c>
      <c r="N307" s="15">
        <v>0</v>
      </c>
      <c r="O307" s="15">
        <v>0</v>
      </c>
      <c r="P307" s="15">
        <v>0</v>
      </c>
      <c r="Q307" s="15">
        <v>0</v>
      </c>
      <c r="R307" s="15">
        <v>0</v>
      </c>
      <c r="S307" s="15">
        <v>0</v>
      </c>
      <c r="T307" s="15">
        <v>50</v>
      </c>
      <c r="U307" s="15">
        <v>0</v>
      </c>
      <c r="V307" s="15">
        <v>0</v>
      </c>
      <c r="W307" s="15">
        <v>0</v>
      </c>
      <c r="X307" s="15">
        <v>0</v>
      </c>
      <c r="Y307" s="15">
        <v>0</v>
      </c>
      <c r="Z307" s="15">
        <v>0</v>
      </c>
      <c r="AA307" s="15">
        <v>0</v>
      </c>
      <c r="AB307" s="15">
        <v>0</v>
      </c>
      <c r="AC307" s="15">
        <v>0</v>
      </c>
      <c r="AD307" s="15">
        <v>0</v>
      </c>
      <c r="AE307" s="15">
        <v>0</v>
      </c>
      <c r="AF307" s="15">
        <v>0</v>
      </c>
      <c r="AG307" s="15">
        <v>0</v>
      </c>
      <c r="AH307" s="15">
        <v>0</v>
      </c>
      <c r="AI307" s="15">
        <v>0</v>
      </c>
      <c r="AJ307" s="15">
        <v>0</v>
      </c>
      <c r="AK307" s="15">
        <v>0</v>
      </c>
      <c r="AL307" s="15">
        <v>0</v>
      </c>
      <c r="AM307" s="15">
        <v>0</v>
      </c>
      <c r="AN307" s="15">
        <v>0</v>
      </c>
      <c r="AO307" s="12"/>
      <c r="AP307" s="16">
        <v>95</v>
      </c>
      <c r="AQ307" s="17">
        <v>11</v>
      </c>
      <c r="AR307" s="18" t="s">
        <v>37</v>
      </c>
      <c r="AS307" s="19">
        <v>95</v>
      </c>
      <c r="AT307" s="19" t="s">
        <v>37</v>
      </c>
      <c r="AV307" s="16">
        <v>95</v>
      </c>
      <c r="AW307" s="17">
        <v>45</v>
      </c>
      <c r="AX307" s="18" t="s">
        <v>37</v>
      </c>
      <c r="AY307" s="19">
        <v>285</v>
      </c>
      <c r="AZ307" s="19" t="s">
        <v>37</v>
      </c>
    </row>
    <row r="308" spans="9:52" customFormat="1" x14ac:dyDescent="0.15">
      <c r="I308" s="14">
        <v>44867</v>
      </c>
      <c r="J308" s="15">
        <v>0</v>
      </c>
      <c r="K308" s="15">
        <v>0</v>
      </c>
      <c r="L308" s="15">
        <v>24</v>
      </c>
      <c r="M308" s="15">
        <v>23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50</v>
      </c>
      <c r="U308" s="15">
        <v>0</v>
      </c>
      <c r="V308" s="15">
        <v>0</v>
      </c>
      <c r="W308" s="15">
        <v>0</v>
      </c>
      <c r="X308" s="15">
        <v>0</v>
      </c>
      <c r="Y308" s="15">
        <v>0</v>
      </c>
      <c r="Z308" s="15">
        <v>0</v>
      </c>
      <c r="AA308" s="15">
        <v>0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2"/>
      <c r="AP308" s="16">
        <v>97</v>
      </c>
      <c r="AQ308" s="17">
        <v>11</v>
      </c>
      <c r="AR308" s="18" t="s">
        <v>37</v>
      </c>
      <c r="AS308" s="19">
        <v>192</v>
      </c>
      <c r="AT308" s="19" t="s">
        <v>37</v>
      </c>
      <c r="AV308" s="16">
        <v>97</v>
      </c>
      <c r="AW308" s="17">
        <v>45</v>
      </c>
      <c r="AX308" s="18" t="s">
        <v>37</v>
      </c>
      <c r="AY308" s="19">
        <v>382</v>
      </c>
      <c r="AZ308" s="19" t="s">
        <v>37</v>
      </c>
    </row>
    <row r="309" spans="9:52" customFormat="1" x14ac:dyDescent="0.15">
      <c r="I309" s="14">
        <v>44868</v>
      </c>
      <c r="J309" s="15">
        <v>0</v>
      </c>
      <c r="K309" s="15">
        <v>0</v>
      </c>
      <c r="L309" s="15">
        <v>24</v>
      </c>
      <c r="M309" s="15">
        <v>23</v>
      </c>
      <c r="N309" s="15">
        <v>0</v>
      </c>
      <c r="O309" s="15">
        <v>0</v>
      </c>
      <c r="P309" s="15">
        <v>0</v>
      </c>
      <c r="Q309" s="15">
        <v>0</v>
      </c>
      <c r="R309" s="15">
        <v>0</v>
      </c>
      <c r="S309" s="15">
        <v>0</v>
      </c>
      <c r="T309" s="15">
        <v>50</v>
      </c>
      <c r="U309" s="15">
        <v>0</v>
      </c>
      <c r="V309" s="15">
        <v>0</v>
      </c>
      <c r="W309" s="15">
        <v>0</v>
      </c>
      <c r="X309" s="15">
        <v>0</v>
      </c>
      <c r="Y309" s="15">
        <v>0</v>
      </c>
      <c r="Z309" s="15">
        <v>0</v>
      </c>
      <c r="AA309" s="15">
        <v>0</v>
      </c>
      <c r="AB309" s="15">
        <v>0</v>
      </c>
      <c r="AC309" s="15">
        <v>0</v>
      </c>
      <c r="AD309" s="15">
        <v>0</v>
      </c>
      <c r="AE309" s="15">
        <v>0</v>
      </c>
      <c r="AF309" s="15">
        <v>0</v>
      </c>
      <c r="AG309" s="15">
        <v>0</v>
      </c>
      <c r="AH309" s="15">
        <v>0</v>
      </c>
      <c r="AI309" s="15">
        <v>0</v>
      </c>
      <c r="AJ309" s="15">
        <v>0</v>
      </c>
      <c r="AK309" s="15">
        <v>0</v>
      </c>
      <c r="AL309" s="15">
        <v>0</v>
      </c>
      <c r="AM309" s="15">
        <v>0</v>
      </c>
      <c r="AN309" s="15">
        <v>0</v>
      </c>
      <c r="AO309" s="12"/>
      <c r="AP309" s="16">
        <v>97</v>
      </c>
      <c r="AQ309" s="17">
        <v>11</v>
      </c>
      <c r="AR309" s="18" t="s">
        <v>37</v>
      </c>
      <c r="AS309" s="19">
        <v>289</v>
      </c>
      <c r="AT309" s="19" t="s">
        <v>37</v>
      </c>
      <c r="AV309" s="16">
        <v>97</v>
      </c>
      <c r="AW309" s="17">
        <v>45</v>
      </c>
      <c r="AX309" s="18" t="s">
        <v>37</v>
      </c>
      <c r="AY309" s="19">
        <v>479</v>
      </c>
      <c r="AZ309" s="19" t="s">
        <v>37</v>
      </c>
    </row>
    <row r="310" spans="9:52" customFormat="1" x14ac:dyDescent="0.15">
      <c r="I310" s="14">
        <v>44869</v>
      </c>
      <c r="J310" s="15">
        <v>0</v>
      </c>
      <c r="K310" s="15">
        <v>0</v>
      </c>
      <c r="L310" s="15">
        <v>24</v>
      </c>
      <c r="M310" s="15">
        <v>23</v>
      </c>
      <c r="N310" s="15">
        <v>0</v>
      </c>
      <c r="O310" s="15">
        <v>0</v>
      </c>
      <c r="P310" s="15">
        <v>0</v>
      </c>
      <c r="Q310" s="15">
        <v>0</v>
      </c>
      <c r="R310" s="15">
        <v>0</v>
      </c>
      <c r="S310" s="15">
        <v>0</v>
      </c>
      <c r="T310" s="15">
        <v>50</v>
      </c>
      <c r="U310" s="15">
        <v>0</v>
      </c>
      <c r="V310" s="15">
        <v>0</v>
      </c>
      <c r="W310" s="15">
        <v>0</v>
      </c>
      <c r="X310" s="15">
        <v>0</v>
      </c>
      <c r="Y310" s="15">
        <v>0</v>
      </c>
      <c r="Z310" s="15">
        <v>0</v>
      </c>
      <c r="AA310" s="15">
        <v>0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2"/>
      <c r="AP310" s="16">
        <v>97</v>
      </c>
      <c r="AQ310" s="17">
        <v>11</v>
      </c>
      <c r="AR310" s="18" t="s">
        <v>37</v>
      </c>
      <c r="AS310" s="19">
        <v>386</v>
      </c>
      <c r="AT310" s="19" t="s">
        <v>37</v>
      </c>
      <c r="AV310" s="16">
        <v>97</v>
      </c>
      <c r="AW310" s="17">
        <v>45</v>
      </c>
      <c r="AX310" s="18" t="s">
        <v>37</v>
      </c>
      <c r="AY310" s="19">
        <v>576</v>
      </c>
      <c r="AZ310" s="19" t="s">
        <v>37</v>
      </c>
    </row>
    <row r="311" spans="9:52" customFormat="1" x14ac:dyDescent="0.15">
      <c r="I311" s="14">
        <v>44870</v>
      </c>
      <c r="J311" s="15">
        <v>0</v>
      </c>
      <c r="K311" s="15">
        <v>0</v>
      </c>
      <c r="L311" s="15">
        <v>24</v>
      </c>
      <c r="M311" s="15">
        <v>23</v>
      </c>
      <c r="N311" s="15">
        <v>0</v>
      </c>
      <c r="O311" s="15">
        <v>0</v>
      </c>
      <c r="P311" s="15">
        <v>0</v>
      </c>
      <c r="Q311" s="15">
        <v>0</v>
      </c>
      <c r="R311" s="15">
        <v>0</v>
      </c>
      <c r="S311" s="15">
        <v>0</v>
      </c>
      <c r="T311" s="15">
        <v>50</v>
      </c>
      <c r="U311" s="15">
        <v>0</v>
      </c>
      <c r="V311" s="15">
        <v>0</v>
      </c>
      <c r="W311" s="15">
        <v>0</v>
      </c>
      <c r="X311" s="15">
        <v>0</v>
      </c>
      <c r="Y311" s="15">
        <v>0</v>
      </c>
      <c r="Z311" s="15">
        <v>0</v>
      </c>
      <c r="AA311" s="15">
        <v>0</v>
      </c>
      <c r="AB311" s="15">
        <v>0</v>
      </c>
      <c r="AC311" s="15">
        <v>0</v>
      </c>
      <c r="AD311" s="15">
        <v>0</v>
      </c>
      <c r="AE311" s="15">
        <v>0</v>
      </c>
      <c r="AF311" s="15">
        <v>0</v>
      </c>
      <c r="AG311" s="15">
        <v>0</v>
      </c>
      <c r="AH311" s="15">
        <v>0</v>
      </c>
      <c r="AI311" s="15">
        <v>0</v>
      </c>
      <c r="AJ311" s="15">
        <v>0</v>
      </c>
      <c r="AK311" s="15">
        <v>0</v>
      </c>
      <c r="AL311" s="15">
        <v>0</v>
      </c>
      <c r="AM311" s="15">
        <v>0</v>
      </c>
      <c r="AN311" s="15">
        <v>0</v>
      </c>
      <c r="AO311" s="12"/>
      <c r="AP311" s="16">
        <v>97</v>
      </c>
      <c r="AQ311" s="17">
        <v>11</v>
      </c>
      <c r="AR311" s="18" t="s">
        <v>37</v>
      </c>
      <c r="AS311" s="19">
        <v>483</v>
      </c>
      <c r="AT311" s="19" t="s">
        <v>37</v>
      </c>
      <c r="AV311" s="16">
        <v>97</v>
      </c>
      <c r="AW311" s="17">
        <v>45</v>
      </c>
      <c r="AX311" s="18">
        <v>45</v>
      </c>
      <c r="AY311" s="19">
        <v>673</v>
      </c>
      <c r="AZ311" s="19">
        <v>673</v>
      </c>
    </row>
    <row r="312" spans="9:52" customFormat="1" x14ac:dyDescent="0.15">
      <c r="I312" s="14">
        <v>44871</v>
      </c>
      <c r="J312" s="15">
        <v>0</v>
      </c>
      <c r="K312" s="15">
        <v>0</v>
      </c>
      <c r="L312" s="15">
        <v>24</v>
      </c>
      <c r="M312" s="15">
        <v>23</v>
      </c>
      <c r="N312" s="15">
        <v>0</v>
      </c>
      <c r="O312" s="15">
        <v>0</v>
      </c>
      <c r="P312" s="15">
        <v>0</v>
      </c>
      <c r="Q312" s="15">
        <v>0</v>
      </c>
      <c r="R312" s="15">
        <v>0</v>
      </c>
      <c r="S312" s="15">
        <v>0</v>
      </c>
      <c r="T312" s="15">
        <v>51</v>
      </c>
      <c r="U312" s="15">
        <v>0</v>
      </c>
      <c r="V312" s="15">
        <v>0</v>
      </c>
      <c r="W312" s="15">
        <v>0</v>
      </c>
      <c r="X312" s="15">
        <v>0</v>
      </c>
      <c r="Y312" s="15">
        <v>0</v>
      </c>
      <c r="Z312" s="15">
        <v>0</v>
      </c>
      <c r="AA312" s="15">
        <v>0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2"/>
      <c r="AP312" s="16">
        <v>98</v>
      </c>
      <c r="AQ312" s="17">
        <v>11</v>
      </c>
      <c r="AR312" s="18" t="s">
        <v>37</v>
      </c>
      <c r="AS312" s="19">
        <v>581</v>
      </c>
      <c r="AT312" s="19" t="s">
        <v>37</v>
      </c>
      <c r="AV312" s="16">
        <v>98</v>
      </c>
      <c r="AW312" s="17">
        <v>46</v>
      </c>
      <c r="AX312" s="18" t="s">
        <v>37</v>
      </c>
      <c r="AY312" s="19">
        <v>98</v>
      </c>
      <c r="AZ312" s="19" t="s">
        <v>37</v>
      </c>
    </row>
    <row r="313" spans="9:52" customFormat="1" x14ac:dyDescent="0.15">
      <c r="I313" s="14">
        <v>44872</v>
      </c>
      <c r="J313" s="15">
        <v>0</v>
      </c>
      <c r="K313" s="15">
        <v>0</v>
      </c>
      <c r="L313" s="15">
        <v>24</v>
      </c>
      <c r="M313" s="15">
        <v>23</v>
      </c>
      <c r="N313" s="15">
        <v>0</v>
      </c>
      <c r="O313" s="15">
        <v>0</v>
      </c>
      <c r="P313" s="15">
        <v>0</v>
      </c>
      <c r="Q313" s="15">
        <v>0</v>
      </c>
      <c r="R313" s="15">
        <v>0</v>
      </c>
      <c r="S313" s="15">
        <v>0</v>
      </c>
      <c r="T313" s="15">
        <v>51</v>
      </c>
      <c r="U313" s="15">
        <v>0</v>
      </c>
      <c r="V313" s="15">
        <v>0</v>
      </c>
      <c r="W313" s="15">
        <v>0</v>
      </c>
      <c r="X313" s="15">
        <v>0</v>
      </c>
      <c r="Y313" s="15">
        <v>0</v>
      </c>
      <c r="Z313" s="15">
        <v>0</v>
      </c>
      <c r="AA313" s="15">
        <v>0</v>
      </c>
      <c r="AB313" s="15">
        <v>0</v>
      </c>
      <c r="AC313" s="15">
        <v>0</v>
      </c>
      <c r="AD313" s="15">
        <v>0</v>
      </c>
      <c r="AE313" s="15">
        <v>0</v>
      </c>
      <c r="AF313" s="15">
        <v>0</v>
      </c>
      <c r="AG313" s="15">
        <v>0</v>
      </c>
      <c r="AH313" s="15">
        <v>0</v>
      </c>
      <c r="AI313" s="15">
        <v>0</v>
      </c>
      <c r="AJ313" s="15">
        <v>0</v>
      </c>
      <c r="AK313" s="15">
        <v>0</v>
      </c>
      <c r="AL313" s="15">
        <v>0</v>
      </c>
      <c r="AM313" s="15">
        <v>0</v>
      </c>
      <c r="AN313" s="15">
        <v>0</v>
      </c>
      <c r="AO313" s="12"/>
      <c r="AP313" s="16">
        <v>98</v>
      </c>
      <c r="AQ313" s="17">
        <v>11</v>
      </c>
      <c r="AR313" s="18" t="s">
        <v>37</v>
      </c>
      <c r="AS313" s="19">
        <v>679</v>
      </c>
      <c r="AT313" s="19" t="s">
        <v>37</v>
      </c>
      <c r="AV313" s="16">
        <v>98</v>
      </c>
      <c r="AW313" s="17">
        <v>46</v>
      </c>
      <c r="AX313" s="18" t="s">
        <v>37</v>
      </c>
      <c r="AY313" s="19">
        <v>196</v>
      </c>
      <c r="AZ313" s="19" t="s">
        <v>37</v>
      </c>
    </row>
    <row r="314" spans="9:52" customFormat="1" x14ac:dyDescent="0.15">
      <c r="I314" s="14">
        <v>44873</v>
      </c>
      <c r="J314" s="15">
        <v>0</v>
      </c>
      <c r="K314" s="15">
        <v>0</v>
      </c>
      <c r="L314" s="15">
        <v>24</v>
      </c>
      <c r="M314" s="15">
        <v>23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51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0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2"/>
      <c r="AP314" s="16">
        <v>98</v>
      </c>
      <c r="AQ314" s="17">
        <v>11</v>
      </c>
      <c r="AR314" s="18" t="s">
        <v>37</v>
      </c>
      <c r="AS314" s="19">
        <v>777</v>
      </c>
      <c r="AT314" s="19" t="s">
        <v>37</v>
      </c>
      <c r="AV314" s="16">
        <v>98</v>
      </c>
      <c r="AW314" s="17">
        <v>46</v>
      </c>
      <c r="AX314" s="18" t="s">
        <v>37</v>
      </c>
      <c r="AY314" s="19">
        <v>294</v>
      </c>
      <c r="AZ314" s="19" t="s">
        <v>37</v>
      </c>
    </row>
    <row r="315" spans="9:52" customFormat="1" x14ac:dyDescent="0.15">
      <c r="I315" s="14">
        <v>44874</v>
      </c>
      <c r="J315" s="15">
        <v>0</v>
      </c>
      <c r="K315" s="15">
        <v>0</v>
      </c>
      <c r="L315" s="15">
        <v>25</v>
      </c>
      <c r="M315" s="15">
        <v>24</v>
      </c>
      <c r="N315" s="15">
        <v>0</v>
      </c>
      <c r="O315" s="15">
        <v>0</v>
      </c>
      <c r="P315" s="15">
        <v>0</v>
      </c>
      <c r="Q315" s="15">
        <v>0</v>
      </c>
      <c r="R315" s="15">
        <v>0</v>
      </c>
      <c r="S315" s="15">
        <v>0</v>
      </c>
      <c r="T315" s="15">
        <v>51</v>
      </c>
      <c r="U315" s="15">
        <v>0</v>
      </c>
      <c r="V315" s="15">
        <v>0</v>
      </c>
      <c r="W315" s="15">
        <v>0</v>
      </c>
      <c r="X315" s="15">
        <v>0</v>
      </c>
      <c r="Y315" s="15">
        <v>0</v>
      </c>
      <c r="Z315" s="15">
        <v>0</v>
      </c>
      <c r="AA315" s="15">
        <v>0</v>
      </c>
      <c r="AB315" s="15">
        <v>0</v>
      </c>
      <c r="AC315" s="15">
        <v>0</v>
      </c>
      <c r="AD315" s="15">
        <v>0</v>
      </c>
      <c r="AE315" s="15">
        <v>0</v>
      </c>
      <c r="AF315" s="15">
        <v>0</v>
      </c>
      <c r="AG315" s="15">
        <v>0</v>
      </c>
      <c r="AH315" s="15">
        <v>0</v>
      </c>
      <c r="AI315" s="15">
        <v>0</v>
      </c>
      <c r="AJ315" s="15">
        <v>0</v>
      </c>
      <c r="AK315" s="15">
        <v>0</v>
      </c>
      <c r="AL315" s="15">
        <v>0</v>
      </c>
      <c r="AM315" s="15">
        <v>0</v>
      </c>
      <c r="AN315" s="15">
        <v>0</v>
      </c>
      <c r="AO315" s="12"/>
      <c r="AP315" s="16">
        <v>100</v>
      </c>
      <c r="AQ315" s="17">
        <v>11</v>
      </c>
      <c r="AR315" s="18" t="s">
        <v>37</v>
      </c>
      <c r="AS315" s="19">
        <v>877</v>
      </c>
      <c r="AT315" s="19" t="s">
        <v>37</v>
      </c>
      <c r="AV315" s="16">
        <v>100</v>
      </c>
      <c r="AW315" s="17">
        <v>46</v>
      </c>
      <c r="AX315" s="18" t="s">
        <v>37</v>
      </c>
      <c r="AY315" s="19">
        <v>394</v>
      </c>
      <c r="AZ315" s="19" t="s">
        <v>37</v>
      </c>
    </row>
    <row r="316" spans="9:52" customFormat="1" x14ac:dyDescent="0.15">
      <c r="I316" s="14">
        <v>44875</v>
      </c>
      <c r="J316" s="15">
        <v>0</v>
      </c>
      <c r="K316" s="15">
        <v>0</v>
      </c>
      <c r="L316" s="15">
        <v>25</v>
      </c>
      <c r="M316" s="15">
        <v>24</v>
      </c>
      <c r="N316" s="15">
        <v>0</v>
      </c>
      <c r="O316" s="15">
        <v>0</v>
      </c>
      <c r="P316" s="15">
        <v>0</v>
      </c>
      <c r="Q316" s="15">
        <v>0</v>
      </c>
      <c r="R316" s="15">
        <v>0</v>
      </c>
      <c r="S316" s="15">
        <v>0</v>
      </c>
      <c r="T316" s="15">
        <v>51</v>
      </c>
      <c r="U316" s="15">
        <v>0</v>
      </c>
      <c r="V316" s="15">
        <v>0</v>
      </c>
      <c r="W316" s="15">
        <v>0</v>
      </c>
      <c r="X316" s="15">
        <v>0</v>
      </c>
      <c r="Y316" s="15">
        <v>0</v>
      </c>
      <c r="Z316" s="15">
        <v>0</v>
      </c>
      <c r="AA316" s="15">
        <v>0</v>
      </c>
      <c r="AB316" s="15">
        <v>0</v>
      </c>
      <c r="AC316" s="15">
        <v>0</v>
      </c>
      <c r="AD316" s="15">
        <v>0</v>
      </c>
      <c r="AE316" s="15">
        <v>0</v>
      </c>
      <c r="AF316" s="15">
        <v>0</v>
      </c>
      <c r="AG316" s="15">
        <v>0</v>
      </c>
      <c r="AH316" s="15">
        <v>0</v>
      </c>
      <c r="AI316" s="15">
        <v>0</v>
      </c>
      <c r="AJ316" s="15">
        <v>0</v>
      </c>
      <c r="AK316" s="15">
        <v>0</v>
      </c>
      <c r="AL316" s="15">
        <v>0</v>
      </c>
      <c r="AM316" s="15">
        <v>0</v>
      </c>
      <c r="AN316" s="15">
        <v>0</v>
      </c>
      <c r="AO316" s="12"/>
      <c r="AP316" s="16">
        <v>100</v>
      </c>
      <c r="AQ316" s="17">
        <v>11</v>
      </c>
      <c r="AR316" s="18" t="s">
        <v>37</v>
      </c>
      <c r="AS316" s="19">
        <v>977</v>
      </c>
      <c r="AT316" s="19" t="s">
        <v>37</v>
      </c>
      <c r="AV316" s="16">
        <v>100</v>
      </c>
      <c r="AW316" s="17">
        <v>46</v>
      </c>
      <c r="AX316" s="18" t="s">
        <v>37</v>
      </c>
      <c r="AY316" s="19">
        <v>494</v>
      </c>
      <c r="AZ316" s="19" t="s">
        <v>37</v>
      </c>
    </row>
    <row r="317" spans="9:52" customFormat="1" x14ac:dyDescent="0.15">
      <c r="I317" s="14">
        <v>44876</v>
      </c>
      <c r="J317" s="15">
        <v>0</v>
      </c>
      <c r="K317" s="15">
        <v>0</v>
      </c>
      <c r="L317" s="15">
        <v>25</v>
      </c>
      <c r="M317" s="15">
        <v>24</v>
      </c>
      <c r="N317" s="15">
        <v>0</v>
      </c>
      <c r="O317" s="15">
        <v>0</v>
      </c>
      <c r="P317" s="15">
        <v>0</v>
      </c>
      <c r="Q317" s="15">
        <v>0</v>
      </c>
      <c r="R317" s="15">
        <v>0</v>
      </c>
      <c r="S317" s="15">
        <v>0</v>
      </c>
      <c r="T317" s="15">
        <v>51</v>
      </c>
      <c r="U317" s="15">
        <v>0</v>
      </c>
      <c r="V317" s="15">
        <v>0</v>
      </c>
      <c r="W317" s="15">
        <v>0</v>
      </c>
      <c r="X317" s="15">
        <v>0</v>
      </c>
      <c r="Y317" s="15">
        <v>0</v>
      </c>
      <c r="Z317" s="15">
        <v>0</v>
      </c>
      <c r="AA317" s="15">
        <v>0</v>
      </c>
      <c r="AB317" s="15">
        <v>0</v>
      </c>
      <c r="AC317" s="15">
        <v>0</v>
      </c>
      <c r="AD317" s="15">
        <v>0</v>
      </c>
      <c r="AE317" s="15">
        <v>0</v>
      </c>
      <c r="AF317" s="15">
        <v>0</v>
      </c>
      <c r="AG317" s="15">
        <v>0</v>
      </c>
      <c r="AH317" s="15">
        <v>0</v>
      </c>
      <c r="AI317" s="15">
        <v>0</v>
      </c>
      <c r="AJ317" s="15">
        <v>0</v>
      </c>
      <c r="AK317" s="15">
        <v>0</v>
      </c>
      <c r="AL317" s="15">
        <v>0</v>
      </c>
      <c r="AM317" s="15">
        <v>0</v>
      </c>
      <c r="AN317" s="15">
        <v>0</v>
      </c>
      <c r="AO317" s="12"/>
      <c r="AP317" s="16">
        <v>100</v>
      </c>
      <c r="AQ317" s="17">
        <v>11</v>
      </c>
      <c r="AR317" s="18" t="s">
        <v>37</v>
      </c>
      <c r="AS317" s="19">
        <v>1077</v>
      </c>
      <c r="AT317" s="19" t="s">
        <v>37</v>
      </c>
      <c r="AV317" s="16">
        <v>100</v>
      </c>
      <c r="AW317" s="17">
        <v>46</v>
      </c>
      <c r="AX317" s="18" t="s">
        <v>37</v>
      </c>
      <c r="AY317" s="19">
        <v>594</v>
      </c>
      <c r="AZ317" s="19" t="s">
        <v>37</v>
      </c>
    </row>
    <row r="318" spans="9:52" customFormat="1" x14ac:dyDescent="0.15">
      <c r="I318" s="14">
        <v>44877</v>
      </c>
      <c r="J318" s="15">
        <v>0</v>
      </c>
      <c r="K318" s="15">
        <v>0</v>
      </c>
      <c r="L318" s="15">
        <v>25</v>
      </c>
      <c r="M318" s="15">
        <v>24</v>
      </c>
      <c r="N318" s="15">
        <v>0</v>
      </c>
      <c r="O318" s="15">
        <v>0</v>
      </c>
      <c r="P318" s="15">
        <v>0</v>
      </c>
      <c r="Q318" s="15">
        <v>0</v>
      </c>
      <c r="R318" s="15">
        <v>0</v>
      </c>
      <c r="S318" s="15">
        <v>0</v>
      </c>
      <c r="T318" s="15">
        <v>51</v>
      </c>
      <c r="U318" s="15">
        <v>0</v>
      </c>
      <c r="V318" s="15">
        <v>0</v>
      </c>
      <c r="W318" s="15">
        <v>0</v>
      </c>
      <c r="X318" s="15">
        <v>0</v>
      </c>
      <c r="Y318" s="15">
        <v>0</v>
      </c>
      <c r="Z318" s="15">
        <v>0</v>
      </c>
      <c r="AA318" s="15">
        <v>0</v>
      </c>
      <c r="AB318" s="15">
        <v>0</v>
      </c>
      <c r="AC318" s="15">
        <v>0</v>
      </c>
      <c r="AD318" s="15">
        <v>0</v>
      </c>
      <c r="AE318" s="15">
        <v>0</v>
      </c>
      <c r="AF318" s="15">
        <v>0</v>
      </c>
      <c r="AG318" s="15">
        <v>0</v>
      </c>
      <c r="AH318" s="15">
        <v>0</v>
      </c>
      <c r="AI318" s="15">
        <v>0</v>
      </c>
      <c r="AJ318" s="15">
        <v>0</v>
      </c>
      <c r="AK318" s="15">
        <v>0</v>
      </c>
      <c r="AL318" s="15">
        <v>0</v>
      </c>
      <c r="AM318" s="15">
        <v>0</v>
      </c>
      <c r="AN318" s="15">
        <v>0</v>
      </c>
      <c r="AO318" s="12"/>
      <c r="AP318" s="16">
        <v>100</v>
      </c>
      <c r="AQ318" s="17">
        <v>11</v>
      </c>
      <c r="AR318" s="18" t="s">
        <v>37</v>
      </c>
      <c r="AS318" s="19">
        <v>1177</v>
      </c>
      <c r="AT318" s="19" t="s">
        <v>37</v>
      </c>
      <c r="AV318" s="16">
        <v>100</v>
      </c>
      <c r="AW318" s="17">
        <v>46</v>
      </c>
      <c r="AX318" s="18">
        <v>46</v>
      </c>
      <c r="AY318" s="19">
        <v>694</v>
      </c>
      <c r="AZ318" s="19">
        <v>694</v>
      </c>
    </row>
    <row r="319" spans="9:52" customFormat="1" x14ac:dyDescent="0.15">
      <c r="I319" s="14">
        <v>44878</v>
      </c>
      <c r="J319" s="15">
        <v>0</v>
      </c>
      <c r="K319" s="15">
        <v>0</v>
      </c>
      <c r="L319" s="15">
        <v>25</v>
      </c>
      <c r="M319" s="15">
        <v>24</v>
      </c>
      <c r="N319" s="15">
        <v>0</v>
      </c>
      <c r="O319" s="15">
        <v>0</v>
      </c>
      <c r="P319" s="15">
        <v>0</v>
      </c>
      <c r="Q319" s="15">
        <v>0</v>
      </c>
      <c r="R319" s="15">
        <v>0</v>
      </c>
      <c r="S319" s="15">
        <v>0</v>
      </c>
      <c r="T319" s="15">
        <v>52</v>
      </c>
      <c r="U319" s="15">
        <v>0</v>
      </c>
      <c r="V319" s="15">
        <v>0</v>
      </c>
      <c r="W319" s="15">
        <v>0</v>
      </c>
      <c r="X319" s="15">
        <v>0</v>
      </c>
      <c r="Y319" s="15">
        <v>0</v>
      </c>
      <c r="Z319" s="15">
        <v>0</v>
      </c>
      <c r="AA319" s="15">
        <v>0</v>
      </c>
      <c r="AB319" s="15">
        <v>0</v>
      </c>
      <c r="AC319" s="15">
        <v>0</v>
      </c>
      <c r="AD319" s="15">
        <v>0</v>
      </c>
      <c r="AE319" s="15">
        <v>0</v>
      </c>
      <c r="AF319" s="15">
        <v>0</v>
      </c>
      <c r="AG319" s="15">
        <v>0</v>
      </c>
      <c r="AH319" s="15">
        <v>0</v>
      </c>
      <c r="AI319" s="15">
        <v>0</v>
      </c>
      <c r="AJ319" s="15">
        <v>0</v>
      </c>
      <c r="AK319" s="15">
        <v>0</v>
      </c>
      <c r="AL319" s="15">
        <v>0</v>
      </c>
      <c r="AM319" s="15">
        <v>0</v>
      </c>
      <c r="AN319" s="15">
        <v>0</v>
      </c>
      <c r="AO319" s="12"/>
      <c r="AP319" s="16">
        <v>101</v>
      </c>
      <c r="AQ319" s="17">
        <v>11</v>
      </c>
      <c r="AR319" s="18" t="s">
        <v>37</v>
      </c>
      <c r="AS319" s="19">
        <v>1278</v>
      </c>
      <c r="AT319" s="19" t="s">
        <v>37</v>
      </c>
      <c r="AV319" s="16">
        <v>101</v>
      </c>
      <c r="AW319" s="17">
        <v>47</v>
      </c>
      <c r="AX319" s="18" t="s">
        <v>37</v>
      </c>
      <c r="AY319" s="19">
        <v>101</v>
      </c>
      <c r="AZ319" s="19" t="s">
        <v>37</v>
      </c>
    </row>
    <row r="320" spans="9:52" customFormat="1" x14ac:dyDescent="0.15">
      <c r="I320" s="14">
        <v>44879</v>
      </c>
      <c r="J320" s="15">
        <v>0</v>
      </c>
      <c r="K320" s="15">
        <v>0</v>
      </c>
      <c r="L320" s="15">
        <v>25</v>
      </c>
      <c r="M320" s="15">
        <v>24</v>
      </c>
      <c r="N320" s="15">
        <v>0</v>
      </c>
      <c r="O320" s="15">
        <v>0</v>
      </c>
      <c r="P320" s="15">
        <v>0</v>
      </c>
      <c r="Q320" s="15">
        <v>0</v>
      </c>
      <c r="R320" s="15">
        <v>0</v>
      </c>
      <c r="S320" s="15">
        <v>0</v>
      </c>
      <c r="T320" s="15">
        <v>52</v>
      </c>
      <c r="U320" s="15">
        <v>0</v>
      </c>
      <c r="V320" s="15">
        <v>0</v>
      </c>
      <c r="W320" s="15">
        <v>0</v>
      </c>
      <c r="X320" s="15">
        <v>0</v>
      </c>
      <c r="Y320" s="15">
        <v>0</v>
      </c>
      <c r="Z320" s="15">
        <v>0</v>
      </c>
      <c r="AA320" s="15">
        <v>0</v>
      </c>
      <c r="AB320" s="15">
        <v>0</v>
      </c>
      <c r="AC320" s="15">
        <v>0</v>
      </c>
      <c r="AD320" s="15">
        <v>0</v>
      </c>
      <c r="AE320" s="15">
        <v>0</v>
      </c>
      <c r="AF320" s="15">
        <v>0</v>
      </c>
      <c r="AG320" s="15">
        <v>0</v>
      </c>
      <c r="AH320" s="15">
        <v>0</v>
      </c>
      <c r="AI320" s="15">
        <v>0</v>
      </c>
      <c r="AJ320" s="15">
        <v>0</v>
      </c>
      <c r="AK320" s="15">
        <v>0</v>
      </c>
      <c r="AL320" s="15">
        <v>0</v>
      </c>
      <c r="AM320" s="15">
        <v>0</v>
      </c>
      <c r="AN320" s="15">
        <v>0</v>
      </c>
      <c r="AO320" s="12"/>
      <c r="AP320" s="16">
        <v>101</v>
      </c>
      <c r="AQ320" s="17">
        <v>11</v>
      </c>
      <c r="AR320" s="18" t="s">
        <v>37</v>
      </c>
      <c r="AS320" s="19">
        <v>1379</v>
      </c>
      <c r="AT320" s="19" t="s">
        <v>37</v>
      </c>
      <c r="AV320" s="16">
        <v>101</v>
      </c>
      <c r="AW320" s="17">
        <v>47</v>
      </c>
      <c r="AX320" s="18" t="s">
        <v>37</v>
      </c>
      <c r="AY320" s="19">
        <v>202</v>
      </c>
      <c r="AZ320" s="19" t="s">
        <v>37</v>
      </c>
    </row>
    <row r="321" spans="9:52" customFormat="1" x14ac:dyDescent="0.15">
      <c r="I321" s="14">
        <v>44880</v>
      </c>
      <c r="J321" s="15">
        <v>0</v>
      </c>
      <c r="K321" s="15">
        <v>0</v>
      </c>
      <c r="L321" s="15">
        <v>25</v>
      </c>
      <c r="M321" s="15">
        <v>24</v>
      </c>
      <c r="N321" s="15">
        <v>0</v>
      </c>
      <c r="O321" s="15">
        <v>0</v>
      </c>
      <c r="P321" s="15">
        <v>0</v>
      </c>
      <c r="Q321" s="15">
        <v>0</v>
      </c>
      <c r="R321" s="15">
        <v>0</v>
      </c>
      <c r="S321" s="15">
        <v>0</v>
      </c>
      <c r="T321" s="15">
        <v>52</v>
      </c>
      <c r="U321" s="15">
        <v>0</v>
      </c>
      <c r="V321" s="15">
        <v>0</v>
      </c>
      <c r="W321" s="15">
        <v>0</v>
      </c>
      <c r="X321" s="15">
        <v>0</v>
      </c>
      <c r="Y321" s="15">
        <v>0</v>
      </c>
      <c r="Z321" s="15">
        <v>0</v>
      </c>
      <c r="AA321" s="15">
        <v>0</v>
      </c>
      <c r="AB321" s="15">
        <v>0</v>
      </c>
      <c r="AC321" s="15">
        <v>0</v>
      </c>
      <c r="AD321" s="15">
        <v>0</v>
      </c>
      <c r="AE321" s="15">
        <v>0</v>
      </c>
      <c r="AF321" s="15">
        <v>0</v>
      </c>
      <c r="AG321" s="15">
        <v>0</v>
      </c>
      <c r="AH321" s="15">
        <v>0</v>
      </c>
      <c r="AI321" s="15">
        <v>0</v>
      </c>
      <c r="AJ321" s="15">
        <v>0</v>
      </c>
      <c r="AK321" s="15">
        <v>0</v>
      </c>
      <c r="AL321" s="15">
        <v>0</v>
      </c>
      <c r="AM321" s="15">
        <v>0</v>
      </c>
      <c r="AN321" s="15">
        <v>0</v>
      </c>
      <c r="AO321" s="12"/>
      <c r="AP321" s="16">
        <v>101</v>
      </c>
      <c r="AQ321" s="17">
        <v>11</v>
      </c>
      <c r="AR321" s="18" t="s">
        <v>37</v>
      </c>
      <c r="AS321" s="19">
        <v>1480</v>
      </c>
      <c r="AT321" s="19" t="s">
        <v>37</v>
      </c>
      <c r="AV321" s="16">
        <v>101</v>
      </c>
      <c r="AW321" s="17">
        <v>47</v>
      </c>
      <c r="AX321" s="18" t="s">
        <v>37</v>
      </c>
      <c r="AY321" s="19">
        <v>303</v>
      </c>
      <c r="AZ321" s="19" t="s">
        <v>37</v>
      </c>
    </row>
    <row r="322" spans="9:52" customFormat="1" x14ac:dyDescent="0.15">
      <c r="I322" s="14">
        <v>44881</v>
      </c>
      <c r="J322" s="15">
        <v>0</v>
      </c>
      <c r="K322" s="15">
        <v>0</v>
      </c>
      <c r="L322" s="15">
        <v>26</v>
      </c>
      <c r="M322" s="15">
        <v>25</v>
      </c>
      <c r="N322" s="15">
        <v>0</v>
      </c>
      <c r="O322" s="15">
        <v>0</v>
      </c>
      <c r="P322" s="15">
        <v>0</v>
      </c>
      <c r="Q322" s="15">
        <v>0</v>
      </c>
      <c r="R322" s="15">
        <v>0</v>
      </c>
      <c r="S322" s="15">
        <v>0</v>
      </c>
      <c r="T322" s="15">
        <v>52</v>
      </c>
      <c r="U322" s="15">
        <v>0</v>
      </c>
      <c r="V322" s="15">
        <v>0</v>
      </c>
      <c r="W322" s="15">
        <v>0</v>
      </c>
      <c r="X322" s="15">
        <v>0</v>
      </c>
      <c r="Y322" s="15">
        <v>0</v>
      </c>
      <c r="Z322" s="15">
        <v>0</v>
      </c>
      <c r="AA322" s="15">
        <v>0</v>
      </c>
      <c r="AB322" s="15">
        <v>0</v>
      </c>
      <c r="AC322" s="15">
        <v>0</v>
      </c>
      <c r="AD322" s="15">
        <v>0</v>
      </c>
      <c r="AE322" s="15">
        <v>0</v>
      </c>
      <c r="AF322" s="15">
        <v>0</v>
      </c>
      <c r="AG322" s="15">
        <v>0</v>
      </c>
      <c r="AH322" s="15">
        <v>0</v>
      </c>
      <c r="AI322" s="15">
        <v>0</v>
      </c>
      <c r="AJ322" s="15">
        <v>0</v>
      </c>
      <c r="AK322" s="15">
        <v>0</v>
      </c>
      <c r="AL322" s="15">
        <v>0</v>
      </c>
      <c r="AM322" s="15">
        <v>0</v>
      </c>
      <c r="AN322" s="15">
        <v>0</v>
      </c>
      <c r="AO322" s="12"/>
      <c r="AP322" s="16">
        <v>103</v>
      </c>
      <c r="AQ322" s="17">
        <v>11</v>
      </c>
      <c r="AR322" s="18" t="s">
        <v>37</v>
      </c>
      <c r="AS322" s="19">
        <v>1583</v>
      </c>
      <c r="AT322" s="19" t="s">
        <v>37</v>
      </c>
      <c r="AV322" s="16">
        <v>103</v>
      </c>
      <c r="AW322" s="17">
        <v>47</v>
      </c>
      <c r="AX322" s="18" t="s">
        <v>37</v>
      </c>
      <c r="AY322" s="19">
        <v>406</v>
      </c>
      <c r="AZ322" s="19" t="s">
        <v>37</v>
      </c>
    </row>
    <row r="323" spans="9:52" customFormat="1" x14ac:dyDescent="0.15">
      <c r="I323" s="14">
        <v>44882</v>
      </c>
      <c r="J323" s="15">
        <v>0</v>
      </c>
      <c r="K323" s="15">
        <v>0</v>
      </c>
      <c r="L323" s="15">
        <v>26</v>
      </c>
      <c r="M323" s="15">
        <v>25</v>
      </c>
      <c r="N323" s="15">
        <v>0</v>
      </c>
      <c r="O323" s="15">
        <v>0</v>
      </c>
      <c r="P323" s="15">
        <v>0</v>
      </c>
      <c r="Q323" s="15">
        <v>0</v>
      </c>
      <c r="R323" s="15">
        <v>0</v>
      </c>
      <c r="S323" s="15">
        <v>0</v>
      </c>
      <c r="T323" s="15">
        <v>52</v>
      </c>
      <c r="U323" s="15">
        <v>0</v>
      </c>
      <c r="V323" s="15">
        <v>0</v>
      </c>
      <c r="W323" s="15">
        <v>0</v>
      </c>
      <c r="X323" s="15">
        <v>0</v>
      </c>
      <c r="Y323" s="15">
        <v>0</v>
      </c>
      <c r="Z323" s="15">
        <v>0</v>
      </c>
      <c r="AA323" s="15">
        <v>0</v>
      </c>
      <c r="AB323" s="15">
        <v>0</v>
      </c>
      <c r="AC323" s="15">
        <v>0</v>
      </c>
      <c r="AD323" s="15">
        <v>0</v>
      </c>
      <c r="AE323" s="15">
        <v>0</v>
      </c>
      <c r="AF323" s="15">
        <v>0</v>
      </c>
      <c r="AG323" s="15">
        <v>0</v>
      </c>
      <c r="AH323" s="15">
        <v>0</v>
      </c>
      <c r="AI323" s="15">
        <v>0</v>
      </c>
      <c r="AJ323" s="15">
        <v>0</v>
      </c>
      <c r="AK323" s="15">
        <v>0</v>
      </c>
      <c r="AL323" s="15">
        <v>0</v>
      </c>
      <c r="AM323" s="15">
        <v>0</v>
      </c>
      <c r="AN323" s="15">
        <v>0</v>
      </c>
      <c r="AO323" s="12"/>
      <c r="AP323" s="16">
        <v>103</v>
      </c>
      <c r="AQ323" s="17">
        <v>11</v>
      </c>
      <c r="AR323" s="18" t="s">
        <v>37</v>
      </c>
      <c r="AS323" s="19">
        <v>1686</v>
      </c>
      <c r="AT323" s="19" t="s">
        <v>37</v>
      </c>
      <c r="AV323" s="16">
        <v>103</v>
      </c>
      <c r="AW323" s="17">
        <v>47</v>
      </c>
      <c r="AX323" s="18" t="s">
        <v>37</v>
      </c>
      <c r="AY323" s="19">
        <v>509</v>
      </c>
      <c r="AZ323" s="19" t="s">
        <v>37</v>
      </c>
    </row>
    <row r="324" spans="9:52" customFormat="1" x14ac:dyDescent="0.15">
      <c r="I324" s="14">
        <v>44883</v>
      </c>
      <c r="J324" s="15">
        <v>0</v>
      </c>
      <c r="K324" s="15">
        <v>0</v>
      </c>
      <c r="L324" s="15">
        <v>26</v>
      </c>
      <c r="M324" s="15">
        <v>25</v>
      </c>
      <c r="N324" s="15">
        <v>0</v>
      </c>
      <c r="O324" s="15">
        <v>0</v>
      </c>
      <c r="P324" s="15">
        <v>0</v>
      </c>
      <c r="Q324" s="15">
        <v>0</v>
      </c>
      <c r="R324" s="15">
        <v>0</v>
      </c>
      <c r="S324" s="15">
        <v>0</v>
      </c>
      <c r="T324" s="15">
        <v>52</v>
      </c>
      <c r="U324" s="15">
        <v>0</v>
      </c>
      <c r="V324" s="15">
        <v>0</v>
      </c>
      <c r="W324" s="15">
        <v>0</v>
      </c>
      <c r="X324" s="15">
        <v>0</v>
      </c>
      <c r="Y324" s="15">
        <v>0</v>
      </c>
      <c r="Z324" s="15">
        <v>0</v>
      </c>
      <c r="AA324" s="15">
        <v>0</v>
      </c>
      <c r="AB324" s="15">
        <v>0</v>
      </c>
      <c r="AC324" s="15">
        <v>0</v>
      </c>
      <c r="AD324" s="15">
        <v>0</v>
      </c>
      <c r="AE324" s="15">
        <v>0</v>
      </c>
      <c r="AF324" s="15">
        <v>0</v>
      </c>
      <c r="AG324" s="15">
        <v>0</v>
      </c>
      <c r="AH324" s="15">
        <v>0</v>
      </c>
      <c r="AI324" s="15">
        <v>0</v>
      </c>
      <c r="AJ324" s="15">
        <v>0</v>
      </c>
      <c r="AK324" s="15">
        <v>0</v>
      </c>
      <c r="AL324" s="15">
        <v>0</v>
      </c>
      <c r="AM324" s="15">
        <v>0</v>
      </c>
      <c r="AN324" s="15">
        <v>0</v>
      </c>
      <c r="AO324" s="12"/>
      <c r="AP324" s="16">
        <v>103</v>
      </c>
      <c r="AQ324" s="17">
        <v>11</v>
      </c>
      <c r="AR324" s="18" t="s">
        <v>37</v>
      </c>
      <c r="AS324" s="19">
        <v>1789</v>
      </c>
      <c r="AT324" s="19" t="s">
        <v>37</v>
      </c>
      <c r="AV324" s="16">
        <v>103</v>
      </c>
      <c r="AW324" s="17">
        <v>47</v>
      </c>
      <c r="AX324" s="18" t="s">
        <v>37</v>
      </c>
      <c r="AY324" s="19">
        <v>612</v>
      </c>
      <c r="AZ324" s="19" t="s">
        <v>37</v>
      </c>
    </row>
    <row r="325" spans="9:52" customFormat="1" x14ac:dyDescent="0.15">
      <c r="I325" s="14">
        <v>44884</v>
      </c>
      <c r="J325" s="15">
        <v>0</v>
      </c>
      <c r="K325" s="15">
        <v>0</v>
      </c>
      <c r="L325" s="15">
        <v>26</v>
      </c>
      <c r="M325" s="15">
        <v>25</v>
      </c>
      <c r="N325" s="15">
        <v>0</v>
      </c>
      <c r="O325" s="15">
        <v>0</v>
      </c>
      <c r="P325" s="15">
        <v>0</v>
      </c>
      <c r="Q325" s="15">
        <v>0</v>
      </c>
      <c r="R325" s="15">
        <v>0</v>
      </c>
      <c r="S325" s="15">
        <v>0</v>
      </c>
      <c r="T325" s="15">
        <v>52</v>
      </c>
      <c r="U325" s="15">
        <v>0</v>
      </c>
      <c r="V325" s="15">
        <v>0</v>
      </c>
      <c r="W325" s="15">
        <v>0</v>
      </c>
      <c r="X325" s="15">
        <v>0</v>
      </c>
      <c r="Y325" s="15">
        <v>0</v>
      </c>
      <c r="Z325" s="15">
        <v>0</v>
      </c>
      <c r="AA325" s="15">
        <v>0</v>
      </c>
      <c r="AB325" s="15">
        <v>0</v>
      </c>
      <c r="AC325" s="15">
        <v>0</v>
      </c>
      <c r="AD325" s="15">
        <v>0</v>
      </c>
      <c r="AE325" s="15">
        <v>0</v>
      </c>
      <c r="AF325" s="15">
        <v>0</v>
      </c>
      <c r="AG325" s="15">
        <v>0</v>
      </c>
      <c r="AH325" s="15">
        <v>0</v>
      </c>
      <c r="AI325" s="15">
        <v>0</v>
      </c>
      <c r="AJ325" s="15">
        <v>0</v>
      </c>
      <c r="AK325" s="15">
        <v>0</v>
      </c>
      <c r="AL325" s="15">
        <v>0</v>
      </c>
      <c r="AM325" s="15">
        <v>0</v>
      </c>
      <c r="AN325" s="15">
        <v>0</v>
      </c>
      <c r="AO325" s="12"/>
      <c r="AP325" s="16">
        <v>103</v>
      </c>
      <c r="AQ325" s="17">
        <v>11</v>
      </c>
      <c r="AR325" s="18" t="s">
        <v>37</v>
      </c>
      <c r="AS325" s="19">
        <v>1892</v>
      </c>
      <c r="AT325" s="19" t="s">
        <v>37</v>
      </c>
      <c r="AV325" s="16">
        <v>103</v>
      </c>
      <c r="AW325" s="17">
        <v>47</v>
      </c>
      <c r="AX325" s="18">
        <v>47</v>
      </c>
      <c r="AY325" s="19">
        <v>715</v>
      </c>
      <c r="AZ325" s="19">
        <v>715</v>
      </c>
    </row>
    <row r="326" spans="9:52" customFormat="1" x14ac:dyDescent="0.15">
      <c r="I326" s="14">
        <v>44885</v>
      </c>
      <c r="J326" s="15">
        <v>0</v>
      </c>
      <c r="K326" s="15">
        <v>0</v>
      </c>
      <c r="L326" s="15">
        <v>26</v>
      </c>
      <c r="M326" s="15">
        <v>25</v>
      </c>
      <c r="N326" s="15">
        <v>0</v>
      </c>
      <c r="O326" s="15">
        <v>0</v>
      </c>
      <c r="P326" s="15">
        <v>0</v>
      </c>
      <c r="Q326" s="15">
        <v>0</v>
      </c>
      <c r="R326" s="15">
        <v>0</v>
      </c>
      <c r="S326" s="15">
        <v>0</v>
      </c>
      <c r="T326" s="15">
        <v>53</v>
      </c>
      <c r="U326" s="15">
        <v>0</v>
      </c>
      <c r="V326" s="15">
        <v>0</v>
      </c>
      <c r="W326" s="15">
        <v>0</v>
      </c>
      <c r="X326" s="15">
        <v>0</v>
      </c>
      <c r="Y326" s="15">
        <v>0</v>
      </c>
      <c r="Z326" s="15">
        <v>0</v>
      </c>
      <c r="AA326" s="15">
        <v>0</v>
      </c>
      <c r="AB326" s="15">
        <v>0</v>
      </c>
      <c r="AC326" s="15">
        <v>0</v>
      </c>
      <c r="AD326" s="15">
        <v>0</v>
      </c>
      <c r="AE326" s="15">
        <v>0</v>
      </c>
      <c r="AF326" s="15">
        <v>0</v>
      </c>
      <c r="AG326" s="15">
        <v>0</v>
      </c>
      <c r="AH326" s="15">
        <v>0</v>
      </c>
      <c r="AI326" s="15">
        <v>0</v>
      </c>
      <c r="AJ326" s="15">
        <v>0</v>
      </c>
      <c r="AK326" s="15">
        <v>0</v>
      </c>
      <c r="AL326" s="15">
        <v>0</v>
      </c>
      <c r="AM326" s="15">
        <v>0</v>
      </c>
      <c r="AN326" s="15">
        <v>0</v>
      </c>
      <c r="AO326" s="12"/>
      <c r="AP326" s="16">
        <v>104</v>
      </c>
      <c r="AQ326" s="17">
        <v>11</v>
      </c>
      <c r="AR326" s="18" t="s">
        <v>37</v>
      </c>
      <c r="AS326" s="19">
        <v>1996</v>
      </c>
      <c r="AT326" s="19" t="s">
        <v>37</v>
      </c>
      <c r="AV326" s="16">
        <v>104</v>
      </c>
      <c r="AW326" s="17">
        <v>48</v>
      </c>
      <c r="AX326" s="18" t="s">
        <v>37</v>
      </c>
      <c r="AY326" s="19">
        <v>104</v>
      </c>
      <c r="AZ326" s="19" t="s">
        <v>37</v>
      </c>
    </row>
    <row r="327" spans="9:52" customFormat="1" x14ac:dyDescent="0.15">
      <c r="I327" s="14">
        <v>44886</v>
      </c>
      <c r="J327" s="15">
        <v>0</v>
      </c>
      <c r="K327" s="15">
        <v>0</v>
      </c>
      <c r="L327" s="15">
        <v>26</v>
      </c>
      <c r="M327" s="15">
        <v>25</v>
      </c>
      <c r="N327" s="15">
        <v>0</v>
      </c>
      <c r="O327" s="15">
        <v>0</v>
      </c>
      <c r="P327" s="15">
        <v>0</v>
      </c>
      <c r="Q327" s="15">
        <v>0</v>
      </c>
      <c r="R327" s="15">
        <v>0</v>
      </c>
      <c r="S327" s="15">
        <v>0</v>
      </c>
      <c r="T327" s="15">
        <v>53</v>
      </c>
      <c r="U327" s="15">
        <v>0</v>
      </c>
      <c r="V327" s="15">
        <v>0</v>
      </c>
      <c r="W327" s="15">
        <v>0</v>
      </c>
      <c r="X327" s="15">
        <v>0</v>
      </c>
      <c r="Y327" s="15">
        <v>0</v>
      </c>
      <c r="Z327" s="15">
        <v>0</v>
      </c>
      <c r="AA327" s="15">
        <v>0</v>
      </c>
      <c r="AB327" s="15">
        <v>0</v>
      </c>
      <c r="AC327" s="15">
        <v>0</v>
      </c>
      <c r="AD327" s="15">
        <v>0</v>
      </c>
      <c r="AE327" s="15">
        <v>0</v>
      </c>
      <c r="AF327" s="15">
        <v>0</v>
      </c>
      <c r="AG327" s="15">
        <v>0</v>
      </c>
      <c r="AH327" s="15">
        <v>0</v>
      </c>
      <c r="AI327" s="15">
        <v>0</v>
      </c>
      <c r="AJ327" s="15">
        <v>0</v>
      </c>
      <c r="AK327" s="15">
        <v>0</v>
      </c>
      <c r="AL327" s="15">
        <v>0</v>
      </c>
      <c r="AM327" s="15">
        <v>0</v>
      </c>
      <c r="AN327" s="15">
        <v>0</v>
      </c>
      <c r="AO327" s="12"/>
      <c r="AP327" s="16">
        <v>104</v>
      </c>
      <c r="AQ327" s="17">
        <v>11</v>
      </c>
      <c r="AR327" s="18" t="s">
        <v>37</v>
      </c>
      <c r="AS327" s="19">
        <v>2100</v>
      </c>
      <c r="AT327" s="19" t="s">
        <v>37</v>
      </c>
      <c r="AV327" s="16">
        <v>104</v>
      </c>
      <c r="AW327" s="17">
        <v>48</v>
      </c>
      <c r="AX327" s="18" t="s">
        <v>37</v>
      </c>
      <c r="AY327" s="19">
        <v>208</v>
      </c>
      <c r="AZ327" s="19" t="s">
        <v>37</v>
      </c>
    </row>
    <row r="328" spans="9:52" customFormat="1" x14ac:dyDescent="0.15">
      <c r="I328" s="14">
        <v>44887</v>
      </c>
      <c r="J328" s="15">
        <v>0</v>
      </c>
      <c r="K328" s="15">
        <v>0</v>
      </c>
      <c r="L328" s="15">
        <v>26</v>
      </c>
      <c r="M328" s="15">
        <v>25</v>
      </c>
      <c r="N328" s="15">
        <v>0</v>
      </c>
      <c r="O328" s="15">
        <v>0</v>
      </c>
      <c r="P328" s="15">
        <v>0</v>
      </c>
      <c r="Q328" s="15">
        <v>0</v>
      </c>
      <c r="R328" s="15">
        <v>0</v>
      </c>
      <c r="S328" s="15">
        <v>0</v>
      </c>
      <c r="T328" s="15">
        <v>53</v>
      </c>
      <c r="U328" s="15">
        <v>0</v>
      </c>
      <c r="V328" s="15">
        <v>0</v>
      </c>
      <c r="W328" s="15">
        <v>0</v>
      </c>
      <c r="X328" s="15">
        <v>0</v>
      </c>
      <c r="Y328" s="15">
        <v>0</v>
      </c>
      <c r="Z328" s="15">
        <v>0</v>
      </c>
      <c r="AA328" s="15">
        <v>0</v>
      </c>
      <c r="AB328" s="15">
        <v>0</v>
      </c>
      <c r="AC328" s="15">
        <v>0</v>
      </c>
      <c r="AD328" s="15">
        <v>0</v>
      </c>
      <c r="AE328" s="15">
        <v>0</v>
      </c>
      <c r="AF328" s="15">
        <v>0</v>
      </c>
      <c r="AG328" s="15">
        <v>0</v>
      </c>
      <c r="AH328" s="15">
        <v>0</v>
      </c>
      <c r="AI328" s="15">
        <v>0</v>
      </c>
      <c r="AJ328" s="15">
        <v>0</v>
      </c>
      <c r="AK328" s="15">
        <v>0</v>
      </c>
      <c r="AL328" s="15">
        <v>0</v>
      </c>
      <c r="AM328" s="15">
        <v>0</v>
      </c>
      <c r="AN328" s="15">
        <v>0</v>
      </c>
      <c r="AO328" s="12"/>
      <c r="AP328" s="16">
        <v>104</v>
      </c>
      <c r="AQ328" s="17">
        <v>11</v>
      </c>
      <c r="AR328" s="18" t="s">
        <v>37</v>
      </c>
      <c r="AS328" s="19">
        <v>2204</v>
      </c>
      <c r="AT328" s="19" t="s">
        <v>37</v>
      </c>
      <c r="AV328" s="16">
        <v>104</v>
      </c>
      <c r="AW328" s="17">
        <v>48</v>
      </c>
      <c r="AX328" s="18" t="s">
        <v>37</v>
      </c>
      <c r="AY328" s="19">
        <v>312</v>
      </c>
      <c r="AZ328" s="19" t="s">
        <v>37</v>
      </c>
    </row>
    <row r="329" spans="9:52" customFormat="1" x14ac:dyDescent="0.15">
      <c r="I329" s="14">
        <v>44888</v>
      </c>
      <c r="J329" s="15">
        <v>0</v>
      </c>
      <c r="K329" s="15">
        <v>0</v>
      </c>
      <c r="L329" s="15">
        <v>27</v>
      </c>
      <c r="M329" s="15">
        <v>26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53</v>
      </c>
      <c r="U329" s="15">
        <v>0</v>
      </c>
      <c r="V329" s="15">
        <v>0</v>
      </c>
      <c r="W329" s="15">
        <v>0</v>
      </c>
      <c r="X329" s="15">
        <v>0</v>
      </c>
      <c r="Y329" s="15">
        <v>0</v>
      </c>
      <c r="Z329" s="15">
        <v>0</v>
      </c>
      <c r="AA329" s="15">
        <v>0</v>
      </c>
      <c r="AB329" s="15">
        <v>0</v>
      </c>
      <c r="AC329" s="15">
        <v>0</v>
      </c>
      <c r="AD329" s="15">
        <v>0</v>
      </c>
      <c r="AE329" s="15">
        <v>0</v>
      </c>
      <c r="AF329" s="15">
        <v>0</v>
      </c>
      <c r="AG329" s="15">
        <v>0</v>
      </c>
      <c r="AH329" s="15">
        <v>0</v>
      </c>
      <c r="AI329" s="15">
        <v>0</v>
      </c>
      <c r="AJ329" s="15">
        <v>0</v>
      </c>
      <c r="AK329" s="15">
        <v>0</v>
      </c>
      <c r="AL329" s="15">
        <v>0</v>
      </c>
      <c r="AM329" s="15">
        <v>0</v>
      </c>
      <c r="AN329" s="15">
        <v>0</v>
      </c>
      <c r="AO329" s="12"/>
      <c r="AP329" s="16">
        <v>106</v>
      </c>
      <c r="AQ329" s="17">
        <v>11</v>
      </c>
      <c r="AR329" s="18" t="s">
        <v>37</v>
      </c>
      <c r="AS329" s="19">
        <v>2310</v>
      </c>
      <c r="AT329" s="19" t="s">
        <v>37</v>
      </c>
      <c r="AV329" s="16">
        <v>106</v>
      </c>
      <c r="AW329" s="17">
        <v>48</v>
      </c>
      <c r="AX329" s="18" t="s">
        <v>37</v>
      </c>
      <c r="AY329" s="19">
        <v>418</v>
      </c>
      <c r="AZ329" s="19" t="s">
        <v>37</v>
      </c>
    </row>
    <row r="330" spans="9:52" customFormat="1" x14ac:dyDescent="0.15">
      <c r="I330" s="14">
        <v>44889</v>
      </c>
      <c r="J330" s="15">
        <v>0</v>
      </c>
      <c r="K330" s="15">
        <v>0</v>
      </c>
      <c r="L330" s="15">
        <v>27</v>
      </c>
      <c r="M330" s="15">
        <v>26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  <c r="T330" s="15">
        <v>53</v>
      </c>
      <c r="U330" s="15">
        <v>0</v>
      </c>
      <c r="V330" s="15">
        <v>0</v>
      </c>
      <c r="W330" s="15">
        <v>0</v>
      </c>
      <c r="X330" s="15">
        <v>0</v>
      </c>
      <c r="Y330" s="15">
        <v>0</v>
      </c>
      <c r="Z330" s="15">
        <v>0</v>
      </c>
      <c r="AA330" s="15">
        <v>0</v>
      </c>
      <c r="AB330" s="15">
        <v>0</v>
      </c>
      <c r="AC330" s="15">
        <v>0</v>
      </c>
      <c r="AD330" s="15">
        <v>0</v>
      </c>
      <c r="AE330" s="15">
        <v>0</v>
      </c>
      <c r="AF330" s="15">
        <v>0</v>
      </c>
      <c r="AG330" s="15">
        <v>0</v>
      </c>
      <c r="AH330" s="15">
        <v>0</v>
      </c>
      <c r="AI330" s="15">
        <v>0</v>
      </c>
      <c r="AJ330" s="15">
        <v>0</v>
      </c>
      <c r="AK330" s="15">
        <v>0</v>
      </c>
      <c r="AL330" s="15">
        <v>0</v>
      </c>
      <c r="AM330" s="15">
        <v>0</v>
      </c>
      <c r="AN330" s="15">
        <v>0</v>
      </c>
      <c r="AO330" s="12"/>
      <c r="AP330" s="16">
        <v>106</v>
      </c>
      <c r="AQ330" s="17">
        <v>11</v>
      </c>
      <c r="AR330" s="18" t="s">
        <v>37</v>
      </c>
      <c r="AS330" s="19">
        <v>2416</v>
      </c>
      <c r="AT330" s="19" t="s">
        <v>37</v>
      </c>
      <c r="AV330" s="16">
        <v>106</v>
      </c>
      <c r="AW330" s="17">
        <v>48</v>
      </c>
      <c r="AX330" s="18" t="s">
        <v>37</v>
      </c>
      <c r="AY330" s="19">
        <v>524</v>
      </c>
      <c r="AZ330" s="19" t="s">
        <v>37</v>
      </c>
    </row>
    <row r="331" spans="9:52" customFormat="1" x14ac:dyDescent="0.15">
      <c r="I331" s="14">
        <v>44890</v>
      </c>
      <c r="J331" s="15">
        <v>0</v>
      </c>
      <c r="K331" s="15">
        <v>0</v>
      </c>
      <c r="L331" s="15">
        <v>27</v>
      </c>
      <c r="M331" s="15">
        <v>26</v>
      </c>
      <c r="N331" s="15">
        <v>0</v>
      </c>
      <c r="O331" s="15">
        <v>0</v>
      </c>
      <c r="P331" s="15">
        <v>0</v>
      </c>
      <c r="Q331" s="15">
        <v>0</v>
      </c>
      <c r="R331" s="15">
        <v>0</v>
      </c>
      <c r="S331" s="15">
        <v>0</v>
      </c>
      <c r="T331" s="15">
        <v>53</v>
      </c>
      <c r="U331" s="15">
        <v>0</v>
      </c>
      <c r="V331" s="15">
        <v>0</v>
      </c>
      <c r="W331" s="15">
        <v>0</v>
      </c>
      <c r="X331" s="15">
        <v>0</v>
      </c>
      <c r="Y331" s="15">
        <v>0</v>
      </c>
      <c r="Z331" s="15">
        <v>0</v>
      </c>
      <c r="AA331" s="15">
        <v>0</v>
      </c>
      <c r="AB331" s="15">
        <v>0</v>
      </c>
      <c r="AC331" s="15">
        <v>0</v>
      </c>
      <c r="AD331" s="15">
        <v>0</v>
      </c>
      <c r="AE331" s="15">
        <v>0</v>
      </c>
      <c r="AF331" s="15">
        <v>0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5">
        <v>0</v>
      </c>
      <c r="AM331" s="15">
        <v>0</v>
      </c>
      <c r="AN331" s="15">
        <v>0</v>
      </c>
      <c r="AO331" s="12"/>
      <c r="AP331" s="16">
        <v>106</v>
      </c>
      <c r="AQ331" s="17">
        <v>11</v>
      </c>
      <c r="AR331" s="18" t="s">
        <v>37</v>
      </c>
      <c r="AS331" s="19">
        <v>2522</v>
      </c>
      <c r="AT331" s="19" t="s">
        <v>37</v>
      </c>
      <c r="AV331" s="16">
        <v>106</v>
      </c>
      <c r="AW331" s="17">
        <v>48</v>
      </c>
      <c r="AX331" s="18" t="s">
        <v>37</v>
      </c>
      <c r="AY331" s="19">
        <v>630</v>
      </c>
      <c r="AZ331" s="19" t="s">
        <v>37</v>
      </c>
    </row>
    <row r="332" spans="9:52" customFormat="1" x14ac:dyDescent="0.15">
      <c r="I332" s="14">
        <v>44891</v>
      </c>
      <c r="J332" s="15">
        <v>0</v>
      </c>
      <c r="K332" s="15">
        <v>0</v>
      </c>
      <c r="L332" s="15">
        <v>27</v>
      </c>
      <c r="M332" s="15">
        <v>26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53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2"/>
      <c r="AP332" s="16">
        <v>106</v>
      </c>
      <c r="AQ332" s="17">
        <v>11</v>
      </c>
      <c r="AR332" s="18" t="s">
        <v>37</v>
      </c>
      <c r="AS332" s="19">
        <v>2628</v>
      </c>
      <c r="AT332" s="19" t="s">
        <v>37</v>
      </c>
      <c r="AV332" s="16">
        <v>106</v>
      </c>
      <c r="AW332" s="17">
        <v>48</v>
      </c>
      <c r="AX332" s="18">
        <v>48</v>
      </c>
      <c r="AY332" s="19">
        <v>736</v>
      </c>
      <c r="AZ332" s="19">
        <v>736</v>
      </c>
    </row>
    <row r="333" spans="9:52" customFormat="1" x14ac:dyDescent="0.15">
      <c r="I333" s="14">
        <v>44892</v>
      </c>
      <c r="J333" s="15">
        <v>0</v>
      </c>
      <c r="K333" s="15">
        <v>0</v>
      </c>
      <c r="L333" s="15">
        <v>27</v>
      </c>
      <c r="M333" s="15">
        <v>26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54</v>
      </c>
      <c r="U333" s="15">
        <v>0</v>
      </c>
      <c r="V333" s="15">
        <v>0</v>
      </c>
      <c r="W333" s="15">
        <v>0</v>
      </c>
      <c r="X333" s="15">
        <v>0</v>
      </c>
      <c r="Y333" s="15">
        <v>0</v>
      </c>
      <c r="Z333" s="15">
        <v>0</v>
      </c>
      <c r="AA333" s="15">
        <v>0</v>
      </c>
      <c r="AB333" s="15">
        <v>0</v>
      </c>
      <c r="AC333" s="15">
        <v>0</v>
      </c>
      <c r="AD333" s="15">
        <v>0</v>
      </c>
      <c r="AE333" s="15">
        <v>0</v>
      </c>
      <c r="AF333" s="15">
        <v>0</v>
      </c>
      <c r="AG333" s="15">
        <v>0</v>
      </c>
      <c r="AH333" s="15">
        <v>0</v>
      </c>
      <c r="AI333" s="15">
        <v>0</v>
      </c>
      <c r="AJ333" s="15">
        <v>0</v>
      </c>
      <c r="AK333" s="15">
        <v>0</v>
      </c>
      <c r="AL333" s="15">
        <v>0</v>
      </c>
      <c r="AM333" s="15">
        <v>0</v>
      </c>
      <c r="AN333" s="15">
        <v>0</v>
      </c>
      <c r="AO333" s="12"/>
      <c r="AP333" s="16">
        <v>107</v>
      </c>
      <c r="AQ333" s="17">
        <v>11</v>
      </c>
      <c r="AR333" s="18" t="s">
        <v>37</v>
      </c>
      <c r="AS333" s="19">
        <v>2735</v>
      </c>
      <c r="AT333" s="19" t="s">
        <v>37</v>
      </c>
      <c r="AV333" s="16">
        <v>107</v>
      </c>
      <c r="AW333" s="17">
        <v>49</v>
      </c>
      <c r="AX333" s="18" t="s">
        <v>37</v>
      </c>
      <c r="AY333" s="19">
        <v>107</v>
      </c>
      <c r="AZ333" s="19" t="s">
        <v>37</v>
      </c>
    </row>
    <row r="334" spans="9:52" customFormat="1" x14ac:dyDescent="0.15">
      <c r="I334" s="14">
        <v>44893</v>
      </c>
      <c r="J334" s="15">
        <v>0</v>
      </c>
      <c r="K334" s="15">
        <v>0</v>
      </c>
      <c r="L334" s="15">
        <v>27</v>
      </c>
      <c r="M334" s="15">
        <v>26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  <c r="T334" s="15">
        <v>54</v>
      </c>
      <c r="U334" s="15">
        <v>0</v>
      </c>
      <c r="V334" s="15">
        <v>0</v>
      </c>
      <c r="W334" s="15">
        <v>0</v>
      </c>
      <c r="X334" s="15">
        <v>0</v>
      </c>
      <c r="Y334" s="15">
        <v>0</v>
      </c>
      <c r="Z334" s="15">
        <v>0</v>
      </c>
      <c r="AA334" s="15">
        <v>0</v>
      </c>
      <c r="AB334" s="15">
        <v>0</v>
      </c>
      <c r="AC334" s="15">
        <v>0</v>
      </c>
      <c r="AD334" s="15">
        <v>0</v>
      </c>
      <c r="AE334" s="15">
        <v>0</v>
      </c>
      <c r="AF334" s="15">
        <v>0</v>
      </c>
      <c r="AG334" s="15">
        <v>0</v>
      </c>
      <c r="AH334" s="15">
        <v>0</v>
      </c>
      <c r="AI334" s="15">
        <v>0</v>
      </c>
      <c r="AJ334" s="15">
        <v>0</v>
      </c>
      <c r="AK334" s="15">
        <v>0</v>
      </c>
      <c r="AL334" s="15">
        <v>0</v>
      </c>
      <c r="AM334" s="15">
        <v>0</v>
      </c>
      <c r="AN334" s="15">
        <v>0</v>
      </c>
      <c r="AO334" s="12"/>
      <c r="AP334" s="16">
        <v>107</v>
      </c>
      <c r="AQ334" s="17">
        <v>11</v>
      </c>
      <c r="AR334" s="18" t="s">
        <v>37</v>
      </c>
      <c r="AS334" s="19">
        <v>2842</v>
      </c>
      <c r="AT334" s="19" t="s">
        <v>37</v>
      </c>
      <c r="AV334" s="16">
        <v>107</v>
      </c>
      <c r="AW334" s="17">
        <v>49</v>
      </c>
      <c r="AX334" s="18" t="s">
        <v>37</v>
      </c>
      <c r="AY334" s="19">
        <v>214</v>
      </c>
      <c r="AZ334" s="19" t="s">
        <v>37</v>
      </c>
    </row>
    <row r="335" spans="9:52" customFormat="1" x14ac:dyDescent="0.15">
      <c r="I335" s="14">
        <v>44894</v>
      </c>
      <c r="J335" s="15">
        <v>0</v>
      </c>
      <c r="K335" s="15">
        <v>0</v>
      </c>
      <c r="L335" s="15">
        <v>27</v>
      </c>
      <c r="M335" s="15">
        <v>26</v>
      </c>
      <c r="N335" s="15">
        <v>0</v>
      </c>
      <c r="O335" s="15">
        <v>0</v>
      </c>
      <c r="P335" s="15">
        <v>0</v>
      </c>
      <c r="Q335" s="15">
        <v>0</v>
      </c>
      <c r="R335" s="15">
        <v>0</v>
      </c>
      <c r="S335" s="15">
        <v>0</v>
      </c>
      <c r="T335" s="15">
        <v>54</v>
      </c>
      <c r="U335" s="15">
        <v>0</v>
      </c>
      <c r="V335" s="15">
        <v>0</v>
      </c>
      <c r="W335" s="15">
        <v>0</v>
      </c>
      <c r="X335" s="15">
        <v>0</v>
      </c>
      <c r="Y335" s="15">
        <v>0</v>
      </c>
      <c r="Z335" s="15">
        <v>0</v>
      </c>
      <c r="AA335" s="15">
        <v>0</v>
      </c>
      <c r="AB335" s="15">
        <v>0</v>
      </c>
      <c r="AC335" s="15">
        <v>0</v>
      </c>
      <c r="AD335" s="15">
        <v>0</v>
      </c>
      <c r="AE335" s="15">
        <v>0</v>
      </c>
      <c r="AF335" s="15">
        <v>0</v>
      </c>
      <c r="AG335" s="15">
        <v>0</v>
      </c>
      <c r="AH335" s="15">
        <v>0</v>
      </c>
      <c r="AI335" s="15">
        <v>0</v>
      </c>
      <c r="AJ335" s="15">
        <v>0</v>
      </c>
      <c r="AK335" s="15">
        <v>0</v>
      </c>
      <c r="AL335" s="15">
        <v>0</v>
      </c>
      <c r="AM335" s="15">
        <v>0</v>
      </c>
      <c r="AN335" s="15">
        <v>0</v>
      </c>
      <c r="AO335" s="12"/>
      <c r="AP335" s="16">
        <v>107</v>
      </c>
      <c r="AQ335" s="17">
        <v>11</v>
      </c>
      <c r="AR335" s="18" t="s">
        <v>37</v>
      </c>
      <c r="AS335" s="19">
        <v>2949</v>
      </c>
      <c r="AT335" s="19" t="s">
        <v>37</v>
      </c>
      <c r="AV335" s="16">
        <v>107</v>
      </c>
      <c r="AW335" s="17">
        <v>49</v>
      </c>
      <c r="AX335" s="18" t="s">
        <v>37</v>
      </c>
      <c r="AY335" s="19">
        <v>321</v>
      </c>
      <c r="AZ335" s="19" t="s">
        <v>37</v>
      </c>
    </row>
    <row r="336" spans="9:52" customFormat="1" x14ac:dyDescent="0.15">
      <c r="I336" s="14">
        <v>44895</v>
      </c>
      <c r="J336" s="15">
        <v>0</v>
      </c>
      <c r="K336" s="15">
        <v>0</v>
      </c>
      <c r="L336" s="15">
        <v>28</v>
      </c>
      <c r="M336" s="15">
        <v>27</v>
      </c>
      <c r="N336" s="15">
        <v>0</v>
      </c>
      <c r="O336" s="15">
        <v>0</v>
      </c>
      <c r="P336" s="15">
        <v>22</v>
      </c>
      <c r="Q336" s="15">
        <v>0</v>
      </c>
      <c r="R336" s="15">
        <v>0</v>
      </c>
      <c r="S336" s="15">
        <v>0</v>
      </c>
      <c r="T336" s="15">
        <v>54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2"/>
      <c r="AP336" s="16">
        <v>131</v>
      </c>
      <c r="AQ336" s="17">
        <v>11</v>
      </c>
      <c r="AR336" s="18">
        <v>11</v>
      </c>
      <c r="AS336" s="19">
        <v>3080</v>
      </c>
      <c r="AT336" s="19">
        <v>3080</v>
      </c>
      <c r="AV336" s="16">
        <v>131</v>
      </c>
      <c r="AW336" s="17">
        <v>49</v>
      </c>
      <c r="AX336" s="18" t="s">
        <v>37</v>
      </c>
      <c r="AY336" s="19">
        <v>452</v>
      </c>
      <c r="AZ336" s="19" t="s">
        <v>37</v>
      </c>
    </row>
    <row r="337" spans="9:52" customFormat="1" x14ac:dyDescent="0.15">
      <c r="I337" s="14">
        <v>44896</v>
      </c>
      <c r="J337" s="15">
        <v>0</v>
      </c>
      <c r="K337" s="15">
        <v>0</v>
      </c>
      <c r="L337" s="15">
        <v>28</v>
      </c>
      <c r="M337" s="15">
        <v>27</v>
      </c>
      <c r="N337" s="15">
        <v>0</v>
      </c>
      <c r="O337" s="15">
        <v>0</v>
      </c>
      <c r="P337" s="15">
        <v>22</v>
      </c>
      <c r="Q337" s="15">
        <v>0</v>
      </c>
      <c r="R337" s="15">
        <v>0</v>
      </c>
      <c r="S337" s="15">
        <v>0</v>
      </c>
      <c r="T337" s="15">
        <v>54</v>
      </c>
      <c r="U337" s="15">
        <v>0</v>
      </c>
      <c r="V337" s="15">
        <v>0</v>
      </c>
      <c r="W337" s="15">
        <v>0</v>
      </c>
      <c r="X337" s="15">
        <v>0</v>
      </c>
      <c r="Y337" s="15">
        <v>0</v>
      </c>
      <c r="Z337" s="15">
        <v>0</v>
      </c>
      <c r="AA337" s="15">
        <v>0</v>
      </c>
      <c r="AB337" s="15">
        <v>0</v>
      </c>
      <c r="AC337" s="15">
        <v>0</v>
      </c>
      <c r="AD337" s="15">
        <v>0</v>
      </c>
      <c r="AE337" s="15">
        <v>0</v>
      </c>
      <c r="AF337" s="15">
        <v>0</v>
      </c>
      <c r="AG337" s="15">
        <v>0</v>
      </c>
      <c r="AH337" s="15">
        <v>0</v>
      </c>
      <c r="AI337" s="15">
        <v>0</v>
      </c>
      <c r="AJ337" s="15">
        <v>0</v>
      </c>
      <c r="AK337" s="15">
        <v>0</v>
      </c>
      <c r="AL337" s="15">
        <v>0</v>
      </c>
      <c r="AM337" s="15">
        <v>0</v>
      </c>
      <c r="AN337" s="15">
        <v>0</v>
      </c>
      <c r="AO337" s="12"/>
      <c r="AP337" s="16">
        <v>131</v>
      </c>
      <c r="AQ337" s="17">
        <v>12</v>
      </c>
      <c r="AR337" s="18" t="s">
        <v>37</v>
      </c>
      <c r="AS337" s="19">
        <v>131</v>
      </c>
      <c r="AT337" s="19" t="s">
        <v>37</v>
      </c>
      <c r="AV337" s="16">
        <v>131</v>
      </c>
      <c r="AW337" s="17">
        <v>49</v>
      </c>
      <c r="AX337" s="18" t="s">
        <v>37</v>
      </c>
      <c r="AY337" s="19">
        <v>583</v>
      </c>
      <c r="AZ337" s="19" t="s">
        <v>37</v>
      </c>
    </row>
    <row r="338" spans="9:52" customFormat="1" x14ac:dyDescent="0.15">
      <c r="I338" s="14">
        <v>44897</v>
      </c>
      <c r="J338" s="15">
        <v>0</v>
      </c>
      <c r="K338" s="15">
        <v>0</v>
      </c>
      <c r="L338" s="15">
        <v>28</v>
      </c>
      <c r="M338" s="15">
        <v>27</v>
      </c>
      <c r="N338" s="15">
        <v>0</v>
      </c>
      <c r="O338" s="15">
        <v>0</v>
      </c>
      <c r="P338" s="15">
        <v>22</v>
      </c>
      <c r="Q338" s="15">
        <v>0</v>
      </c>
      <c r="R338" s="15">
        <v>0</v>
      </c>
      <c r="S338" s="15">
        <v>0</v>
      </c>
      <c r="T338" s="15">
        <v>54</v>
      </c>
      <c r="U338" s="15">
        <v>0</v>
      </c>
      <c r="V338" s="15">
        <v>0</v>
      </c>
      <c r="W338" s="15">
        <v>0</v>
      </c>
      <c r="X338" s="15">
        <v>0</v>
      </c>
      <c r="Y338" s="15">
        <v>0</v>
      </c>
      <c r="Z338" s="15">
        <v>0</v>
      </c>
      <c r="AA338" s="15">
        <v>0</v>
      </c>
      <c r="AB338" s="15">
        <v>0</v>
      </c>
      <c r="AC338" s="15">
        <v>0</v>
      </c>
      <c r="AD338" s="15">
        <v>0</v>
      </c>
      <c r="AE338" s="15">
        <v>0</v>
      </c>
      <c r="AF338" s="15">
        <v>0</v>
      </c>
      <c r="AG338" s="15">
        <v>0</v>
      </c>
      <c r="AH338" s="15">
        <v>0</v>
      </c>
      <c r="AI338" s="15">
        <v>0</v>
      </c>
      <c r="AJ338" s="15">
        <v>0</v>
      </c>
      <c r="AK338" s="15">
        <v>0</v>
      </c>
      <c r="AL338" s="15">
        <v>0</v>
      </c>
      <c r="AM338" s="15">
        <v>0</v>
      </c>
      <c r="AN338" s="15">
        <v>0</v>
      </c>
      <c r="AO338" s="12"/>
      <c r="AP338" s="16">
        <v>131</v>
      </c>
      <c r="AQ338" s="17">
        <v>12</v>
      </c>
      <c r="AR338" s="18" t="s">
        <v>37</v>
      </c>
      <c r="AS338" s="19">
        <v>262</v>
      </c>
      <c r="AT338" s="19" t="s">
        <v>37</v>
      </c>
      <c r="AV338" s="16">
        <v>131</v>
      </c>
      <c r="AW338" s="17">
        <v>49</v>
      </c>
      <c r="AX338" s="18" t="s">
        <v>37</v>
      </c>
      <c r="AY338" s="19">
        <v>714</v>
      </c>
      <c r="AZ338" s="19" t="s">
        <v>37</v>
      </c>
    </row>
    <row r="339" spans="9:52" customFormat="1" x14ac:dyDescent="0.15">
      <c r="I339" s="14">
        <v>44898</v>
      </c>
      <c r="J339" s="15">
        <v>0</v>
      </c>
      <c r="K339" s="15">
        <v>0</v>
      </c>
      <c r="L339" s="15">
        <v>28</v>
      </c>
      <c r="M339" s="15">
        <v>27</v>
      </c>
      <c r="N339" s="15">
        <v>0</v>
      </c>
      <c r="O339" s="15">
        <v>0</v>
      </c>
      <c r="P339" s="15">
        <v>22</v>
      </c>
      <c r="Q339" s="15">
        <v>0</v>
      </c>
      <c r="R339" s="15">
        <v>0</v>
      </c>
      <c r="S339" s="15">
        <v>0</v>
      </c>
      <c r="T339" s="15">
        <v>54</v>
      </c>
      <c r="U339" s="15">
        <v>0</v>
      </c>
      <c r="V339" s="15">
        <v>0</v>
      </c>
      <c r="W339" s="15">
        <v>0</v>
      </c>
      <c r="X339" s="15">
        <v>0</v>
      </c>
      <c r="Y339" s="15">
        <v>0</v>
      </c>
      <c r="Z339" s="15">
        <v>0</v>
      </c>
      <c r="AA339" s="15">
        <v>0</v>
      </c>
      <c r="AB339" s="15">
        <v>0</v>
      </c>
      <c r="AC339" s="15">
        <v>0</v>
      </c>
      <c r="AD339" s="15">
        <v>0</v>
      </c>
      <c r="AE339" s="15">
        <v>0</v>
      </c>
      <c r="AF339" s="15">
        <v>0</v>
      </c>
      <c r="AG339" s="15">
        <v>0</v>
      </c>
      <c r="AH339" s="15">
        <v>0</v>
      </c>
      <c r="AI339" s="15">
        <v>0</v>
      </c>
      <c r="AJ339" s="15">
        <v>0</v>
      </c>
      <c r="AK339" s="15">
        <v>0</v>
      </c>
      <c r="AL339" s="15">
        <v>0</v>
      </c>
      <c r="AM339" s="15">
        <v>0</v>
      </c>
      <c r="AN339" s="15">
        <v>0</v>
      </c>
      <c r="AO339" s="12"/>
      <c r="AP339" s="16">
        <v>131</v>
      </c>
      <c r="AQ339" s="17">
        <v>12</v>
      </c>
      <c r="AR339" s="18" t="s">
        <v>37</v>
      </c>
      <c r="AS339" s="19">
        <v>393</v>
      </c>
      <c r="AT339" s="19" t="s">
        <v>37</v>
      </c>
      <c r="AV339" s="16">
        <v>131</v>
      </c>
      <c r="AW339" s="17">
        <v>49</v>
      </c>
      <c r="AX339" s="18">
        <v>49</v>
      </c>
      <c r="AY339" s="19">
        <v>845</v>
      </c>
      <c r="AZ339" s="19">
        <v>845</v>
      </c>
    </row>
    <row r="340" spans="9:52" customFormat="1" x14ac:dyDescent="0.15">
      <c r="I340" s="14">
        <v>44899</v>
      </c>
      <c r="J340" s="15">
        <v>0</v>
      </c>
      <c r="K340" s="15">
        <v>0</v>
      </c>
      <c r="L340" s="15">
        <v>28</v>
      </c>
      <c r="M340" s="15">
        <v>27</v>
      </c>
      <c r="N340" s="15">
        <v>0</v>
      </c>
      <c r="O340" s="15">
        <v>0</v>
      </c>
      <c r="P340" s="15">
        <v>22</v>
      </c>
      <c r="Q340" s="15">
        <v>0</v>
      </c>
      <c r="R340" s="15">
        <v>0</v>
      </c>
      <c r="S340" s="15">
        <v>0</v>
      </c>
      <c r="T340" s="15">
        <v>55</v>
      </c>
      <c r="U340" s="15">
        <v>0</v>
      </c>
      <c r="V340" s="15">
        <v>0</v>
      </c>
      <c r="W340" s="15">
        <v>0</v>
      </c>
      <c r="X340" s="15">
        <v>0</v>
      </c>
      <c r="Y340" s="15">
        <v>0</v>
      </c>
      <c r="Z340" s="15">
        <v>0</v>
      </c>
      <c r="AA340" s="15">
        <v>0</v>
      </c>
      <c r="AB340" s="15">
        <v>0</v>
      </c>
      <c r="AC340" s="15">
        <v>0</v>
      </c>
      <c r="AD340" s="15">
        <v>0</v>
      </c>
      <c r="AE340" s="15">
        <v>0</v>
      </c>
      <c r="AF340" s="15">
        <v>0</v>
      </c>
      <c r="AG340" s="15">
        <v>0</v>
      </c>
      <c r="AH340" s="15">
        <v>0</v>
      </c>
      <c r="AI340" s="15">
        <v>0</v>
      </c>
      <c r="AJ340" s="15">
        <v>0</v>
      </c>
      <c r="AK340" s="15">
        <v>0</v>
      </c>
      <c r="AL340" s="15">
        <v>0</v>
      </c>
      <c r="AM340" s="15">
        <v>0</v>
      </c>
      <c r="AN340" s="15">
        <v>0</v>
      </c>
      <c r="AO340" s="12"/>
      <c r="AP340" s="16">
        <v>132</v>
      </c>
      <c r="AQ340" s="17">
        <v>12</v>
      </c>
      <c r="AR340" s="18" t="s">
        <v>37</v>
      </c>
      <c r="AS340" s="19">
        <v>525</v>
      </c>
      <c r="AT340" s="19" t="s">
        <v>37</v>
      </c>
      <c r="AV340" s="16">
        <v>132</v>
      </c>
      <c r="AW340" s="17">
        <v>50</v>
      </c>
      <c r="AX340" s="18" t="s">
        <v>37</v>
      </c>
      <c r="AY340" s="19">
        <v>132</v>
      </c>
      <c r="AZ340" s="19" t="s">
        <v>37</v>
      </c>
    </row>
    <row r="341" spans="9:52" customFormat="1" x14ac:dyDescent="0.15">
      <c r="I341" s="14">
        <v>44900</v>
      </c>
      <c r="J341" s="15">
        <v>0</v>
      </c>
      <c r="K341" s="15">
        <v>0</v>
      </c>
      <c r="L341" s="15">
        <v>28</v>
      </c>
      <c r="M341" s="15">
        <v>27</v>
      </c>
      <c r="N341" s="15">
        <v>0</v>
      </c>
      <c r="O341" s="15">
        <v>0</v>
      </c>
      <c r="P341" s="15">
        <v>22</v>
      </c>
      <c r="Q341" s="15">
        <v>0</v>
      </c>
      <c r="R341" s="15">
        <v>0</v>
      </c>
      <c r="S341" s="15">
        <v>0</v>
      </c>
      <c r="T341" s="15">
        <v>55</v>
      </c>
      <c r="U341" s="15">
        <v>0</v>
      </c>
      <c r="V341" s="15">
        <v>0</v>
      </c>
      <c r="W341" s="15">
        <v>0</v>
      </c>
      <c r="X341" s="15">
        <v>0</v>
      </c>
      <c r="Y341" s="15">
        <v>0</v>
      </c>
      <c r="Z341" s="15">
        <v>0</v>
      </c>
      <c r="AA341" s="15">
        <v>0</v>
      </c>
      <c r="AB341" s="15">
        <v>0</v>
      </c>
      <c r="AC341" s="15">
        <v>0</v>
      </c>
      <c r="AD341" s="15">
        <v>0</v>
      </c>
      <c r="AE341" s="15">
        <v>0</v>
      </c>
      <c r="AF341" s="15">
        <v>0</v>
      </c>
      <c r="AG341" s="15">
        <v>0</v>
      </c>
      <c r="AH341" s="15">
        <v>0</v>
      </c>
      <c r="AI341" s="15">
        <v>0</v>
      </c>
      <c r="AJ341" s="15">
        <v>0</v>
      </c>
      <c r="AK341" s="15">
        <v>0</v>
      </c>
      <c r="AL341" s="15">
        <v>0</v>
      </c>
      <c r="AM341" s="15">
        <v>0</v>
      </c>
      <c r="AN341" s="15">
        <v>0</v>
      </c>
      <c r="AO341" s="12"/>
      <c r="AP341" s="16">
        <v>132</v>
      </c>
      <c r="AQ341" s="17">
        <v>12</v>
      </c>
      <c r="AR341" s="18" t="s">
        <v>37</v>
      </c>
      <c r="AS341" s="19">
        <v>657</v>
      </c>
      <c r="AT341" s="19" t="s">
        <v>37</v>
      </c>
      <c r="AV341" s="16">
        <v>132</v>
      </c>
      <c r="AW341" s="17">
        <v>50</v>
      </c>
      <c r="AX341" s="18" t="s">
        <v>37</v>
      </c>
      <c r="AY341" s="19">
        <v>264</v>
      </c>
      <c r="AZ341" s="19" t="s">
        <v>37</v>
      </c>
    </row>
    <row r="342" spans="9:52" customFormat="1" x14ac:dyDescent="0.15">
      <c r="I342" s="14">
        <v>44901</v>
      </c>
      <c r="J342" s="15">
        <v>0</v>
      </c>
      <c r="K342" s="15">
        <v>0</v>
      </c>
      <c r="L342" s="15">
        <v>28</v>
      </c>
      <c r="M342" s="15">
        <v>27</v>
      </c>
      <c r="N342" s="15">
        <v>0</v>
      </c>
      <c r="O342" s="15">
        <v>0</v>
      </c>
      <c r="P342" s="15">
        <v>22</v>
      </c>
      <c r="Q342" s="15">
        <v>0</v>
      </c>
      <c r="R342" s="15">
        <v>0</v>
      </c>
      <c r="S342" s="15">
        <v>0</v>
      </c>
      <c r="T342" s="15">
        <v>55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2"/>
      <c r="AP342" s="16">
        <v>132</v>
      </c>
      <c r="AQ342" s="17">
        <v>12</v>
      </c>
      <c r="AR342" s="18" t="s">
        <v>37</v>
      </c>
      <c r="AS342" s="19">
        <v>789</v>
      </c>
      <c r="AT342" s="19" t="s">
        <v>37</v>
      </c>
      <c r="AV342" s="16">
        <v>132</v>
      </c>
      <c r="AW342" s="17">
        <v>50</v>
      </c>
      <c r="AX342" s="18" t="s">
        <v>37</v>
      </c>
      <c r="AY342" s="19">
        <v>396</v>
      </c>
      <c r="AZ342" s="19" t="s">
        <v>37</v>
      </c>
    </row>
    <row r="343" spans="9:52" customFormat="1" x14ac:dyDescent="0.15">
      <c r="I343" s="14">
        <v>44902</v>
      </c>
      <c r="J343" s="15">
        <v>0</v>
      </c>
      <c r="K343" s="15">
        <v>0</v>
      </c>
      <c r="L343" s="15">
        <v>29</v>
      </c>
      <c r="M343" s="15">
        <v>28</v>
      </c>
      <c r="N343" s="15">
        <v>0</v>
      </c>
      <c r="O343" s="15">
        <v>0</v>
      </c>
      <c r="P343" s="15">
        <v>23</v>
      </c>
      <c r="Q343" s="15">
        <v>22</v>
      </c>
      <c r="R343" s="15">
        <v>0</v>
      </c>
      <c r="S343" s="15">
        <v>0</v>
      </c>
      <c r="T343" s="15">
        <v>55</v>
      </c>
      <c r="U343" s="15">
        <v>0</v>
      </c>
      <c r="V343" s="15">
        <v>0</v>
      </c>
      <c r="W343" s="15">
        <v>0</v>
      </c>
      <c r="X343" s="15">
        <v>0</v>
      </c>
      <c r="Y343" s="15">
        <v>0</v>
      </c>
      <c r="Z343" s="15">
        <v>0</v>
      </c>
      <c r="AA343" s="15">
        <v>0</v>
      </c>
      <c r="AB343" s="15">
        <v>0</v>
      </c>
      <c r="AC343" s="15">
        <v>0</v>
      </c>
      <c r="AD343" s="15">
        <v>0</v>
      </c>
      <c r="AE343" s="15">
        <v>0</v>
      </c>
      <c r="AF343" s="15">
        <v>0</v>
      </c>
      <c r="AG343" s="15">
        <v>0</v>
      </c>
      <c r="AH343" s="15">
        <v>0</v>
      </c>
      <c r="AI343" s="15">
        <v>0</v>
      </c>
      <c r="AJ343" s="15">
        <v>0</v>
      </c>
      <c r="AK343" s="15">
        <v>0</v>
      </c>
      <c r="AL343" s="15">
        <v>0</v>
      </c>
      <c r="AM343" s="15">
        <v>0</v>
      </c>
      <c r="AN343" s="15">
        <v>0</v>
      </c>
      <c r="AO343" s="12"/>
      <c r="AP343" s="16">
        <v>157</v>
      </c>
      <c r="AQ343" s="17">
        <v>12</v>
      </c>
      <c r="AR343" s="18" t="s">
        <v>37</v>
      </c>
      <c r="AS343" s="19">
        <v>946</v>
      </c>
      <c r="AT343" s="19" t="s">
        <v>37</v>
      </c>
      <c r="AV343" s="16">
        <v>157</v>
      </c>
      <c r="AW343" s="17">
        <v>50</v>
      </c>
      <c r="AX343" s="18" t="s">
        <v>37</v>
      </c>
      <c r="AY343" s="19">
        <v>553</v>
      </c>
      <c r="AZ343" s="19" t="s">
        <v>37</v>
      </c>
    </row>
    <row r="344" spans="9:52" customFormat="1" x14ac:dyDescent="0.15">
      <c r="I344" s="14">
        <v>44903</v>
      </c>
      <c r="J344" s="15">
        <v>0</v>
      </c>
      <c r="K344" s="15">
        <v>0</v>
      </c>
      <c r="L344" s="15">
        <v>29</v>
      </c>
      <c r="M344" s="15">
        <v>28</v>
      </c>
      <c r="N344" s="15">
        <v>0</v>
      </c>
      <c r="O344" s="15">
        <v>0</v>
      </c>
      <c r="P344" s="15">
        <v>23</v>
      </c>
      <c r="Q344" s="15">
        <v>22</v>
      </c>
      <c r="R344" s="15">
        <v>0</v>
      </c>
      <c r="S344" s="15">
        <v>0</v>
      </c>
      <c r="T344" s="15">
        <v>55</v>
      </c>
      <c r="U344" s="15">
        <v>0</v>
      </c>
      <c r="V344" s="15">
        <v>0</v>
      </c>
      <c r="W344" s="15">
        <v>0</v>
      </c>
      <c r="X344" s="15">
        <v>0</v>
      </c>
      <c r="Y344" s="15">
        <v>0</v>
      </c>
      <c r="Z344" s="15">
        <v>0</v>
      </c>
      <c r="AA344" s="15">
        <v>0</v>
      </c>
      <c r="AB344" s="15">
        <v>0</v>
      </c>
      <c r="AC344" s="15">
        <v>0</v>
      </c>
      <c r="AD344" s="15">
        <v>0</v>
      </c>
      <c r="AE344" s="15">
        <v>0</v>
      </c>
      <c r="AF344" s="15">
        <v>0</v>
      </c>
      <c r="AG344" s="15">
        <v>0</v>
      </c>
      <c r="AH344" s="15">
        <v>0</v>
      </c>
      <c r="AI344" s="15">
        <v>0</v>
      </c>
      <c r="AJ344" s="15">
        <v>0</v>
      </c>
      <c r="AK344" s="15">
        <v>0</v>
      </c>
      <c r="AL344" s="15">
        <v>0</v>
      </c>
      <c r="AM344" s="15">
        <v>0</v>
      </c>
      <c r="AN344" s="15">
        <v>0</v>
      </c>
      <c r="AO344" s="12"/>
      <c r="AP344" s="16">
        <v>157</v>
      </c>
      <c r="AQ344" s="17">
        <v>12</v>
      </c>
      <c r="AR344" s="18" t="s">
        <v>37</v>
      </c>
      <c r="AS344" s="19">
        <v>1103</v>
      </c>
      <c r="AT344" s="19" t="s">
        <v>37</v>
      </c>
      <c r="AV344" s="16">
        <v>157</v>
      </c>
      <c r="AW344" s="17">
        <v>50</v>
      </c>
      <c r="AX344" s="18" t="s">
        <v>37</v>
      </c>
      <c r="AY344" s="19">
        <v>710</v>
      </c>
      <c r="AZ344" s="19" t="s">
        <v>37</v>
      </c>
    </row>
    <row r="345" spans="9:52" customFormat="1" x14ac:dyDescent="0.15">
      <c r="I345" s="14">
        <v>44904</v>
      </c>
      <c r="J345" s="15">
        <v>0</v>
      </c>
      <c r="K345" s="15">
        <v>0</v>
      </c>
      <c r="L345" s="15">
        <v>29</v>
      </c>
      <c r="M345" s="15">
        <v>28</v>
      </c>
      <c r="N345" s="15">
        <v>0</v>
      </c>
      <c r="O345" s="15">
        <v>0</v>
      </c>
      <c r="P345" s="15">
        <v>23</v>
      </c>
      <c r="Q345" s="15">
        <v>22</v>
      </c>
      <c r="R345" s="15">
        <v>0</v>
      </c>
      <c r="S345" s="15">
        <v>0</v>
      </c>
      <c r="T345" s="15">
        <v>55</v>
      </c>
      <c r="U345" s="15">
        <v>0</v>
      </c>
      <c r="V345" s="15">
        <v>0</v>
      </c>
      <c r="W345" s="15">
        <v>0</v>
      </c>
      <c r="X345" s="15">
        <v>0</v>
      </c>
      <c r="Y345" s="15">
        <v>0</v>
      </c>
      <c r="Z345" s="15">
        <v>0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0</v>
      </c>
      <c r="AH345" s="15">
        <v>0</v>
      </c>
      <c r="AI345" s="15">
        <v>0</v>
      </c>
      <c r="AJ345" s="15">
        <v>0</v>
      </c>
      <c r="AK345" s="15">
        <v>0</v>
      </c>
      <c r="AL345" s="15">
        <v>0</v>
      </c>
      <c r="AM345" s="15">
        <v>0</v>
      </c>
      <c r="AN345" s="15">
        <v>0</v>
      </c>
      <c r="AO345" s="12"/>
      <c r="AP345" s="16">
        <v>157</v>
      </c>
      <c r="AQ345" s="17">
        <v>12</v>
      </c>
      <c r="AR345" s="18" t="s">
        <v>37</v>
      </c>
      <c r="AS345" s="19">
        <v>1260</v>
      </c>
      <c r="AT345" s="19" t="s">
        <v>37</v>
      </c>
      <c r="AV345" s="16">
        <v>157</v>
      </c>
      <c r="AW345" s="17">
        <v>50</v>
      </c>
      <c r="AX345" s="18" t="s">
        <v>37</v>
      </c>
      <c r="AY345" s="19">
        <v>867</v>
      </c>
      <c r="AZ345" s="19" t="s">
        <v>37</v>
      </c>
    </row>
    <row r="346" spans="9:52" customFormat="1" x14ac:dyDescent="0.15">
      <c r="I346" s="14">
        <v>44905</v>
      </c>
      <c r="J346" s="15">
        <v>0</v>
      </c>
      <c r="K346" s="15">
        <v>0</v>
      </c>
      <c r="L346" s="15">
        <v>29</v>
      </c>
      <c r="M346" s="15">
        <v>28</v>
      </c>
      <c r="N346" s="15">
        <v>0</v>
      </c>
      <c r="O346" s="15">
        <v>0</v>
      </c>
      <c r="P346" s="15">
        <v>23</v>
      </c>
      <c r="Q346" s="15">
        <v>22</v>
      </c>
      <c r="R346" s="15">
        <v>0</v>
      </c>
      <c r="S346" s="15">
        <v>0</v>
      </c>
      <c r="T346" s="15">
        <v>55</v>
      </c>
      <c r="U346" s="15">
        <v>0</v>
      </c>
      <c r="V346" s="15">
        <v>0</v>
      </c>
      <c r="W346" s="15">
        <v>0</v>
      </c>
      <c r="X346" s="15">
        <v>0</v>
      </c>
      <c r="Y346" s="15">
        <v>0</v>
      </c>
      <c r="Z346" s="15">
        <v>0</v>
      </c>
      <c r="AA346" s="15">
        <v>0</v>
      </c>
      <c r="AB346" s="15">
        <v>0</v>
      </c>
      <c r="AC346" s="15">
        <v>0</v>
      </c>
      <c r="AD346" s="15">
        <v>0</v>
      </c>
      <c r="AE346" s="15">
        <v>0</v>
      </c>
      <c r="AF346" s="15">
        <v>0</v>
      </c>
      <c r="AG346" s="15">
        <v>0</v>
      </c>
      <c r="AH346" s="15">
        <v>0</v>
      </c>
      <c r="AI346" s="15">
        <v>0</v>
      </c>
      <c r="AJ346" s="15">
        <v>0</v>
      </c>
      <c r="AK346" s="15">
        <v>0</v>
      </c>
      <c r="AL346" s="15">
        <v>0</v>
      </c>
      <c r="AM346" s="15">
        <v>0</v>
      </c>
      <c r="AN346" s="15">
        <v>0</v>
      </c>
      <c r="AO346" s="12"/>
      <c r="AP346" s="16">
        <v>157</v>
      </c>
      <c r="AQ346" s="17">
        <v>12</v>
      </c>
      <c r="AR346" s="18" t="s">
        <v>37</v>
      </c>
      <c r="AS346" s="19">
        <v>1417</v>
      </c>
      <c r="AT346" s="19" t="s">
        <v>37</v>
      </c>
      <c r="AV346" s="16">
        <v>157</v>
      </c>
      <c r="AW346" s="17">
        <v>50</v>
      </c>
      <c r="AX346" s="18">
        <v>50</v>
      </c>
      <c r="AY346" s="19">
        <v>1024</v>
      </c>
      <c r="AZ346" s="19">
        <v>1024</v>
      </c>
    </row>
    <row r="347" spans="9:52" customFormat="1" x14ac:dyDescent="0.15">
      <c r="I347" s="14">
        <v>44906</v>
      </c>
      <c r="J347" s="15">
        <v>0</v>
      </c>
      <c r="K347" s="15">
        <v>0</v>
      </c>
      <c r="L347" s="15">
        <v>29</v>
      </c>
      <c r="M347" s="15">
        <v>28</v>
      </c>
      <c r="N347" s="15">
        <v>0</v>
      </c>
      <c r="O347" s="15">
        <v>0</v>
      </c>
      <c r="P347" s="15">
        <v>23</v>
      </c>
      <c r="Q347" s="15">
        <v>22</v>
      </c>
      <c r="R347" s="15">
        <v>0</v>
      </c>
      <c r="S347" s="15">
        <v>0</v>
      </c>
      <c r="T347" s="15">
        <v>56</v>
      </c>
      <c r="U347" s="15">
        <v>0</v>
      </c>
      <c r="V347" s="15">
        <v>0</v>
      </c>
      <c r="W347" s="15">
        <v>0</v>
      </c>
      <c r="X347" s="15">
        <v>0</v>
      </c>
      <c r="Y347" s="15">
        <v>0</v>
      </c>
      <c r="Z347" s="15">
        <v>0</v>
      </c>
      <c r="AA347" s="15">
        <v>0</v>
      </c>
      <c r="AB347" s="15">
        <v>0</v>
      </c>
      <c r="AC347" s="15">
        <v>0</v>
      </c>
      <c r="AD347" s="15">
        <v>0</v>
      </c>
      <c r="AE347" s="15">
        <v>0</v>
      </c>
      <c r="AF347" s="15">
        <v>0</v>
      </c>
      <c r="AG347" s="15">
        <v>0</v>
      </c>
      <c r="AH347" s="15">
        <v>0</v>
      </c>
      <c r="AI347" s="15">
        <v>0</v>
      </c>
      <c r="AJ347" s="15">
        <v>0</v>
      </c>
      <c r="AK347" s="15">
        <v>0</v>
      </c>
      <c r="AL347" s="15">
        <v>0</v>
      </c>
      <c r="AM347" s="15">
        <v>0</v>
      </c>
      <c r="AN347" s="15">
        <v>0</v>
      </c>
      <c r="AO347" s="12"/>
      <c r="AP347" s="16">
        <v>158</v>
      </c>
      <c r="AQ347" s="17">
        <v>12</v>
      </c>
      <c r="AR347" s="18" t="s">
        <v>37</v>
      </c>
      <c r="AS347" s="19">
        <v>1575</v>
      </c>
      <c r="AT347" s="19" t="s">
        <v>37</v>
      </c>
      <c r="AV347" s="16">
        <v>158</v>
      </c>
      <c r="AW347" s="17">
        <v>51</v>
      </c>
      <c r="AX347" s="18" t="s">
        <v>37</v>
      </c>
      <c r="AY347" s="19">
        <v>158</v>
      </c>
      <c r="AZ347" s="19" t="s">
        <v>37</v>
      </c>
    </row>
    <row r="348" spans="9:52" customFormat="1" x14ac:dyDescent="0.15">
      <c r="I348" s="14">
        <v>44907</v>
      </c>
      <c r="J348" s="15">
        <v>0</v>
      </c>
      <c r="K348" s="15">
        <v>0</v>
      </c>
      <c r="L348" s="15">
        <v>29</v>
      </c>
      <c r="M348" s="15">
        <v>28</v>
      </c>
      <c r="N348" s="15">
        <v>0</v>
      </c>
      <c r="O348" s="15">
        <v>0</v>
      </c>
      <c r="P348" s="15">
        <v>23</v>
      </c>
      <c r="Q348" s="15">
        <v>22</v>
      </c>
      <c r="R348" s="15">
        <v>0</v>
      </c>
      <c r="S348" s="15">
        <v>0</v>
      </c>
      <c r="T348" s="15">
        <v>56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2"/>
      <c r="AP348" s="16">
        <v>158</v>
      </c>
      <c r="AQ348" s="17">
        <v>12</v>
      </c>
      <c r="AR348" s="18" t="s">
        <v>37</v>
      </c>
      <c r="AS348" s="19">
        <v>1733</v>
      </c>
      <c r="AT348" s="19" t="s">
        <v>37</v>
      </c>
      <c r="AV348" s="16">
        <v>158</v>
      </c>
      <c r="AW348" s="17">
        <v>51</v>
      </c>
      <c r="AX348" s="18" t="s">
        <v>37</v>
      </c>
      <c r="AY348" s="19">
        <v>316</v>
      </c>
      <c r="AZ348" s="19" t="s">
        <v>37</v>
      </c>
    </row>
    <row r="349" spans="9:52" customFormat="1" x14ac:dyDescent="0.15">
      <c r="I349" s="14">
        <v>44908</v>
      </c>
      <c r="J349" s="15">
        <v>0</v>
      </c>
      <c r="K349" s="15">
        <v>0</v>
      </c>
      <c r="L349" s="15">
        <v>29</v>
      </c>
      <c r="M349" s="15">
        <v>28</v>
      </c>
      <c r="N349" s="15">
        <v>0</v>
      </c>
      <c r="O349" s="15">
        <v>0</v>
      </c>
      <c r="P349" s="15">
        <v>23</v>
      </c>
      <c r="Q349" s="15">
        <v>22</v>
      </c>
      <c r="R349" s="15">
        <v>0</v>
      </c>
      <c r="S349" s="15">
        <v>0</v>
      </c>
      <c r="T349" s="15">
        <v>56</v>
      </c>
      <c r="U349" s="15">
        <v>0</v>
      </c>
      <c r="V349" s="15">
        <v>0</v>
      </c>
      <c r="W349" s="15">
        <v>0</v>
      </c>
      <c r="X349" s="15">
        <v>0</v>
      </c>
      <c r="Y349" s="15">
        <v>0</v>
      </c>
      <c r="Z349" s="15">
        <v>0</v>
      </c>
      <c r="AA349" s="15">
        <v>0</v>
      </c>
      <c r="AB349" s="15">
        <v>0</v>
      </c>
      <c r="AC349" s="15">
        <v>0</v>
      </c>
      <c r="AD349" s="15">
        <v>0</v>
      </c>
      <c r="AE349" s="15">
        <v>0</v>
      </c>
      <c r="AF349" s="15">
        <v>0</v>
      </c>
      <c r="AG349" s="15">
        <v>0</v>
      </c>
      <c r="AH349" s="15">
        <v>0</v>
      </c>
      <c r="AI349" s="15">
        <v>0</v>
      </c>
      <c r="AJ349" s="15">
        <v>0</v>
      </c>
      <c r="AK349" s="15">
        <v>0</v>
      </c>
      <c r="AL349" s="15">
        <v>0</v>
      </c>
      <c r="AM349" s="15">
        <v>0</v>
      </c>
      <c r="AN349" s="15">
        <v>0</v>
      </c>
      <c r="AO349" s="12"/>
      <c r="AP349" s="16">
        <v>158</v>
      </c>
      <c r="AQ349" s="17">
        <v>12</v>
      </c>
      <c r="AR349" s="18" t="s">
        <v>37</v>
      </c>
      <c r="AS349" s="19">
        <v>1891</v>
      </c>
      <c r="AT349" s="19" t="s">
        <v>37</v>
      </c>
      <c r="AV349" s="16">
        <v>158</v>
      </c>
      <c r="AW349" s="17">
        <v>51</v>
      </c>
      <c r="AX349" s="18" t="s">
        <v>37</v>
      </c>
      <c r="AY349" s="19">
        <v>474</v>
      </c>
      <c r="AZ349" s="19" t="s">
        <v>37</v>
      </c>
    </row>
    <row r="350" spans="9:52" customFormat="1" x14ac:dyDescent="0.15">
      <c r="I350" s="14">
        <v>44909</v>
      </c>
      <c r="J350" s="15">
        <v>0</v>
      </c>
      <c r="K350" s="15">
        <v>0</v>
      </c>
      <c r="L350" s="15">
        <v>30</v>
      </c>
      <c r="M350" s="15">
        <v>29</v>
      </c>
      <c r="N350" s="15">
        <v>0</v>
      </c>
      <c r="O350" s="15">
        <v>0</v>
      </c>
      <c r="P350" s="15">
        <v>24</v>
      </c>
      <c r="Q350" s="15">
        <v>23</v>
      </c>
      <c r="R350" s="15">
        <v>0</v>
      </c>
      <c r="S350" s="15">
        <v>0</v>
      </c>
      <c r="T350" s="15">
        <v>56</v>
      </c>
      <c r="U350" s="15">
        <v>0</v>
      </c>
      <c r="V350" s="15">
        <v>0</v>
      </c>
      <c r="W350" s="15">
        <v>0</v>
      </c>
      <c r="X350" s="15">
        <v>0</v>
      </c>
      <c r="Y350" s="15">
        <v>0</v>
      </c>
      <c r="Z350" s="15">
        <v>0</v>
      </c>
      <c r="AA350" s="15">
        <v>0</v>
      </c>
      <c r="AB350" s="15">
        <v>0</v>
      </c>
      <c r="AC350" s="15">
        <v>0</v>
      </c>
      <c r="AD350" s="15">
        <v>0</v>
      </c>
      <c r="AE350" s="15">
        <v>0</v>
      </c>
      <c r="AF350" s="15">
        <v>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5">
        <v>0</v>
      </c>
      <c r="AM350" s="15">
        <v>0</v>
      </c>
      <c r="AN350" s="15">
        <v>0</v>
      </c>
      <c r="AO350" s="12"/>
      <c r="AP350" s="16">
        <v>162</v>
      </c>
      <c r="AQ350" s="17">
        <v>12</v>
      </c>
      <c r="AR350" s="18" t="s">
        <v>37</v>
      </c>
      <c r="AS350" s="19">
        <v>2053</v>
      </c>
      <c r="AT350" s="19" t="s">
        <v>37</v>
      </c>
      <c r="AV350" s="16">
        <v>162</v>
      </c>
      <c r="AW350" s="17">
        <v>51</v>
      </c>
      <c r="AX350" s="18" t="s">
        <v>37</v>
      </c>
      <c r="AY350" s="19">
        <v>636</v>
      </c>
      <c r="AZ350" s="19" t="s">
        <v>37</v>
      </c>
    </row>
    <row r="351" spans="9:52" customFormat="1" x14ac:dyDescent="0.15">
      <c r="I351" s="14">
        <v>44910</v>
      </c>
      <c r="J351" s="15">
        <v>0</v>
      </c>
      <c r="K351" s="15">
        <v>0</v>
      </c>
      <c r="L351" s="15">
        <v>30</v>
      </c>
      <c r="M351" s="15">
        <v>29</v>
      </c>
      <c r="N351" s="15">
        <v>0</v>
      </c>
      <c r="O351" s="15">
        <v>0</v>
      </c>
      <c r="P351" s="15">
        <v>24</v>
      </c>
      <c r="Q351" s="15">
        <v>23</v>
      </c>
      <c r="R351" s="15">
        <v>0</v>
      </c>
      <c r="S351" s="15">
        <v>0</v>
      </c>
      <c r="T351" s="15">
        <v>56</v>
      </c>
      <c r="U351" s="15">
        <v>0</v>
      </c>
      <c r="V351" s="15">
        <v>0</v>
      </c>
      <c r="W351" s="15">
        <v>0</v>
      </c>
      <c r="X351" s="15">
        <v>0</v>
      </c>
      <c r="Y351" s="15">
        <v>0</v>
      </c>
      <c r="Z351" s="15">
        <v>0</v>
      </c>
      <c r="AA351" s="15">
        <v>0</v>
      </c>
      <c r="AB351" s="15">
        <v>0</v>
      </c>
      <c r="AC351" s="15">
        <v>0</v>
      </c>
      <c r="AD351" s="15">
        <v>0</v>
      </c>
      <c r="AE351" s="15">
        <v>0</v>
      </c>
      <c r="AF351" s="15">
        <v>0</v>
      </c>
      <c r="AG351" s="15">
        <v>0</v>
      </c>
      <c r="AH351" s="15">
        <v>0</v>
      </c>
      <c r="AI351" s="15">
        <v>0</v>
      </c>
      <c r="AJ351" s="15">
        <v>0</v>
      </c>
      <c r="AK351" s="15">
        <v>0</v>
      </c>
      <c r="AL351" s="15">
        <v>0</v>
      </c>
      <c r="AM351" s="15">
        <v>0</v>
      </c>
      <c r="AN351" s="15">
        <v>0</v>
      </c>
      <c r="AO351" s="12"/>
      <c r="AP351" s="16">
        <v>162</v>
      </c>
      <c r="AQ351" s="17">
        <v>12</v>
      </c>
      <c r="AR351" s="18" t="s">
        <v>37</v>
      </c>
      <c r="AS351" s="19">
        <v>2215</v>
      </c>
      <c r="AT351" s="19" t="s">
        <v>37</v>
      </c>
      <c r="AV351" s="16">
        <v>162</v>
      </c>
      <c r="AW351" s="17">
        <v>51</v>
      </c>
      <c r="AX351" s="18" t="s">
        <v>37</v>
      </c>
      <c r="AY351" s="19">
        <v>798</v>
      </c>
      <c r="AZ351" s="19" t="s">
        <v>37</v>
      </c>
    </row>
    <row r="352" spans="9:52" customFormat="1" x14ac:dyDescent="0.15">
      <c r="I352" s="14">
        <v>44911</v>
      </c>
      <c r="J352" s="15">
        <v>0</v>
      </c>
      <c r="K352" s="15">
        <v>0</v>
      </c>
      <c r="L352" s="15">
        <v>30</v>
      </c>
      <c r="M352" s="15">
        <v>29</v>
      </c>
      <c r="N352" s="15">
        <v>0</v>
      </c>
      <c r="O352" s="15">
        <v>0</v>
      </c>
      <c r="P352" s="15">
        <v>24</v>
      </c>
      <c r="Q352" s="15">
        <v>23</v>
      </c>
      <c r="R352" s="15">
        <v>0</v>
      </c>
      <c r="S352" s="15">
        <v>0</v>
      </c>
      <c r="T352" s="15">
        <v>56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2"/>
      <c r="AP352" s="16">
        <v>162</v>
      </c>
      <c r="AQ352" s="17">
        <v>12</v>
      </c>
      <c r="AR352" s="18" t="s">
        <v>37</v>
      </c>
      <c r="AS352" s="19">
        <v>2377</v>
      </c>
      <c r="AT352" s="19" t="s">
        <v>37</v>
      </c>
      <c r="AV352" s="16">
        <v>162</v>
      </c>
      <c r="AW352" s="17">
        <v>51</v>
      </c>
      <c r="AX352" s="18" t="s">
        <v>37</v>
      </c>
      <c r="AY352" s="19">
        <v>960</v>
      </c>
      <c r="AZ352" s="19" t="s">
        <v>37</v>
      </c>
    </row>
    <row r="353" spans="9:52" customFormat="1" x14ac:dyDescent="0.15">
      <c r="I353" s="14">
        <v>44912</v>
      </c>
      <c r="J353" s="15">
        <v>0</v>
      </c>
      <c r="K353" s="15">
        <v>0</v>
      </c>
      <c r="L353" s="15">
        <v>30</v>
      </c>
      <c r="M353" s="15">
        <v>29</v>
      </c>
      <c r="N353" s="15">
        <v>0</v>
      </c>
      <c r="O353" s="15">
        <v>0</v>
      </c>
      <c r="P353" s="15">
        <v>24</v>
      </c>
      <c r="Q353" s="15">
        <v>23</v>
      </c>
      <c r="R353" s="15">
        <v>0</v>
      </c>
      <c r="S353" s="15">
        <v>0</v>
      </c>
      <c r="T353" s="15">
        <v>56</v>
      </c>
      <c r="U353" s="15">
        <v>0</v>
      </c>
      <c r="V353" s="15">
        <v>0</v>
      </c>
      <c r="W353" s="15">
        <v>0</v>
      </c>
      <c r="X353" s="15">
        <v>0</v>
      </c>
      <c r="Y353" s="15">
        <v>0</v>
      </c>
      <c r="Z353" s="15">
        <v>0</v>
      </c>
      <c r="AA353" s="15">
        <v>0</v>
      </c>
      <c r="AB353" s="15">
        <v>0</v>
      </c>
      <c r="AC353" s="15">
        <v>0</v>
      </c>
      <c r="AD353" s="15">
        <v>0</v>
      </c>
      <c r="AE353" s="15">
        <v>0</v>
      </c>
      <c r="AF353" s="15">
        <v>0</v>
      </c>
      <c r="AG353" s="15">
        <v>0</v>
      </c>
      <c r="AH353" s="15">
        <v>0</v>
      </c>
      <c r="AI353" s="15">
        <v>0</v>
      </c>
      <c r="AJ353" s="15">
        <v>0</v>
      </c>
      <c r="AK353" s="15">
        <v>0</v>
      </c>
      <c r="AL353" s="15">
        <v>0</v>
      </c>
      <c r="AM353" s="15">
        <v>0</v>
      </c>
      <c r="AN353" s="15">
        <v>0</v>
      </c>
      <c r="AO353" s="12"/>
      <c r="AP353" s="16">
        <v>162</v>
      </c>
      <c r="AQ353" s="17">
        <v>12</v>
      </c>
      <c r="AR353" s="18" t="s">
        <v>37</v>
      </c>
      <c r="AS353" s="19">
        <v>2539</v>
      </c>
      <c r="AT353" s="19" t="s">
        <v>37</v>
      </c>
      <c r="AV353" s="16">
        <v>162</v>
      </c>
      <c r="AW353" s="17">
        <v>51</v>
      </c>
      <c r="AX353" s="18">
        <v>51</v>
      </c>
      <c r="AY353" s="19">
        <v>1122</v>
      </c>
      <c r="AZ353" s="19">
        <v>1122</v>
      </c>
    </row>
    <row r="354" spans="9:52" customFormat="1" x14ac:dyDescent="0.15">
      <c r="I354" s="14">
        <v>44913</v>
      </c>
      <c r="J354" s="15">
        <v>0</v>
      </c>
      <c r="K354" s="15">
        <v>0</v>
      </c>
      <c r="L354" s="15">
        <v>30</v>
      </c>
      <c r="M354" s="15">
        <v>29</v>
      </c>
      <c r="N354" s="15">
        <v>0</v>
      </c>
      <c r="O354" s="15">
        <v>0</v>
      </c>
      <c r="P354" s="15">
        <v>24</v>
      </c>
      <c r="Q354" s="15">
        <v>23</v>
      </c>
      <c r="R354" s="15">
        <v>0</v>
      </c>
      <c r="S354" s="15">
        <v>0</v>
      </c>
      <c r="T354" s="15">
        <v>57</v>
      </c>
      <c r="U354" s="15">
        <v>0</v>
      </c>
      <c r="V354" s="15">
        <v>0</v>
      </c>
      <c r="W354" s="15">
        <v>0</v>
      </c>
      <c r="X354" s="15">
        <v>0</v>
      </c>
      <c r="Y354" s="15">
        <v>0</v>
      </c>
      <c r="Z354" s="15">
        <v>0</v>
      </c>
      <c r="AA354" s="15">
        <v>0</v>
      </c>
      <c r="AB354" s="15">
        <v>0</v>
      </c>
      <c r="AC354" s="15">
        <v>0</v>
      </c>
      <c r="AD354" s="15">
        <v>0</v>
      </c>
      <c r="AE354" s="15">
        <v>0</v>
      </c>
      <c r="AF354" s="15">
        <v>0</v>
      </c>
      <c r="AG354" s="15">
        <v>0</v>
      </c>
      <c r="AH354" s="15">
        <v>0</v>
      </c>
      <c r="AI354" s="15">
        <v>0</v>
      </c>
      <c r="AJ354" s="15">
        <v>0</v>
      </c>
      <c r="AK354" s="15">
        <v>0</v>
      </c>
      <c r="AL354" s="15">
        <v>0</v>
      </c>
      <c r="AM354" s="15">
        <v>0</v>
      </c>
      <c r="AN354" s="15">
        <v>0</v>
      </c>
      <c r="AO354" s="12"/>
      <c r="AP354" s="16">
        <v>163</v>
      </c>
      <c r="AQ354" s="17">
        <v>12</v>
      </c>
      <c r="AR354" s="18" t="s">
        <v>37</v>
      </c>
      <c r="AS354" s="19">
        <v>2702</v>
      </c>
      <c r="AT354" s="19" t="s">
        <v>37</v>
      </c>
      <c r="AV354" s="16">
        <v>163</v>
      </c>
      <c r="AW354" s="17">
        <v>52</v>
      </c>
      <c r="AX354" s="18" t="s">
        <v>37</v>
      </c>
      <c r="AY354" s="19">
        <v>163</v>
      </c>
      <c r="AZ354" s="19" t="s">
        <v>37</v>
      </c>
    </row>
    <row r="355" spans="9:52" customFormat="1" x14ac:dyDescent="0.15">
      <c r="I355" s="14">
        <v>44914</v>
      </c>
      <c r="J355" s="15">
        <v>0</v>
      </c>
      <c r="K355" s="15">
        <v>0</v>
      </c>
      <c r="L355" s="15">
        <v>30</v>
      </c>
      <c r="M355" s="15">
        <v>29</v>
      </c>
      <c r="N355" s="15">
        <v>0</v>
      </c>
      <c r="O355" s="15">
        <v>0</v>
      </c>
      <c r="P355" s="15">
        <v>24</v>
      </c>
      <c r="Q355" s="15">
        <v>23</v>
      </c>
      <c r="R355" s="15">
        <v>0</v>
      </c>
      <c r="S355" s="15">
        <v>0</v>
      </c>
      <c r="T355" s="15">
        <v>57</v>
      </c>
      <c r="U355" s="15">
        <v>0</v>
      </c>
      <c r="V355" s="15">
        <v>0</v>
      </c>
      <c r="W355" s="15">
        <v>0</v>
      </c>
      <c r="X355" s="15">
        <v>0</v>
      </c>
      <c r="Y355" s="15">
        <v>0</v>
      </c>
      <c r="Z355" s="15">
        <v>0</v>
      </c>
      <c r="AA355" s="15">
        <v>0</v>
      </c>
      <c r="AB355" s="15">
        <v>0</v>
      </c>
      <c r="AC355" s="15">
        <v>0</v>
      </c>
      <c r="AD355" s="15">
        <v>0</v>
      </c>
      <c r="AE355" s="15">
        <v>0</v>
      </c>
      <c r="AF355" s="15">
        <v>0</v>
      </c>
      <c r="AG355" s="15">
        <v>0</v>
      </c>
      <c r="AH355" s="15">
        <v>0</v>
      </c>
      <c r="AI355" s="15">
        <v>0</v>
      </c>
      <c r="AJ355" s="15">
        <v>0</v>
      </c>
      <c r="AK355" s="15">
        <v>0</v>
      </c>
      <c r="AL355" s="15">
        <v>0</v>
      </c>
      <c r="AM355" s="15">
        <v>0</v>
      </c>
      <c r="AN355" s="15">
        <v>0</v>
      </c>
      <c r="AO355" s="12"/>
      <c r="AP355" s="16">
        <v>163</v>
      </c>
      <c r="AQ355" s="17">
        <v>12</v>
      </c>
      <c r="AR355" s="18" t="s">
        <v>37</v>
      </c>
      <c r="AS355" s="19">
        <v>2865</v>
      </c>
      <c r="AT355" s="19" t="s">
        <v>37</v>
      </c>
      <c r="AV355" s="16">
        <v>163</v>
      </c>
      <c r="AW355" s="17">
        <v>52</v>
      </c>
      <c r="AX355" s="18" t="s">
        <v>37</v>
      </c>
      <c r="AY355" s="19">
        <v>326</v>
      </c>
      <c r="AZ355" s="19" t="s">
        <v>37</v>
      </c>
    </row>
    <row r="356" spans="9:52" customFormat="1" x14ac:dyDescent="0.15">
      <c r="I356" s="14">
        <v>44915</v>
      </c>
      <c r="J356" s="15">
        <v>0</v>
      </c>
      <c r="K356" s="15">
        <v>0</v>
      </c>
      <c r="L356" s="15">
        <v>30</v>
      </c>
      <c r="M356" s="15">
        <v>29</v>
      </c>
      <c r="N356" s="15">
        <v>0</v>
      </c>
      <c r="O356" s="15">
        <v>0</v>
      </c>
      <c r="P356" s="15">
        <v>24</v>
      </c>
      <c r="Q356" s="15">
        <v>23</v>
      </c>
      <c r="R356" s="15">
        <v>0</v>
      </c>
      <c r="S356" s="15">
        <v>0</v>
      </c>
      <c r="T356" s="15">
        <v>57</v>
      </c>
      <c r="U356" s="15">
        <v>0</v>
      </c>
      <c r="V356" s="15">
        <v>0</v>
      </c>
      <c r="W356" s="15">
        <v>0</v>
      </c>
      <c r="X356" s="15">
        <v>0</v>
      </c>
      <c r="Y356" s="15">
        <v>0</v>
      </c>
      <c r="Z356" s="15">
        <v>0</v>
      </c>
      <c r="AA356" s="15">
        <v>0</v>
      </c>
      <c r="AB356" s="15">
        <v>0</v>
      </c>
      <c r="AC356" s="15">
        <v>0</v>
      </c>
      <c r="AD356" s="15">
        <v>0</v>
      </c>
      <c r="AE356" s="15">
        <v>0</v>
      </c>
      <c r="AF356" s="15">
        <v>0</v>
      </c>
      <c r="AG356" s="15">
        <v>0</v>
      </c>
      <c r="AH356" s="15">
        <v>0</v>
      </c>
      <c r="AI356" s="15">
        <v>0</v>
      </c>
      <c r="AJ356" s="15">
        <v>0</v>
      </c>
      <c r="AK356" s="15">
        <v>0</v>
      </c>
      <c r="AL356" s="15">
        <v>0</v>
      </c>
      <c r="AM356" s="15">
        <v>0</v>
      </c>
      <c r="AN356" s="15">
        <v>0</v>
      </c>
      <c r="AO356" s="12"/>
      <c r="AP356" s="16">
        <v>163</v>
      </c>
      <c r="AQ356" s="17">
        <v>12</v>
      </c>
      <c r="AR356" s="18" t="s">
        <v>37</v>
      </c>
      <c r="AS356" s="19">
        <v>3028</v>
      </c>
      <c r="AT356" s="19" t="s">
        <v>37</v>
      </c>
      <c r="AV356" s="16">
        <v>163</v>
      </c>
      <c r="AW356" s="17">
        <v>52</v>
      </c>
      <c r="AX356" s="18" t="s">
        <v>37</v>
      </c>
      <c r="AY356" s="19">
        <v>489</v>
      </c>
      <c r="AZ356" s="19" t="s">
        <v>37</v>
      </c>
    </row>
    <row r="357" spans="9:52" customFormat="1" x14ac:dyDescent="0.15">
      <c r="I357" s="14">
        <v>44916</v>
      </c>
      <c r="J357" s="15">
        <v>0</v>
      </c>
      <c r="K357" s="15">
        <v>0</v>
      </c>
      <c r="L357" s="15">
        <v>31</v>
      </c>
      <c r="M357" s="15">
        <v>30</v>
      </c>
      <c r="N357" s="15">
        <v>0</v>
      </c>
      <c r="O357" s="15">
        <v>0</v>
      </c>
      <c r="P357" s="15">
        <v>25</v>
      </c>
      <c r="Q357" s="15">
        <v>24</v>
      </c>
      <c r="R357" s="15">
        <v>0</v>
      </c>
      <c r="S357" s="15">
        <v>0</v>
      </c>
      <c r="T357" s="15">
        <v>57</v>
      </c>
      <c r="U357" s="15">
        <v>0</v>
      </c>
      <c r="V357" s="15">
        <v>0</v>
      </c>
      <c r="W357" s="15">
        <v>0</v>
      </c>
      <c r="X357" s="15">
        <v>0</v>
      </c>
      <c r="Y357" s="15">
        <v>0</v>
      </c>
      <c r="Z357" s="15">
        <v>0</v>
      </c>
      <c r="AA357" s="15">
        <v>0</v>
      </c>
      <c r="AB357" s="15">
        <v>0</v>
      </c>
      <c r="AC357" s="15">
        <v>0</v>
      </c>
      <c r="AD357" s="15">
        <v>0</v>
      </c>
      <c r="AE357" s="15">
        <v>0</v>
      </c>
      <c r="AF357" s="15">
        <v>0</v>
      </c>
      <c r="AG357" s="15">
        <v>0</v>
      </c>
      <c r="AH357" s="15">
        <v>0</v>
      </c>
      <c r="AI357" s="15">
        <v>0</v>
      </c>
      <c r="AJ357" s="15">
        <v>0</v>
      </c>
      <c r="AK357" s="15">
        <v>0</v>
      </c>
      <c r="AL357" s="15">
        <v>0</v>
      </c>
      <c r="AM357" s="15">
        <v>0</v>
      </c>
      <c r="AN357" s="15">
        <v>0</v>
      </c>
      <c r="AO357" s="12"/>
      <c r="AP357" s="16">
        <v>167</v>
      </c>
      <c r="AQ357" s="17">
        <v>12</v>
      </c>
      <c r="AR357" s="18" t="s">
        <v>37</v>
      </c>
      <c r="AS357" s="19">
        <v>3195</v>
      </c>
      <c r="AT357" s="19" t="s">
        <v>37</v>
      </c>
      <c r="AV357" s="16">
        <v>167</v>
      </c>
      <c r="AW357" s="17">
        <v>52</v>
      </c>
      <c r="AX357" s="18" t="s">
        <v>37</v>
      </c>
      <c r="AY357" s="19">
        <v>656</v>
      </c>
      <c r="AZ357" s="19" t="s">
        <v>37</v>
      </c>
    </row>
    <row r="358" spans="9:52" customFormat="1" x14ac:dyDescent="0.15">
      <c r="I358" s="14">
        <v>44917</v>
      </c>
      <c r="J358" s="15">
        <v>0</v>
      </c>
      <c r="K358" s="15">
        <v>0</v>
      </c>
      <c r="L358" s="15">
        <v>31</v>
      </c>
      <c r="M358" s="15">
        <v>30</v>
      </c>
      <c r="N358" s="15">
        <v>0</v>
      </c>
      <c r="O358" s="15">
        <v>0</v>
      </c>
      <c r="P358" s="15">
        <v>25</v>
      </c>
      <c r="Q358" s="15">
        <v>24</v>
      </c>
      <c r="R358" s="15">
        <v>0</v>
      </c>
      <c r="S358" s="15">
        <v>0</v>
      </c>
      <c r="T358" s="15">
        <v>57</v>
      </c>
      <c r="U358" s="15">
        <v>0</v>
      </c>
      <c r="V358" s="15">
        <v>0</v>
      </c>
      <c r="W358" s="15">
        <v>0</v>
      </c>
      <c r="X358" s="15">
        <v>0</v>
      </c>
      <c r="Y358" s="15">
        <v>0</v>
      </c>
      <c r="Z358" s="15">
        <v>0</v>
      </c>
      <c r="AA358" s="15">
        <v>0</v>
      </c>
      <c r="AB358" s="15">
        <v>0</v>
      </c>
      <c r="AC358" s="15">
        <v>0</v>
      </c>
      <c r="AD358" s="15">
        <v>0</v>
      </c>
      <c r="AE358" s="15">
        <v>0</v>
      </c>
      <c r="AF358" s="15">
        <v>0</v>
      </c>
      <c r="AG358" s="15">
        <v>0</v>
      </c>
      <c r="AH358" s="15">
        <v>0</v>
      </c>
      <c r="AI358" s="15">
        <v>0</v>
      </c>
      <c r="AJ358" s="15">
        <v>0</v>
      </c>
      <c r="AK358" s="15">
        <v>0</v>
      </c>
      <c r="AL358" s="15">
        <v>0</v>
      </c>
      <c r="AM358" s="15">
        <v>0</v>
      </c>
      <c r="AN358" s="15">
        <v>0</v>
      </c>
      <c r="AO358" s="12"/>
      <c r="AP358" s="16">
        <v>167</v>
      </c>
      <c r="AQ358" s="17">
        <v>12</v>
      </c>
      <c r="AR358" s="18" t="s">
        <v>37</v>
      </c>
      <c r="AS358" s="19">
        <v>3362</v>
      </c>
      <c r="AT358" s="19" t="s">
        <v>37</v>
      </c>
      <c r="AV358" s="16">
        <v>167</v>
      </c>
      <c r="AW358" s="17">
        <v>52</v>
      </c>
      <c r="AX358" s="18" t="s">
        <v>37</v>
      </c>
      <c r="AY358" s="19">
        <v>823</v>
      </c>
      <c r="AZ358" s="19" t="s">
        <v>37</v>
      </c>
    </row>
    <row r="359" spans="9:52" customFormat="1" x14ac:dyDescent="0.15">
      <c r="I359" s="14">
        <v>44918</v>
      </c>
      <c r="J359" s="15">
        <v>0</v>
      </c>
      <c r="K359" s="15">
        <v>0</v>
      </c>
      <c r="L359" s="15">
        <v>31</v>
      </c>
      <c r="M359" s="15">
        <v>30</v>
      </c>
      <c r="N359" s="15">
        <v>0</v>
      </c>
      <c r="O359" s="15">
        <v>0</v>
      </c>
      <c r="P359" s="15">
        <v>25</v>
      </c>
      <c r="Q359" s="15">
        <v>24</v>
      </c>
      <c r="R359" s="15">
        <v>0</v>
      </c>
      <c r="S359" s="15">
        <v>0</v>
      </c>
      <c r="T359" s="15">
        <v>57</v>
      </c>
      <c r="U359" s="15">
        <v>0</v>
      </c>
      <c r="V359" s="15">
        <v>0</v>
      </c>
      <c r="W359" s="15">
        <v>0</v>
      </c>
      <c r="X359" s="15">
        <v>0</v>
      </c>
      <c r="Y359" s="15">
        <v>0</v>
      </c>
      <c r="Z359" s="15">
        <v>0</v>
      </c>
      <c r="AA359" s="15">
        <v>0</v>
      </c>
      <c r="AB359" s="15">
        <v>0</v>
      </c>
      <c r="AC359" s="15">
        <v>0</v>
      </c>
      <c r="AD359" s="15">
        <v>0</v>
      </c>
      <c r="AE359" s="15">
        <v>0</v>
      </c>
      <c r="AF359" s="15">
        <v>0</v>
      </c>
      <c r="AG359" s="15">
        <v>0</v>
      </c>
      <c r="AH359" s="15">
        <v>0</v>
      </c>
      <c r="AI359" s="15">
        <v>0</v>
      </c>
      <c r="AJ359" s="15">
        <v>0</v>
      </c>
      <c r="AK359" s="15">
        <v>0</v>
      </c>
      <c r="AL359" s="15">
        <v>0</v>
      </c>
      <c r="AM359" s="15">
        <v>0</v>
      </c>
      <c r="AN359" s="15">
        <v>0</v>
      </c>
      <c r="AO359" s="12"/>
      <c r="AP359" s="16">
        <v>167</v>
      </c>
      <c r="AQ359" s="17">
        <v>12</v>
      </c>
      <c r="AR359" s="18" t="s">
        <v>37</v>
      </c>
      <c r="AS359" s="19">
        <v>3529</v>
      </c>
      <c r="AT359" s="19" t="s">
        <v>37</v>
      </c>
      <c r="AV359" s="16">
        <v>167</v>
      </c>
      <c r="AW359" s="17">
        <v>52</v>
      </c>
      <c r="AX359" s="18" t="s">
        <v>37</v>
      </c>
      <c r="AY359" s="19">
        <v>990</v>
      </c>
      <c r="AZ359" s="19" t="s">
        <v>37</v>
      </c>
    </row>
    <row r="360" spans="9:52" customFormat="1" x14ac:dyDescent="0.15">
      <c r="I360" s="14">
        <v>44919</v>
      </c>
      <c r="J360" s="15">
        <v>0</v>
      </c>
      <c r="K360" s="15">
        <v>0</v>
      </c>
      <c r="L360" s="15">
        <v>31</v>
      </c>
      <c r="M360" s="15">
        <v>30</v>
      </c>
      <c r="N360" s="15">
        <v>0</v>
      </c>
      <c r="O360" s="15">
        <v>0</v>
      </c>
      <c r="P360" s="15">
        <v>25</v>
      </c>
      <c r="Q360" s="15">
        <v>24</v>
      </c>
      <c r="R360" s="15">
        <v>0</v>
      </c>
      <c r="S360" s="15">
        <v>0</v>
      </c>
      <c r="T360" s="15">
        <v>57</v>
      </c>
      <c r="U360" s="15">
        <v>0</v>
      </c>
      <c r="V360" s="15">
        <v>0</v>
      </c>
      <c r="W360" s="15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15">
        <v>0</v>
      </c>
      <c r="AF360" s="15">
        <v>0</v>
      </c>
      <c r="AG360" s="15">
        <v>0</v>
      </c>
      <c r="AH360" s="15">
        <v>0</v>
      </c>
      <c r="AI360" s="15">
        <v>0</v>
      </c>
      <c r="AJ360" s="15">
        <v>0</v>
      </c>
      <c r="AK360" s="15">
        <v>0</v>
      </c>
      <c r="AL360" s="15">
        <v>0</v>
      </c>
      <c r="AM360" s="15">
        <v>0</v>
      </c>
      <c r="AN360" s="15">
        <v>0</v>
      </c>
      <c r="AO360" s="12"/>
      <c r="AP360" s="16">
        <v>167</v>
      </c>
      <c r="AQ360" s="17">
        <v>12</v>
      </c>
      <c r="AR360" s="18" t="s">
        <v>37</v>
      </c>
      <c r="AS360" s="19">
        <v>3696</v>
      </c>
      <c r="AT360" s="19" t="s">
        <v>37</v>
      </c>
      <c r="AV360" s="16">
        <v>167</v>
      </c>
      <c r="AW360" s="17">
        <v>52</v>
      </c>
      <c r="AX360" s="18">
        <v>52</v>
      </c>
      <c r="AY360" s="19">
        <v>1157</v>
      </c>
      <c r="AZ360" s="19">
        <v>1157</v>
      </c>
    </row>
    <row r="361" spans="9:52" customFormat="1" x14ac:dyDescent="0.15">
      <c r="I361" s="14">
        <v>44920</v>
      </c>
      <c r="J361" s="15">
        <v>0</v>
      </c>
      <c r="K361" s="15">
        <v>0</v>
      </c>
      <c r="L361" s="15">
        <v>31</v>
      </c>
      <c r="M361" s="15">
        <v>30</v>
      </c>
      <c r="N361" s="15">
        <v>0</v>
      </c>
      <c r="O361" s="15">
        <v>0</v>
      </c>
      <c r="P361" s="15">
        <v>25</v>
      </c>
      <c r="Q361" s="15">
        <v>24</v>
      </c>
      <c r="R361" s="15">
        <v>0</v>
      </c>
      <c r="S361" s="15">
        <v>0</v>
      </c>
      <c r="T361" s="15">
        <v>58</v>
      </c>
      <c r="U361" s="15">
        <v>0</v>
      </c>
      <c r="V361" s="15">
        <v>0</v>
      </c>
      <c r="W361" s="15">
        <v>0</v>
      </c>
      <c r="X361" s="15">
        <v>0</v>
      </c>
      <c r="Y361" s="15">
        <v>0</v>
      </c>
      <c r="Z361" s="15">
        <v>0</v>
      </c>
      <c r="AA361" s="15">
        <v>0</v>
      </c>
      <c r="AB361" s="15">
        <v>0</v>
      </c>
      <c r="AC361" s="15">
        <v>0</v>
      </c>
      <c r="AD361" s="15">
        <v>0</v>
      </c>
      <c r="AE361" s="15">
        <v>0</v>
      </c>
      <c r="AF361" s="15">
        <v>0</v>
      </c>
      <c r="AG361" s="15">
        <v>0</v>
      </c>
      <c r="AH361" s="15">
        <v>0</v>
      </c>
      <c r="AI361" s="15">
        <v>0</v>
      </c>
      <c r="AJ361" s="15">
        <v>0</v>
      </c>
      <c r="AK361" s="15">
        <v>0</v>
      </c>
      <c r="AL361" s="15">
        <v>0</v>
      </c>
      <c r="AM361" s="15">
        <v>0</v>
      </c>
      <c r="AN361" s="15">
        <v>0</v>
      </c>
      <c r="AO361" s="12"/>
      <c r="AP361" s="16">
        <v>168</v>
      </c>
      <c r="AQ361" s="17">
        <v>12</v>
      </c>
      <c r="AR361" s="18" t="s">
        <v>37</v>
      </c>
      <c r="AS361" s="19">
        <v>3864</v>
      </c>
      <c r="AT361" s="19" t="s">
        <v>37</v>
      </c>
      <c r="AV361" s="16">
        <v>168</v>
      </c>
      <c r="AW361" s="17">
        <v>53</v>
      </c>
      <c r="AX361" s="18" t="s">
        <v>37</v>
      </c>
      <c r="AY361" s="19">
        <v>168</v>
      </c>
      <c r="AZ361" s="19" t="s">
        <v>37</v>
      </c>
    </row>
    <row r="362" spans="9:52" customFormat="1" x14ac:dyDescent="0.15">
      <c r="I362" s="14">
        <v>44921</v>
      </c>
      <c r="J362" s="15">
        <v>0</v>
      </c>
      <c r="K362" s="15">
        <v>0</v>
      </c>
      <c r="L362" s="15">
        <v>31</v>
      </c>
      <c r="M362" s="15">
        <v>30</v>
      </c>
      <c r="N362" s="15">
        <v>0</v>
      </c>
      <c r="O362" s="15">
        <v>0</v>
      </c>
      <c r="P362" s="15">
        <v>25</v>
      </c>
      <c r="Q362" s="15">
        <v>24</v>
      </c>
      <c r="R362" s="15">
        <v>0</v>
      </c>
      <c r="S362" s="15">
        <v>0</v>
      </c>
      <c r="T362" s="15">
        <v>58</v>
      </c>
      <c r="U362" s="15">
        <v>0</v>
      </c>
      <c r="V362" s="15">
        <v>0</v>
      </c>
      <c r="W362" s="15">
        <v>0</v>
      </c>
      <c r="X362" s="15">
        <v>0</v>
      </c>
      <c r="Y362" s="15">
        <v>0</v>
      </c>
      <c r="Z362" s="15">
        <v>0</v>
      </c>
      <c r="AA362" s="15">
        <v>0</v>
      </c>
      <c r="AB362" s="15">
        <v>0</v>
      </c>
      <c r="AC362" s="15">
        <v>0</v>
      </c>
      <c r="AD362" s="15">
        <v>0</v>
      </c>
      <c r="AE362" s="15">
        <v>0</v>
      </c>
      <c r="AF362" s="15">
        <v>0</v>
      </c>
      <c r="AG362" s="15">
        <v>0</v>
      </c>
      <c r="AH362" s="15">
        <v>0</v>
      </c>
      <c r="AI362" s="15">
        <v>0</v>
      </c>
      <c r="AJ362" s="15">
        <v>0</v>
      </c>
      <c r="AK362" s="15">
        <v>0</v>
      </c>
      <c r="AL362" s="15">
        <v>0</v>
      </c>
      <c r="AM362" s="15">
        <v>0</v>
      </c>
      <c r="AN362" s="15">
        <v>0</v>
      </c>
      <c r="AO362" s="12"/>
      <c r="AP362" s="16">
        <v>168</v>
      </c>
      <c r="AQ362" s="17">
        <v>12</v>
      </c>
      <c r="AR362" s="18" t="s">
        <v>37</v>
      </c>
      <c r="AS362" s="19">
        <v>4032</v>
      </c>
      <c r="AT362" s="19" t="s">
        <v>37</v>
      </c>
      <c r="AV362" s="16">
        <v>168</v>
      </c>
      <c r="AW362" s="17">
        <v>53</v>
      </c>
      <c r="AX362" s="18" t="s">
        <v>37</v>
      </c>
      <c r="AY362" s="19">
        <v>336</v>
      </c>
      <c r="AZ362" s="19" t="s">
        <v>37</v>
      </c>
    </row>
    <row r="363" spans="9:52" customFormat="1" x14ac:dyDescent="0.15">
      <c r="I363" s="14">
        <v>44922</v>
      </c>
      <c r="J363" s="15">
        <v>0</v>
      </c>
      <c r="K363" s="15">
        <v>0</v>
      </c>
      <c r="L363" s="15">
        <v>31</v>
      </c>
      <c r="M363" s="15">
        <v>30</v>
      </c>
      <c r="N363" s="15">
        <v>0</v>
      </c>
      <c r="O363" s="15">
        <v>0</v>
      </c>
      <c r="P363" s="15">
        <v>25</v>
      </c>
      <c r="Q363" s="15">
        <v>24</v>
      </c>
      <c r="R363" s="15">
        <v>0</v>
      </c>
      <c r="S363" s="15">
        <v>0</v>
      </c>
      <c r="T363" s="15">
        <v>58</v>
      </c>
      <c r="U363" s="15">
        <v>0</v>
      </c>
      <c r="V363" s="15">
        <v>0</v>
      </c>
      <c r="W363" s="15">
        <v>0</v>
      </c>
      <c r="X363" s="15">
        <v>0</v>
      </c>
      <c r="Y363" s="15">
        <v>0</v>
      </c>
      <c r="Z363" s="15">
        <v>0</v>
      </c>
      <c r="AA363" s="15">
        <v>0</v>
      </c>
      <c r="AB363" s="15">
        <v>0</v>
      </c>
      <c r="AC363" s="15">
        <v>0</v>
      </c>
      <c r="AD363" s="15">
        <v>0</v>
      </c>
      <c r="AE363" s="15">
        <v>0</v>
      </c>
      <c r="AF363" s="15">
        <v>0</v>
      </c>
      <c r="AG363" s="15">
        <v>0</v>
      </c>
      <c r="AH363" s="15">
        <v>0</v>
      </c>
      <c r="AI363" s="15">
        <v>0</v>
      </c>
      <c r="AJ363" s="15">
        <v>0</v>
      </c>
      <c r="AK363" s="15">
        <v>0</v>
      </c>
      <c r="AL363" s="15">
        <v>0</v>
      </c>
      <c r="AM363" s="15">
        <v>0</v>
      </c>
      <c r="AN363" s="15">
        <v>0</v>
      </c>
      <c r="AO363" s="12"/>
      <c r="AP363" s="16">
        <v>168</v>
      </c>
      <c r="AQ363" s="17">
        <v>12</v>
      </c>
      <c r="AR363" s="18" t="s">
        <v>37</v>
      </c>
      <c r="AS363" s="19">
        <v>4200</v>
      </c>
      <c r="AT363" s="19" t="s">
        <v>37</v>
      </c>
      <c r="AV363" s="16">
        <v>168</v>
      </c>
      <c r="AW363" s="17">
        <v>53</v>
      </c>
      <c r="AX363" s="18" t="s">
        <v>37</v>
      </c>
      <c r="AY363" s="19">
        <v>504</v>
      </c>
      <c r="AZ363" s="19" t="s">
        <v>37</v>
      </c>
    </row>
    <row r="364" spans="9:52" customFormat="1" x14ac:dyDescent="0.15">
      <c r="I364" s="14">
        <v>44923</v>
      </c>
      <c r="J364" s="15">
        <v>0</v>
      </c>
      <c r="K364" s="15">
        <v>0</v>
      </c>
      <c r="L364" s="15">
        <v>32</v>
      </c>
      <c r="M364" s="15">
        <v>31</v>
      </c>
      <c r="N364" s="15">
        <v>0</v>
      </c>
      <c r="O364" s="15">
        <v>0</v>
      </c>
      <c r="P364" s="15">
        <v>26</v>
      </c>
      <c r="Q364" s="15">
        <v>25</v>
      </c>
      <c r="R364" s="15">
        <v>0</v>
      </c>
      <c r="S364" s="15">
        <v>0</v>
      </c>
      <c r="T364" s="15">
        <v>58</v>
      </c>
      <c r="U364" s="15">
        <v>0</v>
      </c>
      <c r="V364" s="15">
        <v>0</v>
      </c>
      <c r="W364" s="15">
        <v>0</v>
      </c>
      <c r="X364" s="15">
        <v>0</v>
      </c>
      <c r="Y364" s="15">
        <v>0</v>
      </c>
      <c r="Z364" s="15">
        <v>0</v>
      </c>
      <c r="AA364" s="15">
        <v>0</v>
      </c>
      <c r="AB364" s="15">
        <v>0</v>
      </c>
      <c r="AC364" s="15">
        <v>0</v>
      </c>
      <c r="AD364" s="15">
        <v>0</v>
      </c>
      <c r="AE364" s="15">
        <v>0</v>
      </c>
      <c r="AF364" s="15">
        <v>0</v>
      </c>
      <c r="AG364" s="15">
        <v>0</v>
      </c>
      <c r="AH364" s="15">
        <v>0</v>
      </c>
      <c r="AI364" s="15">
        <v>0</v>
      </c>
      <c r="AJ364" s="15">
        <v>0</v>
      </c>
      <c r="AK364" s="15">
        <v>0</v>
      </c>
      <c r="AL364" s="15">
        <v>0</v>
      </c>
      <c r="AM364" s="15">
        <v>0</v>
      </c>
      <c r="AN364" s="15">
        <v>0</v>
      </c>
      <c r="AO364" s="12"/>
      <c r="AP364" s="16">
        <v>172</v>
      </c>
      <c r="AQ364" s="17">
        <v>12</v>
      </c>
      <c r="AR364" s="18" t="s">
        <v>37</v>
      </c>
      <c r="AS364" s="19">
        <v>4372</v>
      </c>
      <c r="AT364" s="19" t="s">
        <v>37</v>
      </c>
      <c r="AV364" s="16">
        <v>172</v>
      </c>
      <c r="AW364" s="17">
        <v>53</v>
      </c>
      <c r="AX364" s="18" t="s">
        <v>37</v>
      </c>
      <c r="AY364" s="19">
        <v>676</v>
      </c>
      <c r="AZ364" s="19" t="s">
        <v>37</v>
      </c>
    </row>
    <row r="365" spans="9:52" customFormat="1" x14ac:dyDescent="0.15">
      <c r="I365" s="14">
        <v>44924</v>
      </c>
      <c r="J365" s="15">
        <v>0</v>
      </c>
      <c r="K365" s="15">
        <v>0</v>
      </c>
      <c r="L365" s="15">
        <v>32</v>
      </c>
      <c r="M365" s="15">
        <v>31</v>
      </c>
      <c r="N365" s="15">
        <v>0</v>
      </c>
      <c r="O365" s="15">
        <v>0</v>
      </c>
      <c r="P365" s="15">
        <v>26</v>
      </c>
      <c r="Q365" s="15">
        <v>25</v>
      </c>
      <c r="R365" s="15">
        <v>0</v>
      </c>
      <c r="S365" s="15">
        <v>0</v>
      </c>
      <c r="T365" s="15">
        <v>58</v>
      </c>
      <c r="U365" s="15">
        <v>0</v>
      </c>
      <c r="V365" s="15">
        <v>0</v>
      </c>
      <c r="W365" s="15">
        <v>0</v>
      </c>
      <c r="X365" s="15">
        <v>0</v>
      </c>
      <c r="Y365" s="15">
        <v>0</v>
      </c>
      <c r="Z365" s="15">
        <v>0</v>
      </c>
      <c r="AA365" s="15">
        <v>0</v>
      </c>
      <c r="AB365" s="15">
        <v>0</v>
      </c>
      <c r="AC365" s="15">
        <v>0</v>
      </c>
      <c r="AD365" s="15">
        <v>0</v>
      </c>
      <c r="AE365" s="15">
        <v>0</v>
      </c>
      <c r="AF365" s="15">
        <v>0</v>
      </c>
      <c r="AG365" s="15">
        <v>0</v>
      </c>
      <c r="AH365" s="15">
        <v>0</v>
      </c>
      <c r="AI365" s="15">
        <v>0</v>
      </c>
      <c r="AJ365" s="15">
        <v>0</v>
      </c>
      <c r="AK365" s="15">
        <v>0</v>
      </c>
      <c r="AL365" s="15">
        <v>0</v>
      </c>
      <c r="AM365" s="15">
        <v>0</v>
      </c>
      <c r="AN365" s="15">
        <v>0</v>
      </c>
      <c r="AO365" s="12"/>
      <c r="AP365" s="16">
        <v>172</v>
      </c>
      <c r="AQ365" s="17">
        <v>12</v>
      </c>
      <c r="AR365" s="18" t="s">
        <v>37</v>
      </c>
      <c r="AS365" s="19">
        <v>4544</v>
      </c>
      <c r="AT365" s="19" t="s">
        <v>37</v>
      </c>
      <c r="AV365" s="16">
        <v>172</v>
      </c>
      <c r="AW365" s="17">
        <v>53</v>
      </c>
      <c r="AX365" s="18" t="s">
        <v>37</v>
      </c>
      <c r="AY365" s="19">
        <v>848</v>
      </c>
      <c r="AZ365" s="19" t="s">
        <v>37</v>
      </c>
    </row>
    <row r="366" spans="9:52" customFormat="1" x14ac:dyDescent="0.15">
      <c r="I366" s="14">
        <v>44925</v>
      </c>
      <c r="J366" s="15">
        <v>0</v>
      </c>
      <c r="K366" s="15">
        <v>0</v>
      </c>
      <c r="L366" s="15">
        <v>32</v>
      </c>
      <c r="M366" s="15">
        <v>31</v>
      </c>
      <c r="N366" s="15">
        <v>0</v>
      </c>
      <c r="O366" s="15">
        <v>0</v>
      </c>
      <c r="P366" s="15">
        <v>26</v>
      </c>
      <c r="Q366" s="15">
        <v>25</v>
      </c>
      <c r="R366" s="15">
        <v>0</v>
      </c>
      <c r="S366" s="15">
        <v>0</v>
      </c>
      <c r="T366" s="15">
        <v>58</v>
      </c>
      <c r="U366" s="15">
        <v>0</v>
      </c>
      <c r="V366" s="15">
        <v>0</v>
      </c>
      <c r="W366" s="15">
        <v>0</v>
      </c>
      <c r="X366" s="15">
        <v>0</v>
      </c>
      <c r="Y366" s="15">
        <v>0</v>
      </c>
      <c r="Z366" s="15">
        <v>0</v>
      </c>
      <c r="AA366" s="15">
        <v>0</v>
      </c>
      <c r="AB366" s="15">
        <v>0</v>
      </c>
      <c r="AC366" s="15">
        <v>0</v>
      </c>
      <c r="AD366" s="15">
        <v>0</v>
      </c>
      <c r="AE366" s="15">
        <v>0</v>
      </c>
      <c r="AF366" s="15">
        <v>0</v>
      </c>
      <c r="AG366" s="15">
        <v>0</v>
      </c>
      <c r="AH366" s="15">
        <v>0</v>
      </c>
      <c r="AI366" s="15">
        <v>0</v>
      </c>
      <c r="AJ366" s="15">
        <v>0</v>
      </c>
      <c r="AK366" s="15">
        <v>0</v>
      </c>
      <c r="AL366" s="15">
        <v>0</v>
      </c>
      <c r="AM366" s="15">
        <v>0</v>
      </c>
      <c r="AN366" s="15">
        <v>0</v>
      </c>
      <c r="AO366" s="12"/>
      <c r="AP366" s="16">
        <v>172</v>
      </c>
      <c r="AQ366" s="17">
        <v>12</v>
      </c>
      <c r="AR366" s="18" t="s">
        <v>37</v>
      </c>
      <c r="AS366" s="19">
        <v>4716</v>
      </c>
      <c r="AT366" s="19" t="s">
        <v>37</v>
      </c>
      <c r="AV366" s="16">
        <v>172</v>
      </c>
      <c r="AW366" s="17">
        <v>53</v>
      </c>
      <c r="AX366" s="18" t="s">
        <v>37</v>
      </c>
      <c r="AY366" s="19">
        <v>1020</v>
      </c>
      <c r="AZ366" s="19" t="s">
        <v>37</v>
      </c>
    </row>
    <row r="367" spans="9:52" customFormat="1" x14ac:dyDescent="0.15">
      <c r="I367" s="14">
        <v>44926</v>
      </c>
      <c r="J367" s="15">
        <v>0</v>
      </c>
      <c r="K367" s="15">
        <v>0</v>
      </c>
      <c r="L367" s="15">
        <v>32</v>
      </c>
      <c r="M367" s="15">
        <v>31</v>
      </c>
      <c r="N367" s="15">
        <v>0</v>
      </c>
      <c r="O367" s="15">
        <v>0</v>
      </c>
      <c r="P367" s="15">
        <v>26</v>
      </c>
      <c r="Q367" s="15">
        <v>25</v>
      </c>
      <c r="R367" s="15">
        <v>0</v>
      </c>
      <c r="S367" s="15">
        <v>0</v>
      </c>
      <c r="T367" s="15">
        <v>58</v>
      </c>
      <c r="U367" s="15">
        <v>0</v>
      </c>
      <c r="V367" s="15">
        <v>0</v>
      </c>
      <c r="W367" s="15">
        <v>0</v>
      </c>
      <c r="X367" s="15">
        <v>0</v>
      </c>
      <c r="Y367" s="15">
        <v>0</v>
      </c>
      <c r="Z367" s="15">
        <v>0</v>
      </c>
      <c r="AA367" s="15">
        <v>0</v>
      </c>
      <c r="AB367" s="15">
        <v>0</v>
      </c>
      <c r="AC367" s="15">
        <v>0</v>
      </c>
      <c r="AD367" s="15">
        <v>0</v>
      </c>
      <c r="AE367" s="15">
        <v>0</v>
      </c>
      <c r="AF367" s="15">
        <v>0</v>
      </c>
      <c r="AG367" s="15">
        <v>0</v>
      </c>
      <c r="AH367" s="15">
        <v>0</v>
      </c>
      <c r="AI367" s="15">
        <v>0</v>
      </c>
      <c r="AJ367" s="15">
        <v>0</v>
      </c>
      <c r="AK367" s="15">
        <v>0</v>
      </c>
      <c r="AL367" s="15">
        <v>0</v>
      </c>
      <c r="AM367" s="15">
        <v>0</v>
      </c>
      <c r="AN367" s="15">
        <v>0</v>
      </c>
      <c r="AO367" s="12"/>
      <c r="AP367" s="16">
        <v>172</v>
      </c>
      <c r="AQ367" s="17">
        <v>12</v>
      </c>
      <c r="AR367" s="18">
        <v>12</v>
      </c>
      <c r="AS367" s="19">
        <v>4888</v>
      </c>
      <c r="AT367" s="19">
        <v>4888</v>
      </c>
      <c r="AV367" s="16">
        <v>172</v>
      </c>
      <c r="AW367" s="17">
        <v>53</v>
      </c>
      <c r="AX367" s="18">
        <v>53</v>
      </c>
      <c r="AY367" s="19">
        <v>1192</v>
      </c>
      <c r="AZ367" s="19">
        <v>1192</v>
      </c>
    </row>
    <row r="368" spans="9:52" customFormat="1" x14ac:dyDescent="0.15">
      <c r="I368" s="24">
        <v>44927</v>
      </c>
      <c r="J368" s="25">
        <v>0</v>
      </c>
      <c r="K368" s="25">
        <v>0</v>
      </c>
      <c r="L368" s="25">
        <v>32</v>
      </c>
      <c r="M368" s="25">
        <v>31</v>
      </c>
      <c r="N368" s="25">
        <v>0</v>
      </c>
      <c r="O368" s="25">
        <v>0</v>
      </c>
      <c r="P368" s="25">
        <v>26</v>
      </c>
      <c r="Q368" s="25">
        <v>25</v>
      </c>
      <c r="R368" s="25">
        <v>0</v>
      </c>
      <c r="S368" s="25">
        <v>0</v>
      </c>
      <c r="T368" s="25">
        <v>59</v>
      </c>
      <c r="U368" s="25">
        <v>0</v>
      </c>
      <c r="V368" s="25">
        <v>0</v>
      </c>
      <c r="W368" s="25">
        <v>0</v>
      </c>
      <c r="X368" s="25">
        <v>0</v>
      </c>
      <c r="Y368" s="25">
        <v>0</v>
      </c>
      <c r="Z368" s="25">
        <v>0</v>
      </c>
      <c r="AA368" s="25">
        <v>0</v>
      </c>
      <c r="AB368" s="25">
        <v>0</v>
      </c>
      <c r="AC368" s="25">
        <v>0</v>
      </c>
      <c r="AD368" s="25">
        <v>0</v>
      </c>
      <c r="AE368" s="25">
        <v>0</v>
      </c>
      <c r="AF368" s="25">
        <v>0</v>
      </c>
      <c r="AG368" s="25">
        <v>0</v>
      </c>
      <c r="AH368" s="25">
        <v>0</v>
      </c>
      <c r="AI368" s="25">
        <v>0</v>
      </c>
      <c r="AJ368" s="25">
        <v>0</v>
      </c>
      <c r="AK368" s="25">
        <v>0</v>
      </c>
      <c r="AL368" s="25">
        <v>0</v>
      </c>
      <c r="AM368" s="25">
        <v>0</v>
      </c>
      <c r="AN368" s="25">
        <v>0</v>
      </c>
      <c r="AO368" s="26"/>
      <c r="AP368" s="27">
        <v>173</v>
      </c>
      <c r="AQ368" s="26">
        <v>1</v>
      </c>
      <c r="AR368" s="28" t="s">
        <v>37</v>
      </c>
      <c r="AS368" s="25">
        <v>173</v>
      </c>
      <c r="AT368" s="25" t="s">
        <v>37</v>
      </c>
      <c r="AU368" s="29"/>
      <c r="AV368" s="27">
        <v>173</v>
      </c>
      <c r="AW368" s="26">
        <v>1</v>
      </c>
      <c r="AX368" s="28" t="s">
        <v>37</v>
      </c>
      <c r="AY368" s="25">
        <v>173</v>
      </c>
      <c r="AZ368" s="25" t="s">
        <v>37</v>
      </c>
    </row>
    <row r="369" spans="2:52" x14ac:dyDescent="0.15">
      <c r="B369"/>
      <c r="C369"/>
      <c r="I369" s="24">
        <v>44928</v>
      </c>
      <c r="J369" s="25">
        <v>0</v>
      </c>
      <c r="K369" s="25">
        <v>0</v>
      </c>
      <c r="L369" s="25">
        <v>32</v>
      </c>
      <c r="M369" s="25">
        <v>31</v>
      </c>
      <c r="N369" s="25">
        <v>0</v>
      </c>
      <c r="O369" s="25">
        <v>0</v>
      </c>
      <c r="P369" s="25">
        <v>26</v>
      </c>
      <c r="Q369" s="25">
        <v>25</v>
      </c>
      <c r="R369" s="25">
        <v>0</v>
      </c>
      <c r="S369" s="25">
        <v>0</v>
      </c>
      <c r="T369" s="25">
        <v>59</v>
      </c>
      <c r="U369" s="25">
        <v>0</v>
      </c>
      <c r="V369" s="25">
        <v>0</v>
      </c>
      <c r="W369" s="25">
        <v>0</v>
      </c>
      <c r="X369" s="25">
        <v>0</v>
      </c>
      <c r="Y369" s="25">
        <v>0</v>
      </c>
      <c r="Z369" s="25">
        <v>0</v>
      </c>
      <c r="AA369" s="25">
        <v>0</v>
      </c>
      <c r="AB369" s="25">
        <v>0</v>
      </c>
      <c r="AC369" s="25">
        <v>0</v>
      </c>
      <c r="AD369" s="25">
        <v>0</v>
      </c>
      <c r="AE369" s="25">
        <v>0</v>
      </c>
      <c r="AF369" s="25">
        <v>0</v>
      </c>
      <c r="AG369" s="25">
        <v>0</v>
      </c>
      <c r="AH369" s="25">
        <v>0</v>
      </c>
      <c r="AI369" s="25">
        <v>0</v>
      </c>
      <c r="AJ369" s="25">
        <v>0</v>
      </c>
      <c r="AK369" s="25">
        <v>0</v>
      </c>
      <c r="AL369" s="25">
        <v>0</v>
      </c>
      <c r="AM369" s="25">
        <v>0</v>
      </c>
      <c r="AN369" s="25">
        <v>0</v>
      </c>
      <c r="AO369" s="26"/>
      <c r="AP369" s="27">
        <v>173</v>
      </c>
      <c r="AQ369" s="26">
        <v>1</v>
      </c>
      <c r="AR369" s="28" t="s">
        <v>37</v>
      </c>
      <c r="AS369" s="25">
        <v>346</v>
      </c>
      <c r="AT369" s="25" t="s">
        <v>37</v>
      </c>
      <c r="AU369" s="29"/>
      <c r="AV369" s="27">
        <v>173</v>
      </c>
      <c r="AW369" s="26">
        <v>1</v>
      </c>
      <c r="AX369" s="28" t="s">
        <v>37</v>
      </c>
      <c r="AY369" s="25">
        <v>346</v>
      </c>
      <c r="AZ369" s="25" t="s">
        <v>37</v>
      </c>
    </row>
    <row r="370" spans="2:52" x14ac:dyDescent="0.15">
      <c r="B370" s="12"/>
      <c r="I370" s="14">
        <v>44929</v>
      </c>
      <c r="J370" s="15">
        <v>0</v>
      </c>
      <c r="K370" s="15">
        <v>0</v>
      </c>
      <c r="L370" s="15">
        <v>32</v>
      </c>
      <c r="M370" s="15">
        <v>31</v>
      </c>
      <c r="N370" s="15">
        <v>0</v>
      </c>
      <c r="O370" s="15">
        <v>0</v>
      </c>
      <c r="P370" s="15">
        <v>26</v>
      </c>
      <c r="Q370" s="15">
        <v>25</v>
      </c>
      <c r="R370" s="15">
        <v>0</v>
      </c>
      <c r="S370" s="15">
        <v>0</v>
      </c>
      <c r="T370" s="15">
        <v>59</v>
      </c>
      <c r="U370" s="15">
        <v>0</v>
      </c>
      <c r="V370" s="15">
        <v>0</v>
      </c>
      <c r="W370" s="15">
        <v>0</v>
      </c>
      <c r="X370" s="15">
        <v>0</v>
      </c>
      <c r="Y370" s="15">
        <v>0</v>
      </c>
      <c r="Z370" s="15">
        <v>0</v>
      </c>
      <c r="AA370" s="15">
        <v>0</v>
      </c>
      <c r="AB370" s="15">
        <v>0</v>
      </c>
      <c r="AC370" s="15">
        <v>0</v>
      </c>
      <c r="AD370" s="15">
        <v>0</v>
      </c>
      <c r="AE370" s="15">
        <v>0</v>
      </c>
      <c r="AF370" s="15">
        <v>0</v>
      </c>
      <c r="AG370" s="15">
        <v>0</v>
      </c>
      <c r="AH370" s="15">
        <v>0</v>
      </c>
      <c r="AI370" s="15">
        <v>0</v>
      </c>
      <c r="AJ370" s="15">
        <v>0</v>
      </c>
      <c r="AK370" s="15">
        <v>0</v>
      </c>
      <c r="AL370" s="15">
        <v>0</v>
      </c>
      <c r="AM370" s="15">
        <v>0</v>
      </c>
      <c r="AN370" s="15">
        <v>0</v>
      </c>
      <c r="AP370" s="16">
        <v>173</v>
      </c>
      <c r="AQ370" s="17">
        <v>1</v>
      </c>
      <c r="AR370" s="18" t="s">
        <v>37</v>
      </c>
      <c r="AS370" s="19">
        <v>519</v>
      </c>
      <c r="AT370" s="19" t="s">
        <v>37</v>
      </c>
      <c r="AV370" s="16">
        <v>173</v>
      </c>
      <c r="AW370" s="17">
        <v>1</v>
      </c>
      <c r="AX370" s="18" t="s">
        <v>37</v>
      </c>
      <c r="AY370" s="19">
        <v>519</v>
      </c>
      <c r="AZ370" s="19" t="s">
        <v>37</v>
      </c>
    </row>
    <row r="371" spans="2:52" x14ac:dyDescent="0.15">
      <c r="B371" s="12"/>
      <c r="I371" s="14">
        <v>44930</v>
      </c>
      <c r="J371" s="15">
        <v>0</v>
      </c>
      <c r="K371" s="15">
        <v>0</v>
      </c>
      <c r="L371" s="15">
        <v>33</v>
      </c>
      <c r="M371" s="15">
        <v>32</v>
      </c>
      <c r="N371" s="15">
        <v>0</v>
      </c>
      <c r="O371" s="15">
        <v>0</v>
      </c>
      <c r="P371" s="15">
        <v>27</v>
      </c>
      <c r="Q371" s="15">
        <v>26</v>
      </c>
      <c r="R371" s="15">
        <v>0</v>
      </c>
      <c r="S371" s="15">
        <v>0</v>
      </c>
      <c r="T371" s="15">
        <v>59</v>
      </c>
      <c r="U371" s="15">
        <v>0</v>
      </c>
      <c r="V371" s="15">
        <v>0</v>
      </c>
      <c r="W371" s="15">
        <v>0</v>
      </c>
      <c r="X371" s="15">
        <v>0</v>
      </c>
      <c r="Y371" s="15">
        <v>0</v>
      </c>
      <c r="Z371" s="15">
        <v>0</v>
      </c>
      <c r="AA371" s="15">
        <v>0</v>
      </c>
      <c r="AB371" s="15">
        <v>0</v>
      </c>
      <c r="AC371" s="15">
        <v>0</v>
      </c>
      <c r="AD371" s="15">
        <v>0</v>
      </c>
      <c r="AE371" s="15">
        <v>0</v>
      </c>
      <c r="AF371" s="15">
        <v>0</v>
      </c>
      <c r="AG371" s="15">
        <v>0</v>
      </c>
      <c r="AH371" s="15">
        <v>0</v>
      </c>
      <c r="AI371" s="15">
        <v>0</v>
      </c>
      <c r="AJ371" s="15">
        <v>0</v>
      </c>
      <c r="AK371" s="15">
        <v>0</v>
      </c>
      <c r="AL371" s="15">
        <v>0</v>
      </c>
      <c r="AM371" s="15">
        <v>0</v>
      </c>
      <c r="AN371" s="15">
        <v>0</v>
      </c>
      <c r="AP371" s="16">
        <v>177</v>
      </c>
      <c r="AQ371" s="17">
        <v>1</v>
      </c>
      <c r="AR371" s="18" t="s">
        <v>37</v>
      </c>
      <c r="AS371" s="19">
        <v>696</v>
      </c>
      <c r="AT371" s="19" t="s">
        <v>37</v>
      </c>
      <c r="AV371" s="16">
        <v>177</v>
      </c>
      <c r="AW371" s="17">
        <v>1</v>
      </c>
      <c r="AX371" s="18" t="s">
        <v>37</v>
      </c>
      <c r="AY371" s="19">
        <v>696</v>
      </c>
      <c r="AZ371" s="19" t="s">
        <v>37</v>
      </c>
    </row>
    <row r="372" spans="2:52" x14ac:dyDescent="0.15">
      <c r="B372" s="12"/>
      <c r="I372" s="14">
        <v>44931</v>
      </c>
      <c r="J372" s="15">
        <v>0</v>
      </c>
      <c r="K372" s="15">
        <v>0</v>
      </c>
      <c r="L372" s="15">
        <v>33</v>
      </c>
      <c r="M372" s="15">
        <v>32</v>
      </c>
      <c r="N372" s="15">
        <v>0</v>
      </c>
      <c r="O372" s="15">
        <v>0</v>
      </c>
      <c r="P372" s="15">
        <v>27</v>
      </c>
      <c r="Q372" s="15">
        <v>26</v>
      </c>
      <c r="R372" s="15">
        <v>0</v>
      </c>
      <c r="S372" s="15">
        <v>0</v>
      </c>
      <c r="T372" s="15">
        <v>59</v>
      </c>
      <c r="U372" s="15">
        <v>0</v>
      </c>
      <c r="V372" s="15">
        <v>0</v>
      </c>
      <c r="W372" s="15">
        <v>0</v>
      </c>
      <c r="X372" s="15">
        <v>0</v>
      </c>
      <c r="Y372" s="15">
        <v>0</v>
      </c>
      <c r="Z372" s="15">
        <v>0</v>
      </c>
      <c r="AA372" s="15">
        <v>0</v>
      </c>
      <c r="AB372" s="15">
        <v>0</v>
      </c>
      <c r="AC372" s="15">
        <v>0</v>
      </c>
      <c r="AD372" s="15">
        <v>0</v>
      </c>
      <c r="AE372" s="15">
        <v>0</v>
      </c>
      <c r="AF372" s="15">
        <v>0</v>
      </c>
      <c r="AG372" s="15">
        <v>0</v>
      </c>
      <c r="AH372" s="15">
        <v>0</v>
      </c>
      <c r="AI372" s="15">
        <v>0</v>
      </c>
      <c r="AJ372" s="15">
        <v>0</v>
      </c>
      <c r="AK372" s="15">
        <v>0</v>
      </c>
      <c r="AL372" s="15">
        <v>0</v>
      </c>
      <c r="AM372" s="15">
        <v>0</v>
      </c>
      <c r="AN372" s="15">
        <v>0</v>
      </c>
      <c r="AP372" s="16">
        <v>177</v>
      </c>
      <c r="AQ372" s="17">
        <v>1</v>
      </c>
      <c r="AR372" s="18" t="s">
        <v>37</v>
      </c>
      <c r="AS372" s="19">
        <v>873</v>
      </c>
      <c r="AT372" s="19" t="s">
        <v>37</v>
      </c>
      <c r="AV372" s="16">
        <v>177</v>
      </c>
      <c r="AW372" s="17">
        <v>1</v>
      </c>
      <c r="AX372" s="18" t="s">
        <v>37</v>
      </c>
      <c r="AY372" s="19">
        <v>873</v>
      </c>
      <c r="AZ372" s="19" t="s">
        <v>37</v>
      </c>
    </row>
    <row r="373" spans="2:52" x14ac:dyDescent="0.15">
      <c r="B373" s="12"/>
      <c r="I373" s="14">
        <v>44932</v>
      </c>
      <c r="J373" s="15">
        <v>0</v>
      </c>
      <c r="K373" s="15">
        <v>0</v>
      </c>
      <c r="L373" s="15">
        <v>33</v>
      </c>
      <c r="M373" s="15">
        <v>32</v>
      </c>
      <c r="N373" s="15">
        <v>0</v>
      </c>
      <c r="O373" s="15">
        <v>0</v>
      </c>
      <c r="P373" s="15">
        <v>27</v>
      </c>
      <c r="Q373" s="15">
        <v>26</v>
      </c>
      <c r="R373" s="15">
        <v>0</v>
      </c>
      <c r="S373" s="15">
        <v>0</v>
      </c>
      <c r="T373" s="15">
        <v>59</v>
      </c>
      <c r="U373" s="15">
        <v>0</v>
      </c>
      <c r="V373" s="15">
        <v>0</v>
      </c>
      <c r="W373" s="15">
        <v>0</v>
      </c>
      <c r="X373" s="15">
        <v>0</v>
      </c>
      <c r="Y373" s="15">
        <v>0</v>
      </c>
      <c r="Z373" s="15">
        <v>0</v>
      </c>
      <c r="AA373" s="15">
        <v>0</v>
      </c>
      <c r="AB373" s="15">
        <v>0</v>
      </c>
      <c r="AC373" s="15">
        <v>0</v>
      </c>
      <c r="AD373" s="15">
        <v>0</v>
      </c>
      <c r="AE373" s="15">
        <v>0</v>
      </c>
      <c r="AF373" s="15">
        <v>0</v>
      </c>
      <c r="AG373" s="15">
        <v>0</v>
      </c>
      <c r="AH373" s="15">
        <v>0</v>
      </c>
      <c r="AI373" s="15">
        <v>0</v>
      </c>
      <c r="AJ373" s="15">
        <v>0</v>
      </c>
      <c r="AK373" s="15">
        <v>0</v>
      </c>
      <c r="AL373" s="15">
        <v>0</v>
      </c>
      <c r="AM373" s="15">
        <v>0</v>
      </c>
      <c r="AN373" s="15">
        <v>0</v>
      </c>
      <c r="AP373" s="16">
        <v>177</v>
      </c>
      <c r="AQ373" s="17">
        <v>1</v>
      </c>
      <c r="AR373" s="18" t="s">
        <v>37</v>
      </c>
      <c r="AS373" s="19">
        <v>1050</v>
      </c>
      <c r="AT373" s="19" t="s">
        <v>37</v>
      </c>
      <c r="AV373" s="16">
        <v>177</v>
      </c>
      <c r="AW373" s="17">
        <v>1</v>
      </c>
      <c r="AX373" s="18" t="s">
        <v>37</v>
      </c>
      <c r="AY373" s="19">
        <v>1050</v>
      </c>
      <c r="AZ373" s="19" t="s">
        <v>37</v>
      </c>
    </row>
    <row r="374" spans="2:52" x14ac:dyDescent="0.15">
      <c r="B374" s="12"/>
      <c r="I374" s="14">
        <v>44933</v>
      </c>
      <c r="J374" s="15">
        <v>0</v>
      </c>
      <c r="K374" s="15">
        <v>0</v>
      </c>
      <c r="L374" s="15">
        <v>33</v>
      </c>
      <c r="M374" s="15">
        <v>32</v>
      </c>
      <c r="N374" s="15">
        <v>0</v>
      </c>
      <c r="O374" s="15">
        <v>0</v>
      </c>
      <c r="P374" s="15">
        <v>27</v>
      </c>
      <c r="Q374" s="15">
        <v>26</v>
      </c>
      <c r="R374" s="15">
        <v>0</v>
      </c>
      <c r="S374" s="15">
        <v>0</v>
      </c>
      <c r="T374" s="15">
        <v>59</v>
      </c>
      <c r="U374" s="15">
        <v>0</v>
      </c>
      <c r="V374" s="15">
        <v>0</v>
      </c>
      <c r="W374" s="15">
        <v>0</v>
      </c>
      <c r="X374" s="15">
        <v>0</v>
      </c>
      <c r="Y374" s="15">
        <v>0</v>
      </c>
      <c r="Z374" s="15">
        <v>0</v>
      </c>
      <c r="AA374" s="15">
        <v>0</v>
      </c>
      <c r="AB374" s="15">
        <v>0</v>
      </c>
      <c r="AC374" s="15">
        <v>0</v>
      </c>
      <c r="AD374" s="15">
        <v>0</v>
      </c>
      <c r="AE374" s="15">
        <v>0</v>
      </c>
      <c r="AF374" s="15">
        <v>0</v>
      </c>
      <c r="AG374" s="15">
        <v>0</v>
      </c>
      <c r="AH374" s="15">
        <v>0</v>
      </c>
      <c r="AI374" s="15">
        <v>0</v>
      </c>
      <c r="AJ374" s="15">
        <v>0</v>
      </c>
      <c r="AK374" s="15">
        <v>0</v>
      </c>
      <c r="AL374" s="15">
        <v>0</v>
      </c>
      <c r="AM374" s="15">
        <v>0</v>
      </c>
      <c r="AN374" s="15">
        <v>0</v>
      </c>
      <c r="AP374" s="16">
        <v>177</v>
      </c>
      <c r="AQ374" s="17">
        <v>1</v>
      </c>
      <c r="AR374" s="18" t="s">
        <v>37</v>
      </c>
      <c r="AS374" s="19">
        <v>1227</v>
      </c>
      <c r="AT374" s="19" t="s">
        <v>37</v>
      </c>
      <c r="AV374" s="16">
        <v>177</v>
      </c>
      <c r="AW374" s="17">
        <v>1</v>
      </c>
      <c r="AX374" s="18">
        <v>1</v>
      </c>
      <c r="AY374" s="19">
        <v>1227</v>
      </c>
      <c r="AZ374" s="19">
        <v>1227</v>
      </c>
    </row>
    <row r="375" spans="2:52" x14ac:dyDescent="0.15">
      <c r="B375" s="12"/>
      <c r="I375" s="14">
        <v>44934</v>
      </c>
      <c r="J375" s="15">
        <v>0</v>
      </c>
      <c r="K375" s="15">
        <v>0</v>
      </c>
      <c r="L375" s="15">
        <v>33</v>
      </c>
      <c r="M375" s="15">
        <v>32</v>
      </c>
      <c r="N375" s="15">
        <v>0</v>
      </c>
      <c r="O375" s="15">
        <v>0</v>
      </c>
      <c r="P375" s="15">
        <v>27</v>
      </c>
      <c r="Q375" s="15">
        <v>26</v>
      </c>
      <c r="R375" s="15">
        <v>0</v>
      </c>
      <c r="S375" s="15">
        <v>0</v>
      </c>
      <c r="T375" s="15">
        <v>60</v>
      </c>
      <c r="U375" s="15">
        <v>0</v>
      </c>
      <c r="V375" s="15">
        <v>0</v>
      </c>
      <c r="W375" s="15">
        <v>0</v>
      </c>
      <c r="X375" s="15">
        <v>0</v>
      </c>
      <c r="Y375" s="15">
        <v>0</v>
      </c>
      <c r="Z375" s="15">
        <v>0</v>
      </c>
      <c r="AA375" s="15">
        <v>0</v>
      </c>
      <c r="AB375" s="15">
        <v>0</v>
      </c>
      <c r="AC375" s="15">
        <v>0</v>
      </c>
      <c r="AD375" s="15">
        <v>0</v>
      </c>
      <c r="AE375" s="15">
        <v>0</v>
      </c>
      <c r="AF375" s="15">
        <v>0</v>
      </c>
      <c r="AG375" s="15">
        <v>0</v>
      </c>
      <c r="AH375" s="15">
        <v>0</v>
      </c>
      <c r="AI375" s="15">
        <v>0</v>
      </c>
      <c r="AJ375" s="15">
        <v>0</v>
      </c>
      <c r="AK375" s="15">
        <v>0</v>
      </c>
      <c r="AL375" s="15">
        <v>0</v>
      </c>
      <c r="AM375" s="15">
        <v>0</v>
      </c>
      <c r="AN375" s="15">
        <v>0</v>
      </c>
      <c r="AP375" s="16">
        <v>178</v>
      </c>
      <c r="AQ375" s="17">
        <v>1</v>
      </c>
      <c r="AR375" s="18" t="s">
        <v>37</v>
      </c>
      <c r="AS375" s="19">
        <v>1405</v>
      </c>
      <c r="AT375" s="19" t="s">
        <v>37</v>
      </c>
      <c r="AV375" s="16">
        <v>178</v>
      </c>
      <c r="AW375" s="17">
        <v>2</v>
      </c>
      <c r="AX375" s="18" t="s">
        <v>37</v>
      </c>
      <c r="AY375" s="19">
        <v>178</v>
      </c>
      <c r="AZ375" s="19" t="s">
        <v>37</v>
      </c>
    </row>
    <row r="376" spans="2:52" x14ac:dyDescent="0.15">
      <c r="B376" s="12"/>
      <c r="I376" s="14">
        <v>44935</v>
      </c>
      <c r="J376" s="15">
        <v>0</v>
      </c>
      <c r="K376" s="15">
        <v>0</v>
      </c>
      <c r="L376" s="15">
        <v>33</v>
      </c>
      <c r="M376" s="15">
        <v>32</v>
      </c>
      <c r="N376" s="15">
        <v>0</v>
      </c>
      <c r="O376" s="15">
        <v>0</v>
      </c>
      <c r="P376" s="15">
        <v>27</v>
      </c>
      <c r="Q376" s="15">
        <v>26</v>
      </c>
      <c r="R376" s="15">
        <v>0</v>
      </c>
      <c r="S376" s="15">
        <v>0</v>
      </c>
      <c r="T376" s="15">
        <v>60</v>
      </c>
      <c r="U376" s="15">
        <v>0</v>
      </c>
      <c r="V376" s="15">
        <v>0</v>
      </c>
      <c r="W376" s="15">
        <v>0</v>
      </c>
      <c r="X376" s="15">
        <v>0</v>
      </c>
      <c r="Y376" s="15">
        <v>0</v>
      </c>
      <c r="Z376" s="15">
        <v>0</v>
      </c>
      <c r="AA376" s="15">
        <v>0</v>
      </c>
      <c r="AB376" s="15">
        <v>0</v>
      </c>
      <c r="AC376" s="15">
        <v>0</v>
      </c>
      <c r="AD376" s="15">
        <v>0</v>
      </c>
      <c r="AE376" s="15">
        <v>0</v>
      </c>
      <c r="AF376" s="15">
        <v>0</v>
      </c>
      <c r="AG376" s="15">
        <v>0</v>
      </c>
      <c r="AH376" s="15">
        <v>0</v>
      </c>
      <c r="AI376" s="15">
        <v>0</v>
      </c>
      <c r="AJ376" s="15">
        <v>0</v>
      </c>
      <c r="AK376" s="15">
        <v>0</v>
      </c>
      <c r="AL376" s="15">
        <v>0</v>
      </c>
      <c r="AM376" s="15">
        <v>0</v>
      </c>
      <c r="AN376" s="15">
        <v>0</v>
      </c>
      <c r="AP376" s="16">
        <v>178</v>
      </c>
      <c r="AQ376" s="17">
        <v>1</v>
      </c>
      <c r="AR376" s="18" t="s">
        <v>37</v>
      </c>
      <c r="AS376" s="19">
        <v>1583</v>
      </c>
      <c r="AT376" s="19" t="s">
        <v>37</v>
      </c>
      <c r="AV376" s="16">
        <v>178</v>
      </c>
      <c r="AW376" s="17">
        <v>2</v>
      </c>
      <c r="AX376" s="18" t="s">
        <v>37</v>
      </c>
      <c r="AY376" s="19">
        <v>356</v>
      </c>
      <c r="AZ376" s="19" t="s">
        <v>37</v>
      </c>
    </row>
    <row r="377" spans="2:52" x14ac:dyDescent="0.15">
      <c r="B377" s="12"/>
      <c r="I377" s="14">
        <v>44936</v>
      </c>
      <c r="J377" s="15">
        <v>0</v>
      </c>
      <c r="K377" s="15">
        <v>0</v>
      </c>
      <c r="L377" s="15">
        <v>33</v>
      </c>
      <c r="M377" s="15">
        <v>32</v>
      </c>
      <c r="N377" s="15">
        <v>0</v>
      </c>
      <c r="O377" s="15">
        <v>0</v>
      </c>
      <c r="P377" s="15">
        <v>27</v>
      </c>
      <c r="Q377" s="15">
        <v>26</v>
      </c>
      <c r="R377" s="15">
        <v>0</v>
      </c>
      <c r="S377" s="15">
        <v>0</v>
      </c>
      <c r="T377" s="15">
        <v>60</v>
      </c>
      <c r="U377" s="15">
        <v>0</v>
      </c>
      <c r="V377" s="15">
        <v>0</v>
      </c>
      <c r="W377" s="15">
        <v>0</v>
      </c>
      <c r="X377" s="15">
        <v>0</v>
      </c>
      <c r="Y377" s="15">
        <v>0</v>
      </c>
      <c r="Z377" s="15">
        <v>0</v>
      </c>
      <c r="AA377" s="15">
        <v>0</v>
      </c>
      <c r="AB377" s="15">
        <v>0</v>
      </c>
      <c r="AC377" s="15">
        <v>0</v>
      </c>
      <c r="AD377" s="15">
        <v>0</v>
      </c>
      <c r="AE377" s="15">
        <v>0</v>
      </c>
      <c r="AF377" s="15">
        <v>0</v>
      </c>
      <c r="AG377" s="15">
        <v>0</v>
      </c>
      <c r="AH377" s="15">
        <v>0</v>
      </c>
      <c r="AI377" s="15">
        <v>0</v>
      </c>
      <c r="AJ377" s="15">
        <v>0</v>
      </c>
      <c r="AK377" s="15">
        <v>0</v>
      </c>
      <c r="AL377" s="15">
        <v>0</v>
      </c>
      <c r="AM377" s="15">
        <v>0</v>
      </c>
      <c r="AN377" s="15">
        <v>0</v>
      </c>
      <c r="AP377" s="16">
        <v>178</v>
      </c>
      <c r="AQ377" s="17">
        <v>1</v>
      </c>
      <c r="AR377" s="18" t="s">
        <v>37</v>
      </c>
      <c r="AS377" s="19">
        <v>1761</v>
      </c>
      <c r="AT377" s="19" t="s">
        <v>37</v>
      </c>
      <c r="AV377" s="16">
        <v>178</v>
      </c>
      <c r="AW377" s="17">
        <v>2</v>
      </c>
      <c r="AX377" s="18" t="s">
        <v>37</v>
      </c>
      <c r="AY377" s="19">
        <v>534</v>
      </c>
      <c r="AZ377" s="19" t="s">
        <v>37</v>
      </c>
    </row>
    <row r="378" spans="2:52" x14ac:dyDescent="0.15">
      <c r="B378" s="12"/>
      <c r="I378" s="14">
        <v>44937</v>
      </c>
      <c r="J378" s="15">
        <v>0</v>
      </c>
      <c r="K378" s="15">
        <v>0</v>
      </c>
      <c r="L378" s="15">
        <v>34</v>
      </c>
      <c r="M378" s="15">
        <v>33</v>
      </c>
      <c r="N378" s="15">
        <v>0</v>
      </c>
      <c r="O378" s="15">
        <v>0</v>
      </c>
      <c r="P378" s="15">
        <v>28</v>
      </c>
      <c r="Q378" s="15">
        <v>27</v>
      </c>
      <c r="R378" s="15">
        <v>0</v>
      </c>
      <c r="S378" s="15">
        <v>0</v>
      </c>
      <c r="T378" s="15">
        <v>60</v>
      </c>
      <c r="U378" s="15">
        <v>0</v>
      </c>
      <c r="V378" s="15">
        <v>0</v>
      </c>
      <c r="W378" s="15">
        <v>0</v>
      </c>
      <c r="X378" s="15">
        <v>0</v>
      </c>
      <c r="Y378" s="15">
        <v>0</v>
      </c>
      <c r="Z378" s="15">
        <v>0</v>
      </c>
      <c r="AA378" s="15">
        <v>0</v>
      </c>
      <c r="AB378" s="15">
        <v>0</v>
      </c>
      <c r="AC378" s="15">
        <v>0</v>
      </c>
      <c r="AD378" s="15">
        <v>0</v>
      </c>
      <c r="AE378" s="15">
        <v>0</v>
      </c>
      <c r="AF378" s="15">
        <v>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5">
        <v>0</v>
      </c>
      <c r="AM378" s="15">
        <v>0</v>
      </c>
      <c r="AN378" s="15">
        <v>0</v>
      </c>
      <c r="AP378" s="16">
        <v>182</v>
      </c>
      <c r="AQ378" s="17">
        <v>1</v>
      </c>
      <c r="AR378" s="18" t="s">
        <v>37</v>
      </c>
      <c r="AS378" s="19">
        <v>1943</v>
      </c>
      <c r="AT378" s="19" t="s">
        <v>37</v>
      </c>
      <c r="AV378" s="16">
        <v>182</v>
      </c>
      <c r="AW378" s="17">
        <v>2</v>
      </c>
      <c r="AX378" s="18" t="s">
        <v>37</v>
      </c>
      <c r="AY378" s="19">
        <v>716</v>
      </c>
      <c r="AZ378" s="19" t="s">
        <v>37</v>
      </c>
    </row>
    <row r="379" spans="2:52" x14ac:dyDescent="0.15">
      <c r="B379" s="12"/>
      <c r="I379" s="14">
        <v>44938</v>
      </c>
      <c r="J379" s="15">
        <v>0</v>
      </c>
      <c r="K379" s="15">
        <v>0</v>
      </c>
      <c r="L379" s="15">
        <v>34</v>
      </c>
      <c r="M379" s="15">
        <v>33</v>
      </c>
      <c r="N379" s="15">
        <v>0</v>
      </c>
      <c r="O379" s="15">
        <v>0</v>
      </c>
      <c r="P379" s="15">
        <v>28</v>
      </c>
      <c r="Q379" s="15">
        <v>27</v>
      </c>
      <c r="R379" s="15">
        <v>0</v>
      </c>
      <c r="S379" s="15">
        <v>0</v>
      </c>
      <c r="T379" s="15">
        <v>60</v>
      </c>
      <c r="U379" s="15">
        <v>0</v>
      </c>
      <c r="V379" s="15">
        <v>0</v>
      </c>
      <c r="W379" s="15">
        <v>0</v>
      </c>
      <c r="X379" s="15">
        <v>0</v>
      </c>
      <c r="Y379" s="15">
        <v>0</v>
      </c>
      <c r="Z379" s="15">
        <v>0</v>
      </c>
      <c r="AA379" s="15">
        <v>0</v>
      </c>
      <c r="AB379" s="15">
        <v>0</v>
      </c>
      <c r="AC379" s="15">
        <v>0</v>
      </c>
      <c r="AD379" s="15">
        <v>0</v>
      </c>
      <c r="AE379" s="15">
        <v>0</v>
      </c>
      <c r="AF379" s="15">
        <v>0</v>
      </c>
      <c r="AG379" s="15">
        <v>0</v>
      </c>
      <c r="AH379" s="15">
        <v>0</v>
      </c>
      <c r="AI379" s="15">
        <v>0</v>
      </c>
      <c r="AJ379" s="15">
        <v>0</v>
      </c>
      <c r="AK379" s="15">
        <v>0</v>
      </c>
      <c r="AL379" s="15">
        <v>0</v>
      </c>
      <c r="AM379" s="15">
        <v>0</v>
      </c>
      <c r="AN379" s="15">
        <v>0</v>
      </c>
      <c r="AP379" s="16">
        <v>182</v>
      </c>
      <c r="AQ379" s="17">
        <v>1</v>
      </c>
      <c r="AR379" s="18" t="s">
        <v>37</v>
      </c>
      <c r="AS379" s="19">
        <v>2125</v>
      </c>
      <c r="AT379" s="19" t="s">
        <v>37</v>
      </c>
      <c r="AV379" s="16">
        <v>182</v>
      </c>
      <c r="AW379" s="17">
        <v>2</v>
      </c>
      <c r="AX379" s="18" t="s">
        <v>37</v>
      </c>
      <c r="AY379" s="19">
        <v>898</v>
      </c>
      <c r="AZ379" s="19" t="s">
        <v>37</v>
      </c>
    </row>
    <row r="380" spans="2:52" x14ac:dyDescent="0.15">
      <c r="B380" s="12"/>
      <c r="I380" s="14">
        <v>44939</v>
      </c>
      <c r="J380" s="15">
        <v>0</v>
      </c>
      <c r="K380" s="15">
        <v>0</v>
      </c>
      <c r="L380" s="15">
        <v>34</v>
      </c>
      <c r="M380" s="15">
        <v>33</v>
      </c>
      <c r="N380" s="15">
        <v>0</v>
      </c>
      <c r="O380" s="15">
        <v>0</v>
      </c>
      <c r="P380" s="15">
        <v>28</v>
      </c>
      <c r="Q380" s="15">
        <v>27</v>
      </c>
      <c r="R380" s="15">
        <v>0</v>
      </c>
      <c r="S380" s="15">
        <v>0</v>
      </c>
      <c r="T380" s="15">
        <v>60</v>
      </c>
      <c r="U380" s="15">
        <v>0</v>
      </c>
      <c r="V380" s="15">
        <v>0</v>
      </c>
      <c r="W380" s="15">
        <v>0</v>
      </c>
      <c r="X380" s="15">
        <v>0</v>
      </c>
      <c r="Y380" s="15">
        <v>0</v>
      </c>
      <c r="Z380" s="15">
        <v>0</v>
      </c>
      <c r="AA380" s="15">
        <v>0</v>
      </c>
      <c r="AB380" s="15">
        <v>0</v>
      </c>
      <c r="AC380" s="15">
        <v>0</v>
      </c>
      <c r="AD380" s="15">
        <v>0</v>
      </c>
      <c r="AE380" s="15">
        <v>0</v>
      </c>
      <c r="AF380" s="15">
        <v>0</v>
      </c>
      <c r="AG380" s="15">
        <v>0</v>
      </c>
      <c r="AH380" s="15">
        <v>0</v>
      </c>
      <c r="AI380" s="15">
        <v>0</v>
      </c>
      <c r="AJ380" s="15">
        <v>0</v>
      </c>
      <c r="AK380" s="15">
        <v>0</v>
      </c>
      <c r="AL380" s="15">
        <v>0</v>
      </c>
      <c r="AM380" s="15">
        <v>0</v>
      </c>
      <c r="AN380" s="15">
        <v>0</v>
      </c>
      <c r="AP380" s="16">
        <v>182</v>
      </c>
      <c r="AQ380" s="17">
        <v>1</v>
      </c>
      <c r="AR380" s="18" t="s">
        <v>37</v>
      </c>
      <c r="AS380" s="19">
        <v>2307</v>
      </c>
      <c r="AT380" s="19" t="s">
        <v>37</v>
      </c>
      <c r="AV380" s="16">
        <v>182</v>
      </c>
      <c r="AW380" s="17">
        <v>2</v>
      </c>
      <c r="AX380" s="18" t="s">
        <v>37</v>
      </c>
      <c r="AY380" s="19">
        <v>1080</v>
      </c>
      <c r="AZ380" s="19" t="s">
        <v>37</v>
      </c>
    </row>
    <row r="381" spans="2:52" x14ac:dyDescent="0.15">
      <c r="B381" s="12"/>
      <c r="I381" s="14">
        <v>44940</v>
      </c>
      <c r="J381" s="15">
        <v>0</v>
      </c>
      <c r="K381" s="15">
        <v>0</v>
      </c>
      <c r="L381" s="15">
        <v>34</v>
      </c>
      <c r="M381" s="15">
        <v>33</v>
      </c>
      <c r="N381" s="15">
        <v>0</v>
      </c>
      <c r="O381" s="15">
        <v>0</v>
      </c>
      <c r="P381" s="15">
        <v>28</v>
      </c>
      <c r="Q381" s="15">
        <v>27</v>
      </c>
      <c r="R381" s="15">
        <v>0</v>
      </c>
      <c r="S381" s="15">
        <v>0</v>
      </c>
      <c r="T381" s="15">
        <v>60</v>
      </c>
      <c r="U381" s="15">
        <v>0</v>
      </c>
      <c r="V381" s="15">
        <v>0</v>
      </c>
      <c r="W381" s="15">
        <v>0</v>
      </c>
      <c r="X381" s="15">
        <v>0</v>
      </c>
      <c r="Y381" s="15">
        <v>0</v>
      </c>
      <c r="Z381" s="15">
        <v>0</v>
      </c>
      <c r="AA381" s="15">
        <v>0</v>
      </c>
      <c r="AB381" s="15">
        <v>0</v>
      </c>
      <c r="AC381" s="15">
        <v>0</v>
      </c>
      <c r="AD381" s="15">
        <v>0</v>
      </c>
      <c r="AE381" s="15">
        <v>0</v>
      </c>
      <c r="AF381" s="15">
        <v>0</v>
      </c>
      <c r="AG381" s="15">
        <v>0</v>
      </c>
      <c r="AH381" s="15">
        <v>0</v>
      </c>
      <c r="AI381" s="15">
        <v>0</v>
      </c>
      <c r="AJ381" s="15">
        <v>0</v>
      </c>
      <c r="AK381" s="15">
        <v>0</v>
      </c>
      <c r="AL381" s="15">
        <v>0</v>
      </c>
      <c r="AM381" s="15">
        <v>0</v>
      </c>
      <c r="AN381" s="15">
        <v>0</v>
      </c>
      <c r="AP381" s="16">
        <v>182</v>
      </c>
      <c r="AQ381" s="17">
        <v>1</v>
      </c>
      <c r="AR381" s="18" t="s">
        <v>37</v>
      </c>
      <c r="AS381" s="19">
        <v>2489</v>
      </c>
      <c r="AT381" s="19" t="s">
        <v>37</v>
      </c>
      <c r="AV381" s="16">
        <v>182</v>
      </c>
      <c r="AW381" s="17">
        <v>2</v>
      </c>
      <c r="AX381" s="18">
        <v>2</v>
      </c>
      <c r="AY381" s="19">
        <v>1262</v>
      </c>
      <c r="AZ381" s="19">
        <v>1262</v>
      </c>
    </row>
    <row r="382" spans="2:52" x14ac:dyDescent="0.15">
      <c r="B382" s="12"/>
      <c r="I382" s="14">
        <v>44941</v>
      </c>
      <c r="J382" s="15">
        <v>0</v>
      </c>
      <c r="K382" s="15">
        <v>0</v>
      </c>
      <c r="L382" s="15">
        <v>34</v>
      </c>
      <c r="M382" s="15">
        <v>33</v>
      </c>
      <c r="N382" s="15">
        <v>0</v>
      </c>
      <c r="O382" s="15">
        <v>0</v>
      </c>
      <c r="P382" s="15">
        <v>28</v>
      </c>
      <c r="Q382" s="15">
        <v>27</v>
      </c>
      <c r="R382" s="15">
        <v>0</v>
      </c>
      <c r="S382" s="15">
        <v>0</v>
      </c>
      <c r="T382" s="15">
        <v>61</v>
      </c>
      <c r="U382" s="15">
        <v>0</v>
      </c>
      <c r="V382" s="15">
        <v>0</v>
      </c>
      <c r="W382" s="15">
        <v>0</v>
      </c>
      <c r="X382" s="15">
        <v>0</v>
      </c>
      <c r="Y382" s="15">
        <v>0</v>
      </c>
      <c r="Z382" s="15">
        <v>0</v>
      </c>
      <c r="AA382" s="15">
        <v>0</v>
      </c>
      <c r="AB382" s="15">
        <v>0</v>
      </c>
      <c r="AC382" s="15">
        <v>0</v>
      </c>
      <c r="AD382" s="15">
        <v>0</v>
      </c>
      <c r="AE382" s="15">
        <v>0</v>
      </c>
      <c r="AF382" s="15">
        <v>0</v>
      </c>
      <c r="AG382" s="15">
        <v>0</v>
      </c>
      <c r="AH382" s="15">
        <v>0</v>
      </c>
      <c r="AI382" s="15">
        <v>0</v>
      </c>
      <c r="AJ382" s="15">
        <v>0</v>
      </c>
      <c r="AK382" s="15">
        <v>0</v>
      </c>
      <c r="AL382" s="15">
        <v>0</v>
      </c>
      <c r="AM382" s="15">
        <v>0</v>
      </c>
      <c r="AN382" s="15">
        <v>0</v>
      </c>
      <c r="AP382" s="16">
        <v>183</v>
      </c>
      <c r="AQ382" s="17">
        <v>1</v>
      </c>
      <c r="AR382" s="18" t="s">
        <v>37</v>
      </c>
      <c r="AS382" s="19">
        <v>2672</v>
      </c>
      <c r="AT382" s="19" t="s">
        <v>37</v>
      </c>
      <c r="AV382" s="16">
        <v>183</v>
      </c>
      <c r="AW382" s="17">
        <v>3</v>
      </c>
      <c r="AX382" s="18" t="s">
        <v>37</v>
      </c>
      <c r="AY382" s="19">
        <v>183</v>
      </c>
      <c r="AZ382" s="19" t="s">
        <v>37</v>
      </c>
    </row>
    <row r="383" spans="2:52" x14ac:dyDescent="0.15">
      <c r="B383" s="12"/>
      <c r="I383" s="14">
        <v>44942</v>
      </c>
      <c r="J383" s="15">
        <v>0</v>
      </c>
      <c r="K383" s="15">
        <v>0</v>
      </c>
      <c r="L383" s="15">
        <v>34</v>
      </c>
      <c r="M383" s="15">
        <v>33</v>
      </c>
      <c r="N383" s="15">
        <v>0</v>
      </c>
      <c r="O383" s="15">
        <v>0</v>
      </c>
      <c r="P383" s="15">
        <v>28</v>
      </c>
      <c r="Q383" s="15">
        <v>27</v>
      </c>
      <c r="R383" s="15">
        <v>0</v>
      </c>
      <c r="S383" s="15">
        <v>0</v>
      </c>
      <c r="T383" s="15">
        <v>61</v>
      </c>
      <c r="U383" s="15">
        <v>0</v>
      </c>
      <c r="V383" s="15">
        <v>0</v>
      </c>
      <c r="W383" s="15">
        <v>0</v>
      </c>
      <c r="X383" s="15">
        <v>0</v>
      </c>
      <c r="Y383" s="15">
        <v>0</v>
      </c>
      <c r="Z383" s="15">
        <v>0</v>
      </c>
      <c r="AA383" s="15">
        <v>0</v>
      </c>
      <c r="AB383" s="15">
        <v>0</v>
      </c>
      <c r="AC383" s="15">
        <v>0</v>
      </c>
      <c r="AD383" s="15">
        <v>0</v>
      </c>
      <c r="AE383" s="15">
        <v>0</v>
      </c>
      <c r="AF383" s="15">
        <v>0</v>
      </c>
      <c r="AG383" s="15">
        <v>0</v>
      </c>
      <c r="AH383" s="15">
        <v>0</v>
      </c>
      <c r="AI383" s="15">
        <v>0</v>
      </c>
      <c r="AJ383" s="15">
        <v>0</v>
      </c>
      <c r="AK383" s="15">
        <v>0</v>
      </c>
      <c r="AL383" s="15">
        <v>0</v>
      </c>
      <c r="AM383" s="15">
        <v>0</v>
      </c>
      <c r="AN383" s="15">
        <v>0</v>
      </c>
      <c r="AP383" s="16">
        <v>183</v>
      </c>
      <c r="AQ383" s="17">
        <v>1</v>
      </c>
      <c r="AR383" s="18" t="s">
        <v>37</v>
      </c>
      <c r="AS383" s="19">
        <v>2855</v>
      </c>
      <c r="AT383" s="19" t="s">
        <v>37</v>
      </c>
      <c r="AV383" s="16">
        <v>183</v>
      </c>
      <c r="AW383" s="17">
        <v>3</v>
      </c>
      <c r="AX383" s="18" t="s">
        <v>37</v>
      </c>
      <c r="AY383" s="19">
        <v>366</v>
      </c>
      <c r="AZ383" s="19" t="s">
        <v>37</v>
      </c>
    </row>
    <row r="384" spans="2:52" x14ac:dyDescent="0.15">
      <c r="B384" s="12"/>
      <c r="I384" s="14">
        <v>44943</v>
      </c>
      <c r="J384" s="15">
        <v>0</v>
      </c>
      <c r="K384" s="15">
        <v>0</v>
      </c>
      <c r="L384" s="15">
        <v>34</v>
      </c>
      <c r="M384" s="15">
        <v>33</v>
      </c>
      <c r="N384" s="15">
        <v>0</v>
      </c>
      <c r="O384" s="15">
        <v>0</v>
      </c>
      <c r="P384" s="15">
        <v>28</v>
      </c>
      <c r="Q384" s="15">
        <v>27</v>
      </c>
      <c r="R384" s="15">
        <v>0</v>
      </c>
      <c r="S384" s="15">
        <v>0</v>
      </c>
      <c r="T384" s="15">
        <v>61</v>
      </c>
      <c r="U384" s="15">
        <v>0</v>
      </c>
      <c r="V384" s="15">
        <v>0</v>
      </c>
      <c r="W384" s="15">
        <v>0</v>
      </c>
      <c r="X384" s="15">
        <v>0</v>
      </c>
      <c r="Y384" s="15">
        <v>0</v>
      </c>
      <c r="Z384" s="15">
        <v>0</v>
      </c>
      <c r="AA384" s="15">
        <v>0</v>
      </c>
      <c r="AB384" s="15">
        <v>0</v>
      </c>
      <c r="AC384" s="15">
        <v>0</v>
      </c>
      <c r="AD384" s="15">
        <v>0</v>
      </c>
      <c r="AE384" s="15">
        <v>0</v>
      </c>
      <c r="AF384" s="15">
        <v>0</v>
      </c>
      <c r="AG384" s="15">
        <v>0</v>
      </c>
      <c r="AH384" s="15">
        <v>0</v>
      </c>
      <c r="AI384" s="15">
        <v>0</v>
      </c>
      <c r="AJ384" s="15">
        <v>0</v>
      </c>
      <c r="AK384" s="15">
        <v>0</v>
      </c>
      <c r="AL384" s="15">
        <v>0</v>
      </c>
      <c r="AM384" s="15">
        <v>0</v>
      </c>
      <c r="AN384" s="15">
        <v>0</v>
      </c>
      <c r="AP384" s="16">
        <v>183</v>
      </c>
      <c r="AQ384" s="17">
        <v>1</v>
      </c>
      <c r="AR384" s="18" t="s">
        <v>37</v>
      </c>
      <c r="AS384" s="19">
        <v>3038</v>
      </c>
      <c r="AT384" s="19" t="s">
        <v>37</v>
      </c>
      <c r="AV384" s="16">
        <v>183</v>
      </c>
      <c r="AW384" s="17">
        <v>3</v>
      </c>
      <c r="AX384" s="18" t="s">
        <v>37</v>
      </c>
      <c r="AY384" s="19">
        <v>549</v>
      </c>
      <c r="AZ384" s="19" t="s">
        <v>37</v>
      </c>
    </row>
    <row r="385" spans="2:52" x14ac:dyDescent="0.15">
      <c r="B385" s="12"/>
      <c r="I385" s="14">
        <v>44944</v>
      </c>
      <c r="J385" s="15">
        <v>0</v>
      </c>
      <c r="K385" s="15">
        <v>0</v>
      </c>
      <c r="L385" s="15">
        <v>35</v>
      </c>
      <c r="M385" s="15">
        <v>34</v>
      </c>
      <c r="N385" s="15">
        <v>0</v>
      </c>
      <c r="O385" s="15">
        <v>0</v>
      </c>
      <c r="P385" s="15">
        <v>29</v>
      </c>
      <c r="Q385" s="15">
        <v>28</v>
      </c>
      <c r="R385" s="15">
        <v>0</v>
      </c>
      <c r="S385" s="15">
        <v>0</v>
      </c>
      <c r="T385" s="15">
        <v>61</v>
      </c>
      <c r="U385" s="15">
        <v>0</v>
      </c>
      <c r="V385" s="15">
        <v>0</v>
      </c>
      <c r="W385" s="15">
        <v>0</v>
      </c>
      <c r="X385" s="15">
        <v>0</v>
      </c>
      <c r="Y385" s="15">
        <v>0</v>
      </c>
      <c r="Z385" s="15">
        <v>0</v>
      </c>
      <c r="AA385" s="15">
        <v>0</v>
      </c>
      <c r="AB385" s="15">
        <v>0</v>
      </c>
      <c r="AC385" s="15">
        <v>0</v>
      </c>
      <c r="AD385" s="15">
        <v>0</v>
      </c>
      <c r="AE385" s="15">
        <v>0</v>
      </c>
      <c r="AF385" s="15">
        <v>0</v>
      </c>
      <c r="AG385" s="15">
        <v>0</v>
      </c>
      <c r="AH385" s="15">
        <v>0</v>
      </c>
      <c r="AI385" s="15">
        <v>0</v>
      </c>
      <c r="AJ385" s="15">
        <v>0</v>
      </c>
      <c r="AK385" s="15">
        <v>0</v>
      </c>
      <c r="AL385" s="15">
        <v>0</v>
      </c>
      <c r="AM385" s="15">
        <v>0</v>
      </c>
      <c r="AN385" s="15">
        <v>0</v>
      </c>
      <c r="AP385" s="16">
        <v>187</v>
      </c>
      <c r="AQ385" s="17">
        <v>1</v>
      </c>
      <c r="AR385" s="18" t="s">
        <v>37</v>
      </c>
      <c r="AS385" s="19">
        <v>3225</v>
      </c>
      <c r="AT385" s="19" t="s">
        <v>37</v>
      </c>
      <c r="AV385" s="16">
        <v>187</v>
      </c>
      <c r="AW385" s="17">
        <v>3</v>
      </c>
      <c r="AX385" s="18" t="s">
        <v>37</v>
      </c>
      <c r="AY385" s="19">
        <v>736</v>
      </c>
      <c r="AZ385" s="19" t="s">
        <v>37</v>
      </c>
    </row>
    <row r="386" spans="2:52" x14ac:dyDescent="0.15">
      <c r="B386" s="12"/>
      <c r="I386" s="14">
        <v>44945</v>
      </c>
      <c r="J386" s="15">
        <v>0</v>
      </c>
      <c r="K386" s="15">
        <v>0</v>
      </c>
      <c r="L386" s="15">
        <v>35</v>
      </c>
      <c r="M386" s="15">
        <v>34</v>
      </c>
      <c r="N386" s="15">
        <v>0</v>
      </c>
      <c r="O386" s="15">
        <v>0</v>
      </c>
      <c r="P386" s="15">
        <v>29</v>
      </c>
      <c r="Q386" s="15">
        <v>28</v>
      </c>
      <c r="R386" s="15">
        <v>0</v>
      </c>
      <c r="S386" s="15">
        <v>0</v>
      </c>
      <c r="T386" s="15">
        <v>61</v>
      </c>
      <c r="U386" s="15">
        <v>0</v>
      </c>
      <c r="V386" s="15">
        <v>0</v>
      </c>
      <c r="W386" s="15">
        <v>0</v>
      </c>
      <c r="X386" s="15">
        <v>0</v>
      </c>
      <c r="Y386" s="15">
        <v>0</v>
      </c>
      <c r="Z386" s="15">
        <v>0</v>
      </c>
      <c r="AA386" s="15">
        <v>0</v>
      </c>
      <c r="AB386" s="15">
        <v>0</v>
      </c>
      <c r="AC386" s="15">
        <v>0</v>
      </c>
      <c r="AD386" s="15">
        <v>0</v>
      </c>
      <c r="AE386" s="15">
        <v>0</v>
      </c>
      <c r="AF386" s="15">
        <v>0</v>
      </c>
      <c r="AG386" s="15">
        <v>0</v>
      </c>
      <c r="AH386" s="15">
        <v>0</v>
      </c>
      <c r="AI386" s="15">
        <v>0</v>
      </c>
      <c r="AJ386" s="15">
        <v>0</v>
      </c>
      <c r="AK386" s="15">
        <v>0</v>
      </c>
      <c r="AL386" s="15">
        <v>0</v>
      </c>
      <c r="AM386" s="15">
        <v>0</v>
      </c>
      <c r="AN386" s="15">
        <v>0</v>
      </c>
      <c r="AP386" s="16">
        <v>187</v>
      </c>
      <c r="AQ386" s="17">
        <v>1</v>
      </c>
      <c r="AR386" s="18" t="s">
        <v>37</v>
      </c>
      <c r="AS386" s="19">
        <v>3412</v>
      </c>
      <c r="AT386" s="19" t="s">
        <v>37</v>
      </c>
      <c r="AV386" s="16">
        <v>187</v>
      </c>
      <c r="AW386" s="17">
        <v>3</v>
      </c>
      <c r="AX386" s="18" t="s">
        <v>37</v>
      </c>
      <c r="AY386" s="19">
        <v>923</v>
      </c>
      <c r="AZ386" s="19" t="s">
        <v>37</v>
      </c>
    </row>
    <row r="387" spans="2:52" x14ac:dyDescent="0.15">
      <c r="B387" s="12"/>
      <c r="I387" s="14">
        <v>44946</v>
      </c>
      <c r="J387" s="15">
        <v>0</v>
      </c>
      <c r="K387" s="15">
        <v>0</v>
      </c>
      <c r="L387" s="15">
        <v>35</v>
      </c>
      <c r="M387" s="15">
        <v>34</v>
      </c>
      <c r="N387" s="15">
        <v>0</v>
      </c>
      <c r="O387" s="15">
        <v>0</v>
      </c>
      <c r="P387" s="15">
        <v>29</v>
      </c>
      <c r="Q387" s="15">
        <v>28</v>
      </c>
      <c r="R387" s="15">
        <v>0</v>
      </c>
      <c r="S387" s="15">
        <v>0</v>
      </c>
      <c r="T387" s="15">
        <v>61</v>
      </c>
      <c r="U387" s="15">
        <v>0</v>
      </c>
      <c r="V387" s="15">
        <v>0</v>
      </c>
      <c r="W387" s="15">
        <v>0</v>
      </c>
      <c r="X387" s="15">
        <v>0</v>
      </c>
      <c r="Y387" s="15">
        <v>0</v>
      </c>
      <c r="Z387" s="15">
        <v>0</v>
      </c>
      <c r="AA387" s="15">
        <v>0</v>
      </c>
      <c r="AB387" s="15">
        <v>0</v>
      </c>
      <c r="AC387" s="15">
        <v>0</v>
      </c>
      <c r="AD387" s="15">
        <v>0</v>
      </c>
      <c r="AE387" s="15">
        <v>0</v>
      </c>
      <c r="AF387" s="15">
        <v>0</v>
      </c>
      <c r="AG387" s="15">
        <v>0</v>
      </c>
      <c r="AH387" s="15">
        <v>0</v>
      </c>
      <c r="AI387" s="15">
        <v>0</v>
      </c>
      <c r="AJ387" s="15">
        <v>0</v>
      </c>
      <c r="AK387" s="15">
        <v>0</v>
      </c>
      <c r="AL387" s="15">
        <v>0</v>
      </c>
      <c r="AM387" s="15">
        <v>0</v>
      </c>
      <c r="AN387" s="15">
        <v>0</v>
      </c>
      <c r="AP387" s="16">
        <v>187</v>
      </c>
      <c r="AQ387" s="17">
        <v>1</v>
      </c>
      <c r="AR387" s="18" t="s">
        <v>37</v>
      </c>
      <c r="AS387" s="19">
        <v>3599</v>
      </c>
      <c r="AT387" s="19" t="s">
        <v>37</v>
      </c>
      <c r="AV387" s="16">
        <v>187</v>
      </c>
      <c r="AW387" s="17">
        <v>3</v>
      </c>
      <c r="AX387" s="18" t="s">
        <v>37</v>
      </c>
      <c r="AY387" s="19">
        <v>1110</v>
      </c>
      <c r="AZ387" s="19" t="s">
        <v>37</v>
      </c>
    </row>
    <row r="388" spans="2:52" x14ac:dyDescent="0.15">
      <c r="B388" s="12"/>
      <c r="I388" s="14">
        <v>44947</v>
      </c>
      <c r="J388" s="15">
        <v>0</v>
      </c>
      <c r="K388" s="15">
        <v>0</v>
      </c>
      <c r="L388" s="15">
        <v>35</v>
      </c>
      <c r="M388" s="15">
        <v>34</v>
      </c>
      <c r="N388" s="15">
        <v>0</v>
      </c>
      <c r="O388" s="15">
        <v>0</v>
      </c>
      <c r="P388" s="15">
        <v>29</v>
      </c>
      <c r="Q388" s="15">
        <v>28</v>
      </c>
      <c r="R388" s="15">
        <v>0</v>
      </c>
      <c r="S388" s="15">
        <v>0</v>
      </c>
      <c r="T388" s="15">
        <v>61</v>
      </c>
      <c r="U388" s="15">
        <v>0</v>
      </c>
      <c r="V388" s="15">
        <v>0</v>
      </c>
      <c r="W388" s="15">
        <v>0</v>
      </c>
      <c r="X388" s="15">
        <v>0</v>
      </c>
      <c r="Y388" s="15">
        <v>0</v>
      </c>
      <c r="Z388" s="15">
        <v>0</v>
      </c>
      <c r="AA388" s="15">
        <v>0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P388" s="16">
        <v>187</v>
      </c>
      <c r="AQ388" s="17">
        <v>1</v>
      </c>
      <c r="AR388" s="18" t="s">
        <v>37</v>
      </c>
      <c r="AS388" s="19">
        <v>3786</v>
      </c>
      <c r="AT388" s="19" t="s">
        <v>37</v>
      </c>
      <c r="AV388" s="16">
        <v>187</v>
      </c>
      <c r="AW388" s="17">
        <v>3</v>
      </c>
      <c r="AX388" s="18">
        <v>3</v>
      </c>
      <c r="AY388" s="19">
        <v>1297</v>
      </c>
      <c r="AZ388" s="19">
        <v>1297</v>
      </c>
    </row>
    <row r="389" spans="2:52" x14ac:dyDescent="0.15">
      <c r="B389" s="12"/>
      <c r="I389" s="14">
        <v>44948</v>
      </c>
      <c r="J389" s="15">
        <v>0</v>
      </c>
      <c r="K389" s="15">
        <v>0</v>
      </c>
      <c r="L389" s="15">
        <v>35</v>
      </c>
      <c r="M389" s="15">
        <v>34</v>
      </c>
      <c r="N389" s="15">
        <v>0</v>
      </c>
      <c r="O389" s="15">
        <v>0</v>
      </c>
      <c r="P389" s="15">
        <v>29</v>
      </c>
      <c r="Q389" s="15">
        <v>28</v>
      </c>
      <c r="R389" s="15">
        <v>0</v>
      </c>
      <c r="S389" s="15">
        <v>0</v>
      </c>
      <c r="T389" s="15">
        <v>62</v>
      </c>
      <c r="U389" s="15">
        <v>0</v>
      </c>
      <c r="V389" s="15">
        <v>0</v>
      </c>
      <c r="W389" s="15">
        <v>0</v>
      </c>
      <c r="X389" s="15">
        <v>0</v>
      </c>
      <c r="Y389" s="15">
        <v>0</v>
      </c>
      <c r="Z389" s="15">
        <v>0</v>
      </c>
      <c r="AA389" s="15">
        <v>0</v>
      </c>
      <c r="AB389" s="15">
        <v>0</v>
      </c>
      <c r="AC389" s="15">
        <v>0</v>
      </c>
      <c r="AD389" s="15">
        <v>0</v>
      </c>
      <c r="AE389" s="15">
        <v>0</v>
      </c>
      <c r="AF389" s="15">
        <v>0</v>
      </c>
      <c r="AG389" s="15">
        <v>0</v>
      </c>
      <c r="AH389" s="15">
        <v>0</v>
      </c>
      <c r="AI389" s="15">
        <v>0</v>
      </c>
      <c r="AJ389" s="15">
        <v>0</v>
      </c>
      <c r="AK389" s="15">
        <v>0</v>
      </c>
      <c r="AL389" s="15">
        <v>0</v>
      </c>
      <c r="AM389" s="15">
        <v>0</v>
      </c>
      <c r="AN389" s="15">
        <v>0</v>
      </c>
      <c r="AP389" s="16">
        <v>188</v>
      </c>
      <c r="AQ389" s="17">
        <v>1</v>
      </c>
      <c r="AR389" s="18" t="s">
        <v>37</v>
      </c>
      <c r="AS389" s="19">
        <v>3974</v>
      </c>
      <c r="AT389" s="19" t="s">
        <v>37</v>
      </c>
      <c r="AV389" s="16">
        <v>188</v>
      </c>
      <c r="AW389" s="17">
        <v>4</v>
      </c>
      <c r="AX389" s="18" t="s">
        <v>37</v>
      </c>
      <c r="AY389" s="19">
        <v>188</v>
      </c>
      <c r="AZ389" s="19" t="s">
        <v>37</v>
      </c>
    </row>
    <row r="390" spans="2:52" x14ac:dyDescent="0.15">
      <c r="B390" s="12"/>
      <c r="I390" s="14">
        <v>44949</v>
      </c>
      <c r="J390" s="15">
        <v>0</v>
      </c>
      <c r="K390" s="15">
        <v>0</v>
      </c>
      <c r="L390" s="15">
        <v>35</v>
      </c>
      <c r="M390" s="15">
        <v>34</v>
      </c>
      <c r="N390" s="15">
        <v>0</v>
      </c>
      <c r="O390" s="15">
        <v>0</v>
      </c>
      <c r="P390" s="15">
        <v>29</v>
      </c>
      <c r="Q390" s="15">
        <v>28</v>
      </c>
      <c r="R390" s="15">
        <v>0</v>
      </c>
      <c r="S390" s="15">
        <v>0</v>
      </c>
      <c r="T390" s="15">
        <v>62</v>
      </c>
      <c r="U390" s="15">
        <v>0</v>
      </c>
      <c r="V390" s="15">
        <v>0</v>
      </c>
      <c r="W390" s="15">
        <v>0</v>
      </c>
      <c r="X390" s="15">
        <v>0</v>
      </c>
      <c r="Y390" s="15">
        <v>0</v>
      </c>
      <c r="Z390" s="15">
        <v>0</v>
      </c>
      <c r="AA390" s="15">
        <v>0</v>
      </c>
      <c r="AB390" s="15">
        <v>0</v>
      </c>
      <c r="AC390" s="15">
        <v>0</v>
      </c>
      <c r="AD390" s="15">
        <v>0</v>
      </c>
      <c r="AE390" s="15">
        <v>0</v>
      </c>
      <c r="AF390" s="15">
        <v>0</v>
      </c>
      <c r="AG390" s="15">
        <v>0</v>
      </c>
      <c r="AH390" s="15">
        <v>0</v>
      </c>
      <c r="AI390" s="15">
        <v>0</v>
      </c>
      <c r="AJ390" s="15">
        <v>0</v>
      </c>
      <c r="AK390" s="15">
        <v>0</v>
      </c>
      <c r="AL390" s="15">
        <v>0</v>
      </c>
      <c r="AM390" s="15">
        <v>0</v>
      </c>
      <c r="AN390" s="15">
        <v>0</v>
      </c>
      <c r="AP390" s="16">
        <v>188</v>
      </c>
      <c r="AQ390" s="17">
        <v>1</v>
      </c>
      <c r="AR390" s="18" t="s">
        <v>37</v>
      </c>
      <c r="AS390" s="19">
        <v>4162</v>
      </c>
      <c r="AT390" s="19" t="s">
        <v>37</v>
      </c>
      <c r="AV390" s="16">
        <v>188</v>
      </c>
      <c r="AW390" s="17">
        <v>4</v>
      </c>
      <c r="AX390" s="18" t="s">
        <v>37</v>
      </c>
      <c r="AY390" s="19">
        <v>376</v>
      </c>
      <c r="AZ390" s="19" t="s">
        <v>37</v>
      </c>
    </row>
    <row r="391" spans="2:52" x14ac:dyDescent="0.15">
      <c r="B391" s="12"/>
      <c r="I391" s="14">
        <v>44950</v>
      </c>
      <c r="J391" s="15">
        <v>0</v>
      </c>
      <c r="K391" s="15">
        <v>0</v>
      </c>
      <c r="L391" s="15">
        <v>35</v>
      </c>
      <c r="M391" s="15">
        <v>34</v>
      </c>
      <c r="N391" s="15">
        <v>0</v>
      </c>
      <c r="O391" s="15">
        <v>0</v>
      </c>
      <c r="P391" s="15">
        <v>29</v>
      </c>
      <c r="Q391" s="15">
        <v>28</v>
      </c>
      <c r="R391" s="15">
        <v>0</v>
      </c>
      <c r="S391" s="15">
        <v>0</v>
      </c>
      <c r="T391" s="15">
        <v>62</v>
      </c>
      <c r="U391" s="15">
        <v>0</v>
      </c>
      <c r="V391" s="15">
        <v>0</v>
      </c>
      <c r="W391" s="15">
        <v>0</v>
      </c>
      <c r="X391" s="15">
        <v>0</v>
      </c>
      <c r="Y391" s="15">
        <v>0</v>
      </c>
      <c r="Z391" s="15">
        <v>0</v>
      </c>
      <c r="AA391" s="15">
        <v>0</v>
      </c>
      <c r="AB391" s="15">
        <v>0</v>
      </c>
      <c r="AC391" s="15">
        <v>0</v>
      </c>
      <c r="AD391" s="15">
        <v>0</v>
      </c>
      <c r="AE391" s="15">
        <v>0</v>
      </c>
      <c r="AF391" s="15">
        <v>0</v>
      </c>
      <c r="AG391" s="15">
        <v>0</v>
      </c>
      <c r="AH391" s="15">
        <v>0</v>
      </c>
      <c r="AI391" s="15">
        <v>0</v>
      </c>
      <c r="AJ391" s="15">
        <v>0</v>
      </c>
      <c r="AK391" s="15">
        <v>0</v>
      </c>
      <c r="AL391" s="15">
        <v>0</v>
      </c>
      <c r="AM391" s="15">
        <v>0</v>
      </c>
      <c r="AN391" s="15">
        <v>0</v>
      </c>
      <c r="AP391" s="16">
        <v>188</v>
      </c>
      <c r="AQ391" s="17">
        <v>1</v>
      </c>
      <c r="AR391" s="18" t="s">
        <v>37</v>
      </c>
      <c r="AS391" s="19">
        <v>4350</v>
      </c>
      <c r="AT391" s="19" t="s">
        <v>37</v>
      </c>
      <c r="AV391" s="16">
        <v>188</v>
      </c>
      <c r="AW391" s="17">
        <v>4</v>
      </c>
      <c r="AX391" s="18" t="s">
        <v>37</v>
      </c>
      <c r="AY391" s="19">
        <v>564</v>
      </c>
      <c r="AZ391" s="19" t="s">
        <v>37</v>
      </c>
    </row>
    <row r="392" spans="2:52" x14ac:dyDescent="0.15">
      <c r="B392" s="12"/>
      <c r="I392" s="14">
        <v>44951</v>
      </c>
      <c r="J392" s="15">
        <v>0</v>
      </c>
      <c r="K392" s="15">
        <v>0</v>
      </c>
      <c r="L392" s="15">
        <v>36</v>
      </c>
      <c r="M392" s="15">
        <v>35</v>
      </c>
      <c r="N392" s="15">
        <v>0</v>
      </c>
      <c r="O392" s="15">
        <v>0</v>
      </c>
      <c r="P392" s="15">
        <v>30</v>
      </c>
      <c r="Q392" s="15">
        <v>29</v>
      </c>
      <c r="R392" s="15">
        <v>0</v>
      </c>
      <c r="S392" s="15">
        <v>0</v>
      </c>
      <c r="T392" s="15">
        <v>62</v>
      </c>
      <c r="U392" s="15">
        <v>0</v>
      </c>
      <c r="V392" s="15">
        <v>0</v>
      </c>
      <c r="W392" s="15">
        <v>0</v>
      </c>
      <c r="X392" s="15">
        <v>0</v>
      </c>
      <c r="Y392" s="15">
        <v>0</v>
      </c>
      <c r="Z392" s="15">
        <v>0</v>
      </c>
      <c r="AA392" s="15">
        <v>0</v>
      </c>
      <c r="AB392" s="15">
        <v>0</v>
      </c>
      <c r="AC392" s="15">
        <v>0</v>
      </c>
      <c r="AD392" s="15">
        <v>0</v>
      </c>
      <c r="AE392" s="15">
        <v>0</v>
      </c>
      <c r="AF392" s="15">
        <v>0</v>
      </c>
      <c r="AG392" s="15">
        <v>0</v>
      </c>
      <c r="AH392" s="15">
        <v>0</v>
      </c>
      <c r="AI392" s="15">
        <v>0</v>
      </c>
      <c r="AJ392" s="15">
        <v>0</v>
      </c>
      <c r="AK392" s="15">
        <v>0</v>
      </c>
      <c r="AL392" s="15">
        <v>0</v>
      </c>
      <c r="AM392" s="15">
        <v>0</v>
      </c>
      <c r="AN392" s="15">
        <v>0</v>
      </c>
      <c r="AP392" s="16">
        <v>192</v>
      </c>
      <c r="AQ392" s="17">
        <v>1</v>
      </c>
      <c r="AR392" s="18" t="s">
        <v>37</v>
      </c>
      <c r="AS392" s="19">
        <v>4542</v>
      </c>
      <c r="AT392" s="19" t="s">
        <v>37</v>
      </c>
      <c r="AV392" s="16">
        <v>192</v>
      </c>
      <c r="AW392" s="17">
        <v>4</v>
      </c>
      <c r="AX392" s="18" t="s">
        <v>37</v>
      </c>
      <c r="AY392" s="19">
        <v>756</v>
      </c>
      <c r="AZ392" s="19" t="s">
        <v>37</v>
      </c>
    </row>
    <row r="393" spans="2:52" x14ac:dyDescent="0.15">
      <c r="B393" s="12"/>
      <c r="I393" s="14">
        <v>44952</v>
      </c>
      <c r="J393" s="15">
        <v>0</v>
      </c>
      <c r="K393" s="15">
        <v>0</v>
      </c>
      <c r="L393" s="15">
        <v>36</v>
      </c>
      <c r="M393" s="15">
        <v>35</v>
      </c>
      <c r="N393" s="15">
        <v>0</v>
      </c>
      <c r="O393" s="15">
        <v>0</v>
      </c>
      <c r="P393" s="15">
        <v>30</v>
      </c>
      <c r="Q393" s="15">
        <v>29</v>
      </c>
      <c r="R393" s="15">
        <v>0</v>
      </c>
      <c r="S393" s="15">
        <v>0</v>
      </c>
      <c r="T393" s="15">
        <v>62</v>
      </c>
      <c r="U393" s="15">
        <v>0</v>
      </c>
      <c r="V393" s="15">
        <v>0</v>
      </c>
      <c r="W393" s="15">
        <v>0</v>
      </c>
      <c r="X393" s="15">
        <v>0</v>
      </c>
      <c r="Y393" s="15">
        <v>0</v>
      </c>
      <c r="Z393" s="15">
        <v>0</v>
      </c>
      <c r="AA393" s="15">
        <v>0</v>
      </c>
      <c r="AB393" s="15">
        <v>0</v>
      </c>
      <c r="AC393" s="15">
        <v>0</v>
      </c>
      <c r="AD393" s="15">
        <v>0</v>
      </c>
      <c r="AE393" s="15">
        <v>0</v>
      </c>
      <c r="AF393" s="15">
        <v>0</v>
      </c>
      <c r="AG393" s="15">
        <v>0</v>
      </c>
      <c r="AH393" s="15">
        <v>0</v>
      </c>
      <c r="AI393" s="15">
        <v>0</v>
      </c>
      <c r="AJ393" s="15">
        <v>0</v>
      </c>
      <c r="AK393" s="15">
        <v>0</v>
      </c>
      <c r="AL393" s="15">
        <v>0</v>
      </c>
      <c r="AM393" s="15">
        <v>0</v>
      </c>
      <c r="AN393" s="15">
        <v>0</v>
      </c>
      <c r="AP393" s="16">
        <v>192</v>
      </c>
      <c r="AQ393" s="17">
        <v>1</v>
      </c>
      <c r="AR393" s="18" t="s">
        <v>37</v>
      </c>
      <c r="AS393" s="19">
        <v>4734</v>
      </c>
      <c r="AT393" s="19" t="s">
        <v>37</v>
      </c>
      <c r="AV393" s="16">
        <v>192</v>
      </c>
      <c r="AW393" s="17">
        <v>4</v>
      </c>
      <c r="AX393" s="18" t="s">
        <v>37</v>
      </c>
      <c r="AY393" s="19">
        <v>948</v>
      </c>
      <c r="AZ393" s="19" t="s">
        <v>37</v>
      </c>
    </row>
    <row r="394" spans="2:52" x14ac:dyDescent="0.15">
      <c r="B394" s="12"/>
      <c r="I394" s="14">
        <v>44953</v>
      </c>
      <c r="J394" s="15">
        <v>0</v>
      </c>
      <c r="K394" s="15">
        <v>0</v>
      </c>
      <c r="L394" s="15">
        <v>36</v>
      </c>
      <c r="M394" s="15">
        <v>35</v>
      </c>
      <c r="N394" s="15">
        <v>0</v>
      </c>
      <c r="O394" s="15">
        <v>0</v>
      </c>
      <c r="P394" s="15">
        <v>30</v>
      </c>
      <c r="Q394" s="15">
        <v>29</v>
      </c>
      <c r="R394" s="15">
        <v>0</v>
      </c>
      <c r="S394" s="15">
        <v>0</v>
      </c>
      <c r="T394" s="15">
        <v>62</v>
      </c>
      <c r="U394" s="15">
        <v>0</v>
      </c>
      <c r="V394" s="15">
        <v>0</v>
      </c>
      <c r="W394" s="15">
        <v>0</v>
      </c>
      <c r="X394" s="15">
        <v>0</v>
      </c>
      <c r="Y394" s="15">
        <v>0</v>
      </c>
      <c r="Z394" s="15">
        <v>0</v>
      </c>
      <c r="AA394" s="15">
        <v>0</v>
      </c>
      <c r="AB394" s="15">
        <v>0</v>
      </c>
      <c r="AC394" s="15">
        <v>0</v>
      </c>
      <c r="AD394" s="15">
        <v>0</v>
      </c>
      <c r="AE394" s="15">
        <v>0</v>
      </c>
      <c r="AF394" s="15">
        <v>0</v>
      </c>
      <c r="AG394" s="15">
        <v>0</v>
      </c>
      <c r="AH394" s="15">
        <v>0</v>
      </c>
      <c r="AI394" s="15">
        <v>0</v>
      </c>
      <c r="AJ394" s="15">
        <v>0</v>
      </c>
      <c r="AK394" s="15">
        <v>0</v>
      </c>
      <c r="AL394" s="15">
        <v>0</v>
      </c>
      <c r="AM394" s="15">
        <v>0</v>
      </c>
      <c r="AN394" s="15">
        <v>0</v>
      </c>
      <c r="AP394" s="16">
        <v>192</v>
      </c>
      <c r="AQ394" s="17">
        <v>1</v>
      </c>
      <c r="AR394" s="18" t="s">
        <v>37</v>
      </c>
      <c r="AS394" s="19">
        <v>4926</v>
      </c>
      <c r="AT394" s="19" t="s">
        <v>37</v>
      </c>
      <c r="AV394" s="16">
        <v>192</v>
      </c>
      <c r="AW394" s="17">
        <v>4</v>
      </c>
      <c r="AX394" s="18" t="s">
        <v>37</v>
      </c>
      <c r="AY394" s="19">
        <v>1140</v>
      </c>
      <c r="AZ394" s="19" t="s">
        <v>37</v>
      </c>
    </row>
    <row r="395" spans="2:52" x14ac:dyDescent="0.15">
      <c r="B395" s="12"/>
      <c r="I395" s="14">
        <v>44954</v>
      </c>
      <c r="J395" s="15">
        <v>0</v>
      </c>
      <c r="K395" s="15">
        <v>0</v>
      </c>
      <c r="L395" s="15">
        <v>36</v>
      </c>
      <c r="M395" s="15">
        <v>35</v>
      </c>
      <c r="N395" s="15">
        <v>0</v>
      </c>
      <c r="O395" s="15">
        <v>0</v>
      </c>
      <c r="P395" s="15">
        <v>30</v>
      </c>
      <c r="Q395" s="15">
        <v>29</v>
      </c>
      <c r="R395" s="15">
        <v>0</v>
      </c>
      <c r="S395" s="15">
        <v>0</v>
      </c>
      <c r="T395" s="15">
        <v>62</v>
      </c>
      <c r="U395" s="15">
        <v>0</v>
      </c>
      <c r="V395" s="15">
        <v>0</v>
      </c>
      <c r="W395" s="15">
        <v>0</v>
      </c>
      <c r="X395" s="15">
        <v>0</v>
      </c>
      <c r="Y395" s="15">
        <v>0</v>
      </c>
      <c r="Z395" s="15">
        <v>0</v>
      </c>
      <c r="AA395" s="15">
        <v>0</v>
      </c>
      <c r="AB395" s="15">
        <v>0</v>
      </c>
      <c r="AC395" s="15">
        <v>0</v>
      </c>
      <c r="AD395" s="15">
        <v>0</v>
      </c>
      <c r="AE395" s="15">
        <v>0</v>
      </c>
      <c r="AF395" s="15">
        <v>0</v>
      </c>
      <c r="AG395" s="15">
        <v>0</v>
      </c>
      <c r="AH395" s="15">
        <v>0</v>
      </c>
      <c r="AI395" s="15">
        <v>0</v>
      </c>
      <c r="AJ395" s="15">
        <v>0</v>
      </c>
      <c r="AK395" s="15">
        <v>0</v>
      </c>
      <c r="AL395" s="15">
        <v>0</v>
      </c>
      <c r="AM395" s="15">
        <v>0</v>
      </c>
      <c r="AN395" s="15">
        <v>0</v>
      </c>
      <c r="AP395" s="16">
        <v>192</v>
      </c>
      <c r="AQ395" s="17">
        <v>1</v>
      </c>
      <c r="AR395" s="18" t="s">
        <v>37</v>
      </c>
      <c r="AS395" s="19">
        <v>5118</v>
      </c>
      <c r="AT395" s="19" t="s">
        <v>37</v>
      </c>
      <c r="AV395" s="16">
        <v>192</v>
      </c>
      <c r="AW395" s="17">
        <v>4</v>
      </c>
      <c r="AX395" s="18">
        <v>4</v>
      </c>
      <c r="AY395" s="19">
        <v>1332</v>
      </c>
      <c r="AZ395" s="19">
        <v>1332</v>
      </c>
    </row>
    <row r="396" spans="2:52" x14ac:dyDescent="0.15">
      <c r="B396" s="12"/>
      <c r="I396" s="14">
        <v>44955</v>
      </c>
      <c r="J396" s="15">
        <v>0</v>
      </c>
      <c r="K396" s="15">
        <v>0</v>
      </c>
      <c r="L396" s="15">
        <v>36</v>
      </c>
      <c r="M396" s="15">
        <v>35</v>
      </c>
      <c r="N396" s="15">
        <v>0</v>
      </c>
      <c r="O396" s="15">
        <v>0</v>
      </c>
      <c r="P396" s="15">
        <v>30</v>
      </c>
      <c r="Q396" s="15">
        <v>29</v>
      </c>
      <c r="R396" s="15">
        <v>0</v>
      </c>
      <c r="S396" s="15">
        <v>0</v>
      </c>
      <c r="T396" s="15">
        <v>63</v>
      </c>
      <c r="U396" s="15">
        <v>0</v>
      </c>
      <c r="V396" s="15">
        <v>0</v>
      </c>
      <c r="W396" s="15">
        <v>0</v>
      </c>
      <c r="X396" s="15">
        <v>0</v>
      </c>
      <c r="Y396" s="15">
        <v>0</v>
      </c>
      <c r="Z396" s="15">
        <v>0</v>
      </c>
      <c r="AA396" s="15">
        <v>0</v>
      </c>
      <c r="AB396" s="15">
        <v>0</v>
      </c>
      <c r="AC396" s="15">
        <v>0</v>
      </c>
      <c r="AD396" s="15">
        <v>0</v>
      </c>
      <c r="AE396" s="15">
        <v>0</v>
      </c>
      <c r="AF396" s="15">
        <v>0</v>
      </c>
      <c r="AG396" s="15">
        <v>0</v>
      </c>
      <c r="AH396" s="15">
        <v>0</v>
      </c>
      <c r="AI396" s="15">
        <v>0</v>
      </c>
      <c r="AJ396" s="15">
        <v>0</v>
      </c>
      <c r="AK396" s="15">
        <v>0</v>
      </c>
      <c r="AL396" s="15">
        <v>0</v>
      </c>
      <c r="AM396" s="15">
        <v>0</v>
      </c>
      <c r="AN396" s="15">
        <v>0</v>
      </c>
      <c r="AP396" s="16">
        <v>193</v>
      </c>
      <c r="AQ396" s="17">
        <v>1</v>
      </c>
      <c r="AR396" s="18" t="s">
        <v>37</v>
      </c>
      <c r="AS396" s="19">
        <v>5311</v>
      </c>
      <c r="AT396" s="19" t="s">
        <v>37</v>
      </c>
      <c r="AV396" s="16">
        <v>193</v>
      </c>
      <c r="AW396" s="17">
        <v>5</v>
      </c>
      <c r="AX396" s="18" t="s">
        <v>37</v>
      </c>
      <c r="AY396" s="19">
        <v>193</v>
      </c>
      <c r="AZ396" s="19" t="s">
        <v>37</v>
      </c>
    </row>
    <row r="397" spans="2:52" x14ac:dyDescent="0.15">
      <c r="B397" s="12"/>
      <c r="I397" s="14">
        <v>44956</v>
      </c>
      <c r="J397" s="15">
        <v>0</v>
      </c>
      <c r="K397" s="15">
        <v>0</v>
      </c>
      <c r="L397" s="15">
        <v>36</v>
      </c>
      <c r="M397" s="15">
        <v>35</v>
      </c>
      <c r="N397" s="15">
        <v>0</v>
      </c>
      <c r="O397" s="15">
        <v>0</v>
      </c>
      <c r="P397" s="15">
        <v>30</v>
      </c>
      <c r="Q397" s="15">
        <v>29</v>
      </c>
      <c r="R397" s="15">
        <v>0</v>
      </c>
      <c r="S397" s="15">
        <v>0</v>
      </c>
      <c r="T397" s="15">
        <v>63</v>
      </c>
      <c r="U397" s="15">
        <v>0</v>
      </c>
      <c r="V397" s="15">
        <v>0</v>
      </c>
      <c r="W397" s="15">
        <v>0</v>
      </c>
      <c r="X397" s="15">
        <v>0</v>
      </c>
      <c r="Y397" s="15">
        <v>0</v>
      </c>
      <c r="Z397" s="15">
        <v>0</v>
      </c>
      <c r="AA397" s="15">
        <v>0</v>
      </c>
      <c r="AB397" s="15">
        <v>0</v>
      </c>
      <c r="AC397" s="15">
        <v>0</v>
      </c>
      <c r="AD397" s="15">
        <v>0</v>
      </c>
      <c r="AE397" s="15">
        <v>0</v>
      </c>
      <c r="AF397" s="15">
        <v>0</v>
      </c>
      <c r="AG397" s="15">
        <v>0</v>
      </c>
      <c r="AH397" s="15">
        <v>0</v>
      </c>
      <c r="AI397" s="15">
        <v>0</v>
      </c>
      <c r="AJ397" s="15">
        <v>0</v>
      </c>
      <c r="AK397" s="15">
        <v>0</v>
      </c>
      <c r="AL397" s="15">
        <v>0</v>
      </c>
      <c r="AM397" s="15">
        <v>0</v>
      </c>
      <c r="AN397" s="15">
        <v>0</v>
      </c>
      <c r="AP397" s="16">
        <v>193</v>
      </c>
      <c r="AQ397" s="17">
        <v>1</v>
      </c>
      <c r="AR397" s="18" t="s">
        <v>37</v>
      </c>
      <c r="AS397" s="19">
        <v>5504</v>
      </c>
      <c r="AT397" s="19" t="s">
        <v>37</v>
      </c>
      <c r="AV397" s="16">
        <v>193</v>
      </c>
      <c r="AW397" s="17">
        <v>5</v>
      </c>
      <c r="AX397" s="18" t="s">
        <v>37</v>
      </c>
      <c r="AY397" s="19">
        <v>386</v>
      </c>
      <c r="AZ397" s="19" t="s">
        <v>37</v>
      </c>
    </row>
    <row r="398" spans="2:52" x14ac:dyDescent="0.15">
      <c r="B398" s="12"/>
      <c r="I398" s="14">
        <v>44957</v>
      </c>
      <c r="J398" s="15">
        <v>0</v>
      </c>
      <c r="K398" s="15">
        <v>0</v>
      </c>
      <c r="L398" s="15">
        <v>36</v>
      </c>
      <c r="M398" s="15">
        <v>35</v>
      </c>
      <c r="N398" s="15">
        <v>0</v>
      </c>
      <c r="O398" s="15">
        <v>0</v>
      </c>
      <c r="P398" s="15">
        <v>30</v>
      </c>
      <c r="Q398" s="15">
        <v>29</v>
      </c>
      <c r="R398" s="15">
        <v>0</v>
      </c>
      <c r="S398" s="15">
        <v>0</v>
      </c>
      <c r="T398" s="15">
        <v>63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</v>
      </c>
      <c r="AA398" s="15">
        <v>0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P398" s="16">
        <v>193</v>
      </c>
      <c r="AQ398" s="17">
        <v>1</v>
      </c>
      <c r="AR398" s="18">
        <v>1</v>
      </c>
      <c r="AS398" s="19">
        <v>5697</v>
      </c>
      <c r="AT398" s="19">
        <v>5697</v>
      </c>
      <c r="AV398" s="16">
        <v>193</v>
      </c>
      <c r="AW398" s="17">
        <v>5</v>
      </c>
      <c r="AX398" s="18" t="s">
        <v>37</v>
      </c>
      <c r="AY398" s="19">
        <v>579</v>
      </c>
      <c r="AZ398" s="19" t="s">
        <v>37</v>
      </c>
    </row>
    <row r="399" spans="2:52" x14ac:dyDescent="0.15">
      <c r="B399" s="12"/>
      <c r="I399" s="14">
        <v>44958</v>
      </c>
      <c r="J399" s="15">
        <v>0</v>
      </c>
      <c r="K399" s="15">
        <v>0</v>
      </c>
      <c r="L399" s="15">
        <v>37</v>
      </c>
      <c r="M399" s="15">
        <v>36</v>
      </c>
      <c r="N399" s="15">
        <v>0</v>
      </c>
      <c r="O399" s="15">
        <v>0</v>
      </c>
      <c r="P399" s="15">
        <v>31</v>
      </c>
      <c r="Q399" s="15">
        <v>30</v>
      </c>
      <c r="R399" s="15">
        <v>0</v>
      </c>
      <c r="S399" s="15">
        <v>0</v>
      </c>
      <c r="T399" s="15">
        <v>63</v>
      </c>
      <c r="U399" s="15">
        <v>0</v>
      </c>
      <c r="V399" s="15">
        <v>0</v>
      </c>
      <c r="W399" s="15">
        <v>0</v>
      </c>
      <c r="X399" s="15">
        <v>0</v>
      </c>
      <c r="Y399" s="15">
        <v>0</v>
      </c>
      <c r="Z399" s="15">
        <v>0</v>
      </c>
      <c r="AA399" s="15">
        <v>0</v>
      </c>
      <c r="AB399" s="15">
        <v>0</v>
      </c>
      <c r="AC399" s="15">
        <v>0</v>
      </c>
      <c r="AD399" s="15">
        <v>0</v>
      </c>
      <c r="AE399" s="15">
        <v>0</v>
      </c>
      <c r="AF399" s="15">
        <v>0</v>
      </c>
      <c r="AG399" s="15">
        <v>0</v>
      </c>
      <c r="AH399" s="15">
        <v>0</v>
      </c>
      <c r="AI399" s="15">
        <v>0</v>
      </c>
      <c r="AJ399" s="15">
        <v>0</v>
      </c>
      <c r="AK399" s="15">
        <v>0</v>
      </c>
      <c r="AL399" s="15">
        <v>0</v>
      </c>
      <c r="AM399" s="15">
        <v>0</v>
      </c>
      <c r="AN399" s="15">
        <v>0</v>
      </c>
      <c r="AP399" s="16">
        <v>197</v>
      </c>
      <c r="AQ399" s="17">
        <v>2</v>
      </c>
      <c r="AR399" s="18" t="s">
        <v>37</v>
      </c>
      <c r="AS399" s="19">
        <v>197</v>
      </c>
      <c r="AT399" s="19" t="s">
        <v>37</v>
      </c>
      <c r="AV399" s="16">
        <v>197</v>
      </c>
      <c r="AW399" s="17">
        <v>5</v>
      </c>
      <c r="AX399" s="18" t="s">
        <v>37</v>
      </c>
      <c r="AY399" s="19">
        <v>776</v>
      </c>
      <c r="AZ399" s="19" t="s">
        <v>37</v>
      </c>
    </row>
    <row r="400" spans="2:52" x14ac:dyDescent="0.15">
      <c r="I400" s="14">
        <v>44959</v>
      </c>
      <c r="J400" s="15">
        <v>0</v>
      </c>
      <c r="K400" s="15">
        <v>0</v>
      </c>
      <c r="L400" s="15">
        <v>37</v>
      </c>
      <c r="M400" s="15">
        <v>36</v>
      </c>
      <c r="N400" s="15">
        <v>0</v>
      </c>
      <c r="O400" s="15">
        <v>0</v>
      </c>
      <c r="P400" s="15">
        <v>31</v>
      </c>
      <c r="Q400" s="15">
        <v>30</v>
      </c>
      <c r="R400" s="15">
        <v>0</v>
      </c>
      <c r="S400" s="15">
        <v>0</v>
      </c>
      <c r="T400" s="15">
        <v>63</v>
      </c>
      <c r="U400" s="15">
        <v>0</v>
      </c>
      <c r="V400" s="15">
        <v>0</v>
      </c>
      <c r="W400" s="15">
        <v>0</v>
      </c>
      <c r="X400" s="15">
        <v>0</v>
      </c>
      <c r="Y400" s="15">
        <v>0</v>
      </c>
      <c r="Z400" s="15">
        <v>0</v>
      </c>
      <c r="AA400" s="15">
        <v>0</v>
      </c>
      <c r="AB400" s="15">
        <v>0</v>
      </c>
      <c r="AC400" s="15">
        <v>0</v>
      </c>
      <c r="AD400" s="15">
        <v>0</v>
      </c>
      <c r="AE400" s="15">
        <v>0</v>
      </c>
      <c r="AF400" s="15">
        <v>0</v>
      </c>
      <c r="AG400" s="15">
        <v>0</v>
      </c>
      <c r="AH400" s="15">
        <v>0</v>
      </c>
      <c r="AI400" s="15">
        <v>0</v>
      </c>
      <c r="AJ400" s="15">
        <v>0</v>
      </c>
      <c r="AK400" s="15">
        <v>0</v>
      </c>
      <c r="AL400" s="15">
        <v>0</v>
      </c>
      <c r="AM400" s="15">
        <v>0</v>
      </c>
      <c r="AN400" s="15">
        <v>0</v>
      </c>
      <c r="AP400" s="16">
        <v>197</v>
      </c>
      <c r="AQ400" s="17">
        <v>2</v>
      </c>
      <c r="AR400" s="18" t="s">
        <v>37</v>
      </c>
      <c r="AS400" s="19">
        <v>394</v>
      </c>
      <c r="AT400" s="19" t="s">
        <v>37</v>
      </c>
      <c r="AV400" s="16">
        <v>197</v>
      </c>
      <c r="AW400" s="17">
        <v>5</v>
      </c>
      <c r="AX400" s="18" t="s">
        <v>37</v>
      </c>
      <c r="AY400" s="19">
        <v>973</v>
      </c>
      <c r="AZ400" s="19" t="s">
        <v>37</v>
      </c>
    </row>
    <row r="401" spans="9:52" x14ac:dyDescent="0.15">
      <c r="I401" s="14">
        <v>44960</v>
      </c>
      <c r="J401" s="15">
        <v>0</v>
      </c>
      <c r="K401" s="15">
        <v>0</v>
      </c>
      <c r="L401" s="15">
        <v>37</v>
      </c>
      <c r="M401" s="15">
        <v>36</v>
      </c>
      <c r="N401" s="15">
        <v>0</v>
      </c>
      <c r="O401" s="15">
        <v>0</v>
      </c>
      <c r="P401" s="15">
        <v>31</v>
      </c>
      <c r="Q401" s="15">
        <v>30</v>
      </c>
      <c r="R401" s="15">
        <v>0</v>
      </c>
      <c r="S401" s="15">
        <v>0</v>
      </c>
      <c r="T401" s="15">
        <v>63</v>
      </c>
      <c r="U401" s="15">
        <v>0</v>
      </c>
      <c r="V401" s="15">
        <v>0</v>
      </c>
      <c r="W401" s="15">
        <v>0</v>
      </c>
      <c r="X401" s="15">
        <v>0</v>
      </c>
      <c r="Y401" s="15">
        <v>0</v>
      </c>
      <c r="Z401" s="15">
        <v>0</v>
      </c>
      <c r="AA401" s="15">
        <v>0</v>
      </c>
      <c r="AB401" s="15">
        <v>0</v>
      </c>
      <c r="AC401" s="15">
        <v>0</v>
      </c>
      <c r="AD401" s="15">
        <v>0</v>
      </c>
      <c r="AE401" s="15">
        <v>0</v>
      </c>
      <c r="AF401" s="15">
        <v>0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5">
        <v>0</v>
      </c>
      <c r="AM401" s="15">
        <v>0</v>
      </c>
      <c r="AN401" s="15">
        <v>0</v>
      </c>
      <c r="AP401" s="16">
        <v>197</v>
      </c>
      <c r="AQ401" s="17">
        <v>2</v>
      </c>
      <c r="AR401" s="18" t="s">
        <v>37</v>
      </c>
      <c r="AS401" s="19">
        <v>591</v>
      </c>
      <c r="AT401" s="19" t="s">
        <v>37</v>
      </c>
      <c r="AV401" s="16">
        <v>197</v>
      </c>
      <c r="AW401" s="17">
        <v>5</v>
      </c>
      <c r="AX401" s="18" t="s">
        <v>37</v>
      </c>
      <c r="AY401" s="19">
        <v>1170</v>
      </c>
      <c r="AZ401" s="19" t="s">
        <v>37</v>
      </c>
    </row>
    <row r="402" spans="9:52" x14ac:dyDescent="0.15">
      <c r="I402" s="14">
        <v>44961</v>
      </c>
      <c r="J402" s="15">
        <v>0</v>
      </c>
      <c r="K402" s="15">
        <v>0</v>
      </c>
      <c r="L402" s="15">
        <v>37</v>
      </c>
      <c r="M402" s="15">
        <v>36</v>
      </c>
      <c r="N402" s="15">
        <v>0</v>
      </c>
      <c r="O402" s="15">
        <v>0</v>
      </c>
      <c r="P402" s="15">
        <v>31</v>
      </c>
      <c r="Q402" s="15">
        <v>30</v>
      </c>
      <c r="R402" s="15">
        <v>0</v>
      </c>
      <c r="S402" s="15">
        <v>0</v>
      </c>
      <c r="T402" s="15">
        <v>63</v>
      </c>
      <c r="U402" s="15">
        <v>0</v>
      </c>
      <c r="V402" s="15">
        <v>0</v>
      </c>
      <c r="W402" s="15">
        <v>0</v>
      </c>
      <c r="X402" s="15">
        <v>0</v>
      </c>
      <c r="Y402" s="15">
        <v>0</v>
      </c>
      <c r="Z402" s="15">
        <v>0</v>
      </c>
      <c r="AA402" s="15">
        <v>0</v>
      </c>
      <c r="AB402" s="15">
        <v>0</v>
      </c>
      <c r="AC402" s="15">
        <v>0</v>
      </c>
      <c r="AD402" s="15">
        <v>0</v>
      </c>
      <c r="AE402" s="15">
        <v>0</v>
      </c>
      <c r="AF402" s="15">
        <v>0</v>
      </c>
      <c r="AG402" s="15">
        <v>0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P402" s="16">
        <v>197</v>
      </c>
      <c r="AQ402" s="17">
        <v>2</v>
      </c>
      <c r="AR402" s="18" t="s">
        <v>37</v>
      </c>
      <c r="AS402" s="19">
        <v>788</v>
      </c>
      <c r="AT402" s="19" t="s">
        <v>37</v>
      </c>
      <c r="AV402" s="16">
        <v>197</v>
      </c>
      <c r="AW402" s="17">
        <v>5</v>
      </c>
      <c r="AX402" s="18">
        <v>5</v>
      </c>
      <c r="AY402" s="19">
        <v>1367</v>
      </c>
      <c r="AZ402" s="19">
        <v>1367</v>
      </c>
    </row>
    <row r="403" spans="9:52" x14ac:dyDescent="0.15">
      <c r="I403" s="14">
        <v>44962</v>
      </c>
      <c r="J403" s="15">
        <v>0</v>
      </c>
      <c r="K403" s="15">
        <v>0</v>
      </c>
      <c r="L403" s="15">
        <v>37</v>
      </c>
      <c r="M403" s="15">
        <v>36</v>
      </c>
      <c r="N403" s="15">
        <v>0</v>
      </c>
      <c r="O403" s="15">
        <v>0</v>
      </c>
      <c r="P403" s="15">
        <v>31</v>
      </c>
      <c r="Q403" s="15">
        <v>30</v>
      </c>
      <c r="R403" s="15">
        <v>0</v>
      </c>
      <c r="S403" s="15">
        <v>0</v>
      </c>
      <c r="T403" s="15">
        <v>64</v>
      </c>
      <c r="U403" s="15">
        <v>0</v>
      </c>
      <c r="V403" s="15">
        <v>0</v>
      </c>
      <c r="W403" s="15">
        <v>0</v>
      </c>
      <c r="X403" s="15">
        <v>0</v>
      </c>
      <c r="Y403" s="15">
        <v>0</v>
      </c>
      <c r="Z403" s="15">
        <v>0</v>
      </c>
      <c r="AA403" s="15">
        <v>0</v>
      </c>
      <c r="AB403" s="15">
        <v>0</v>
      </c>
      <c r="AC403" s="15">
        <v>0</v>
      </c>
      <c r="AD403" s="15">
        <v>0</v>
      </c>
      <c r="AE403" s="15">
        <v>0</v>
      </c>
      <c r="AF403" s="15">
        <v>0</v>
      </c>
      <c r="AG403" s="15">
        <v>0</v>
      </c>
      <c r="AH403" s="15">
        <v>0</v>
      </c>
      <c r="AI403" s="15">
        <v>0</v>
      </c>
      <c r="AJ403" s="15">
        <v>0</v>
      </c>
      <c r="AK403" s="15">
        <v>0</v>
      </c>
      <c r="AL403" s="15">
        <v>0</v>
      </c>
      <c r="AM403" s="15">
        <v>0</v>
      </c>
      <c r="AN403" s="15">
        <v>0</v>
      </c>
      <c r="AP403" s="16">
        <v>198</v>
      </c>
      <c r="AQ403" s="17">
        <v>2</v>
      </c>
      <c r="AR403" s="18" t="s">
        <v>37</v>
      </c>
      <c r="AS403" s="19">
        <v>986</v>
      </c>
      <c r="AT403" s="19" t="s">
        <v>37</v>
      </c>
      <c r="AV403" s="16">
        <v>198</v>
      </c>
      <c r="AW403" s="17">
        <v>6</v>
      </c>
      <c r="AX403" s="18" t="s">
        <v>37</v>
      </c>
      <c r="AY403" s="19">
        <v>198</v>
      </c>
      <c r="AZ403" s="19" t="s">
        <v>37</v>
      </c>
    </row>
    <row r="404" spans="9:52" x14ac:dyDescent="0.15">
      <c r="I404" s="14">
        <v>44963</v>
      </c>
      <c r="J404" s="15">
        <v>0</v>
      </c>
      <c r="K404" s="15">
        <v>0</v>
      </c>
      <c r="L404" s="15">
        <v>37</v>
      </c>
      <c r="M404" s="15">
        <v>36</v>
      </c>
      <c r="N404" s="15">
        <v>0</v>
      </c>
      <c r="O404" s="15">
        <v>0</v>
      </c>
      <c r="P404" s="15">
        <v>31</v>
      </c>
      <c r="Q404" s="15">
        <v>30</v>
      </c>
      <c r="R404" s="15">
        <v>0</v>
      </c>
      <c r="S404" s="15">
        <v>0</v>
      </c>
      <c r="T404" s="15">
        <v>64</v>
      </c>
      <c r="U404" s="15">
        <v>0</v>
      </c>
      <c r="V404" s="15">
        <v>0</v>
      </c>
      <c r="W404" s="15">
        <v>0</v>
      </c>
      <c r="X404" s="15">
        <v>0</v>
      </c>
      <c r="Y404" s="15">
        <v>0</v>
      </c>
      <c r="Z404" s="15">
        <v>0</v>
      </c>
      <c r="AA404" s="15">
        <v>0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P404" s="16">
        <v>198</v>
      </c>
      <c r="AQ404" s="17">
        <v>2</v>
      </c>
      <c r="AR404" s="18" t="s">
        <v>37</v>
      </c>
      <c r="AS404" s="19">
        <v>1184</v>
      </c>
      <c r="AT404" s="19" t="s">
        <v>37</v>
      </c>
      <c r="AV404" s="16">
        <v>198</v>
      </c>
      <c r="AW404" s="17">
        <v>6</v>
      </c>
      <c r="AX404" s="18" t="s">
        <v>37</v>
      </c>
      <c r="AY404" s="19">
        <v>396</v>
      </c>
      <c r="AZ404" s="19" t="s">
        <v>37</v>
      </c>
    </row>
    <row r="405" spans="9:52" x14ac:dyDescent="0.15">
      <c r="I405" s="14">
        <v>44964</v>
      </c>
      <c r="J405" s="15">
        <v>0</v>
      </c>
      <c r="K405" s="15">
        <v>0</v>
      </c>
      <c r="L405" s="15">
        <v>37</v>
      </c>
      <c r="M405" s="15">
        <v>36</v>
      </c>
      <c r="N405" s="15">
        <v>0</v>
      </c>
      <c r="O405" s="15">
        <v>0</v>
      </c>
      <c r="P405" s="15">
        <v>31</v>
      </c>
      <c r="Q405" s="15">
        <v>30</v>
      </c>
      <c r="R405" s="15">
        <v>0</v>
      </c>
      <c r="S405" s="15">
        <v>0</v>
      </c>
      <c r="T405" s="15">
        <v>64</v>
      </c>
      <c r="U405" s="15">
        <v>0</v>
      </c>
      <c r="V405" s="15">
        <v>0</v>
      </c>
      <c r="W405" s="15">
        <v>0</v>
      </c>
      <c r="X405" s="15">
        <v>0</v>
      </c>
      <c r="Y405" s="15">
        <v>0</v>
      </c>
      <c r="Z405" s="15">
        <v>0</v>
      </c>
      <c r="AA405" s="15">
        <v>0</v>
      </c>
      <c r="AB405" s="15">
        <v>0</v>
      </c>
      <c r="AC405" s="15">
        <v>0</v>
      </c>
      <c r="AD405" s="15">
        <v>0</v>
      </c>
      <c r="AE405" s="15">
        <v>0</v>
      </c>
      <c r="AF405" s="15">
        <v>0</v>
      </c>
      <c r="AG405" s="15">
        <v>0</v>
      </c>
      <c r="AH405" s="15">
        <v>0</v>
      </c>
      <c r="AI405" s="15">
        <v>0</v>
      </c>
      <c r="AJ405" s="15">
        <v>0</v>
      </c>
      <c r="AK405" s="15">
        <v>0</v>
      </c>
      <c r="AL405" s="15">
        <v>0</v>
      </c>
      <c r="AM405" s="15">
        <v>0</v>
      </c>
      <c r="AN405" s="15">
        <v>0</v>
      </c>
      <c r="AP405" s="16">
        <v>198</v>
      </c>
      <c r="AQ405" s="17">
        <v>2</v>
      </c>
      <c r="AR405" s="18" t="s">
        <v>37</v>
      </c>
      <c r="AS405" s="19">
        <v>1382</v>
      </c>
      <c r="AT405" s="19" t="s">
        <v>37</v>
      </c>
      <c r="AV405" s="16">
        <v>198</v>
      </c>
      <c r="AW405" s="17">
        <v>6</v>
      </c>
      <c r="AX405" s="18" t="s">
        <v>37</v>
      </c>
      <c r="AY405" s="19">
        <v>594</v>
      </c>
      <c r="AZ405" s="19" t="s">
        <v>37</v>
      </c>
    </row>
    <row r="406" spans="9:52" x14ac:dyDescent="0.15">
      <c r="I406" s="14">
        <v>44965</v>
      </c>
      <c r="J406" s="15">
        <v>0</v>
      </c>
      <c r="K406" s="15">
        <v>0</v>
      </c>
      <c r="L406" s="15">
        <v>38</v>
      </c>
      <c r="M406" s="15">
        <v>37</v>
      </c>
      <c r="N406" s="15">
        <v>0</v>
      </c>
      <c r="O406" s="15">
        <v>0</v>
      </c>
      <c r="P406" s="15">
        <v>32</v>
      </c>
      <c r="Q406" s="15">
        <v>31</v>
      </c>
      <c r="R406" s="15">
        <v>0</v>
      </c>
      <c r="S406" s="15">
        <v>0</v>
      </c>
      <c r="T406" s="15">
        <v>64</v>
      </c>
      <c r="U406" s="15">
        <v>0</v>
      </c>
      <c r="V406" s="15">
        <v>0</v>
      </c>
      <c r="W406" s="15">
        <v>0</v>
      </c>
      <c r="X406" s="15">
        <v>0</v>
      </c>
      <c r="Y406" s="15">
        <v>0</v>
      </c>
      <c r="Z406" s="15">
        <v>0</v>
      </c>
      <c r="AA406" s="15">
        <v>0</v>
      </c>
      <c r="AB406" s="15">
        <v>0</v>
      </c>
      <c r="AC406" s="15">
        <v>0</v>
      </c>
      <c r="AD406" s="15">
        <v>0</v>
      </c>
      <c r="AE406" s="15">
        <v>0</v>
      </c>
      <c r="AF406" s="15">
        <v>0</v>
      </c>
      <c r="AG406" s="15">
        <v>0</v>
      </c>
      <c r="AH406" s="15">
        <v>0</v>
      </c>
      <c r="AI406" s="15">
        <v>0</v>
      </c>
      <c r="AJ406" s="15">
        <v>0</v>
      </c>
      <c r="AK406" s="15">
        <v>0</v>
      </c>
      <c r="AL406" s="15">
        <v>0</v>
      </c>
      <c r="AM406" s="15">
        <v>0</v>
      </c>
      <c r="AN406" s="15">
        <v>0</v>
      </c>
      <c r="AP406" s="16">
        <v>202</v>
      </c>
      <c r="AQ406" s="17">
        <v>2</v>
      </c>
      <c r="AR406" s="18" t="s">
        <v>37</v>
      </c>
      <c r="AS406" s="19">
        <v>1584</v>
      </c>
      <c r="AT406" s="19" t="s">
        <v>37</v>
      </c>
      <c r="AV406" s="16">
        <v>202</v>
      </c>
      <c r="AW406" s="17">
        <v>6</v>
      </c>
      <c r="AX406" s="18" t="s">
        <v>37</v>
      </c>
      <c r="AY406" s="19">
        <v>796</v>
      </c>
      <c r="AZ406" s="19" t="s">
        <v>37</v>
      </c>
    </row>
    <row r="407" spans="9:52" x14ac:dyDescent="0.15">
      <c r="I407" s="14">
        <v>44966</v>
      </c>
      <c r="J407" s="15">
        <v>0</v>
      </c>
      <c r="K407" s="15">
        <v>0</v>
      </c>
      <c r="L407" s="15">
        <v>38</v>
      </c>
      <c r="M407" s="15">
        <v>37</v>
      </c>
      <c r="N407" s="15">
        <v>0</v>
      </c>
      <c r="O407" s="15">
        <v>0</v>
      </c>
      <c r="P407" s="15">
        <v>32</v>
      </c>
      <c r="Q407" s="15">
        <v>31</v>
      </c>
      <c r="R407" s="15">
        <v>0</v>
      </c>
      <c r="S407" s="15">
        <v>0</v>
      </c>
      <c r="T407" s="15">
        <v>64</v>
      </c>
      <c r="U407" s="15">
        <v>0</v>
      </c>
      <c r="V407" s="15">
        <v>0</v>
      </c>
      <c r="W407" s="15">
        <v>0</v>
      </c>
      <c r="X407" s="15">
        <v>0</v>
      </c>
      <c r="Y407" s="15">
        <v>0</v>
      </c>
      <c r="Z407" s="15">
        <v>0</v>
      </c>
      <c r="AA407" s="15">
        <v>0</v>
      </c>
      <c r="AB407" s="15">
        <v>0</v>
      </c>
      <c r="AC407" s="15">
        <v>0</v>
      </c>
      <c r="AD407" s="15">
        <v>0</v>
      </c>
      <c r="AE407" s="15">
        <v>0</v>
      </c>
      <c r="AF407" s="15">
        <v>0</v>
      </c>
      <c r="AG407" s="15">
        <v>0</v>
      </c>
      <c r="AH407" s="15">
        <v>0</v>
      </c>
      <c r="AI407" s="15">
        <v>0</v>
      </c>
      <c r="AJ407" s="15">
        <v>0</v>
      </c>
      <c r="AK407" s="15">
        <v>0</v>
      </c>
      <c r="AL407" s="15">
        <v>0</v>
      </c>
      <c r="AM407" s="15">
        <v>0</v>
      </c>
      <c r="AN407" s="15">
        <v>0</v>
      </c>
      <c r="AP407" s="16">
        <v>202</v>
      </c>
      <c r="AQ407" s="17">
        <v>2</v>
      </c>
      <c r="AR407" s="18" t="s">
        <v>37</v>
      </c>
      <c r="AS407" s="19">
        <v>1786</v>
      </c>
      <c r="AT407" s="19" t="s">
        <v>37</v>
      </c>
      <c r="AV407" s="16">
        <v>202</v>
      </c>
      <c r="AW407" s="17">
        <v>6</v>
      </c>
      <c r="AX407" s="18" t="s">
        <v>37</v>
      </c>
      <c r="AY407" s="19">
        <v>998</v>
      </c>
      <c r="AZ407" s="19" t="s">
        <v>37</v>
      </c>
    </row>
    <row r="408" spans="9:52" x14ac:dyDescent="0.15">
      <c r="I408" s="14">
        <v>44967</v>
      </c>
      <c r="J408" s="15">
        <v>0</v>
      </c>
      <c r="K408" s="15">
        <v>0</v>
      </c>
      <c r="L408" s="15">
        <v>38</v>
      </c>
      <c r="M408" s="15">
        <v>37</v>
      </c>
      <c r="N408" s="15">
        <v>0</v>
      </c>
      <c r="O408" s="15">
        <v>0</v>
      </c>
      <c r="P408" s="15">
        <v>32</v>
      </c>
      <c r="Q408" s="15">
        <v>31</v>
      </c>
      <c r="R408" s="15">
        <v>0</v>
      </c>
      <c r="S408" s="15">
        <v>0</v>
      </c>
      <c r="T408" s="15">
        <v>64</v>
      </c>
      <c r="U408" s="15">
        <v>0</v>
      </c>
      <c r="V408" s="15">
        <v>0</v>
      </c>
      <c r="W408" s="15">
        <v>0</v>
      </c>
      <c r="X408" s="15">
        <v>0</v>
      </c>
      <c r="Y408" s="15">
        <v>0</v>
      </c>
      <c r="Z408" s="15">
        <v>0</v>
      </c>
      <c r="AA408" s="15">
        <v>0</v>
      </c>
      <c r="AB408" s="15">
        <v>0</v>
      </c>
      <c r="AC408" s="15">
        <v>0</v>
      </c>
      <c r="AD408" s="15">
        <v>0</v>
      </c>
      <c r="AE408" s="15">
        <v>0</v>
      </c>
      <c r="AF408" s="15">
        <v>0</v>
      </c>
      <c r="AG408" s="15">
        <v>0</v>
      </c>
      <c r="AH408" s="15">
        <v>0</v>
      </c>
      <c r="AI408" s="15">
        <v>0</v>
      </c>
      <c r="AJ408" s="15">
        <v>0</v>
      </c>
      <c r="AK408" s="15">
        <v>0</v>
      </c>
      <c r="AL408" s="15">
        <v>0</v>
      </c>
      <c r="AM408" s="15">
        <v>0</v>
      </c>
      <c r="AN408" s="15">
        <v>0</v>
      </c>
      <c r="AP408" s="16">
        <v>202</v>
      </c>
      <c r="AQ408" s="17">
        <v>2</v>
      </c>
      <c r="AR408" s="18" t="s">
        <v>37</v>
      </c>
      <c r="AS408" s="19">
        <v>1988</v>
      </c>
      <c r="AT408" s="19" t="s">
        <v>37</v>
      </c>
      <c r="AV408" s="16">
        <v>202</v>
      </c>
      <c r="AW408" s="17">
        <v>6</v>
      </c>
      <c r="AX408" s="18" t="s">
        <v>37</v>
      </c>
      <c r="AY408" s="19">
        <v>1200</v>
      </c>
      <c r="AZ408" s="19" t="s">
        <v>37</v>
      </c>
    </row>
    <row r="409" spans="9:52" x14ac:dyDescent="0.15">
      <c r="I409" s="14">
        <v>44968</v>
      </c>
      <c r="J409" s="15">
        <v>0</v>
      </c>
      <c r="K409" s="15">
        <v>0</v>
      </c>
      <c r="L409" s="15">
        <v>38</v>
      </c>
      <c r="M409" s="15">
        <v>37</v>
      </c>
      <c r="N409" s="15">
        <v>0</v>
      </c>
      <c r="O409" s="15">
        <v>0</v>
      </c>
      <c r="P409" s="15">
        <v>32</v>
      </c>
      <c r="Q409" s="15">
        <v>31</v>
      </c>
      <c r="R409" s="15">
        <v>0</v>
      </c>
      <c r="S409" s="15">
        <v>0</v>
      </c>
      <c r="T409" s="15">
        <v>64</v>
      </c>
      <c r="U409" s="15">
        <v>0</v>
      </c>
      <c r="V409" s="15">
        <v>0</v>
      </c>
      <c r="W409" s="15">
        <v>0</v>
      </c>
      <c r="X409" s="15">
        <v>0</v>
      </c>
      <c r="Y409" s="15">
        <v>0</v>
      </c>
      <c r="Z409" s="15">
        <v>0</v>
      </c>
      <c r="AA409" s="15">
        <v>0</v>
      </c>
      <c r="AB409" s="15">
        <v>0</v>
      </c>
      <c r="AC409" s="15">
        <v>0</v>
      </c>
      <c r="AD409" s="15">
        <v>0</v>
      </c>
      <c r="AE409" s="15">
        <v>0</v>
      </c>
      <c r="AF409" s="15">
        <v>0</v>
      </c>
      <c r="AG409" s="15">
        <v>0</v>
      </c>
      <c r="AH409" s="15">
        <v>0</v>
      </c>
      <c r="AI409" s="15">
        <v>0</v>
      </c>
      <c r="AJ409" s="15">
        <v>0</v>
      </c>
      <c r="AK409" s="15">
        <v>0</v>
      </c>
      <c r="AL409" s="15">
        <v>0</v>
      </c>
      <c r="AM409" s="15">
        <v>0</v>
      </c>
      <c r="AN409" s="15">
        <v>0</v>
      </c>
      <c r="AP409" s="16">
        <v>202</v>
      </c>
      <c r="AQ409" s="17">
        <v>2</v>
      </c>
      <c r="AR409" s="18" t="s">
        <v>37</v>
      </c>
      <c r="AS409" s="19">
        <v>2190</v>
      </c>
      <c r="AT409" s="19" t="s">
        <v>37</v>
      </c>
      <c r="AV409" s="16">
        <v>202</v>
      </c>
      <c r="AW409" s="17">
        <v>6</v>
      </c>
      <c r="AX409" s="18">
        <v>6</v>
      </c>
      <c r="AY409" s="19">
        <v>1402</v>
      </c>
      <c r="AZ409" s="19">
        <v>1402</v>
      </c>
    </row>
    <row r="410" spans="9:52" x14ac:dyDescent="0.15">
      <c r="I410" s="14">
        <v>44969</v>
      </c>
      <c r="J410" s="15">
        <v>0</v>
      </c>
      <c r="K410" s="15">
        <v>0</v>
      </c>
      <c r="L410" s="15">
        <v>38</v>
      </c>
      <c r="M410" s="15">
        <v>37</v>
      </c>
      <c r="N410" s="15">
        <v>0</v>
      </c>
      <c r="O410" s="15">
        <v>0</v>
      </c>
      <c r="P410" s="15">
        <v>32</v>
      </c>
      <c r="Q410" s="15">
        <v>31</v>
      </c>
      <c r="R410" s="15">
        <v>0</v>
      </c>
      <c r="S410" s="15">
        <v>0</v>
      </c>
      <c r="T410" s="15">
        <v>65</v>
      </c>
      <c r="U410" s="15">
        <v>0</v>
      </c>
      <c r="V410" s="15">
        <v>0</v>
      </c>
      <c r="W410" s="15">
        <v>0</v>
      </c>
      <c r="X410" s="15">
        <v>0</v>
      </c>
      <c r="Y410" s="15">
        <v>0</v>
      </c>
      <c r="Z410" s="15">
        <v>0</v>
      </c>
      <c r="AA410" s="15">
        <v>0</v>
      </c>
      <c r="AB410" s="15">
        <v>0</v>
      </c>
      <c r="AC410" s="15">
        <v>0</v>
      </c>
      <c r="AD410" s="15">
        <v>0</v>
      </c>
      <c r="AE410" s="15">
        <v>0</v>
      </c>
      <c r="AF410" s="15">
        <v>0</v>
      </c>
      <c r="AG410" s="15">
        <v>0</v>
      </c>
      <c r="AH410" s="15">
        <v>0</v>
      </c>
      <c r="AI410" s="15">
        <v>0</v>
      </c>
      <c r="AJ410" s="15">
        <v>0</v>
      </c>
      <c r="AK410" s="15">
        <v>0</v>
      </c>
      <c r="AL410" s="15">
        <v>0</v>
      </c>
      <c r="AM410" s="15">
        <v>0</v>
      </c>
      <c r="AN410" s="15">
        <v>0</v>
      </c>
      <c r="AP410" s="16">
        <v>203</v>
      </c>
      <c r="AQ410" s="17">
        <v>2</v>
      </c>
      <c r="AR410" s="18" t="s">
        <v>37</v>
      </c>
      <c r="AS410" s="19">
        <v>2393</v>
      </c>
      <c r="AT410" s="19" t="s">
        <v>37</v>
      </c>
      <c r="AV410" s="16">
        <v>203</v>
      </c>
      <c r="AW410" s="17">
        <v>7</v>
      </c>
      <c r="AX410" s="18" t="s">
        <v>37</v>
      </c>
      <c r="AY410" s="19">
        <v>203</v>
      </c>
      <c r="AZ410" s="19" t="s">
        <v>37</v>
      </c>
    </row>
    <row r="411" spans="9:52" x14ac:dyDescent="0.15">
      <c r="I411" s="14">
        <v>44970</v>
      </c>
      <c r="J411" s="15">
        <v>0</v>
      </c>
      <c r="K411" s="15">
        <v>0</v>
      </c>
      <c r="L411" s="15">
        <v>38</v>
      </c>
      <c r="M411" s="15">
        <v>37</v>
      </c>
      <c r="N411" s="15">
        <v>0</v>
      </c>
      <c r="O411" s="15">
        <v>0</v>
      </c>
      <c r="P411" s="15">
        <v>32</v>
      </c>
      <c r="Q411" s="15">
        <v>31</v>
      </c>
      <c r="R411" s="15">
        <v>0</v>
      </c>
      <c r="S411" s="15">
        <v>0</v>
      </c>
      <c r="T411" s="15">
        <v>65</v>
      </c>
      <c r="U411" s="15">
        <v>0</v>
      </c>
      <c r="V411" s="15">
        <v>0</v>
      </c>
      <c r="W411" s="15">
        <v>0</v>
      </c>
      <c r="X411" s="15">
        <v>0</v>
      </c>
      <c r="Y411" s="15">
        <v>0</v>
      </c>
      <c r="Z411" s="15">
        <v>0</v>
      </c>
      <c r="AA411" s="15">
        <v>0</v>
      </c>
      <c r="AB411" s="15">
        <v>0</v>
      </c>
      <c r="AC411" s="15">
        <v>0</v>
      </c>
      <c r="AD411" s="15">
        <v>0</v>
      </c>
      <c r="AE411" s="15">
        <v>0</v>
      </c>
      <c r="AF411" s="15">
        <v>0</v>
      </c>
      <c r="AG411" s="15">
        <v>0</v>
      </c>
      <c r="AH411" s="15">
        <v>0</v>
      </c>
      <c r="AI411" s="15">
        <v>0</v>
      </c>
      <c r="AJ411" s="15">
        <v>0</v>
      </c>
      <c r="AK411" s="15">
        <v>0</v>
      </c>
      <c r="AL411" s="15">
        <v>0</v>
      </c>
      <c r="AM411" s="15">
        <v>0</v>
      </c>
      <c r="AN411" s="15">
        <v>0</v>
      </c>
      <c r="AP411" s="16">
        <v>203</v>
      </c>
      <c r="AQ411" s="17">
        <v>2</v>
      </c>
      <c r="AR411" s="18" t="s">
        <v>37</v>
      </c>
      <c r="AS411" s="19">
        <v>2596</v>
      </c>
      <c r="AT411" s="19" t="s">
        <v>37</v>
      </c>
      <c r="AV411" s="16">
        <v>203</v>
      </c>
      <c r="AW411" s="17">
        <v>7</v>
      </c>
      <c r="AX411" s="18" t="s">
        <v>37</v>
      </c>
      <c r="AY411" s="19">
        <v>406</v>
      </c>
      <c r="AZ411" s="19" t="s">
        <v>37</v>
      </c>
    </row>
    <row r="412" spans="9:52" x14ac:dyDescent="0.15">
      <c r="I412" s="14">
        <v>44971</v>
      </c>
      <c r="J412" s="15">
        <v>0</v>
      </c>
      <c r="K412" s="15">
        <v>0</v>
      </c>
      <c r="L412" s="15">
        <v>38</v>
      </c>
      <c r="M412" s="15">
        <v>37</v>
      </c>
      <c r="N412" s="15">
        <v>0</v>
      </c>
      <c r="O412" s="15">
        <v>0</v>
      </c>
      <c r="P412" s="15">
        <v>32</v>
      </c>
      <c r="Q412" s="15">
        <v>31</v>
      </c>
      <c r="R412" s="15">
        <v>0</v>
      </c>
      <c r="S412" s="15">
        <v>0</v>
      </c>
      <c r="T412" s="15">
        <v>65</v>
      </c>
      <c r="U412" s="15">
        <v>0</v>
      </c>
      <c r="V412" s="15">
        <v>0</v>
      </c>
      <c r="W412" s="15">
        <v>0</v>
      </c>
      <c r="X412" s="15">
        <v>0</v>
      </c>
      <c r="Y412" s="15">
        <v>0</v>
      </c>
      <c r="Z412" s="15">
        <v>0</v>
      </c>
      <c r="AA412" s="15">
        <v>0</v>
      </c>
      <c r="AB412" s="15">
        <v>0</v>
      </c>
      <c r="AC412" s="15">
        <v>0</v>
      </c>
      <c r="AD412" s="15">
        <v>0</v>
      </c>
      <c r="AE412" s="15">
        <v>0</v>
      </c>
      <c r="AF412" s="15">
        <v>0</v>
      </c>
      <c r="AG412" s="15">
        <v>0</v>
      </c>
      <c r="AH412" s="15">
        <v>0</v>
      </c>
      <c r="AI412" s="15">
        <v>0</v>
      </c>
      <c r="AJ412" s="15">
        <v>0</v>
      </c>
      <c r="AK412" s="15">
        <v>0</v>
      </c>
      <c r="AL412" s="15">
        <v>0</v>
      </c>
      <c r="AM412" s="15">
        <v>0</v>
      </c>
      <c r="AN412" s="15">
        <v>0</v>
      </c>
      <c r="AP412" s="16">
        <v>203</v>
      </c>
      <c r="AQ412" s="17">
        <v>2</v>
      </c>
      <c r="AR412" s="18" t="s">
        <v>37</v>
      </c>
      <c r="AS412" s="19">
        <v>2799</v>
      </c>
      <c r="AT412" s="19" t="s">
        <v>37</v>
      </c>
      <c r="AV412" s="16">
        <v>203</v>
      </c>
      <c r="AW412" s="17">
        <v>7</v>
      </c>
      <c r="AX412" s="18" t="s">
        <v>37</v>
      </c>
      <c r="AY412" s="19">
        <v>609</v>
      </c>
      <c r="AZ412" s="19" t="s">
        <v>37</v>
      </c>
    </row>
    <row r="413" spans="9:52" x14ac:dyDescent="0.15">
      <c r="I413" s="14">
        <v>44972</v>
      </c>
      <c r="J413" s="15">
        <v>0</v>
      </c>
      <c r="K413" s="15">
        <v>0</v>
      </c>
      <c r="L413" s="15">
        <v>39</v>
      </c>
      <c r="M413" s="15">
        <v>38</v>
      </c>
      <c r="N413" s="15">
        <v>0</v>
      </c>
      <c r="O413" s="15">
        <v>0</v>
      </c>
      <c r="P413" s="15">
        <v>33</v>
      </c>
      <c r="Q413" s="15">
        <v>32</v>
      </c>
      <c r="R413" s="15">
        <v>0</v>
      </c>
      <c r="S413" s="15">
        <v>0</v>
      </c>
      <c r="T413" s="15">
        <v>65</v>
      </c>
      <c r="U413" s="15">
        <v>0</v>
      </c>
      <c r="V413" s="15">
        <v>0</v>
      </c>
      <c r="W413" s="15">
        <v>0</v>
      </c>
      <c r="X413" s="15">
        <v>0</v>
      </c>
      <c r="Y413" s="15">
        <v>0</v>
      </c>
      <c r="Z413" s="15">
        <v>0</v>
      </c>
      <c r="AA413" s="15">
        <v>0</v>
      </c>
      <c r="AB413" s="15">
        <v>0</v>
      </c>
      <c r="AC413" s="15">
        <v>0</v>
      </c>
      <c r="AD413" s="15">
        <v>0</v>
      </c>
      <c r="AE413" s="15">
        <v>0</v>
      </c>
      <c r="AF413" s="15">
        <v>0</v>
      </c>
      <c r="AG413" s="15">
        <v>0</v>
      </c>
      <c r="AH413" s="15">
        <v>0</v>
      </c>
      <c r="AI413" s="15">
        <v>0</v>
      </c>
      <c r="AJ413" s="15">
        <v>0</v>
      </c>
      <c r="AK413" s="15">
        <v>0</v>
      </c>
      <c r="AL413" s="15">
        <v>0</v>
      </c>
      <c r="AM413" s="15">
        <v>0</v>
      </c>
      <c r="AN413" s="15">
        <v>0</v>
      </c>
      <c r="AP413" s="16">
        <v>207</v>
      </c>
      <c r="AQ413" s="17">
        <v>2</v>
      </c>
      <c r="AR413" s="18" t="s">
        <v>37</v>
      </c>
      <c r="AS413" s="19">
        <v>3006</v>
      </c>
      <c r="AT413" s="19" t="s">
        <v>37</v>
      </c>
      <c r="AV413" s="16">
        <v>207</v>
      </c>
      <c r="AW413" s="17">
        <v>7</v>
      </c>
      <c r="AX413" s="18" t="s">
        <v>37</v>
      </c>
      <c r="AY413" s="19">
        <v>816</v>
      </c>
      <c r="AZ413" s="19" t="s">
        <v>37</v>
      </c>
    </row>
    <row r="414" spans="9:52" x14ac:dyDescent="0.15">
      <c r="I414" s="14">
        <v>44973</v>
      </c>
      <c r="J414" s="15">
        <v>0</v>
      </c>
      <c r="K414" s="15">
        <v>0</v>
      </c>
      <c r="L414" s="15">
        <v>39</v>
      </c>
      <c r="M414" s="15">
        <v>38</v>
      </c>
      <c r="N414" s="15">
        <v>0</v>
      </c>
      <c r="O414" s="15">
        <v>0</v>
      </c>
      <c r="P414" s="15">
        <v>33</v>
      </c>
      <c r="Q414" s="15">
        <v>32</v>
      </c>
      <c r="R414" s="15">
        <v>0</v>
      </c>
      <c r="S414" s="15">
        <v>0</v>
      </c>
      <c r="T414" s="15">
        <v>65</v>
      </c>
      <c r="U414" s="15">
        <v>0</v>
      </c>
      <c r="V414" s="15">
        <v>0</v>
      </c>
      <c r="W414" s="15">
        <v>0</v>
      </c>
      <c r="X414" s="15">
        <v>0</v>
      </c>
      <c r="Y414" s="15">
        <v>0</v>
      </c>
      <c r="Z414" s="15">
        <v>0</v>
      </c>
      <c r="AA414" s="15">
        <v>0</v>
      </c>
      <c r="AB414" s="15">
        <v>0</v>
      </c>
      <c r="AC414" s="15">
        <v>0</v>
      </c>
      <c r="AD414" s="15">
        <v>0</v>
      </c>
      <c r="AE414" s="15">
        <v>0</v>
      </c>
      <c r="AF414" s="15">
        <v>0</v>
      </c>
      <c r="AG414" s="15">
        <v>0</v>
      </c>
      <c r="AH414" s="15">
        <v>0</v>
      </c>
      <c r="AI414" s="15">
        <v>0</v>
      </c>
      <c r="AJ414" s="15">
        <v>0</v>
      </c>
      <c r="AK414" s="15">
        <v>0</v>
      </c>
      <c r="AL414" s="15">
        <v>0</v>
      </c>
      <c r="AM414" s="15">
        <v>0</v>
      </c>
      <c r="AN414" s="15">
        <v>0</v>
      </c>
      <c r="AP414" s="16">
        <v>207</v>
      </c>
      <c r="AQ414" s="17">
        <v>2</v>
      </c>
      <c r="AR414" s="18" t="s">
        <v>37</v>
      </c>
      <c r="AS414" s="19">
        <v>3213</v>
      </c>
      <c r="AT414" s="19" t="s">
        <v>37</v>
      </c>
      <c r="AV414" s="16">
        <v>207</v>
      </c>
      <c r="AW414" s="17">
        <v>7</v>
      </c>
      <c r="AX414" s="18" t="s">
        <v>37</v>
      </c>
      <c r="AY414" s="19">
        <v>1023</v>
      </c>
      <c r="AZ414" s="19" t="s">
        <v>37</v>
      </c>
    </row>
    <row r="415" spans="9:52" x14ac:dyDescent="0.15">
      <c r="I415" s="14">
        <v>44974</v>
      </c>
      <c r="J415" s="15">
        <v>0</v>
      </c>
      <c r="K415" s="15">
        <v>0</v>
      </c>
      <c r="L415" s="15">
        <v>39</v>
      </c>
      <c r="M415" s="15">
        <v>38</v>
      </c>
      <c r="N415" s="15">
        <v>0</v>
      </c>
      <c r="O415" s="15">
        <v>0</v>
      </c>
      <c r="P415" s="15">
        <v>33</v>
      </c>
      <c r="Q415" s="15">
        <v>32</v>
      </c>
      <c r="R415" s="15">
        <v>0</v>
      </c>
      <c r="S415" s="15">
        <v>0</v>
      </c>
      <c r="T415" s="15">
        <v>65</v>
      </c>
      <c r="U415" s="15">
        <v>0</v>
      </c>
      <c r="V415" s="15">
        <v>0</v>
      </c>
      <c r="W415" s="15">
        <v>0</v>
      </c>
      <c r="X415" s="15">
        <v>0</v>
      </c>
      <c r="Y415" s="15">
        <v>0</v>
      </c>
      <c r="Z415" s="15">
        <v>0</v>
      </c>
      <c r="AA415" s="15">
        <v>0</v>
      </c>
      <c r="AB415" s="15">
        <v>0</v>
      </c>
      <c r="AC415" s="15">
        <v>0</v>
      </c>
      <c r="AD415" s="15">
        <v>0</v>
      </c>
      <c r="AE415" s="15">
        <v>0</v>
      </c>
      <c r="AF415" s="15">
        <v>0</v>
      </c>
      <c r="AG415" s="15">
        <v>0</v>
      </c>
      <c r="AH415" s="15">
        <v>0</v>
      </c>
      <c r="AI415" s="15">
        <v>0</v>
      </c>
      <c r="AJ415" s="15">
        <v>0</v>
      </c>
      <c r="AK415" s="15">
        <v>0</v>
      </c>
      <c r="AL415" s="15">
        <v>0</v>
      </c>
      <c r="AM415" s="15">
        <v>0</v>
      </c>
      <c r="AN415" s="15">
        <v>0</v>
      </c>
      <c r="AP415" s="16">
        <v>207</v>
      </c>
      <c r="AQ415" s="17">
        <v>2</v>
      </c>
      <c r="AR415" s="18" t="s">
        <v>37</v>
      </c>
      <c r="AS415" s="19">
        <v>3420</v>
      </c>
      <c r="AT415" s="19" t="s">
        <v>37</v>
      </c>
      <c r="AV415" s="16">
        <v>207</v>
      </c>
      <c r="AW415" s="17">
        <v>7</v>
      </c>
      <c r="AX415" s="18" t="s">
        <v>37</v>
      </c>
      <c r="AY415" s="19">
        <v>1230</v>
      </c>
      <c r="AZ415" s="19" t="s">
        <v>37</v>
      </c>
    </row>
    <row r="416" spans="9:52" x14ac:dyDescent="0.15">
      <c r="I416" s="14">
        <v>44975</v>
      </c>
      <c r="J416" s="15">
        <v>0</v>
      </c>
      <c r="K416" s="15">
        <v>0</v>
      </c>
      <c r="L416" s="15">
        <v>39</v>
      </c>
      <c r="M416" s="15">
        <v>38</v>
      </c>
      <c r="N416" s="15">
        <v>0</v>
      </c>
      <c r="O416" s="15">
        <v>0</v>
      </c>
      <c r="P416" s="15">
        <v>33</v>
      </c>
      <c r="Q416" s="15">
        <v>32</v>
      </c>
      <c r="R416" s="15">
        <v>0</v>
      </c>
      <c r="S416" s="15">
        <v>0</v>
      </c>
      <c r="T416" s="15">
        <v>65</v>
      </c>
      <c r="U416" s="15">
        <v>0</v>
      </c>
      <c r="V416" s="15">
        <v>0</v>
      </c>
      <c r="W416" s="15">
        <v>0</v>
      </c>
      <c r="X416" s="15">
        <v>0</v>
      </c>
      <c r="Y416" s="15">
        <v>0</v>
      </c>
      <c r="Z416" s="15">
        <v>0</v>
      </c>
      <c r="AA416" s="15">
        <v>0</v>
      </c>
      <c r="AB416" s="15">
        <v>0</v>
      </c>
      <c r="AC416" s="15">
        <v>0</v>
      </c>
      <c r="AD416" s="15">
        <v>0</v>
      </c>
      <c r="AE416" s="15">
        <v>0</v>
      </c>
      <c r="AF416" s="15">
        <v>0</v>
      </c>
      <c r="AG416" s="15">
        <v>0</v>
      </c>
      <c r="AH416" s="15">
        <v>0</v>
      </c>
      <c r="AI416" s="15">
        <v>0</v>
      </c>
      <c r="AJ416" s="15">
        <v>0</v>
      </c>
      <c r="AK416" s="15">
        <v>0</v>
      </c>
      <c r="AL416" s="15">
        <v>0</v>
      </c>
      <c r="AM416" s="15">
        <v>0</v>
      </c>
      <c r="AN416" s="15">
        <v>0</v>
      </c>
      <c r="AP416" s="16">
        <v>207</v>
      </c>
      <c r="AQ416" s="17">
        <v>2</v>
      </c>
      <c r="AR416" s="18" t="s">
        <v>37</v>
      </c>
      <c r="AS416" s="19">
        <v>3627</v>
      </c>
      <c r="AT416" s="19" t="s">
        <v>37</v>
      </c>
      <c r="AV416" s="16">
        <v>207</v>
      </c>
      <c r="AW416" s="17">
        <v>7</v>
      </c>
      <c r="AX416" s="18">
        <v>7</v>
      </c>
      <c r="AY416" s="19">
        <v>1437</v>
      </c>
      <c r="AZ416" s="19">
        <v>1437</v>
      </c>
    </row>
    <row r="417" spans="9:52" x14ac:dyDescent="0.15">
      <c r="I417" s="14">
        <v>44976</v>
      </c>
      <c r="J417" s="15">
        <v>0</v>
      </c>
      <c r="K417" s="15">
        <v>0</v>
      </c>
      <c r="L417" s="15">
        <v>39</v>
      </c>
      <c r="M417" s="15">
        <v>38</v>
      </c>
      <c r="N417" s="15">
        <v>0</v>
      </c>
      <c r="O417" s="15">
        <v>0</v>
      </c>
      <c r="P417" s="15">
        <v>33</v>
      </c>
      <c r="Q417" s="15">
        <v>32</v>
      </c>
      <c r="R417" s="15">
        <v>0</v>
      </c>
      <c r="S417" s="15">
        <v>0</v>
      </c>
      <c r="T417" s="15">
        <v>66</v>
      </c>
      <c r="U417" s="15">
        <v>0</v>
      </c>
      <c r="V417" s="15">
        <v>0</v>
      </c>
      <c r="W417" s="15">
        <v>0</v>
      </c>
      <c r="X417" s="15">
        <v>0</v>
      </c>
      <c r="Y417" s="15">
        <v>0</v>
      </c>
      <c r="Z417" s="15">
        <v>0</v>
      </c>
      <c r="AA417" s="15">
        <v>0</v>
      </c>
      <c r="AB417" s="15">
        <v>0</v>
      </c>
      <c r="AC417" s="15">
        <v>0</v>
      </c>
      <c r="AD417" s="15">
        <v>0</v>
      </c>
      <c r="AE417" s="15">
        <v>0</v>
      </c>
      <c r="AF417" s="15">
        <v>0</v>
      </c>
      <c r="AG417" s="15">
        <v>0</v>
      </c>
      <c r="AH417" s="15">
        <v>0</v>
      </c>
      <c r="AI417" s="15">
        <v>0</v>
      </c>
      <c r="AJ417" s="15">
        <v>0</v>
      </c>
      <c r="AK417" s="15">
        <v>0</v>
      </c>
      <c r="AL417" s="15">
        <v>0</v>
      </c>
      <c r="AM417" s="15">
        <v>0</v>
      </c>
      <c r="AN417" s="15">
        <v>0</v>
      </c>
      <c r="AP417" s="16">
        <v>208</v>
      </c>
      <c r="AQ417" s="17">
        <v>2</v>
      </c>
      <c r="AR417" s="18" t="s">
        <v>37</v>
      </c>
      <c r="AS417" s="19">
        <v>3835</v>
      </c>
      <c r="AT417" s="19" t="s">
        <v>37</v>
      </c>
      <c r="AV417" s="16">
        <v>208</v>
      </c>
      <c r="AW417" s="17">
        <v>8</v>
      </c>
      <c r="AX417" s="18" t="s">
        <v>37</v>
      </c>
      <c r="AY417" s="19">
        <v>208</v>
      </c>
      <c r="AZ417" s="19" t="s">
        <v>37</v>
      </c>
    </row>
    <row r="418" spans="9:52" x14ac:dyDescent="0.15">
      <c r="I418" s="14">
        <v>44977</v>
      </c>
      <c r="J418" s="15">
        <v>0</v>
      </c>
      <c r="K418" s="15">
        <v>0</v>
      </c>
      <c r="L418" s="15">
        <v>39</v>
      </c>
      <c r="M418" s="15">
        <v>38</v>
      </c>
      <c r="N418" s="15">
        <v>0</v>
      </c>
      <c r="O418" s="15">
        <v>0</v>
      </c>
      <c r="P418" s="15">
        <v>33</v>
      </c>
      <c r="Q418" s="15">
        <v>32</v>
      </c>
      <c r="R418" s="15">
        <v>0</v>
      </c>
      <c r="S418" s="15">
        <v>0</v>
      </c>
      <c r="T418" s="15">
        <v>66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</v>
      </c>
      <c r="AA418" s="15">
        <v>0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P418" s="16">
        <v>208</v>
      </c>
      <c r="AQ418" s="17">
        <v>2</v>
      </c>
      <c r="AR418" s="18" t="s">
        <v>37</v>
      </c>
      <c r="AS418" s="19">
        <v>4043</v>
      </c>
      <c r="AT418" s="19" t="s">
        <v>37</v>
      </c>
      <c r="AV418" s="16">
        <v>208</v>
      </c>
      <c r="AW418" s="17">
        <v>8</v>
      </c>
      <c r="AX418" s="18" t="s">
        <v>37</v>
      </c>
      <c r="AY418" s="19">
        <v>416</v>
      </c>
      <c r="AZ418" s="19" t="s">
        <v>37</v>
      </c>
    </row>
    <row r="419" spans="9:52" x14ac:dyDescent="0.15">
      <c r="I419" s="14">
        <v>44978</v>
      </c>
      <c r="J419" s="15">
        <v>0</v>
      </c>
      <c r="K419" s="15">
        <v>0</v>
      </c>
      <c r="L419" s="15">
        <v>39</v>
      </c>
      <c r="M419" s="15">
        <v>38</v>
      </c>
      <c r="N419" s="15">
        <v>0</v>
      </c>
      <c r="O419" s="15">
        <v>0</v>
      </c>
      <c r="P419" s="15">
        <v>33</v>
      </c>
      <c r="Q419" s="15">
        <v>32</v>
      </c>
      <c r="R419" s="15">
        <v>0</v>
      </c>
      <c r="S419" s="15">
        <v>0</v>
      </c>
      <c r="T419" s="15">
        <v>66</v>
      </c>
      <c r="U419" s="15">
        <v>0</v>
      </c>
      <c r="V419" s="15">
        <v>0</v>
      </c>
      <c r="W419" s="15">
        <v>0</v>
      </c>
      <c r="X419" s="15">
        <v>0</v>
      </c>
      <c r="Y419" s="15">
        <v>0</v>
      </c>
      <c r="Z419" s="15">
        <v>0</v>
      </c>
      <c r="AA419" s="15">
        <v>0</v>
      </c>
      <c r="AB419" s="15">
        <v>0</v>
      </c>
      <c r="AC419" s="15">
        <v>0</v>
      </c>
      <c r="AD419" s="15">
        <v>0</v>
      </c>
      <c r="AE419" s="15">
        <v>0</v>
      </c>
      <c r="AF419" s="15">
        <v>0</v>
      </c>
      <c r="AG419" s="15">
        <v>0</v>
      </c>
      <c r="AH419" s="15">
        <v>0</v>
      </c>
      <c r="AI419" s="15">
        <v>0</v>
      </c>
      <c r="AJ419" s="15">
        <v>0</v>
      </c>
      <c r="AK419" s="15">
        <v>0</v>
      </c>
      <c r="AL419" s="15">
        <v>0</v>
      </c>
      <c r="AM419" s="15">
        <v>0</v>
      </c>
      <c r="AN419" s="15">
        <v>0</v>
      </c>
      <c r="AP419" s="16">
        <v>208</v>
      </c>
      <c r="AQ419" s="17">
        <v>2</v>
      </c>
      <c r="AR419" s="18" t="s">
        <v>37</v>
      </c>
      <c r="AS419" s="19">
        <v>4251</v>
      </c>
      <c r="AT419" s="19" t="s">
        <v>37</v>
      </c>
      <c r="AV419" s="16">
        <v>208</v>
      </c>
      <c r="AW419" s="17">
        <v>8</v>
      </c>
      <c r="AX419" s="18" t="s">
        <v>37</v>
      </c>
      <c r="AY419" s="19">
        <v>624</v>
      </c>
      <c r="AZ419" s="19" t="s">
        <v>37</v>
      </c>
    </row>
    <row r="420" spans="9:52" x14ac:dyDescent="0.15">
      <c r="I420" s="14">
        <v>44979</v>
      </c>
      <c r="J420" s="15">
        <v>0</v>
      </c>
      <c r="K420" s="15">
        <v>0</v>
      </c>
      <c r="L420" s="15">
        <v>40</v>
      </c>
      <c r="M420" s="15">
        <v>39</v>
      </c>
      <c r="N420" s="15">
        <v>0</v>
      </c>
      <c r="O420" s="15">
        <v>0</v>
      </c>
      <c r="P420" s="15">
        <v>34</v>
      </c>
      <c r="Q420" s="15">
        <v>33</v>
      </c>
      <c r="R420" s="15">
        <v>0</v>
      </c>
      <c r="S420" s="15">
        <v>0</v>
      </c>
      <c r="T420" s="15">
        <v>66</v>
      </c>
      <c r="U420" s="15">
        <v>0</v>
      </c>
      <c r="V420" s="15">
        <v>0</v>
      </c>
      <c r="W420" s="15">
        <v>0</v>
      </c>
      <c r="X420" s="15">
        <v>0</v>
      </c>
      <c r="Y420" s="15">
        <v>0</v>
      </c>
      <c r="Z420" s="15">
        <v>0</v>
      </c>
      <c r="AA420" s="15">
        <v>0</v>
      </c>
      <c r="AB420" s="15">
        <v>0</v>
      </c>
      <c r="AC420" s="15">
        <v>0</v>
      </c>
      <c r="AD420" s="15">
        <v>0</v>
      </c>
      <c r="AE420" s="15">
        <v>0</v>
      </c>
      <c r="AF420" s="15">
        <v>0</v>
      </c>
      <c r="AG420" s="15">
        <v>0</v>
      </c>
      <c r="AH420" s="15">
        <v>0</v>
      </c>
      <c r="AI420" s="15">
        <v>0</v>
      </c>
      <c r="AJ420" s="15">
        <v>0</v>
      </c>
      <c r="AK420" s="15">
        <v>0</v>
      </c>
      <c r="AL420" s="15">
        <v>0</v>
      </c>
      <c r="AM420" s="15">
        <v>0</v>
      </c>
      <c r="AN420" s="15">
        <v>0</v>
      </c>
      <c r="AP420" s="16">
        <v>212</v>
      </c>
      <c r="AQ420" s="17">
        <v>2</v>
      </c>
      <c r="AR420" s="18" t="s">
        <v>37</v>
      </c>
      <c r="AS420" s="19">
        <v>4463</v>
      </c>
      <c r="AT420" s="19" t="s">
        <v>37</v>
      </c>
      <c r="AV420" s="16">
        <v>212</v>
      </c>
      <c r="AW420" s="17">
        <v>8</v>
      </c>
      <c r="AX420" s="18" t="s">
        <v>37</v>
      </c>
      <c r="AY420" s="19">
        <v>836</v>
      </c>
      <c r="AZ420" s="19" t="s">
        <v>37</v>
      </c>
    </row>
    <row r="421" spans="9:52" x14ac:dyDescent="0.15">
      <c r="I421" s="14">
        <v>44980</v>
      </c>
      <c r="J421" s="15">
        <v>0</v>
      </c>
      <c r="K421" s="15">
        <v>0</v>
      </c>
      <c r="L421" s="15">
        <v>40</v>
      </c>
      <c r="M421" s="15">
        <v>39</v>
      </c>
      <c r="N421" s="15">
        <v>0</v>
      </c>
      <c r="O421" s="15">
        <v>0</v>
      </c>
      <c r="P421" s="15">
        <v>34</v>
      </c>
      <c r="Q421" s="15">
        <v>33</v>
      </c>
      <c r="R421" s="15">
        <v>0</v>
      </c>
      <c r="S421" s="15">
        <v>0</v>
      </c>
      <c r="T421" s="15">
        <v>66</v>
      </c>
      <c r="U421" s="15">
        <v>0</v>
      </c>
      <c r="V421" s="15">
        <v>0</v>
      </c>
      <c r="W421" s="15">
        <v>0</v>
      </c>
      <c r="X421" s="15">
        <v>0</v>
      </c>
      <c r="Y421" s="15">
        <v>0</v>
      </c>
      <c r="Z421" s="15">
        <v>0</v>
      </c>
      <c r="AA421" s="15">
        <v>0</v>
      </c>
      <c r="AB421" s="15">
        <v>0</v>
      </c>
      <c r="AC421" s="15">
        <v>0</v>
      </c>
      <c r="AD421" s="15">
        <v>0</v>
      </c>
      <c r="AE421" s="15">
        <v>0</v>
      </c>
      <c r="AF421" s="15">
        <v>0</v>
      </c>
      <c r="AG421" s="15">
        <v>0</v>
      </c>
      <c r="AH421" s="15">
        <v>0</v>
      </c>
      <c r="AI421" s="15">
        <v>0</v>
      </c>
      <c r="AJ421" s="15">
        <v>0</v>
      </c>
      <c r="AK421" s="15">
        <v>0</v>
      </c>
      <c r="AL421" s="15">
        <v>0</v>
      </c>
      <c r="AM421" s="15">
        <v>0</v>
      </c>
      <c r="AN421" s="15">
        <v>0</v>
      </c>
      <c r="AP421" s="16">
        <v>212</v>
      </c>
      <c r="AQ421" s="17">
        <v>2</v>
      </c>
      <c r="AR421" s="18" t="s">
        <v>37</v>
      </c>
      <c r="AS421" s="19">
        <v>4675</v>
      </c>
      <c r="AT421" s="19" t="s">
        <v>37</v>
      </c>
      <c r="AV421" s="16">
        <v>212</v>
      </c>
      <c r="AW421" s="17">
        <v>8</v>
      </c>
      <c r="AX421" s="18" t="s">
        <v>37</v>
      </c>
      <c r="AY421" s="19">
        <v>1048</v>
      </c>
      <c r="AZ421" s="19" t="s">
        <v>37</v>
      </c>
    </row>
    <row r="422" spans="9:52" x14ac:dyDescent="0.15">
      <c r="I422" s="14">
        <v>44981</v>
      </c>
      <c r="J422" s="15">
        <v>0</v>
      </c>
      <c r="K422" s="15">
        <v>0</v>
      </c>
      <c r="L422" s="15">
        <v>40</v>
      </c>
      <c r="M422" s="15">
        <v>39</v>
      </c>
      <c r="N422" s="15">
        <v>0</v>
      </c>
      <c r="O422" s="15">
        <v>0</v>
      </c>
      <c r="P422" s="15">
        <v>34</v>
      </c>
      <c r="Q422" s="15">
        <v>33</v>
      </c>
      <c r="R422" s="15">
        <v>0</v>
      </c>
      <c r="S422" s="15">
        <v>0</v>
      </c>
      <c r="T422" s="15">
        <v>66</v>
      </c>
      <c r="U422" s="15">
        <v>0</v>
      </c>
      <c r="V422" s="15">
        <v>0</v>
      </c>
      <c r="W422" s="15">
        <v>0</v>
      </c>
      <c r="X422" s="15">
        <v>0</v>
      </c>
      <c r="Y422" s="15">
        <v>0</v>
      </c>
      <c r="Z422" s="15">
        <v>0</v>
      </c>
      <c r="AA422" s="15">
        <v>0</v>
      </c>
      <c r="AB422" s="15">
        <v>0</v>
      </c>
      <c r="AC422" s="15">
        <v>0</v>
      </c>
      <c r="AD422" s="15">
        <v>0</v>
      </c>
      <c r="AE422" s="15">
        <v>0</v>
      </c>
      <c r="AF422" s="15">
        <v>0</v>
      </c>
      <c r="AG422" s="15">
        <v>0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P422" s="16">
        <v>212</v>
      </c>
      <c r="AQ422" s="17">
        <v>2</v>
      </c>
      <c r="AR422" s="18" t="s">
        <v>37</v>
      </c>
      <c r="AS422" s="19">
        <v>4887</v>
      </c>
      <c r="AT422" s="19" t="s">
        <v>37</v>
      </c>
      <c r="AV422" s="16">
        <v>212</v>
      </c>
      <c r="AW422" s="17">
        <v>8</v>
      </c>
      <c r="AX422" s="18" t="s">
        <v>37</v>
      </c>
      <c r="AY422" s="19">
        <v>1260</v>
      </c>
      <c r="AZ422" s="19" t="s">
        <v>37</v>
      </c>
    </row>
    <row r="423" spans="9:52" x14ac:dyDescent="0.15">
      <c r="I423" s="14">
        <v>44982</v>
      </c>
      <c r="J423" s="15">
        <v>0</v>
      </c>
      <c r="K423" s="15">
        <v>0</v>
      </c>
      <c r="L423" s="15">
        <v>40</v>
      </c>
      <c r="M423" s="15">
        <v>39</v>
      </c>
      <c r="N423" s="15">
        <v>0</v>
      </c>
      <c r="O423" s="15">
        <v>0</v>
      </c>
      <c r="P423" s="15">
        <v>34</v>
      </c>
      <c r="Q423" s="15">
        <v>33</v>
      </c>
      <c r="R423" s="15">
        <v>0</v>
      </c>
      <c r="S423" s="15">
        <v>0</v>
      </c>
      <c r="T423" s="15">
        <v>66</v>
      </c>
      <c r="U423" s="15">
        <v>0</v>
      </c>
      <c r="V423" s="15">
        <v>0</v>
      </c>
      <c r="W423" s="15">
        <v>0</v>
      </c>
      <c r="X423" s="15">
        <v>0</v>
      </c>
      <c r="Y423" s="15">
        <v>0</v>
      </c>
      <c r="Z423" s="15">
        <v>0</v>
      </c>
      <c r="AA423" s="15">
        <v>0</v>
      </c>
      <c r="AB423" s="15">
        <v>0</v>
      </c>
      <c r="AC423" s="15">
        <v>0</v>
      </c>
      <c r="AD423" s="15">
        <v>0</v>
      </c>
      <c r="AE423" s="15">
        <v>0</v>
      </c>
      <c r="AF423" s="15">
        <v>0</v>
      </c>
      <c r="AG423" s="15">
        <v>0</v>
      </c>
      <c r="AH423" s="15">
        <v>0</v>
      </c>
      <c r="AI423" s="15">
        <v>0</v>
      </c>
      <c r="AJ423" s="15">
        <v>0</v>
      </c>
      <c r="AK423" s="15">
        <v>0</v>
      </c>
      <c r="AL423" s="15">
        <v>0</v>
      </c>
      <c r="AM423" s="15">
        <v>0</v>
      </c>
      <c r="AN423" s="15">
        <v>0</v>
      </c>
      <c r="AP423" s="16">
        <v>212</v>
      </c>
      <c r="AQ423" s="17">
        <v>2</v>
      </c>
      <c r="AR423" s="18" t="s">
        <v>37</v>
      </c>
      <c r="AS423" s="19">
        <v>5099</v>
      </c>
      <c r="AT423" s="19" t="s">
        <v>37</v>
      </c>
      <c r="AV423" s="16">
        <v>212</v>
      </c>
      <c r="AW423" s="17">
        <v>8</v>
      </c>
      <c r="AX423" s="18">
        <v>8</v>
      </c>
      <c r="AY423" s="19">
        <v>1472</v>
      </c>
      <c r="AZ423" s="19">
        <v>1472</v>
      </c>
    </row>
    <row r="424" spans="9:52" x14ac:dyDescent="0.15">
      <c r="I424" s="14">
        <v>44983</v>
      </c>
      <c r="J424" s="15">
        <v>0</v>
      </c>
      <c r="K424" s="15">
        <v>0</v>
      </c>
      <c r="L424" s="15">
        <v>40</v>
      </c>
      <c r="M424" s="15">
        <v>39</v>
      </c>
      <c r="N424" s="15">
        <v>0</v>
      </c>
      <c r="O424" s="15">
        <v>0</v>
      </c>
      <c r="P424" s="15">
        <v>34</v>
      </c>
      <c r="Q424" s="15">
        <v>33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0</v>
      </c>
      <c r="Y424" s="15">
        <v>0</v>
      </c>
      <c r="Z424" s="15">
        <v>0</v>
      </c>
      <c r="AA424" s="15">
        <v>0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P424" s="16">
        <v>146</v>
      </c>
      <c r="AQ424" s="17">
        <v>2</v>
      </c>
      <c r="AR424" s="18" t="s">
        <v>37</v>
      </c>
      <c r="AS424" s="19">
        <v>5245</v>
      </c>
      <c r="AT424" s="19" t="s">
        <v>37</v>
      </c>
      <c r="AV424" s="16">
        <v>146</v>
      </c>
      <c r="AW424" s="17">
        <v>9</v>
      </c>
      <c r="AX424" s="18" t="s">
        <v>37</v>
      </c>
      <c r="AY424" s="19">
        <v>146</v>
      </c>
      <c r="AZ424" s="19" t="s">
        <v>37</v>
      </c>
    </row>
    <row r="425" spans="9:52" x14ac:dyDescent="0.15">
      <c r="I425" s="14">
        <v>44984</v>
      </c>
      <c r="J425" s="15">
        <v>0</v>
      </c>
      <c r="K425" s="15">
        <v>0</v>
      </c>
      <c r="L425" s="15">
        <v>40</v>
      </c>
      <c r="M425" s="15">
        <v>39</v>
      </c>
      <c r="N425" s="15">
        <v>0</v>
      </c>
      <c r="O425" s="15">
        <v>0</v>
      </c>
      <c r="P425" s="15">
        <v>34</v>
      </c>
      <c r="Q425" s="15">
        <v>33</v>
      </c>
      <c r="R425" s="15">
        <v>0</v>
      </c>
      <c r="S425" s="15">
        <v>0</v>
      </c>
      <c r="T425" s="15">
        <v>0</v>
      </c>
      <c r="U425" s="15">
        <v>0</v>
      </c>
      <c r="V425" s="15">
        <v>0</v>
      </c>
      <c r="W425" s="15">
        <v>0</v>
      </c>
      <c r="X425" s="15">
        <v>0</v>
      </c>
      <c r="Y425" s="15">
        <v>0</v>
      </c>
      <c r="Z425" s="15">
        <v>0</v>
      </c>
      <c r="AA425" s="15">
        <v>0</v>
      </c>
      <c r="AB425" s="15">
        <v>0</v>
      </c>
      <c r="AC425" s="15">
        <v>0</v>
      </c>
      <c r="AD425" s="15">
        <v>0</v>
      </c>
      <c r="AE425" s="15">
        <v>0</v>
      </c>
      <c r="AF425" s="15">
        <v>0</v>
      </c>
      <c r="AG425" s="15">
        <v>0</v>
      </c>
      <c r="AH425" s="15">
        <v>0</v>
      </c>
      <c r="AI425" s="15">
        <v>0</v>
      </c>
      <c r="AJ425" s="15">
        <v>0</v>
      </c>
      <c r="AK425" s="15">
        <v>0</v>
      </c>
      <c r="AL425" s="15">
        <v>0</v>
      </c>
      <c r="AM425" s="15">
        <v>0</v>
      </c>
      <c r="AN425" s="15">
        <v>0</v>
      </c>
      <c r="AP425" s="16">
        <v>146</v>
      </c>
      <c r="AQ425" s="17">
        <v>2</v>
      </c>
      <c r="AR425" s="18" t="s">
        <v>37</v>
      </c>
      <c r="AS425" s="19">
        <v>5391</v>
      </c>
      <c r="AT425" s="19" t="s">
        <v>37</v>
      </c>
      <c r="AV425" s="16">
        <v>146</v>
      </c>
      <c r="AW425" s="17">
        <v>9</v>
      </c>
      <c r="AX425" s="18" t="s">
        <v>37</v>
      </c>
      <c r="AY425" s="19">
        <v>292</v>
      </c>
      <c r="AZ425" s="19" t="s">
        <v>37</v>
      </c>
    </row>
    <row r="426" spans="9:52" x14ac:dyDescent="0.15">
      <c r="I426" s="14">
        <v>44985</v>
      </c>
      <c r="J426" s="15">
        <v>0</v>
      </c>
      <c r="K426" s="15">
        <v>0</v>
      </c>
      <c r="L426" s="15">
        <v>40</v>
      </c>
      <c r="M426" s="15">
        <v>39</v>
      </c>
      <c r="N426" s="15">
        <v>0</v>
      </c>
      <c r="O426" s="15">
        <v>0</v>
      </c>
      <c r="P426" s="15">
        <v>34</v>
      </c>
      <c r="Q426" s="15">
        <v>33</v>
      </c>
      <c r="R426" s="15">
        <v>0</v>
      </c>
      <c r="S426" s="15">
        <v>0</v>
      </c>
      <c r="T426" s="15">
        <v>0</v>
      </c>
      <c r="U426" s="15">
        <v>0</v>
      </c>
      <c r="V426" s="15">
        <v>0</v>
      </c>
      <c r="W426" s="15">
        <v>0</v>
      </c>
      <c r="X426" s="15">
        <v>0</v>
      </c>
      <c r="Y426" s="15">
        <v>0</v>
      </c>
      <c r="Z426" s="15">
        <v>0</v>
      </c>
      <c r="AA426" s="15">
        <v>0</v>
      </c>
      <c r="AB426" s="15">
        <v>0</v>
      </c>
      <c r="AC426" s="15">
        <v>0</v>
      </c>
      <c r="AD426" s="15">
        <v>0</v>
      </c>
      <c r="AE426" s="15">
        <v>0</v>
      </c>
      <c r="AF426" s="15">
        <v>0</v>
      </c>
      <c r="AG426" s="15">
        <v>0</v>
      </c>
      <c r="AH426" s="15">
        <v>0</v>
      </c>
      <c r="AI426" s="15">
        <v>0</v>
      </c>
      <c r="AJ426" s="15">
        <v>0</v>
      </c>
      <c r="AK426" s="15">
        <v>0</v>
      </c>
      <c r="AL426" s="15">
        <v>0</v>
      </c>
      <c r="AM426" s="15">
        <v>0</v>
      </c>
      <c r="AN426" s="15">
        <v>0</v>
      </c>
      <c r="AP426" s="16">
        <v>146</v>
      </c>
      <c r="AQ426" s="17">
        <v>2</v>
      </c>
      <c r="AR426" s="18">
        <v>2</v>
      </c>
      <c r="AS426" s="19">
        <v>5537</v>
      </c>
      <c r="AT426" s="19">
        <v>5537</v>
      </c>
      <c r="AV426" s="16">
        <v>146</v>
      </c>
      <c r="AW426" s="17">
        <v>9</v>
      </c>
      <c r="AX426" s="18" t="s">
        <v>37</v>
      </c>
      <c r="AY426" s="19">
        <v>438</v>
      </c>
      <c r="AZ426" s="19" t="s">
        <v>37</v>
      </c>
    </row>
    <row r="427" spans="9:52" x14ac:dyDescent="0.15">
      <c r="I427" s="14">
        <v>44986</v>
      </c>
      <c r="J427" s="15">
        <v>0</v>
      </c>
      <c r="K427" s="15">
        <v>0</v>
      </c>
      <c r="L427" s="15">
        <v>41</v>
      </c>
      <c r="M427" s="15">
        <v>40</v>
      </c>
      <c r="N427" s="15">
        <v>0</v>
      </c>
      <c r="O427" s="15">
        <v>0</v>
      </c>
      <c r="P427" s="15">
        <v>35</v>
      </c>
      <c r="Q427" s="15">
        <v>34</v>
      </c>
      <c r="R427" s="15">
        <v>0</v>
      </c>
      <c r="S427" s="15">
        <v>0</v>
      </c>
      <c r="T427" s="15">
        <v>0</v>
      </c>
      <c r="U427" s="15">
        <v>0</v>
      </c>
      <c r="V427" s="15">
        <v>0</v>
      </c>
      <c r="W427" s="15">
        <v>0</v>
      </c>
      <c r="X427" s="15">
        <v>0</v>
      </c>
      <c r="Y427" s="15">
        <v>0</v>
      </c>
      <c r="Z427" s="15">
        <v>0</v>
      </c>
      <c r="AA427" s="15">
        <v>0</v>
      </c>
      <c r="AB427" s="15">
        <v>0</v>
      </c>
      <c r="AC427" s="15">
        <v>0</v>
      </c>
      <c r="AD427" s="15">
        <v>0</v>
      </c>
      <c r="AE427" s="15">
        <v>0</v>
      </c>
      <c r="AF427" s="15">
        <v>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5">
        <v>0</v>
      </c>
      <c r="AM427" s="15">
        <v>0</v>
      </c>
      <c r="AN427" s="15">
        <v>0</v>
      </c>
      <c r="AP427" s="16">
        <v>150</v>
      </c>
      <c r="AQ427" s="17">
        <v>3</v>
      </c>
      <c r="AR427" s="18" t="s">
        <v>37</v>
      </c>
      <c r="AS427" s="19">
        <v>150</v>
      </c>
      <c r="AT427" s="19" t="s">
        <v>37</v>
      </c>
      <c r="AV427" s="16">
        <v>150</v>
      </c>
      <c r="AW427" s="17">
        <v>9</v>
      </c>
      <c r="AX427" s="18" t="s">
        <v>37</v>
      </c>
      <c r="AY427" s="19">
        <v>588</v>
      </c>
      <c r="AZ427" s="19" t="s">
        <v>37</v>
      </c>
    </row>
    <row r="428" spans="9:52" x14ac:dyDescent="0.15">
      <c r="I428" s="14">
        <v>44987</v>
      </c>
      <c r="J428" s="15">
        <v>0</v>
      </c>
      <c r="K428" s="15">
        <v>0</v>
      </c>
      <c r="L428" s="15">
        <v>41</v>
      </c>
      <c r="M428" s="15">
        <v>40</v>
      </c>
      <c r="N428" s="15">
        <v>0</v>
      </c>
      <c r="O428" s="15">
        <v>0</v>
      </c>
      <c r="P428" s="15">
        <v>35</v>
      </c>
      <c r="Q428" s="15">
        <v>34</v>
      </c>
      <c r="R428" s="15">
        <v>0</v>
      </c>
      <c r="S428" s="15">
        <v>0</v>
      </c>
      <c r="T428" s="15">
        <v>0</v>
      </c>
      <c r="U428" s="15">
        <v>0</v>
      </c>
      <c r="V428" s="15">
        <v>0</v>
      </c>
      <c r="W428" s="15">
        <v>0</v>
      </c>
      <c r="X428" s="15">
        <v>0</v>
      </c>
      <c r="Y428" s="15">
        <v>0</v>
      </c>
      <c r="Z428" s="15">
        <v>0</v>
      </c>
      <c r="AA428" s="15">
        <v>0</v>
      </c>
      <c r="AB428" s="15">
        <v>0</v>
      </c>
      <c r="AC428" s="15">
        <v>0</v>
      </c>
      <c r="AD428" s="15">
        <v>0</v>
      </c>
      <c r="AE428" s="15">
        <v>0</v>
      </c>
      <c r="AF428" s="15">
        <v>0</v>
      </c>
      <c r="AG428" s="15">
        <v>0</v>
      </c>
      <c r="AH428" s="15">
        <v>0</v>
      </c>
      <c r="AI428" s="15">
        <v>0</v>
      </c>
      <c r="AJ428" s="15">
        <v>0</v>
      </c>
      <c r="AK428" s="15">
        <v>0</v>
      </c>
      <c r="AL428" s="15">
        <v>0</v>
      </c>
      <c r="AM428" s="15">
        <v>0</v>
      </c>
      <c r="AN428" s="15">
        <v>0</v>
      </c>
      <c r="AP428" s="16">
        <v>150</v>
      </c>
      <c r="AQ428" s="17">
        <v>3</v>
      </c>
      <c r="AR428" s="18" t="s">
        <v>37</v>
      </c>
      <c r="AS428" s="19">
        <v>300</v>
      </c>
      <c r="AT428" s="19" t="s">
        <v>37</v>
      </c>
      <c r="AV428" s="16">
        <v>150</v>
      </c>
      <c r="AW428" s="17">
        <v>9</v>
      </c>
      <c r="AX428" s="18" t="s">
        <v>37</v>
      </c>
      <c r="AY428" s="19">
        <v>738</v>
      </c>
      <c r="AZ428" s="19" t="s">
        <v>37</v>
      </c>
    </row>
    <row r="429" spans="9:52" x14ac:dyDescent="0.15">
      <c r="I429" s="14">
        <v>44988</v>
      </c>
      <c r="J429" s="15">
        <v>0</v>
      </c>
      <c r="K429" s="15">
        <v>0</v>
      </c>
      <c r="L429" s="15">
        <v>41</v>
      </c>
      <c r="M429" s="15">
        <v>40</v>
      </c>
      <c r="N429" s="15">
        <v>0</v>
      </c>
      <c r="O429" s="15">
        <v>0</v>
      </c>
      <c r="P429" s="15">
        <v>35</v>
      </c>
      <c r="Q429" s="15">
        <v>34</v>
      </c>
      <c r="R429" s="15">
        <v>0</v>
      </c>
      <c r="S429" s="15">
        <v>0</v>
      </c>
      <c r="T429" s="15">
        <v>0</v>
      </c>
      <c r="U429" s="15">
        <v>0</v>
      </c>
      <c r="V429" s="15">
        <v>0</v>
      </c>
      <c r="W429" s="15">
        <v>0</v>
      </c>
      <c r="X429" s="15">
        <v>0</v>
      </c>
      <c r="Y429" s="15">
        <v>0</v>
      </c>
      <c r="Z429" s="15">
        <v>0</v>
      </c>
      <c r="AA429" s="15">
        <v>0</v>
      </c>
      <c r="AB429" s="15">
        <v>0</v>
      </c>
      <c r="AC429" s="15">
        <v>0</v>
      </c>
      <c r="AD429" s="15">
        <v>0</v>
      </c>
      <c r="AE429" s="15">
        <v>0</v>
      </c>
      <c r="AF429" s="15">
        <v>0</v>
      </c>
      <c r="AG429" s="15">
        <v>0</v>
      </c>
      <c r="AH429" s="15">
        <v>0</v>
      </c>
      <c r="AI429" s="15">
        <v>0</v>
      </c>
      <c r="AJ429" s="15">
        <v>0</v>
      </c>
      <c r="AK429" s="15">
        <v>0</v>
      </c>
      <c r="AL429" s="15">
        <v>0</v>
      </c>
      <c r="AM429" s="15">
        <v>0</v>
      </c>
      <c r="AN429" s="15">
        <v>0</v>
      </c>
      <c r="AP429" s="16">
        <v>150</v>
      </c>
      <c r="AQ429" s="17">
        <v>3</v>
      </c>
      <c r="AR429" s="18" t="s">
        <v>37</v>
      </c>
      <c r="AS429" s="19">
        <v>450</v>
      </c>
      <c r="AT429" s="19" t="s">
        <v>37</v>
      </c>
      <c r="AV429" s="16">
        <v>150</v>
      </c>
      <c r="AW429" s="17">
        <v>9</v>
      </c>
      <c r="AX429" s="18" t="s">
        <v>37</v>
      </c>
      <c r="AY429" s="19">
        <v>888</v>
      </c>
      <c r="AZ429" s="19" t="s">
        <v>37</v>
      </c>
    </row>
    <row r="430" spans="9:52" x14ac:dyDescent="0.15">
      <c r="I430" s="14">
        <v>44989</v>
      </c>
      <c r="J430" s="15">
        <v>0</v>
      </c>
      <c r="K430" s="15">
        <v>0</v>
      </c>
      <c r="L430" s="15">
        <v>41</v>
      </c>
      <c r="M430" s="15">
        <v>40</v>
      </c>
      <c r="N430" s="15">
        <v>0</v>
      </c>
      <c r="O430" s="15">
        <v>0</v>
      </c>
      <c r="P430" s="15">
        <v>35</v>
      </c>
      <c r="Q430" s="15">
        <v>34</v>
      </c>
      <c r="R430" s="15">
        <v>0</v>
      </c>
      <c r="S430" s="15">
        <v>0</v>
      </c>
      <c r="T430" s="15">
        <v>0</v>
      </c>
      <c r="U430" s="15">
        <v>0</v>
      </c>
      <c r="V430" s="15">
        <v>0</v>
      </c>
      <c r="W430" s="15">
        <v>0</v>
      </c>
      <c r="X430" s="15">
        <v>0</v>
      </c>
      <c r="Y430" s="15">
        <v>0</v>
      </c>
      <c r="Z430" s="15">
        <v>0</v>
      </c>
      <c r="AA430" s="15">
        <v>0</v>
      </c>
      <c r="AB430" s="15">
        <v>0</v>
      </c>
      <c r="AC430" s="15">
        <v>0</v>
      </c>
      <c r="AD430" s="15">
        <v>0</v>
      </c>
      <c r="AE430" s="15">
        <v>0</v>
      </c>
      <c r="AF430" s="15">
        <v>0</v>
      </c>
      <c r="AG430" s="15">
        <v>0</v>
      </c>
      <c r="AH430" s="15">
        <v>0</v>
      </c>
      <c r="AI430" s="15">
        <v>0</v>
      </c>
      <c r="AJ430" s="15">
        <v>0</v>
      </c>
      <c r="AK430" s="15">
        <v>0</v>
      </c>
      <c r="AL430" s="15">
        <v>0</v>
      </c>
      <c r="AM430" s="15">
        <v>0</v>
      </c>
      <c r="AN430" s="15">
        <v>0</v>
      </c>
      <c r="AP430" s="16">
        <v>150</v>
      </c>
      <c r="AQ430" s="17">
        <v>3</v>
      </c>
      <c r="AR430" s="18" t="s">
        <v>37</v>
      </c>
      <c r="AS430" s="19">
        <v>600</v>
      </c>
      <c r="AT430" s="19" t="s">
        <v>37</v>
      </c>
      <c r="AV430" s="16">
        <v>150</v>
      </c>
      <c r="AW430" s="17">
        <v>9</v>
      </c>
      <c r="AX430" s="18">
        <v>9</v>
      </c>
      <c r="AY430" s="19">
        <v>1038</v>
      </c>
      <c r="AZ430" s="19">
        <v>1038</v>
      </c>
    </row>
    <row r="431" spans="9:52" x14ac:dyDescent="0.15">
      <c r="I431" s="14">
        <v>44990</v>
      </c>
      <c r="J431" s="15">
        <v>0</v>
      </c>
      <c r="K431" s="15">
        <v>0</v>
      </c>
      <c r="L431" s="15">
        <v>41</v>
      </c>
      <c r="M431" s="15">
        <v>40</v>
      </c>
      <c r="N431" s="15">
        <v>0</v>
      </c>
      <c r="O431" s="15">
        <v>0</v>
      </c>
      <c r="P431" s="15">
        <v>35</v>
      </c>
      <c r="Q431" s="15">
        <v>34</v>
      </c>
      <c r="R431" s="15">
        <v>0</v>
      </c>
      <c r="S431" s="15">
        <v>0</v>
      </c>
      <c r="T431" s="15">
        <v>0</v>
      </c>
      <c r="U431" s="15">
        <v>0</v>
      </c>
      <c r="V431" s="15">
        <v>0</v>
      </c>
      <c r="W431" s="15">
        <v>0</v>
      </c>
      <c r="X431" s="15">
        <v>0</v>
      </c>
      <c r="Y431" s="15">
        <v>0</v>
      </c>
      <c r="Z431" s="15">
        <v>0</v>
      </c>
      <c r="AA431" s="15">
        <v>0</v>
      </c>
      <c r="AB431" s="15">
        <v>0</v>
      </c>
      <c r="AC431" s="15">
        <v>0</v>
      </c>
      <c r="AD431" s="15">
        <v>0</v>
      </c>
      <c r="AE431" s="15">
        <v>0</v>
      </c>
      <c r="AF431" s="15">
        <v>0</v>
      </c>
      <c r="AG431" s="15">
        <v>0</v>
      </c>
      <c r="AH431" s="15">
        <v>0</v>
      </c>
      <c r="AI431" s="15">
        <v>0</v>
      </c>
      <c r="AJ431" s="15">
        <v>0</v>
      </c>
      <c r="AK431" s="15">
        <v>0</v>
      </c>
      <c r="AL431" s="15">
        <v>0</v>
      </c>
      <c r="AM431" s="15">
        <v>0</v>
      </c>
      <c r="AN431" s="15">
        <v>0</v>
      </c>
      <c r="AP431" s="16">
        <v>150</v>
      </c>
      <c r="AQ431" s="17">
        <v>3</v>
      </c>
      <c r="AR431" s="18" t="s">
        <v>37</v>
      </c>
      <c r="AS431" s="19">
        <v>750</v>
      </c>
      <c r="AT431" s="19" t="s">
        <v>37</v>
      </c>
      <c r="AV431" s="16">
        <v>150</v>
      </c>
      <c r="AW431" s="17">
        <v>10</v>
      </c>
      <c r="AX431" s="18" t="s">
        <v>37</v>
      </c>
      <c r="AY431" s="19">
        <v>150</v>
      </c>
      <c r="AZ431" s="19" t="s">
        <v>37</v>
      </c>
    </row>
    <row r="432" spans="9:52" x14ac:dyDescent="0.15">
      <c r="I432" s="14">
        <v>44991</v>
      </c>
      <c r="J432" s="15">
        <v>0</v>
      </c>
      <c r="K432" s="15">
        <v>0</v>
      </c>
      <c r="L432" s="15">
        <v>41</v>
      </c>
      <c r="M432" s="15">
        <v>40</v>
      </c>
      <c r="N432" s="15">
        <v>0</v>
      </c>
      <c r="O432" s="15">
        <v>0</v>
      </c>
      <c r="P432" s="15">
        <v>35</v>
      </c>
      <c r="Q432" s="15">
        <v>34</v>
      </c>
      <c r="R432" s="15">
        <v>0</v>
      </c>
      <c r="S432" s="15">
        <v>0</v>
      </c>
      <c r="T432" s="15">
        <v>0</v>
      </c>
      <c r="U432" s="15">
        <v>0</v>
      </c>
      <c r="V432" s="15">
        <v>0</v>
      </c>
      <c r="W432" s="15">
        <v>0</v>
      </c>
      <c r="X432" s="15">
        <v>0</v>
      </c>
      <c r="Y432" s="15">
        <v>0</v>
      </c>
      <c r="Z432" s="15">
        <v>0</v>
      </c>
      <c r="AA432" s="15">
        <v>0</v>
      </c>
      <c r="AB432" s="15">
        <v>0</v>
      </c>
      <c r="AC432" s="15">
        <v>0</v>
      </c>
      <c r="AD432" s="15">
        <v>0</v>
      </c>
      <c r="AE432" s="15">
        <v>0</v>
      </c>
      <c r="AF432" s="15">
        <v>0</v>
      </c>
      <c r="AG432" s="15">
        <v>0</v>
      </c>
      <c r="AH432" s="15">
        <v>0</v>
      </c>
      <c r="AI432" s="15">
        <v>0</v>
      </c>
      <c r="AJ432" s="15">
        <v>0</v>
      </c>
      <c r="AK432" s="15">
        <v>0</v>
      </c>
      <c r="AL432" s="15">
        <v>0</v>
      </c>
      <c r="AM432" s="15">
        <v>0</v>
      </c>
      <c r="AN432" s="15">
        <v>0</v>
      </c>
      <c r="AP432" s="16">
        <v>150</v>
      </c>
      <c r="AQ432" s="17">
        <v>3</v>
      </c>
      <c r="AR432" s="18" t="s">
        <v>37</v>
      </c>
      <c r="AS432" s="19">
        <v>900</v>
      </c>
      <c r="AT432" s="19" t="s">
        <v>37</v>
      </c>
      <c r="AV432" s="16">
        <v>150</v>
      </c>
      <c r="AW432" s="17">
        <v>10</v>
      </c>
      <c r="AX432" s="18" t="s">
        <v>37</v>
      </c>
      <c r="AY432" s="19">
        <v>300</v>
      </c>
      <c r="AZ432" s="19" t="s">
        <v>37</v>
      </c>
    </row>
    <row r="433" spans="9:52" x14ac:dyDescent="0.15">
      <c r="I433" s="14">
        <v>44992</v>
      </c>
      <c r="J433" s="15">
        <v>0</v>
      </c>
      <c r="K433" s="15">
        <v>0</v>
      </c>
      <c r="L433" s="15">
        <v>41</v>
      </c>
      <c r="M433" s="15">
        <v>40</v>
      </c>
      <c r="N433" s="15">
        <v>0</v>
      </c>
      <c r="O433" s="15">
        <v>0</v>
      </c>
      <c r="P433" s="15">
        <v>35</v>
      </c>
      <c r="Q433" s="15">
        <v>34</v>
      </c>
      <c r="R433" s="15">
        <v>0</v>
      </c>
      <c r="S433" s="15">
        <v>0</v>
      </c>
      <c r="T433" s="15">
        <v>0</v>
      </c>
      <c r="U433" s="15">
        <v>0</v>
      </c>
      <c r="V433" s="15">
        <v>0</v>
      </c>
      <c r="W433" s="15">
        <v>0</v>
      </c>
      <c r="X433" s="15">
        <v>0</v>
      </c>
      <c r="Y433" s="15">
        <v>0</v>
      </c>
      <c r="Z433" s="15">
        <v>0</v>
      </c>
      <c r="AA433" s="15">
        <v>0</v>
      </c>
      <c r="AB433" s="15">
        <v>0</v>
      </c>
      <c r="AC433" s="15">
        <v>0</v>
      </c>
      <c r="AD433" s="15">
        <v>0</v>
      </c>
      <c r="AE433" s="15">
        <v>0</v>
      </c>
      <c r="AF433" s="15">
        <v>0</v>
      </c>
      <c r="AG433" s="15">
        <v>0</v>
      </c>
      <c r="AH433" s="15">
        <v>0</v>
      </c>
      <c r="AI433" s="15">
        <v>0</v>
      </c>
      <c r="AJ433" s="15">
        <v>0</v>
      </c>
      <c r="AK433" s="15">
        <v>0</v>
      </c>
      <c r="AL433" s="15">
        <v>0</v>
      </c>
      <c r="AM433" s="15">
        <v>0</v>
      </c>
      <c r="AN433" s="15">
        <v>0</v>
      </c>
      <c r="AP433" s="16">
        <v>150</v>
      </c>
      <c r="AQ433" s="17">
        <v>3</v>
      </c>
      <c r="AR433" s="18" t="s">
        <v>37</v>
      </c>
      <c r="AS433" s="19">
        <v>1050</v>
      </c>
      <c r="AT433" s="19" t="s">
        <v>37</v>
      </c>
      <c r="AV433" s="16">
        <v>150</v>
      </c>
      <c r="AW433" s="17">
        <v>10</v>
      </c>
      <c r="AX433" s="18" t="s">
        <v>37</v>
      </c>
      <c r="AY433" s="19">
        <v>450</v>
      </c>
      <c r="AZ433" s="19" t="s">
        <v>37</v>
      </c>
    </row>
    <row r="434" spans="9:52" x14ac:dyDescent="0.15">
      <c r="I434" s="14">
        <v>44993</v>
      </c>
      <c r="J434" s="15">
        <v>0</v>
      </c>
      <c r="K434" s="15">
        <v>0</v>
      </c>
      <c r="L434" s="15">
        <v>42</v>
      </c>
      <c r="M434" s="15">
        <v>41</v>
      </c>
      <c r="N434" s="15">
        <v>0</v>
      </c>
      <c r="O434" s="15">
        <v>0</v>
      </c>
      <c r="P434" s="15">
        <v>36</v>
      </c>
      <c r="Q434" s="15">
        <v>35</v>
      </c>
      <c r="R434" s="15">
        <v>0</v>
      </c>
      <c r="S434" s="15">
        <v>0</v>
      </c>
      <c r="T434" s="15">
        <v>0</v>
      </c>
      <c r="U434" s="15">
        <v>0</v>
      </c>
      <c r="V434" s="15">
        <v>0</v>
      </c>
      <c r="W434" s="15">
        <v>0</v>
      </c>
      <c r="X434" s="15">
        <v>0</v>
      </c>
      <c r="Y434" s="15">
        <v>0</v>
      </c>
      <c r="Z434" s="15">
        <v>0</v>
      </c>
      <c r="AA434" s="15">
        <v>0</v>
      </c>
      <c r="AB434" s="15">
        <v>0</v>
      </c>
      <c r="AC434" s="15">
        <v>0</v>
      </c>
      <c r="AD434" s="15">
        <v>0</v>
      </c>
      <c r="AE434" s="15">
        <v>0</v>
      </c>
      <c r="AF434" s="15">
        <v>0</v>
      </c>
      <c r="AG434" s="15">
        <v>0</v>
      </c>
      <c r="AH434" s="15">
        <v>0</v>
      </c>
      <c r="AI434" s="15">
        <v>0</v>
      </c>
      <c r="AJ434" s="15">
        <v>0</v>
      </c>
      <c r="AK434" s="15">
        <v>0</v>
      </c>
      <c r="AL434" s="15">
        <v>0</v>
      </c>
      <c r="AM434" s="15">
        <v>0</v>
      </c>
      <c r="AN434" s="15">
        <v>0</v>
      </c>
      <c r="AP434" s="16">
        <v>154</v>
      </c>
      <c r="AQ434" s="17">
        <v>3</v>
      </c>
      <c r="AR434" s="18" t="s">
        <v>37</v>
      </c>
      <c r="AS434" s="19">
        <v>1204</v>
      </c>
      <c r="AT434" s="19" t="s">
        <v>37</v>
      </c>
      <c r="AV434" s="16">
        <v>154</v>
      </c>
      <c r="AW434" s="17">
        <v>10</v>
      </c>
      <c r="AX434" s="18" t="s">
        <v>37</v>
      </c>
      <c r="AY434" s="19">
        <v>604</v>
      </c>
      <c r="AZ434" s="19" t="s">
        <v>37</v>
      </c>
    </row>
    <row r="435" spans="9:52" x14ac:dyDescent="0.15">
      <c r="I435" s="14">
        <v>44994</v>
      </c>
      <c r="J435" s="15">
        <v>0</v>
      </c>
      <c r="K435" s="15">
        <v>0</v>
      </c>
      <c r="L435" s="15">
        <v>42</v>
      </c>
      <c r="M435" s="15">
        <v>41</v>
      </c>
      <c r="N435" s="15">
        <v>0</v>
      </c>
      <c r="O435" s="15">
        <v>0</v>
      </c>
      <c r="P435" s="15">
        <v>36</v>
      </c>
      <c r="Q435" s="15">
        <v>35</v>
      </c>
      <c r="R435" s="15">
        <v>0</v>
      </c>
      <c r="S435" s="15">
        <v>0</v>
      </c>
      <c r="T435" s="15">
        <v>0</v>
      </c>
      <c r="U435" s="15">
        <v>0</v>
      </c>
      <c r="V435" s="15">
        <v>0</v>
      </c>
      <c r="W435" s="15">
        <v>0</v>
      </c>
      <c r="X435" s="15">
        <v>0</v>
      </c>
      <c r="Y435" s="15">
        <v>0</v>
      </c>
      <c r="Z435" s="15">
        <v>0</v>
      </c>
      <c r="AA435" s="15">
        <v>0</v>
      </c>
      <c r="AB435" s="15">
        <v>0</v>
      </c>
      <c r="AC435" s="15">
        <v>0</v>
      </c>
      <c r="AD435" s="15">
        <v>0</v>
      </c>
      <c r="AE435" s="15">
        <v>0</v>
      </c>
      <c r="AF435" s="15">
        <v>0</v>
      </c>
      <c r="AG435" s="15">
        <v>0</v>
      </c>
      <c r="AH435" s="15">
        <v>0</v>
      </c>
      <c r="AI435" s="15">
        <v>0</v>
      </c>
      <c r="AJ435" s="15">
        <v>0</v>
      </c>
      <c r="AK435" s="15">
        <v>0</v>
      </c>
      <c r="AL435" s="15">
        <v>0</v>
      </c>
      <c r="AM435" s="15">
        <v>0</v>
      </c>
      <c r="AN435" s="15">
        <v>0</v>
      </c>
      <c r="AP435" s="16">
        <v>154</v>
      </c>
      <c r="AQ435" s="17">
        <v>3</v>
      </c>
      <c r="AR435" s="18" t="s">
        <v>37</v>
      </c>
      <c r="AS435" s="19">
        <v>1358</v>
      </c>
      <c r="AT435" s="19" t="s">
        <v>37</v>
      </c>
      <c r="AV435" s="16">
        <v>154</v>
      </c>
      <c r="AW435" s="17">
        <v>10</v>
      </c>
      <c r="AX435" s="18" t="s">
        <v>37</v>
      </c>
      <c r="AY435" s="19">
        <v>758</v>
      </c>
      <c r="AZ435" s="19" t="s">
        <v>37</v>
      </c>
    </row>
    <row r="436" spans="9:52" x14ac:dyDescent="0.15">
      <c r="I436" s="14">
        <v>44995</v>
      </c>
      <c r="J436" s="15">
        <v>0</v>
      </c>
      <c r="K436" s="15">
        <v>0</v>
      </c>
      <c r="L436" s="15">
        <v>42</v>
      </c>
      <c r="M436" s="15">
        <v>41</v>
      </c>
      <c r="N436" s="15">
        <v>0</v>
      </c>
      <c r="O436" s="15">
        <v>0</v>
      </c>
      <c r="P436" s="15">
        <v>36</v>
      </c>
      <c r="Q436" s="15">
        <v>35</v>
      </c>
      <c r="R436" s="15">
        <v>0</v>
      </c>
      <c r="S436" s="15">
        <v>0</v>
      </c>
      <c r="T436" s="15">
        <v>0</v>
      </c>
      <c r="U436" s="15">
        <v>0</v>
      </c>
      <c r="V436" s="15">
        <v>0</v>
      </c>
      <c r="W436" s="15">
        <v>0</v>
      </c>
      <c r="X436" s="15">
        <v>0</v>
      </c>
      <c r="Y436" s="15">
        <v>0</v>
      </c>
      <c r="Z436" s="15">
        <v>0</v>
      </c>
      <c r="AA436" s="15">
        <v>0</v>
      </c>
      <c r="AB436" s="15">
        <v>0</v>
      </c>
      <c r="AC436" s="15">
        <v>0</v>
      </c>
      <c r="AD436" s="15">
        <v>0</v>
      </c>
      <c r="AE436" s="15">
        <v>0</v>
      </c>
      <c r="AF436" s="15">
        <v>0</v>
      </c>
      <c r="AG436" s="15">
        <v>0</v>
      </c>
      <c r="AH436" s="15">
        <v>0</v>
      </c>
      <c r="AI436" s="15">
        <v>0</v>
      </c>
      <c r="AJ436" s="15">
        <v>0</v>
      </c>
      <c r="AK436" s="15">
        <v>0</v>
      </c>
      <c r="AL436" s="15">
        <v>0</v>
      </c>
      <c r="AM436" s="15">
        <v>0</v>
      </c>
      <c r="AN436" s="15">
        <v>0</v>
      </c>
      <c r="AP436" s="16">
        <v>154</v>
      </c>
      <c r="AQ436" s="17">
        <v>3</v>
      </c>
      <c r="AR436" s="18" t="s">
        <v>37</v>
      </c>
      <c r="AS436" s="19">
        <v>1512</v>
      </c>
      <c r="AT436" s="19" t="s">
        <v>37</v>
      </c>
      <c r="AV436" s="16">
        <v>154</v>
      </c>
      <c r="AW436" s="17">
        <v>10</v>
      </c>
      <c r="AX436" s="18" t="s">
        <v>37</v>
      </c>
      <c r="AY436" s="19">
        <v>912</v>
      </c>
      <c r="AZ436" s="19" t="s">
        <v>37</v>
      </c>
    </row>
    <row r="437" spans="9:52" x14ac:dyDescent="0.15">
      <c r="I437" s="14">
        <v>44996</v>
      </c>
      <c r="J437" s="15">
        <v>0</v>
      </c>
      <c r="K437" s="15">
        <v>0</v>
      </c>
      <c r="L437" s="15">
        <v>42</v>
      </c>
      <c r="M437" s="15">
        <v>41</v>
      </c>
      <c r="N437" s="15">
        <v>0</v>
      </c>
      <c r="O437" s="15">
        <v>0</v>
      </c>
      <c r="P437" s="15">
        <v>36</v>
      </c>
      <c r="Q437" s="15">
        <v>35</v>
      </c>
      <c r="R437" s="15">
        <v>0</v>
      </c>
      <c r="S437" s="15">
        <v>0</v>
      </c>
      <c r="T437" s="15">
        <v>0</v>
      </c>
      <c r="U437" s="15">
        <v>0</v>
      </c>
      <c r="V437" s="15">
        <v>0</v>
      </c>
      <c r="W437" s="15">
        <v>0</v>
      </c>
      <c r="X437" s="15">
        <v>0</v>
      </c>
      <c r="Y437" s="15">
        <v>0</v>
      </c>
      <c r="Z437" s="15">
        <v>0</v>
      </c>
      <c r="AA437" s="15">
        <v>0</v>
      </c>
      <c r="AB437" s="15">
        <v>0</v>
      </c>
      <c r="AC437" s="15">
        <v>0</v>
      </c>
      <c r="AD437" s="15">
        <v>0</v>
      </c>
      <c r="AE437" s="15">
        <v>0</v>
      </c>
      <c r="AF437" s="15">
        <v>0</v>
      </c>
      <c r="AG437" s="15">
        <v>0</v>
      </c>
      <c r="AH437" s="15">
        <v>0</v>
      </c>
      <c r="AI437" s="15">
        <v>0</v>
      </c>
      <c r="AJ437" s="15">
        <v>0</v>
      </c>
      <c r="AK437" s="15">
        <v>0</v>
      </c>
      <c r="AL437" s="15">
        <v>0</v>
      </c>
      <c r="AM437" s="15">
        <v>0</v>
      </c>
      <c r="AN437" s="15">
        <v>0</v>
      </c>
      <c r="AP437" s="16">
        <v>154</v>
      </c>
      <c r="AQ437" s="17">
        <v>3</v>
      </c>
      <c r="AR437" s="18" t="s">
        <v>37</v>
      </c>
      <c r="AS437" s="19">
        <v>1666</v>
      </c>
      <c r="AT437" s="19" t="s">
        <v>37</v>
      </c>
      <c r="AV437" s="16">
        <v>154</v>
      </c>
      <c r="AW437" s="17">
        <v>10</v>
      </c>
      <c r="AX437" s="18">
        <v>10</v>
      </c>
      <c r="AY437" s="19">
        <v>1066</v>
      </c>
      <c r="AZ437" s="19">
        <v>1066</v>
      </c>
    </row>
    <row r="438" spans="9:52" x14ac:dyDescent="0.15">
      <c r="I438" s="14">
        <v>44997</v>
      </c>
      <c r="J438" s="15">
        <v>0</v>
      </c>
      <c r="K438" s="15">
        <v>0</v>
      </c>
      <c r="L438" s="15">
        <v>42</v>
      </c>
      <c r="M438" s="15">
        <v>41</v>
      </c>
      <c r="N438" s="15">
        <v>0</v>
      </c>
      <c r="O438" s="15">
        <v>0</v>
      </c>
      <c r="P438" s="15">
        <v>36</v>
      </c>
      <c r="Q438" s="15">
        <v>35</v>
      </c>
      <c r="R438" s="15">
        <v>0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5">
        <v>0</v>
      </c>
      <c r="Z438" s="15">
        <v>0</v>
      </c>
      <c r="AA438" s="15">
        <v>0</v>
      </c>
      <c r="AB438" s="15">
        <v>0</v>
      </c>
      <c r="AC438" s="15">
        <v>0</v>
      </c>
      <c r="AD438" s="15">
        <v>0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5">
        <v>0</v>
      </c>
      <c r="AM438" s="15">
        <v>0</v>
      </c>
      <c r="AN438" s="15">
        <v>0</v>
      </c>
      <c r="AP438" s="16">
        <v>154</v>
      </c>
      <c r="AQ438" s="17">
        <v>3</v>
      </c>
      <c r="AR438" s="18" t="s">
        <v>37</v>
      </c>
      <c r="AS438" s="19">
        <v>1820</v>
      </c>
      <c r="AT438" s="19" t="s">
        <v>37</v>
      </c>
      <c r="AV438" s="16">
        <v>154</v>
      </c>
      <c r="AW438" s="17">
        <v>11</v>
      </c>
      <c r="AX438" s="18" t="s">
        <v>37</v>
      </c>
      <c r="AY438" s="19">
        <v>154</v>
      </c>
      <c r="AZ438" s="19" t="s">
        <v>37</v>
      </c>
    </row>
    <row r="439" spans="9:52" x14ac:dyDescent="0.15">
      <c r="I439" s="14">
        <v>44998</v>
      </c>
      <c r="J439" s="15">
        <v>0</v>
      </c>
      <c r="K439" s="15">
        <v>0</v>
      </c>
      <c r="L439" s="15">
        <v>42</v>
      </c>
      <c r="M439" s="15">
        <v>41</v>
      </c>
      <c r="N439" s="15">
        <v>0</v>
      </c>
      <c r="O439" s="15">
        <v>0</v>
      </c>
      <c r="P439" s="15">
        <v>36</v>
      </c>
      <c r="Q439" s="15">
        <v>35</v>
      </c>
      <c r="R439" s="15">
        <v>0</v>
      </c>
      <c r="S439" s="15">
        <v>0</v>
      </c>
      <c r="T439" s="15">
        <v>0</v>
      </c>
      <c r="U439" s="15">
        <v>0</v>
      </c>
      <c r="V439" s="15">
        <v>0</v>
      </c>
      <c r="W439" s="15">
        <v>0</v>
      </c>
      <c r="X439" s="15">
        <v>0</v>
      </c>
      <c r="Y439" s="15">
        <v>0</v>
      </c>
      <c r="Z439" s="15">
        <v>0</v>
      </c>
      <c r="AA439" s="15">
        <v>0</v>
      </c>
      <c r="AB439" s="15">
        <v>0</v>
      </c>
      <c r="AC439" s="15">
        <v>0</v>
      </c>
      <c r="AD439" s="15">
        <v>0</v>
      </c>
      <c r="AE439" s="15">
        <v>0</v>
      </c>
      <c r="AF439" s="15">
        <v>0</v>
      </c>
      <c r="AG439" s="15">
        <v>0</v>
      </c>
      <c r="AH439" s="15">
        <v>0</v>
      </c>
      <c r="AI439" s="15">
        <v>0</v>
      </c>
      <c r="AJ439" s="15">
        <v>0</v>
      </c>
      <c r="AK439" s="15">
        <v>0</v>
      </c>
      <c r="AL439" s="15">
        <v>0</v>
      </c>
      <c r="AM439" s="15">
        <v>0</v>
      </c>
      <c r="AN439" s="15">
        <v>0</v>
      </c>
      <c r="AP439" s="16">
        <v>154</v>
      </c>
      <c r="AQ439" s="17">
        <v>3</v>
      </c>
      <c r="AR439" s="18" t="s">
        <v>37</v>
      </c>
      <c r="AS439" s="19">
        <v>1974</v>
      </c>
      <c r="AT439" s="19" t="s">
        <v>37</v>
      </c>
      <c r="AV439" s="16">
        <v>154</v>
      </c>
      <c r="AW439" s="17">
        <v>11</v>
      </c>
      <c r="AX439" s="18" t="s">
        <v>37</v>
      </c>
      <c r="AY439" s="19">
        <v>308</v>
      </c>
      <c r="AZ439" s="19" t="s">
        <v>37</v>
      </c>
    </row>
    <row r="440" spans="9:52" x14ac:dyDescent="0.15">
      <c r="I440" s="14">
        <v>44999</v>
      </c>
      <c r="J440" s="15">
        <v>0</v>
      </c>
      <c r="K440" s="15">
        <v>0</v>
      </c>
      <c r="L440" s="15">
        <v>42</v>
      </c>
      <c r="M440" s="15">
        <v>41</v>
      </c>
      <c r="N440" s="15">
        <v>0</v>
      </c>
      <c r="O440" s="15">
        <v>0</v>
      </c>
      <c r="P440" s="15">
        <v>36</v>
      </c>
      <c r="Q440" s="15">
        <v>35</v>
      </c>
      <c r="R440" s="15">
        <v>0</v>
      </c>
      <c r="S440" s="15">
        <v>0</v>
      </c>
      <c r="T440" s="15">
        <v>0</v>
      </c>
      <c r="U440" s="15">
        <v>0</v>
      </c>
      <c r="V440" s="15">
        <v>0</v>
      </c>
      <c r="W440" s="15">
        <v>0</v>
      </c>
      <c r="X440" s="15">
        <v>0</v>
      </c>
      <c r="Y440" s="15">
        <v>0</v>
      </c>
      <c r="Z440" s="15">
        <v>0</v>
      </c>
      <c r="AA440" s="15">
        <v>0</v>
      </c>
      <c r="AB440" s="15">
        <v>0</v>
      </c>
      <c r="AC440" s="15">
        <v>0</v>
      </c>
      <c r="AD440" s="15">
        <v>0</v>
      </c>
      <c r="AE440" s="15">
        <v>0</v>
      </c>
      <c r="AF440" s="15">
        <v>0</v>
      </c>
      <c r="AG440" s="15">
        <v>0</v>
      </c>
      <c r="AH440" s="15">
        <v>0</v>
      </c>
      <c r="AI440" s="15">
        <v>0</v>
      </c>
      <c r="AJ440" s="15">
        <v>0</v>
      </c>
      <c r="AK440" s="15">
        <v>0</v>
      </c>
      <c r="AL440" s="15">
        <v>0</v>
      </c>
      <c r="AM440" s="15">
        <v>0</v>
      </c>
      <c r="AN440" s="15">
        <v>0</v>
      </c>
      <c r="AP440" s="16">
        <v>154</v>
      </c>
      <c r="AQ440" s="17">
        <v>3</v>
      </c>
      <c r="AR440" s="18" t="s">
        <v>37</v>
      </c>
      <c r="AS440" s="19">
        <v>2128</v>
      </c>
      <c r="AT440" s="19" t="s">
        <v>37</v>
      </c>
      <c r="AV440" s="16">
        <v>154</v>
      </c>
      <c r="AW440" s="17">
        <v>11</v>
      </c>
      <c r="AX440" s="18" t="s">
        <v>37</v>
      </c>
      <c r="AY440" s="19">
        <v>462</v>
      </c>
      <c r="AZ440" s="19" t="s">
        <v>37</v>
      </c>
    </row>
    <row r="441" spans="9:52" x14ac:dyDescent="0.15">
      <c r="I441" s="14">
        <v>45000</v>
      </c>
      <c r="J441" s="15">
        <v>0</v>
      </c>
      <c r="K441" s="15">
        <v>0</v>
      </c>
      <c r="L441" s="15">
        <v>43</v>
      </c>
      <c r="M441" s="15">
        <v>42</v>
      </c>
      <c r="N441" s="15">
        <v>0</v>
      </c>
      <c r="O441" s="15">
        <v>0</v>
      </c>
      <c r="P441" s="15">
        <v>37</v>
      </c>
      <c r="Q441" s="15">
        <v>36</v>
      </c>
      <c r="R441" s="15">
        <v>0</v>
      </c>
      <c r="S441" s="15">
        <v>0</v>
      </c>
      <c r="T441" s="15">
        <v>0</v>
      </c>
      <c r="U441" s="15">
        <v>0</v>
      </c>
      <c r="V441" s="15">
        <v>0</v>
      </c>
      <c r="W441" s="15">
        <v>0</v>
      </c>
      <c r="X441" s="15">
        <v>0</v>
      </c>
      <c r="Y441" s="15">
        <v>0</v>
      </c>
      <c r="Z441" s="15">
        <v>0</v>
      </c>
      <c r="AA441" s="15">
        <v>0</v>
      </c>
      <c r="AB441" s="15">
        <v>0</v>
      </c>
      <c r="AC441" s="15">
        <v>0</v>
      </c>
      <c r="AD441" s="15">
        <v>0</v>
      </c>
      <c r="AE441" s="15">
        <v>0</v>
      </c>
      <c r="AF441" s="15">
        <v>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5">
        <v>0</v>
      </c>
      <c r="AM441" s="15">
        <v>0</v>
      </c>
      <c r="AN441" s="15">
        <v>0</v>
      </c>
      <c r="AP441" s="16">
        <v>158</v>
      </c>
      <c r="AQ441" s="17">
        <v>3</v>
      </c>
      <c r="AR441" s="18" t="s">
        <v>37</v>
      </c>
      <c r="AS441" s="19">
        <v>2286</v>
      </c>
      <c r="AT441" s="19" t="s">
        <v>37</v>
      </c>
      <c r="AV441" s="16">
        <v>158</v>
      </c>
      <c r="AW441" s="17">
        <v>11</v>
      </c>
      <c r="AX441" s="18" t="s">
        <v>37</v>
      </c>
      <c r="AY441" s="19">
        <v>620</v>
      </c>
      <c r="AZ441" s="19" t="s">
        <v>37</v>
      </c>
    </row>
    <row r="442" spans="9:52" x14ac:dyDescent="0.15">
      <c r="I442" s="14">
        <v>45001</v>
      </c>
      <c r="J442" s="15">
        <v>0</v>
      </c>
      <c r="K442" s="15">
        <v>0</v>
      </c>
      <c r="L442" s="15">
        <v>43</v>
      </c>
      <c r="M442" s="15">
        <v>42</v>
      </c>
      <c r="N442" s="15">
        <v>0</v>
      </c>
      <c r="O442" s="15">
        <v>0</v>
      </c>
      <c r="P442" s="15">
        <v>37</v>
      </c>
      <c r="Q442" s="15">
        <v>36</v>
      </c>
      <c r="R442" s="15">
        <v>0</v>
      </c>
      <c r="S442" s="15">
        <v>0</v>
      </c>
      <c r="T442" s="15">
        <v>0</v>
      </c>
      <c r="U442" s="15">
        <v>0</v>
      </c>
      <c r="V442" s="15">
        <v>0</v>
      </c>
      <c r="W442" s="15">
        <v>0</v>
      </c>
      <c r="X442" s="15">
        <v>0</v>
      </c>
      <c r="Y442" s="15">
        <v>0</v>
      </c>
      <c r="Z442" s="15">
        <v>0</v>
      </c>
      <c r="AA442" s="15">
        <v>0</v>
      </c>
      <c r="AB442" s="15">
        <v>0</v>
      </c>
      <c r="AC442" s="15">
        <v>0</v>
      </c>
      <c r="AD442" s="15">
        <v>0</v>
      </c>
      <c r="AE442" s="15">
        <v>0</v>
      </c>
      <c r="AF442" s="15">
        <v>0</v>
      </c>
      <c r="AG442" s="15">
        <v>0</v>
      </c>
      <c r="AH442" s="15">
        <v>0</v>
      </c>
      <c r="AI442" s="15">
        <v>0</v>
      </c>
      <c r="AJ442" s="15">
        <v>0</v>
      </c>
      <c r="AK442" s="15">
        <v>0</v>
      </c>
      <c r="AL442" s="15">
        <v>0</v>
      </c>
      <c r="AM442" s="15">
        <v>0</v>
      </c>
      <c r="AN442" s="15">
        <v>0</v>
      </c>
      <c r="AP442" s="16">
        <v>158</v>
      </c>
      <c r="AQ442" s="17">
        <v>3</v>
      </c>
      <c r="AR442" s="18" t="s">
        <v>37</v>
      </c>
      <c r="AS442" s="19">
        <v>2444</v>
      </c>
      <c r="AT442" s="19" t="s">
        <v>37</v>
      </c>
      <c r="AV442" s="16">
        <v>158</v>
      </c>
      <c r="AW442" s="17">
        <v>11</v>
      </c>
      <c r="AX442" s="18" t="s">
        <v>37</v>
      </c>
      <c r="AY442" s="19">
        <v>778</v>
      </c>
      <c r="AZ442" s="19" t="s">
        <v>37</v>
      </c>
    </row>
    <row r="443" spans="9:52" x14ac:dyDescent="0.15">
      <c r="I443" s="14">
        <v>45002</v>
      </c>
      <c r="J443" s="15">
        <v>0</v>
      </c>
      <c r="K443" s="15">
        <v>0</v>
      </c>
      <c r="L443" s="15">
        <v>43</v>
      </c>
      <c r="M443" s="15">
        <v>42</v>
      </c>
      <c r="N443" s="15">
        <v>0</v>
      </c>
      <c r="O443" s="15">
        <v>0</v>
      </c>
      <c r="P443" s="15">
        <v>37</v>
      </c>
      <c r="Q443" s="15">
        <v>36</v>
      </c>
      <c r="R443" s="15">
        <v>0</v>
      </c>
      <c r="S443" s="15">
        <v>0</v>
      </c>
      <c r="T443" s="15">
        <v>0</v>
      </c>
      <c r="U443" s="15">
        <v>0</v>
      </c>
      <c r="V443" s="15">
        <v>0</v>
      </c>
      <c r="W443" s="15">
        <v>0</v>
      </c>
      <c r="X443" s="15">
        <v>0</v>
      </c>
      <c r="Y443" s="15">
        <v>0</v>
      </c>
      <c r="Z443" s="15">
        <v>0</v>
      </c>
      <c r="AA443" s="15">
        <v>0</v>
      </c>
      <c r="AB443" s="15">
        <v>0</v>
      </c>
      <c r="AC443" s="15">
        <v>0</v>
      </c>
      <c r="AD443" s="15">
        <v>0</v>
      </c>
      <c r="AE443" s="15">
        <v>0</v>
      </c>
      <c r="AF443" s="15">
        <v>0</v>
      </c>
      <c r="AG443" s="15">
        <v>0</v>
      </c>
      <c r="AH443" s="15">
        <v>0</v>
      </c>
      <c r="AI443" s="15">
        <v>0</v>
      </c>
      <c r="AJ443" s="15">
        <v>0</v>
      </c>
      <c r="AK443" s="15">
        <v>0</v>
      </c>
      <c r="AL443" s="15">
        <v>0</v>
      </c>
      <c r="AM443" s="15">
        <v>0</v>
      </c>
      <c r="AN443" s="15">
        <v>0</v>
      </c>
      <c r="AP443" s="16">
        <v>158</v>
      </c>
      <c r="AQ443" s="17">
        <v>3</v>
      </c>
      <c r="AR443" s="18" t="s">
        <v>37</v>
      </c>
      <c r="AS443" s="19">
        <v>2602</v>
      </c>
      <c r="AT443" s="19" t="s">
        <v>37</v>
      </c>
      <c r="AV443" s="16">
        <v>158</v>
      </c>
      <c r="AW443" s="17">
        <v>11</v>
      </c>
      <c r="AX443" s="18" t="s">
        <v>37</v>
      </c>
      <c r="AY443" s="19">
        <v>936</v>
      </c>
      <c r="AZ443" s="19" t="s">
        <v>37</v>
      </c>
    </row>
    <row r="444" spans="9:52" x14ac:dyDescent="0.15">
      <c r="I444" s="14">
        <v>45003</v>
      </c>
      <c r="J444" s="15">
        <v>0</v>
      </c>
      <c r="K444" s="15">
        <v>0</v>
      </c>
      <c r="L444" s="15">
        <v>43</v>
      </c>
      <c r="M444" s="15">
        <v>42</v>
      </c>
      <c r="N444" s="15">
        <v>0</v>
      </c>
      <c r="O444" s="15">
        <v>0</v>
      </c>
      <c r="P444" s="15">
        <v>37</v>
      </c>
      <c r="Q444" s="15">
        <v>36</v>
      </c>
      <c r="R444" s="15">
        <v>0</v>
      </c>
      <c r="S444" s="15">
        <v>0</v>
      </c>
      <c r="T444" s="15">
        <v>0</v>
      </c>
      <c r="U444" s="15">
        <v>0</v>
      </c>
      <c r="V444" s="15">
        <v>0</v>
      </c>
      <c r="W444" s="15">
        <v>0</v>
      </c>
      <c r="X444" s="15">
        <v>0</v>
      </c>
      <c r="Y444" s="15">
        <v>0</v>
      </c>
      <c r="Z444" s="15">
        <v>0</v>
      </c>
      <c r="AA444" s="15">
        <v>0</v>
      </c>
      <c r="AB444" s="15">
        <v>0</v>
      </c>
      <c r="AC444" s="15">
        <v>0</v>
      </c>
      <c r="AD444" s="15">
        <v>0</v>
      </c>
      <c r="AE444" s="15">
        <v>0</v>
      </c>
      <c r="AF444" s="15">
        <v>0</v>
      </c>
      <c r="AG444" s="15">
        <v>0</v>
      </c>
      <c r="AH444" s="15">
        <v>0</v>
      </c>
      <c r="AI444" s="15">
        <v>0</v>
      </c>
      <c r="AJ444" s="15">
        <v>0</v>
      </c>
      <c r="AK444" s="15">
        <v>0</v>
      </c>
      <c r="AL444" s="15">
        <v>0</v>
      </c>
      <c r="AM444" s="15">
        <v>0</v>
      </c>
      <c r="AN444" s="15">
        <v>0</v>
      </c>
      <c r="AP444" s="16">
        <v>158</v>
      </c>
      <c r="AQ444" s="17">
        <v>3</v>
      </c>
      <c r="AR444" s="18" t="s">
        <v>37</v>
      </c>
      <c r="AS444" s="19">
        <v>2760</v>
      </c>
      <c r="AT444" s="19" t="s">
        <v>37</v>
      </c>
      <c r="AV444" s="16">
        <v>158</v>
      </c>
      <c r="AW444" s="17">
        <v>11</v>
      </c>
      <c r="AX444" s="18">
        <v>11</v>
      </c>
      <c r="AY444" s="19">
        <v>1094</v>
      </c>
      <c r="AZ444" s="19">
        <v>1094</v>
      </c>
    </row>
    <row r="445" spans="9:52" x14ac:dyDescent="0.15">
      <c r="I445" s="14">
        <v>45004</v>
      </c>
      <c r="J445" s="15">
        <v>0</v>
      </c>
      <c r="K445" s="15">
        <v>0</v>
      </c>
      <c r="L445" s="15">
        <v>43</v>
      </c>
      <c r="M445" s="15">
        <v>42</v>
      </c>
      <c r="N445" s="15">
        <v>0</v>
      </c>
      <c r="O445" s="15">
        <v>0</v>
      </c>
      <c r="P445" s="15">
        <v>37</v>
      </c>
      <c r="Q445" s="15">
        <v>36</v>
      </c>
      <c r="R445" s="15">
        <v>0</v>
      </c>
      <c r="S445" s="15">
        <v>0</v>
      </c>
      <c r="T445" s="15">
        <v>0</v>
      </c>
      <c r="U445" s="15">
        <v>0</v>
      </c>
      <c r="V445" s="15">
        <v>0</v>
      </c>
      <c r="W445" s="15">
        <v>0</v>
      </c>
      <c r="X445" s="15">
        <v>0</v>
      </c>
      <c r="Y445" s="15">
        <v>0</v>
      </c>
      <c r="Z445" s="15">
        <v>0</v>
      </c>
      <c r="AA445" s="15">
        <v>0</v>
      </c>
      <c r="AB445" s="15">
        <v>0</v>
      </c>
      <c r="AC445" s="15">
        <v>0</v>
      </c>
      <c r="AD445" s="15">
        <v>0</v>
      </c>
      <c r="AE445" s="15">
        <v>0</v>
      </c>
      <c r="AF445" s="15">
        <v>0</v>
      </c>
      <c r="AG445" s="15">
        <v>0</v>
      </c>
      <c r="AH445" s="15">
        <v>0</v>
      </c>
      <c r="AI445" s="15">
        <v>0</v>
      </c>
      <c r="AJ445" s="15">
        <v>0</v>
      </c>
      <c r="AK445" s="15">
        <v>0</v>
      </c>
      <c r="AL445" s="15">
        <v>0</v>
      </c>
      <c r="AM445" s="15">
        <v>0</v>
      </c>
      <c r="AN445" s="15">
        <v>0</v>
      </c>
      <c r="AP445" s="16">
        <v>158</v>
      </c>
      <c r="AQ445" s="17">
        <v>3</v>
      </c>
      <c r="AR445" s="18" t="s">
        <v>37</v>
      </c>
      <c r="AS445" s="19">
        <v>2918</v>
      </c>
      <c r="AT445" s="19" t="s">
        <v>37</v>
      </c>
      <c r="AV445" s="16">
        <v>158</v>
      </c>
      <c r="AW445" s="17">
        <v>12</v>
      </c>
      <c r="AX445" s="18" t="s">
        <v>37</v>
      </c>
      <c r="AY445" s="19">
        <v>158</v>
      </c>
      <c r="AZ445" s="19" t="s">
        <v>37</v>
      </c>
    </row>
    <row r="446" spans="9:52" x14ac:dyDescent="0.15">
      <c r="I446" s="14">
        <v>45005</v>
      </c>
      <c r="J446" s="15">
        <v>0</v>
      </c>
      <c r="K446" s="15">
        <v>0</v>
      </c>
      <c r="L446" s="15">
        <v>43</v>
      </c>
      <c r="M446" s="15">
        <v>42</v>
      </c>
      <c r="N446" s="15">
        <v>0</v>
      </c>
      <c r="O446" s="15">
        <v>0</v>
      </c>
      <c r="P446" s="15">
        <v>37</v>
      </c>
      <c r="Q446" s="15">
        <v>36</v>
      </c>
      <c r="R446" s="15">
        <v>0</v>
      </c>
      <c r="S446" s="15">
        <v>0</v>
      </c>
      <c r="T446" s="15">
        <v>0</v>
      </c>
      <c r="U446" s="15">
        <v>0</v>
      </c>
      <c r="V446" s="15">
        <v>0</v>
      </c>
      <c r="W446" s="15">
        <v>0</v>
      </c>
      <c r="X446" s="15">
        <v>0</v>
      </c>
      <c r="Y446" s="15">
        <v>0</v>
      </c>
      <c r="Z446" s="15">
        <v>0</v>
      </c>
      <c r="AA446" s="15">
        <v>0</v>
      </c>
      <c r="AB446" s="15">
        <v>0</v>
      </c>
      <c r="AC446" s="15">
        <v>0</v>
      </c>
      <c r="AD446" s="15">
        <v>0</v>
      </c>
      <c r="AE446" s="15">
        <v>0</v>
      </c>
      <c r="AF446" s="15">
        <v>0</v>
      </c>
      <c r="AG446" s="15">
        <v>0</v>
      </c>
      <c r="AH446" s="15">
        <v>0</v>
      </c>
      <c r="AI446" s="15">
        <v>0</v>
      </c>
      <c r="AJ446" s="15">
        <v>0</v>
      </c>
      <c r="AK446" s="15">
        <v>0</v>
      </c>
      <c r="AL446" s="15">
        <v>0</v>
      </c>
      <c r="AM446" s="15">
        <v>0</v>
      </c>
      <c r="AN446" s="15">
        <v>0</v>
      </c>
      <c r="AP446" s="16">
        <v>158</v>
      </c>
      <c r="AQ446" s="17">
        <v>3</v>
      </c>
      <c r="AR446" s="18" t="s">
        <v>37</v>
      </c>
      <c r="AS446" s="19">
        <v>3076</v>
      </c>
      <c r="AT446" s="19" t="s">
        <v>37</v>
      </c>
      <c r="AV446" s="16">
        <v>158</v>
      </c>
      <c r="AW446" s="17">
        <v>12</v>
      </c>
      <c r="AX446" s="18" t="s">
        <v>37</v>
      </c>
      <c r="AY446" s="19">
        <v>316</v>
      </c>
      <c r="AZ446" s="19" t="s">
        <v>37</v>
      </c>
    </row>
    <row r="447" spans="9:52" x14ac:dyDescent="0.15">
      <c r="I447" s="14">
        <v>45006</v>
      </c>
      <c r="J447" s="15">
        <v>0</v>
      </c>
      <c r="K447" s="15">
        <v>0</v>
      </c>
      <c r="L447" s="15">
        <v>43</v>
      </c>
      <c r="M447" s="15">
        <v>42</v>
      </c>
      <c r="N447" s="15">
        <v>0</v>
      </c>
      <c r="O447" s="15">
        <v>0</v>
      </c>
      <c r="P447" s="15">
        <v>37</v>
      </c>
      <c r="Q447" s="15">
        <v>36</v>
      </c>
      <c r="R447" s="15">
        <v>0</v>
      </c>
      <c r="S447" s="15">
        <v>0</v>
      </c>
      <c r="T447" s="15">
        <v>0</v>
      </c>
      <c r="U447" s="15">
        <v>0</v>
      </c>
      <c r="V447" s="15">
        <v>0</v>
      </c>
      <c r="W447" s="15">
        <v>0</v>
      </c>
      <c r="X447" s="15">
        <v>0</v>
      </c>
      <c r="Y447" s="15">
        <v>0</v>
      </c>
      <c r="Z447" s="15">
        <v>0</v>
      </c>
      <c r="AA447" s="15">
        <v>0</v>
      </c>
      <c r="AB447" s="15">
        <v>0</v>
      </c>
      <c r="AC447" s="15">
        <v>0</v>
      </c>
      <c r="AD447" s="15">
        <v>0</v>
      </c>
      <c r="AE447" s="15">
        <v>0</v>
      </c>
      <c r="AF447" s="15">
        <v>0</v>
      </c>
      <c r="AG447" s="15">
        <v>0</v>
      </c>
      <c r="AH447" s="15">
        <v>0</v>
      </c>
      <c r="AI447" s="15">
        <v>0</v>
      </c>
      <c r="AJ447" s="15">
        <v>0</v>
      </c>
      <c r="AK447" s="15">
        <v>0</v>
      </c>
      <c r="AL447" s="15">
        <v>0</v>
      </c>
      <c r="AM447" s="15">
        <v>0</v>
      </c>
      <c r="AN447" s="15">
        <v>0</v>
      </c>
      <c r="AP447" s="16">
        <v>158</v>
      </c>
      <c r="AQ447" s="17">
        <v>3</v>
      </c>
      <c r="AR447" s="18" t="s">
        <v>37</v>
      </c>
      <c r="AS447" s="19">
        <v>3234</v>
      </c>
      <c r="AT447" s="19" t="s">
        <v>37</v>
      </c>
      <c r="AV447" s="16">
        <v>158</v>
      </c>
      <c r="AW447" s="17">
        <v>12</v>
      </c>
      <c r="AX447" s="18" t="s">
        <v>37</v>
      </c>
      <c r="AY447" s="19">
        <v>474</v>
      </c>
      <c r="AZ447" s="19" t="s">
        <v>37</v>
      </c>
    </row>
    <row r="448" spans="9:52" x14ac:dyDescent="0.15">
      <c r="I448" s="14">
        <v>45007</v>
      </c>
      <c r="J448" s="15">
        <v>0</v>
      </c>
      <c r="K448" s="15">
        <v>0</v>
      </c>
      <c r="L448" s="15">
        <v>44</v>
      </c>
      <c r="M448" s="15">
        <v>43</v>
      </c>
      <c r="N448" s="15">
        <v>0</v>
      </c>
      <c r="O448" s="15">
        <v>0</v>
      </c>
      <c r="P448" s="15">
        <v>38</v>
      </c>
      <c r="Q448" s="15">
        <v>37</v>
      </c>
      <c r="R448" s="15">
        <v>0</v>
      </c>
      <c r="S448" s="15">
        <v>0</v>
      </c>
      <c r="T448" s="15">
        <v>0</v>
      </c>
      <c r="U448" s="15">
        <v>0</v>
      </c>
      <c r="V448" s="15">
        <v>0</v>
      </c>
      <c r="W448" s="15">
        <v>0</v>
      </c>
      <c r="X448" s="15">
        <v>0</v>
      </c>
      <c r="Y448" s="15">
        <v>0</v>
      </c>
      <c r="Z448" s="15">
        <v>0</v>
      </c>
      <c r="AA448" s="15">
        <v>0</v>
      </c>
      <c r="AB448" s="15">
        <v>0</v>
      </c>
      <c r="AC448" s="15">
        <v>0</v>
      </c>
      <c r="AD448" s="15">
        <v>0</v>
      </c>
      <c r="AE448" s="15">
        <v>0</v>
      </c>
      <c r="AF448" s="15">
        <v>0</v>
      </c>
      <c r="AG448" s="15">
        <v>0</v>
      </c>
      <c r="AH448" s="15">
        <v>0</v>
      </c>
      <c r="AI448" s="15">
        <v>0</v>
      </c>
      <c r="AJ448" s="15">
        <v>0</v>
      </c>
      <c r="AK448" s="15">
        <v>0</v>
      </c>
      <c r="AL448" s="15">
        <v>0</v>
      </c>
      <c r="AM448" s="15">
        <v>0</v>
      </c>
      <c r="AN448" s="15">
        <v>0</v>
      </c>
      <c r="AP448" s="16">
        <v>162</v>
      </c>
      <c r="AQ448" s="17">
        <v>3</v>
      </c>
      <c r="AR448" s="18" t="s">
        <v>37</v>
      </c>
      <c r="AS448" s="19">
        <v>3396</v>
      </c>
      <c r="AT448" s="19" t="s">
        <v>37</v>
      </c>
      <c r="AV448" s="16">
        <v>162</v>
      </c>
      <c r="AW448" s="17">
        <v>12</v>
      </c>
      <c r="AX448" s="18" t="s">
        <v>37</v>
      </c>
      <c r="AY448" s="19">
        <v>636</v>
      </c>
      <c r="AZ448" s="19" t="s">
        <v>37</v>
      </c>
    </row>
    <row r="449" spans="9:52" x14ac:dyDescent="0.15">
      <c r="I449" s="14">
        <v>45008</v>
      </c>
      <c r="J449" s="15">
        <v>0</v>
      </c>
      <c r="K449" s="15">
        <v>0</v>
      </c>
      <c r="L449" s="15">
        <v>44</v>
      </c>
      <c r="M449" s="15">
        <v>43</v>
      </c>
      <c r="N449" s="15">
        <v>0</v>
      </c>
      <c r="O449" s="15">
        <v>0</v>
      </c>
      <c r="P449" s="15">
        <v>38</v>
      </c>
      <c r="Q449" s="15">
        <v>37</v>
      </c>
      <c r="R449" s="15">
        <v>0</v>
      </c>
      <c r="S449" s="15">
        <v>0</v>
      </c>
      <c r="T449" s="15">
        <v>0</v>
      </c>
      <c r="U449" s="15">
        <v>0</v>
      </c>
      <c r="V449" s="15">
        <v>0</v>
      </c>
      <c r="W449" s="15">
        <v>0</v>
      </c>
      <c r="X449" s="15">
        <v>0</v>
      </c>
      <c r="Y449" s="15">
        <v>0</v>
      </c>
      <c r="Z449" s="15">
        <v>0</v>
      </c>
      <c r="AA449" s="15">
        <v>0</v>
      </c>
      <c r="AB449" s="15">
        <v>0</v>
      </c>
      <c r="AC449" s="15">
        <v>0</v>
      </c>
      <c r="AD449" s="15">
        <v>0</v>
      </c>
      <c r="AE449" s="15">
        <v>0</v>
      </c>
      <c r="AF449" s="15">
        <v>0</v>
      </c>
      <c r="AG449" s="15">
        <v>0</v>
      </c>
      <c r="AH449" s="15">
        <v>0</v>
      </c>
      <c r="AI449" s="15">
        <v>0</v>
      </c>
      <c r="AJ449" s="15">
        <v>0</v>
      </c>
      <c r="AK449" s="15">
        <v>0</v>
      </c>
      <c r="AL449" s="15">
        <v>0</v>
      </c>
      <c r="AM449" s="15">
        <v>0</v>
      </c>
      <c r="AN449" s="15">
        <v>0</v>
      </c>
      <c r="AP449" s="16">
        <v>162</v>
      </c>
      <c r="AQ449" s="17">
        <v>3</v>
      </c>
      <c r="AR449" s="18" t="s">
        <v>37</v>
      </c>
      <c r="AS449" s="19">
        <v>3558</v>
      </c>
      <c r="AT449" s="19" t="s">
        <v>37</v>
      </c>
      <c r="AV449" s="16">
        <v>162</v>
      </c>
      <c r="AW449" s="17">
        <v>12</v>
      </c>
      <c r="AX449" s="18" t="s">
        <v>37</v>
      </c>
      <c r="AY449" s="19">
        <v>798</v>
      </c>
      <c r="AZ449" s="19" t="s">
        <v>37</v>
      </c>
    </row>
    <row r="450" spans="9:52" x14ac:dyDescent="0.15">
      <c r="I450" s="14">
        <v>45009</v>
      </c>
      <c r="J450" s="15">
        <v>0</v>
      </c>
      <c r="K450" s="15">
        <v>0</v>
      </c>
      <c r="L450" s="15">
        <v>44</v>
      </c>
      <c r="M450" s="15">
        <v>43</v>
      </c>
      <c r="N450" s="15">
        <v>0</v>
      </c>
      <c r="O450" s="15">
        <v>0</v>
      </c>
      <c r="P450" s="15">
        <v>38</v>
      </c>
      <c r="Q450" s="15">
        <v>37</v>
      </c>
      <c r="R450" s="15">
        <v>0</v>
      </c>
      <c r="S450" s="15">
        <v>0</v>
      </c>
      <c r="T450" s="15">
        <v>0</v>
      </c>
      <c r="U450" s="15">
        <v>0</v>
      </c>
      <c r="V450" s="15">
        <v>0</v>
      </c>
      <c r="W450" s="15">
        <v>0</v>
      </c>
      <c r="X450" s="15">
        <v>0</v>
      </c>
      <c r="Y450" s="15">
        <v>0</v>
      </c>
      <c r="Z450" s="15">
        <v>0</v>
      </c>
      <c r="AA450" s="15">
        <v>0</v>
      </c>
      <c r="AB450" s="15">
        <v>0</v>
      </c>
      <c r="AC450" s="15">
        <v>0</v>
      </c>
      <c r="AD450" s="15">
        <v>0</v>
      </c>
      <c r="AE450" s="15">
        <v>0</v>
      </c>
      <c r="AF450" s="15">
        <v>0</v>
      </c>
      <c r="AG450" s="15">
        <v>0</v>
      </c>
      <c r="AH450" s="15">
        <v>0</v>
      </c>
      <c r="AI450" s="15">
        <v>0</v>
      </c>
      <c r="AJ450" s="15">
        <v>0</v>
      </c>
      <c r="AK450" s="15">
        <v>0</v>
      </c>
      <c r="AL450" s="15">
        <v>0</v>
      </c>
      <c r="AM450" s="15">
        <v>0</v>
      </c>
      <c r="AN450" s="15">
        <v>0</v>
      </c>
      <c r="AP450" s="16">
        <v>162</v>
      </c>
      <c r="AQ450" s="17">
        <v>3</v>
      </c>
      <c r="AR450" s="18" t="s">
        <v>37</v>
      </c>
      <c r="AS450" s="19">
        <v>3720</v>
      </c>
      <c r="AT450" s="19" t="s">
        <v>37</v>
      </c>
      <c r="AV450" s="16">
        <v>162</v>
      </c>
      <c r="AW450" s="17">
        <v>12</v>
      </c>
      <c r="AX450" s="18" t="s">
        <v>37</v>
      </c>
      <c r="AY450" s="19">
        <v>960</v>
      </c>
      <c r="AZ450" s="19" t="s">
        <v>37</v>
      </c>
    </row>
    <row r="451" spans="9:52" x14ac:dyDescent="0.15">
      <c r="I451" s="14">
        <v>45010</v>
      </c>
      <c r="J451" s="15">
        <v>0</v>
      </c>
      <c r="K451" s="15">
        <v>0</v>
      </c>
      <c r="L451" s="15">
        <v>44</v>
      </c>
      <c r="M451" s="15">
        <v>43</v>
      </c>
      <c r="N451" s="15">
        <v>0</v>
      </c>
      <c r="O451" s="15">
        <v>0</v>
      </c>
      <c r="P451" s="15">
        <v>38</v>
      </c>
      <c r="Q451" s="15">
        <v>37</v>
      </c>
      <c r="R451" s="15">
        <v>0</v>
      </c>
      <c r="S451" s="15">
        <v>0</v>
      </c>
      <c r="T451" s="15">
        <v>0</v>
      </c>
      <c r="U451" s="15">
        <v>0</v>
      </c>
      <c r="V451" s="15">
        <v>0</v>
      </c>
      <c r="W451" s="15">
        <v>0</v>
      </c>
      <c r="X451" s="15">
        <v>0</v>
      </c>
      <c r="Y451" s="15">
        <v>0</v>
      </c>
      <c r="Z451" s="15">
        <v>0</v>
      </c>
      <c r="AA451" s="15">
        <v>0</v>
      </c>
      <c r="AB451" s="15">
        <v>0</v>
      </c>
      <c r="AC451" s="15">
        <v>0</v>
      </c>
      <c r="AD451" s="15">
        <v>0</v>
      </c>
      <c r="AE451" s="15">
        <v>0</v>
      </c>
      <c r="AF451" s="15">
        <v>0</v>
      </c>
      <c r="AG451" s="15">
        <v>0</v>
      </c>
      <c r="AH451" s="15">
        <v>0</v>
      </c>
      <c r="AI451" s="15">
        <v>0</v>
      </c>
      <c r="AJ451" s="15">
        <v>0</v>
      </c>
      <c r="AK451" s="15">
        <v>0</v>
      </c>
      <c r="AL451" s="15">
        <v>0</v>
      </c>
      <c r="AM451" s="15">
        <v>0</v>
      </c>
      <c r="AN451" s="15">
        <v>0</v>
      </c>
      <c r="AP451" s="16">
        <v>162</v>
      </c>
      <c r="AQ451" s="17">
        <v>3</v>
      </c>
      <c r="AR451" s="18" t="s">
        <v>37</v>
      </c>
      <c r="AS451" s="19">
        <v>3882</v>
      </c>
      <c r="AT451" s="19" t="s">
        <v>37</v>
      </c>
      <c r="AV451" s="16">
        <v>162</v>
      </c>
      <c r="AW451" s="17">
        <v>12</v>
      </c>
      <c r="AX451" s="18">
        <v>12</v>
      </c>
      <c r="AY451" s="19">
        <v>1122</v>
      </c>
      <c r="AZ451" s="19">
        <v>1122</v>
      </c>
    </row>
    <row r="452" spans="9:52" x14ac:dyDescent="0.15">
      <c r="I452" s="14">
        <v>45011</v>
      </c>
      <c r="J452" s="15">
        <v>0</v>
      </c>
      <c r="K452" s="15">
        <v>0</v>
      </c>
      <c r="L452" s="15">
        <v>44</v>
      </c>
      <c r="M452" s="15">
        <v>43</v>
      </c>
      <c r="N452" s="15">
        <v>0</v>
      </c>
      <c r="O452" s="15">
        <v>0</v>
      </c>
      <c r="P452" s="15">
        <v>38</v>
      </c>
      <c r="Q452" s="15">
        <v>37</v>
      </c>
      <c r="R452" s="15">
        <v>0</v>
      </c>
      <c r="S452" s="15">
        <v>0</v>
      </c>
      <c r="T452" s="15">
        <v>0</v>
      </c>
      <c r="U452" s="15">
        <v>0</v>
      </c>
      <c r="V452" s="15">
        <v>0</v>
      </c>
      <c r="W452" s="15">
        <v>0</v>
      </c>
      <c r="X452" s="15">
        <v>0</v>
      </c>
      <c r="Y452" s="15">
        <v>0</v>
      </c>
      <c r="Z452" s="15">
        <v>0</v>
      </c>
      <c r="AA452" s="15">
        <v>0</v>
      </c>
      <c r="AB452" s="15">
        <v>0</v>
      </c>
      <c r="AC452" s="15">
        <v>0</v>
      </c>
      <c r="AD452" s="15">
        <v>0</v>
      </c>
      <c r="AE452" s="15">
        <v>0</v>
      </c>
      <c r="AF452" s="15">
        <v>0</v>
      </c>
      <c r="AG452" s="15">
        <v>0</v>
      </c>
      <c r="AH452" s="15">
        <v>0</v>
      </c>
      <c r="AI452" s="15">
        <v>0</v>
      </c>
      <c r="AJ452" s="15">
        <v>0</v>
      </c>
      <c r="AK452" s="15">
        <v>0</v>
      </c>
      <c r="AL452" s="15">
        <v>0</v>
      </c>
      <c r="AM452" s="15">
        <v>0</v>
      </c>
      <c r="AN452" s="15">
        <v>0</v>
      </c>
      <c r="AP452" s="16">
        <v>162</v>
      </c>
      <c r="AQ452" s="17">
        <v>3</v>
      </c>
      <c r="AR452" s="18" t="s">
        <v>37</v>
      </c>
      <c r="AS452" s="19">
        <v>4044</v>
      </c>
      <c r="AT452" s="19" t="s">
        <v>37</v>
      </c>
      <c r="AV452" s="16">
        <v>162</v>
      </c>
      <c r="AW452" s="17">
        <v>13</v>
      </c>
      <c r="AX452" s="18" t="s">
        <v>37</v>
      </c>
      <c r="AY452" s="19">
        <v>162</v>
      </c>
      <c r="AZ452" s="19" t="s">
        <v>37</v>
      </c>
    </row>
    <row r="453" spans="9:52" x14ac:dyDescent="0.15">
      <c r="I453" s="14">
        <v>45012</v>
      </c>
      <c r="J453" s="15">
        <v>0</v>
      </c>
      <c r="K453" s="15">
        <v>0</v>
      </c>
      <c r="L453" s="15">
        <v>44</v>
      </c>
      <c r="M453" s="15">
        <v>43</v>
      </c>
      <c r="N453" s="15">
        <v>0</v>
      </c>
      <c r="O453" s="15">
        <v>0</v>
      </c>
      <c r="P453" s="15">
        <v>38</v>
      </c>
      <c r="Q453" s="15">
        <v>37</v>
      </c>
      <c r="R453" s="15">
        <v>0</v>
      </c>
      <c r="S453" s="15">
        <v>0</v>
      </c>
      <c r="T453" s="15">
        <v>0</v>
      </c>
      <c r="U453" s="15">
        <v>0</v>
      </c>
      <c r="V453" s="15">
        <v>0</v>
      </c>
      <c r="W453" s="15">
        <v>0</v>
      </c>
      <c r="X453" s="15">
        <v>0</v>
      </c>
      <c r="Y453" s="15">
        <v>0</v>
      </c>
      <c r="Z453" s="15">
        <v>0</v>
      </c>
      <c r="AA453" s="15">
        <v>0</v>
      </c>
      <c r="AB453" s="15">
        <v>0</v>
      </c>
      <c r="AC453" s="15">
        <v>0</v>
      </c>
      <c r="AD453" s="15">
        <v>0</v>
      </c>
      <c r="AE453" s="15">
        <v>0</v>
      </c>
      <c r="AF453" s="15">
        <v>0</v>
      </c>
      <c r="AG453" s="15">
        <v>0</v>
      </c>
      <c r="AH453" s="15">
        <v>0</v>
      </c>
      <c r="AI453" s="15">
        <v>0</v>
      </c>
      <c r="AJ453" s="15">
        <v>0</v>
      </c>
      <c r="AK453" s="15">
        <v>0</v>
      </c>
      <c r="AL453" s="15">
        <v>0</v>
      </c>
      <c r="AM453" s="15">
        <v>0</v>
      </c>
      <c r="AN453" s="15">
        <v>0</v>
      </c>
      <c r="AP453" s="16">
        <v>162</v>
      </c>
      <c r="AQ453" s="17">
        <v>3</v>
      </c>
      <c r="AR453" s="18" t="s">
        <v>37</v>
      </c>
      <c r="AS453" s="19">
        <v>4206</v>
      </c>
      <c r="AT453" s="19" t="s">
        <v>37</v>
      </c>
      <c r="AV453" s="16">
        <v>162</v>
      </c>
      <c r="AW453" s="17">
        <v>13</v>
      </c>
      <c r="AX453" s="18" t="s">
        <v>37</v>
      </c>
      <c r="AY453" s="19">
        <v>324</v>
      </c>
      <c r="AZ453" s="19" t="s">
        <v>37</v>
      </c>
    </row>
    <row r="454" spans="9:52" x14ac:dyDescent="0.15">
      <c r="I454" s="14">
        <v>45013</v>
      </c>
      <c r="J454" s="15">
        <v>0</v>
      </c>
      <c r="K454" s="15">
        <v>0</v>
      </c>
      <c r="L454" s="15">
        <v>44</v>
      </c>
      <c r="M454" s="15">
        <v>43</v>
      </c>
      <c r="N454" s="15">
        <v>0</v>
      </c>
      <c r="O454" s="15">
        <v>0</v>
      </c>
      <c r="P454" s="15">
        <v>38</v>
      </c>
      <c r="Q454" s="15">
        <v>37</v>
      </c>
      <c r="R454" s="15">
        <v>0</v>
      </c>
      <c r="S454" s="15">
        <v>0</v>
      </c>
      <c r="T454" s="15">
        <v>0</v>
      </c>
      <c r="U454" s="15">
        <v>0</v>
      </c>
      <c r="V454" s="15">
        <v>0</v>
      </c>
      <c r="W454" s="15">
        <v>0</v>
      </c>
      <c r="X454" s="15">
        <v>0</v>
      </c>
      <c r="Y454" s="15">
        <v>0</v>
      </c>
      <c r="Z454" s="15">
        <v>0</v>
      </c>
      <c r="AA454" s="15">
        <v>0</v>
      </c>
      <c r="AB454" s="15">
        <v>0</v>
      </c>
      <c r="AC454" s="15">
        <v>0</v>
      </c>
      <c r="AD454" s="15">
        <v>0</v>
      </c>
      <c r="AE454" s="15">
        <v>0</v>
      </c>
      <c r="AF454" s="15">
        <v>0</v>
      </c>
      <c r="AG454" s="15">
        <v>0</v>
      </c>
      <c r="AH454" s="15">
        <v>0</v>
      </c>
      <c r="AI454" s="15">
        <v>0</v>
      </c>
      <c r="AJ454" s="15">
        <v>0</v>
      </c>
      <c r="AK454" s="15">
        <v>0</v>
      </c>
      <c r="AL454" s="15">
        <v>0</v>
      </c>
      <c r="AM454" s="15">
        <v>0</v>
      </c>
      <c r="AN454" s="15">
        <v>0</v>
      </c>
      <c r="AP454" s="16">
        <v>162</v>
      </c>
      <c r="AQ454" s="17">
        <v>3</v>
      </c>
      <c r="AR454" s="18" t="s">
        <v>37</v>
      </c>
      <c r="AS454" s="19">
        <v>4368</v>
      </c>
      <c r="AT454" s="19" t="s">
        <v>37</v>
      </c>
      <c r="AV454" s="16">
        <v>162</v>
      </c>
      <c r="AW454" s="17">
        <v>13</v>
      </c>
      <c r="AX454" s="18" t="s">
        <v>37</v>
      </c>
      <c r="AY454" s="19">
        <v>486</v>
      </c>
      <c r="AZ454" s="19" t="s">
        <v>37</v>
      </c>
    </row>
    <row r="455" spans="9:52" x14ac:dyDescent="0.15">
      <c r="I455" s="14">
        <v>45014</v>
      </c>
      <c r="J455" s="15">
        <v>0</v>
      </c>
      <c r="K455" s="15">
        <v>0</v>
      </c>
      <c r="L455" s="15">
        <v>45</v>
      </c>
      <c r="M455" s="15">
        <v>44</v>
      </c>
      <c r="N455" s="15">
        <v>0</v>
      </c>
      <c r="O455" s="15">
        <v>0</v>
      </c>
      <c r="P455" s="15">
        <v>39</v>
      </c>
      <c r="Q455" s="15">
        <v>38</v>
      </c>
      <c r="R455" s="15">
        <v>0</v>
      </c>
      <c r="S455" s="15">
        <v>0</v>
      </c>
      <c r="T455" s="15">
        <v>0</v>
      </c>
      <c r="U455" s="15">
        <v>0</v>
      </c>
      <c r="V455" s="15">
        <v>0</v>
      </c>
      <c r="W455" s="15">
        <v>0</v>
      </c>
      <c r="X455" s="15">
        <v>0</v>
      </c>
      <c r="Y455" s="15">
        <v>0</v>
      </c>
      <c r="Z455" s="15">
        <v>0</v>
      </c>
      <c r="AA455" s="15">
        <v>0</v>
      </c>
      <c r="AB455" s="15">
        <v>0</v>
      </c>
      <c r="AC455" s="15">
        <v>0</v>
      </c>
      <c r="AD455" s="15">
        <v>0</v>
      </c>
      <c r="AE455" s="15">
        <v>0</v>
      </c>
      <c r="AF455" s="15">
        <v>0</v>
      </c>
      <c r="AG455" s="15">
        <v>0</v>
      </c>
      <c r="AH455" s="15">
        <v>0</v>
      </c>
      <c r="AI455" s="15">
        <v>0</v>
      </c>
      <c r="AJ455" s="15">
        <v>0</v>
      </c>
      <c r="AK455" s="15">
        <v>0</v>
      </c>
      <c r="AL455" s="15">
        <v>0</v>
      </c>
      <c r="AM455" s="15">
        <v>0</v>
      </c>
      <c r="AN455" s="15">
        <v>0</v>
      </c>
      <c r="AP455" s="16">
        <v>166</v>
      </c>
      <c r="AQ455" s="17">
        <v>3</v>
      </c>
      <c r="AR455" s="18" t="s">
        <v>37</v>
      </c>
      <c r="AS455" s="19">
        <v>4534</v>
      </c>
      <c r="AT455" s="19" t="s">
        <v>37</v>
      </c>
      <c r="AV455" s="16">
        <v>166</v>
      </c>
      <c r="AW455" s="17">
        <v>13</v>
      </c>
      <c r="AX455" s="18" t="s">
        <v>37</v>
      </c>
      <c r="AY455" s="19">
        <v>652</v>
      </c>
      <c r="AZ455" s="19" t="s">
        <v>37</v>
      </c>
    </row>
    <row r="456" spans="9:52" x14ac:dyDescent="0.15">
      <c r="I456" s="14">
        <v>45015</v>
      </c>
      <c r="J456" s="15">
        <v>0</v>
      </c>
      <c r="K456" s="15">
        <v>0</v>
      </c>
      <c r="L456" s="15">
        <v>45</v>
      </c>
      <c r="M456" s="15">
        <v>44</v>
      </c>
      <c r="N456" s="15">
        <v>0</v>
      </c>
      <c r="O456" s="15">
        <v>0</v>
      </c>
      <c r="P456" s="15">
        <v>39</v>
      </c>
      <c r="Q456" s="15">
        <v>38</v>
      </c>
      <c r="R456" s="15">
        <v>0</v>
      </c>
      <c r="S456" s="15">
        <v>0</v>
      </c>
      <c r="T456" s="15">
        <v>0</v>
      </c>
      <c r="U456" s="15">
        <v>0</v>
      </c>
      <c r="V456" s="15">
        <v>0</v>
      </c>
      <c r="W456" s="15">
        <v>0</v>
      </c>
      <c r="X456" s="15">
        <v>0</v>
      </c>
      <c r="Y456" s="15">
        <v>0</v>
      </c>
      <c r="Z456" s="15">
        <v>0</v>
      </c>
      <c r="AA456" s="15">
        <v>0</v>
      </c>
      <c r="AB456" s="15">
        <v>0</v>
      </c>
      <c r="AC456" s="15">
        <v>0</v>
      </c>
      <c r="AD456" s="15">
        <v>0</v>
      </c>
      <c r="AE456" s="15">
        <v>0</v>
      </c>
      <c r="AF456" s="15">
        <v>0</v>
      </c>
      <c r="AG456" s="15">
        <v>0</v>
      </c>
      <c r="AH456" s="15">
        <v>0</v>
      </c>
      <c r="AI456" s="15">
        <v>0</v>
      </c>
      <c r="AJ456" s="15">
        <v>0</v>
      </c>
      <c r="AK456" s="15">
        <v>0</v>
      </c>
      <c r="AL456" s="15">
        <v>0</v>
      </c>
      <c r="AM456" s="15">
        <v>0</v>
      </c>
      <c r="AN456" s="15">
        <v>0</v>
      </c>
      <c r="AP456" s="16">
        <v>166</v>
      </c>
      <c r="AQ456" s="17">
        <v>3</v>
      </c>
      <c r="AR456" s="18" t="s">
        <v>37</v>
      </c>
      <c r="AS456" s="19">
        <v>4700</v>
      </c>
      <c r="AT456" s="19" t="s">
        <v>37</v>
      </c>
      <c r="AV456" s="16">
        <v>166</v>
      </c>
      <c r="AW456" s="17">
        <v>13</v>
      </c>
      <c r="AX456" s="18" t="s">
        <v>37</v>
      </c>
      <c r="AY456" s="19">
        <v>818</v>
      </c>
      <c r="AZ456" s="19" t="s">
        <v>37</v>
      </c>
    </row>
    <row r="457" spans="9:52" x14ac:dyDescent="0.15">
      <c r="I457" s="14">
        <v>45016</v>
      </c>
      <c r="J457" s="15">
        <v>0</v>
      </c>
      <c r="K457" s="15">
        <v>0</v>
      </c>
      <c r="L457" s="15">
        <v>45</v>
      </c>
      <c r="M457" s="15">
        <v>44</v>
      </c>
      <c r="N457" s="15">
        <v>0</v>
      </c>
      <c r="O457" s="15">
        <v>0</v>
      </c>
      <c r="P457" s="15">
        <v>39</v>
      </c>
      <c r="Q457" s="15">
        <v>38</v>
      </c>
      <c r="R457" s="15">
        <v>0</v>
      </c>
      <c r="S457" s="15">
        <v>0</v>
      </c>
      <c r="T457" s="15">
        <v>0</v>
      </c>
      <c r="U457" s="15">
        <v>0</v>
      </c>
      <c r="V457" s="15">
        <v>0</v>
      </c>
      <c r="W457" s="15">
        <v>0</v>
      </c>
      <c r="X457" s="15">
        <v>0</v>
      </c>
      <c r="Y457" s="15">
        <v>0</v>
      </c>
      <c r="Z457" s="15">
        <v>0</v>
      </c>
      <c r="AA457" s="15">
        <v>0</v>
      </c>
      <c r="AB457" s="15">
        <v>0</v>
      </c>
      <c r="AC457" s="15">
        <v>0</v>
      </c>
      <c r="AD457" s="15">
        <v>0</v>
      </c>
      <c r="AE457" s="15">
        <v>0</v>
      </c>
      <c r="AF457" s="15">
        <v>0</v>
      </c>
      <c r="AG457" s="15">
        <v>0</v>
      </c>
      <c r="AH457" s="15">
        <v>0</v>
      </c>
      <c r="AI457" s="15">
        <v>0</v>
      </c>
      <c r="AJ457" s="15">
        <v>0</v>
      </c>
      <c r="AK457" s="15">
        <v>0</v>
      </c>
      <c r="AL457" s="15">
        <v>0</v>
      </c>
      <c r="AM457" s="15">
        <v>0</v>
      </c>
      <c r="AN457" s="15">
        <v>0</v>
      </c>
      <c r="AP457" s="16">
        <v>166</v>
      </c>
      <c r="AQ457" s="17">
        <v>3</v>
      </c>
      <c r="AR457" s="18">
        <v>3</v>
      </c>
      <c r="AS457" s="19">
        <v>4866</v>
      </c>
      <c r="AT457" s="19">
        <v>4866</v>
      </c>
      <c r="AV457" s="16">
        <v>166</v>
      </c>
      <c r="AW457" s="17">
        <v>13</v>
      </c>
      <c r="AX457" s="18" t="s">
        <v>37</v>
      </c>
      <c r="AY457" s="19">
        <v>984</v>
      </c>
      <c r="AZ457" s="19" t="s">
        <v>37</v>
      </c>
    </row>
    <row r="458" spans="9:52" x14ac:dyDescent="0.15">
      <c r="I458" s="14">
        <v>45017</v>
      </c>
      <c r="J458" s="15">
        <v>0</v>
      </c>
      <c r="K458" s="15">
        <v>0</v>
      </c>
      <c r="L458" s="15">
        <v>45</v>
      </c>
      <c r="M458" s="15">
        <v>44</v>
      </c>
      <c r="N458" s="15">
        <v>0</v>
      </c>
      <c r="O458" s="15">
        <v>0</v>
      </c>
      <c r="P458" s="15">
        <v>39</v>
      </c>
      <c r="Q458" s="15">
        <v>38</v>
      </c>
      <c r="R458" s="15">
        <v>0</v>
      </c>
      <c r="S458" s="15">
        <v>0</v>
      </c>
      <c r="T458" s="15">
        <v>0</v>
      </c>
      <c r="U458" s="15">
        <v>0</v>
      </c>
      <c r="V458" s="15">
        <v>0</v>
      </c>
      <c r="W458" s="15">
        <v>0</v>
      </c>
      <c r="X458" s="15">
        <v>0</v>
      </c>
      <c r="Y458" s="15">
        <v>0</v>
      </c>
      <c r="Z458" s="15">
        <v>0</v>
      </c>
      <c r="AA458" s="15">
        <v>0</v>
      </c>
      <c r="AB458" s="15">
        <v>0</v>
      </c>
      <c r="AC458" s="15">
        <v>0</v>
      </c>
      <c r="AD458" s="15">
        <v>0</v>
      </c>
      <c r="AE458" s="15">
        <v>0</v>
      </c>
      <c r="AF458" s="15">
        <v>0</v>
      </c>
      <c r="AG458" s="15">
        <v>0</v>
      </c>
      <c r="AH458" s="15">
        <v>0</v>
      </c>
      <c r="AI458" s="15">
        <v>0</v>
      </c>
      <c r="AJ458" s="15">
        <v>0</v>
      </c>
      <c r="AK458" s="15">
        <v>0</v>
      </c>
      <c r="AL458" s="15">
        <v>0</v>
      </c>
      <c r="AM458" s="15">
        <v>0</v>
      </c>
      <c r="AN458" s="15">
        <v>0</v>
      </c>
      <c r="AP458" s="16">
        <v>166</v>
      </c>
      <c r="AQ458" s="17">
        <v>4</v>
      </c>
      <c r="AR458" s="18" t="s">
        <v>37</v>
      </c>
      <c r="AS458" s="19">
        <v>166</v>
      </c>
      <c r="AT458" s="19" t="s">
        <v>37</v>
      </c>
      <c r="AV458" s="16">
        <v>166</v>
      </c>
      <c r="AW458" s="17">
        <v>13</v>
      </c>
      <c r="AX458" s="18">
        <v>13</v>
      </c>
      <c r="AY458" s="19">
        <v>1150</v>
      </c>
      <c r="AZ458" s="19">
        <v>1150</v>
      </c>
    </row>
    <row r="459" spans="9:52" x14ac:dyDescent="0.15">
      <c r="I459" s="14">
        <v>45018</v>
      </c>
      <c r="J459" s="15">
        <v>0</v>
      </c>
      <c r="K459" s="15">
        <v>0</v>
      </c>
      <c r="L459" s="15">
        <v>45</v>
      </c>
      <c r="M459" s="15">
        <v>44</v>
      </c>
      <c r="N459" s="15">
        <v>0</v>
      </c>
      <c r="O459" s="15">
        <v>0</v>
      </c>
      <c r="P459" s="15">
        <v>39</v>
      </c>
      <c r="Q459" s="15">
        <v>38</v>
      </c>
      <c r="R459" s="15">
        <v>0</v>
      </c>
      <c r="S459" s="15">
        <v>0</v>
      </c>
      <c r="T459" s="15">
        <v>0</v>
      </c>
      <c r="U459" s="15">
        <v>0</v>
      </c>
      <c r="V459" s="15">
        <v>0</v>
      </c>
      <c r="W459" s="15">
        <v>0</v>
      </c>
      <c r="X459" s="15">
        <v>0</v>
      </c>
      <c r="Y459" s="15">
        <v>0</v>
      </c>
      <c r="Z459" s="15">
        <v>0</v>
      </c>
      <c r="AA459" s="15">
        <v>0</v>
      </c>
      <c r="AB459" s="15">
        <v>0</v>
      </c>
      <c r="AC459" s="15">
        <v>0</v>
      </c>
      <c r="AD459" s="15">
        <v>0</v>
      </c>
      <c r="AE459" s="15">
        <v>0</v>
      </c>
      <c r="AF459" s="15">
        <v>0</v>
      </c>
      <c r="AG459" s="15">
        <v>0</v>
      </c>
      <c r="AH459" s="15">
        <v>0</v>
      </c>
      <c r="AI459" s="15">
        <v>0</v>
      </c>
      <c r="AJ459" s="15">
        <v>0</v>
      </c>
      <c r="AK459" s="15">
        <v>0</v>
      </c>
      <c r="AL459" s="15">
        <v>0</v>
      </c>
      <c r="AM459" s="15">
        <v>0</v>
      </c>
      <c r="AN459" s="15">
        <v>0</v>
      </c>
      <c r="AP459" s="16">
        <v>166</v>
      </c>
      <c r="AQ459" s="17">
        <v>4</v>
      </c>
      <c r="AR459" s="18" t="s">
        <v>37</v>
      </c>
      <c r="AS459" s="19">
        <v>332</v>
      </c>
      <c r="AT459" s="19" t="s">
        <v>37</v>
      </c>
      <c r="AV459" s="16">
        <v>166</v>
      </c>
      <c r="AW459" s="17">
        <v>14</v>
      </c>
      <c r="AX459" s="18" t="s">
        <v>37</v>
      </c>
      <c r="AY459" s="19">
        <v>166</v>
      </c>
      <c r="AZ459" s="19" t="s">
        <v>37</v>
      </c>
    </row>
    <row r="460" spans="9:52" x14ac:dyDescent="0.15">
      <c r="I460" s="14">
        <v>45019</v>
      </c>
      <c r="J460" s="15">
        <v>0</v>
      </c>
      <c r="K460" s="15">
        <v>0</v>
      </c>
      <c r="L460" s="15">
        <v>45</v>
      </c>
      <c r="M460" s="15">
        <v>44</v>
      </c>
      <c r="N460" s="15">
        <v>0</v>
      </c>
      <c r="O460" s="15">
        <v>0</v>
      </c>
      <c r="P460" s="15">
        <v>39</v>
      </c>
      <c r="Q460" s="15">
        <v>38</v>
      </c>
      <c r="R460" s="15">
        <v>0</v>
      </c>
      <c r="S460" s="15">
        <v>0</v>
      </c>
      <c r="T460" s="15">
        <v>0</v>
      </c>
      <c r="U460" s="15">
        <v>0</v>
      </c>
      <c r="V460" s="15">
        <v>0</v>
      </c>
      <c r="W460" s="15">
        <v>0</v>
      </c>
      <c r="X460" s="15">
        <v>0</v>
      </c>
      <c r="Y460" s="15">
        <v>0</v>
      </c>
      <c r="Z460" s="15">
        <v>0</v>
      </c>
      <c r="AA460" s="15">
        <v>0</v>
      </c>
      <c r="AB460" s="15">
        <v>0</v>
      </c>
      <c r="AC460" s="15">
        <v>0</v>
      </c>
      <c r="AD460" s="15">
        <v>0</v>
      </c>
      <c r="AE460" s="15">
        <v>0</v>
      </c>
      <c r="AF460" s="15">
        <v>0</v>
      </c>
      <c r="AG460" s="15">
        <v>0</v>
      </c>
      <c r="AH460" s="15">
        <v>0</v>
      </c>
      <c r="AI460" s="15">
        <v>0</v>
      </c>
      <c r="AJ460" s="15">
        <v>0</v>
      </c>
      <c r="AK460" s="15">
        <v>0</v>
      </c>
      <c r="AL460" s="15">
        <v>0</v>
      </c>
      <c r="AM460" s="15">
        <v>0</v>
      </c>
      <c r="AN460" s="15">
        <v>0</v>
      </c>
      <c r="AP460" s="16">
        <v>166</v>
      </c>
      <c r="AQ460" s="17">
        <v>4</v>
      </c>
      <c r="AR460" s="18" t="s">
        <v>37</v>
      </c>
      <c r="AS460" s="19">
        <v>498</v>
      </c>
      <c r="AT460" s="19" t="s">
        <v>37</v>
      </c>
      <c r="AV460" s="16">
        <v>166</v>
      </c>
      <c r="AW460" s="17">
        <v>14</v>
      </c>
      <c r="AX460" s="18" t="s">
        <v>37</v>
      </c>
      <c r="AY460" s="19">
        <v>332</v>
      </c>
      <c r="AZ460" s="19" t="s">
        <v>37</v>
      </c>
    </row>
    <row r="461" spans="9:52" x14ac:dyDescent="0.15">
      <c r="I461" s="14">
        <v>45020</v>
      </c>
      <c r="J461" s="15">
        <v>0</v>
      </c>
      <c r="K461" s="15">
        <v>0</v>
      </c>
      <c r="L461" s="15">
        <v>45</v>
      </c>
      <c r="M461" s="15">
        <v>44</v>
      </c>
      <c r="N461" s="15">
        <v>0</v>
      </c>
      <c r="O461" s="15">
        <v>0</v>
      </c>
      <c r="P461" s="15">
        <v>39</v>
      </c>
      <c r="Q461" s="15">
        <v>38</v>
      </c>
      <c r="R461" s="15">
        <v>0</v>
      </c>
      <c r="S461" s="15">
        <v>0</v>
      </c>
      <c r="T461" s="15">
        <v>0</v>
      </c>
      <c r="U461" s="15">
        <v>0</v>
      </c>
      <c r="V461" s="15">
        <v>0</v>
      </c>
      <c r="W461" s="15">
        <v>0</v>
      </c>
      <c r="X461" s="15">
        <v>0</v>
      </c>
      <c r="Y461" s="15">
        <v>0</v>
      </c>
      <c r="Z461" s="15">
        <v>0</v>
      </c>
      <c r="AA461" s="15">
        <v>0</v>
      </c>
      <c r="AB461" s="15">
        <v>0</v>
      </c>
      <c r="AC461" s="15">
        <v>0</v>
      </c>
      <c r="AD461" s="15">
        <v>0</v>
      </c>
      <c r="AE461" s="15">
        <v>0</v>
      </c>
      <c r="AF461" s="15">
        <v>0</v>
      </c>
      <c r="AG461" s="15">
        <v>0</v>
      </c>
      <c r="AH461" s="15">
        <v>0</v>
      </c>
      <c r="AI461" s="15">
        <v>0</v>
      </c>
      <c r="AJ461" s="15">
        <v>0</v>
      </c>
      <c r="AK461" s="15">
        <v>0</v>
      </c>
      <c r="AL461" s="15">
        <v>0</v>
      </c>
      <c r="AM461" s="15">
        <v>0</v>
      </c>
      <c r="AN461" s="15">
        <v>0</v>
      </c>
      <c r="AP461" s="16">
        <v>166</v>
      </c>
      <c r="AQ461" s="17">
        <v>4</v>
      </c>
      <c r="AR461" s="18" t="s">
        <v>37</v>
      </c>
      <c r="AS461" s="19">
        <v>664</v>
      </c>
      <c r="AT461" s="19" t="s">
        <v>37</v>
      </c>
      <c r="AV461" s="16">
        <v>166</v>
      </c>
      <c r="AW461" s="17">
        <v>14</v>
      </c>
      <c r="AX461" s="18" t="s">
        <v>37</v>
      </c>
      <c r="AY461" s="19">
        <v>498</v>
      </c>
      <c r="AZ461" s="19" t="s">
        <v>37</v>
      </c>
    </row>
    <row r="462" spans="9:52" x14ac:dyDescent="0.15">
      <c r="I462" s="14">
        <v>45021</v>
      </c>
      <c r="J462" s="15">
        <v>0</v>
      </c>
      <c r="K462" s="15">
        <v>0</v>
      </c>
      <c r="L462" s="15">
        <v>46</v>
      </c>
      <c r="M462" s="15">
        <v>45</v>
      </c>
      <c r="N462" s="15">
        <v>0</v>
      </c>
      <c r="O462" s="15">
        <v>0</v>
      </c>
      <c r="P462" s="15">
        <v>40</v>
      </c>
      <c r="Q462" s="15">
        <v>39</v>
      </c>
      <c r="R462" s="15">
        <v>0</v>
      </c>
      <c r="S462" s="15">
        <v>0</v>
      </c>
      <c r="T462" s="15">
        <v>0</v>
      </c>
      <c r="U462" s="15">
        <v>0</v>
      </c>
      <c r="V462" s="15">
        <v>0</v>
      </c>
      <c r="W462" s="15">
        <v>0</v>
      </c>
      <c r="X462" s="15">
        <v>0</v>
      </c>
      <c r="Y462" s="15">
        <v>0</v>
      </c>
      <c r="Z462" s="15">
        <v>0</v>
      </c>
      <c r="AA462" s="15">
        <v>0</v>
      </c>
      <c r="AB462" s="15">
        <v>0</v>
      </c>
      <c r="AC462" s="15">
        <v>0</v>
      </c>
      <c r="AD462" s="15">
        <v>0</v>
      </c>
      <c r="AE462" s="15">
        <v>0</v>
      </c>
      <c r="AF462" s="15">
        <v>0</v>
      </c>
      <c r="AG462" s="15">
        <v>0</v>
      </c>
      <c r="AH462" s="15">
        <v>0</v>
      </c>
      <c r="AI462" s="15">
        <v>0</v>
      </c>
      <c r="AJ462" s="15">
        <v>0</v>
      </c>
      <c r="AK462" s="15">
        <v>0</v>
      </c>
      <c r="AL462" s="15">
        <v>0</v>
      </c>
      <c r="AM462" s="15">
        <v>0</v>
      </c>
      <c r="AN462" s="15">
        <v>0</v>
      </c>
      <c r="AP462" s="16">
        <v>170</v>
      </c>
      <c r="AQ462" s="17">
        <v>4</v>
      </c>
      <c r="AR462" s="18" t="s">
        <v>37</v>
      </c>
      <c r="AS462" s="19">
        <v>834</v>
      </c>
      <c r="AT462" s="19" t="s">
        <v>37</v>
      </c>
      <c r="AV462" s="16">
        <v>170</v>
      </c>
      <c r="AW462" s="17">
        <v>14</v>
      </c>
      <c r="AX462" s="18" t="s">
        <v>37</v>
      </c>
      <c r="AY462" s="19">
        <v>668</v>
      </c>
      <c r="AZ462" s="19" t="s">
        <v>37</v>
      </c>
    </row>
    <row r="463" spans="9:52" x14ac:dyDescent="0.15">
      <c r="I463" s="14">
        <v>45022</v>
      </c>
      <c r="J463" s="15">
        <v>0</v>
      </c>
      <c r="K463" s="15">
        <v>0</v>
      </c>
      <c r="L463" s="15">
        <v>46</v>
      </c>
      <c r="M463" s="15">
        <v>45</v>
      </c>
      <c r="N463" s="15">
        <v>0</v>
      </c>
      <c r="O463" s="15">
        <v>0</v>
      </c>
      <c r="P463" s="15">
        <v>40</v>
      </c>
      <c r="Q463" s="15">
        <v>39</v>
      </c>
      <c r="R463" s="15">
        <v>0</v>
      </c>
      <c r="S463" s="15">
        <v>0</v>
      </c>
      <c r="T463" s="15">
        <v>0</v>
      </c>
      <c r="U463" s="15">
        <v>0</v>
      </c>
      <c r="V463" s="15">
        <v>0</v>
      </c>
      <c r="W463" s="15">
        <v>0</v>
      </c>
      <c r="X463" s="15">
        <v>0</v>
      </c>
      <c r="Y463" s="15">
        <v>0</v>
      </c>
      <c r="Z463" s="15">
        <v>0</v>
      </c>
      <c r="AA463" s="15">
        <v>0</v>
      </c>
      <c r="AB463" s="15">
        <v>0</v>
      </c>
      <c r="AC463" s="15">
        <v>0</v>
      </c>
      <c r="AD463" s="15">
        <v>0</v>
      </c>
      <c r="AE463" s="15">
        <v>0</v>
      </c>
      <c r="AF463" s="15">
        <v>0</v>
      </c>
      <c r="AG463" s="15">
        <v>0</v>
      </c>
      <c r="AH463" s="15">
        <v>0</v>
      </c>
      <c r="AI463" s="15">
        <v>0</v>
      </c>
      <c r="AJ463" s="15">
        <v>0</v>
      </c>
      <c r="AK463" s="15">
        <v>0</v>
      </c>
      <c r="AL463" s="15">
        <v>0</v>
      </c>
      <c r="AM463" s="15">
        <v>0</v>
      </c>
      <c r="AN463" s="15">
        <v>0</v>
      </c>
      <c r="AP463" s="16">
        <v>170</v>
      </c>
      <c r="AQ463" s="17">
        <v>4</v>
      </c>
      <c r="AR463" s="18" t="s">
        <v>37</v>
      </c>
      <c r="AS463" s="19">
        <v>1004</v>
      </c>
      <c r="AT463" s="19" t="s">
        <v>37</v>
      </c>
      <c r="AV463" s="16">
        <v>170</v>
      </c>
      <c r="AW463" s="17">
        <v>14</v>
      </c>
      <c r="AX463" s="18" t="s">
        <v>37</v>
      </c>
      <c r="AY463" s="19">
        <v>838</v>
      </c>
      <c r="AZ463" s="19" t="s">
        <v>37</v>
      </c>
    </row>
    <row r="464" spans="9:52" x14ac:dyDescent="0.15">
      <c r="I464" s="14">
        <v>45023</v>
      </c>
      <c r="J464" s="15">
        <v>0</v>
      </c>
      <c r="K464" s="15">
        <v>0</v>
      </c>
      <c r="L464" s="15">
        <v>46</v>
      </c>
      <c r="M464" s="15">
        <v>45</v>
      </c>
      <c r="N464" s="15">
        <v>0</v>
      </c>
      <c r="O464" s="15">
        <v>0</v>
      </c>
      <c r="P464" s="15">
        <v>40</v>
      </c>
      <c r="Q464" s="15">
        <v>39</v>
      </c>
      <c r="R464" s="15">
        <v>0</v>
      </c>
      <c r="S464" s="15">
        <v>0</v>
      </c>
      <c r="T464" s="15">
        <v>0</v>
      </c>
      <c r="U464" s="15">
        <v>0</v>
      </c>
      <c r="V464" s="15">
        <v>0</v>
      </c>
      <c r="W464" s="15">
        <v>0</v>
      </c>
      <c r="X464" s="15">
        <v>0</v>
      </c>
      <c r="Y464" s="15">
        <v>0</v>
      </c>
      <c r="Z464" s="15">
        <v>0</v>
      </c>
      <c r="AA464" s="15">
        <v>0</v>
      </c>
      <c r="AB464" s="15">
        <v>0</v>
      </c>
      <c r="AC464" s="15">
        <v>0</v>
      </c>
      <c r="AD464" s="15">
        <v>0</v>
      </c>
      <c r="AE464" s="15">
        <v>0</v>
      </c>
      <c r="AF464" s="15">
        <v>0</v>
      </c>
      <c r="AG464" s="15">
        <v>0</v>
      </c>
      <c r="AH464" s="15">
        <v>0</v>
      </c>
      <c r="AI464" s="15">
        <v>0</v>
      </c>
      <c r="AJ464" s="15">
        <v>0</v>
      </c>
      <c r="AK464" s="15">
        <v>0</v>
      </c>
      <c r="AL464" s="15">
        <v>0</v>
      </c>
      <c r="AM464" s="15">
        <v>0</v>
      </c>
      <c r="AN464" s="15">
        <v>0</v>
      </c>
      <c r="AP464" s="16">
        <v>170</v>
      </c>
      <c r="AQ464" s="17">
        <v>4</v>
      </c>
      <c r="AR464" s="18" t="s">
        <v>37</v>
      </c>
      <c r="AS464" s="19">
        <v>1174</v>
      </c>
      <c r="AT464" s="19" t="s">
        <v>37</v>
      </c>
      <c r="AV464" s="16">
        <v>170</v>
      </c>
      <c r="AW464" s="17">
        <v>14</v>
      </c>
      <c r="AX464" s="18" t="s">
        <v>37</v>
      </c>
      <c r="AY464" s="19">
        <v>1008</v>
      </c>
      <c r="AZ464" s="19" t="s">
        <v>37</v>
      </c>
    </row>
    <row r="465" spans="9:52" x14ac:dyDescent="0.15">
      <c r="I465" s="14">
        <v>45024</v>
      </c>
      <c r="J465" s="15">
        <v>0</v>
      </c>
      <c r="K465" s="15">
        <v>0</v>
      </c>
      <c r="L465" s="15">
        <v>46</v>
      </c>
      <c r="M465" s="15">
        <v>45</v>
      </c>
      <c r="N465" s="15">
        <v>0</v>
      </c>
      <c r="O465" s="15">
        <v>0</v>
      </c>
      <c r="P465" s="15">
        <v>40</v>
      </c>
      <c r="Q465" s="15">
        <v>39</v>
      </c>
      <c r="R465" s="15">
        <v>0</v>
      </c>
      <c r="S465" s="15">
        <v>0</v>
      </c>
      <c r="T465" s="15">
        <v>0</v>
      </c>
      <c r="U465" s="15">
        <v>0</v>
      </c>
      <c r="V465" s="15">
        <v>0</v>
      </c>
      <c r="W465" s="15">
        <v>0</v>
      </c>
      <c r="X465" s="15">
        <v>0</v>
      </c>
      <c r="Y465" s="15">
        <v>0</v>
      </c>
      <c r="Z465" s="15">
        <v>0</v>
      </c>
      <c r="AA465" s="15">
        <v>0</v>
      </c>
      <c r="AB465" s="15">
        <v>0</v>
      </c>
      <c r="AC465" s="15">
        <v>0</v>
      </c>
      <c r="AD465" s="15">
        <v>0</v>
      </c>
      <c r="AE465" s="15">
        <v>0</v>
      </c>
      <c r="AF465" s="15">
        <v>0</v>
      </c>
      <c r="AG465" s="15">
        <v>0</v>
      </c>
      <c r="AH465" s="15">
        <v>0</v>
      </c>
      <c r="AI465" s="15">
        <v>0</v>
      </c>
      <c r="AJ465" s="15">
        <v>0</v>
      </c>
      <c r="AK465" s="15">
        <v>0</v>
      </c>
      <c r="AL465" s="15">
        <v>0</v>
      </c>
      <c r="AM465" s="15">
        <v>0</v>
      </c>
      <c r="AN465" s="15">
        <v>0</v>
      </c>
      <c r="AP465" s="16">
        <v>170</v>
      </c>
      <c r="AQ465" s="17">
        <v>4</v>
      </c>
      <c r="AR465" s="18" t="s">
        <v>37</v>
      </c>
      <c r="AS465" s="19">
        <v>1344</v>
      </c>
      <c r="AT465" s="19" t="s">
        <v>37</v>
      </c>
      <c r="AV465" s="16">
        <v>170</v>
      </c>
      <c r="AW465" s="17">
        <v>14</v>
      </c>
      <c r="AX465" s="18">
        <v>14</v>
      </c>
      <c r="AY465" s="19">
        <v>1178</v>
      </c>
      <c r="AZ465" s="19">
        <v>1178</v>
      </c>
    </row>
    <row r="466" spans="9:52" x14ac:dyDescent="0.15">
      <c r="I466" s="14">
        <v>45025</v>
      </c>
      <c r="J466" s="15">
        <v>0</v>
      </c>
      <c r="K466" s="15">
        <v>0</v>
      </c>
      <c r="L466" s="15">
        <v>46</v>
      </c>
      <c r="M466" s="15">
        <v>45</v>
      </c>
      <c r="N466" s="15">
        <v>0</v>
      </c>
      <c r="O466" s="15">
        <v>0</v>
      </c>
      <c r="P466" s="15">
        <v>40</v>
      </c>
      <c r="Q466" s="15">
        <v>39</v>
      </c>
      <c r="R466" s="15">
        <v>0</v>
      </c>
      <c r="S466" s="15">
        <v>0</v>
      </c>
      <c r="T466" s="15">
        <v>0</v>
      </c>
      <c r="U466" s="15">
        <v>0</v>
      </c>
      <c r="V466" s="15">
        <v>0</v>
      </c>
      <c r="W466" s="15">
        <v>0</v>
      </c>
      <c r="X466" s="15">
        <v>0</v>
      </c>
      <c r="Y466" s="15">
        <v>0</v>
      </c>
      <c r="Z466" s="15">
        <v>0</v>
      </c>
      <c r="AA466" s="15">
        <v>0</v>
      </c>
      <c r="AB466" s="15">
        <v>0</v>
      </c>
      <c r="AC466" s="15">
        <v>0</v>
      </c>
      <c r="AD466" s="15">
        <v>0</v>
      </c>
      <c r="AE466" s="15">
        <v>0</v>
      </c>
      <c r="AF466" s="15">
        <v>0</v>
      </c>
      <c r="AG466" s="15">
        <v>0</v>
      </c>
      <c r="AH466" s="15">
        <v>0</v>
      </c>
      <c r="AI466" s="15">
        <v>0</v>
      </c>
      <c r="AJ466" s="15">
        <v>0</v>
      </c>
      <c r="AK466" s="15">
        <v>0</v>
      </c>
      <c r="AL466" s="15">
        <v>0</v>
      </c>
      <c r="AM466" s="15">
        <v>0</v>
      </c>
      <c r="AN466" s="15">
        <v>0</v>
      </c>
      <c r="AP466" s="16">
        <v>170</v>
      </c>
      <c r="AQ466" s="17">
        <v>4</v>
      </c>
      <c r="AR466" s="18" t="s">
        <v>37</v>
      </c>
      <c r="AS466" s="19">
        <v>1514</v>
      </c>
      <c r="AT466" s="19" t="s">
        <v>37</v>
      </c>
      <c r="AV466" s="16">
        <v>170</v>
      </c>
      <c r="AW466" s="17">
        <v>15</v>
      </c>
      <c r="AX466" s="18" t="s">
        <v>37</v>
      </c>
      <c r="AY466" s="19">
        <v>170</v>
      </c>
      <c r="AZ466" s="19" t="s">
        <v>37</v>
      </c>
    </row>
    <row r="467" spans="9:52" x14ac:dyDescent="0.15">
      <c r="I467" s="14">
        <v>45026</v>
      </c>
      <c r="J467" s="15">
        <v>0</v>
      </c>
      <c r="K467" s="15">
        <v>0</v>
      </c>
      <c r="L467" s="15">
        <v>46</v>
      </c>
      <c r="M467" s="15">
        <v>45</v>
      </c>
      <c r="N467" s="15">
        <v>0</v>
      </c>
      <c r="O467" s="15">
        <v>0</v>
      </c>
      <c r="P467" s="15">
        <v>40</v>
      </c>
      <c r="Q467" s="15">
        <v>39</v>
      </c>
      <c r="R467" s="15">
        <v>0</v>
      </c>
      <c r="S467" s="15">
        <v>0</v>
      </c>
      <c r="T467" s="15">
        <v>0</v>
      </c>
      <c r="U467" s="15">
        <v>0</v>
      </c>
      <c r="V467" s="15">
        <v>0</v>
      </c>
      <c r="W467" s="15">
        <v>0</v>
      </c>
      <c r="X467" s="15">
        <v>0</v>
      </c>
      <c r="Y467" s="15">
        <v>0</v>
      </c>
      <c r="Z467" s="15">
        <v>0</v>
      </c>
      <c r="AA467" s="15">
        <v>0</v>
      </c>
      <c r="AB467" s="15">
        <v>0</v>
      </c>
      <c r="AC467" s="15">
        <v>0</v>
      </c>
      <c r="AD467" s="15">
        <v>0</v>
      </c>
      <c r="AE467" s="15">
        <v>0</v>
      </c>
      <c r="AF467" s="15">
        <v>0</v>
      </c>
      <c r="AG467" s="15">
        <v>0</v>
      </c>
      <c r="AH467" s="15">
        <v>0</v>
      </c>
      <c r="AI467" s="15">
        <v>0</v>
      </c>
      <c r="AJ467" s="15">
        <v>0</v>
      </c>
      <c r="AK467" s="15">
        <v>0</v>
      </c>
      <c r="AL467" s="15">
        <v>0</v>
      </c>
      <c r="AM467" s="15">
        <v>0</v>
      </c>
      <c r="AN467" s="15">
        <v>0</v>
      </c>
      <c r="AP467" s="16">
        <v>170</v>
      </c>
      <c r="AQ467" s="17">
        <v>4</v>
      </c>
      <c r="AR467" s="18" t="s">
        <v>37</v>
      </c>
      <c r="AS467" s="19">
        <v>1684</v>
      </c>
      <c r="AT467" s="19" t="s">
        <v>37</v>
      </c>
      <c r="AV467" s="16">
        <v>170</v>
      </c>
      <c r="AW467" s="17">
        <v>15</v>
      </c>
      <c r="AX467" s="18" t="s">
        <v>37</v>
      </c>
      <c r="AY467" s="19">
        <v>340</v>
      </c>
      <c r="AZ467" s="19" t="s">
        <v>37</v>
      </c>
    </row>
    <row r="468" spans="9:52" x14ac:dyDescent="0.15">
      <c r="I468" s="14">
        <v>45027</v>
      </c>
      <c r="J468" s="15">
        <v>0</v>
      </c>
      <c r="K468" s="15">
        <v>0</v>
      </c>
      <c r="L468" s="15">
        <v>46</v>
      </c>
      <c r="M468" s="15">
        <v>45</v>
      </c>
      <c r="N468" s="15">
        <v>0</v>
      </c>
      <c r="O468" s="15">
        <v>0</v>
      </c>
      <c r="P468" s="15">
        <v>40</v>
      </c>
      <c r="Q468" s="15">
        <v>39</v>
      </c>
      <c r="R468" s="15">
        <v>0</v>
      </c>
      <c r="S468" s="15">
        <v>0</v>
      </c>
      <c r="T468" s="15">
        <v>0</v>
      </c>
      <c r="U468" s="15">
        <v>0</v>
      </c>
      <c r="V468" s="15">
        <v>0</v>
      </c>
      <c r="W468" s="15">
        <v>0</v>
      </c>
      <c r="X468" s="15">
        <v>0</v>
      </c>
      <c r="Y468" s="15">
        <v>0</v>
      </c>
      <c r="Z468" s="15">
        <v>0</v>
      </c>
      <c r="AA468" s="15">
        <v>0</v>
      </c>
      <c r="AB468" s="15">
        <v>0</v>
      </c>
      <c r="AC468" s="15">
        <v>0</v>
      </c>
      <c r="AD468" s="15">
        <v>0</v>
      </c>
      <c r="AE468" s="15">
        <v>0</v>
      </c>
      <c r="AF468" s="15">
        <v>0</v>
      </c>
      <c r="AG468" s="15">
        <v>0</v>
      </c>
      <c r="AH468" s="15">
        <v>0</v>
      </c>
      <c r="AI468" s="15">
        <v>0</v>
      </c>
      <c r="AJ468" s="15">
        <v>0</v>
      </c>
      <c r="AK468" s="15">
        <v>0</v>
      </c>
      <c r="AL468" s="15">
        <v>0</v>
      </c>
      <c r="AM468" s="15">
        <v>0</v>
      </c>
      <c r="AN468" s="15">
        <v>0</v>
      </c>
      <c r="AP468" s="16">
        <v>170</v>
      </c>
      <c r="AQ468" s="17">
        <v>4</v>
      </c>
      <c r="AR468" s="18" t="s">
        <v>37</v>
      </c>
      <c r="AS468" s="19">
        <v>1854</v>
      </c>
      <c r="AT468" s="19" t="s">
        <v>37</v>
      </c>
      <c r="AV468" s="16">
        <v>170</v>
      </c>
      <c r="AW468" s="17">
        <v>15</v>
      </c>
      <c r="AX468" s="18" t="s">
        <v>37</v>
      </c>
      <c r="AY468" s="19">
        <v>510</v>
      </c>
      <c r="AZ468" s="19" t="s">
        <v>37</v>
      </c>
    </row>
    <row r="469" spans="9:52" x14ac:dyDescent="0.15">
      <c r="I469" s="14">
        <v>45028</v>
      </c>
      <c r="J469" s="15">
        <v>0</v>
      </c>
      <c r="K469" s="15">
        <v>0</v>
      </c>
      <c r="L469" s="15">
        <v>47</v>
      </c>
      <c r="M469" s="15">
        <v>46</v>
      </c>
      <c r="N469" s="15">
        <v>0</v>
      </c>
      <c r="O469" s="15">
        <v>0</v>
      </c>
      <c r="P469" s="15">
        <v>41</v>
      </c>
      <c r="Q469" s="15">
        <v>40</v>
      </c>
      <c r="R469" s="15">
        <v>0</v>
      </c>
      <c r="S469" s="15">
        <v>0</v>
      </c>
      <c r="T469" s="15">
        <v>0</v>
      </c>
      <c r="U469" s="15">
        <v>0</v>
      </c>
      <c r="V469" s="15">
        <v>0</v>
      </c>
      <c r="W469" s="15">
        <v>0</v>
      </c>
      <c r="X469" s="15">
        <v>0</v>
      </c>
      <c r="Y469" s="15">
        <v>0</v>
      </c>
      <c r="Z469" s="15">
        <v>0</v>
      </c>
      <c r="AA469" s="15">
        <v>0</v>
      </c>
      <c r="AB469" s="15">
        <v>0</v>
      </c>
      <c r="AC469" s="15">
        <v>0</v>
      </c>
      <c r="AD469" s="15">
        <v>0</v>
      </c>
      <c r="AE469" s="15">
        <v>0</v>
      </c>
      <c r="AF469" s="15">
        <v>0</v>
      </c>
      <c r="AG469" s="15">
        <v>0</v>
      </c>
      <c r="AH469" s="15">
        <v>0</v>
      </c>
      <c r="AI469" s="15">
        <v>0</v>
      </c>
      <c r="AJ469" s="15">
        <v>0</v>
      </c>
      <c r="AK469" s="15">
        <v>0</v>
      </c>
      <c r="AL469" s="15">
        <v>0</v>
      </c>
      <c r="AM469" s="15">
        <v>0</v>
      </c>
      <c r="AN469" s="15">
        <v>0</v>
      </c>
      <c r="AP469" s="16">
        <v>174</v>
      </c>
      <c r="AQ469" s="17">
        <v>4</v>
      </c>
      <c r="AR469" s="18" t="s">
        <v>37</v>
      </c>
      <c r="AS469" s="19">
        <v>2028</v>
      </c>
      <c r="AT469" s="19" t="s">
        <v>37</v>
      </c>
      <c r="AV469" s="16">
        <v>174</v>
      </c>
      <c r="AW469" s="17">
        <v>15</v>
      </c>
      <c r="AX469" s="18" t="s">
        <v>37</v>
      </c>
      <c r="AY469" s="19">
        <v>684</v>
      </c>
      <c r="AZ469" s="19" t="s">
        <v>37</v>
      </c>
    </row>
    <row r="470" spans="9:52" x14ac:dyDescent="0.15">
      <c r="I470" s="14">
        <v>45029</v>
      </c>
      <c r="J470" s="15">
        <v>0</v>
      </c>
      <c r="K470" s="15">
        <v>0</v>
      </c>
      <c r="L470" s="15">
        <v>47</v>
      </c>
      <c r="M470" s="15">
        <v>46</v>
      </c>
      <c r="N470" s="15">
        <v>0</v>
      </c>
      <c r="O470" s="15">
        <v>0</v>
      </c>
      <c r="P470" s="15">
        <v>41</v>
      </c>
      <c r="Q470" s="15">
        <v>40</v>
      </c>
      <c r="R470" s="15">
        <v>0</v>
      </c>
      <c r="S470" s="15">
        <v>0</v>
      </c>
      <c r="T470" s="15">
        <v>0</v>
      </c>
      <c r="U470" s="15">
        <v>0</v>
      </c>
      <c r="V470" s="15">
        <v>0</v>
      </c>
      <c r="W470" s="15">
        <v>0</v>
      </c>
      <c r="X470" s="15">
        <v>0</v>
      </c>
      <c r="Y470" s="15">
        <v>0</v>
      </c>
      <c r="Z470" s="15">
        <v>0</v>
      </c>
      <c r="AA470" s="15">
        <v>0</v>
      </c>
      <c r="AB470" s="15">
        <v>0</v>
      </c>
      <c r="AC470" s="15">
        <v>0</v>
      </c>
      <c r="AD470" s="15">
        <v>0</v>
      </c>
      <c r="AE470" s="15">
        <v>0</v>
      </c>
      <c r="AF470" s="15">
        <v>0</v>
      </c>
      <c r="AG470" s="15">
        <v>0</v>
      </c>
      <c r="AH470" s="15">
        <v>0</v>
      </c>
      <c r="AI470" s="15">
        <v>0</v>
      </c>
      <c r="AJ470" s="15">
        <v>0</v>
      </c>
      <c r="AK470" s="15">
        <v>0</v>
      </c>
      <c r="AL470" s="15">
        <v>0</v>
      </c>
      <c r="AM470" s="15">
        <v>0</v>
      </c>
      <c r="AN470" s="15">
        <v>0</v>
      </c>
      <c r="AP470" s="16">
        <v>174</v>
      </c>
      <c r="AQ470" s="17">
        <v>4</v>
      </c>
      <c r="AR470" s="18" t="s">
        <v>37</v>
      </c>
      <c r="AS470" s="19">
        <v>2202</v>
      </c>
      <c r="AT470" s="19" t="s">
        <v>37</v>
      </c>
      <c r="AV470" s="16">
        <v>174</v>
      </c>
      <c r="AW470" s="17">
        <v>15</v>
      </c>
      <c r="AX470" s="18" t="s">
        <v>37</v>
      </c>
      <c r="AY470" s="19">
        <v>858</v>
      </c>
      <c r="AZ470" s="19" t="s">
        <v>37</v>
      </c>
    </row>
    <row r="471" spans="9:52" x14ac:dyDescent="0.15">
      <c r="I471" s="14">
        <v>45030</v>
      </c>
      <c r="J471" s="15">
        <v>0</v>
      </c>
      <c r="K471" s="15">
        <v>0</v>
      </c>
      <c r="L471" s="15">
        <v>47</v>
      </c>
      <c r="M471" s="15">
        <v>46</v>
      </c>
      <c r="N471" s="15">
        <v>0</v>
      </c>
      <c r="O471" s="15">
        <v>0</v>
      </c>
      <c r="P471" s="15">
        <v>41</v>
      </c>
      <c r="Q471" s="15">
        <v>40</v>
      </c>
      <c r="R471" s="15">
        <v>0</v>
      </c>
      <c r="S471" s="15">
        <v>0</v>
      </c>
      <c r="T471" s="15">
        <v>0</v>
      </c>
      <c r="U471" s="15">
        <v>0</v>
      </c>
      <c r="V471" s="15">
        <v>0</v>
      </c>
      <c r="W471" s="15">
        <v>0</v>
      </c>
      <c r="X471" s="15">
        <v>0</v>
      </c>
      <c r="Y471" s="15">
        <v>0</v>
      </c>
      <c r="Z471" s="15">
        <v>0</v>
      </c>
      <c r="AA471" s="15">
        <v>0</v>
      </c>
      <c r="AB471" s="15">
        <v>0</v>
      </c>
      <c r="AC471" s="15">
        <v>0</v>
      </c>
      <c r="AD471" s="15">
        <v>0</v>
      </c>
      <c r="AE471" s="15">
        <v>0</v>
      </c>
      <c r="AF471" s="15">
        <v>0</v>
      </c>
      <c r="AG471" s="15">
        <v>0</v>
      </c>
      <c r="AH471" s="15">
        <v>0</v>
      </c>
      <c r="AI471" s="15">
        <v>0</v>
      </c>
      <c r="AJ471" s="15">
        <v>0</v>
      </c>
      <c r="AK471" s="15">
        <v>0</v>
      </c>
      <c r="AL471" s="15">
        <v>0</v>
      </c>
      <c r="AM471" s="15">
        <v>0</v>
      </c>
      <c r="AN471" s="15">
        <v>0</v>
      </c>
      <c r="AP471" s="16">
        <v>174</v>
      </c>
      <c r="AQ471" s="17">
        <v>4</v>
      </c>
      <c r="AR471" s="18" t="s">
        <v>37</v>
      </c>
      <c r="AS471" s="19">
        <v>2376</v>
      </c>
      <c r="AT471" s="19" t="s">
        <v>37</v>
      </c>
      <c r="AV471" s="16">
        <v>174</v>
      </c>
      <c r="AW471" s="17">
        <v>15</v>
      </c>
      <c r="AX471" s="18" t="s">
        <v>37</v>
      </c>
      <c r="AY471" s="19">
        <v>1032</v>
      </c>
      <c r="AZ471" s="19" t="s">
        <v>37</v>
      </c>
    </row>
    <row r="472" spans="9:52" x14ac:dyDescent="0.15">
      <c r="I472" s="14">
        <v>45031</v>
      </c>
      <c r="J472" s="15">
        <v>0</v>
      </c>
      <c r="K472" s="15">
        <v>0</v>
      </c>
      <c r="L472" s="15">
        <v>47</v>
      </c>
      <c r="M472" s="15">
        <v>46</v>
      </c>
      <c r="N472" s="15">
        <v>0</v>
      </c>
      <c r="O472" s="15">
        <v>0</v>
      </c>
      <c r="P472" s="15">
        <v>41</v>
      </c>
      <c r="Q472" s="15">
        <v>40</v>
      </c>
      <c r="R472" s="15">
        <v>0</v>
      </c>
      <c r="S472" s="15">
        <v>0</v>
      </c>
      <c r="T472" s="15">
        <v>0</v>
      </c>
      <c r="U472" s="15">
        <v>0</v>
      </c>
      <c r="V472" s="15">
        <v>0</v>
      </c>
      <c r="W472" s="15">
        <v>0</v>
      </c>
      <c r="X472" s="15">
        <v>0</v>
      </c>
      <c r="Y472" s="15">
        <v>0</v>
      </c>
      <c r="Z472" s="15">
        <v>0</v>
      </c>
      <c r="AA472" s="15">
        <v>0</v>
      </c>
      <c r="AB472" s="15">
        <v>0</v>
      </c>
      <c r="AC472" s="15">
        <v>0</v>
      </c>
      <c r="AD472" s="15">
        <v>0</v>
      </c>
      <c r="AE472" s="15">
        <v>0</v>
      </c>
      <c r="AF472" s="15">
        <v>0</v>
      </c>
      <c r="AG472" s="15">
        <v>0</v>
      </c>
      <c r="AH472" s="15">
        <v>0</v>
      </c>
      <c r="AI472" s="15">
        <v>0</v>
      </c>
      <c r="AJ472" s="15">
        <v>0</v>
      </c>
      <c r="AK472" s="15">
        <v>0</v>
      </c>
      <c r="AL472" s="15">
        <v>0</v>
      </c>
      <c r="AM472" s="15">
        <v>0</v>
      </c>
      <c r="AN472" s="15">
        <v>0</v>
      </c>
      <c r="AP472" s="16">
        <v>174</v>
      </c>
      <c r="AQ472" s="17">
        <v>4</v>
      </c>
      <c r="AR472" s="18" t="s">
        <v>37</v>
      </c>
      <c r="AS472" s="19">
        <v>2550</v>
      </c>
      <c r="AT472" s="19" t="s">
        <v>37</v>
      </c>
      <c r="AV472" s="16">
        <v>174</v>
      </c>
      <c r="AW472" s="17">
        <v>15</v>
      </c>
      <c r="AX472" s="18">
        <v>15</v>
      </c>
      <c r="AY472" s="19">
        <v>1206</v>
      </c>
      <c r="AZ472" s="19">
        <v>1206</v>
      </c>
    </row>
    <row r="473" spans="9:52" x14ac:dyDescent="0.15">
      <c r="I473" s="14">
        <v>45032</v>
      </c>
      <c r="J473" s="15">
        <v>0</v>
      </c>
      <c r="K473" s="15">
        <v>0</v>
      </c>
      <c r="L473" s="15">
        <v>47</v>
      </c>
      <c r="M473" s="15">
        <v>46</v>
      </c>
      <c r="N473" s="15">
        <v>0</v>
      </c>
      <c r="O473" s="15">
        <v>0</v>
      </c>
      <c r="P473" s="15">
        <v>41</v>
      </c>
      <c r="Q473" s="15">
        <v>40</v>
      </c>
      <c r="R473" s="15">
        <v>0</v>
      </c>
      <c r="S473" s="15">
        <v>0</v>
      </c>
      <c r="T473" s="15">
        <v>0</v>
      </c>
      <c r="U473" s="15">
        <v>0</v>
      </c>
      <c r="V473" s="15">
        <v>0</v>
      </c>
      <c r="W473" s="15">
        <v>0</v>
      </c>
      <c r="X473" s="15">
        <v>0</v>
      </c>
      <c r="Y473" s="15">
        <v>0</v>
      </c>
      <c r="Z473" s="15">
        <v>0</v>
      </c>
      <c r="AA473" s="15">
        <v>0</v>
      </c>
      <c r="AB473" s="15">
        <v>0</v>
      </c>
      <c r="AC473" s="15">
        <v>0</v>
      </c>
      <c r="AD473" s="15">
        <v>0</v>
      </c>
      <c r="AE473" s="15">
        <v>0</v>
      </c>
      <c r="AF473" s="15">
        <v>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5">
        <v>0</v>
      </c>
      <c r="AM473" s="15">
        <v>0</v>
      </c>
      <c r="AN473" s="15">
        <v>0</v>
      </c>
      <c r="AP473" s="16">
        <v>174</v>
      </c>
      <c r="AQ473" s="17">
        <v>4</v>
      </c>
      <c r="AR473" s="18" t="s">
        <v>37</v>
      </c>
      <c r="AS473" s="19">
        <v>2724</v>
      </c>
      <c r="AT473" s="19" t="s">
        <v>37</v>
      </c>
      <c r="AV473" s="16">
        <v>174</v>
      </c>
      <c r="AW473" s="17">
        <v>16</v>
      </c>
      <c r="AX473" s="18" t="s">
        <v>37</v>
      </c>
      <c r="AY473" s="19">
        <v>174</v>
      </c>
      <c r="AZ473" s="19" t="s">
        <v>37</v>
      </c>
    </row>
    <row r="474" spans="9:52" x14ac:dyDescent="0.15">
      <c r="I474" s="14">
        <v>45033</v>
      </c>
      <c r="J474" s="15">
        <v>0</v>
      </c>
      <c r="K474" s="15">
        <v>0</v>
      </c>
      <c r="L474" s="15">
        <v>47</v>
      </c>
      <c r="M474" s="15">
        <v>46</v>
      </c>
      <c r="N474" s="15">
        <v>0</v>
      </c>
      <c r="O474" s="15">
        <v>0</v>
      </c>
      <c r="P474" s="15">
        <v>41</v>
      </c>
      <c r="Q474" s="15">
        <v>40</v>
      </c>
      <c r="R474" s="15">
        <v>0</v>
      </c>
      <c r="S474" s="15">
        <v>0</v>
      </c>
      <c r="T474" s="15">
        <v>0</v>
      </c>
      <c r="U474" s="15">
        <v>0</v>
      </c>
      <c r="V474" s="15">
        <v>0</v>
      </c>
      <c r="W474" s="15">
        <v>0</v>
      </c>
      <c r="X474" s="15">
        <v>0</v>
      </c>
      <c r="Y474" s="15">
        <v>0</v>
      </c>
      <c r="Z474" s="15">
        <v>0</v>
      </c>
      <c r="AA474" s="15">
        <v>0</v>
      </c>
      <c r="AB474" s="15">
        <v>0</v>
      </c>
      <c r="AC474" s="15">
        <v>0</v>
      </c>
      <c r="AD474" s="15">
        <v>0</v>
      </c>
      <c r="AE474" s="15">
        <v>0</v>
      </c>
      <c r="AF474" s="15">
        <v>0</v>
      </c>
      <c r="AG474" s="15">
        <v>0</v>
      </c>
      <c r="AH474" s="15">
        <v>0</v>
      </c>
      <c r="AI474" s="15">
        <v>0</v>
      </c>
      <c r="AJ474" s="15">
        <v>0</v>
      </c>
      <c r="AK474" s="15">
        <v>0</v>
      </c>
      <c r="AL474" s="15">
        <v>0</v>
      </c>
      <c r="AM474" s="15">
        <v>0</v>
      </c>
      <c r="AN474" s="15">
        <v>0</v>
      </c>
      <c r="AP474" s="16">
        <v>174</v>
      </c>
      <c r="AQ474" s="17">
        <v>4</v>
      </c>
      <c r="AR474" s="18" t="s">
        <v>37</v>
      </c>
      <c r="AS474" s="19">
        <v>2898</v>
      </c>
      <c r="AT474" s="19" t="s">
        <v>37</v>
      </c>
      <c r="AV474" s="16">
        <v>174</v>
      </c>
      <c r="AW474" s="17">
        <v>16</v>
      </c>
      <c r="AX474" s="18" t="s">
        <v>37</v>
      </c>
      <c r="AY474" s="19">
        <v>348</v>
      </c>
      <c r="AZ474" s="19" t="s">
        <v>37</v>
      </c>
    </row>
    <row r="475" spans="9:52" x14ac:dyDescent="0.15">
      <c r="I475" s="14">
        <v>45034</v>
      </c>
      <c r="J475" s="15">
        <v>0</v>
      </c>
      <c r="K475" s="15">
        <v>0</v>
      </c>
      <c r="L475" s="15">
        <v>47</v>
      </c>
      <c r="M475" s="15">
        <v>46</v>
      </c>
      <c r="N475" s="15">
        <v>0</v>
      </c>
      <c r="O475" s="15">
        <v>0</v>
      </c>
      <c r="P475" s="15">
        <v>41</v>
      </c>
      <c r="Q475" s="15">
        <v>40</v>
      </c>
      <c r="R475" s="15">
        <v>0</v>
      </c>
      <c r="S475" s="15">
        <v>0</v>
      </c>
      <c r="T475" s="15">
        <v>0</v>
      </c>
      <c r="U475" s="15">
        <v>0</v>
      </c>
      <c r="V475" s="15">
        <v>0</v>
      </c>
      <c r="W475" s="15">
        <v>0</v>
      </c>
      <c r="X475" s="15">
        <v>0</v>
      </c>
      <c r="Y475" s="15">
        <v>0</v>
      </c>
      <c r="Z475" s="15">
        <v>0</v>
      </c>
      <c r="AA475" s="15">
        <v>0</v>
      </c>
      <c r="AB475" s="15">
        <v>0</v>
      </c>
      <c r="AC475" s="15">
        <v>0</v>
      </c>
      <c r="AD475" s="15">
        <v>0</v>
      </c>
      <c r="AE475" s="15">
        <v>0</v>
      </c>
      <c r="AF475" s="15">
        <v>0</v>
      </c>
      <c r="AG475" s="15">
        <v>0</v>
      </c>
      <c r="AH475" s="15">
        <v>0</v>
      </c>
      <c r="AI475" s="15">
        <v>0</v>
      </c>
      <c r="AJ475" s="15">
        <v>0</v>
      </c>
      <c r="AK475" s="15">
        <v>0</v>
      </c>
      <c r="AL475" s="15">
        <v>0</v>
      </c>
      <c r="AM475" s="15">
        <v>0</v>
      </c>
      <c r="AN475" s="15">
        <v>0</v>
      </c>
      <c r="AP475" s="16">
        <v>174</v>
      </c>
      <c r="AQ475" s="17">
        <v>4</v>
      </c>
      <c r="AR475" s="18" t="s">
        <v>37</v>
      </c>
      <c r="AS475" s="19">
        <v>3072</v>
      </c>
      <c r="AT475" s="19" t="s">
        <v>37</v>
      </c>
      <c r="AV475" s="16">
        <v>174</v>
      </c>
      <c r="AW475" s="17">
        <v>16</v>
      </c>
      <c r="AX475" s="18" t="s">
        <v>37</v>
      </c>
      <c r="AY475" s="19">
        <v>522</v>
      </c>
      <c r="AZ475" s="19" t="s">
        <v>37</v>
      </c>
    </row>
    <row r="476" spans="9:52" x14ac:dyDescent="0.15">
      <c r="I476" s="14">
        <v>45035</v>
      </c>
      <c r="J476" s="15">
        <v>0</v>
      </c>
      <c r="K476" s="15">
        <v>0</v>
      </c>
      <c r="L476" s="15">
        <v>48</v>
      </c>
      <c r="M476" s="15">
        <v>47</v>
      </c>
      <c r="N476" s="15">
        <v>0</v>
      </c>
      <c r="O476" s="15">
        <v>0</v>
      </c>
      <c r="P476" s="15">
        <v>42</v>
      </c>
      <c r="Q476" s="15">
        <v>41</v>
      </c>
      <c r="R476" s="15">
        <v>0</v>
      </c>
      <c r="S476" s="15">
        <v>0</v>
      </c>
      <c r="T476" s="15">
        <v>0</v>
      </c>
      <c r="U476" s="15">
        <v>0</v>
      </c>
      <c r="V476" s="15">
        <v>0</v>
      </c>
      <c r="W476" s="15">
        <v>0</v>
      </c>
      <c r="X476" s="15">
        <v>0</v>
      </c>
      <c r="Y476" s="15">
        <v>0</v>
      </c>
      <c r="Z476" s="15">
        <v>0</v>
      </c>
      <c r="AA476" s="15">
        <v>0</v>
      </c>
      <c r="AB476" s="15">
        <v>0</v>
      </c>
      <c r="AC476" s="15">
        <v>0</v>
      </c>
      <c r="AD476" s="15">
        <v>0</v>
      </c>
      <c r="AE476" s="15">
        <v>0</v>
      </c>
      <c r="AF476" s="15">
        <v>0</v>
      </c>
      <c r="AG476" s="15">
        <v>0</v>
      </c>
      <c r="AH476" s="15">
        <v>0</v>
      </c>
      <c r="AI476" s="15">
        <v>0</v>
      </c>
      <c r="AJ476" s="15">
        <v>0</v>
      </c>
      <c r="AK476" s="15">
        <v>0</v>
      </c>
      <c r="AL476" s="15">
        <v>0</v>
      </c>
      <c r="AM476" s="15">
        <v>0</v>
      </c>
      <c r="AN476" s="15">
        <v>0</v>
      </c>
      <c r="AP476" s="16">
        <v>178</v>
      </c>
      <c r="AQ476" s="17">
        <v>4</v>
      </c>
      <c r="AR476" s="18" t="s">
        <v>37</v>
      </c>
      <c r="AS476" s="19">
        <v>3250</v>
      </c>
      <c r="AT476" s="19" t="s">
        <v>37</v>
      </c>
      <c r="AV476" s="16">
        <v>178</v>
      </c>
      <c r="AW476" s="17">
        <v>16</v>
      </c>
      <c r="AX476" s="18" t="s">
        <v>37</v>
      </c>
      <c r="AY476" s="19">
        <v>700</v>
      </c>
      <c r="AZ476" s="19" t="s">
        <v>37</v>
      </c>
    </row>
    <row r="477" spans="9:52" x14ac:dyDescent="0.15">
      <c r="I477" s="14">
        <v>45036</v>
      </c>
      <c r="J477" s="15">
        <v>0</v>
      </c>
      <c r="K477" s="15">
        <v>0</v>
      </c>
      <c r="L477" s="15">
        <v>48</v>
      </c>
      <c r="M477" s="15">
        <v>47</v>
      </c>
      <c r="N477" s="15">
        <v>0</v>
      </c>
      <c r="O477" s="15">
        <v>0</v>
      </c>
      <c r="P477" s="15">
        <v>42</v>
      </c>
      <c r="Q477" s="15">
        <v>41</v>
      </c>
      <c r="R477" s="15">
        <v>0</v>
      </c>
      <c r="S477" s="15">
        <v>0</v>
      </c>
      <c r="T477" s="15">
        <v>0</v>
      </c>
      <c r="U477" s="15">
        <v>0</v>
      </c>
      <c r="V477" s="15">
        <v>0</v>
      </c>
      <c r="W477" s="15">
        <v>0</v>
      </c>
      <c r="X477" s="15">
        <v>0</v>
      </c>
      <c r="Y477" s="15">
        <v>0</v>
      </c>
      <c r="Z477" s="15">
        <v>0</v>
      </c>
      <c r="AA477" s="15">
        <v>0</v>
      </c>
      <c r="AB477" s="15">
        <v>0</v>
      </c>
      <c r="AC477" s="15">
        <v>0</v>
      </c>
      <c r="AD477" s="15">
        <v>0</v>
      </c>
      <c r="AE477" s="15">
        <v>0</v>
      </c>
      <c r="AF477" s="15">
        <v>0</v>
      </c>
      <c r="AG477" s="15">
        <v>0</v>
      </c>
      <c r="AH477" s="15">
        <v>0</v>
      </c>
      <c r="AI477" s="15">
        <v>0</v>
      </c>
      <c r="AJ477" s="15">
        <v>0</v>
      </c>
      <c r="AK477" s="15">
        <v>0</v>
      </c>
      <c r="AL477" s="15">
        <v>0</v>
      </c>
      <c r="AM477" s="15">
        <v>0</v>
      </c>
      <c r="AN477" s="15">
        <v>0</v>
      </c>
      <c r="AP477" s="16">
        <v>178</v>
      </c>
      <c r="AQ477" s="17">
        <v>4</v>
      </c>
      <c r="AR477" s="18" t="s">
        <v>37</v>
      </c>
      <c r="AS477" s="19">
        <v>3428</v>
      </c>
      <c r="AT477" s="19" t="s">
        <v>37</v>
      </c>
      <c r="AV477" s="16">
        <v>178</v>
      </c>
      <c r="AW477" s="17">
        <v>16</v>
      </c>
      <c r="AX477" s="18" t="s">
        <v>37</v>
      </c>
      <c r="AY477" s="19">
        <v>878</v>
      </c>
      <c r="AZ477" s="19" t="s">
        <v>37</v>
      </c>
    </row>
    <row r="478" spans="9:52" x14ac:dyDescent="0.15">
      <c r="I478" s="14">
        <v>45037</v>
      </c>
      <c r="J478" s="15">
        <v>0</v>
      </c>
      <c r="K478" s="15">
        <v>0</v>
      </c>
      <c r="L478" s="15">
        <v>48</v>
      </c>
      <c r="M478" s="15">
        <v>47</v>
      </c>
      <c r="N478" s="15">
        <v>0</v>
      </c>
      <c r="O478" s="15">
        <v>0</v>
      </c>
      <c r="P478" s="15">
        <v>42</v>
      </c>
      <c r="Q478" s="15">
        <v>41</v>
      </c>
      <c r="R478" s="15">
        <v>0</v>
      </c>
      <c r="S478" s="15">
        <v>0</v>
      </c>
      <c r="T478" s="15">
        <v>0</v>
      </c>
      <c r="U478" s="15">
        <v>0</v>
      </c>
      <c r="V478" s="15">
        <v>0</v>
      </c>
      <c r="W478" s="15">
        <v>0</v>
      </c>
      <c r="X478" s="15">
        <v>0</v>
      </c>
      <c r="Y478" s="15">
        <v>0</v>
      </c>
      <c r="Z478" s="15">
        <v>0</v>
      </c>
      <c r="AA478" s="15">
        <v>0</v>
      </c>
      <c r="AB478" s="15">
        <v>0</v>
      </c>
      <c r="AC478" s="15">
        <v>0</v>
      </c>
      <c r="AD478" s="15">
        <v>0</v>
      </c>
      <c r="AE478" s="15">
        <v>0</v>
      </c>
      <c r="AF478" s="15">
        <v>0</v>
      </c>
      <c r="AG478" s="15">
        <v>0</v>
      </c>
      <c r="AH478" s="15">
        <v>0</v>
      </c>
      <c r="AI478" s="15">
        <v>0</v>
      </c>
      <c r="AJ478" s="15">
        <v>0</v>
      </c>
      <c r="AK478" s="15">
        <v>0</v>
      </c>
      <c r="AL478" s="15">
        <v>0</v>
      </c>
      <c r="AM478" s="15">
        <v>0</v>
      </c>
      <c r="AN478" s="15">
        <v>0</v>
      </c>
      <c r="AP478" s="16">
        <v>178</v>
      </c>
      <c r="AQ478" s="17">
        <v>4</v>
      </c>
      <c r="AR478" s="18" t="s">
        <v>37</v>
      </c>
      <c r="AS478" s="19">
        <v>3606</v>
      </c>
      <c r="AT478" s="19" t="s">
        <v>37</v>
      </c>
      <c r="AV478" s="16">
        <v>178</v>
      </c>
      <c r="AW478" s="17">
        <v>16</v>
      </c>
      <c r="AX478" s="18" t="s">
        <v>37</v>
      </c>
      <c r="AY478" s="19">
        <v>1056</v>
      </c>
      <c r="AZ478" s="19" t="s">
        <v>37</v>
      </c>
    </row>
    <row r="479" spans="9:52" x14ac:dyDescent="0.15">
      <c r="I479" s="14">
        <v>45038</v>
      </c>
      <c r="J479" s="15">
        <v>0</v>
      </c>
      <c r="K479" s="15">
        <v>0</v>
      </c>
      <c r="L479" s="15">
        <v>48</v>
      </c>
      <c r="M479" s="15">
        <v>47</v>
      </c>
      <c r="N479" s="15">
        <v>0</v>
      </c>
      <c r="O479" s="15">
        <v>0</v>
      </c>
      <c r="P479" s="15">
        <v>42</v>
      </c>
      <c r="Q479" s="15">
        <v>41</v>
      </c>
      <c r="R479" s="15">
        <v>0</v>
      </c>
      <c r="S479" s="15">
        <v>0</v>
      </c>
      <c r="T479" s="15">
        <v>0</v>
      </c>
      <c r="U479" s="15">
        <v>0</v>
      </c>
      <c r="V479" s="15">
        <v>0</v>
      </c>
      <c r="W479" s="15">
        <v>0</v>
      </c>
      <c r="X479" s="15">
        <v>0</v>
      </c>
      <c r="Y479" s="15">
        <v>0</v>
      </c>
      <c r="Z479" s="15">
        <v>0</v>
      </c>
      <c r="AA479" s="15">
        <v>0</v>
      </c>
      <c r="AB479" s="15">
        <v>0</v>
      </c>
      <c r="AC479" s="15">
        <v>0</v>
      </c>
      <c r="AD479" s="15">
        <v>0</v>
      </c>
      <c r="AE479" s="15">
        <v>0</v>
      </c>
      <c r="AF479" s="15">
        <v>0</v>
      </c>
      <c r="AG479" s="15">
        <v>0</v>
      </c>
      <c r="AH479" s="15">
        <v>0</v>
      </c>
      <c r="AI479" s="15">
        <v>0</v>
      </c>
      <c r="AJ479" s="15">
        <v>0</v>
      </c>
      <c r="AK479" s="15">
        <v>0</v>
      </c>
      <c r="AL479" s="15">
        <v>0</v>
      </c>
      <c r="AM479" s="15">
        <v>0</v>
      </c>
      <c r="AN479" s="15">
        <v>0</v>
      </c>
      <c r="AP479" s="16">
        <v>178</v>
      </c>
      <c r="AQ479" s="17">
        <v>4</v>
      </c>
      <c r="AR479" s="18" t="s">
        <v>37</v>
      </c>
      <c r="AS479" s="19">
        <v>3784</v>
      </c>
      <c r="AT479" s="19" t="s">
        <v>37</v>
      </c>
      <c r="AV479" s="16">
        <v>178</v>
      </c>
      <c r="AW479" s="17">
        <v>16</v>
      </c>
      <c r="AX479" s="18">
        <v>16</v>
      </c>
      <c r="AY479" s="19">
        <v>1234</v>
      </c>
      <c r="AZ479" s="19">
        <v>1234</v>
      </c>
    </row>
    <row r="480" spans="9:52" x14ac:dyDescent="0.15">
      <c r="I480" s="14">
        <v>45039</v>
      </c>
      <c r="J480" s="15">
        <v>0</v>
      </c>
      <c r="K480" s="15">
        <v>0</v>
      </c>
      <c r="L480" s="15">
        <v>48</v>
      </c>
      <c r="M480" s="15">
        <v>47</v>
      </c>
      <c r="N480" s="15">
        <v>0</v>
      </c>
      <c r="O480" s="15">
        <v>0</v>
      </c>
      <c r="P480" s="15">
        <v>42</v>
      </c>
      <c r="Q480" s="15">
        <v>41</v>
      </c>
      <c r="R480" s="15">
        <v>0</v>
      </c>
      <c r="S480" s="15">
        <v>0</v>
      </c>
      <c r="T480" s="15">
        <v>0</v>
      </c>
      <c r="U480" s="15">
        <v>0</v>
      </c>
      <c r="V480" s="15">
        <v>0</v>
      </c>
      <c r="W480" s="15">
        <v>0</v>
      </c>
      <c r="X480" s="15">
        <v>0</v>
      </c>
      <c r="Y480" s="15">
        <v>0</v>
      </c>
      <c r="Z480" s="15">
        <v>0</v>
      </c>
      <c r="AA480" s="15">
        <v>0</v>
      </c>
      <c r="AB480" s="15">
        <v>0</v>
      </c>
      <c r="AC480" s="15">
        <v>0</v>
      </c>
      <c r="AD480" s="15">
        <v>0</v>
      </c>
      <c r="AE480" s="15">
        <v>0</v>
      </c>
      <c r="AF480" s="15">
        <v>0</v>
      </c>
      <c r="AG480" s="15">
        <v>0</v>
      </c>
      <c r="AH480" s="15">
        <v>0</v>
      </c>
      <c r="AI480" s="15">
        <v>0</v>
      </c>
      <c r="AJ480" s="15">
        <v>0</v>
      </c>
      <c r="AK480" s="15">
        <v>0</v>
      </c>
      <c r="AL480" s="15">
        <v>0</v>
      </c>
      <c r="AM480" s="15">
        <v>0</v>
      </c>
      <c r="AN480" s="15">
        <v>0</v>
      </c>
      <c r="AP480" s="16">
        <v>178</v>
      </c>
      <c r="AQ480" s="17">
        <v>4</v>
      </c>
      <c r="AR480" s="18" t="s">
        <v>37</v>
      </c>
      <c r="AS480" s="19">
        <v>3962</v>
      </c>
      <c r="AT480" s="19" t="s">
        <v>37</v>
      </c>
      <c r="AV480" s="16">
        <v>178</v>
      </c>
      <c r="AW480" s="17">
        <v>17</v>
      </c>
      <c r="AX480" s="18" t="s">
        <v>37</v>
      </c>
      <c r="AY480" s="19">
        <v>178</v>
      </c>
      <c r="AZ480" s="19" t="s">
        <v>37</v>
      </c>
    </row>
    <row r="481" spans="9:52" x14ac:dyDescent="0.15">
      <c r="I481" s="14">
        <v>45040</v>
      </c>
      <c r="J481" s="15">
        <v>0</v>
      </c>
      <c r="K481" s="15">
        <v>0</v>
      </c>
      <c r="L481" s="15">
        <v>48</v>
      </c>
      <c r="M481" s="15">
        <v>47</v>
      </c>
      <c r="N481" s="15">
        <v>0</v>
      </c>
      <c r="O481" s="15">
        <v>0</v>
      </c>
      <c r="P481" s="15">
        <v>42</v>
      </c>
      <c r="Q481" s="15">
        <v>41</v>
      </c>
      <c r="R481" s="15">
        <v>0</v>
      </c>
      <c r="S481" s="15">
        <v>0</v>
      </c>
      <c r="T481" s="15">
        <v>0</v>
      </c>
      <c r="U481" s="15">
        <v>0</v>
      </c>
      <c r="V481" s="15">
        <v>0</v>
      </c>
      <c r="W481" s="15">
        <v>0</v>
      </c>
      <c r="X481" s="15">
        <v>0</v>
      </c>
      <c r="Y481" s="15">
        <v>0</v>
      </c>
      <c r="Z481" s="15">
        <v>0</v>
      </c>
      <c r="AA481" s="15">
        <v>0</v>
      </c>
      <c r="AB481" s="15">
        <v>0</v>
      </c>
      <c r="AC481" s="15">
        <v>0</v>
      </c>
      <c r="AD481" s="15">
        <v>0</v>
      </c>
      <c r="AE481" s="15">
        <v>0</v>
      </c>
      <c r="AF481" s="15">
        <v>0</v>
      </c>
      <c r="AG481" s="15">
        <v>0</v>
      </c>
      <c r="AH481" s="15">
        <v>0</v>
      </c>
      <c r="AI481" s="15">
        <v>0</v>
      </c>
      <c r="AJ481" s="15">
        <v>0</v>
      </c>
      <c r="AK481" s="15">
        <v>0</v>
      </c>
      <c r="AL481" s="15">
        <v>0</v>
      </c>
      <c r="AM481" s="15">
        <v>0</v>
      </c>
      <c r="AN481" s="15">
        <v>0</v>
      </c>
      <c r="AP481" s="16">
        <v>178</v>
      </c>
      <c r="AQ481" s="17">
        <v>4</v>
      </c>
      <c r="AR481" s="18" t="s">
        <v>37</v>
      </c>
      <c r="AS481" s="19">
        <v>4140</v>
      </c>
      <c r="AT481" s="19" t="s">
        <v>37</v>
      </c>
      <c r="AV481" s="16">
        <v>178</v>
      </c>
      <c r="AW481" s="17">
        <v>17</v>
      </c>
      <c r="AX481" s="18" t="s">
        <v>37</v>
      </c>
      <c r="AY481" s="19">
        <v>356</v>
      </c>
      <c r="AZ481" s="19" t="s">
        <v>37</v>
      </c>
    </row>
    <row r="482" spans="9:52" x14ac:dyDescent="0.15">
      <c r="I482" s="14">
        <v>45041</v>
      </c>
      <c r="J482" s="15">
        <v>0</v>
      </c>
      <c r="K482" s="15">
        <v>0</v>
      </c>
      <c r="L482" s="15">
        <v>48</v>
      </c>
      <c r="M482" s="15">
        <v>47</v>
      </c>
      <c r="N482" s="15">
        <v>0</v>
      </c>
      <c r="O482" s="15">
        <v>0</v>
      </c>
      <c r="P482" s="15">
        <v>42</v>
      </c>
      <c r="Q482" s="15">
        <v>41</v>
      </c>
      <c r="R482" s="15">
        <v>0</v>
      </c>
      <c r="S482" s="15">
        <v>0</v>
      </c>
      <c r="T482" s="15">
        <v>0</v>
      </c>
      <c r="U482" s="15">
        <v>0</v>
      </c>
      <c r="V482" s="15">
        <v>0</v>
      </c>
      <c r="W482" s="15">
        <v>0</v>
      </c>
      <c r="X482" s="15">
        <v>0</v>
      </c>
      <c r="Y482" s="15">
        <v>0</v>
      </c>
      <c r="Z482" s="15">
        <v>0</v>
      </c>
      <c r="AA482" s="15">
        <v>0</v>
      </c>
      <c r="AB482" s="15">
        <v>0</v>
      </c>
      <c r="AC482" s="15">
        <v>0</v>
      </c>
      <c r="AD482" s="15">
        <v>0</v>
      </c>
      <c r="AE482" s="15">
        <v>0</v>
      </c>
      <c r="AF482" s="15">
        <v>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5">
        <v>0</v>
      </c>
      <c r="AM482" s="15">
        <v>0</v>
      </c>
      <c r="AN482" s="15">
        <v>0</v>
      </c>
      <c r="AP482" s="16">
        <v>178</v>
      </c>
      <c r="AQ482" s="17">
        <v>4</v>
      </c>
      <c r="AR482" s="18" t="s">
        <v>37</v>
      </c>
      <c r="AS482" s="19">
        <v>4318</v>
      </c>
      <c r="AT482" s="19" t="s">
        <v>37</v>
      </c>
      <c r="AV482" s="16">
        <v>178</v>
      </c>
      <c r="AW482" s="17">
        <v>17</v>
      </c>
      <c r="AX482" s="18" t="s">
        <v>37</v>
      </c>
      <c r="AY482" s="19">
        <v>534</v>
      </c>
      <c r="AZ482" s="19" t="s">
        <v>37</v>
      </c>
    </row>
    <row r="483" spans="9:52" x14ac:dyDescent="0.15">
      <c r="I483" s="14">
        <v>45042</v>
      </c>
      <c r="J483" s="15">
        <v>0</v>
      </c>
      <c r="K483" s="15">
        <v>0</v>
      </c>
      <c r="L483" s="15">
        <v>49</v>
      </c>
      <c r="M483" s="15">
        <v>48</v>
      </c>
      <c r="N483" s="15">
        <v>0</v>
      </c>
      <c r="O483" s="15">
        <v>0</v>
      </c>
      <c r="P483" s="15">
        <v>43</v>
      </c>
      <c r="Q483" s="15">
        <v>42</v>
      </c>
      <c r="R483" s="15">
        <v>0</v>
      </c>
      <c r="S483" s="15">
        <v>0</v>
      </c>
      <c r="T483" s="15">
        <v>0</v>
      </c>
      <c r="U483" s="15">
        <v>0</v>
      </c>
      <c r="V483" s="15">
        <v>0</v>
      </c>
      <c r="W483" s="15">
        <v>0</v>
      </c>
      <c r="X483" s="15">
        <v>0</v>
      </c>
      <c r="Y483" s="15">
        <v>0</v>
      </c>
      <c r="Z483" s="15">
        <v>0</v>
      </c>
      <c r="AA483" s="15">
        <v>0</v>
      </c>
      <c r="AB483" s="15">
        <v>0</v>
      </c>
      <c r="AC483" s="15">
        <v>0</v>
      </c>
      <c r="AD483" s="15">
        <v>0</v>
      </c>
      <c r="AE483" s="15">
        <v>0</v>
      </c>
      <c r="AF483" s="15">
        <v>0</v>
      </c>
      <c r="AG483" s="15">
        <v>0</v>
      </c>
      <c r="AH483" s="15">
        <v>0</v>
      </c>
      <c r="AI483" s="15">
        <v>0</v>
      </c>
      <c r="AJ483" s="15">
        <v>0</v>
      </c>
      <c r="AK483" s="15">
        <v>0</v>
      </c>
      <c r="AL483" s="15">
        <v>0</v>
      </c>
      <c r="AM483" s="15">
        <v>0</v>
      </c>
      <c r="AN483" s="15">
        <v>0</v>
      </c>
      <c r="AP483" s="16">
        <v>182</v>
      </c>
      <c r="AQ483" s="17">
        <v>4</v>
      </c>
      <c r="AR483" s="18" t="s">
        <v>37</v>
      </c>
      <c r="AS483" s="19">
        <v>4500</v>
      </c>
      <c r="AT483" s="19" t="s">
        <v>37</v>
      </c>
      <c r="AV483" s="16">
        <v>182</v>
      </c>
      <c r="AW483" s="17">
        <v>17</v>
      </c>
      <c r="AX483" s="18" t="s">
        <v>37</v>
      </c>
      <c r="AY483" s="19">
        <v>716</v>
      </c>
      <c r="AZ483" s="19" t="s">
        <v>37</v>
      </c>
    </row>
    <row r="484" spans="9:52" x14ac:dyDescent="0.15">
      <c r="I484" s="14">
        <v>45043</v>
      </c>
      <c r="J484" s="15">
        <v>0</v>
      </c>
      <c r="K484" s="15">
        <v>0</v>
      </c>
      <c r="L484" s="15">
        <v>49</v>
      </c>
      <c r="M484" s="15">
        <v>48</v>
      </c>
      <c r="N484" s="15">
        <v>0</v>
      </c>
      <c r="O484" s="15">
        <v>0</v>
      </c>
      <c r="P484" s="15">
        <v>43</v>
      </c>
      <c r="Q484" s="15">
        <v>42</v>
      </c>
      <c r="R484" s="15">
        <v>0</v>
      </c>
      <c r="S484" s="15">
        <v>0</v>
      </c>
      <c r="T484" s="15">
        <v>0</v>
      </c>
      <c r="U484" s="15">
        <v>0</v>
      </c>
      <c r="V484" s="15">
        <v>0</v>
      </c>
      <c r="W484" s="15">
        <v>0</v>
      </c>
      <c r="X484" s="15">
        <v>0</v>
      </c>
      <c r="Y484" s="15">
        <v>0</v>
      </c>
      <c r="Z484" s="15">
        <v>0</v>
      </c>
      <c r="AA484" s="15">
        <v>0</v>
      </c>
      <c r="AB484" s="15">
        <v>0</v>
      </c>
      <c r="AC484" s="15">
        <v>0</v>
      </c>
      <c r="AD484" s="15">
        <v>0</v>
      </c>
      <c r="AE484" s="15">
        <v>0</v>
      </c>
      <c r="AF484" s="15">
        <v>0</v>
      </c>
      <c r="AG484" s="15">
        <v>0</v>
      </c>
      <c r="AH484" s="15">
        <v>0</v>
      </c>
      <c r="AI484" s="15">
        <v>0</v>
      </c>
      <c r="AJ484" s="15">
        <v>0</v>
      </c>
      <c r="AK484" s="15">
        <v>0</v>
      </c>
      <c r="AL484" s="15">
        <v>0</v>
      </c>
      <c r="AM484" s="15">
        <v>0</v>
      </c>
      <c r="AN484" s="15">
        <v>0</v>
      </c>
      <c r="AP484" s="16">
        <v>182</v>
      </c>
      <c r="AQ484" s="17">
        <v>4</v>
      </c>
      <c r="AR484" s="18" t="s">
        <v>37</v>
      </c>
      <c r="AS484" s="19">
        <v>4682</v>
      </c>
      <c r="AT484" s="19" t="s">
        <v>37</v>
      </c>
      <c r="AV484" s="16">
        <v>182</v>
      </c>
      <c r="AW484" s="17">
        <v>17</v>
      </c>
      <c r="AX484" s="18" t="s">
        <v>37</v>
      </c>
      <c r="AY484" s="19">
        <v>898</v>
      </c>
      <c r="AZ484" s="19" t="s">
        <v>37</v>
      </c>
    </row>
    <row r="485" spans="9:52" x14ac:dyDescent="0.15">
      <c r="I485" s="14">
        <v>45044</v>
      </c>
      <c r="J485" s="15">
        <v>0</v>
      </c>
      <c r="K485" s="15">
        <v>0</v>
      </c>
      <c r="L485" s="15">
        <v>49</v>
      </c>
      <c r="M485" s="15">
        <v>48</v>
      </c>
      <c r="N485" s="15">
        <v>0</v>
      </c>
      <c r="O485" s="15">
        <v>0</v>
      </c>
      <c r="P485" s="15">
        <v>43</v>
      </c>
      <c r="Q485" s="15">
        <v>42</v>
      </c>
      <c r="R485" s="15">
        <v>0</v>
      </c>
      <c r="S485" s="15">
        <v>0</v>
      </c>
      <c r="T485" s="15">
        <v>0</v>
      </c>
      <c r="U485" s="15">
        <v>0</v>
      </c>
      <c r="V485" s="15">
        <v>0</v>
      </c>
      <c r="W485" s="15">
        <v>0</v>
      </c>
      <c r="X485" s="15">
        <v>0</v>
      </c>
      <c r="Y485" s="15">
        <v>0</v>
      </c>
      <c r="Z485" s="15">
        <v>0</v>
      </c>
      <c r="AA485" s="15">
        <v>0</v>
      </c>
      <c r="AB485" s="15">
        <v>0</v>
      </c>
      <c r="AC485" s="15">
        <v>0</v>
      </c>
      <c r="AD485" s="15">
        <v>0</v>
      </c>
      <c r="AE485" s="15">
        <v>0</v>
      </c>
      <c r="AF485" s="15">
        <v>0</v>
      </c>
      <c r="AG485" s="15">
        <v>0</v>
      </c>
      <c r="AH485" s="15">
        <v>0</v>
      </c>
      <c r="AI485" s="15">
        <v>0</v>
      </c>
      <c r="AJ485" s="15">
        <v>0</v>
      </c>
      <c r="AK485" s="15">
        <v>0</v>
      </c>
      <c r="AL485" s="15">
        <v>0</v>
      </c>
      <c r="AM485" s="15">
        <v>0</v>
      </c>
      <c r="AN485" s="15">
        <v>0</v>
      </c>
      <c r="AP485" s="16">
        <v>182</v>
      </c>
      <c r="AQ485" s="17">
        <v>4</v>
      </c>
      <c r="AR485" s="18" t="s">
        <v>37</v>
      </c>
      <c r="AS485" s="19">
        <v>4864</v>
      </c>
      <c r="AT485" s="19" t="s">
        <v>37</v>
      </c>
      <c r="AV485" s="16">
        <v>182</v>
      </c>
      <c r="AW485" s="17">
        <v>17</v>
      </c>
      <c r="AX485" s="18" t="s">
        <v>37</v>
      </c>
      <c r="AY485" s="19">
        <v>1080</v>
      </c>
      <c r="AZ485" s="19" t="s">
        <v>37</v>
      </c>
    </row>
    <row r="486" spans="9:52" x14ac:dyDescent="0.15">
      <c r="I486" s="14">
        <v>45045</v>
      </c>
      <c r="J486" s="15">
        <v>0</v>
      </c>
      <c r="K486" s="15">
        <v>0</v>
      </c>
      <c r="L486" s="15">
        <v>49</v>
      </c>
      <c r="M486" s="15">
        <v>48</v>
      </c>
      <c r="N486" s="15">
        <v>0</v>
      </c>
      <c r="O486" s="15">
        <v>0</v>
      </c>
      <c r="P486" s="15">
        <v>43</v>
      </c>
      <c r="Q486" s="15">
        <v>42</v>
      </c>
      <c r="R486" s="15">
        <v>0</v>
      </c>
      <c r="S486" s="15">
        <v>0</v>
      </c>
      <c r="T486" s="15">
        <v>0</v>
      </c>
      <c r="U486" s="15">
        <v>0</v>
      </c>
      <c r="V486" s="15">
        <v>0</v>
      </c>
      <c r="W486" s="15">
        <v>0</v>
      </c>
      <c r="X486" s="15">
        <v>0</v>
      </c>
      <c r="Y486" s="15">
        <v>0</v>
      </c>
      <c r="Z486" s="15">
        <v>0</v>
      </c>
      <c r="AA486" s="15">
        <v>0</v>
      </c>
      <c r="AB486" s="15">
        <v>0</v>
      </c>
      <c r="AC486" s="15">
        <v>0</v>
      </c>
      <c r="AD486" s="15">
        <v>0</v>
      </c>
      <c r="AE486" s="15">
        <v>0</v>
      </c>
      <c r="AF486" s="15">
        <v>0</v>
      </c>
      <c r="AG486" s="15">
        <v>0</v>
      </c>
      <c r="AH486" s="15">
        <v>0</v>
      </c>
      <c r="AI486" s="15">
        <v>0</v>
      </c>
      <c r="AJ486" s="15">
        <v>0</v>
      </c>
      <c r="AK486" s="15">
        <v>0</v>
      </c>
      <c r="AL486" s="15">
        <v>0</v>
      </c>
      <c r="AM486" s="15">
        <v>0</v>
      </c>
      <c r="AN486" s="15">
        <v>0</v>
      </c>
      <c r="AP486" s="16">
        <v>182</v>
      </c>
      <c r="AQ486" s="17">
        <v>4</v>
      </c>
      <c r="AR486" s="18" t="s">
        <v>37</v>
      </c>
      <c r="AS486" s="19">
        <v>5046</v>
      </c>
      <c r="AT486" s="19" t="s">
        <v>37</v>
      </c>
      <c r="AV486" s="16">
        <v>182</v>
      </c>
      <c r="AW486" s="17">
        <v>17</v>
      </c>
      <c r="AX486" s="18">
        <v>17</v>
      </c>
      <c r="AY486" s="19">
        <v>1262</v>
      </c>
      <c r="AZ486" s="19">
        <v>1262</v>
      </c>
    </row>
    <row r="487" spans="9:52" x14ac:dyDescent="0.15">
      <c r="I487" s="14">
        <v>45046</v>
      </c>
      <c r="J487" s="15">
        <v>0</v>
      </c>
      <c r="K487" s="15">
        <v>0</v>
      </c>
      <c r="L487" s="15">
        <v>49</v>
      </c>
      <c r="M487" s="15">
        <v>48</v>
      </c>
      <c r="N487" s="15">
        <v>0</v>
      </c>
      <c r="O487" s="15">
        <v>0</v>
      </c>
      <c r="P487" s="15">
        <v>43</v>
      </c>
      <c r="Q487" s="15">
        <v>42</v>
      </c>
      <c r="R487" s="15">
        <v>0</v>
      </c>
      <c r="S487" s="15">
        <v>0</v>
      </c>
      <c r="T487" s="15">
        <v>0</v>
      </c>
      <c r="U487" s="15">
        <v>0</v>
      </c>
      <c r="V487" s="15">
        <v>0</v>
      </c>
      <c r="W487" s="15">
        <v>0</v>
      </c>
      <c r="X487" s="15">
        <v>0</v>
      </c>
      <c r="Y487" s="15">
        <v>0</v>
      </c>
      <c r="Z487" s="15">
        <v>0</v>
      </c>
      <c r="AA487" s="15">
        <v>0</v>
      </c>
      <c r="AB487" s="15">
        <v>0</v>
      </c>
      <c r="AC487" s="15">
        <v>0</v>
      </c>
      <c r="AD487" s="15">
        <v>0</v>
      </c>
      <c r="AE487" s="15">
        <v>0</v>
      </c>
      <c r="AF487" s="15">
        <v>0</v>
      </c>
      <c r="AG487" s="15">
        <v>0</v>
      </c>
      <c r="AH487" s="15">
        <v>0</v>
      </c>
      <c r="AI487" s="15">
        <v>0</v>
      </c>
      <c r="AJ487" s="15">
        <v>0</v>
      </c>
      <c r="AK487" s="15">
        <v>0</v>
      </c>
      <c r="AL487" s="15">
        <v>0</v>
      </c>
      <c r="AM487" s="15">
        <v>0</v>
      </c>
      <c r="AN487" s="15">
        <v>0</v>
      </c>
      <c r="AP487" s="16">
        <v>182</v>
      </c>
      <c r="AQ487" s="17">
        <v>4</v>
      </c>
      <c r="AR487" s="18">
        <v>4</v>
      </c>
      <c r="AS487" s="19">
        <v>5228</v>
      </c>
      <c r="AT487" s="19">
        <v>5228</v>
      </c>
      <c r="AV487" s="16">
        <v>182</v>
      </c>
      <c r="AW487" s="17">
        <v>18</v>
      </c>
      <c r="AX487" s="18" t="s">
        <v>37</v>
      </c>
      <c r="AY487" s="19">
        <v>182</v>
      </c>
      <c r="AZ487" s="19" t="s">
        <v>37</v>
      </c>
    </row>
    <row r="488" spans="9:52" x14ac:dyDescent="0.15">
      <c r="I488" s="14">
        <v>45047</v>
      </c>
      <c r="J488" s="15">
        <v>0</v>
      </c>
      <c r="K488" s="15">
        <v>0</v>
      </c>
      <c r="L488" s="15">
        <v>49</v>
      </c>
      <c r="M488" s="15">
        <v>48</v>
      </c>
      <c r="N488" s="15">
        <v>0</v>
      </c>
      <c r="O488" s="15">
        <v>0</v>
      </c>
      <c r="P488" s="15">
        <v>43</v>
      </c>
      <c r="Q488" s="15">
        <v>42</v>
      </c>
      <c r="R488" s="15">
        <v>0</v>
      </c>
      <c r="S488" s="15">
        <v>0</v>
      </c>
      <c r="T488" s="15">
        <v>0</v>
      </c>
      <c r="U488" s="15">
        <v>0</v>
      </c>
      <c r="V488" s="15">
        <v>0</v>
      </c>
      <c r="W488" s="15">
        <v>0</v>
      </c>
      <c r="X488" s="15">
        <v>0</v>
      </c>
      <c r="Y488" s="15">
        <v>0</v>
      </c>
      <c r="Z488" s="15">
        <v>0</v>
      </c>
      <c r="AA488" s="15">
        <v>0</v>
      </c>
      <c r="AB488" s="15">
        <v>0</v>
      </c>
      <c r="AC488" s="15">
        <v>0</v>
      </c>
      <c r="AD488" s="15">
        <v>0</v>
      </c>
      <c r="AE488" s="15">
        <v>0</v>
      </c>
      <c r="AF488" s="15">
        <v>0</v>
      </c>
      <c r="AG488" s="15">
        <v>0</v>
      </c>
      <c r="AH488" s="15">
        <v>0</v>
      </c>
      <c r="AI488" s="15">
        <v>0</v>
      </c>
      <c r="AJ488" s="15">
        <v>0</v>
      </c>
      <c r="AK488" s="15">
        <v>0</v>
      </c>
      <c r="AL488" s="15">
        <v>0</v>
      </c>
      <c r="AM488" s="15">
        <v>0</v>
      </c>
      <c r="AN488" s="15">
        <v>0</v>
      </c>
      <c r="AP488" s="16">
        <v>182</v>
      </c>
      <c r="AQ488" s="17">
        <v>5</v>
      </c>
      <c r="AR488" s="18" t="s">
        <v>37</v>
      </c>
      <c r="AS488" s="19">
        <v>182</v>
      </c>
      <c r="AT488" s="19" t="s">
        <v>37</v>
      </c>
      <c r="AV488" s="16">
        <v>182</v>
      </c>
      <c r="AW488" s="17">
        <v>18</v>
      </c>
      <c r="AX488" s="18" t="s">
        <v>37</v>
      </c>
      <c r="AY488" s="19">
        <v>364</v>
      </c>
      <c r="AZ488" s="19" t="s">
        <v>37</v>
      </c>
    </row>
    <row r="489" spans="9:52" x14ac:dyDescent="0.15">
      <c r="I489" s="14">
        <v>45048</v>
      </c>
      <c r="J489" s="15">
        <v>0</v>
      </c>
      <c r="K489" s="15">
        <v>0</v>
      </c>
      <c r="L489" s="15">
        <v>49</v>
      </c>
      <c r="M489" s="15">
        <v>48</v>
      </c>
      <c r="N489" s="15">
        <v>0</v>
      </c>
      <c r="O489" s="15">
        <v>0</v>
      </c>
      <c r="P489" s="15">
        <v>43</v>
      </c>
      <c r="Q489" s="15">
        <v>42</v>
      </c>
      <c r="R489" s="15">
        <v>0</v>
      </c>
      <c r="S489" s="15">
        <v>0</v>
      </c>
      <c r="T489" s="15">
        <v>0</v>
      </c>
      <c r="U489" s="15">
        <v>0</v>
      </c>
      <c r="V489" s="15">
        <v>0</v>
      </c>
      <c r="W489" s="15">
        <v>0</v>
      </c>
      <c r="X489" s="15">
        <v>0</v>
      </c>
      <c r="Y489" s="15">
        <v>0</v>
      </c>
      <c r="Z489" s="15">
        <v>0</v>
      </c>
      <c r="AA489" s="15">
        <v>0</v>
      </c>
      <c r="AB489" s="15">
        <v>0</v>
      </c>
      <c r="AC489" s="15">
        <v>0</v>
      </c>
      <c r="AD489" s="15">
        <v>0</v>
      </c>
      <c r="AE489" s="15">
        <v>0</v>
      </c>
      <c r="AF489" s="15">
        <v>0</v>
      </c>
      <c r="AG489" s="15">
        <v>0</v>
      </c>
      <c r="AH489" s="15">
        <v>0</v>
      </c>
      <c r="AI489" s="15">
        <v>0</v>
      </c>
      <c r="AJ489" s="15">
        <v>0</v>
      </c>
      <c r="AK489" s="15">
        <v>0</v>
      </c>
      <c r="AL489" s="15">
        <v>0</v>
      </c>
      <c r="AM489" s="15">
        <v>0</v>
      </c>
      <c r="AN489" s="15">
        <v>0</v>
      </c>
      <c r="AP489" s="16">
        <v>182</v>
      </c>
      <c r="AQ489" s="17">
        <v>5</v>
      </c>
      <c r="AR489" s="18" t="s">
        <v>37</v>
      </c>
      <c r="AS489" s="19">
        <v>364</v>
      </c>
      <c r="AT489" s="19" t="s">
        <v>37</v>
      </c>
      <c r="AV489" s="16">
        <v>182</v>
      </c>
      <c r="AW489" s="17">
        <v>18</v>
      </c>
      <c r="AX489" s="18" t="s">
        <v>37</v>
      </c>
      <c r="AY489" s="19">
        <v>546</v>
      </c>
      <c r="AZ489" s="19" t="s">
        <v>37</v>
      </c>
    </row>
    <row r="490" spans="9:52" x14ac:dyDescent="0.15">
      <c r="I490" s="14">
        <v>45049</v>
      </c>
      <c r="J490" s="15">
        <v>0</v>
      </c>
      <c r="K490" s="15">
        <v>0</v>
      </c>
      <c r="L490" s="15">
        <v>50</v>
      </c>
      <c r="M490" s="15">
        <v>49</v>
      </c>
      <c r="N490" s="15">
        <v>0</v>
      </c>
      <c r="O490" s="15">
        <v>0</v>
      </c>
      <c r="P490" s="15">
        <v>44</v>
      </c>
      <c r="Q490" s="15">
        <v>43</v>
      </c>
      <c r="R490" s="15">
        <v>0</v>
      </c>
      <c r="S490" s="15">
        <v>0</v>
      </c>
      <c r="T490" s="15">
        <v>0</v>
      </c>
      <c r="U490" s="15">
        <v>0</v>
      </c>
      <c r="V490" s="15">
        <v>0</v>
      </c>
      <c r="W490" s="15">
        <v>0</v>
      </c>
      <c r="X490" s="15">
        <v>0</v>
      </c>
      <c r="Y490" s="15">
        <v>0</v>
      </c>
      <c r="Z490" s="15">
        <v>0</v>
      </c>
      <c r="AA490" s="15">
        <v>0</v>
      </c>
      <c r="AB490" s="15">
        <v>0</v>
      </c>
      <c r="AC490" s="15">
        <v>0</v>
      </c>
      <c r="AD490" s="15">
        <v>0</v>
      </c>
      <c r="AE490" s="15">
        <v>0</v>
      </c>
      <c r="AF490" s="15">
        <v>0</v>
      </c>
      <c r="AG490" s="15">
        <v>0</v>
      </c>
      <c r="AH490" s="15">
        <v>0</v>
      </c>
      <c r="AI490" s="15">
        <v>0</v>
      </c>
      <c r="AJ490" s="15">
        <v>0</v>
      </c>
      <c r="AK490" s="15">
        <v>0</v>
      </c>
      <c r="AL490" s="15">
        <v>0</v>
      </c>
      <c r="AM490" s="15">
        <v>0</v>
      </c>
      <c r="AN490" s="15">
        <v>0</v>
      </c>
      <c r="AP490" s="16">
        <v>186</v>
      </c>
      <c r="AQ490" s="17">
        <v>5</v>
      </c>
      <c r="AR490" s="18" t="s">
        <v>37</v>
      </c>
      <c r="AS490" s="19">
        <v>550</v>
      </c>
      <c r="AT490" s="19" t="s">
        <v>37</v>
      </c>
      <c r="AV490" s="16">
        <v>186</v>
      </c>
      <c r="AW490" s="17">
        <v>18</v>
      </c>
      <c r="AX490" s="18" t="s">
        <v>37</v>
      </c>
      <c r="AY490" s="19">
        <v>732</v>
      </c>
      <c r="AZ490" s="19" t="s">
        <v>37</v>
      </c>
    </row>
    <row r="491" spans="9:52" x14ac:dyDescent="0.15">
      <c r="I491" s="14">
        <v>45050</v>
      </c>
      <c r="J491" s="15">
        <v>0</v>
      </c>
      <c r="K491" s="15">
        <v>0</v>
      </c>
      <c r="L491" s="15">
        <v>50</v>
      </c>
      <c r="M491" s="15">
        <v>49</v>
      </c>
      <c r="N491" s="15">
        <v>0</v>
      </c>
      <c r="O491" s="15">
        <v>0</v>
      </c>
      <c r="P491" s="15">
        <v>44</v>
      </c>
      <c r="Q491" s="15">
        <v>43</v>
      </c>
      <c r="R491" s="15">
        <v>0</v>
      </c>
      <c r="S491" s="15">
        <v>0</v>
      </c>
      <c r="T491" s="15">
        <v>0</v>
      </c>
      <c r="U491" s="15">
        <v>0</v>
      </c>
      <c r="V491" s="15">
        <v>0</v>
      </c>
      <c r="W491" s="15">
        <v>0</v>
      </c>
      <c r="X491" s="15">
        <v>0</v>
      </c>
      <c r="Y491" s="15">
        <v>0</v>
      </c>
      <c r="Z491" s="15">
        <v>0</v>
      </c>
      <c r="AA491" s="15">
        <v>0</v>
      </c>
      <c r="AB491" s="15">
        <v>0</v>
      </c>
      <c r="AC491" s="15">
        <v>0</v>
      </c>
      <c r="AD491" s="15">
        <v>0</v>
      </c>
      <c r="AE491" s="15">
        <v>0</v>
      </c>
      <c r="AF491" s="15">
        <v>0</v>
      </c>
      <c r="AG491" s="15">
        <v>0</v>
      </c>
      <c r="AH491" s="15">
        <v>0</v>
      </c>
      <c r="AI491" s="15">
        <v>0</v>
      </c>
      <c r="AJ491" s="15">
        <v>0</v>
      </c>
      <c r="AK491" s="15">
        <v>0</v>
      </c>
      <c r="AL491" s="15">
        <v>0</v>
      </c>
      <c r="AM491" s="15">
        <v>0</v>
      </c>
      <c r="AN491" s="15">
        <v>0</v>
      </c>
      <c r="AP491" s="16">
        <v>186</v>
      </c>
      <c r="AQ491" s="17">
        <v>5</v>
      </c>
      <c r="AR491" s="18" t="s">
        <v>37</v>
      </c>
      <c r="AS491" s="19">
        <v>736</v>
      </c>
      <c r="AT491" s="19" t="s">
        <v>37</v>
      </c>
      <c r="AV491" s="16">
        <v>186</v>
      </c>
      <c r="AW491" s="17">
        <v>18</v>
      </c>
      <c r="AX491" s="18" t="s">
        <v>37</v>
      </c>
      <c r="AY491" s="19">
        <v>918</v>
      </c>
      <c r="AZ491" s="19" t="s">
        <v>37</v>
      </c>
    </row>
    <row r="492" spans="9:52" x14ac:dyDescent="0.15">
      <c r="I492" s="14">
        <v>45051</v>
      </c>
      <c r="J492" s="15">
        <v>0</v>
      </c>
      <c r="K492" s="15">
        <v>0</v>
      </c>
      <c r="L492" s="15">
        <v>50</v>
      </c>
      <c r="M492" s="15">
        <v>49</v>
      </c>
      <c r="N492" s="15">
        <v>0</v>
      </c>
      <c r="O492" s="15">
        <v>0</v>
      </c>
      <c r="P492" s="15">
        <v>44</v>
      </c>
      <c r="Q492" s="15">
        <v>43</v>
      </c>
      <c r="R492" s="15">
        <v>0</v>
      </c>
      <c r="S492" s="15">
        <v>0</v>
      </c>
      <c r="T492" s="15">
        <v>0</v>
      </c>
      <c r="U492" s="15">
        <v>0</v>
      </c>
      <c r="V492" s="15">
        <v>0</v>
      </c>
      <c r="W492" s="15">
        <v>0</v>
      </c>
      <c r="X492" s="15">
        <v>0</v>
      </c>
      <c r="Y492" s="15">
        <v>0</v>
      </c>
      <c r="Z492" s="15">
        <v>0</v>
      </c>
      <c r="AA492" s="15">
        <v>0</v>
      </c>
      <c r="AB492" s="15">
        <v>0</v>
      </c>
      <c r="AC492" s="15">
        <v>0</v>
      </c>
      <c r="AD492" s="15">
        <v>0</v>
      </c>
      <c r="AE492" s="15">
        <v>0</v>
      </c>
      <c r="AF492" s="15">
        <v>0</v>
      </c>
      <c r="AG492" s="15">
        <v>0</v>
      </c>
      <c r="AH492" s="15">
        <v>0</v>
      </c>
      <c r="AI492" s="15">
        <v>0</v>
      </c>
      <c r="AJ492" s="15">
        <v>0</v>
      </c>
      <c r="AK492" s="15">
        <v>0</v>
      </c>
      <c r="AL492" s="15">
        <v>0</v>
      </c>
      <c r="AM492" s="15">
        <v>0</v>
      </c>
      <c r="AN492" s="15">
        <v>0</v>
      </c>
      <c r="AP492" s="16">
        <v>186</v>
      </c>
      <c r="AQ492" s="17">
        <v>5</v>
      </c>
      <c r="AR492" s="18" t="s">
        <v>37</v>
      </c>
      <c r="AS492" s="19">
        <v>922</v>
      </c>
      <c r="AT492" s="19" t="s">
        <v>37</v>
      </c>
      <c r="AV492" s="16">
        <v>186</v>
      </c>
      <c r="AW492" s="17">
        <v>18</v>
      </c>
      <c r="AX492" s="18" t="s">
        <v>37</v>
      </c>
      <c r="AY492" s="19">
        <v>1104</v>
      </c>
      <c r="AZ492" s="19" t="s">
        <v>37</v>
      </c>
    </row>
    <row r="493" spans="9:52" x14ac:dyDescent="0.15">
      <c r="I493" s="14">
        <v>45052</v>
      </c>
      <c r="J493" s="15">
        <v>0</v>
      </c>
      <c r="K493" s="15">
        <v>0</v>
      </c>
      <c r="L493" s="15">
        <v>50</v>
      </c>
      <c r="M493" s="15">
        <v>49</v>
      </c>
      <c r="N493" s="15">
        <v>0</v>
      </c>
      <c r="O493" s="15">
        <v>0</v>
      </c>
      <c r="P493" s="15">
        <v>44</v>
      </c>
      <c r="Q493" s="15">
        <v>43</v>
      </c>
      <c r="R493" s="15">
        <v>0</v>
      </c>
      <c r="S493" s="15">
        <v>0</v>
      </c>
      <c r="T493" s="15">
        <v>0</v>
      </c>
      <c r="U493" s="15">
        <v>0</v>
      </c>
      <c r="V493" s="15">
        <v>0</v>
      </c>
      <c r="W493" s="15">
        <v>0</v>
      </c>
      <c r="X493" s="15">
        <v>0</v>
      </c>
      <c r="Y493" s="15">
        <v>0</v>
      </c>
      <c r="Z493" s="15">
        <v>0</v>
      </c>
      <c r="AA493" s="15">
        <v>0</v>
      </c>
      <c r="AB493" s="15">
        <v>0</v>
      </c>
      <c r="AC493" s="15">
        <v>0</v>
      </c>
      <c r="AD493" s="15">
        <v>0</v>
      </c>
      <c r="AE493" s="15">
        <v>0</v>
      </c>
      <c r="AF493" s="15">
        <v>0</v>
      </c>
      <c r="AG493" s="15">
        <v>0</v>
      </c>
      <c r="AH493" s="15">
        <v>0</v>
      </c>
      <c r="AI493" s="15">
        <v>0</v>
      </c>
      <c r="AJ493" s="15">
        <v>0</v>
      </c>
      <c r="AK493" s="15">
        <v>0</v>
      </c>
      <c r="AL493" s="15">
        <v>0</v>
      </c>
      <c r="AM493" s="15">
        <v>0</v>
      </c>
      <c r="AN493" s="15">
        <v>0</v>
      </c>
      <c r="AP493" s="16">
        <v>186</v>
      </c>
      <c r="AQ493" s="17">
        <v>5</v>
      </c>
      <c r="AR493" s="18" t="s">
        <v>37</v>
      </c>
      <c r="AS493" s="19">
        <v>1108</v>
      </c>
      <c r="AT493" s="19" t="s">
        <v>37</v>
      </c>
      <c r="AV493" s="16">
        <v>186</v>
      </c>
      <c r="AW493" s="17">
        <v>18</v>
      </c>
      <c r="AX493" s="18">
        <v>18</v>
      </c>
      <c r="AY493" s="19">
        <v>1290</v>
      </c>
      <c r="AZ493" s="19">
        <v>1290</v>
      </c>
    </row>
    <row r="494" spans="9:52" x14ac:dyDescent="0.15">
      <c r="I494" s="14">
        <v>45053</v>
      </c>
      <c r="J494" s="15">
        <v>0</v>
      </c>
      <c r="K494" s="15">
        <v>0</v>
      </c>
      <c r="L494" s="15">
        <v>50</v>
      </c>
      <c r="M494" s="15">
        <v>49</v>
      </c>
      <c r="N494" s="15">
        <v>0</v>
      </c>
      <c r="O494" s="15">
        <v>0</v>
      </c>
      <c r="P494" s="15">
        <v>44</v>
      </c>
      <c r="Q494" s="15">
        <v>43</v>
      </c>
      <c r="R494" s="15">
        <v>0</v>
      </c>
      <c r="S494" s="15">
        <v>0</v>
      </c>
      <c r="T494" s="15">
        <v>0</v>
      </c>
      <c r="U494" s="15">
        <v>0</v>
      </c>
      <c r="V494" s="15">
        <v>0</v>
      </c>
      <c r="W494" s="15">
        <v>0</v>
      </c>
      <c r="X494" s="15">
        <v>0</v>
      </c>
      <c r="Y494" s="15">
        <v>0</v>
      </c>
      <c r="Z494" s="15">
        <v>0</v>
      </c>
      <c r="AA494" s="15">
        <v>0</v>
      </c>
      <c r="AB494" s="15">
        <v>0</v>
      </c>
      <c r="AC494" s="15">
        <v>0</v>
      </c>
      <c r="AD494" s="15">
        <v>0</v>
      </c>
      <c r="AE494" s="15">
        <v>0</v>
      </c>
      <c r="AF494" s="15">
        <v>0</v>
      </c>
      <c r="AG494" s="15">
        <v>0</v>
      </c>
      <c r="AH494" s="15">
        <v>0</v>
      </c>
      <c r="AI494" s="15">
        <v>0</v>
      </c>
      <c r="AJ494" s="15">
        <v>0</v>
      </c>
      <c r="AK494" s="15">
        <v>0</v>
      </c>
      <c r="AL494" s="15">
        <v>0</v>
      </c>
      <c r="AM494" s="15">
        <v>0</v>
      </c>
      <c r="AN494" s="15">
        <v>0</v>
      </c>
      <c r="AP494" s="16">
        <v>186</v>
      </c>
      <c r="AQ494" s="17">
        <v>5</v>
      </c>
      <c r="AR494" s="18" t="s">
        <v>37</v>
      </c>
      <c r="AS494" s="19">
        <v>1294</v>
      </c>
      <c r="AT494" s="19" t="s">
        <v>37</v>
      </c>
      <c r="AV494" s="16">
        <v>186</v>
      </c>
      <c r="AW494" s="17">
        <v>19</v>
      </c>
      <c r="AX494" s="18" t="s">
        <v>37</v>
      </c>
      <c r="AY494" s="19">
        <v>186</v>
      </c>
      <c r="AZ494" s="19" t="s">
        <v>37</v>
      </c>
    </row>
    <row r="495" spans="9:52" x14ac:dyDescent="0.15">
      <c r="I495" s="14">
        <v>45054</v>
      </c>
      <c r="J495" s="15">
        <v>0</v>
      </c>
      <c r="K495" s="15">
        <v>0</v>
      </c>
      <c r="L495" s="15">
        <v>50</v>
      </c>
      <c r="M495" s="15">
        <v>49</v>
      </c>
      <c r="N495" s="15">
        <v>0</v>
      </c>
      <c r="O495" s="15">
        <v>0</v>
      </c>
      <c r="P495" s="15">
        <v>44</v>
      </c>
      <c r="Q495" s="15">
        <v>43</v>
      </c>
      <c r="R495" s="15">
        <v>0</v>
      </c>
      <c r="S495" s="15">
        <v>0</v>
      </c>
      <c r="T495" s="15">
        <v>0</v>
      </c>
      <c r="U495" s="15">
        <v>0</v>
      </c>
      <c r="V495" s="15">
        <v>0</v>
      </c>
      <c r="W495" s="15">
        <v>0</v>
      </c>
      <c r="X495" s="15">
        <v>0</v>
      </c>
      <c r="Y495" s="15">
        <v>0</v>
      </c>
      <c r="Z495" s="15">
        <v>0</v>
      </c>
      <c r="AA495" s="15">
        <v>0</v>
      </c>
      <c r="AB495" s="15">
        <v>0</v>
      </c>
      <c r="AC495" s="15">
        <v>0</v>
      </c>
      <c r="AD495" s="15">
        <v>0</v>
      </c>
      <c r="AE495" s="15">
        <v>0</v>
      </c>
      <c r="AF495" s="15">
        <v>0</v>
      </c>
      <c r="AG495" s="15">
        <v>0</v>
      </c>
      <c r="AH495" s="15">
        <v>0</v>
      </c>
      <c r="AI495" s="15">
        <v>0</v>
      </c>
      <c r="AJ495" s="15">
        <v>0</v>
      </c>
      <c r="AK495" s="15">
        <v>0</v>
      </c>
      <c r="AL495" s="15">
        <v>0</v>
      </c>
      <c r="AM495" s="15">
        <v>0</v>
      </c>
      <c r="AN495" s="15">
        <v>0</v>
      </c>
      <c r="AP495" s="16">
        <v>186</v>
      </c>
      <c r="AQ495" s="17">
        <v>5</v>
      </c>
      <c r="AR495" s="18" t="s">
        <v>37</v>
      </c>
      <c r="AS495" s="19">
        <v>1480</v>
      </c>
      <c r="AT495" s="19" t="s">
        <v>37</v>
      </c>
      <c r="AV495" s="16">
        <v>186</v>
      </c>
      <c r="AW495" s="17">
        <v>19</v>
      </c>
      <c r="AX495" s="18" t="s">
        <v>37</v>
      </c>
      <c r="AY495" s="19">
        <v>372</v>
      </c>
      <c r="AZ495" s="19" t="s">
        <v>37</v>
      </c>
    </row>
    <row r="496" spans="9:52" x14ac:dyDescent="0.15">
      <c r="I496" s="14">
        <v>45055</v>
      </c>
      <c r="J496" s="15">
        <v>0</v>
      </c>
      <c r="K496" s="15">
        <v>0</v>
      </c>
      <c r="L496" s="15">
        <v>50</v>
      </c>
      <c r="M496" s="15">
        <v>49</v>
      </c>
      <c r="N496" s="15">
        <v>0</v>
      </c>
      <c r="O496" s="15">
        <v>0</v>
      </c>
      <c r="P496" s="15">
        <v>44</v>
      </c>
      <c r="Q496" s="15">
        <v>43</v>
      </c>
      <c r="R496" s="15">
        <v>0</v>
      </c>
      <c r="S496" s="15">
        <v>0</v>
      </c>
      <c r="T496" s="15">
        <v>0</v>
      </c>
      <c r="U496" s="15">
        <v>0</v>
      </c>
      <c r="V496" s="15">
        <v>0</v>
      </c>
      <c r="W496" s="15">
        <v>0</v>
      </c>
      <c r="X496" s="15">
        <v>0</v>
      </c>
      <c r="Y496" s="15">
        <v>0</v>
      </c>
      <c r="Z496" s="15">
        <v>0</v>
      </c>
      <c r="AA496" s="15">
        <v>0</v>
      </c>
      <c r="AB496" s="15">
        <v>0</v>
      </c>
      <c r="AC496" s="15">
        <v>0</v>
      </c>
      <c r="AD496" s="15">
        <v>0</v>
      </c>
      <c r="AE496" s="15">
        <v>0</v>
      </c>
      <c r="AF496" s="15">
        <v>0</v>
      </c>
      <c r="AG496" s="15">
        <v>0</v>
      </c>
      <c r="AH496" s="15">
        <v>0</v>
      </c>
      <c r="AI496" s="15">
        <v>0</v>
      </c>
      <c r="AJ496" s="15">
        <v>0</v>
      </c>
      <c r="AK496" s="15">
        <v>0</v>
      </c>
      <c r="AL496" s="15">
        <v>0</v>
      </c>
      <c r="AM496" s="15">
        <v>0</v>
      </c>
      <c r="AN496" s="15">
        <v>0</v>
      </c>
      <c r="AP496" s="16">
        <v>186</v>
      </c>
      <c r="AQ496" s="17">
        <v>5</v>
      </c>
      <c r="AR496" s="18" t="s">
        <v>37</v>
      </c>
      <c r="AS496" s="19">
        <v>1666</v>
      </c>
      <c r="AT496" s="19" t="s">
        <v>37</v>
      </c>
      <c r="AV496" s="16">
        <v>186</v>
      </c>
      <c r="AW496" s="17">
        <v>19</v>
      </c>
      <c r="AX496" s="18" t="s">
        <v>37</v>
      </c>
      <c r="AY496" s="19">
        <v>558</v>
      </c>
      <c r="AZ496" s="19" t="s">
        <v>37</v>
      </c>
    </row>
    <row r="497" spans="9:52" x14ac:dyDescent="0.15">
      <c r="I497" s="14">
        <v>45056</v>
      </c>
      <c r="J497" s="15">
        <v>0</v>
      </c>
      <c r="K497" s="15">
        <v>0</v>
      </c>
      <c r="L497" s="15">
        <v>51</v>
      </c>
      <c r="M497" s="15">
        <v>50</v>
      </c>
      <c r="N497" s="15">
        <v>0</v>
      </c>
      <c r="O497" s="15">
        <v>0</v>
      </c>
      <c r="P497" s="15">
        <v>45</v>
      </c>
      <c r="Q497" s="15">
        <v>44</v>
      </c>
      <c r="R497" s="15">
        <v>0</v>
      </c>
      <c r="S497" s="15">
        <v>0</v>
      </c>
      <c r="T497" s="15">
        <v>0</v>
      </c>
      <c r="U497" s="15">
        <v>0</v>
      </c>
      <c r="V497" s="15">
        <v>0</v>
      </c>
      <c r="W497" s="15">
        <v>0</v>
      </c>
      <c r="X497" s="15">
        <v>0</v>
      </c>
      <c r="Y497" s="15">
        <v>0</v>
      </c>
      <c r="Z497" s="15">
        <v>0</v>
      </c>
      <c r="AA497" s="15">
        <v>0</v>
      </c>
      <c r="AB497" s="15">
        <v>0</v>
      </c>
      <c r="AC497" s="15">
        <v>0</v>
      </c>
      <c r="AD497" s="15">
        <v>0</v>
      </c>
      <c r="AE497" s="15">
        <v>0</v>
      </c>
      <c r="AF497" s="15">
        <v>0</v>
      </c>
      <c r="AG497" s="15">
        <v>0</v>
      </c>
      <c r="AH497" s="15">
        <v>0</v>
      </c>
      <c r="AI497" s="15">
        <v>0</v>
      </c>
      <c r="AJ497" s="15">
        <v>0</v>
      </c>
      <c r="AK497" s="15">
        <v>0</v>
      </c>
      <c r="AL497" s="15">
        <v>0</v>
      </c>
      <c r="AM497" s="15">
        <v>0</v>
      </c>
      <c r="AN497" s="15">
        <v>0</v>
      </c>
      <c r="AP497" s="16">
        <v>190</v>
      </c>
      <c r="AQ497" s="17">
        <v>5</v>
      </c>
      <c r="AR497" s="18" t="s">
        <v>37</v>
      </c>
      <c r="AS497" s="19">
        <v>1856</v>
      </c>
      <c r="AT497" s="19" t="s">
        <v>37</v>
      </c>
      <c r="AV497" s="16">
        <v>190</v>
      </c>
      <c r="AW497" s="17">
        <v>19</v>
      </c>
      <c r="AX497" s="18" t="s">
        <v>37</v>
      </c>
      <c r="AY497" s="19">
        <v>748</v>
      </c>
      <c r="AZ497" s="19" t="s">
        <v>37</v>
      </c>
    </row>
    <row r="498" spans="9:52" x14ac:dyDescent="0.15">
      <c r="I498" s="14">
        <v>45057</v>
      </c>
      <c r="J498" s="15">
        <v>0</v>
      </c>
      <c r="K498" s="15">
        <v>0</v>
      </c>
      <c r="L498" s="15">
        <v>51</v>
      </c>
      <c r="M498" s="15">
        <v>50</v>
      </c>
      <c r="N498" s="15">
        <v>0</v>
      </c>
      <c r="O498" s="15">
        <v>0</v>
      </c>
      <c r="P498" s="15">
        <v>45</v>
      </c>
      <c r="Q498" s="15">
        <v>44</v>
      </c>
      <c r="R498" s="15">
        <v>0</v>
      </c>
      <c r="S498" s="15">
        <v>0</v>
      </c>
      <c r="T498" s="15">
        <v>0</v>
      </c>
      <c r="U498" s="15">
        <v>0</v>
      </c>
      <c r="V498" s="15">
        <v>0</v>
      </c>
      <c r="W498" s="15">
        <v>0</v>
      </c>
      <c r="X498" s="15">
        <v>0</v>
      </c>
      <c r="Y498" s="15">
        <v>0</v>
      </c>
      <c r="Z498" s="15">
        <v>0</v>
      </c>
      <c r="AA498" s="15">
        <v>0</v>
      </c>
      <c r="AB498" s="15">
        <v>0</v>
      </c>
      <c r="AC498" s="15">
        <v>0</v>
      </c>
      <c r="AD498" s="15">
        <v>0</v>
      </c>
      <c r="AE498" s="15">
        <v>0</v>
      </c>
      <c r="AF498" s="15">
        <v>0</v>
      </c>
      <c r="AG498" s="15">
        <v>0</v>
      </c>
      <c r="AH498" s="15">
        <v>0</v>
      </c>
      <c r="AI498" s="15">
        <v>0</v>
      </c>
      <c r="AJ498" s="15">
        <v>0</v>
      </c>
      <c r="AK498" s="15">
        <v>0</v>
      </c>
      <c r="AL498" s="15">
        <v>0</v>
      </c>
      <c r="AM498" s="15">
        <v>0</v>
      </c>
      <c r="AN498" s="15">
        <v>0</v>
      </c>
      <c r="AP498" s="16">
        <v>190</v>
      </c>
      <c r="AQ498" s="17">
        <v>5</v>
      </c>
      <c r="AR498" s="18" t="s">
        <v>37</v>
      </c>
      <c r="AS498" s="19">
        <v>2046</v>
      </c>
      <c r="AT498" s="19" t="s">
        <v>37</v>
      </c>
      <c r="AV498" s="16">
        <v>190</v>
      </c>
      <c r="AW498" s="17">
        <v>19</v>
      </c>
      <c r="AX498" s="18" t="s">
        <v>37</v>
      </c>
      <c r="AY498" s="19">
        <v>938</v>
      </c>
      <c r="AZ498" s="19" t="s">
        <v>37</v>
      </c>
    </row>
    <row r="499" spans="9:52" x14ac:dyDescent="0.15">
      <c r="I499" s="14">
        <v>45058</v>
      </c>
      <c r="J499" s="15">
        <v>0</v>
      </c>
      <c r="K499" s="15">
        <v>0</v>
      </c>
      <c r="L499" s="15">
        <v>51</v>
      </c>
      <c r="M499" s="15">
        <v>50</v>
      </c>
      <c r="N499" s="15">
        <v>0</v>
      </c>
      <c r="O499" s="15">
        <v>0</v>
      </c>
      <c r="P499" s="15">
        <v>45</v>
      </c>
      <c r="Q499" s="15">
        <v>44</v>
      </c>
      <c r="R499" s="15">
        <v>0</v>
      </c>
      <c r="S499" s="15">
        <v>0</v>
      </c>
      <c r="T499" s="15">
        <v>0</v>
      </c>
      <c r="U499" s="15">
        <v>0</v>
      </c>
      <c r="V499" s="15">
        <v>0</v>
      </c>
      <c r="W499" s="15">
        <v>0</v>
      </c>
      <c r="X499" s="15">
        <v>0</v>
      </c>
      <c r="Y499" s="15">
        <v>0</v>
      </c>
      <c r="Z499" s="15">
        <v>0</v>
      </c>
      <c r="AA499" s="15">
        <v>0</v>
      </c>
      <c r="AB499" s="15">
        <v>0</v>
      </c>
      <c r="AC499" s="15">
        <v>0</v>
      </c>
      <c r="AD499" s="15">
        <v>0</v>
      </c>
      <c r="AE499" s="15">
        <v>0</v>
      </c>
      <c r="AF499" s="15">
        <v>0</v>
      </c>
      <c r="AG499" s="15">
        <v>0</v>
      </c>
      <c r="AH499" s="15">
        <v>0</v>
      </c>
      <c r="AI499" s="15">
        <v>0</v>
      </c>
      <c r="AJ499" s="15">
        <v>0</v>
      </c>
      <c r="AK499" s="15">
        <v>0</v>
      </c>
      <c r="AL499" s="15">
        <v>0</v>
      </c>
      <c r="AM499" s="15">
        <v>0</v>
      </c>
      <c r="AN499" s="15">
        <v>0</v>
      </c>
      <c r="AP499" s="16">
        <v>190</v>
      </c>
      <c r="AQ499" s="17">
        <v>5</v>
      </c>
      <c r="AR499" s="18" t="s">
        <v>37</v>
      </c>
      <c r="AS499" s="19">
        <v>2236</v>
      </c>
      <c r="AT499" s="19" t="s">
        <v>37</v>
      </c>
      <c r="AV499" s="16">
        <v>190</v>
      </c>
      <c r="AW499" s="17">
        <v>19</v>
      </c>
      <c r="AX499" s="18" t="s">
        <v>37</v>
      </c>
      <c r="AY499" s="19">
        <v>1128</v>
      </c>
      <c r="AZ499" s="19" t="s">
        <v>37</v>
      </c>
    </row>
    <row r="500" spans="9:52" x14ac:dyDescent="0.15">
      <c r="I500" s="14">
        <v>45059</v>
      </c>
      <c r="J500" s="15">
        <v>0</v>
      </c>
      <c r="K500" s="15">
        <v>0</v>
      </c>
      <c r="L500" s="15">
        <v>51</v>
      </c>
      <c r="M500" s="15">
        <v>50</v>
      </c>
      <c r="N500" s="15">
        <v>0</v>
      </c>
      <c r="O500" s="15">
        <v>0</v>
      </c>
      <c r="P500" s="15">
        <v>45</v>
      </c>
      <c r="Q500" s="15">
        <v>44</v>
      </c>
      <c r="R500" s="15">
        <v>0</v>
      </c>
      <c r="S500" s="15">
        <v>0</v>
      </c>
      <c r="T500" s="15">
        <v>0</v>
      </c>
      <c r="U500" s="15">
        <v>0</v>
      </c>
      <c r="V500" s="15">
        <v>0</v>
      </c>
      <c r="W500" s="15">
        <v>0</v>
      </c>
      <c r="X500" s="15">
        <v>0</v>
      </c>
      <c r="Y500" s="15">
        <v>0</v>
      </c>
      <c r="Z500" s="15">
        <v>0</v>
      </c>
      <c r="AA500" s="15">
        <v>0</v>
      </c>
      <c r="AB500" s="15">
        <v>0</v>
      </c>
      <c r="AC500" s="15">
        <v>0</v>
      </c>
      <c r="AD500" s="15">
        <v>0</v>
      </c>
      <c r="AE500" s="15">
        <v>0</v>
      </c>
      <c r="AF500" s="15">
        <v>0</v>
      </c>
      <c r="AG500" s="15">
        <v>0</v>
      </c>
      <c r="AH500" s="15">
        <v>0</v>
      </c>
      <c r="AI500" s="15">
        <v>0</v>
      </c>
      <c r="AJ500" s="15">
        <v>0</v>
      </c>
      <c r="AK500" s="15">
        <v>0</v>
      </c>
      <c r="AL500" s="15">
        <v>0</v>
      </c>
      <c r="AM500" s="15">
        <v>0</v>
      </c>
      <c r="AN500" s="15">
        <v>0</v>
      </c>
      <c r="AP500" s="16">
        <v>190</v>
      </c>
      <c r="AQ500" s="17">
        <v>5</v>
      </c>
      <c r="AR500" s="18" t="s">
        <v>37</v>
      </c>
      <c r="AS500" s="19">
        <v>2426</v>
      </c>
      <c r="AT500" s="19" t="s">
        <v>37</v>
      </c>
      <c r="AV500" s="16">
        <v>190</v>
      </c>
      <c r="AW500" s="17">
        <v>19</v>
      </c>
      <c r="AX500" s="18">
        <v>19</v>
      </c>
      <c r="AY500" s="19">
        <v>1318</v>
      </c>
      <c r="AZ500" s="19">
        <v>1318</v>
      </c>
    </row>
    <row r="501" spans="9:52" x14ac:dyDescent="0.15">
      <c r="I501" s="14">
        <v>45060</v>
      </c>
      <c r="J501" s="15">
        <v>0</v>
      </c>
      <c r="K501" s="15">
        <v>0</v>
      </c>
      <c r="L501" s="15">
        <v>51</v>
      </c>
      <c r="M501" s="15">
        <v>50</v>
      </c>
      <c r="N501" s="15">
        <v>0</v>
      </c>
      <c r="O501" s="15">
        <v>0</v>
      </c>
      <c r="P501" s="15">
        <v>45</v>
      </c>
      <c r="Q501" s="15">
        <v>44</v>
      </c>
      <c r="R501" s="15">
        <v>0</v>
      </c>
      <c r="S501" s="15">
        <v>0</v>
      </c>
      <c r="T501" s="15">
        <v>0</v>
      </c>
      <c r="U501" s="15">
        <v>0</v>
      </c>
      <c r="V501" s="15">
        <v>0</v>
      </c>
      <c r="W501" s="15">
        <v>0</v>
      </c>
      <c r="X501" s="15">
        <v>0</v>
      </c>
      <c r="Y501" s="15">
        <v>0</v>
      </c>
      <c r="Z501" s="15">
        <v>0</v>
      </c>
      <c r="AA501" s="15">
        <v>0</v>
      </c>
      <c r="AB501" s="15">
        <v>0</v>
      </c>
      <c r="AC501" s="15">
        <v>0</v>
      </c>
      <c r="AD501" s="15">
        <v>0</v>
      </c>
      <c r="AE501" s="15">
        <v>0</v>
      </c>
      <c r="AF501" s="15">
        <v>0</v>
      </c>
      <c r="AG501" s="15">
        <v>0</v>
      </c>
      <c r="AH501" s="15">
        <v>0</v>
      </c>
      <c r="AI501" s="15">
        <v>0</v>
      </c>
      <c r="AJ501" s="15">
        <v>0</v>
      </c>
      <c r="AK501" s="15">
        <v>0</v>
      </c>
      <c r="AL501" s="15">
        <v>0</v>
      </c>
      <c r="AM501" s="15">
        <v>0</v>
      </c>
      <c r="AN501" s="15">
        <v>0</v>
      </c>
      <c r="AP501" s="16">
        <v>190</v>
      </c>
      <c r="AQ501" s="17">
        <v>5</v>
      </c>
      <c r="AR501" s="18" t="s">
        <v>37</v>
      </c>
      <c r="AS501" s="19">
        <v>2616</v>
      </c>
      <c r="AT501" s="19" t="s">
        <v>37</v>
      </c>
      <c r="AV501" s="16">
        <v>190</v>
      </c>
      <c r="AW501" s="17">
        <v>20</v>
      </c>
      <c r="AX501" s="18" t="s">
        <v>37</v>
      </c>
      <c r="AY501" s="19">
        <v>190</v>
      </c>
      <c r="AZ501" s="19" t="s">
        <v>37</v>
      </c>
    </row>
    <row r="502" spans="9:52" x14ac:dyDescent="0.15">
      <c r="I502" s="14">
        <v>45061</v>
      </c>
      <c r="J502" s="15">
        <v>0</v>
      </c>
      <c r="K502" s="15">
        <v>0</v>
      </c>
      <c r="L502" s="15">
        <v>51</v>
      </c>
      <c r="M502" s="15">
        <v>50</v>
      </c>
      <c r="N502" s="15">
        <v>0</v>
      </c>
      <c r="O502" s="15">
        <v>0</v>
      </c>
      <c r="P502" s="15">
        <v>45</v>
      </c>
      <c r="Q502" s="15">
        <v>44</v>
      </c>
      <c r="R502" s="15">
        <v>0</v>
      </c>
      <c r="S502" s="15">
        <v>0</v>
      </c>
      <c r="T502" s="15">
        <v>0</v>
      </c>
      <c r="U502" s="15">
        <v>0</v>
      </c>
      <c r="V502" s="15">
        <v>0</v>
      </c>
      <c r="W502" s="15">
        <v>0</v>
      </c>
      <c r="X502" s="15">
        <v>0</v>
      </c>
      <c r="Y502" s="15">
        <v>0</v>
      </c>
      <c r="Z502" s="15">
        <v>0</v>
      </c>
      <c r="AA502" s="15">
        <v>0</v>
      </c>
      <c r="AB502" s="15">
        <v>0</v>
      </c>
      <c r="AC502" s="15">
        <v>0</v>
      </c>
      <c r="AD502" s="15">
        <v>0</v>
      </c>
      <c r="AE502" s="15">
        <v>0</v>
      </c>
      <c r="AF502" s="15">
        <v>0</v>
      </c>
      <c r="AG502" s="15">
        <v>0</v>
      </c>
      <c r="AH502" s="15">
        <v>0</v>
      </c>
      <c r="AI502" s="15">
        <v>0</v>
      </c>
      <c r="AJ502" s="15">
        <v>0</v>
      </c>
      <c r="AK502" s="15">
        <v>0</v>
      </c>
      <c r="AL502" s="15">
        <v>0</v>
      </c>
      <c r="AM502" s="15">
        <v>0</v>
      </c>
      <c r="AN502" s="15">
        <v>0</v>
      </c>
      <c r="AP502" s="16">
        <v>190</v>
      </c>
      <c r="AQ502" s="17">
        <v>5</v>
      </c>
      <c r="AR502" s="18" t="s">
        <v>37</v>
      </c>
      <c r="AS502" s="19">
        <v>2806</v>
      </c>
      <c r="AT502" s="19" t="s">
        <v>37</v>
      </c>
      <c r="AV502" s="16">
        <v>190</v>
      </c>
      <c r="AW502" s="17">
        <v>20</v>
      </c>
      <c r="AX502" s="18" t="s">
        <v>37</v>
      </c>
      <c r="AY502" s="19">
        <v>380</v>
      </c>
      <c r="AZ502" s="19" t="s">
        <v>37</v>
      </c>
    </row>
    <row r="503" spans="9:52" x14ac:dyDescent="0.15">
      <c r="I503" s="14">
        <v>45062</v>
      </c>
      <c r="J503" s="15">
        <v>0</v>
      </c>
      <c r="K503" s="15">
        <v>0</v>
      </c>
      <c r="L503" s="15">
        <v>51</v>
      </c>
      <c r="M503" s="15">
        <v>50</v>
      </c>
      <c r="N503" s="15">
        <v>0</v>
      </c>
      <c r="O503" s="15">
        <v>0</v>
      </c>
      <c r="P503" s="15">
        <v>45</v>
      </c>
      <c r="Q503" s="15">
        <v>44</v>
      </c>
      <c r="R503" s="15">
        <v>0</v>
      </c>
      <c r="S503" s="15">
        <v>0</v>
      </c>
      <c r="T503" s="15">
        <v>0</v>
      </c>
      <c r="U503" s="15">
        <v>0</v>
      </c>
      <c r="V503" s="15">
        <v>0</v>
      </c>
      <c r="W503" s="15">
        <v>0</v>
      </c>
      <c r="X503" s="15">
        <v>0</v>
      </c>
      <c r="Y503" s="15">
        <v>0</v>
      </c>
      <c r="Z503" s="15">
        <v>0</v>
      </c>
      <c r="AA503" s="15">
        <v>0</v>
      </c>
      <c r="AB503" s="15">
        <v>0</v>
      </c>
      <c r="AC503" s="15">
        <v>0</v>
      </c>
      <c r="AD503" s="15">
        <v>0</v>
      </c>
      <c r="AE503" s="15">
        <v>0</v>
      </c>
      <c r="AF503" s="15">
        <v>0</v>
      </c>
      <c r="AG503" s="15">
        <v>0</v>
      </c>
      <c r="AH503" s="15">
        <v>0</v>
      </c>
      <c r="AI503" s="15">
        <v>0</v>
      </c>
      <c r="AJ503" s="15">
        <v>0</v>
      </c>
      <c r="AK503" s="15">
        <v>0</v>
      </c>
      <c r="AL503" s="15">
        <v>0</v>
      </c>
      <c r="AM503" s="15">
        <v>0</v>
      </c>
      <c r="AN503" s="15">
        <v>0</v>
      </c>
      <c r="AP503" s="16">
        <v>190</v>
      </c>
      <c r="AQ503" s="17">
        <v>5</v>
      </c>
      <c r="AR503" s="18" t="s">
        <v>37</v>
      </c>
      <c r="AS503" s="19">
        <v>2996</v>
      </c>
      <c r="AT503" s="19" t="s">
        <v>37</v>
      </c>
      <c r="AV503" s="16">
        <v>190</v>
      </c>
      <c r="AW503" s="17">
        <v>20</v>
      </c>
      <c r="AX503" s="18" t="s">
        <v>37</v>
      </c>
      <c r="AY503" s="19">
        <v>570</v>
      </c>
      <c r="AZ503" s="19" t="s">
        <v>37</v>
      </c>
    </row>
    <row r="504" spans="9:52" x14ac:dyDescent="0.15">
      <c r="I504" s="14">
        <v>45063</v>
      </c>
      <c r="J504" s="15">
        <v>0</v>
      </c>
      <c r="K504" s="15">
        <v>0</v>
      </c>
      <c r="L504" s="15">
        <v>52</v>
      </c>
      <c r="M504" s="15">
        <v>51</v>
      </c>
      <c r="N504" s="15">
        <v>0</v>
      </c>
      <c r="O504" s="15">
        <v>0</v>
      </c>
      <c r="P504" s="15">
        <v>46</v>
      </c>
      <c r="Q504" s="15">
        <v>45</v>
      </c>
      <c r="R504" s="15">
        <v>0</v>
      </c>
      <c r="S504" s="15">
        <v>0</v>
      </c>
      <c r="T504" s="15">
        <v>0</v>
      </c>
      <c r="U504" s="15">
        <v>0</v>
      </c>
      <c r="V504" s="15">
        <v>0</v>
      </c>
      <c r="W504" s="15">
        <v>0</v>
      </c>
      <c r="X504" s="15">
        <v>0</v>
      </c>
      <c r="Y504" s="15">
        <v>0</v>
      </c>
      <c r="Z504" s="15">
        <v>0</v>
      </c>
      <c r="AA504" s="15">
        <v>0</v>
      </c>
      <c r="AB504" s="15">
        <v>0</v>
      </c>
      <c r="AC504" s="15">
        <v>0</v>
      </c>
      <c r="AD504" s="15">
        <v>0</v>
      </c>
      <c r="AE504" s="15">
        <v>0</v>
      </c>
      <c r="AF504" s="15">
        <v>0</v>
      </c>
      <c r="AG504" s="15">
        <v>0</v>
      </c>
      <c r="AH504" s="15">
        <v>0</v>
      </c>
      <c r="AI504" s="15">
        <v>0</v>
      </c>
      <c r="AJ504" s="15">
        <v>0</v>
      </c>
      <c r="AK504" s="15">
        <v>0</v>
      </c>
      <c r="AL504" s="15">
        <v>0</v>
      </c>
      <c r="AM504" s="15">
        <v>0</v>
      </c>
      <c r="AN504" s="15">
        <v>0</v>
      </c>
      <c r="AP504" s="16">
        <v>194</v>
      </c>
      <c r="AQ504" s="17">
        <v>5</v>
      </c>
      <c r="AR504" s="18" t="s">
        <v>37</v>
      </c>
      <c r="AS504" s="19">
        <v>3190</v>
      </c>
      <c r="AT504" s="19" t="s">
        <v>37</v>
      </c>
      <c r="AV504" s="16">
        <v>194</v>
      </c>
      <c r="AW504" s="17">
        <v>20</v>
      </c>
      <c r="AX504" s="18" t="s">
        <v>37</v>
      </c>
      <c r="AY504" s="19">
        <v>764</v>
      </c>
      <c r="AZ504" s="19" t="s">
        <v>37</v>
      </c>
    </row>
    <row r="505" spans="9:52" x14ac:dyDescent="0.15">
      <c r="I505" s="14">
        <v>45064</v>
      </c>
      <c r="J505" s="15">
        <v>0</v>
      </c>
      <c r="K505" s="15">
        <v>0</v>
      </c>
      <c r="L505" s="15">
        <v>52</v>
      </c>
      <c r="M505" s="15">
        <v>51</v>
      </c>
      <c r="N505" s="15">
        <v>0</v>
      </c>
      <c r="O505" s="15">
        <v>0</v>
      </c>
      <c r="P505" s="15">
        <v>46</v>
      </c>
      <c r="Q505" s="15">
        <v>45</v>
      </c>
      <c r="R505" s="15">
        <v>0</v>
      </c>
      <c r="S505" s="15">
        <v>0</v>
      </c>
      <c r="T505" s="15">
        <v>0</v>
      </c>
      <c r="U505" s="15">
        <v>0</v>
      </c>
      <c r="V505" s="15">
        <v>0</v>
      </c>
      <c r="W505" s="15">
        <v>0</v>
      </c>
      <c r="X505" s="15">
        <v>0</v>
      </c>
      <c r="Y505" s="15">
        <v>0</v>
      </c>
      <c r="Z505" s="15">
        <v>0</v>
      </c>
      <c r="AA505" s="15">
        <v>0</v>
      </c>
      <c r="AB505" s="15">
        <v>0</v>
      </c>
      <c r="AC505" s="15">
        <v>0</v>
      </c>
      <c r="AD505" s="15">
        <v>0</v>
      </c>
      <c r="AE505" s="15">
        <v>0</v>
      </c>
      <c r="AF505" s="15">
        <v>0</v>
      </c>
      <c r="AG505" s="15">
        <v>0</v>
      </c>
      <c r="AH505" s="15">
        <v>0</v>
      </c>
      <c r="AI505" s="15">
        <v>0</v>
      </c>
      <c r="AJ505" s="15">
        <v>0</v>
      </c>
      <c r="AK505" s="15">
        <v>0</v>
      </c>
      <c r="AL505" s="15">
        <v>0</v>
      </c>
      <c r="AM505" s="15">
        <v>0</v>
      </c>
      <c r="AN505" s="15">
        <v>0</v>
      </c>
      <c r="AP505" s="16">
        <v>194</v>
      </c>
      <c r="AQ505" s="17">
        <v>5</v>
      </c>
      <c r="AR505" s="18" t="s">
        <v>37</v>
      </c>
      <c r="AS505" s="19">
        <v>3384</v>
      </c>
      <c r="AT505" s="19" t="s">
        <v>37</v>
      </c>
      <c r="AV505" s="16">
        <v>194</v>
      </c>
      <c r="AW505" s="17">
        <v>20</v>
      </c>
      <c r="AX505" s="18" t="s">
        <v>37</v>
      </c>
      <c r="AY505" s="19">
        <v>958</v>
      </c>
      <c r="AZ505" s="19" t="s">
        <v>37</v>
      </c>
    </row>
    <row r="506" spans="9:52" x14ac:dyDescent="0.15">
      <c r="I506" s="14">
        <v>45065</v>
      </c>
      <c r="J506" s="15">
        <v>0</v>
      </c>
      <c r="K506" s="15">
        <v>0</v>
      </c>
      <c r="L506" s="15">
        <v>52</v>
      </c>
      <c r="M506" s="15">
        <v>51</v>
      </c>
      <c r="N506" s="15">
        <v>0</v>
      </c>
      <c r="O506" s="15">
        <v>0</v>
      </c>
      <c r="P506" s="15">
        <v>46</v>
      </c>
      <c r="Q506" s="15">
        <v>45</v>
      </c>
      <c r="R506" s="15">
        <v>0</v>
      </c>
      <c r="S506" s="15">
        <v>0</v>
      </c>
      <c r="T506" s="15">
        <v>0</v>
      </c>
      <c r="U506" s="15">
        <v>0</v>
      </c>
      <c r="V506" s="15">
        <v>0</v>
      </c>
      <c r="W506" s="15">
        <v>0</v>
      </c>
      <c r="X506" s="15">
        <v>0</v>
      </c>
      <c r="Y506" s="15">
        <v>0</v>
      </c>
      <c r="Z506" s="15">
        <v>0</v>
      </c>
      <c r="AA506" s="15">
        <v>0</v>
      </c>
      <c r="AB506" s="15">
        <v>0</v>
      </c>
      <c r="AC506" s="15">
        <v>0</v>
      </c>
      <c r="AD506" s="15">
        <v>0</v>
      </c>
      <c r="AE506" s="15">
        <v>0</v>
      </c>
      <c r="AF506" s="15">
        <v>0</v>
      </c>
      <c r="AG506" s="15">
        <v>0</v>
      </c>
      <c r="AH506" s="15">
        <v>0</v>
      </c>
      <c r="AI506" s="15">
        <v>0</v>
      </c>
      <c r="AJ506" s="15">
        <v>0</v>
      </c>
      <c r="AK506" s="15">
        <v>0</v>
      </c>
      <c r="AL506" s="15">
        <v>0</v>
      </c>
      <c r="AM506" s="15">
        <v>0</v>
      </c>
      <c r="AN506" s="15">
        <v>0</v>
      </c>
      <c r="AP506" s="16">
        <v>194</v>
      </c>
      <c r="AQ506" s="17">
        <v>5</v>
      </c>
      <c r="AR506" s="18" t="s">
        <v>37</v>
      </c>
      <c r="AS506" s="19">
        <v>3578</v>
      </c>
      <c r="AT506" s="19" t="s">
        <v>37</v>
      </c>
      <c r="AV506" s="16">
        <v>194</v>
      </c>
      <c r="AW506" s="17">
        <v>20</v>
      </c>
      <c r="AX506" s="18" t="s">
        <v>37</v>
      </c>
      <c r="AY506" s="19">
        <v>1152</v>
      </c>
      <c r="AZ506" s="19" t="s">
        <v>37</v>
      </c>
    </row>
    <row r="507" spans="9:52" x14ac:dyDescent="0.15">
      <c r="I507" s="14">
        <v>45066</v>
      </c>
      <c r="J507" s="15">
        <v>0</v>
      </c>
      <c r="K507" s="15">
        <v>0</v>
      </c>
      <c r="L507" s="15">
        <v>52</v>
      </c>
      <c r="M507" s="15">
        <v>51</v>
      </c>
      <c r="N507" s="15">
        <v>0</v>
      </c>
      <c r="O507" s="15">
        <v>0</v>
      </c>
      <c r="P507" s="15">
        <v>46</v>
      </c>
      <c r="Q507" s="15">
        <v>45</v>
      </c>
      <c r="R507" s="15">
        <v>0</v>
      </c>
      <c r="S507" s="15">
        <v>0</v>
      </c>
      <c r="T507" s="15">
        <v>0</v>
      </c>
      <c r="U507" s="15">
        <v>0</v>
      </c>
      <c r="V507" s="15">
        <v>0</v>
      </c>
      <c r="W507" s="15">
        <v>0</v>
      </c>
      <c r="X507" s="15">
        <v>0</v>
      </c>
      <c r="Y507" s="15">
        <v>0</v>
      </c>
      <c r="Z507" s="15">
        <v>0</v>
      </c>
      <c r="AA507" s="15">
        <v>0</v>
      </c>
      <c r="AB507" s="15">
        <v>0</v>
      </c>
      <c r="AC507" s="15">
        <v>0</v>
      </c>
      <c r="AD507" s="15">
        <v>0</v>
      </c>
      <c r="AE507" s="15">
        <v>0</v>
      </c>
      <c r="AF507" s="15">
        <v>0</v>
      </c>
      <c r="AG507" s="15">
        <v>0</v>
      </c>
      <c r="AH507" s="15">
        <v>0</v>
      </c>
      <c r="AI507" s="15">
        <v>0</v>
      </c>
      <c r="AJ507" s="15">
        <v>0</v>
      </c>
      <c r="AK507" s="15">
        <v>0</v>
      </c>
      <c r="AL507" s="15">
        <v>0</v>
      </c>
      <c r="AM507" s="15">
        <v>0</v>
      </c>
      <c r="AN507" s="15">
        <v>0</v>
      </c>
      <c r="AP507" s="16">
        <v>194</v>
      </c>
      <c r="AQ507" s="17">
        <v>5</v>
      </c>
      <c r="AR507" s="18" t="s">
        <v>37</v>
      </c>
      <c r="AS507" s="19">
        <v>3772</v>
      </c>
      <c r="AT507" s="19" t="s">
        <v>37</v>
      </c>
      <c r="AV507" s="16">
        <v>194</v>
      </c>
      <c r="AW507" s="17">
        <v>20</v>
      </c>
      <c r="AX507" s="18">
        <v>20</v>
      </c>
      <c r="AY507" s="19">
        <v>1346</v>
      </c>
      <c r="AZ507" s="19">
        <v>1346</v>
      </c>
    </row>
    <row r="508" spans="9:52" x14ac:dyDescent="0.15">
      <c r="I508" s="14">
        <v>45067</v>
      </c>
      <c r="J508" s="15">
        <v>0</v>
      </c>
      <c r="K508" s="15">
        <v>0</v>
      </c>
      <c r="L508" s="15">
        <v>52</v>
      </c>
      <c r="M508" s="15">
        <v>51</v>
      </c>
      <c r="N508" s="15">
        <v>0</v>
      </c>
      <c r="O508" s="15">
        <v>0</v>
      </c>
      <c r="P508" s="15">
        <v>46</v>
      </c>
      <c r="Q508" s="15">
        <v>45</v>
      </c>
      <c r="R508" s="15">
        <v>0</v>
      </c>
      <c r="S508" s="15">
        <v>0</v>
      </c>
      <c r="T508" s="15">
        <v>0</v>
      </c>
      <c r="U508" s="15">
        <v>0</v>
      </c>
      <c r="V508" s="15">
        <v>0</v>
      </c>
      <c r="W508" s="15">
        <v>0</v>
      </c>
      <c r="X508" s="15">
        <v>0</v>
      </c>
      <c r="Y508" s="15">
        <v>0</v>
      </c>
      <c r="Z508" s="15">
        <v>0</v>
      </c>
      <c r="AA508" s="15">
        <v>0</v>
      </c>
      <c r="AB508" s="15">
        <v>0</v>
      </c>
      <c r="AC508" s="15">
        <v>0</v>
      </c>
      <c r="AD508" s="15">
        <v>0</v>
      </c>
      <c r="AE508" s="15">
        <v>0</v>
      </c>
      <c r="AF508" s="15">
        <v>0</v>
      </c>
      <c r="AG508" s="15">
        <v>0</v>
      </c>
      <c r="AH508" s="15">
        <v>0</v>
      </c>
      <c r="AI508" s="15">
        <v>0</v>
      </c>
      <c r="AJ508" s="15">
        <v>0</v>
      </c>
      <c r="AK508" s="15">
        <v>0</v>
      </c>
      <c r="AL508" s="15">
        <v>0</v>
      </c>
      <c r="AM508" s="15">
        <v>0</v>
      </c>
      <c r="AN508" s="15">
        <v>0</v>
      </c>
      <c r="AP508" s="16">
        <v>194</v>
      </c>
      <c r="AQ508" s="17">
        <v>5</v>
      </c>
      <c r="AR508" s="18" t="s">
        <v>37</v>
      </c>
      <c r="AS508" s="19">
        <v>3966</v>
      </c>
      <c r="AT508" s="19" t="s">
        <v>37</v>
      </c>
      <c r="AV508" s="16">
        <v>194</v>
      </c>
      <c r="AW508" s="17">
        <v>21</v>
      </c>
      <c r="AX508" s="18" t="s">
        <v>37</v>
      </c>
      <c r="AY508" s="19">
        <v>194</v>
      </c>
      <c r="AZ508" s="19" t="s">
        <v>37</v>
      </c>
    </row>
    <row r="509" spans="9:52" x14ac:dyDescent="0.15">
      <c r="I509" s="14">
        <v>45068</v>
      </c>
      <c r="J509" s="15">
        <v>0</v>
      </c>
      <c r="K509" s="15">
        <v>0</v>
      </c>
      <c r="L509" s="15">
        <v>52</v>
      </c>
      <c r="M509" s="15">
        <v>51</v>
      </c>
      <c r="N509" s="15">
        <v>0</v>
      </c>
      <c r="O509" s="15">
        <v>0</v>
      </c>
      <c r="P509" s="15">
        <v>46</v>
      </c>
      <c r="Q509" s="15">
        <v>45</v>
      </c>
      <c r="R509" s="15">
        <v>0</v>
      </c>
      <c r="S509" s="15">
        <v>0</v>
      </c>
      <c r="T509" s="15">
        <v>0</v>
      </c>
      <c r="U509" s="15">
        <v>0</v>
      </c>
      <c r="V509" s="15">
        <v>0</v>
      </c>
      <c r="W509" s="15">
        <v>0</v>
      </c>
      <c r="X509" s="15">
        <v>0</v>
      </c>
      <c r="Y509" s="15">
        <v>0</v>
      </c>
      <c r="Z509" s="15">
        <v>0</v>
      </c>
      <c r="AA509" s="15">
        <v>0</v>
      </c>
      <c r="AB509" s="15">
        <v>0</v>
      </c>
      <c r="AC509" s="15">
        <v>0</v>
      </c>
      <c r="AD509" s="15">
        <v>0</v>
      </c>
      <c r="AE509" s="15">
        <v>0</v>
      </c>
      <c r="AF509" s="15">
        <v>0</v>
      </c>
      <c r="AG509" s="15">
        <v>0</v>
      </c>
      <c r="AH509" s="15">
        <v>0</v>
      </c>
      <c r="AI509" s="15">
        <v>0</v>
      </c>
      <c r="AJ509" s="15">
        <v>0</v>
      </c>
      <c r="AK509" s="15">
        <v>0</v>
      </c>
      <c r="AL509" s="15">
        <v>0</v>
      </c>
      <c r="AM509" s="15">
        <v>0</v>
      </c>
      <c r="AN509" s="15">
        <v>0</v>
      </c>
      <c r="AP509" s="16">
        <v>194</v>
      </c>
      <c r="AQ509" s="17">
        <v>5</v>
      </c>
      <c r="AR509" s="18" t="s">
        <v>37</v>
      </c>
      <c r="AS509" s="19">
        <v>4160</v>
      </c>
      <c r="AT509" s="19" t="s">
        <v>37</v>
      </c>
      <c r="AV509" s="16">
        <v>194</v>
      </c>
      <c r="AW509" s="17">
        <v>21</v>
      </c>
      <c r="AX509" s="18" t="s">
        <v>37</v>
      </c>
      <c r="AY509" s="19">
        <v>388</v>
      </c>
      <c r="AZ509" s="19" t="s">
        <v>37</v>
      </c>
    </row>
    <row r="510" spans="9:52" x14ac:dyDescent="0.15">
      <c r="I510" s="14">
        <v>45069</v>
      </c>
      <c r="J510" s="15">
        <v>0</v>
      </c>
      <c r="K510" s="15">
        <v>0</v>
      </c>
      <c r="L510" s="15">
        <v>52</v>
      </c>
      <c r="M510" s="15">
        <v>51</v>
      </c>
      <c r="N510" s="15">
        <v>0</v>
      </c>
      <c r="O510" s="15">
        <v>0</v>
      </c>
      <c r="P510" s="15">
        <v>46</v>
      </c>
      <c r="Q510" s="15">
        <v>45</v>
      </c>
      <c r="R510" s="15">
        <v>0</v>
      </c>
      <c r="S510" s="15">
        <v>0</v>
      </c>
      <c r="T510" s="15">
        <v>0</v>
      </c>
      <c r="U510" s="15">
        <v>0</v>
      </c>
      <c r="V510" s="15">
        <v>0</v>
      </c>
      <c r="W510" s="15">
        <v>0</v>
      </c>
      <c r="X510" s="15">
        <v>0</v>
      </c>
      <c r="Y510" s="15">
        <v>0</v>
      </c>
      <c r="Z510" s="15">
        <v>0</v>
      </c>
      <c r="AA510" s="15">
        <v>0</v>
      </c>
      <c r="AB510" s="15">
        <v>0</v>
      </c>
      <c r="AC510" s="15">
        <v>0</v>
      </c>
      <c r="AD510" s="15">
        <v>0</v>
      </c>
      <c r="AE510" s="15">
        <v>0</v>
      </c>
      <c r="AF510" s="15">
        <v>0</v>
      </c>
      <c r="AG510" s="15">
        <v>0</v>
      </c>
      <c r="AH510" s="15">
        <v>0</v>
      </c>
      <c r="AI510" s="15">
        <v>0</v>
      </c>
      <c r="AJ510" s="15">
        <v>0</v>
      </c>
      <c r="AK510" s="15">
        <v>0</v>
      </c>
      <c r="AL510" s="15">
        <v>0</v>
      </c>
      <c r="AM510" s="15">
        <v>0</v>
      </c>
      <c r="AN510" s="15">
        <v>0</v>
      </c>
      <c r="AP510" s="16">
        <v>194</v>
      </c>
      <c r="AQ510" s="17">
        <v>5</v>
      </c>
      <c r="AR510" s="18" t="s">
        <v>37</v>
      </c>
      <c r="AS510" s="19">
        <v>4354</v>
      </c>
      <c r="AT510" s="19" t="s">
        <v>37</v>
      </c>
      <c r="AV510" s="16">
        <v>194</v>
      </c>
      <c r="AW510" s="17">
        <v>21</v>
      </c>
      <c r="AX510" s="18" t="s">
        <v>37</v>
      </c>
      <c r="AY510" s="19">
        <v>582</v>
      </c>
      <c r="AZ510" s="19" t="s">
        <v>37</v>
      </c>
    </row>
    <row r="511" spans="9:52" x14ac:dyDescent="0.15">
      <c r="I511" s="14">
        <v>45070</v>
      </c>
      <c r="J511" s="15">
        <v>0</v>
      </c>
      <c r="K511" s="15">
        <v>0</v>
      </c>
      <c r="L511" s="15">
        <v>53</v>
      </c>
      <c r="M511" s="15">
        <v>52</v>
      </c>
      <c r="N511" s="15">
        <v>0</v>
      </c>
      <c r="O511" s="15">
        <v>0</v>
      </c>
      <c r="P511" s="15">
        <v>47</v>
      </c>
      <c r="Q511" s="15">
        <v>46</v>
      </c>
      <c r="R511" s="15">
        <v>0</v>
      </c>
      <c r="S511" s="15">
        <v>0</v>
      </c>
      <c r="T511" s="15">
        <v>0</v>
      </c>
      <c r="U511" s="15">
        <v>0</v>
      </c>
      <c r="V511" s="15">
        <v>0</v>
      </c>
      <c r="W511" s="15">
        <v>0</v>
      </c>
      <c r="X511" s="15">
        <v>0</v>
      </c>
      <c r="Y511" s="15">
        <v>0</v>
      </c>
      <c r="Z511" s="15">
        <v>0</v>
      </c>
      <c r="AA511" s="15">
        <v>0</v>
      </c>
      <c r="AB511" s="15">
        <v>0</v>
      </c>
      <c r="AC511" s="15">
        <v>0</v>
      </c>
      <c r="AD511" s="15">
        <v>0</v>
      </c>
      <c r="AE511" s="15">
        <v>0</v>
      </c>
      <c r="AF511" s="15">
        <v>0</v>
      </c>
      <c r="AG511" s="15">
        <v>0</v>
      </c>
      <c r="AH511" s="15">
        <v>0</v>
      </c>
      <c r="AI511" s="15">
        <v>0</v>
      </c>
      <c r="AJ511" s="15">
        <v>0</v>
      </c>
      <c r="AK511" s="15">
        <v>0</v>
      </c>
      <c r="AL511" s="15">
        <v>0</v>
      </c>
      <c r="AM511" s="15">
        <v>0</v>
      </c>
      <c r="AN511" s="15">
        <v>0</v>
      </c>
      <c r="AP511" s="16">
        <v>198</v>
      </c>
      <c r="AQ511" s="17">
        <v>5</v>
      </c>
      <c r="AR511" s="18" t="s">
        <v>37</v>
      </c>
      <c r="AS511" s="19">
        <v>4552</v>
      </c>
      <c r="AT511" s="19" t="s">
        <v>37</v>
      </c>
      <c r="AV511" s="16">
        <v>198</v>
      </c>
      <c r="AW511" s="17">
        <v>21</v>
      </c>
      <c r="AX511" s="18" t="s">
        <v>37</v>
      </c>
      <c r="AY511" s="19">
        <v>780</v>
      </c>
      <c r="AZ511" s="19" t="s">
        <v>37</v>
      </c>
    </row>
    <row r="512" spans="9:52" x14ac:dyDescent="0.15">
      <c r="I512" s="14">
        <v>45071</v>
      </c>
      <c r="J512" s="15">
        <v>0</v>
      </c>
      <c r="K512" s="15">
        <v>0</v>
      </c>
      <c r="L512" s="15">
        <v>53</v>
      </c>
      <c r="M512" s="15">
        <v>52</v>
      </c>
      <c r="N512" s="15">
        <v>0</v>
      </c>
      <c r="O512" s="15">
        <v>0</v>
      </c>
      <c r="P512" s="15">
        <v>47</v>
      </c>
      <c r="Q512" s="15">
        <v>46</v>
      </c>
      <c r="R512" s="15">
        <v>0</v>
      </c>
      <c r="S512" s="15">
        <v>0</v>
      </c>
      <c r="T512" s="15">
        <v>0</v>
      </c>
      <c r="U512" s="15">
        <v>0</v>
      </c>
      <c r="V512" s="15">
        <v>0</v>
      </c>
      <c r="W512" s="15">
        <v>0</v>
      </c>
      <c r="X512" s="15">
        <v>0</v>
      </c>
      <c r="Y512" s="15">
        <v>0</v>
      </c>
      <c r="Z512" s="15">
        <v>0</v>
      </c>
      <c r="AA512" s="15">
        <v>0</v>
      </c>
      <c r="AB512" s="15">
        <v>0</v>
      </c>
      <c r="AC512" s="15">
        <v>0</v>
      </c>
      <c r="AD512" s="15">
        <v>0</v>
      </c>
      <c r="AE512" s="15">
        <v>0</v>
      </c>
      <c r="AF512" s="15">
        <v>0</v>
      </c>
      <c r="AG512" s="15">
        <v>0</v>
      </c>
      <c r="AH512" s="15">
        <v>0</v>
      </c>
      <c r="AI512" s="15">
        <v>0</v>
      </c>
      <c r="AJ512" s="15">
        <v>0</v>
      </c>
      <c r="AK512" s="15">
        <v>0</v>
      </c>
      <c r="AL512" s="15">
        <v>0</v>
      </c>
      <c r="AM512" s="15">
        <v>0</v>
      </c>
      <c r="AN512" s="15">
        <v>0</v>
      </c>
      <c r="AP512" s="16">
        <v>198</v>
      </c>
      <c r="AQ512" s="17">
        <v>5</v>
      </c>
      <c r="AR512" s="18" t="s">
        <v>37</v>
      </c>
      <c r="AS512" s="19">
        <v>4750</v>
      </c>
      <c r="AT512" s="19" t="s">
        <v>37</v>
      </c>
      <c r="AV512" s="16">
        <v>198</v>
      </c>
      <c r="AW512" s="17">
        <v>21</v>
      </c>
      <c r="AX512" s="18" t="s">
        <v>37</v>
      </c>
      <c r="AY512" s="19">
        <v>978</v>
      </c>
      <c r="AZ512" s="19" t="s">
        <v>37</v>
      </c>
    </row>
    <row r="513" spans="9:52" x14ac:dyDescent="0.15">
      <c r="I513" s="14">
        <v>45072</v>
      </c>
      <c r="J513" s="15">
        <v>0</v>
      </c>
      <c r="K513" s="15">
        <v>0</v>
      </c>
      <c r="L513" s="15">
        <v>53</v>
      </c>
      <c r="M513" s="15">
        <v>52</v>
      </c>
      <c r="N513" s="15">
        <v>0</v>
      </c>
      <c r="O513" s="15">
        <v>0</v>
      </c>
      <c r="P513" s="15">
        <v>47</v>
      </c>
      <c r="Q513" s="15">
        <v>46</v>
      </c>
      <c r="R513" s="15">
        <v>0</v>
      </c>
      <c r="S513" s="15">
        <v>0</v>
      </c>
      <c r="T513" s="15">
        <v>0</v>
      </c>
      <c r="U513" s="15">
        <v>0</v>
      </c>
      <c r="V513" s="15">
        <v>0</v>
      </c>
      <c r="W513" s="15">
        <v>0</v>
      </c>
      <c r="X513" s="15">
        <v>0</v>
      </c>
      <c r="Y513" s="15">
        <v>0</v>
      </c>
      <c r="Z513" s="15">
        <v>0</v>
      </c>
      <c r="AA513" s="15">
        <v>0</v>
      </c>
      <c r="AB513" s="15">
        <v>0</v>
      </c>
      <c r="AC513" s="15">
        <v>0</v>
      </c>
      <c r="AD513" s="15">
        <v>0</v>
      </c>
      <c r="AE513" s="15">
        <v>0</v>
      </c>
      <c r="AF513" s="15">
        <v>0</v>
      </c>
      <c r="AG513" s="15">
        <v>0</v>
      </c>
      <c r="AH513" s="15">
        <v>0</v>
      </c>
      <c r="AI513" s="15">
        <v>0</v>
      </c>
      <c r="AJ513" s="15">
        <v>0</v>
      </c>
      <c r="AK513" s="15">
        <v>0</v>
      </c>
      <c r="AL513" s="15">
        <v>0</v>
      </c>
      <c r="AM513" s="15">
        <v>0</v>
      </c>
      <c r="AN513" s="15">
        <v>0</v>
      </c>
      <c r="AP513" s="16">
        <v>198</v>
      </c>
      <c r="AQ513" s="17">
        <v>5</v>
      </c>
      <c r="AR513" s="18" t="s">
        <v>37</v>
      </c>
      <c r="AS513" s="19">
        <v>4948</v>
      </c>
      <c r="AT513" s="19" t="s">
        <v>37</v>
      </c>
      <c r="AV513" s="16">
        <v>198</v>
      </c>
      <c r="AW513" s="17">
        <v>21</v>
      </c>
      <c r="AX513" s="18" t="s">
        <v>37</v>
      </c>
      <c r="AY513" s="19">
        <v>1176</v>
      </c>
      <c r="AZ513" s="19" t="s">
        <v>37</v>
      </c>
    </row>
    <row r="514" spans="9:52" x14ac:dyDescent="0.15">
      <c r="I514" s="14">
        <v>45073</v>
      </c>
      <c r="J514" s="15">
        <v>0</v>
      </c>
      <c r="K514" s="15">
        <v>0</v>
      </c>
      <c r="L514" s="15">
        <v>53</v>
      </c>
      <c r="M514" s="15">
        <v>52</v>
      </c>
      <c r="N514" s="15">
        <v>0</v>
      </c>
      <c r="O514" s="15">
        <v>0</v>
      </c>
      <c r="P514" s="15">
        <v>47</v>
      </c>
      <c r="Q514" s="15">
        <v>46</v>
      </c>
      <c r="R514" s="15">
        <v>0</v>
      </c>
      <c r="S514" s="15">
        <v>0</v>
      </c>
      <c r="T514" s="15">
        <v>0</v>
      </c>
      <c r="U514" s="15">
        <v>0</v>
      </c>
      <c r="V514" s="15">
        <v>0</v>
      </c>
      <c r="W514" s="15">
        <v>0</v>
      </c>
      <c r="X514" s="15">
        <v>0</v>
      </c>
      <c r="Y514" s="15">
        <v>0</v>
      </c>
      <c r="Z514" s="15">
        <v>0</v>
      </c>
      <c r="AA514" s="15">
        <v>0</v>
      </c>
      <c r="AB514" s="15">
        <v>0</v>
      </c>
      <c r="AC514" s="15">
        <v>0</v>
      </c>
      <c r="AD514" s="15">
        <v>0</v>
      </c>
      <c r="AE514" s="15">
        <v>0</v>
      </c>
      <c r="AF514" s="15">
        <v>0</v>
      </c>
      <c r="AG514" s="15">
        <v>0</v>
      </c>
      <c r="AH514" s="15">
        <v>0</v>
      </c>
      <c r="AI514" s="15">
        <v>0</v>
      </c>
      <c r="AJ514" s="15">
        <v>0</v>
      </c>
      <c r="AK514" s="15">
        <v>0</v>
      </c>
      <c r="AL514" s="15">
        <v>0</v>
      </c>
      <c r="AM514" s="15">
        <v>0</v>
      </c>
      <c r="AN514" s="15">
        <v>0</v>
      </c>
      <c r="AP514" s="16">
        <v>198</v>
      </c>
      <c r="AQ514" s="17">
        <v>5</v>
      </c>
      <c r="AR514" s="18" t="s">
        <v>37</v>
      </c>
      <c r="AS514" s="19">
        <v>5146</v>
      </c>
      <c r="AT514" s="19" t="s">
        <v>37</v>
      </c>
      <c r="AV514" s="16">
        <v>198</v>
      </c>
      <c r="AW514" s="17">
        <v>21</v>
      </c>
      <c r="AX514" s="18">
        <v>21</v>
      </c>
      <c r="AY514" s="19">
        <v>1374</v>
      </c>
      <c r="AZ514" s="19">
        <v>1374</v>
      </c>
    </row>
    <row r="515" spans="9:52" x14ac:dyDescent="0.15">
      <c r="I515" s="14">
        <v>45074</v>
      </c>
      <c r="J515" s="15">
        <v>0</v>
      </c>
      <c r="K515" s="15">
        <v>0</v>
      </c>
      <c r="L515" s="15">
        <v>53</v>
      </c>
      <c r="M515" s="15">
        <v>52</v>
      </c>
      <c r="N515" s="15">
        <v>0</v>
      </c>
      <c r="O515" s="15">
        <v>0</v>
      </c>
      <c r="P515" s="15">
        <v>47</v>
      </c>
      <c r="Q515" s="15">
        <v>46</v>
      </c>
      <c r="R515" s="15">
        <v>0</v>
      </c>
      <c r="S515" s="15">
        <v>0</v>
      </c>
      <c r="T515" s="15">
        <v>0</v>
      </c>
      <c r="U515" s="15">
        <v>0</v>
      </c>
      <c r="V515" s="15">
        <v>0</v>
      </c>
      <c r="W515" s="15">
        <v>0</v>
      </c>
      <c r="X515" s="15">
        <v>0</v>
      </c>
      <c r="Y515" s="15">
        <v>0</v>
      </c>
      <c r="Z515" s="15">
        <v>0</v>
      </c>
      <c r="AA515" s="15">
        <v>0</v>
      </c>
      <c r="AB515" s="15">
        <v>0</v>
      </c>
      <c r="AC515" s="15">
        <v>0</v>
      </c>
      <c r="AD515" s="15">
        <v>0</v>
      </c>
      <c r="AE515" s="15">
        <v>0</v>
      </c>
      <c r="AF515" s="15">
        <v>0</v>
      </c>
      <c r="AG515" s="15">
        <v>0</v>
      </c>
      <c r="AH515" s="15">
        <v>0</v>
      </c>
      <c r="AI515" s="15">
        <v>0</v>
      </c>
      <c r="AJ515" s="15">
        <v>0</v>
      </c>
      <c r="AK515" s="15">
        <v>0</v>
      </c>
      <c r="AL515" s="15">
        <v>0</v>
      </c>
      <c r="AM515" s="15">
        <v>0</v>
      </c>
      <c r="AN515" s="15">
        <v>0</v>
      </c>
      <c r="AP515" s="16">
        <v>198</v>
      </c>
      <c r="AQ515" s="17">
        <v>5</v>
      </c>
      <c r="AR515" s="18" t="s">
        <v>37</v>
      </c>
      <c r="AS515" s="19">
        <v>5344</v>
      </c>
      <c r="AT515" s="19" t="s">
        <v>37</v>
      </c>
      <c r="AV515" s="16">
        <v>198</v>
      </c>
      <c r="AW515" s="17">
        <v>22</v>
      </c>
      <c r="AX515" s="18" t="s">
        <v>37</v>
      </c>
      <c r="AY515" s="19">
        <v>198</v>
      </c>
      <c r="AZ515" s="19" t="s">
        <v>37</v>
      </c>
    </row>
    <row r="516" spans="9:52" x14ac:dyDescent="0.15">
      <c r="I516" s="14">
        <v>45075</v>
      </c>
      <c r="J516" s="15">
        <v>0</v>
      </c>
      <c r="K516" s="15">
        <v>0</v>
      </c>
      <c r="L516" s="15">
        <v>53</v>
      </c>
      <c r="M516" s="15">
        <v>52</v>
      </c>
      <c r="N516" s="15">
        <v>0</v>
      </c>
      <c r="O516" s="15">
        <v>0</v>
      </c>
      <c r="P516" s="15">
        <v>47</v>
      </c>
      <c r="Q516" s="15">
        <v>46</v>
      </c>
      <c r="R516" s="15">
        <v>0</v>
      </c>
      <c r="S516" s="15">
        <v>0</v>
      </c>
      <c r="T516" s="15">
        <v>0</v>
      </c>
      <c r="U516" s="15">
        <v>0</v>
      </c>
      <c r="V516" s="15">
        <v>0</v>
      </c>
      <c r="W516" s="15">
        <v>0</v>
      </c>
      <c r="X516" s="15">
        <v>0</v>
      </c>
      <c r="Y516" s="15">
        <v>0</v>
      </c>
      <c r="Z516" s="15">
        <v>0</v>
      </c>
      <c r="AA516" s="15">
        <v>0</v>
      </c>
      <c r="AB516" s="15">
        <v>0</v>
      </c>
      <c r="AC516" s="15">
        <v>0</v>
      </c>
      <c r="AD516" s="15">
        <v>0</v>
      </c>
      <c r="AE516" s="15">
        <v>0</v>
      </c>
      <c r="AF516" s="15">
        <v>0</v>
      </c>
      <c r="AG516" s="15">
        <v>0</v>
      </c>
      <c r="AH516" s="15">
        <v>0</v>
      </c>
      <c r="AI516" s="15">
        <v>0</v>
      </c>
      <c r="AJ516" s="15">
        <v>0</v>
      </c>
      <c r="AK516" s="15">
        <v>0</v>
      </c>
      <c r="AL516" s="15">
        <v>0</v>
      </c>
      <c r="AM516" s="15">
        <v>0</v>
      </c>
      <c r="AN516" s="15">
        <v>0</v>
      </c>
      <c r="AP516" s="16">
        <v>198</v>
      </c>
      <c r="AQ516" s="17">
        <v>5</v>
      </c>
      <c r="AR516" s="18" t="s">
        <v>37</v>
      </c>
      <c r="AS516" s="19">
        <v>5542</v>
      </c>
      <c r="AT516" s="19" t="s">
        <v>37</v>
      </c>
      <c r="AV516" s="16">
        <v>198</v>
      </c>
      <c r="AW516" s="17">
        <v>22</v>
      </c>
      <c r="AX516" s="18" t="s">
        <v>37</v>
      </c>
      <c r="AY516" s="19">
        <v>396</v>
      </c>
      <c r="AZ516" s="19" t="s">
        <v>37</v>
      </c>
    </row>
    <row r="517" spans="9:52" x14ac:dyDescent="0.15">
      <c r="I517" s="14">
        <v>45076</v>
      </c>
      <c r="J517" s="15">
        <v>0</v>
      </c>
      <c r="K517" s="15">
        <v>0</v>
      </c>
      <c r="L517" s="15">
        <v>53</v>
      </c>
      <c r="M517" s="15">
        <v>52</v>
      </c>
      <c r="N517" s="15">
        <v>0</v>
      </c>
      <c r="O517" s="15">
        <v>0</v>
      </c>
      <c r="P517" s="15">
        <v>47</v>
      </c>
      <c r="Q517" s="15">
        <v>46</v>
      </c>
      <c r="R517" s="15">
        <v>0</v>
      </c>
      <c r="S517" s="15">
        <v>0</v>
      </c>
      <c r="T517" s="15">
        <v>0</v>
      </c>
      <c r="U517" s="15">
        <v>0</v>
      </c>
      <c r="V517" s="15">
        <v>0</v>
      </c>
      <c r="W517" s="15">
        <v>0</v>
      </c>
      <c r="X517" s="15">
        <v>0</v>
      </c>
      <c r="Y517" s="15">
        <v>0</v>
      </c>
      <c r="Z517" s="15">
        <v>0</v>
      </c>
      <c r="AA517" s="15">
        <v>0</v>
      </c>
      <c r="AB517" s="15">
        <v>0</v>
      </c>
      <c r="AC517" s="15">
        <v>0</v>
      </c>
      <c r="AD517" s="15">
        <v>0</v>
      </c>
      <c r="AE517" s="15">
        <v>0</v>
      </c>
      <c r="AF517" s="15">
        <v>0</v>
      </c>
      <c r="AG517" s="15">
        <v>0</v>
      </c>
      <c r="AH517" s="15">
        <v>0</v>
      </c>
      <c r="AI517" s="15">
        <v>0</v>
      </c>
      <c r="AJ517" s="15">
        <v>0</v>
      </c>
      <c r="AK517" s="15">
        <v>0</v>
      </c>
      <c r="AL517" s="15">
        <v>0</v>
      </c>
      <c r="AM517" s="15">
        <v>0</v>
      </c>
      <c r="AN517" s="15">
        <v>0</v>
      </c>
      <c r="AP517" s="16">
        <v>198</v>
      </c>
      <c r="AQ517" s="17">
        <v>5</v>
      </c>
      <c r="AR517" s="18" t="s">
        <v>37</v>
      </c>
      <c r="AS517" s="19">
        <v>5740</v>
      </c>
      <c r="AT517" s="19" t="s">
        <v>37</v>
      </c>
      <c r="AV517" s="16">
        <v>198</v>
      </c>
      <c r="AW517" s="17">
        <v>22</v>
      </c>
      <c r="AX517" s="18" t="s">
        <v>37</v>
      </c>
      <c r="AY517" s="19">
        <v>594</v>
      </c>
      <c r="AZ517" s="19" t="s">
        <v>37</v>
      </c>
    </row>
    <row r="518" spans="9:52" x14ac:dyDescent="0.15">
      <c r="I518" s="14">
        <v>45077</v>
      </c>
      <c r="J518" s="15">
        <v>0</v>
      </c>
      <c r="K518" s="15">
        <v>0</v>
      </c>
      <c r="L518" s="15">
        <v>54</v>
      </c>
      <c r="M518" s="15">
        <v>53</v>
      </c>
      <c r="N518" s="15">
        <v>0</v>
      </c>
      <c r="O518" s="15">
        <v>0</v>
      </c>
      <c r="P518" s="15">
        <v>48</v>
      </c>
      <c r="Q518" s="15">
        <v>47</v>
      </c>
      <c r="R518" s="15">
        <v>0</v>
      </c>
      <c r="S518" s="15">
        <v>0</v>
      </c>
      <c r="T518" s="15">
        <v>0</v>
      </c>
      <c r="U518" s="15">
        <v>0</v>
      </c>
      <c r="V518" s="15">
        <v>0</v>
      </c>
      <c r="W518" s="15">
        <v>0</v>
      </c>
      <c r="X518" s="15">
        <v>0</v>
      </c>
      <c r="Y518" s="15">
        <v>0</v>
      </c>
      <c r="Z518" s="15">
        <v>0</v>
      </c>
      <c r="AA518" s="15">
        <v>0</v>
      </c>
      <c r="AB518" s="15">
        <v>0</v>
      </c>
      <c r="AC518" s="15">
        <v>0</v>
      </c>
      <c r="AD518" s="15">
        <v>0</v>
      </c>
      <c r="AE518" s="15">
        <v>0</v>
      </c>
      <c r="AF518" s="15">
        <v>0</v>
      </c>
      <c r="AG518" s="15">
        <v>0</v>
      </c>
      <c r="AH518" s="15">
        <v>0</v>
      </c>
      <c r="AI518" s="15">
        <v>0</v>
      </c>
      <c r="AJ518" s="15">
        <v>0</v>
      </c>
      <c r="AK518" s="15">
        <v>0</v>
      </c>
      <c r="AL518" s="15">
        <v>0</v>
      </c>
      <c r="AM518" s="15">
        <v>0</v>
      </c>
      <c r="AN518" s="15">
        <v>0</v>
      </c>
      <c r="AP518" s="16">
        <v>202</v>
      </c>
      <c r="AQ518" s="17">
        <v>5</v>
      </c>
      <c r="AR518" s="18">
        <v>5</v>
      </c>
      <c r="AS518" s="19">
        <v>5942</v>
      </c>
      <c r="AT518" s="19">
        <v>5942</v>
      </c>
      <c r="AV518" s="16">
        <v>202</v>
      </c>
      <c r="AW518" s="17">
        <v>22</v>
      </c>
      <c r="AX518" s="18" t="s">
        <v>37</v>
      </c>
      <c r="AY518" s="19">
        <v>796</v>
      </c>
      <c r="AZ518" s="19" t="s">
        <v>37</v>
      </c>
    </row>
    <row r="519" spans="9:52" x14ac:dyDescent="0.15">
      <c r="I519" s="14">
        <v>45078</v>
      </c>
      <c r="J519" s="15">
        <v>0</v>
      </c>
      <c r="K519" s="15">
        <v>0</v>
      </c>
      <c r="L519" s="15">
        <v>54</v>
      </c>
      <c r="M519" s="15">
        <v>53</v>
      </c>
      <c r="N519" s="15">
        <v>0</v>
      </c>
      <c r="O519" s="15">
        <v>0</v>
      </c>
      <c r="P519" s="15">
        <v>48</v>
      </c>
      <c r="Q519" s="15">
        <v>47</v>
      </c>
      <c r="R519" s="15">
        <v>0</v>
      </c>
      <c r="S519" s="15">
        <v>0</v>
      </c>
      <c r="T519" s="15">
        <v>0</v>
      </c>
      <c r="U519" s="15">
        <v>0</v>
      </c>
      <c r="V519" s="15">
        <v>0</v>
      </c>
      <c r="W519" s="15">
        <v>0</v>
      </c>
      <c r="X519" s="15">
        <v>0</v>
      </c>
      <c r="Y519" s="15">
        <v>0</v>
      </c>
      <c r="Z519" s="15">
        <v>0</v>
      </c>
      <c r="AA519" s="15">
        <v>0</v>
      </c>
      <c r="AB519" s="15">
        <v>0</v>
      </c>
      <c r="AC519" s="15">
        <v>0</v>
      </c>
      <c r="AD519" s="15">
        <v>0</v>
      </c>
      <c r="AE519" s="15">
        <v>0</v>
      </c>
      <c r="AF519" s="15">
        <v>0</v>
      </c>
      <c r="AG519" s="15">
        <v>0</v>
      </c>
      <c r="AH519" s="15">
        <v>0</v>
      </c>
      <c r="AI519" s="15">
        <v>0</v>
      </c>
      <c r="AJ519" s="15">
        <v>0</v>
      </c>
      <c r="AK519" s="15">
        <v>0</v>
      </c>
      <c r="AL519" s="15">
        <v>0</v>
      </c>
      <c r="AM519" s="15">
        <v>0</v>
      </c>
      <c r="AN519" s="15">
        <v>0</v>
      </c>
      <c r="AP519" s="16">
        <v>202</v>
      </c>
      <c r="AQ519" s="17">
        <v>6</v>
      </c>
      <c r="AR519" s="18" t="s">
        <v>37</v>
      </c>
      <c r="AS519" s="19">
        <v>202</v>
      </c>
      <c r="AT519" s="19" t="s">
        <v>37</v>
      </c>
      <c r="AV519" s="16">
        <v>202</v>
      </c>
      <c r="AW519" s="17">
        <v>22</v>
      </c>
      <c r="AX519" s="18" t="s">
        <v>37</v>
      </c>
      <c r="AY519" s="19">
        <v>998</v>
      </c>
      <c r="AZ519" s="19" t="s">
        <v>37</v>
      </c>
    </row>
    <row r="520" spans="9:52" x14ac:dyDescent="0.15">
      <c r="I520" s="14">
        <v>45079</v>
      </c>
      <c r="J520" s="15">
        <v>0</v>
      </c>
      <c r="K520" s="15">
        <v>0</v>
      </c>
      <c r="L520" s="15">
        <v>54</v>
      </c>
      <c r="M520" s="15">
        <v>53</v>
      </c>
      <c r="N520" s="15">
        <v>0</v>
      </c>
      <c r="O520" s="15">
        <v>0</v>
      </c>
      <c r="P520" s="15">
        <v>48</v>
      </c>
      <c r="Q520" s="15">
        <v>47</v>
      </c>
      <c r="R520" s="15">
        <v>0</v>
      </c>
      <c r="S520" s="15">
        <v>0</v>
      </c>
      <c r="T520" s="15">
        <v>0</v>
      </c>
      <c r="U520" s="15">
        <v>0</v>
      </c>
      <c r="V520" s="15">
        <v>0</v>
      </c>
      <c r="W520" s="15">
        <v>0</v>
      </c>
      <c r="X520" s="15">
        <v>0</v>
      </c>
      <c r="Y520" s="15">
        <v>0</v>
      </c>
      <c r="Z520" s="15">
        <v>0</v>
      </c>
      <c r="AA520" s="15">
        <v>0</v>
      </c>
      <c r="AB520" s="15">
        <v>0</v>
      </c>
      <c r="AC520" s="15">
        <v>0</v>
      </c>
      <c r="AD520" s="15">
        <v>0</v>
      </c>
      <c r="AE520" s="15">
        <v>0</v>
      </c>
      <c r="AF520" s="15">
        <v>0</v>
      </c>
      <c r="AG520" s="15">
        <v>0</v>
      </c>
      <c r="AH520" s="15">
        <v>0</v>
      </c>
      <c r="AI520" s="15">
        <v>0</v>
      </c>
      <c r="AJ520" s="15">
        <v>0</v>
      </c>
      <c r="AK520" s="15">
        <v>0</v>
      </c>
      <c r="AL520" s="15">
        <v>0</v>
      </c>
      <c r="AM520" s="15">
        <v>0</v>
      </c>
      <c r="AN520" s="15">
        <v>0</v>
      </c>
      <c r="AP520" s="16">
        <v>202</v>
      </c>
      <c r="AQ520" s="17">
        <v>6</v>
      </c>
      <c r="AR520" s="18" t="s">
        <v>37</v>
      </c>
      <c r="AS520" s="19">
        <v>404</v>
      </c>
      <c r="AT520" s="19" t="s">
        <v>37</v>
      </c>
      <c r="AV520" s="16">
        <v>202</v>
      </c>
      <c r="AW520" s="17">
        <v>22</v>
      </c>
      <c r="AX520" s="18" t="s">
        <v>37</v>
      </c>
      <c r="AY520" s="19">
        <v>1200</v>
      </c>
      <c r="AZ520" s="19" t="s">
        <v>37</v>
      </c>
    </row>
    <row r="521" spans="9:52" x14ac:dyDescent="0.15">
      <c r="I521" s="14">
        <v>45080</v>
      </c>
      <c r="J521" s="15">
        <v>0</v>
      </c>
      <c r="K521" s="15">
        <v>0</v>
      </c>
      <c r="L521" s="15">
        <v>54</v>
      </c>
      <c r="M521" s="15">
        <v>53</v>
      </c>
      <c r="N521" s="15">
        <v>0</v>
      </c>
      <c r="O521" s="15">
        <v>0</v>
      </c>
      <c r="P521" s="15">
        <v>48</v>
      </c>
      <c r="Q521" s="15">
        <v>47</v>
      </c>
      <c r="R521" s="15">
        <v>0</v>
      </c>
      <c r="S521" s="15">
        <v>0</v>
      </c>
      <c r="T521" s="15">
        <v>0</v>
      </c>
      <c r="U521" s="15">
        <v>0</v>
      </c>
      <c r="V521" s="15">
        <v>0</v>
      </c>
      <c r="W521" s="15">
        <v>0</v>
      </c>
      <c r="X521" s="15">
        <v>0</v>
      </c>
      <c r="Y521" s="15">
        <v>0</v>
      </c>
      <c r="Z521" s="15">
        <v>0</v>
      </c>
      <c r="AA521" s="15">
        <v>0</v>
      </c>
      <c r="AB521" s="15">
        <v>0</v>
      </c>
      <c r="AC521" s="15">
        <v>0</v>
      </c>
      <c r="AD521" s="15">
        <v>0</v>
      </c>
      <c r="AE521" s="15">
        <v>0</v>
      </c>
      <c r="AF521" s="15">
        <v>0</v>
      </c>
      <c r="AG521" s="15">
        <v>0</v>
      </c>
      <c r="AH521" s="15">
        <v>0</v>
      </c>
      <c r="AI521" s="15">
        <v>0</v>
      </c>
      <c r="AJ521" s="15">
        <v>0</v>
      </c>
      <c r="AK521" s="15">
        <v>0</v>
      </c>
      <c r="AL521" s="15">
        <v>0</v>
      </c>
      <c r="AM521" s="15">
        <v>0</v>
      </c>
      <c r="AN521" s="15">
        <v>0</v>
      </c>
      <c r="AP521" s="16">
        <v>202</v>
      </c>
      <c r="AQ521" s="17">
        <v>6</v>
      </c>
      <c r="AR521" s="18" t="s">
        <v>37</v>
      </c>
      <c r="AS521" s="19">
        <v>606</v>
      </c>
      <c r="AT521" s="19" t="s">
        <v>37</v>
      </c>
      <c r="AV521" s="16">
        <v>202</v>
      </c>
      <c r="AW521" s="17">
        <v>22</v>
      </c>
      <c r="AX521" s="18">
        <v>22</v>
      </c>
      <c r="AY521" s="19">
        <v>1402</v>
      </c>
      <c r="AZ521" s="19">
        <v>1402</v>
      </c>
    </row>
    <row r="522" spans="9:52" x14ac:dyDescent="0.15">
      <c r="I522" s="14">
        <v>45081</v>
      </c>
      <c r="J522" s="15">
        <v>0</v>
      </c>
      <c r="K522" s="15">
        <v>0</v>
      </c>
      <c r="L522" s="15">
        <v>54</v>
      </c>
      <c r="M522" s="15">
        <v>53</v>
      </c>
      <c r="N522" s="15">
        <v>0</v>
      </c>
      <c r="O522" s="15">
        <v>0</v>
      </c>
      <c r="P522" s="15">
        <v>48</v>
      </c>
      <c r="Q522" s="15">
        <v>47</v>
      </c>
      <c r="R522" s="15">
        <v>0</v>
      </c>
      <c r="S522" s="15">
        <v>0</v>
      </c>
      <c r="T522" s="15">
        <v>0</v>
      </c>
      <c r="U522" s="15">
        <v>0</v>
      </c>
      <c r="V522" s="15">
        <v>0</v>
      </c>
      <c r="W522" s="15">
        <v>0</v>
      </c>
      <c r="X522" s="15">
        <v>0</v>
      </c>
      <c r="Y522" s="15">
        <v>0</v>
      </c>
      <c r="Z522" s="15">
        <v>0</v>
      </c>
      <c r="AA522" s="15">
        <v>0</v>
      </c>
      <c r="AB522" s="15">
        <v>0</v>
      </c>
      <c r="AC522" s="15">
        <v>0</v>
      </c>
      <c r="AD522" s="15">
        <v>0</v>
      </c>
      <c r="AE522" s="15">
        <v>0</v>
      </c>
      <c r="AF522" s="15">
        <v>0</v>
      </c>
      <c r="AG522" s="15">
        <v>0</v>
      </c>
      <c r="AH522" s="15">
        <v>0</v>
      </c>
      <c r="AI522" s="15">
        <v>0</v>
      </c>
      <c r="AJ522" s="15">
        <v>0</v>
      </c>
      <c r="AK522" s="15">
        <v>0</v>
      </c>
      <c r="AL522" s="15">
        <v>0</v>
      </c>
      <c r="AM522" s="15">
        <v>0</v>
      </c>
      <c r="AN522" s="15">
        <v>0</v>
      </c>
      <c r="AP522" s="16">
        <v>202</v>
      </c>
      <c r="AQ522" s="17">
        <v>6</v>
      </c>
      <c r="AR522" s="18" t="s">
        <v>37</v>
      </c>
      <c r="AS522" s="19">
        <v>808</v>
      </c>
      <c r="AT522" s="19" t="s">
        <v>37</v>
      </c>
      <c r="AV522" s="16">
        <v>202</v>
      </c>
      <c r="AW522" s="17">
        <v>23</v>
      </c>
      <c r="AX522" s="18" t="s">
        <v>37</v>
      </c>
      <c r="AY522" s="19">
        <v>202</v>
      </c>
      <c r="AZ522" s="19" t="s">
        <v>37</v>
      </c>
    </row>
    <row r="523" spans="9:52" x14ac:dyDescent="0.15">
      <c r="I523" s="14">
        <v>45082</v>
      </c>
      <c r="J523" s="15">
        <v>0</v>
      </c>
      <c r="K523" s="15">
        <v>0</v>
      </c>
      <c r="L523" s="15">
        <v>54</v>
      </c>
      <c r="M523" s="15">
        <v>53</v>
      </c>
      <c r="N523" s="15">
        <v>0</v>
      </c>
      <c r="O523" s="15">
        <v>0</v>
      </c>
      <c r="P523" s="15">
        <v>48</v>
      </c>
      <c r="Q523" s="15">
        <v>47</v>
      </c>
      <c r="R523" s="15">
        <v>0</v>
      </c>
      <c r="S523" s="15">
        <v>0</v>
      </c>
      <c r="T523" s="15">
        <v>0</v>
      </c>
      <c r="U523" s="15">
        <v>0</v>
      </c>
      <c r="V523" s="15">
        <v>0</v>
      </c>
      <c r="W523" s="15">
        <v>0</v>
      </c>
      <c r="X523" s="15">
        <v>0</v>
      </c>
      <c r="Y523" s="15">
        <v>0</v>
      </c>
      <c r="Z523" s="15">
        <v>0</v>
      </c>
      <c r="AA523" s="15">
        <v>0</v>
      </c>
      <c r="AB523" s="15">
        <v>0</v>
      </c>
      <c r="AC523" s="15">
        <v>0</v>
      </c>
      <c r="AD523" s="15">
        <v>0</v>
      </c>
      <c r="AE523" s="15">
        <v>0</v>
      </c>
      <c r="AF523" s="15">
        <v>0</v>
      </c>
      <c r="AG523" s="15">
        <v>0</v>
      </c>
      <c r="AH523" s="15">
        <v>0</v>
      </c>
      <c r="AI523" s="15">
        <v>0</v>
      </c>
      <c r="AJ523" s="15">
        <v>0</v>
      </c>
      <c r="AK523" s="15">
        <v>0</v>
      </c>
      <c r="AL523" s="15">
        <v>0</v>
      </c>
      <c r="AM523" s="15">
        <v>0</v>
      </c>
      <c r="AN523" s="15">
        <v>0</v>
      </c>
      <c r="AP523" s="16">
        <v>202</v>
      </c>
      <c r="AQ523" s="17">
        <v>6</v>
      </c>
      <c r="AR523" s="18" t="s">
        <v>37</v>
      </c>
      <c r="AS523" s="19">
        <v>1010</v>
      </c>
      <c r="AT523" s="19" t="s">
        <v>37</v>
      </c>
      <c r="AV523" s="16">
        <v>202</v>
      </c>
      <c r="AW523" s="17">
        <v>23</v>
      </c>
      <c r="AX523" s="18" t="s">
        <v>37</v>
      </c>
      <c r="AY523" s="19">
        <v>404</v>
      </c>
      <c r="AZ523" s="19" t="s">
        <v>37</v>
      </c>
    </row>
    <row r="524" spans="9:52" x14ac:dyDescent="0.15">
      <c r="I524" s="14">
        <v>45083</v>
      </c>
      <c r="J524" s="15">
        <v>0</v>
      </c>
      <c r="K524" s="15">
        <v>0</v>
      </c>
      <c r="L524" s="15">
        <v>54</v>
      </c>
      <c r="M524" s="15">
        <v>53</v>
      </c>
      <c r="N524" s="15">
        <v>0</v>
      </c>
      <c r="O524" s="15">
        <v>0</v>
      </c>
      <c r="P524" s="15">
        <v>48</v>
      </c>
      <c r="Q524" s="15">
        <v>47</v>
      </c>
      <c r="R524" s="15">
        <v>0</v>
      </c>
      <c r="S524" s="15">
        <v>0</v>
      </c>
      <c r="T524" s="15">
        <v>0</v>
      </c>
      <c r="U524" s="15">
        <v>0</v>
      </c>
      <c r="V524" s="15">
        <v>0</v>
      </c>
      <c r="W524" s="15">
        <v>0</v>
      </c>
      <c r="X524" s="15">
        <v>0</v>
      </c>
      <c r="Y524" s="15">
        <v>0</v>
      </c>
      <c r="Z524" s="15">
        <v>0</v>
      </c>
      <c r="AA524" s="15">
        <v>0</v>
      </c>
      <c r="AB524" s="15">
        <v>0</v>
      </c>
      <c r="AC524" s="15">
        <v>0</v>
      </c>
      <c r="AD524" s="15">
        <v>0</v>
      </c>
      <c r="AE524" s="15">
        <v>0</v>
      </c>
      <c r="AF524" s="15">
        <v>0</v>
      </c>
      <c r="AG524" s="15">
        <v>0</v>
      </c>
      <c r="AH524" s="15">
        <v>0</v>
      </c>
      <c r="AI524" s="15">
        <v>0</v>
      </c>
      <c r="AJ524" s="15">
        <v>0</v>
      </c>
      <c r="AK524" s="15">
        <v>0</v>
      </c>
      <c r="AL524" s="15">
        <v>0</v>
      </c>
      <c r="AM524" s="15">
        <v>0</v>
      </c>
      <c r="AN524" s="15">
        <v>0</v>
      </c>
      <c r="AP524" s="16">
        <v>202</v>
      </c>
      <c r="AQ524" s="17">
        <v>6</v>
      </c>
      <c r="AR524" s="18" t="s">
        <v>37</v>
      </c>
      <c r="AS524" s="19">
        <v>1212</v>
      </c>
      <c r="AT524" s="19" t="s">
        <v>37</v>
      </c>
      <c r="AV524" s="16">
        <v>202</v>
      </c>
      <c r="AW524" s="17">
        <v>23</v>
      </c>
      <c r="AX524" s="18" t="s">
        <v>37</v>
      </c>
      <c r="AY524" s="19">
        <v>606</v>
      </c>
      <c r="AZ524" s="19" t="s">
        <v>37</v>
      </c>
    </row>
    <row r="525" spans="9:52" x14ac:dyDescent="0.15">
      <c r="I525" s="14">
        <v>45084</v>
      </c>
      <c r="J525" s="15">
        <v>0</v>
      </c>
      <c r="K525" s="15">
        <v>0</v>
      </c>
      <c r="L525" s="15">
        <v>55</v>
      </c>
      <c r="M525" s="15">
        <v>54</v>
      </c>
      <c r="N525" s="15">
        <v>0</v>
      </c>
      <c r="O525" s="15">
        <v>0</v>
      </c>
      <c r="P525" s="15">
        <v>49</v>
      </c>
      <c r="Q525" s="15">
        <v>48</v>
      </c>
      <c r="R525" s="15">
        <v>0</v>
      </c>
      <c r="S525" s="15">
        <v>0</v>
      </c>
      <c r="T525" s="15">
        <v>0</v>
      </c>
      <c r="U525" s="15">
        <v>0</v>
      </c>
      <c r="V525" s="15">
        <v>0</v>
      </c>
      <c r="W525" s="15">
        <v>0</v>
      </c>
      <c r="X525" s="15">
        <v>0</v>
      </c>
      <c r="Y525" s="15">
        <v>0</v>
      </c>
      <c r="Z525" s="15">
        <v>0</v>
      </c>
      <c r="AA525" s="15">
        <v>0</v>
      </c>
      <c r="AB525" s="15">
        <v>0</v>
      </c>
      <c r="AC525" s="15">
        <v>0</v>
      </c>
      <c r="AD525" s="15">
        <v>0</v>
      </c>
      <c r="AE525" s="15">
        <v>0</v>
      </c>
      <c r="AF525" s="15">
        <v>0</v>
      </c>
      <c r="AG525" s="15">
        <v>0</v>
      </c>
      <c r="AH525" s="15">
        <v>0</v>
      </c>
      <c r="AI525" s="15">
        <v>0</v>
      </c>
      <c r="AJ525" s="15">
        <v>0</v>
      </c>
      <c r="AK525" s="15">
        <v>0</v>
      </c>
      <c r="AL525" s="15">
        <v>0</v>
      </c>
      <c r="AM525" s="15">
        <v>0</v>
      </c>
      <c r="AN525" s="15">
        <v>0</v>
      </c>
      <c r="AP525" s="16">
        <v>206</v>
      </c>
      <c r="AQ525" s="17">
        <v>6</v>
      </c>
      <c r="AR525" s="18" t="s">
        <v>37</v>
      </c>
      <c r="AS525" s="19">
        <v>1418</v>
      </c>
      <c r="AT525" s="19" t="s">
        <v>37</v>
      </c>
      <c r="AV525" s="16">
        <v>206</v>
      </c>
      <c r="AW525" s="17">
        <v>23</v>
      </c>
      <c r="AX525" s="18" t="s">
        <v>37</v>
      </c>
      <c r="AY525" s="19">
        <v>812</v>
      </c>
      <c r="AZ525" s="19" t="s">
        <v>37</v>
      </c>
    </row>
    <row r="526" spans="9:52" x14ac:dyDescent="0.15">
      <c r="I526" s="14">
        <v>45085</v>
      </c>
      <c r="J526" s="15">
        <v>0</v>
      </c>
      <c r="K526" s="15">
        <v>0</v>
      </c>
      <c r="L526" s="15">
        <v>55</v>
      </c>
      <c r="M526" s="15">
        <v>54</v>
      </c>
      <c r="N526" s="15">
        <v>0</v>
      </c>
      <c r="O526" s="15">
        <v>0</v>
      </c>
      <c r="P526" s="15">
        <v>49</v>
      </c>
      <c r="Q526" s="15">
        <v>48</v>
      </c>
      <c r="R526" s="15">
        <v>0</v>
      </c>
      <c r="S526" s="15">
        <v>0</v>
      </c>
      <c r="T526" s="15">
        <v>0</v>
      </c>
      <c r="U526" s="15">
        <v>0</v>
      </c>
      <c r="V526" s="15">
        <v>0</v>
      </c>
      <c r="W526" s="15">
        <v>0</v>
      </c>
      <c r="X526" s="15">
        <v>0</v>
      </c>
      <c r="Y526" s="15">
        <v>0</v>
      </c>
      <c r="Z526" s="15">
        <v>0</v>
      </c>
      <c r="AA526" s="15">
        <v>0</v>
      </c>
      <c r="AB526" s="15">
        <v>0</v>
      </c>
      <c r="AC526" s="15">
        <v>0</v>
      </c>
      <c r="AD526" s="15">
        <v>0</v>
      </c>
      <c r="AE526" s="15">
        <v>0</v>
      </c>
      <c r="AF526" s="15">
        <v>0</v>
      </c>
      <c r="AG526" s="15">
        <v>0</v>
      </c>
      <c r="AH526" s="15">
        <v>0</v>
      </c>
      <c r="AI526" s="15">
        <v>0</v>
      </c>
      <c r="AJ526" s="15">
        <v>0</v>
      </c>
      <c r="AK526" s="15">
        <v>0</v>
      </c>
      <c r="AL526" s="15">
        <v>0</v>
      </c>
      <c r="AM526" s="15">
        <v>0</v>
      </c>
      <c r="AN526" s="15">
        <v>0</v>
      </c>
      <c r="AP526" s="16">
        <v>206</v>
      </c>
      <c r="AQ526" s="17">
        <v>6</v>
      </c>
      <c r="AR526" s="18" t="s">
        <v>37</v>
      </c>
      <c r="AS526" s="19">
        <v>1624</v>
      </c>
      <c r="AT526" s="19" t="s">
        <v>37</v>
      </c>
      <c r="AV526" s="16">
        <v>206</v>
      </c>
      <c r="AW526" s="17">
        <v>23</v>
      </c>
      <c r="AX526" s="18" t="s">
        <v>37</v>
      </c>
      <c r="AY526" s="19">
        <v>1018</v>
      </c>
      <c r="AZ526" s="19" t="s">
        <v>37</v>
      </c>
    </row>
    <row r="527" spans="9:52" x14ac:dyDescent="0.15">
      <c r="I527" s="14">
        <v>45086</v>
      </c>
      <c r="J527" s="15">
        <v>0</v>
      </c>
      <c r="K527" s="15">
        <v>0</v>
      </c>
      <c r="L527" s="15">
        <v>55</v>
      </c>
      <c r="M527" s="15">
        <v>54</v>
      </c>
      <c r="N527" s="15">
        <v>0</v>
      </c>
      <c r="O527" s="15">
        <v>0</v>
      </c>
      <c r="P527" s="15">
        <v>49</v>
      </c>
      <c r="Q527" s="15">
        <v>48</v>
      </c>
      <c r="R527" s="15">
        <v>0</v>
      </c>
      <c r="S527" s="15">
        <v>0</v>
      </c>
      <c r="T527" s="15">
        <v>0</v>
      </c>
      <c r="U527" s="15">
        <v>0</v>
      </c>
      <c r="V527" s="15">
        <v>0</v>
      </c>
      <c r="W527" s="15">
        <v>0</v>
      </c>
      <c r="X527" s="15">
        <v>0</v>
      </c>
      <c r="Y527" s="15">
        <v>0</v>
      </c>
      <c r="Z527" s="15">
        <v>0</v>
      </c>
      <c r="AA527" s="15">
        <v>0</v>
      </c>
      <c r="AB527" s="15">
        <v>0</v>
      </c>
      <c r="AC527" s="15">
        <v>0</v>
      </c>
      <c r="AD527" s="15">
        <v>0</v>
      </c>
      <c r="AE527" s="15">
        <v>0</v>
      </c>
      <c r="AF527" s="15">
        <v>0</v>
      </c>
      <c r="AG527" s="15">
        <v>0</v>
      </c>
      <c r="AH527" s="15">
        <v>0</v>
      </c>
      <c r="AI527" s="15">
        <v>0</v>
      </c>
      <c r="AJ527" s="15">
        <v>0</v>
      </c>
      <c r="AK527" s="15">
        <v>0</v>
      </c>
      <c r="AL527" s="15">
        <v>0</v>
      </c>
      <c r="AM527" s="15">
        <v>0</v>
      </c>
      <c r="AN527" s="15">
        <v>0</v>
      </c>
      <c r="AP527" s="16">
        <v>206</v>
      </c>
      <c r="AQ527" s="17">
        <v>6</v>
      </c>
      <c r="AR527" s="18" t="s">
        <v>37</v>
      </c>
      <c r="AS527" s="19">
        <v>1830</v>
      </c>
      <c r="AT527" s="19" t="s">
        <v>37</v>
      </c>
      <c r="AV527" s="16">
        <v>206</v>
      </c>
      <c r="AW527" s="17">
        <v>23</v>
      </c>
      <c r="AX527" s="18" t="s">
        <v>37</v>
      </c>
      <c r="AY527" s="19">
        <v>1224</v>
      </c>
      <c r="AZ527" s="19" t="s">
        <v>37</v>
      </c>
    </row>
    <row r="528" spans="9:52" x14ac:dyDescent="0.15">
      <c r="I528" s="14">
        <v>45087</v>
      </c>
      <c r="J528" s="15">
        <v>0</v>
      </c>
      <c r="K528" s="15">
        <v>0</v>
      </c>
      <c r="L528" s="15">
        <v>55</v>
      </c>
      <c r="M528" s="15">
        <v>54</v>
      </c>
      <c r="N528" s="15">
        <v>0</v>
      </c>
      <c r="O528" s="15">
        <v>0</v>
      </c>
      <c r="P528" s="15">
        <v>49</v>
      </c>
      <c r="Q528" s="15">
        <v>48</v>
      </c>
      <c r="R528" s="15">
        <v>0</v>
      </c>
      <c r="S528" s="15">
        <v>0</v>
      </c>
      <c r="T528" s="15">
        <v>0</v>
      </c>
      <c r="U528" s="15">
        <v>0</v>
      </c>
      <c r="V528" s="15">
        <v>0</v>
      </c>
      <c r="W528" s="15">
        <v>0</v>
      </c>
      <c r="X528" s="15">
        <v>0</v>
      </c>
      <c r="Y528" s="15">
        <v>0</v>
      </c>
      <c r="Z528" s="15">
        <v>0</v>
      </c>
      <c r="AA528" s="15">
        <v>0</v>
      </c>
      <c r="AB528" s="15">
        <v>0</v>
      </c>
      <c r="AC528" s="15">
        <v>0</v>
      </c>
      <c r="AD528" s="15">
        <v>0</v>
      </c>
      <c r="AE528" s="15">
        <v>0</v>
      </c>
      <c r="AF528" s="15">
        <v>0</v>
      </c>
      <c r="AG528" s="15">
        <v>0</v>
      </c>
      <c r="AH528" s="15">
        <v>0</v>
      </c>
      <c r="AI528" s="15">
        <v>0</v>
      </c>
      <c r="AJ528" s="15">
        <v>0</v>
      </c>
      <c r="AK528" s="15">
        <v>0</v>
      </c>
      <c r="AL528" s="15">
        <v>0</v>
      </c>
      <c r="AM528" s="15">
        <v>0</v>
      </c>
      <c r="AN528" s="15">
        <v>0</v>
      </c>
      <c r="AP528" s="16">
        <v>206</v>
      </c>
      <c r="AQ528" s="17">
        <v>6</v>
      </c>
      <c r="AR528" s="18" t="s">
        <v>37</v>
      </c>
      <c r="AS528" s="19">
        <v>2036</v>
      </c>
      <c r="AT528" s="19" t="s">
        <v>37</v>
      </c>
      <c r="AV528" s="16">
        <v>206</v>
      </c>
      <c r="AW528" s="17">
        <v>23</v>
      </c>
      <c r="AX528" s="18">
        <v>23</v>
      </c>
      <c r="AY528" s="19">
        <v>1430</v>
      </c>
      <c r="AZ528" s="19">
        <v>1430</v>
      </c>
    </row>
    <row r="529" spans="9:52" x14ac:dyDescent="0.15">
      <c r="I529" s="14">
        <v>45088</v>
      </c>
      <c r="J529" s="15">
        <v>0</v>
      </c>
      <c r="K529" s="15">
        <v>0</v>
      </c>
      <c r="L529" s="15">
        <v>55</v>
      </c>
      <c r="M529" s="15">
        <v>54</v>
      </c>
      <c r="N529" s="15">
        <v>0</v>
      </c>
      <c r="O529" s="15">
        <v>0</v>
      </c>
      <c r="P529" s="15">
        <v>49</v>
      </c>
      <c r="Q529" s="15">
        <v>48</v>
      </c>
      <c r="R529" s="15">
        <v>0</v>
      </c>
      <c r="S529" s="15">
        <v>0</v>
      </c>
      <c r="T529" s="15">
        <v>0</v>
      </c>
      <c r="U529" s="15">
        <v>0</v>
      </c>
      <c r="V529" s="15">
        <v>0</v>
      </c>
      <c r="W529" s="15">
        <v>0</v>
      </c>
      <c r="X529" s="15">
        <v>0</v>
      </c>
      <c r="Y529" s="15">
        <v>0</v>
      </c>
      <c r="Z529" s="15">
        <v>0</v>
      </c>
      <c r="AA529" s="15">
        <v>0</v>
      </c>
      <c r="AB529" s="15">
        <v>0</v>
      </c>
      <c r="AC529" s="15">
        <v>0</v>
      </c>
      <c r="AD529" s="15">
        <v>0</v>
      </c>
      <c r="AE529" s="15">
        <v>0</v>
      </c>
      <c r="AF529" s="15">
        <v>0</v>
      </c>
      <c r="AG529" s="15">
        <v>0</v>
      </c>
      <c r="AH529" s="15">
        <v>0</v>
      </c>
      <c r="AI529" s="15">
        <v>0</v>
      </c>
      <c r="AJ529" s="15">
        <v>0</v>
      </c>
      <c r="AK529" s="15">
        <v>0</v>
      </c>
      <c r="AL529" s="15">
        <v>0</v>
      </c>
      <c r="AM529" s="15">
        <v>0</v>
      </c>
      <c r="AN529" s="15">
        <v>0</v>
      </c>
      <c r="AP529" s="16">
        <v>206</v>
      </c>
      <c r="AQ529" s="17">
        <v>6</v>
      </c>
      <c r="AR529" s="18" t="s">
        <v>37</v>
      </c>
      <c r="AS529" s="19">
        <v>2242</v>
      </c>
      <c r="AT529" s="19" t="s">
        <v>37</v>
      </c>
      <c r="AV529" s="16">
        <v>206</v>
      </c>
      <c r="AW529" s="17">
        <v>24</v>
      </c>
      <c r="AX529" s="18" t="s">
        <v>37</v>
      </c>
      <c r="AY529" s="19">
        <v>206</v>
      </c>
      <c r="AZ529" s="19" t="s">
        <v>37</v>
      </c>
    </row>
    <row r="530" spans="9:52" x14ac:dyDescent="0.15">
      <c r="I530" s="14">
        <v>45089</v>
      </c>
      <c r="J530" s="15">
        <v>0</v>
      </c>
      <c r="K530" s="15">
        <v>0</v>
      </c>
      <c r="L530" s="15">
        <v>55</v>
      </c>
      <c r="M530" s="15">
        <v>54</v>
      </c>
      <c r="N530" s="15">
        <v>0</v>
      </c>
      <c r="O530" s="15">
        <v>0</v>
      </c>
      <c r="P530" s="15">
        <v>49</v>
      </c>
      <c r="Q530" s="15">
        <v>48</v>
      </c>
      <c r="R530" s="15">
        <v>0</v>
      </c>
      <c r="S530" s="15">
        <v>0</v>
      </c>
      <c r="T530" s="15">
        <v>0</v>
      </c>
      <c r="U530" s="15">
        <v>0</v>
      </c>
      <c r="V530" s="15">
        <v>0</v>
      </c>
      <c r="W530" s="15">
        <v>0</v>
      </c>
      <c r="X530" s="15">
        <v>0</v>
      </c>
      <c r="Y530" s="15">
        <v>0</v>
      </c>
      <c r="Z530" s="15">
        <v>0</v>
      </c>
      <c r="AA530" s="15">
        <v>0</v>
      </c>
      <c r="AB530" s="15">
        <v>0</v>
      </c>
      <c r="AC530" s="15">
        <v>0</v>
      </c>
      <c r="AD530" s="15">
        <v>0</v>
      </c>
      <c r="AE530" s="15">
        <v>0</v>
      </c>
      <c r="AF530" s="15">
        <v>0</v>
      </c>
      <c r="AG530" s="15">
        <v>0</v>
      </c>
      <c r="AH530" s="15">
        <v>0</v>
      </c>
      <c r="AI530" s="15">
        <v>0</v>
      </c>
      <c r="AJ530" s="15">
        <v>0</v>
      </c>
      <c r="AK530" s="15">
        <v>0</v>
      </c>
      <c r="AL530" s="15">
        <v>0</v>
      </c>
      <c r="AM530" s="15">
        <v>0</v>
      </c>
      <c r="AN530" s="15">
        <v>0</v>
      </c>
      <c r="AP530" s="16">
        <v>206</v>
      </c>
      <c r="AQ530" s="17">
        <v>6</v>
      </c>
      <c r="AR530" s="18" t="s">
        <v>37</v>
      </c>
      <c r="AS530" s="19">
        <v>2448</v>
      </c>
      <c r="AT530" s="19" t="s">
        <v>37</v>
      </c>
      <c r="AV530" s="16">
        <v>206</v>
      </c>
      <c r="AW530" s="17">
        <v>24</v>
      </c>
      <c r="AX530" s="18" t="s">
        <v>37</v>
      </c>
      <c r="AY530" s="19">
        <v>412</v>
      </c>
      <c r="AZ530" s="19" t="s">
        <v>37</v>
      </c>
    </row>
    <row r="531" spans="9:52" x14ac:dyDescent="0.15">
      <c r="I531" s="14">
        <v>45090</v>
      </c>
      <c r="J531" s="15">
        <v>0</v>
      </c>
      <c r="K531" s="15">
        <v>0</v>
      </c>
      <c r="L531" s="15">
        <v>55</v>
      </c>
      <c r="M531" s="15">
        <v>54</v>
      </c>
      <c r="N531" s="15">
        <v>0</v>
      </c>
      <c r="O531" s="15">
        <v>0</v>
      </c>
      <c r="P531" s="15">
        <v>49</v>
      </c>
      <c r="Q531" s="15">
        <v>48</v>
      </c>
      <c r="R531" s="15">
        <v>0</v>
      </c>
      <c r="S531" s="15">
        <v>0</v>
      </c>
      <c r="T531" s="15">
        <v>0</v>
      </c>
      <c r="U531" s="15">
        <v>0</v>
      </c>
      <c r="V531" s="15">
        <v>0</v>
      </c>
      <c r="W531" s="15">
        <v>0</v>
      </c>
      <c r="X531" s="15">
        <v>0</v>
      </c>
      <c r="Y531" s="15">
        <v>0</v>
      </c>
      <c r="Z531" s="15">
        <v>0</v>
      </c>
      <c r="AA531" s="15">
        <v>0</v>
      </c>
      <c r="AB531" s="15">
        <v>0</v>
      </c>
      <c r="AC531" s="15">
        <v>0</v>
      </c>
      <c r="AD531" s="15">
        <v>0</v>
      </c>
      <c r="AE531" s="15">
        <v>0</v>
      </c>
      <c r="AF531" s="15">
        <v>0</v>
      </c>
      <c r="AG531" s="15">
        <v>0</v>
      </c>
      <c r="AH531" s="15">
        <v>0</v>
      </c>
      <c r="AI531" s="15">
        <v>0</v>
      </c>
      <c r="AJ531" s="15">
        <v>0</v>
      </c>
      <c r="AK531" s="15">
        <v>0</v>
      </c>
      <c r="AL531" s="15">
        <v>0</v>
      </c>
      <c r="AM531" s="15">
        <v>0</v>
      </c>
      <c r="AN531" s="15">
        <v>0</v>
      </c>
      <c r="AP531" s="16">
        <v>206</v>
      </c>
      <c r="AQ531" s="17">
        <v>6</v>
      </c>
      <c r="AR531" s="18" t="s">
        <v>37</v>
      </c>
      <c r="AS531" s="19">
        <v>2654</v>
      </c>
      <c r="AT531" s="19" t="s">
        <v>37</v>
      </c>
      <c r="AV531" s="16">
        <v>206</v>
      </c>
      <c r="AW531" s="17">
        <v>24</v>
      </c>
      <c r="AX531" s="18" t="s">
        <v>37</v>
      </c>
      <c r="AY531" s="19">
        <v>618</v>
      </c>
      <c r="AZ531" s="19" t="s">
        <v>37</v>
      </c>
    </row>
    <row r="532" spans="9:52" x14ac:dyDescent="0.15">
      <c r="I532" s="14">
        <v>45091</v>
      </c>
      <c r="J532" s="15">
        <v>0</v>
      </c>
      <c r="K532" s="15">
        <v>0</v>
      </c>
      <c r="L532" s="15">
        <v>56</v>
      </c>
      <c r="M532" s="15">
        <v>55</v>
      </c>
      <c r="N532" s="15">
        <v>0</v>
      </c>
      <c r="O532" s="15">
        <v>0</v>
      </c>
      <c r="P532" s="15">
        <v>50</v>
      </c>
      <c r="Q532" s="15">
        <v>49</v>
      </c>
      <c r="R532" s="15">
        <v>0</v>
      </c>
      <c r="S532" s="15">
        <v>0</v>
      </c>
      <c r="T532" s="15">
        <v>0</v>
      </c>
      <c r="U532" s="15">
        <v>0</v>
      </c>
      <c r="V532" s="15">
        <v>0</v>
      </c>
      <c r="W532" s="15">
        <v>0</v>
      </c>
      <c r="X532" s="15">
        <v>0</v>
      </c>
      <c r="Y532" s="15">
        <v>0</v>
      </c>
      <c r="Z532" s="15">
        <v>0</v>
      </c>
      <c r="AA532" s="15">
        <v>0</v>
      </c>
      <c r="AB532" s="15">
        <v>0</v>
      </c>
      <c r="AC532" s="15">
        <v>0</v>
      </c>
      <c r="AD532" s="15">
        <v>0</v>
      </c>
      <c r="AE532" s="15">
        <v>0</v>
      </c>
      <c r="AF532" s="15">
        <v>0</v>
      </c>
      <c r="AG532" s="15">
        <v>0</v>
      </c>
      <c r="AH532" s="15">
        <v>0</v>
      </c>
      <c r="AI532" s="15">
        <v>0</v>
      </c>
      <c r="AJ532" s="15">
        <v>0</v>
      </c>
      <c r="AK532" s="15">
        <v>0</v>
      </c>
      <c r="AL532" s="15">
        <v>0</v>
      </c>
      <c r="AM532" s="15">
        <v>0</v>
      </c>
      <c r="AN532" s="15">
        <v>0</v>
      </c>
      <c r="AP532" s="16">
        <v>210</v>
      </c>
      <c r="AQ532" s="17">
        <v>6</v>
      </c>
      <c r="AR532" s="18" t="s">
        <v>37</v>
      </c>
      <c r="AS532" s="19">
        <v>2864</v>
      </c>
      <c r="AT532" s="19" t="s">
        <v>37</v>
      </c>
      <c r="AV532" s="16">
        <v>210</v>
      </c>
      <c r="AW532" s="17">
        <v>24</v>
      </c>
      <c r="AX532" s="18" t="s">
        <v>37</v>
      </c>
      <c r="AY532" s="19">
        <v>828</v>
      </c>
      <c r="AZ532" s="19" t="s">
        <v>37</v>
      </c>
    </row>
    <row r="533" spans="9:52" x14ac:dyDescent="0.15">
      <c r="I533" s="14">
        <v>45092</v>
      </c>
      <c r="J533" s="15">
        <v>0</v>
      </c>
      <c r="K533" s="15">
        <v>0</v>
      </c>
      <c r="L533" s="15">
        <v>56</v>
      </c>
      <c r="M533" s="15">
        <v>55</v>
      </c>
      <c r="N533" s="15">
        <v>0</v>
      </c>
      <c r="O533" s="15">
        <v>0</v>
      </c>
      <c r="P533" s="15">
        <v>50</v>
      </c>
      <c r="Q533" s="15">
        <v>49</v>
      </c>
      <c r="R533" s="15">
        <v>0</v>
      </c>
      <c r="S533" s="15">
        <v>0</v>
      </c>
      <c r="T533" s="15">
        <v>0</v>
      </c>
      <c r="U533" s="15">
        <v>0</v>
      </c>
      <c r="V533" s="15">
        <v>0</v>
      </c>
      <c r="W533" s="15">
        <v>0</v>
      </c>
      <c r="X533" s="15">
        <v>0</v>
      </c>
      <c r="Y533" s="15">
        <v>0</v>
      </c>
      <c r="Z533" s="15">
        <v>0</v>
      </c>
      <c r="AA533" s="15">
        <v>0</v>
      </c>
      <c r="AB533" s="15">
        <v>0</v>
      </c>
      <c r="AC533" s="15">
        <v>0</v>
      </c>
      <c r="AD533" s="15">
        <v>0</v>
      </c>
      <c r="AE533" s="15">
        <v>0</v>
      </c>
      <c r="AF533" s="15">
        <v>0</v>
      </c>
      <c r="AG533" s="15">
        <v>0</v>
      </c>
      <c r="AH533" s="15">
        <v>0</v>
      </c>
      <c r="AI533" s="15">
        <v>0</v>
      </c>
      <c r="AJ533" s="15">
        <v>0</v>
      </c>
      <c r="AK533" s="15">
        <v>0</v>
      </c>
      <c r="AL533" s="15">
        <v>0</v>
      </c>
      <c r="AM533" s="15">
        <v>0</v>
      </c>
      <c r="AN533" s="15">
        <v>0</v>
      </c>
      <c r="AP533" s="16">
        <v>210</v>
      </c>
      <c r="AQ533" s="17">
        <v>6</v>
      </c>
      <c r="AR533" s="18" t="s">
        <v>37</v>
      </c>
      <c r="AS533" s="19">
        <v>3074</v>
      </c>
      <c r="AT533" s="19" t="s">
        <v>37</v>
      </c>
      <c r="AV533" s="16">
        <v>210</v>
      </c>
      <c r="AW533" s="17">
        <v>24</v>
      </c>
      <c r="AX533" s="18" t="s">
        <v>37</v>
      </c>
      <c r="AY533" s="19">
        <v>1038</v>
      </c>
      <c r="AZ533" s="19" t="s">
        <v>37</v>
      </c>
    </row>
    <row r="534" spans="9:52" x14ac:dyDescent="0.15">
      <c r="I534" s="14">
        <v>45093</v>
      </c>
      <c r="J534" s="15">
        <v>0</v>
      </c>
      <c r="K534" s="15">
        <v>0</v>
      </c>
      <c r="L534" s="15">
        <v>56</v>
      </c>
      <c r="M534" s="15">
        <v>55</v>
      </c>
      <c r="N534" s="15">
        <v>0</v>
      </c>
      <c r="O534" s="15">
        <v>0</v>
      </c>
      <c r="P534" s="15">
        <v>50</v>
      </c>
      <c r="Q534" s="15">
        <v>49</v>
      </c>
      <c r="R534" s="15">
        <v>0</v>
      </c>
      <c r="S534" s="15">
        <v>0</v>
      </c>
      <c r="T534" s="15">
        <v>0</v>
      </c>
      <c r="U534" s="15">
        <v>0</v>
      </c>
      <c r="V534" s="15">
        <v>0</v>
      </c>
      <c r="W534" s="15">
        <v>0</v>
      </c>
      <c r="X534" s="15">
        <v>0</v>
      </c>
      <c r="Y534" s="15">
        <v>0</v>
      </c>
      <c r="Z534" s="15">
        <v>0</v>
      </c>
      <c r="AA534" s="15">
        <v>0</v>
      </c>
      <c r="AB534" s="15">
        <v>0</v>
      </c>
      <c r="AC534" s="15">
        <v>0</v>
      </c>
      <c r="AD534" s="15">
        <v>0</v>
      </c>
      <c r="AE534" s="15">
        <v>0</v>
      </c>
      <c r="AF534" s="15">
        <v>0</v>
      </c>
      <c r="AG534" s="15">
        <v>0</v>
      </c>
      <c r="AH534" s="15">
        <v>0</v>
      </c>
      <c r="AI534" s="15">
        <v>0</v>
      </c>
      <c r="AJ534" s="15">
        <v>0</v>
      </c>
      <c r="AK534" s="15">
        <v>0</v>
      </c>
      <c r="AL534" s="15">
        <v>0</v>
      </c>
      <c r="AM534" s="15">
        <v>0</v>
      </c>
      <c r="AN534" s="15">
        <v>0</v>
      </c>
      <c r="AP534" s="16">
        <v>210</v>
      </c>
      <c r="AQ534" s="17">
        <v>6</v>
      </c>
      <c r="AR534" s="18" t="s">
        <v>37</v>
      </c>
      <c r="AS534" s="19">
        <v>3284</v>
      </c>
      <c r="AT534" s="19" t="s">
        <v>37</v>
      </c>
      <c r="AV534" s="16">
        <v>210</v>
      </c>
      <c r="AW534" s="17">
        <v>24</v>
      </c>
      <c r="AX534" s="18" t="s">
        <v>37</v>
      </c>
      <c r="AY534" s="19">
        <v>1248</v>
      </c>
      <c r="AZ534" s="19" t="s">
        <v>37</v>
      </c>
    </row>
    <row r="535" spans="9:52" x14ac:dyDescent="0.15">
      <c r="I535" s="14">
        <v>45094</v>
      </c>
      <c r="J535" s="15">
        <v>0</v>
      </c>
      <c r="K535" s="15">
        <v>0</v>
      </c>
      <c r="L535" s="15">
        <v>56</v>
      </c>
      <c r="M535" s="15">
        <v>55</v>
      </c>
      <c r="N535" s="15">
        <v>0</v>
      </c>
      <c r="O535" s="15">
        <v>0</v>
      </c>
      <c r="P535" s="15">
        <v>50</v>
      </c>
      <c r="Q535" s="15">
        <v>49</v>
      </c>
      <c r="R535" s="15">
        <v>0</v>
      </c>
      <c r="S535" s="15">
        <v>0</v>
      </c>
      <c r="T535" s="15">
        <v>0</v>
      </c>
      <c r="U535" s="15">
        <v>0</v>
      </c>
      <c r="V535" s="15">
        <v>0</v>
      </c>
      <c r="W535" s="15">
        <v>0</v>
      </c>
      <c r="X535" s="15">
        <v>0</v>
      </c>
      <c r="Y535" s="15">
        <v>0</v>
      </c>
      <c r="Z535" s="15">
        <v>0</v>
      </c>
      <c r="AA535" s="15">
        <v>0</v>
      </c>
      <c r="AB535" s="15">
        <v>0</v>
      </c>
      <c r="AC535" s="15">
        <v>0</v>
      </c>
      <c r="AD535" s="15">
        <v>0</v>
      </c>
      <c r="AE535" s="15">
        <v>0</v>
      </c>
      <c r="AF535" s="15">
        <v>0</v>
      </c>
      <c r="AG535" s="15">
        <v>0</v>
      </c>
      <c r="AH535" s="15">
        <v>0</v>
      </c>
      <c r="AI535" s="15">
        <v>0</v>
      </c>
      <c r="AJ535" s="15">
        <v>0</v>
      </c>
      <c r="AK535" s="15">
        <v>0</v>
      </c>
      <c r="AL535" s="15">
        <v>0</v>
      </c>
      <c r="AM535" s="15">
        <v>0</v>
      </c>
      <c r="AN535" s="15">
        <v>0</v>
      </c>
      <c r="AP535" s="16">
        <v>210</v>
      </c>
      <c r="AQ535" s="17">
        <v>6</v>
      </c>
      <c r="AR535" s="18" t="s">
        <v>37</v>
      </c>
      <c r="AS535" s="19">
        <v>3494</v>
      </c>
      <c r="AT535" s="19" t="s">
        <v>37</v>
      </c>
      <c r="AV535" s="16">
        <v>210</v>
      </c>
      <c r="AW535" s="17">
        <v>24</v>
      </c>
      <c r="AX535" s="18">
        <v>24</v>
      </c>
      <c r="AY535" s="19">
        <v>1458</v>
      </c>
      <c r="AZ535" s="19">
        <v>1458</v>
      </c>
    </row>
    <row r="536" spans="9:52" x14ac:dyDescent="0.15">
      <c r="I536" s="14">
        <v>45095</v>
      </c>
      <c r="J536" s="15">
        <v>0</v>
      </c>
      <c r="K536" s="15">
        <v>0</v>
      </c>
      <c r="L536" s="15">
        <v>56</v>
      </c>
      <c r="M536" s="15">
        <v>55</v>
      </c>
      <c r="N536" s="15">
        <v>0</v>
      </c>
      <c r="O536" s="15">
        <v>0</v>
      </c>
      <c r="P536" s="15">
        <v>50</v>
      </c>
      <c r="Q536" s="15">
        <v>49</v>
      </c>
      <c r="R536" s="15">
        <v>0</v>
      </c>
      <c r="S536" s="15">
        <v>0</v>
      </c>
      <c r="T536" s="15">
        <v>0</v>
      </c>
      <c r="U536" s="15">
        <v>0</v>
      </c>
      <c r="V536" s="15">
        <v>0</v>
      </c>
      <c r="W536" s="15">
        <v>0</v>
      </c>
      <c r="X536" s="15">
        <v>0</v>
      </c>
      <c r="Y536" s="15">
        <v>0</v>
      </c>
      <c r="Z536" s="15">
        <v>0</v>
      </c>
      <c r="AA536" s="15">
        <v>0</v>
      </c>
      <c r="AB536" s="15">
        <v>0</v>
      </c>
      <c r="AC536" s="15">
        <v>0</v>
      </c>
      <c r="AD536" s="15">
        <v>0</v>
      </c>
      <c r="AE536" s="15">
        <v>0</v>
      </c>
      <c r="AF536" s="15">
        <v>0</v>
      </c>
      <c r="AG536" s="15">
        <v>0</v>
      </c>
      <c r="AH536" s="15">
        <v>0</v>
      </c>
      <c r="AI536" s="15">
        <v>0</v>
      </c>
      <c r="AJ536" s="15">
        <v>0</v>
      </c>
      <c r="AK536" s="15">
        <v>0</v>
      </c>
      <c r="AL536" s="15">
        <v>0</v>
      </c>
      <c r="AM536" s="15">
        <v>0</v>
      </c>
      <c r="AN536" s="15">
        <v>0</v>
      </c>
      <c r="AP536" s="16">
        <v>210</v>
      </c>
      <c r="AQ536" s="17">
        <v>6</v>
      </c>
      <c r="AR536" s="18" t="s">
        <v>37</v>
      </c>
      <c r="AS536" s="19">
        <v>3704</v>
      </c>
      <c r="AT536" s="19" t="s">
        <v>37</v>
      </c>
      <c r="AV536" s="16">
        <v>210</v>
      </c>
      <c r="AW536" s="17">
        <v>25</v>
      </c>
      <c r="AX536" s="18" t="s">
        <v>37</v>
      </c>
      <c r="AY536" s="19">
        <v>210</v>
      </c>
      <c r="AZ536" s="19" t="s">
        <v>37</v>
      </c>
    </row>
    <row r="537" spans="9:52" x14ac:dyDescent="0.15">
      <c r="I537" s="14">
        <v>45096</v>
      </c>
      <c r="J537" s="15">
        <v>0</v>
      </c>
      <c r="K537" s="15">
        <v>0</v>
      </c>
      <c r="L537" s="15">
        <v>56</v>
      </c>
      <c r="M537" s="15">
        <v>55</v>
      </c>
      <c r="N537" s="15">
        <v>0</v>
      </c>
      <c r="O537" s="15">
        <v>0</v>
      </c>
      <c r="P537" s="15">
        <v>50</v>
      </c>
      <c r="Q537" s="15">
        <v>49</v>
      </c>
      <c r="R537" s="15">
        <v>0</v>
      </c>
      <c r="S537" s="15">
        <v>0</v>
      </c>
      <c r="T537" s="15">
        <v>0</v>
      </c>
      <c r="U537" s="15">
        <v>0</v>
      </c>
      <c r="V537" s="15">
        <v>0</v>
      </c>
      <c r="W537" s="15">
        <v>0</v>
      </c>
      <c r="X537" s="15">
        <v>0</v>
      </c>
      <c r="Y537" s="15">
        <v>0</v>
      </c>
      <c r="Z537" s="15">
        <v>0</v>
      </c>
      <c r="AA537" s="15">
        <v>0</v>
      </c>
      <c r="AB537" s="15">
        <v>0</v>
      </c>
      <c r="AC537" s="15">
        <v>0</v>
      </c>
      <c r="AD537" s="15">
        <v>0</v>
      </c>
      <c r="AE537" s="15">
        <v>0</v>
      </c>
      <c r="AF537" s="15">
        <v>0</v>
      </c>
      <c r="AG537" s="15">
        <v>0</v>
      </c>
      <c r="AH537" s="15">
        <v>0</v>
      </c>
      <c r="AI537" s="15">
        <v>0</v>
      </c>
      <c r="AJ537" s="15">
        <v>0</v>
      </c>
      <c r="AK537" s="15">
        <v>0</v>
      </c>
      <c r="AL537" s="15">
        <v>0</v>
      </c>
      <c r="AM537" s="15">
        <v>0</v>
      </c>
      <c r="AN537" s="15">
        <v>0</v>
      </c>
      <c r="AP537" s="16">
        <v>210</v>
      </c>
      <c r="AQ537" s="17">
        <v>6</v>
      </c>
      <c r="AR537" s="18" t="s">
        <v>37</v>
      </c>
      <c r="AS537" s="19">
        <v>3914</v>
      </c>
      <c r="AT537" s="19" t="s">
        <v>37</v>
      </c>
      <c r="AV537" s="16">
        <v>210</v>
      </c>
      <c r="AW537" s="17">
        <v>25</v>
      </c>
      <c r="AX537" s="18" t="s">
        <v>37</v>
      </c>
      <c r="AY537" s="19">
        <v>420</v>
      </c>
      <c r="AZ537" s="19" t="s">
        <v>37</v>
      </c>
    </row>
    <row r="538" spans="9:52" x14ac:dyDescent="0.15">
      <c r="I538" s="14">
        <v>45097</v>
      </c>
      <c r="J538" s="15">
        <v>0</v>
      </c>
      <c r="K538" s="15">
        <v>0</v>
      </c>
      <c r="L538" s="15">
        <v>56</v>
      </c>
      <c r="M538" s="15">
        <v>55</v>
      </c>
      <c r="N538" s="15">
        <v>0</v>
      </c>
      <c r="O538" s="15">
        <v>0</v>
      </c>
      <c r="P538" s="15">
        <v>50</v>
      </c>
      <c r="Q538" s="15">
        <v>49</v>
      </c>
      <c r="R538" s="15">
        <v>0</v>
      </c>
      <c r="S538" s="15">
        <v>0</v>
      </c>
      <c r="T538" s="15">
        <v>0</v>
      </c>
      <c r="U538" s="15">
        <v>0</v>
      </c>
      <c r="V538" s="15">
        <v>0</v>
      </c>
      <c r="W538" s="15">
        <v>0</v>
      </c>
      <c r="X538" s="15">
        <v>0</v>
      </c>
      <c r="Y538" s="15">
        <v>0</v>
      </c>
      <c r="Z538" s="15">
        <v>0</v>
      </c>
      <c r="AA538" s="15">
        <v>0</v>
      </c>
      <c r="AB538" s="15">
        <v>0</v>
      </c>
      <c r="AC538" s="15">
        <v>0</v>
      </c>
      <c r="AD538" s="15">
        <v>0</v>
      </c>
      <c r="AE538" s="15">
        <v>0</v>
      </c>
      <c r="AF538" s="15">
        <v>0</v>
      </c>
      <c r="AG538" s="15">
        <v>0</v>
      </c>
      <c r="AH538" s="15">
        <v>0</v>
      </c>
      <c r="AI538" s="15">
        <v>0</v>
      </c>
      <c r="AJ538" s="15">
        <v>0</v>
      </c>
      <c r="AK538" s="15">
        <v>0</v>
      </c>
      <c r="AL538" s="15">
        <v>0</v>
      </c>
      <c r="AM538" s="15">
        <v>0</v>
      </c>
      <c r="AN538" s="15">
        <v>0</v>
      </c>
      <c r="AP538" s="16">
        <v>210</v>
      </c>
      <c r="AQ538" s="17">
        <v>6</v>
      </c>
      <c r="AR538" s="18" t="s">
        <v>37</v>
      </c>
      <c r="AS538" s="19">
        <v>4124</v>
      </c>
      <c r="AT538" s="19" t="s">
        <v>37</v>
      </c>
      <c r="AV538" s="16">
        <v>210</v>
      </c>
      <c r="AW538" s="17">
        <v>25</v>
      </c>
      <c r="AX538" s="18" t="s">
        <v>37</v>
      </c>
      <c r="AY538" s="19">
        <v>630</v>
      </c>
      <c r="AZ538" s="19" t="s">
        <v>37</v>
      </c>
    </row>
    <row r="539" spans="9:52" x14ac:dyDescent="0.15">
      <c r="I539" s="14">
        <v>45098</v>
      </c>
      <c r="J539" s="15">
        <v>0</v>
      </c>
      <c r="K539" s="15">
        <v>0</v>
      </c>
      <c r="L539" s="15">
        <v>57</v>
      </c>
      <c r="M539" s="15">
        <v>56</v>
      </c>
      <c r="N539" s="15">
        <v>0</v>
      </c>
      <c r="O539" s="15">
        <v>0</v>
      </c>
      <c r="P539" s="15">
        <v>51</v>
      </c>
      <c r="Q539" s="15">
        <v>50</v>
      </c>
      <c r="R539" s="15">
        <v>0</v>
      </c>
      <c r="S539" s="15">
        <v>0</v>
      </c>
      <c r="T539" s="15">
        <v>0</v>
      </c>
      <c r="U539" s="15">
        <v>0</v>
      </c>
      <c r="V539" s="15">
        <v>0</v>
      </c>
      <c r="W539" s="15">
        <v>0</v>
      </c>
      <c r="X539" s="15">
        <v>0</v>
      </c>
      <c r="Y539" s="15">
        <v>0</v>
      </c>
      <c r="Z539" s="15">
        <v>0</v>
      </c>
      <c r="AA539" s="15">
        <v>0</v>
      </c>
      <c r="AB539" s="15">
        <v>0</v>
      </c>
      <c r="AC539" s="15">
        <v>0</v>
      </c>
      <c r="AD539" s="15">
        <v>0</v>
      </c>
      <c r="AE539" s="15">
        <v>0</v>
      </c>
      <c r="AF539" s="15">
        <v>0</v>
      </c>
      <c r="AG539" s="15">
        <v>0</v>
      </c>
      <c r="AH539" s="15">
        <v>0</v>
      </c>
      <c r="AI539" s="15">
        <v>0</v>
      </c>
      <c r="AJ539" s="15">
        <v>0</v>
      </c>
      <c r="AK539" s="15">
        <v>0</v>
      </c>
      <c r="AL539" s="15">
        <v>0</v>
      </c>
      <c r="AM539" s="15">
        <v>0</v>
      </c>
      <c r="AN539" s="15">
        <v>0</v>
      </c>
      <c r="AP539" s="16">
        <v>214</v>
      </c>
      <c r="AQ539" s="17">
        <v>6</v>
      </c>
      <c r="AR539" s="18" t="s">
        <v>37</v>
      </c>
      <c r="AS539" s="19">
        <v>4338</v>
      </c>
      <c r="AT539" s="19" t="s">
        <v>37</v>
      </c>
      <c r="AV539" s="16">
        <v>214</v>
      </c>
      <c r="AW539" s="17">
        <v>25</v>
      </c>
      <c r="AX539" s="18" t="s">
        <v>37</v>
      </c>
      <c r="AY539" s="19">
        <v>844</v>
      </c>
      <c r="AZ539" s="19" t="s">
        <v>37</v>
      </c>
    </row>
    <row r="540" spans="9:52" x14ac:dyDescent="0.15">
      <c r="I540" s="14">
        <v>45099</v>
      </c>
      <c r="J540" s="15">
        <v>0</v>
      </c>
      <c r="K540" s="15">
        <v>0</v>
      </c>
      <c r="L540" s="15">
        <v>57</v>
      </c>
      <c r="M540" s="15">
        <v>56</v>
      </c>
      <c r="N540" s="15">
        <v>0</v>
      </c>
      <c r="O540" s="15">
        <v>0</v>
      </c>
      <c r="P540" s="15">
        <v>51</v>
      </c>
      <c r="Q540" s="15">
        <v>50</v>
      </c>
      <c r="R540" s="15">
        <v>0</v>
      </c>
      <c r="S540" s="15">
        <v>0</v>
      </c>
      <c r="T540" s="15">
        <v>0</v>
      </c>
      <c r="U540" s="15">
        <v>0</v>
      </c>
      <c r="V540" s="15">
        <v>0</v>
      </c>
      <c r="W540" s="15">
        <v>0</v>
      </c>
      <c r="X540" s="15">
        <v>0</v>
      </c>
      <c r="Y540" s="15">
        <v>0</v>
      </c>
      <c r="Z540" s="15">
        <v>0</v>
      </c>
      <c r="AA540" s="15">
        <v>0</v>
      </c>
      <c r="AB540" s="15">
        <v>0</v>
      </c>
      <c r="AC540" s="15">
        <v>0</v>
      </c>
      <c r="AD540" s="15">
        <v>0</v>
      </c>
      <c r="AE540" s="15">
        <v>0</v>
      </c>
      <c r="AF540" s="15">
        <v>0</v>
      </c>
      <c r="AG540" s="15">
        <v>0</v>
      </c>
      <c r="AH540" s="15">
        <v>0</v>
      </c>
      <c r="AI540" s="15">
        <v>0</v>
      </c>
      <c r="AJ540" s="15">
        <v>0</v>
      </c>
      <c r="AK540" s="15">
        <v>0</v>
      </c>
      <c r="AL540" s="15">
        <v>0</v>
      </c>
      <c r="AM540" s="15">
        <v>0</v>
      </c>
      <c r="AN540" s="15">
        <v>0</v>
      </c>
      <c r="AP540" s="16">
        <v>214</v>
      </c>
      <c r="AQ540" s="17">
        <v>6</v>
      </c>
      <c r="AR540" s="18" t="s">
        <v>37</v>
      </c>
      <c r="AS540" s="19">
        <v>4552</v>
      </c>
      <c r="AT540" s="19" t="s">
        <v>37</v>
      </c>
      <c r="AV540" s="16">
        <v>214</v>
      </c>
      <c r="AW540" s="17">
        <v>25</v>
      </c>
      <c r="AX540" s="18" t="s">
        <v>37</v>
      </c>
      <c r="AY540" s="19">
        <v>1058</v>
      </c>
      <c r="AZ540" s="19" t="s">
        <v>37</v>
      </c>
    </row>
    <row r="541" spans="9:52" x14ac:dyDescent="0.15">
      <c r="I541" s="14">
        <v>45100</v>
      </c>
      <c r="J541" s="15">
        <v>0</v>
      </c>
      <c r="K541" s="15">
        <v>0</v>
      </c>
      <c r="L541" s="15">
        <v>57</v>
      </c>
      <c r="M541" s="15">
        <v>56</v>
      </c>
      <c r="N541" s="15">
        <v>0</v>
      </c>
      <c r="O541" s="15">
        <v>0</v>
      </c>
      <c r="P541" s="15">
        <v>51</v>
      </c>
      <c r="Q541" s="15">
        <v>50</v>
      </c>
      <c r="R541" s="15">
        <v>0</v>
      </c>
      <c r="S541" s="15">
        <v>0</v>
      </c>
      <c r="T541" s="15">
        <v>0</v>
      </c>
      <c r="U541" s="15">
        <v>0</v>
      </c>
      <c r="V541" s="15">
        <v>0</v>
      </c>
      <c r="W541" s="15">
        <v>0</v>
      </c>
      <c r="X541" s="15">
        <v>0</v>
      </c>
      <c r="Y541" s="15">
        <v>0</v>
      </c>
      <c r="Z541" s="15">
        <v>0</v>
      </c>
      <c r="AA541" s="15">
        <v>0</v>
      </c>
      <c r="AB541" s="15">
        <v>0</v>
      </c>
      <c r="AC541" s="15">
        <v>0</v>
      </c>
      <c r="AD541" s="15">
        <v>0</v>
      </c>
      <c r="AE541" s="15">
        <v>0</v>
      </c>
      <c r="AF541" s="15">
        <v>0</v>
      </c>
      <c r="AG541" s="15">
        <v>0</v>
      </c>
      <c r="AH541" s="15">
        <v>0</v>
      </c>
      <c r="AI541" s="15">
        <v>0</v>
      </c>
      <c r="AJ541" s="15">
        <v>0</v>
      </c>
      <c r="AK541" s="15">
        <v>0</v>
      </c>
      <c r="AL541" s="15">
        <v>0</v>
      </c>
      <c r="AM541" s="15">
        <v>0</v>
      </c>
      <c r="AN541" s="15">
        <v>0</v>
      </c>
      <c r="AP541" s="16">
        <v>214</v>
      </c>
      <c r="AQ541" s="17">
        <v>6</v>
      </c>
      <c r="AR541" s="18" t="s">
        <v>37</v>
      </c>
      <c r="AS541" s="19">
        <v>4766</v>
      </c>
      <c r="AT541" s="19" t="s">
        <v>37</v>
      </c>
      <c r="AV541" s="16">
        <v>214</v>
      </c>
      <c r="AW541" s="17">
        <v>25</v>
      </c>
      <c r="AX541" s="18" t="s">
        <v>37</v>
      </c>
      <c r="AY541" s="19">
        <v>1272</v>
      </c>
      <c r="AZ541" s="19" t="s">
        <v>37</v>
      </c>
    </row>
    <row r="542" spans="9:52" x14ac:dyDescent="0.15">
      <c r="I542" s="14">
        <v>45101</v>
      </c>
      <c r="J542" s="15">
        <v>0</v>
      </c>
      <c r="K542" s="15">
        <v>0</v>
      </c>
      <c r="L542" s="15">
        <v>57</v>
      </c>
      <c r="M542" s="15">
        <v>56</v>
      </c>
      <c r="N542" s="15">
        <v>0</v>
      </c>
      <c r="O542" s="15">
        <v>0</v>
      </c>
      <c r="P542" s="15">
        <v>51</v>
      </c>
      <c r="Q542" s="15">
        <v>50</v>
      </c>
      <c r="R542" s="15">
        <v>0</v>
      </c>
      <c r="S542" s="15">
        <v>0</v>
      </c>
      <c r="T542" s="15">
        <v>0</v>
      </c>
      <c r="U542" s="15">
        <v>0</v>
      </c>
      <c r="V542" s="15">
        <v>0</v>
      </c>
      <c r="W542" s="15">
        <v>0</v>
      </c>
      <c r="X542" s="15">
        <v>0</v>
      </c>
      <c r="Y542" s="15">
        <v>0</v>
      </c>
      <c r="Z542" s="15">
        <v>0</v>
      </c>
      <c r="AA542" s="15">
        <v>0</v>
      </c>
      <c r="AB542" s="15">
        <v>0</v>
      </c>
      <c r="AC542" s="15">
        <v>0</v>
      </c>
      <c r="AD542" s="15">
        <v>0</v>
      </c>
      <c r="AE542" s="15">
        <v>0</v>
      </c>
      <c r="AF542" s="15">
        <v>0</v>
      </c>
      <c r="AG542" s="15">
        <v>0</v>
      </c>
      <c r="AH542" s="15">
        <v>0</v>
      </c>
      <c r="AI542" s="15">
        <v>0</v>
      </c>
      <c r="AJ542" s="15">
        <v>0</v>
      </c>
      <c r="AK542" s="15">
        <v>0</v>
      </c>
      <c r="AL542" s="15">
        <v>0</v>
      </c>
      <c r="AM542" s="15">
        <v>0</v>
      </c>
      <c r="AN542" s="15">
        <v>0</v>
      </c>
      <c r="AP542" s="16">
        <v>214</v>
      </c>
      <c r="AQ542" s="17">
        <v>6</v>
      </c>
      <c r="AR542" s="18" t="s">
        <v>37</v>
      </c>
      <c r="AS542" s="19">
        <v>4980</v>
      </c>
      <c r="AT542" s="19" t="s">
        <v>37</v>
      </c>
      <c r="AV542" s="16">
        <v>214</v>
      </c>
      <c r="AW542" s="17">
        <v>25</v>
      </c>
      <c r="AX542" s="18">
        <v>25</v>
      </c>
      <c r="AY542" s="19">
        <v>1486</v>
      </c>
      <c r="AZ542" s="19">
        <v>1486</v>
      </c>
    </row>
    <row r="543" spans="9:52" x14ac:dyDescent="0.15">
      <c r="I543" s="14">
        <v>45102</v>
      </c>
      <c r="J543" s="15">
        <v>0</v>
      </c>
      <c r="K543" s="15">
        <v>0</v>
      </c>
      <c r="L543" s="15">
        <v>57</v>
      </c>
      <c r="M543" s="15">
        <v>56</v>
      </c>
      <c r="N543" s="15">
        <v>0</v>
      </c>
      <c r="O543" s="15">
        <v>0</v>
      </c>
      <c r="P543" s="15">
        <v>51</v>
      </c>
      <c r="Q543" s="15">
        <v>50</v>
      </c>
      <c r="R543" s="15">
        <v>0</v>
      </c>
      <c r="S543" s="15">
        <v>0</v>
      </c>
      <c r="T543" s="15">
        <v>0</v>
      </c>
      <c r="U543" s="15">
        <v>0</v>
      </c>
      <c r="V543" s="15">
        <v>0</v>
      </c>
      <c r="W543" s="15">
        <v>0</v>
      </c>
      <c r="X543" s="15">
        <v>0</v>
      </c>
      <c r="Y543" s="15">
        <v>0</v>
      </c>
      <c r="Z543" s="15">
        <v>0</v>
      </c>
      <c r="AA543" s="15">
        <v>0</v>
      </c>
      <c r="AB543" s="15">
        <v>0</v>
      </c>
      <c r="AC543" s="15">
        <v>0</v>
      </c>
      <c r="AD543" s="15">
        <v>0</v>
      </c>
      <c r="AE543" s="15">
        <v>0</v>
      </c>
      <c r="AF543" s="15">
        <v>0</v>
      </c>
      <c r="AG543" s="15">
        <v>0</v>
      </c>
      <c r="AH543" s="15">
        <v>0</v>
      </c>
      <c r="AI543" s="15">
        <v>0</v>
      </c>
      <c r="AJ543" s="15">
        <v>0</v>
      </c>
      <c r="AK543" s="15">
        <v>0</v>
      </c>
      <c r="AL543" s="15">
        <v>0</v>
      </c>
      <c r="AM543" s="15">
        <v>0</v>
      </c>
      <c r="AN543" s="15">
        <v>0</v>
      </c>
      <c r="AP543" s="16">
        <v>214</v>
      </c>
      <c r="AQ543" s="17">
        <v>6</v>
      </c>
      <c r="AR543" s="18" t="s">
        <v>37</v>
      </c>
      <c r="AS543" s="19">
        <v>5194</v>
      </c>
      <c r="AT543" s="19" t="s">
        <v>37</v>
      </c>
      <c r="AV543" s="16">
        <v>214</v>
      </c>
      <c r="AW543" s="17">
        <v>26</v>
      </c>
      <c r="AX543" s="18" t="s">
        <v>37</v>
      </c>
      <c r="AY543" s="19">
        <v>214</v>
      </c>
      <c r="AZ543" s="19" t="s">
        <v>37</v>
      </c>
    </row>
    <row r="544" spans="9:52" x14ac:dyDescent="0.15">
      <c r="I544" s="14">
        <v>45103</v>
      </c>
      <c r="J544" s="15">
        <v>0</v>
      </c>
      <c r="K544" s="15">
        <v>0</v>
      </c>
      <c r="L544" s="15">
        <v>57</v>
      </c>
      <c r="M544" s="15">
        <v>56</v>
      </c>
      <c r="N544" s="15">
        <v>0</v>
      </c>
      <c r="O544" s="15">
        <v>0</v>
      </c>
      <c r="P544" s="15">
        <v>51</v>
      </c>
      <c r="Q544" s="15">
        <v>50</v>
      </c>
      <c r="R544" s="15">
        <v>0</v>
      </c>
      <c r="S544" s="15">
        <v>0</v>
      </c>
      <c r="T544" s="15">
        <v>0</v>
      </c>
      <c r="U544" s="15">
        <v>0</v>
      </c>
      <c r="V544" s="15">
        <v>0</v>
      </c>
      <c r="W544" s="15">
        <v>0</v>
      </c>
      <c r="X544" s="15">
        <v>0</v>
      </c>
      <c r="Y544" s="15">
        <v>0</v>
      </c>
      <c r="Z544" s="15">
        <v>0</v>
      </c>
      <c r="AA544" s="15">
        <v>0</v>
      </c>
      <c r="AB544" s="15">
        <v>0</v>
      </c>
      <c r="AC544" s="15">
        <v>0</v>
      </c>
      <c r="AD544" s="15">
        <v>0</v>
      </c>
      <c r="AE544" s="15">
        <v>0</v>
      </c>
      <c r="AF544" s="15">
        <v>0</v>
      </c>
      <c r="AG544" s="15">
        <v>0</v>
      </c>
      <c r="AH544" s="15">
        <v>0</v>
      </c>
      <c r="AI544" s="15">
        <v>0</v>
      </c>
      <c r="AJ544" s="15">
        <v>0</v>
      </c>
      <c r="AK544" s="15">
        <v>0</v>
      </c>
      <c r="AL544" s="15">
        <v>0</v>
      </c>
      <c r="AM544" s="15">
        <v>0</v>
      </c>
      <c r="AN544" s="15">
        <v>0</v>
      </c>
      <c r="AP544" s="16">
        <v>214</v>
      </c>
      <c r="AQ544" s="17">
        <v>6</v>
      </c>
      <c r="AR544" s="18" t="s">
        <v>37</v>
      </c>
      <c r="AS544" s="19">
        <v>5408</v>
      </c>
      <c r="AT544" s="19" t="s">
        <v>37</v>
      </c>
      <c r="AV544" s="16">
        <v>214</v>
      </c>
      <c r="AW544" s="17">
        <v>26</v>
      </c>
      <c r="AX544" s="18" t="s">
        <v>37</v>
      </c>
      <c r="AY544" s="19">
        <v>428</v>
      </c>
      <c r="AZ544" s="19" t="s">
        <v>37</v>
      </c>
    </row>
    <row r="545" spans="9:52" x14ac:dyDescent="0.15">
      <c r="I545" s="14">
        <v>45104</v>
      </c>
      <c r="J545" s="15">
        <v>0</v>
      </c>
      <c r="K545" s="15">
        <v>0</v>
      </c>
      <c r="L545" s="15">
        <v>57</v>
      </c>
      <c r="M545" s="15">
        <v>56</v>
      </c>
      <c r="N545" s="15">
        <v>0</v>
      </c>
      <c r="O545" s="15">
        <v>0</v>
      </c>
      <c r="P545" s="15">
        <v>51</v>
      </c>
      <c r="Q545" s="15">
        <v>50</v>
      </c>
      <c r="R545" s="15">
        <v>0</v>
      </c>
      <c r="S545" s="15">
        <v>0</v>
      </c>
      <c r="T545" s="15">
        <v>0</v>
      </c>
      <c r="U545" s="15">
        <v>0</v>
      </c>
      <c r="V545" s="15">
        <v>0</v>
      </c>
      <c r="W545" s="15">
        <v>0</v>
      </c>
      <c r="X545" s="15">
        <v>0</v>
      </c>
      <c r="Y545" s="15">
        <v>0</v>
      </c>
      <c r="Z545" s="15">
        <v>0</v>
      </c>
      <c r="AA545" s="15">
        <v>0</v>
      </c>
      <c r="AB545" s="15">
        <v>0</v>
      </c>
      <c r="AC545" s="15">
        <v>0</v>
      </c>
      <c r="AD545" s="15">
        <v>0</v>
      </c>
      <c r="AE545" s="15">
        <v>0</v>
      </c>
      <c r="AF545" s="15">
        <v>0</v>
      </c>
      <c r="AG545" s="15">
        <v>0</v>
      </c>
      <c r="AH545" s="15">
        <v>0</v>
      </c>
      <c r="AI545" s="15">
        <v>0</v>
      </c>
      <c r="AJ545" s="15">
        <v>0</v>
      </c>
      <c r="AK545" s="15">
        <v>0</v>
      </c>
      <c r="AL545" s="15">
        <v>0</v>
      </c>
      <c r="AM545" s="15">
        <v>0</v>
      </c>
      <c r="AN545" s="15">
        <v>0</v>
      </c>
      <c r="AP545" s="16">
        <v>214</v>
      </c>
      <c r="AQ545" s="17">
        <v>6</v>
      </c>
      <c r="AR545" s="18" t="s">
        <v>37</v>
      </c>
      <c r="AS545" s="19">
        <v>5622</v>
      </c>
      <c r="AT545" s="19" t="s">
        <v>37</v>
      </c>
      <c r="AV545" s="16">
        <v>214</v>
      </c>
      <c r="AW545" s="17">
        <v>26</v>
      </c>
      <c r="AX545" s="18" t="s">
        <v>37</v>
      </c>
      <c r="AY545" s="19">
        <v>642</v>
      </c>
      <c r="AZ545" s="19" t="s">
        <v>37</v>
      </c>
    </row>
    <row r="546" spans="9:52" x14ac:dyDescent="0.15">
      <c r="I546" s="14">
        <v>45105</v>
      </c>
      <c r="J546" s="15">
        <v>0</v>
      </c>
      <c r="K546" s="15">
        <v>0</v>
      </c>
      <c r="L546" s="15">
        <v>58</v>
      </c>
      <c r="M546" s="15">
        <v>57</v>
      </c>
      <c r="N546" s="15">
        <v>0</v>
      </c>
      <c r="O546" s="15">
        <v>0</v>
      </c>
      <c r="P546" s="15">
        <v>52</v>
      </c>
      <c r="Q546" s="15">
        <v>51</v>
      </c>
      <c r="R546" s="15">
        <v>0</v>
      </c>
      <c r="S546" s="15">
        <v>0</v>
      </c>
      <c r="T546" s="15">
        <v>0</v>
      </c>
      <c r="U546" s="15">
        <v>0</v>
      </c>
      <c r="V546" s="15">
        <v>0</v>
      </c>
      <c r="W546" s="15">
        <v>0</v>
      </c>
      <c r="X546" s="15">
        <v>0</v>
      </c>
      <c r="Y546" s="15">
        <v>0</v>
      </c>
      <c r="Z546" s="15">
        <v>0</v>
      </c>
      <c r="AA546" s="15">
        <v>0</v>
      </c>
      <c r="AB546" s="15">
        <v>0</v>
      </c>
      <c r="AC546" s="15">
        <v>0</v>
      </c>
      <c r="AD546" s="15">
        <v>0</v>
      </c>
      <c r="AE546" s="15">
        <v>0</v>
      </c>
      <c r="AF546" s="15">
        <v>0</v>
      </c>
      <c r="AG546" s="15">
        <v>0</v>
      </c>
      <c r="AH546" s="15">
        <v>0</v>
      </c>
      <c r="AI546" s="15">
        <v>0</v>
      </c>
      <c r="AJ546" s="15">
        <v>0</v>
      </c>
      <c r="AK546" s="15">
        <v>0</v>
      </c>
      <c r="AL546" s="15">
        <v>0</v>
      </c>
      <c r="AM546" s="15">
        <v>0</v>
      </c>
      <c r="AN546" s="15">
        <v>0</v>
      </c>
      <c r="AP546" s="16">
        <v>218</v>
      </c>
      <c r="AQ546" s="17">
        <v>6</v>
      </c>
      <c r="AR546" s="18" t="s">
        <v>37</v>
      </c>
      <c r="AS546" s="19">
        <v>5840</v>
      </c>
      <c r="AT546" s="19" t="s">
        <v>37</v>
      </c>
      <c r="AV546" s="16">
        <v>218</v>
      </c>
      <c r="AW546" s="17">
        <v>26</v>
      </c>
      <c r="AX546" s="18" t="s">
        <v>37</v>
      </c>
      <c r="AY546" s="19">
        <v>860</v>
      </c>
      <c r="AZ546" s="19" t="s">
        <v>37</v>
      </c>
    </row>
    <row r="547" spans="9:52" x14ac:dyDescent="0.15">
      <c r="I547" s="14">
        <v>45106</v>
      </c>
      <c r="J547" s="15">
        <v>0</v>
      </c>
      <c r="K547" s="15">
        <v>0</v>
      </c>
      <c r="L547" s="15">
        <v>58</v>
      </c>
      <c r="M547" s="15">
        <v>57</v>
      </c>
      <c r="N547" s="15">
        <v>0</v>
      </c>
      <c r="O547" s="15">
        <v>0</v>
      </c>
      <c r="P547" s="15">
        <v>52</v>
      </c>
      <c r="Q547" s="15">
        <v>51</v>
      </c>
      <c r="R547" s="15">
        <v>0</v>
      </c>
      <c r="S547" s="15">
        <v>0</v>
      </c>
      <c r="T547" s="15">
        <v>0</v>
      </c>
      <c r="U547" s="15">
        <v>0</v>
      </c>
      <c r="V547" s="15">
        <v>0</v>
      </c>
      <c r="W547" s="15">
        <v>0</v>
      </c>
      <c r="X547" s="15">
        <v>0</v>
      </c>
      <c r="Y547" s="15">
        <v>0</v>
      </c>
      <c r="Z547" s="15">
        <v>0</v>
      </c>
      <c r="AA547" s="15">
        <v>0</v>
      </c>
      <c r="AB547" s="15">
        <v>0</v>
      </c>
      <c r="AC547" s="15">
        <v>0</v>
      </c>
      <c r="AD547" s="15">
        <v>0</v>
      </c>
      <c r="AE547" s="15">
        <v>0</v>
      </c>
      <c r="AF547" s="15">
        <v>0</v>
      </c>
      <c r="AG547" s="15">
        <v>0</v>
      </c>
      <c r="AH547" s="15">
        <v>0</v>
      </c>
      <c r="AI547" s="15">
        <v>0</v>
      </c>
      <c r="AJ547" s="15">
        <v>0</v>
      </c>
      <c r="AK547" s="15">
        <v>0</v>
      </c>
      <c r="AL547" s="15">
        <v>0</v>
      </c>
      <c r="AM547" s="15">
        <v>0</v>
      </c>
      <c r="AN547" s="15">
        <v>0</v>
      </c>
      <c r="AP547" s="16">
        <v>218</v>
      </c>
      <c r="AQ547" s="17">
        <v>6</v>
      </c>
      <c r="AR547" s="18" t="s">
        <v>37</v>
      </c>
      <c r="AS547" s="19">
        <v>6058</v>
      </c>
      <c r="AT547" s="19" t="s">
        <v>37</v>
      </c>
      <c r="AV547" s="16">
        <v>218</v>
      </c>
      <c r="AW547" s="17">
        <v>26</v>
      </c>
      <c r="AX547" s="18" t="s">
        <v>37</v>
      </c>
      <c r="AY547" s="19">
        <v>1078</v>
      </c>
      <c r="AZ547" s="19" t="s">
        <v>37</v>
      </c>
    </row>
    <row r="548" spans="9:52" x14ac:dyDescent="0.15">
      <c r="I548" s="14">
        <v>45107</v>
      </c>
      <c r="J548" s="15">
        <v>0</v>
      </c>
      <c r="K548" s="15">
        <v>0</v>
      </c>
      <c r="L548" s="15">
        <v>58</v>
      </c>
      <c r="M548" s="15">
        <v>57</v>
      </c>
      <c r="N548" s="15">
        <v>0</v>
      </c>
      <c r="O548" s="15">
        <v>0</v>
      </c>
      <c r="P548" s="15">
        <v>52</v>
      </c>
      <c r="Q548" s="15">
        <v>51</v>
      </c>
      <c r="R548" s="15">
        <v>0</v>
      </c>
      <c r="S548" s="15">
        <v>0</v>
      </c>
      <c r="T548" s="15">
        <v>0</v>
      </c>
      <c r="U548" s="15">
        <v>0</v>
      </c>
      <c r="V548" s="15">
        <v>0</v>
      </c>
      <c r="W548" s="15">
        <v>0</v>
      </c>
      <c r="X548" s="15">
        <v>0</v>
      </c>
      <c r="Y548" s="15">
        <v>0</v>
      </c>
      <c r="Z548" s="15">
        <v>0</v>
      </c>
      <c r="AA548" s="15">
        <v>0</v>
      </c>
      <c r="AB548" s="15">
        <v>0</v>
      </c>
      <c r="AC548" s="15">
        <v>0</v>
      </c>
      <c r="AD548" s="15">
        <v>0</v>
      </c>
      <c r="AE548" s="15">
        <v>0</v>
      </c>
      <c r="AF548" s="15">
        <v>0</v>
      </c>
      <c r="AG548" s="15">
        <v>0</v>
      </c>
      <c r="AH548" s="15">
        <v>0</v>
      </c>
      <c r="AI548" s="15">
        <v>0</v>
      </c>
      <c r="AJ548" s="15">
        <v>0</v>
      </c>
      <c r="AK548" s="15">
        <v>0</v>
      </c>
      <c r="AL548" s="15">
        <v>0</v>
      </c>
      <c r="AM548" s="15">
        <v>0</v>
      </c>
      <c r="AN548" s="15">
        <v>0</v>
      </c>
      <c r="AP548" s="16">
        <v>218</v>
      </c>
      <c r="AQ548" s="17">
        <v>6</v>
      </c>
      <c r="AR548" s="18">
        <v>6</v>
      </c>
      <c r="AS548" s="19">
        <v>6276</v>
      </c>
      <c r="AT548" s="19">
        <v>6276</v>
      </c>
      <c r="AV548" s="16">
        <v>218</v>
      </c>
      <c r="AW548" s="17">
        <v>26</v>
      </c>
      <c r="AX548" s="18" t="s">
        <v>37</v>
      </c>
      <c r="AY548" s="19">
        <v>1296</v>
      </c>
      <c r="AZ548" s="19" t="s">
        <v>37</v>
      </c>
    </row>
    <row r="549" spans="9:52" x14ac:dyDescent="0.15">
      <c r="I549" s="14">
        <v>45108</v>
      </c>
      <c r="J549" s="15">
        <v>0</v>
      </c>
      <c r="K549" s="15">
        <v>0</v>
      </c>
      <c r="L549" s="15">
        <v>58</v>
      </c>
      <c r="M549" s="15">
        <v>57</v>
      </c>
      <c r="N549" s="15">
        <v>0</v>
      </c>
      <c r="O549" s="15">
        <v>0</v>
      </c>
      <c r="P549" s="15">
        <v>52</v>
      </c>
      <c r="Q549" s="15">
        <v>51</v>
      </c>
      <c r="R549" s="15">
        <v>0</v>
      </c>
      <c r="S549" s="15">
        <v>0</v>
      </c>
      <c r="T549" s="15">
        <v>0</v>
      </c>
      <c r="U549" s="15">
        <v>0</v>
      </c>
      <c r="V549" s="15">
        <v>0</v>
      </c>
      <c r="W549" s="15">
        <v>0</v>
      </c>
      <c r="X549" s="15">
        <v>0</v>
      </c>
      <c r="Y549" s="15">
        <v>0</v>
      </c>
      <c r="Z549" s="15">
        <v>0</v>
      </c>
      <c r="AA549" s="15">
        <v>0</v>
      </c>
      <c r="AB549" s="15">
        <v>0</v>
      </c>
      <c r="AC549" s="15">
        <v>0</v>
      </c>
      <c r="AD549" s="15">
        <v>0</v>
      </c>
      <c r="AE549" s="15">
        <v>0</v>
      </c>
      <c r="AF549" s="15">
        <v>0</v>
      </c>
      <c r="AG549" s="15">
        <v>0</v>
      </c>
      <c r="AH549" s="15">
        <v>0</v>
      </c>
      <c r="AI549" s="15">
        <v>0</v>
      </c>
      <c r="AJ549" s="15">
        <v>0</v>
      </c>
      <c r="AK549" s="15">
        <v>0</v>
      </c>
      <c r="AL549" s="15">
        <v>0</v>
      </c>
      <c r="AM549" s="15">
        <v>0</v>
      </c>
      <c r="AN549" s="15">
        <v>0</v>
      </c>
      <c r="AP549" s="16">
        <v>218</v>
      </c>
      <c r="AQ549" s="17">
        <v>7</v>
      </c>
      <c r="AR549" s="18" t="s">
        <v>37</v>
      </c>
      <c r="AS549" s="19">
        <v>218</v>
      </c>
      <c r="AT549" s="19" t="s">
        <v>37</v>
      </c>
      <c r="AV549" s="16">
        <v>218</v>
      </c>
      <c r="AW549" s="17">
        <v>26</v>
      </c>
      <c r="AX549" s="18">
        <v>26</v>
      </c>
      <c r="AY549" s="19">
        <v>1514</v>
      </c>
      <c r="AZ549" s="19">
        <v>1514</v>
      </c>
    </row>
    <row r="550" spans="9:52" x14ac:dyDescent="0.15">
      <c r="I550" s="14">
        <v>45109</v>
      </c>
      <c r="J550" s="15">
        <v>0</v>
      </c>
      <c r="K550" s="15">
        <v>0</v>
      </c>
      <c r="L550" s="15">
        <v>58</v>
      </c>
      <c r="M550" s="15">
        <v>57</v>
      </c>
      <c r="N550" s="15">
        <v>0</v>
      </c>
      <c r="O550" s="15">
        <v>0</v>
      </c>
      <c r="P550" s="15">
        <v>52</v>
      </c>
      <c r="Q550" s="15">
        <v>51</v>
      </c>
      <c r="R550" s="15">
        <v>0</v>
      </c>
      <c r="S550" s="15">
        <v>0</v>
      </c>
      <c r="T550" s="15">
        <v>0</v>
      </c>
      <c r="U550" s="15">
        <v>0</v>
      </c>
      <c r="V550" s="15">
        <v>0</v>
      </c>
      <c r="W550" s="15">
        <v>0</v>
      </c>
      <c r="X550" s="15">
        <v>0</v>
      </c>
      <c r="Y550" s="15">
        <v>0</v>
      </c>
      <c r="Z550" s="15">
        <v>0</v>
      </c>
      <c r="AA550" s="15">
        <v>0</v>
      </c>
      <c r="AB550" s="15">
        <v>0</v>
      </c>
      <c r="AC550" s="15">
        <v>0</v>
      </c>
      <c r="AD550" s="15">
        <v>0</v>
      </c>
      <c r="AE550" s="15">
        <v>0</v>
      </c>
      <c r="AF550" s="15">
        <v>0</v>
      </c>
      <c r="AG550" s="15">
        <v>0</v>
      </c>
      <c r="AH550" s="15">
        <v>0</v>
      </c>
      <c r="AI550" s="15">
        <v>0</v>
      </c>
      <c r="AJ550" s="15">
        <v>0</v>
      </c>
      <c r="AK550" s="15">
        <v>0</v>
      </c>
      <c r="AL550" s="15">
        <v>0</v>
      </c>
      <c r="AM550" s="15">
        <v>0</v>
      </c>
      <c r="AN550" s="15">
        <v>0</v>
      </c>
      <c r="AP550" s="16">
        <v>218</v>
      </c>
      <c r="AQ550" s="17">
        <v>7</v>
      </c>
      <c r="AR550" s="18" t="s">
        <v>37</v>
      </c>
      <c r="AS550" s="19">
        <v>436</v>
      </c>
      <c r="AT550" s="19" t="s">
        <v>37</v>
      </c>
      <c r="AV550" s="16">
        <v>218</v>
      </c>
      <c r="AW550" s="17">
        <v>27</v>
      </c>
      <c r="AX550" s="18" t="s">
        <v>37</v>
      </c>
      <c r="AY550" s="19">
        <v>218</v>
      </c>
      <c r="AZ550" s="19" t="s">
        <v>37</v>
      </c>
    </row>
    <row r="551" spans="9:52" x14ac:dyDescent="0.15">
      <c r="I551" s="14">
        <v>45110</v>
      </c>
      <c r="J551" s="15">
        <v>0</v>
      </c>
      <c r="K551" s="15">
        <v>0</v>
      </c>
      <c r="L551" s="15">
        <v>58</v>
      </c>
      <c r="M551" s="15">
        <v>57</v>
      </c>
      <c r="N551" s="15">
        <v>0</v>
      </c>
      <c r="O551" s="15">
        <v>0</v>
      </c>
      <c r="P551" s="15">
        <v>52</v>
      </c>
      <c r="Q551" s="15">
        <v>51</v>
      </c>
      <c r="R551" s="15">
        <v>0</v>
      </c>
      <c r="S551" s="15">
        <v>0</v>
      </c>
      <c r="T551" s="15">
        <v>0</v>
      </c>
      <c r="U551" s="15">
        <v>0</v>
      </c>
      <c r="V551" s="15">
        <v>0</v>
      </c>
      <c r="W551" s="15">
        <v>0</v>
      </c>
      <c r="X551" s="15">
        <v>0</v>
      </c>
      <c r="Y551" s="15">
        <v>0</v>
      </c>
      <c r="Z551" s="15">
        <v>0</v>
      </c>
      <c r="AA551" s="15">
        <v>0</v>
      </c>
      <c r="AB551" s="15">
        <v>0</v>
      </c>
      <c r="AC551" s="15">
        <v>0</v>
      </c>
      <c r="AD551" s="15">
        <v>0</v>
      </c>
      <c r="AE551" s="15">
        <v>0</v>
      </c>
      <c r="AF551" s="15">
        <v>0</v>
      </c>
      <c r="AG551" s="15">
        <v>0</v>
      </c>
      <c r="AH551" s="15">
        <v>0</v>
      </c>
      <c r="AI551" s="15">
        <v>0</v>
      </c>
      <c r="AJ551" s="15">
        <v>0</v>
      </c>
      <c r="AK551" s="15">
        <v>0</v>
      </c>
      <c r="AL551" s="15">
        <v>0</v>
      </c>
      <c r="AM551" s="15">
        <v>0</v>
      </c>
      <c r="AN551" s="15">
        <v>0</v>
      </c>
      <c r="AP551" s="16">
        <v>218</v>
      </c>
      <c r="AQ551" s="17">
        <v>7</v>
      </c>
      <c r="AR551" s="18" t="s">
        <v>37</v>
      </c>
      <c r="AS551" s="19">
        <v>654</v>
      </c>
      <c r="AT551" s="19" t="s">
        <v>37</v>
      </c>
      <c r="AV551" s="16">
        <v>218</v>
      </c>
      <c r="AW551" s="17">
        <v>27</v>
      </c>
      <c r="AX551" s="18" t="s">
        <v>37</v>
      </c>
      <c r="AY551" s="19">
        <v>436</v>
      </c>
      <c r="AZ551" s="19" t="s">
        <v>37</v>
      </c>
    </row>
    <row r="552" spans="9:52" x14ac:dyDescent="0.15">
      <c r="I552" s="14">
        <v>45111</v>
      </c>
      <c r="J552" s="15">
        <v>0</v>
      </c>
      <c r="K552" s="15">
        <v>0</v>
      </c>
      <c r="L552" s="15">
        <v>58</v>
      </c>
      <c r="M552" s="15">
        <v>57</v>
      </c>
      <c r="N552" s="15">
        <v>0</v>
      </c>
      <c r="O552" s="15">
        <v>0</v>
      </c>
      <c r="P552" s="15">
        <v>52</v>
      </c>
      <c r="Q552" s="15">
        <v>51</v>
      </c>
      <c r="R552" s="15">
        <v>0</v>
      </c>
      <c r="S552" s="15">
        <v>0</v>
      </c>
      <c r="T552" s="15">
        <v>0</v>
      </c>
      <c r="U552" s="15">
        <v>0</v>
      </c>
      <c r="V552" s="15">
        <v>0</v>
      </c>
      <c r="W552" s="15">
        <v>0</v>
      </c>
      <c r="X552" s="15">
        <v>0</v>
      </c>
      <c r="Y552" s="15">
        <v>0</v>
      </c>
      <c r="Z552" s="15">
        <v>0</v>
      </c>
      <c r="AA552" s="15">
        <v>0</v>
      </c>
      <c r="AB552" s="15">
        <v>0</v>
      </c>
      <c r="AC552" s="15">
        <v>0</v>
      </c>
      <c r="AD552" s="15">
        <v>0</v>
      </c>
      <c r="AE552" s="15">
        <v>0</v>
      </c>
      <c r="AF552" s="15">
        <v>0</v>
      </c>
      <c r="AG552" s="15">
        <v>0</v>
      </c>
      <c r="AH552" s="15">
        <v>0</v>
      </c>
      <c r="AI552" s="15">
        <v>0</v>
      </c>
      <c r="AJ552" s="15">
        <v>0</v>
      </c>
      <c r="AK552" s="15">
        <v>0</v>
      </c>
      <c r="AL552" s="15">
        <v>0</v>
      </c>
      <c r="AM552" s="15">
        <v>0</v>
      </c>
      <c r="AN552" s="15">
        <v>0</v>
      </c>
      <c r="AP552" s="16">
        <v>218</v>
      </c>
      <c r="AQ552" s="17">
        <v>7</v>
      </c>
      <c r="AR552" s="18" t="s">
        <v>37</v>
      </c>
      <c r="AS552" s="19">
        <v>872</v>
      </c>
      <c r="AT552" s="19" t="s">
        <v>37</v>
      </c>
      <c r="AV552" s="16">
        <v>218</v>
      </c>
      <c r="AW552" s="17">
        <v>27</v>
      </c>
      <c r="AX552" s="18" t="s">
        <v>37</v>
      </c>
      <c r="AY552" s="19">
        <v>654</v>
      </c>
      <c r="AZ552" s="19" t="s">
        <v>37</v>
      </c>
    </row>
    <row r="553" spans="9:52" x14ac:dyDescent="0.15">
      <c r="I553" s="14">
        <v>45112</v>
      </c>
      <c r="J553" s="15">
        <v>0</v>
      </c>
      <c r="K553" s="15">
        <v>0</v>
      </c>
      <c r="L553" s="15">
        <v>59</v>
      </c>
      <c r="M553" s="15">
        <v>58</v>
      </c>
      <c r="N553" s="15">
        <v>0</v>
      </c>
      <c r="O553" s="15">
        <v>0</v>
      </c>
      <c r="P553" s="15">
        <v>53</v>
      </c>
      <c r="Q553" s="15">
        <v>52</v>
      </c>
      <c r="R553" s="15">
        <v>0</v>
      </c>
      <c r="S553" s="15">
        <v>0</v>
      </c>
      <c r="T553" s="15">
        <v>0</v>
      </c>
      <c r="U553" s="15">
        <v>0</v>
      </c>
      <c r="V553" s="15">
        <v>0</v>
      </c>
      <c r="W553" s="15">
        <v>0</v>
      </c>
      <c r="X553" s="15">
        <v>0</v>
      </c>
      <c r="Y553" s="15">
        <v>0</v>
      </c>
      <c r="Z553" s="15">
        <v>0</v>
      </c>
      <c r="AA553" s="15">
        <v>0</v>
      </c>
      <c r="AB553" s="15">
        <v>0</v>
      </c>
      <c r="AC553" s="15">
        <v>0</v>
      </c>
      <c r="AD553" s="15">
        <v>0</v>
      </c>
      <c r="AE553" s="15">
        <v>0</v>
      </c>
      <c r="AF553" s="15">
        <v>0</v>
      </c>
      <c r="AG553" s="15">
        <v>0</v>
      </c>
      <c r="AH553" s="15">
        <v>0</v>
      </c>
      <c r="AI553" s="15">
        <v>0</v>
      </c>
      <c r="AJ553" s="15">
        <v>0</v>
      </c>
      <c r="AK553" s="15">
        <v>0</v>
      </c>
      <c r="AL553" s="15">
        <v>0</v>
      </c>
      <c r="AM553" s="15">
        <v>0</v>
      </c>
      <c r="AN553" s="15">
        <v>0</v>
      </c>
      <c r="AP553" s="16">
        <v>222</v>
      </c>
      <c r="AQ553" s="17">
        <v>7</v>
      </c>
      <c r="AR553" s="18" t="s">
        <v>37</v>
      </c>
      <c r="AS553" s="19">
        <v>1094</v>
      </c>
      <c r="AT553" s="19" t="s">
        <v>37</v>
      </c>
      <c r="AV553" s="16">
        <v>222</v>
      </c>
      <c r="AW553" s="17">
        <v>27</v>
      </c>
      <c r="AX553" s="18" t="s">
        <v>37</v>
      </c>
      <c r="AY553" s="19">
        <v>876</v>
      </c>
      <c r="AZ553" s="19" t="s">
        <v>37</v>
      </c>
    </row>
    <row r="554" spans="9:52" x14ac:dyDescent="0.15">
      <c r="I554" s="14">
        <v>45113</v>
      </c>
      <c r="J554" s="15">
        <v>0</v>
      </c>
      <c r="K554" s="15">
        <v>0</v>
      </c>
      <c r="L554" s="15">
        <v>59</v>
      </c>
      <c r="M554" s="15">
        <v>58</v>
      </c>
      <c r="N554" s="15">
        <v>0</v>
      </c>
      <c r="O554" s="15">
        <v>0</v>
      </c>
      <c r="P554" s="15">
        <v>53</v>
      </c>
      <c r="Q554" s="15">
        <v>52</v>
      </c>
      <c r="R554" s="15">
        <v>0</v>
      </c>
      <c r="S554" s="15">
        <v>0</v>
      </c>
      <c r="T554" s="15">
        <v>0</v>
      </c>
      <c r="U554" s="15">
        <v>0</v>
      </c>
      <c r="V554" s="15">
        <v>0</v>
      </c>
      <c r="W554" s="15">
        <v>0</v>
      </c>
      <c r="X554" s="15">
        <v>0</v>
      </c>
      <c r="Y554" s="15">
        <v>0</v>
      </c>
      <c r="Z554" s="15">
        <v>0</v>
      </c>
      <c r="AA554" s="15">
        <v>0</v>
      </c>
      <c r="AB554" s="15">
        <v>0</v>
      </c>
      <c r="AC554" s="15">
        <v>0</v>
      </c>
      <c r="AD554" s="15">
        <v>0</v>
      </c>
      <c r="AE554" s="15">
        <v>0</v>
      </c>
      <c r="AF554" s="15">
        <v>0</v>
      </c>
      <c r="AG554" s="15">
        <v>0</v>
      </c>
      <c r="AH554" s="15">
        <v>0</v>
      </c>
      <c r="AI554" s="15">
        <v>0</v>
      </c>
      <c r="AJ554" s="15">
        <v>0</v>
      </c>
      <c r="AK554" s="15">
        <v>0</v>
      </c>
      <c r="AL554" s="15">
        <v>0</v>
      </c>
      <c r="AM554" s="15">
        <v>0</v>
      </c>
      <c r="AN554" s="15">
        <v>0</v>
      </c>
      <c r="AP554" s="16">
        <v>222</v>
      </c>
      <c r="AQ554" s="17">
        <v>7</v>
      </c>
      <c r="AR554" s="18" t="s">
        <v>37</v>
      </c>
      <c r="AS554" s="19">
        <v>1316</v>
      </c>
      <c r="AT554" s="19" t="s">
        <v>37</v>
      </c>
      <c r="AV554" s="16">
        <v>222</v>
      </c>
      <c r="AW554" s="17">
        <v>27</v>
      </c>
      <c r="AX554" s="18" t="s">
        <v>37</v>
      </c>
      <c r="AY554" s="19">
        <v>1098</v>
      </c>
      <c r="AZ554" s="19" t="s">
        <v>37</v>
      </c>
    </row>
    <row r="555" spans="9:52" x14ac:dyDescent="0.15">
      <c r="I555" s="14">
        <v>45114</v>
      </c>
      <c r="J555" s="15">
        <v>0</v>
      </c>
      <c r="K555" s="15">
        <v>0</v>
      </c>
      <c r="L555" s="15">
        <v>59</v>
      </c>
      <c r="M555" s="15">
        <v>58</v>
      </c>
      <c r="N555" s="15">
        <v>0</v>
      </c>
      <c r="O555" s="15">
        <v>0</v>
      </c>
      <c r="P555" s="15">
        <v>53</v>
      </c>
      <c r="Q555" s="15">
        <v>52</v>
      </c>
      <c r="R555" s="15">
        <v>0</v>
      </c>
      <c r="S555" s="15">
        <v>0</v>
      </c>
      <c r="T555" s="15">
        <v>0</v>
      </c>
      <c r="U555" s="15">
        <v>0</v>
      </c>
      <c r="V555" s="15">
        <v>0</v>
      </c>
      <c r="W555" s="15">
        <v>0</v>
      </c>
      <c r="X555" s="15">
        <v>0</v>
      </c>
      <c r="Y555" s="15">
        <v>0</v>
      </c>
      <c r="Z555" s="15">
        <v>0</v>
      </c>
      <c r="AA555" s="15">
        <v>0</v>
      </c>
      <c r="AB555" s="15">
        <v>0</v>
      </c>
      <c r="AC555" s="15">
        <v>0</v>
      </c>
      <c r="AD555" s="15">
        <v>0</v>
      </c>
      <c r="AE555" s="15">
        <v>0</v>
      </c>
      <c r="AF555" s="15">
        <v>0</v>
      </c>
      <c r="AG555" s="15">
        <v>0</v>
      </c>
      <c r="AH555" s="15">
        <v>0</v>
      </c>
      <c r="AI555" s="15">
        <v>0</v>
      </c>
      <c r="AJ555" s="15">
        <v>0</v>
      </c>
      <c r="AK555" s="15">
        <v>0</v>
      </c>
      <c r="AL555" s="15">
        <v>0</v>
      </c>
      <c r="AM555" s="15">
        <v>0</v>
      </c>
      <c r="AN555" s="15">
        <v>0</v>
      </c>
      <c r="AP555" s="16">
        <v>222</v>
      </c>
      <c r="AQ555" s="17">
        <v>7</v>
      </c>
      <c r="AR555" s="18" t="s">
        <v>37</v>
      </c>
      <c r="AS555" s="19">
        <v>1538</v>
      </c>
      <c r="AT555" s="19" t="s">
        <v>37</v>
      </c>
      <c r="AV555" s="16">
        <v>222</v>
      </c>
      <c r="AW555" s="17">
        <v>27</v>
      </c>
      <c r="AX555" s="18" t="s">
        <v>37</v>
      </c>
      <c r="AY555" s="19">
        <v>1320</v>
      </c>
      <c r="AZ555" s="19" t="s">
        <v>37</v>
      </c>
    </row>
    <row r="556" spans="9:52" x14ac:dyDescent="0.15">
      <c r="I556" s="14">
        <v>45115</v>
      </c>
      <c r="J556" s="15">
        <v>0</v>
      </c>
      <c r="K556" s="15">
        <v>0</v>
      </c>
      <c r="L556" s="15">
        <v>59</v>
      </c>
      <c r="M556" s="15">
        <v>58</v>
      </c>
      <c r="N556" s="15">
        <v>0</v>
      </c>
      <c r="O556" s="15">
        <v>0</v>
      </c>
      <c r="P556" s="15">
        <v>53</v>
      </c>
      <c r="Q556" s="15">
        <v>52</v>
      </c>
      <c r="R556" s="15">
        <v>0</v>
      </c>
      <c r="S556" s="15">
        <v>0</v>
      </c>
      <c r="T556" s="15">
        <v>0</v>
      </c>
      <c r="U556" s="15">
        <v>0</v>
      </c>
      <c r="V556" s="15">
        <v>0</v>
      </c>
      <c r="W556" s="15">
        <v>0</v>
      </c>
      <c r="X556" s="15">
        <v>0</v>
      </c>
      <c r="Y556" s="15">
        <v>0</v>
      </c>
      <c r="Z556" s="15">
        <v>0</v>
      </c>
      <c r="AA556" s="15">
        <v>0</v>
      </c>
      <c r="AB556" s="15">
        <v>0</v>
      </c>
      <c r="AC556" s="15">
        <v>0</v>
      </c>
      <c r="AD556" s="15">
        <v>0</v>
      </c>
      <c r="AE556" s="15">
        <v>0</v>
      </c>
      <c r="AF556" s="15">
        <v>0</v>
      </c>
      <c r="AG556" s="15">
        <v>0</v>
      </c>
      <c r="AH556" s="15">
        <v>0</v>
      </c>
      <c r="AI556" s="15">
        <v>0</v>
      </c>
      <c r="AJ556" s="15">
        <v>0</v>
      </c>
      <c r="AK556" s="15">
        <v>0</v>
      </c>
      <c r="AL556" s="15">
        <v>0</v>
      </c>
      <c r="AM556" s="15">
        <v>0</v>
      </c>
      <c r="AN556" s="15">
        <v>0</v>
      </c>
      <c r="AP556" s="16">
        <v>222</v>
      </c>
      <c r="AQ556" s="17">
        <v>7</v>
      </c>
      <c r="AR556" s="18" t="s">
        <v>37</v>
      </c>
      <c r="AS556" s="19">
        <v>1760</v>
      </c>
      <c r="AT556" s="19" t="s">
        <v>37</v>
      </c>
      <c r="AV556" s="16">
        <v>222</v>
      </c>
      <c r="AW556" s="17">
        <v>27</v>
      </c>
      <c r="AX556" s="18">
        <v>27</v>
      </c>
      <c r="AY556" s="19">
        <v>1542</v>
      </c>
      <c r="AZ556" s="19">
        <v>1542</v>
      </c>
    </row>
    <row r="557" spans="9:52" x14ac:dyDescent="0.15">
      <c r="I557" s="14">
        <v>45116</v>
      </c>
      <c r="J557" s="15">
        <v>0</v>
      </c>
      <c r="K557" s="15">
        <v>0</v>
      </c>
      <c r="L557" s="15">
        <v>59</v>
      </c>
      <c r="M557" s="15">
        <v>58</v>
      </c>
      <c r="N557" s="15">
        <v>0</v>
      </c>
      <c r="O557" s="15">
        <v>0</v>
      </c>
      <c r="P557" s="15">
        <v>53</v>
      </c>
      <c r="Q557" s="15">
        <v>52</v>
      </c>
      <c r="R557" s="15">
        <v>0</v>
      </c>
      <c r="S557" s="15">
        <v>0</v>
      </c>
      <c r="T557" s="15">
        <v>0</v>
      </c>
      <c r="U557" s="15">
        <v>0</v>
      </c>
      <c r="V557" s="15">
        <v>0</v>
      </c>
      <c r="W557" s="15">
        <v>0</v>
      </c>
      <c r="X557" s="15">
        <v>0</v>
      </c>
      <c r="Y557" s="15">
        <v>0</v>
      </c>
      <c r="Z557" s="15">
        <v>0</v>
      </c>
      <c r="AA557" s="15">
        <v>0</v>
      </c>
      <c r="AB557" s="15">
        <v>0</v>
      </c>
      <c r="AC557" s="15">
        <v>0</v>
      </c>
      <c r="AD557" s="15">
        <v>0</v>
      </c>
      <c r="AE557" s="15">
        <v>0</v>
      </c>
      <c r="AF557" s="15">
        <v>0</v>
      </c>
      <c r="AG557" s="15">
        <v>0</v>
      </c>
      <c r="AH557" s="15">
        <v>0</v>
      </c>
      <c r="AI557" s="15">
        <v>0</v>
      </c>
      <c r="AJ557" s="15">
        <v>0</v>
      </c>
      <c r="AK557" s="15">
        <v>0</v>
      </c>
      <c r="AL557" s="15">
        <v>0</v>
      </c>
      <c r="AM557" s="15">
        <v>0</v>
      </c>
      <c r="AN557" s="15">
        <v>0</v>
      </c>
      <c r="AP557" s="16">
        <v>222</v>
      </c>
      <c r="AQ557" s="17">
        <v>7</v>
      </c>
      <c r="AR557" s="18" t="s">
        <v>37</v>
      </c>
      <c r="AS557" s="19">
        <v>1982</v>
      </c>
      <c r="AT557" s="19" t="s">
        <v>37</v>
      </c>
      <c r="AV557" s="16">
        <v>222</v>
      </c>
      <c r="AW557" s="17">
        <v>28</v>
      </c>
      <c r="AX557" s="18" t="s">
        <v>37</v>
      </c>
      <c r="AY557" s="19">
        <v>222</v>
      </c>
      <c r="AZ557" s="19" t="s">
        <v>37</v>
      </c>
    </row>
    <row r="558" spans="9:52" x14ac:dyDescent="0.15">
      <c r="I558" s="14">
        <v>45117</v>
      </c>
      <c r="J558" s="15">
        <v>0</v>
      </c>
      <c r="K558" s="15">
        <v>0</v>
      </c>
      <c r="L558" s="15">
        <v>59</v>
      </c>
      <c r="M558" s="15">
        <v>58</v>
      </c>
      <c r="N558" s="15">
        <v>0</v>
      </c>
      <c r="O558" s="15">
        <v>0</v>
      </c>
      <c r="P558" s="15">
        <v>53</v>
      </c>
      <c r="Q558" s="15">
        <v>52</v>
      </c>
      <c r="R558" s="15">
        <v>0</v>
      </c>
      <c r="S558" s="15">
        <v>0</v>
      </c>
      <c r="T558" s="15">
        <v>0</v>
      </c>
      <c r="U558" s="15">
        <v>0</v>
      </c>
      <c r="V558" s="15">
        <v>0</v>
      </c>
      <c r="W558" s="15">
        <v>0</v>
      </c>
      <c r="X558" s="15">
        <v>0</v>
      </c>
      <c r="Y558" s="15">
        <v>0</v>
      </c>
      <c r="Z558" s="15">
        <v>0</v>
      </c>
      <c r="AA558" s="15">
        <v>0</v>
      </c>
      <c r="AB558" s="15">
        <v>0</v>
      </c>
      <c r="AC558" s="15">
        <v>0</v>
      </c>
      <c r="AD558" s="15">
        <v>0</v>
      </c>
      <c r="AE558" s="15">
        <v>0</v>
      </c>
      <c r="AF558" s="15">
        <v>0</v>
      </c>
      <c r="AG558" s="15">
        <v>0</v>
      </c>
      <c r="AH558" s="15">
        <v>0</v>
      </c>
      <c r="AI558" s="15">
        <v>0</v>
      </c>
      <c r="AJ558" s="15">
        <v>0</v>
      </c>
      <c r="AK558" s="15">
        <v>0</v>
      </c>
      <c r="AL558" s="15">
        <v>0</v>
      </c>
      <c r="AM558" s="15">
        <v>0</v>
      </c>
      <c r="AN558" s="15">
        <v>0</v>
      </c>
      <c r="AP558" s="16">
        <v>222</v>
      </c>
      <c r="AQ558" s="17">
        <v>7</v>
      </c>
      <c r="AR558" s="18" t="s">
        <v>37</v>
      </c>
      <c r="AS558" s="19">
        <v>2204</v>
      </c>
      <c r="AT558" s="19" t="s">
        <v>37</v>
      </c>
      <c r="AV558" s="16">
        <v>222</v>
      </c>
      <c r="AW558" s="17">
        <v>28</v>
      </c>
      <c r="AX558" s="18" t="s">
        <v>37</v>
      </c>
      <c r="AY558" s="19">
        <v>444</v>
      </c>
      <c r="AZ558" s="19" t="s">
        <v>37</v>
      </c>
    </row>
    <row r="559" spans="9:52" x14ac:dyDescent="0.15">
      <c r="I559" s="14">
        <v>45118</v>
      </c>
      <c r="J559" s="15">
        <v>0</v>
      </c>
      <c r="K559" s="15">
        <v>0</v>
      </c>
      <c r="L559" s="15">
        <v>59</v>
      </c>
      <c r="M559" s="15">
        <v>58</v>
      </c>
      <c r="N559" s="15">
        <v>0</v>
      </c>
      <c r="O559" s="15">
        <v>0</v>
      </c>
      <c r="P559" s="15">
        <v>53</v>
      </c>
      <c r="Q559" s="15">
        <v>52</v>
      </c>
      <c r="R559" s="15">
        <v>0</v>
      </c>
      <c r="S559" s="15">
        <v>0</v>
      </c>
      <c r="T559" s="15">
        <v>0</v>
      </c>
      <c r="U559" s="15">
        <v>0</v>
      </c>
      <c r="V559" s="15">
        <v>0</v>
      </c>
      <c r="W559" s="15">
        <v>0</v>
      </c>
      <c r="X559" s="15">
        <v>0</v>
      </c>
      <c r="Y559" s="15">
        <v>0</v>
      </c>
      <c r="Z559" s="15">
        <v>0</v>
      </c>
      <c r="AA559" s="15">
        <v>0</v>
      </c>
      <c r="AB559" s="15">
        <v>0</v>
      </c>
      <c r="AC559" s="15">
        <v>0</v>
      </c>
      <c r="AD559" s="15">
        <v>0</v>
      </c>
      <c r="AE559" s="15">
        <v>0</v>
      </c>
      <c r="AF559" s="15">
        <v>0</v>
      </c>
      <c r="AG559" s="15">
        <v>0</v>
      </c>
      <c r="AH559" s="15">
        <v>0</v>
      </c>
      <c r="AI559" s="15">
        <v>0</v>
      </c>
      <c r="AJ559" s="15">
        <v>0</v>
      </c>
      <c r="AK559" s="15">
        <v>0</v>
      </c>
      <c r="AL559" s="15">
        <v>0</v>
      </c>
      <c r="AM559" s="15">
        <v>0</v>
      </c>
      <c r="AN559" s="15">
        <v>0</v>
      </c>
      <c r="AP559" s="16">
        <v>222</v>
      </c>
      <c r="AQ559" s="17">
        <v>7</v>
      </c>
      <c r="AR559" s="18" t="s">
        <v>37</v>
      </c>
      <c r="AS559" s="19">
        <v>2426</v>
      </c>
      <c r="AT559" s="19" t="s">
        <v>37</v>
      </c>
      <c r="AV559" s="16">
        <v>222</v>
      </c>
      <c r="AW559" s="17">
        <v>28</v>
      </c>
      <c r="AX559" s="18" t="s">
        <v>37</v>
      </c>
      <c r="AY559" s="19">
        <v>666</v>
      </c>
      <c r="AZ559" s="19" t="s">
        <v>37</v>
      </c>
    </row>
    <row r="560" spans="9:52" x14ac:dyDescent="0.15">
      <c r="I560" s="14">
        <v>45119</v>
      </c>
      <c r="J560" s="15">
        <v>0</v>
      </c>
      <c r="K560" s="15">
        <v>0</v>
      </c>
      <c r="L560" s="15">
        <v>60</v>
      </c>
      <c r="M560" s="15">
        <v>59</v>
      </c>
      <c r="N560" s="15">
        <v>0</v>
      </c>
      <c r="O560" s="15">
        <v>0</v>
      </c>
      <c r="P560" s="15">
        <v>54</v>
      </c>
      <c r="Q560" s="15">
        <v>53</v>
      </c>
      <c r="R560" s="15">
        <v>0</v>
      </c>
      <c r="S560" s="15">
        <v>0</v>
      </c>
      <c r="T560" s="15">
        <v>0</v>
      </c>
      <c r="U560" s="15">
        <v>0</v>
      </c>
      <c r="V560" s="15">
        <v>0</v>
      </c>
      <c r="W560" s="15">
        <v>0</v>
      </c>
      <c r="X560" s="15">
        <v>0</v>
      </c>
      <c r="Y560" s="15">
        <v>0</v>
      </c>
      <c r="Z560" s="15">
        <v>0</v>
      </c>
      <c r="AA560" s="15">
        <v>0</v>
      </c>
      <c r="AB560" s="15">
        <v>0</v>
      </c>
      <c r="AC560" s="15">
        <v>0</v>
      </c>
      <c r="AD560" s="15">
        <v>0</v>
      </c>
      <c r="AE560" s="15">
        <v>0</v>
      </c>
      <c r="AF560" s="15">
        <v>0</v>
      </c>
      <c r="AG560" s="15">
        <v>0</v>
      </c>
      <c r="AH560" s="15">
        <v>0</v>
      </c>
      <c r="AI560" s="15">
        <v>0</v>
      </c>
      <c r="AJ560" s="15">
        <v>0</v>
      </c>
      <c r="AK560" s="15">
        <v>0</v>
      </c>
      <c r="AL560" s="15">
        <v>0</v>
      </c>
      <c r="AM560" s="15">
        <v>0</v>
      </c>
      <c r="AN560" s="15">
        <v>0</v>
      </c>
      <c r="AP560" s="16">
        <v>226</v>
      </c>
      <c r="AQ560" s="17">
        <v>7</v>
      </c>
      <c r="AR560" s="18" t="s">
        <v>37</v>
      </c>
      <c r="AS560" s="19">
        <v>2652</v>
      </c>
      <c r="AT560" s="19" t="s">
        <v>37</v>
      </c>
      <c r="AV560" s="16">
        <v>226</v>
      </c>
      <c r="AW560" s="17">
        <v>28</v>
      </c>
      <c r="AX560" s="18" t="s">
        <v>37</v>
      </c>
      <c r="AY560" s="19">
        <v>892</v>
      </c>
      <c r="AZ560" s="19" t="s">
        <v>37</v>
      </c>
    </row>
    <row r="561" spans="9:52" x14ac:dyDescent="0.15">
      <c r="I561" s="14">
        <v>45120</v>
      </c>
      <c r="J561" s="15">
        <v>0</v>
      </c>
      <c r="K561" s="15">
        <v>0</v>
      </c>
      <c r="L561" s="15">
        <v>60</v>
      </c>
      <c r="M561" s="15">
        <v>59</v>
      </c>
      <c r="N561" s="15">
        <v>0</v>
      </c>
      <c r="O561" s="15">
        <v>0</v>
      </c>
      <c r="P561" s="15">
        <v>54</v>
      </c>
      <c r="Q561" s="15">
        <v>53</v>
      </c>
      <c r="R561" s="15">
        <v>0</v>
      </c>
      <c r="S561" s="15">
        <v>0</v>
      </c>
      <c r="T561" s="15">
        <v>0</v>
      </c>
      <c r="U561" s="15">
        <v>0</v>
      </c>
      <c r="V561" s="15">
        <v>0</v>
      </c>
      <c r="W561" s="15">
        <v>0</v>
      </c>
      <c r="X561" s="15">
        <v>0</v>
      </c>
      <c r="Y561" s="15">
        <v>0</v>
      </c>
      <c r="Z561" s="15">
        <v>0</v>
      </c>
      <c r="AA561" s="15">
        <v>0</v>
      </c>
      <c r="AB561" s="15">
        <v>0</v>
      </c>
      <c r="AC561" s="15">
        <v>0</v>
      </c>
      <c r="AD561" s="15">
        <v>0</v>
      </c>
      <c r="AE561" s="15">
        <v>0</v>
      </c>
      <c r="AF561" s="15">
        <v>0</v>
      </c>
      <c r="AG561" s="15">
        <v>0</v>
      </c>
      <c r="AH561" s="15">
        <v>0</v>
      </c>
      <c r="AI561" s="15">
        <v>0</v>
      </c>
      <c r="AJ561" s="15">
        <v>0</v>
      </c>
      <c r="AK561" s="15">
        <v>0</v>
      </c>
      <c r="AL561" s="15">
        <v>0</v>
      </c>
      <c r="AM561" s="15">
        <v>0</v>
      </c>
      <c r="AN561" s="15">
        <v>0</v>
      </c>
      <c r="AP561" s="16">
        <v>226</v>
      </c>
      <c r="AQ561" s="17">
        <v>7</v>
      </c>
      <c r="AR561" s="18" t="s">
        <v>37</v>
      </c>
      <c r="AS561" s="19">
        <v>2878</v>
      </c>
      <c r="AT561" s="19" t="s">
        <v>37</v>
      </c>
      <c r="AV561" s="16">
        <v>226</v>
      </c>
      <c r="AW561" s="17">
        <v>28</v>
      </c>
      <c r="AX561" s="18" t="s">
        <v>37</v>
      </c>
      <c r="AY561" s="19">
        <v>1118</v>
      </c>
      <c r="AZ561" s="19" t="s">
        <v>37</v>
      </c>
    </row>
    <row r="562" spans="9:52" x14ac:dyDescent="0.15">
      <c r="I562" s="14">
        <v>45121</v>
      </c>
      <c r="J562" s="15">
        <v>0</v>
      </c>
      <c r="K562" s="15">
        <v>0</v>
      </c>
      <c r="L562" s="15">
        <v>60</v>
      </c>
      <c r="M562" s="15">
        <v>59</v>
      </c>
      <c r="N562" s="15">
        <v>0</v>
      </c>
      <c r="O562" s="15">
        <v>0</v>
      </c>
      <c r="P562" s="15">
        <v>54</v>
      </c>
      <c r="Q562" s="15">
        <v>53</v>
      </c>
      <c r="R562" s="15">
        <v>0</v>
      </c>
      <c r="S562" s="15">
        <v>0</v>
      </c>
      <c r="T562" s="15">
        <v>0</v>
      </c>
      <c r="U562" s="15">
        <v>0</v>
      </c>
      <c r="V562" s="15">
        <v>0</v>
      </c>
      <c r="W562" s="15">
        <v>0</v>
      </c>
      <c r="X562" s="15">
        <v>0</v>
      </c>
      <c r="Y562" s="15">
        <v>0</v>
      </c>
      <c r="Z562" s="15">
        <v>0</v>
      </c>
      <c r="AA562" s="15">
        <v>0</v>
      </c>
      <c r="AB562" s="15">
        <v>0</v>
      </c>
      <c r="AC562" s="15">
        <v>0</v>
      </c>
      <c r="AD562" s="15">
        <v>0</v>
      </c>
      <c r="AE562" s="15">
        <v>0</v>
      </c>
      <c r="AF562" s="15">
        <v>0</v>
      </c>
      <c r="AG562" s="15">
        <v>0</v>
      </c>
      <c r="AH562" s="15">
        <v>0</v>
      </c>
      <c r="AI562" s="15">
        <v>0</v>
      </c>
      <c r="AJ562" s="15">
        <v>0</v>
      </c>
      <c r="AK562" s="15">
        <v>0</v>
      </c>
      <c r="AL562" s="15">
        <v>0</v>
      </c>
      <c r="AM562" s="15">
        <v>0</v>
      </c>
      <c r="AN562" s="15">
        <v>0</v>
      </c>
      <c r="AP562" s="16">
        <v>226</v>
      </c>
      <c r="AQ562" s="17">
        <v>7</v>
      </c>
      <c r="AR562" s="18" t="s">
        <v>37</v>
      </c>
      <c r="AS562" s="19">
        <v>3104</v>
      </c>
      <c r="AT562" s="19" t="s">
        <v>37</v>
      </c>
      <c r="AV562" s="16">
        <v>226</v>
      </c>
      <c r="AW562" s="17">
        <v>28</v>
      </c>
      <c r="AX562" s="18" t="s">
        <v>37</v>
      </c>
      <c r="AY562" s="19">
        <v>1344</v>
      </c>
      <c r="AZ562" s="19" t="s">
        <v>37</v>
      </c>
    </row>
    <row r="563" spans="9:52" x14ac:dyDescent="0.15">
      <c r="I563" s="14">
        <v>45122</v>
      </c>
      <c r="J563" s="15">
        <v>0</v>
      </c>
      <c r="K563" s="15">
        <v>0</v>
      </c>
      <c r="L563" s="15">
        <v>60</v>
      </c>
      <c r="M563" s="15">
        <v>59</v>
      </c>
      <c r="N563" s="15">
        <v>0</v>
      </c>
      <c r="O563" s="15">
        <v>0</v>
      </c>
      <c r="P563" s="15">
        <v>54</v>
      </c>
      <c r="Q563" s="15">
        <v>53</v>
      </c>
      <c r="R563" s="15">
        <v>0</v>
      </c>
      <c r="S563" s="15">
        <v>0</v>
      </c>
      <c r="T563" s="15">
        <v>0</v>
      </c>
      <c r="U563" s="15">
        <v>0</v>
      </c>
      <c r="V563" s="15">
        <v>0</v>
      </c>
      <c r="W563" s="15">
        <v>0</v>
      </c>
      <c r="X563" s="15">
        <v>0</v>
      </c>
      <c r="Y563" s="15">
        <v>0</v>
      </c>
      <c r="Z563" s="15">
        <v>0</v>
      </c>
      <c r="AA563" s="15">
        <v>0</v>
      </c>
      <c r="AB563" s="15">
        <v>0</v>
      </c>
      <c r="AC563" s="15">
        <v>0</v>
      </c>
      <c r="AD563" s="15">
        <v>0</v>
      </c>
      <c r="AE563" s="15">
        <v>0</v>
      </c>
      <c r="AF563" s="15">
        <v>0</v>
      </c>
      <c r="AG563" s="15">
        <v>0</v>
      </c>
      <c r="AH563" s="15">
        <v>0</v>
      </c>
      <c r="AI563" s="15">
        <v>0</v>
      </c>
      <c r="AJ563" s="15">
        <v>0</v>
      </c>
      <c r="AK563" s="15">
        <v>0</v>
      </c>
      <c r="AL563" s="15">
        <v>0</v>
      </c>
      <c r="AM563" s="15">
        <v>0</v>
      </c>
      <c r="AN563" s="15">
        <v>0</v>
      </c>
      <c r="AP563" s="16">
        <v>226</v>
      </c>
      <c r="AQ563" s="17">
        <v>7</v>
      </c>
      <c r="AR563" s="18" t="s">
        <v>37</v>
      </c>
      <c r="AS563" s="19">
        <v>3330</v>
      </c>
      <c r="AT563" s="19" t="s">
        <v>37</v>
      </c>
      <c r="AV563" s="16">
        <v>226</v>
      </c>
      <c r="AW563" s="17">
        <v>28</v>
      </c>
      <c r="AX563" s="18">
        <v>28</v>
      </c>
      <c r="AY563" s="19">
        <v>1570</v>
      </c>
      <c r="AZ563" s="19">
        <v>1570</v>
      </c>
    </row>
    <row r="564" spans="9:52" x14ac:dyDescent="0.15">
      <c r="I564" s="14">
        <v>45123</v>
      </c>
      <c r="J564" s="15">
        <v>0</v>
      </c>
      <c r="K564" s="15">
        <v>0</v>
      </c>
      <c r="L564" s="15">
        <v>60</v>
      </c>
      <c r="M564" s="15">
        <v>59</v>
      </c>
      <c r="N564" s="15">
        <v>0</v>
      </c>
      <c r="O564" s="15">
        <v>0</v>
      </c>
      <c r="P564" s="15">
        <v>54</v>
      </c>
      <c r="Q564" s="15">
        <v>53</v>
      </c>
      <c r="R564" s="15">
        <v>0</v>
      </c>
      <c r="S564" s="15">
        <v>0</v>
      </c>
      <c r="T564" s="15">
        <v>0</v>
      </c>
      <c r="U564" s="15">
        <v>0</v>
      </c>
      <c r="V564" s="15">
        <v>0</v>
      </c>
      <c r="W564" s="15">
        <v>0</v>
      </c>
      <c r="X564" s="15">
        <v>0</v>
      </c>
      <c r="Y564" s="15">
        <v>0</v>
      </c>
      <c r="Z564" s="15">
        <v>0</v>
      </c>
      <c r="AA564" s="15">
        <v>0</v>
      </c>
      <c r="AB564" s="15">
        <v>0</v>
      </c>
      <c r="AC564" s="15">
        <v>0</v>
      </c>
      <c r="AD564" s="15">
        <v>0</v>
      </c>
      <c r="AE564" s="15">
        <v>0</v>
      </c>
      <c r="AF564" s="15">
        <v>0</v>
      </c>
      <c r="AG564" s="15">
        <v>0</v>
      </c>
      <c r="AH564" s="15">
        <v>0</v>
      </c>
      <c r="AI564" s="15">
        <v>0</v>
      </c>
      <c r="AJ564" s="15">
        <v>0</v>
      </c>
      <c r="AK564" s="15">
        <v>0</v>
      </c>
      <c r="AL564" s="15">
        <v>0</v>
      </c>
      <c r="AM564" s="15">
        <v>0</v>
      </c>
      <c r="AN564" s="15">
        <v>0</v>
      </c>
      <c r="AP564" s="16">
        <v>226</v>
      </c>
      <c r="AQ564" s="17">
        <v>7</v>
      </c>
      <c r="AR564" s="18" t="s">
        <v>37</v>
      </c>
      <c r="AS564" s="19">
        <v>3556</v>
      </c>
      <c r="AT564" s="19" t="s">
        <v>37</v>
      </c>
      <c r="AV564" s="16">
        <v>226</v>
      </c>
      <c r="AW564" s="17">
        <v>29</v>
      </c>
      <c r="AX564" s="18" t="s">
        <v>37</v>
      </c>
      <c r="AY564" s="19">
        <v>226</v>
      </c>
      <c r="AZ564" s="19" t="s">
        <v>37</v>
      </c>
    </row>
    <row r="565" spans="9:52" x14ac:dyDescent="0.15">
      <c r="I565" s="14">
        <v>45124</v>
      </c>
      <c r="J565" s="15">
        <v>0</v>
      </c>
      <c r="K565" s="15">
        <v>0</v>
      </c>
      <c r="L565" s="15">
        <v>60</v>
      </c>
      <c r="M565" s="15">
        <v>59</v>
      </c>
      <c r="N565" s="15">
        <v>0</v>
      </c>
      <c r="O565" s="15">
        <v>0</v>
      </c>
      <c r="P565" s="15">
        <v>54</v>
      </c>
      <c r="Q565" s="15">
        <v>53</v>
      </c>
      <c r="R565" s="15">
        <v>0</v>
      </c>
      <c r="S565" s="15">
        <v>0</v>
      </c>
      <c r="T565" s="15">
        <v>0</v>
      </c>
      <c r="U565" s="15">
        <v>0</v>
      </c>
      <c r="V565" s="15">
        <v>0</v>
      </c>
      <c r="W565" s="15">
        <v>0</v>
      </c>
      <c r="X565" s="15">
        <v>0</v>
      </c>
      <c r="Y565" s="15">
        <v>0</v>
      </c>
      <c r="Z565" s="15">
        <v>0</v>
      </c>
      <c r="AA565" s="15">
        <v>0</v>
      </c>
      <c r="AB565" s="15">
        <v>0</v>
      </c>
      <c r="AC565" s="15">
        <v>0</v>
      </c>
      <c r="AD565" s="15">
        <v>0</v>
      </c>
      <c r="AE565" s="15">
        <v>0</v>
      </c>
      <c r="AF565" s="15">
        <v>0</v>
      </c>
      <c r="AG565" s="15">
        <v>0</v>
      </c>
      <c r="AH565" s="15">
        <v>0</v>
      </c>
      <c r="AI565" s="15">
        <v>0</v>
      </c>
      <c r="AJ565" s="15">
        <v>0</v>
      </c>
      <c r="AK565" s="15">
        <v>0</v>
      </c>
      <c r="AL565" s="15">
        <v>0</v>
      </c>
      <c r="AM565" s="15">
        <v>0</v>
      </c>
      <c r="AN565" s="15">
        <v>0</v>
      </c>
      <c r="AP565" s="16">
        <v>226</v>
      </c>
      <c r="AQ565" s="17">
        <v>7</v>
      </c>
      <c r="AR565" s="18" t="s">
        <v>37</v>
      </c>
      <c r="AS565" s="19">
        <v>3782</v>
      </c>
      <c r="AT565" s="19" t="s">
        <v>37</v>
      </c>
      <c r="AV565" s="16">
        <v>226</v>
      </c>
      <c r="AW565" s="17">
        <v>29</v>
      </c>
      <c r="AX565" s="18" t="s">
        <v>37</v>
      </c>
      <c r="AY565" s="19">
        <v>452</v>
      </c>
      <c r="AZ565" s="19" t="s">
        <v>37</v>
      </c>
    </row>
    <row r="566" spans="9:52" x14ac:dyDescent="0.15">
      <c r="I566" s="14">
        <v>45125</v>
      </c>
      <c r="J566" s="15">
        <v>0</v>
      </c>
      <c r="K566" s="15">
        <v>0</v>
      </c>
      <c r="L566" s="15">
        <v>60</v>
      </c>
      <c r="M566" s="15">
        <v>59</v>
      </c>
      <c r="N566" s="15">
        <v>0</v>
      </c>
      <c r="O566" s="15">
        <v>0</v>
      </c>
      <c r="P566" s="15">
        <v>54</v>
      </c>
      <c r="Q566" s="15">
        <v>53</v>
      </c>
      <c r="R566" s="15">
        <v>0</v>
      </c>
      <c r="S566" s="15">
        <v>0</v>
      </c>
      <c r="T566" s="15">
        <v>0</v>
      </c>
      <c r="U566" s="15">
        <v>0</v>
      </c>
      <c r="V566" s="15">
        <v>0</v>
      </c>
      <c r="W566" s="15">
        <v>0</v>
      </c>
      <c r="X566" s="15">
        <v>0</v>
      </c>
      <c r="Y566" s="15">
        <v>0</v>
      </c>
      <c r="Z566" s="15">
        <v>0</v>
      </c>
      <c r="AA566" s="15">
        <v>0</v>
      </c>
      <c r="AB566" s="15">
        <v>0</v>
      </c>
      <c r="AC566" s="15">
        <v>0</v>
      </c>
      <c r="AD566" s="15">
        <v>0</v>
      </c>
      <c r="AE566" s="15">
        <v>0</v>
      </c>
      <c r="AF566" s="15">
        <v>0</v>
      </c>
      <c r="AG566" s="15">
        <v>0</v>
      </c>
      <c r="AH566" s="15">
        <v>0</v>
      </c>
      <c r="AI566" s="15">
        <v>0</v>
      </c>
      <c r="AJ566" s="15">
        <v>0</v>
      </c>
      <c r="AK566" s="15">
        <v>0</v>
      </c>
      <c r="AL566" s="15">
        <v>0</v>
      </c>
      <c r="AM566" s="15">
        <v>0</v>
      </c>
      <c r="AN566" s="15">
        <v>0</v>
      </c>
      <c r="AP566" s="16">
        <v>226</v>
      </c>
      <c r="AQ566" s="17">
        <v>7</v>
      </c>
      <c r="AR566" s="18" t="s">
        <v>37</v>
      </c>
      <c r="AS566" s="19">
        <v>4008</v>
      </c>
      <c r="AT566" s="19" t="s">
        <v>37</v>
      </c>
      <c r="AV566" s="16">
        <v>226</v>
      </c>
      <c r="AW566" s="17">
        <v>29</v>
      </c>
      <c r="AX566" s="18" t="s">
        <v>37</v>
      </c>
      <c r="AY566" s="19">
        <v>678</v>
      </c>
      <c r="AZ566" s="19" t="s">
        <v>37</v>
      </c>
    </row>
    <row r="567" spans="9:52" x14ac:dyDescent="0.15">
      <c r="I567" s="14">
        <v>45126</v>
      </c>
      <c r="J567" s="15">
        <v>0</v>
      </c>
      <c r="K567" s="15">
        <v>0</v>
      </c>
      <c r="L567" s="15">
        <v>61</v>
      </c>
      <c r="M567" s="15">
        <v>60</v>
      </c>
      <c r="N567" s="15">
        <v>0</v>
      </c>
      <c r="O567" s="15">
        <v>0</v>
      </c>
      <c r="P567" s="15">
        <v>55</v>
      </c>
      <c r="Q567" s="15">
        <v>54</v>
      </c>
      <c r="R567" s="15">
        <v>0</v>
      </c>
      <c r="S567" s="15">
        <v>0</v>
      </c>
      <c r="T567" s="15">
        <v>0</v>
      </c>
      <c r="U567" s="15">
        <v>0</v>
      </c>
      <c r="V567" s="15">
        <v>0</v>
      </c>
      <c r="W567" s="15">
        <v>0</v>
      </c>
      <c r="X567" s="15">
        <v>0</v>
      </c>
      <c r="Y567" s="15">
        <v>0</v>
      </c>
      <c r="Z567" s="15">
        <v>0</v>
      </c>
      <c r="AA567" s="15">
        <v>0</v>
      </c>
      <c r="AB567" s="15">
        <v>0</v>
      </c>
      <c r="AC567" s="15">
        <v>0</v>
      </c>
      <c r="AD567" s="15">
        <v>0</v>
      </c>
      <c r="AE567" s="15">
        <v>0</v>
      </c>
      <c r="AF567" s="15">
        <v>0</v>
      </c>
      <c r="AG567" s="15">
        <v>0</v>
      </c>
      <c r="AH567" s="15">
        <v>0</v>
      </c>
      <c r="AI567" s="15">
        <v>0</v>
      </c>
      <c r="AJ567" s="15">
        <v>0</v>
      </c>
      <c r="AK567" s="15">
        <v>0</v>
      </c>
      <c r="AL567" s="15">
        <v>0</v>
      </c>
      <c r="AM567" s="15">
        <v>0</v>
      </c>
      <c r="AN567" s="15">
        <v>0</v>
      </c>
      <c r="AP567" s="16">
        <v>230</v>
      </c>
      <c r="AQ567" s="17">
        <v>7</v>
      </c>
      <c r="AR567" s="18" t="s">
        <v>37</v>
      </c>
      <c r="AS567" s="19">
        <v>4238</v>
      </c>
      <c r="AT567" s="19" t="s">
        <v>37</v>
      </c>
      <c r="AV567" s="16">
        <v>230</v>
      </c>
      <c r="AW567" s="17">
        <v>29</v>
      </c>
      <c r="AX567" s="18" t="s">
        <v>37</v>
      </c>
      <c r="AY567" s="19">
        <v>908</v>
      </c>
      <c r="AZ567" s="19" t="s">
        <v>37</v>
      </c>
    </row>
    <row r="568" spans="9:52" x14ac:dyDescent="0.15">
      <c r="I568" s="14">
        <v>45127</v>
      </c>
      <c r="J568" s="15">
        <v>0</v>
      </c>
      <c r="K568" s="15">
        <v>0</v>
      </c>
      <c r="L568" s="15">
        <v>61</v>
      </c>
      <c r="M568" s="15">
        <v>60</v>
      </c>
      <c r="N568" s="15">
        <v>0</v>
      </c>
      <c r="O568" s="15">
        <v>0</v>
      </c>
      <c r="P568" s="15">
        <v>55</v>
      </c>
      <c r="Q568" s="15">
        <v>54</v>
      </c>
      <c r="R568" s="15">
        <v>0</v>
      </c>
      <c r="S568" s="15">
        <v>0</v>
      </c>
      <c r="T568" s="15">
        <v>0</v>
      </c>
      <c r="U568" s="15">
        <v>0</v>
      </c>
      <c r="V568" s="15">
        <v>0</v>
      </c>
      <c r="W568" s="15">
        <v>0</v>
      </c>
      <c r="X568" s="15">
        <v>0</v>
      </c>
      <c r="Y568" s="15">
        <v>0</v>
      </c>
      <c r="Z568" s="15">
        <v>0</v>
      </c>
      <c r="AA568" s="15">
        <v>0</v>
      </c>
      <c r="AB568" s="15">
        <v>0</v>
      </c>
      <c r="AC568" s="15">
        <v>0</v>
      </c>
      <c r="AD568" s="15">
        <v>0</v>
      </c>
      <c r="AE568" s="15">
        <v>0</v>
      </c>
      <c r="AF568" s="15">
        <v>0</v>
      </c>
      <c r="AG568" s="15">
        <v>0</v>
      </c>
      <c r="AH568" s="15">
        <v>0</v>
      </c>
      <c r="AI568" s="15">
        <v>0</v>
      </c>
      <c r="AJ568" s="15">
        <v>0</v>
      </c>
      <c r="AK568" s="15">
        <v>0</v>
      </c>
      <c r="AL568" s="15">
        <v>0</v>
      </c>
      <c r="AM568" s="15">
        <v>0</v>
      </c>
      <c r="AN568" s="15">
        <v>0</v>
      </c>
      <c r="AP568" s="16">
        <v>230</v>
      </c>
      <c r="AQ568" s="17">
        <v>7</v>
      </c>
      <c r="AR568" s="18" t="s">
        <v>37</v>
      </c>
      <c r="AS568" s="19">
        <v>4468</v>
      </c>
      <c r="AT568" s="19" t="s">
        <v>37</v>
      </c>
      <c r="AV568" s="16">
        <v>230</v>
      </c>
      <c r="AW568" s="17">
        <v>29</v>
      </c>
      <c r="AX568" s="18" t="s">
        <v>37</v>
      </c>
      <c r="AY568" s="19">
        <v>1138</v>
      </c>
      <c r="AZ568" s="19" t="s">
        <v>37</v>
      </c>
    </row>
    <row r="569" spans="9:52" x14ac:dyDescent="0.15">
      <c r="I569" s="14">
        <v>45128</v>
      </c>
      <c r="J569" s="15">
        <v>0</v>
      </c>
      <c r="K569" s="15">
        <v>0</v>
      </c>
      <c r="L569" s="15">
        <v>61</v>
      </c>
      <c r="M569" s="15">
        <v>60</v>
      </c>
      <c r="N569" s="15">
        <v>0</v>
      </c>
      <c r="O569" s="15">
        <v>0</v>
      </c>
      <c r="P569" s="15">
        <v>55</v>
      </c>
      <c r="Q569" s="15">
        <v>54</v>
      </c>
      <c r="R569" s="15">
        <v>0</v>
      </c>
      <c r="S569" s="15">
        <v>0</v>
      </c>
      <c r="T569" s="15">
        <v>0</v>
      </c>
      <c r="U569" s="15">
        <v>0</v>
      </c>
      <c r="V569" s="15">
        <v>0</v>
      </c>
      <c r="W569" s="15">
        <v>0</v>
      </c>
      <c r="X569" s="15">
        <v>0</v>
      </c>
      <c r="Y569" s="15">
        <v>0</v>
      </c>
      <c r="Z569" s="15">
        <v>0</v>
      </c>
      <c r="AA569" s="15">
        <v>0</v>
      </c>
      <c r="AB569" s="15">
        <v>0</v>
      </c>
      <c r="AC569" s="15">
        <v>0</v>
      </c>
      <c r="AD569" s="15">
        <v>0</v>
      </c>
      <c r="AE569" s="15">
        <v>0</v>
      </c>
      <c r="AF569" s="15">
        <v>0</v>
      </c>
      <c r="AG569" s="15">
        <v>0</v>
      </c>
      <c r="AH569" s="15">
        <v>0</v>
      </c>
      <c r="AI569" s="15">
        <v>0</v>
      </c>
      <c r="AJ569" s="15">
        <v>0</v>
      </c>
      <c r="AK569" s="15">
        <v>0</v>
      </c>
      <c r="AL569" s="15">
        <v>0</v>
      </c>
      <c r="AM569" s="15">
        <v>0</v>
      </c>
      <c r="AN569" s="15">
        <v>0</v>
      </c>
      <c r="AP569" s="16">
        <v>230</v>
      </c>
      <c r="AQ569" s="17">
        <v>7</v>
      </c>
      <c r="AR569" s="18" t="s">
        <v>37</v>
      </c>
      <c r="AS569" s="19">
        <v>4698</v>
      </c>
      <c r="AT569" s="19" t="s">
        <v>37</v>
      </c>
      <c r="AV569" s="16">
        <v>230</v>
      </c>
      <c r="AW569" s="17">
        <v>29</v>
      </c>
      <c r="AX569" s="18" t="s">
        <v>37</v>
      </c>
      <c r="AY569" s="19">
        <v>1368</v>
      </c>
      <c r="AZ569" s="19" t="s">
        <v>37</v>
      </c>
    </row>
    <row r="570" spans="9:52" x14ac:dyDescent="0.15">
      <c r="I570" s="14">
        <v>45129</v>
      </c>
      <c r="J570" s="15">
        <v>0</v>
      </c>
      <c r="K570" s="15">
        <v>0</v>
      </c>
      <c r="L570" s="15">
        <v>61</v>
      </c>
      <c r="M570" s="15">
        <v>60</v>
      </c>
      <c r="N570" s="15">
        <v>0</v>
      </c>
      <c r="O570" s="15">
        <v>0</v>
      </c>
      <c r="P570" s="15">
        <v>55</v>
      </c>
      <c r="Q570" s="15">
        <v>54</v>
      </c>
      <c r="R570" s="15">
        <v>0</v>
      </c>
      <c r="S570" s="15">
        <v>0</v>
      </c>
      <c r="T570" s="15">
        <v>0</v>
      </c>
      <c r="U570" s="15">
        <v>0</v>
      </c>
      <c r="V570" s="15">
        <v>0</v>
      </c>
      <c r="W570" s="15">
        <v>0</v>
      </c>
      <c r="X570" s="15">
        <v>0</v>
      </c>
      <c r="Y570" s="15">
        <v>0</v>
      </c>
      <c r="Z570" s="15">
        <v>0</v>
      </c>
      <c r="AA570" s="15">
        <v>0</v>
      </c>
      <c r="AB570" s="15">
        <v>0</v>
      </c>
      <c r="AC570" s="15">
        <v>0</v>
      </c>
      <c r="AD570" s="15">
        <v>0</v>
      </c>
      <c r="AE570" s="15">
        <v>0</v>
      </c>
      <c r="AF570" s="15">
        <v>0</v>
      </c>
      <c r="AG570" s="15">
        <v>0</v>
      </c>
      <c r="AH570" s="15">
        <v>0</v>
      </c>
      <c r="AI570" s="15">
        <v>0</v>
      </c>
      <c r="AJ570" s="15">
        <v>0</v>
      </c>
      <c r="AK570" s="15">
        <v>0</v>
      </c>
      <c r="AL570" s="15">
        <v>0</v>
      </c>
      <c r="AM570" s="15">
        <v>0</v>
      </c>
      <c r="AN570" s="15">
        <v>0</v>
      </c>
      <c r="AP570" s="16">
        <v>230</v>
      </c>
      <c r="AQ570" s="17">
        <v>7</v>
      </c>
      <c r="AR570" s="18" t="s">
        <v>37</v>
      </c>
      <c r="AS570" s="19">
        <v>4928</v>
      </c>
      <c r="AT570" s="19" t="s">
        <v>37</v>
      </c>
      <c r="AV570" s="16">
        <v>230</v>
      </c>
      <c r="AW570" s="17">
        <v>29</v>
      </c>
      <c r="AX570" s="18">
        <v>29</v>
      </c>
      <c r="AY570" s="19">
        <v>1598</v>
      </c>
      <c r="AZ570" s="19">
        <v>1598</v>
      </c>
    </row>
    <row r="571" spans="9:52" x14ac:dyDescent="0.15">
      <c r="I571" s="14">
        <v>45130</v>
      </c>
      <c r="J571" s="15">
        <v>0</v>
      </c>
      <c r="K571" s="15">
        <v>0</v>
      </c>
      <c r="L571" s="15">
        <v>61</v>
      </c>
      <c r="M571" s="15">
        <v>60</v>
      </c>
      <c r="N571" s="15">
        <v>0</v>
      </c>
      <c r="O571" s="15">
        <v>0</v>
      </c>
      <c r="P571" s="15">
        <v>55</v>
      </c>
      <c r="Q571" s="15">
        <v>54</v>
      </c>
      <c r="R571" s="15">
        <v>0</v>
      </c>
      <c r="S571" s="15">
        <v>0</v>
      </c>
      <c r="T571" s="15">
        <v>0</v>
      </c>
      <c r="U571" s="15">
        <v>0</v>
      </c>
      <c r="V571" s="15">
        <v>0</v>
      </c>
      <c r="W571" s="15">
        <v>0</v>
      </c>
      <c r="X571" s="15">
        <v>0</v>
      </c>
      <c r="Y571" s="15">
        <v>0</v>
      </c>
      <c r="Z571" s="15">
        <v>0</v>
      </c>
      <c r="AA571" s="15">
        <v>0</v>
      </c>
      <c r="AB571" s="15">
        <v>0</v>
      </c>
      <c r="AC571" s="15">
        <v>0</v>
      </c>
      <c r="AD571" s="15">
        <v>0</v>
      </c>
      <c r="AE571" s="15">
        <v>0</v>
      </c>
      <c r="AF571" s="15">
        <v>0</v>
      </c>
      <c r="AG571" s="15">
        <v>0</v>
      </c>
      <c r="AH571" s="15">
        <v>0</v>
      </c>
      <c r="AI571" s="15">
        <v>0</v>
      </c>
      <c r="AJ571" s="15">
        <v>0</v>
      </c>
      <c r="AK571" s="15">
        <v>0</v>
      </c>
      <c r="AL571" s="15">
        <v>0</v>
      </c>
      <c r="AM571" s="15">
        <v>0</v>
      </c>
      <c r="AN571" s="15">
        <v>0</v>
      </c>
      <c r="AP571" s="16">
        <v>230</v>
      </c>
      <c r="AQ571" s="17">
        <v>7</v>
      </c>
      <c r="AR571" s="18" t="s">
        <v>37</v>
      </c>
      <c r="AS571" s="19">
        <v>5158</v>
      </c>
      <c r="AT571" s="19" t="s">
        <v>37</v>
      </c>
      <c r="AV571" s="16">
        <v>230</v>
      </c>
      <c r="AW571" s="17">
        <v>30</v>
      </c>
      <c r="AX571" s="18" t="s">
        <v>37</v>
      </c>
      <c r="AY571" s="19">
        <v>230</v>
      </c>
      <c r="AZ571" s="19" t="s">
        <v>37</v>
      </c>
    </row>
    <row r="572" spans="9:52" x14ac:dyDescent="0.15">
      <c r="I572" s="14">
        <v>45131</v>
      </c>
      <c r="J572" s="15">
        <v>0</v>
      </c>
      <c r="K572" s="15">
        <v>0</v>
      </c>
      <c r="L572" s="15">
        <v>61</v>
      </c>
      <c r="M572" s="15">
        <v>60</v>
      </c>
      <c r="N572" s="15">
        <v>0</v>
      </c>
      <c r="O572" s="15">
        <v>0</v>
      </c>
      <c r="P572" s="15">
        <v>55</v>
      </c>
      <c r="Q572" s="15">
        <v>54</v>
      </c>
      <c r="R572" s="15">
        <v>0</v>
      </c>
      <c r="S572" s="15">
        <v>0</v>
      </c>
      <c r="T572" s="15">
        <v>0</v>
      </c>
      <c r="U572" s="15">
        <v>0</v>
      </c>
      <c r="V572" s="15">
        <v>0</v>
      </c>
      <c r="W572" s="15">
        <v>0</v>
      </c>
      <c r="X572" s="15">
        <v>0</v>
      </c>
      <c r="Y572" s="15">
        <v>0</v>
      </c>
      <c r="Z572" s="15">
        <v>0</v>
      </c>
      <c r="AA572" s="15">
        <v>0</v>
      </c>
      <c r="AB572" s="15">
        <v>0</v>
      </c>
      <c r="AC572" s="15">
        <v>0</v>
      </c>
      <c r="AD572" s="15">
        <v>0</v>
      </c>
      <c r="AE572" s="15">
        <v>0</v>
      </c>
      <c r="AF572" s="15">
        <v>0</v>
      </c>
      <c r="AG572" s="15">
        <v>0</v>
      </c>
      <c r="AH572" s="15">
        <v>0</v>
      </c>
      <c r="AI572" s="15">
        <v>0</v>
      </c>
      <c r="AJ572" s="15">
        <v>0</v>
      </c>
      <c r="AK572" s="15">
        <v>0</v>
      </c>
      <c r="AL572" s="15">
        <v>0</v>
      </c>
      <c r="AM572" s="15">
        <v>0</v>
      </c>
      <c r="AN572" s="15">
        <v>0</v>
      </c>
      <c r="AP572" s="16">
        <v>230</v>
      </c>
      <c r="AQ572" s="17">
        <v>7</v>
      </c>
      <c r="AR572" s="18" t="s">
        <v>37</v>
      </c>
      <c r="AS572" s="19">
        <v>5388</v>
      </c>
      <c r="AT572" s="19" t="s">
        <v>37</v>
      </c>
      <c r="AV572" s="16">
        <v>230</v>
      </c>
      <c r="AW572" s="17">
        <v>30</v>
      </c>
      <c r="AX572" s="18" t="s">
        <v>37</v>
      </c>
      <c r="AY572" s="19">
        <v>460</v>
      </c>
      <c r="AZ572" s="19" t="s">
        <v>37</v>
      </c>
    </row>
    <row r="573" spans="9:52" x14ac:dyDescent="0.15">
      <c r="I573" s="14">
        <v>45132</v>
      </c>
      <c r="J573" s="15">
        <v>0</v>
      </c>
      <c r="K573" s="15">
        <v>0</v>
      </c>
      <c r="L573" s="15">
        <v>61</v>
      </c>
      <c r="M573" s="15">
        <v>60</v>
      </c>
      <c r="N573" s="15">
        <v>0</v>
      </c>
      <c r="O573" s="15">
        <v>0</v>
      </c>
      <c r="P573" s="15">
        <v>55</v>
      </c>
      <c r="Q573" s="15">
        <v>54</v>
      </c>
      <c r="R573" s="15">
        <v>0</v>
      </c>
      <c r="S573" s="15">
        <v>0</v>
      </c>
      <c r="T573" s="15">
        <v>0</v>
      </c>
      <c r="U573" s="15">
        <v>0</v>
      </c>
      <c r="V573" s="15">
        <v>0</v>
      </c>
      <c r="W573" s="15">
        <v>0</v>
      </c>
      <c r="X573" s="15">
        <v>0</v>
      </c>
      <c r="Y573" s="15">
        <v>0</v>
      </c>
      <c r="Z573" s="15">
        <v>0</v>
      </c>
      <c r="AA573" s="15">
        <v>0</v>
      </c>
      <c r="AB573" s="15">
        <v>0</v>
      </c>
      <c r="AC573" s="15">
        <v>0</v>
      </c>
      <c r="AD573" s="15">
        <v>0</v>
      </c>
      <c r="AE573" s="15">
        <v>0</v>
      </c>
      <c r="AF573" s="15">
        <v>0</v>
      </c>
      <c r="AG573" s="15">
        <v>0</v>
      </c>
      <c r="AH573" s="15">
        <v>0</v>
      </c>
      <c r="AI573" s="15">
        <v>0</v>
      </c>
      <c r="AJ573" s="15">
        <v>0</v>
      </c>
      <c r="AK573" s="15">
        <v>0</v>
      </c>
      <c r="AL573" s="15">
        <v>0</v>
      </c>
      <c r="AM573" s="15">
        <v>0</v>
      </c>
      <c r="AN573" s="15">
        <v>0</v>
      </c>
      <c r="AP573" s="16">
        <v>230</v>
      </c>
      <c r="AQ573" s="17">
        <v>7</v>
      </c>
      <c r="AR573" s="18" t="s">
        <v>37</v>
      </c>
      <c r="AS573" s="19">
        <v>5618</v>
      </c>
      <c r="AT573" s="19" t="s">
        <v>37</v>
      </c>
      <c r="AV573" s="16">
        <v>230</v>
      </c>
      <c r="AW573" s="17">
        <v>30</v>
      </c>
      <c r="AX573" s="18" t="s">
        <v>37</v>
      </c>
      <c r="AY573" s="19">
        <v>690</v>
      </c>
      <c r="AZ573" s="19" t="s">
        <v>37</v>
      </c>
    </row>
    <row r="574" spans="9:52" x14ac:dyDescent="0.15">
      <c r="I574" s="14">
        <v>45133</v>
      </c>
      <c r="J574" s="15">
        <v>0</v>
      </c>
      <c r="K574" s="15">
        <v>0</v>
      </c>
      <c r="L574" s="15">
        <v>62</v>
      </c>
      <c r="M574" s="15">
        <v>61</v>
      </c>
      <c r="N574" s="15">
        <v>0</v>
      </c>
      <c r="O574" s="15">
        <v>0</v>
      </c>
      <c r="P574" s="15">
        <v>56</v>
      </c>
      <c r="Q574" s="15">
        <v>55</v>
      </c>
      <c r="R574" s="15">
        <v>0</v>
      </c>
      <c r="S574" s="15">
        <v>0</v>
      </c>
      <c r="T574" s="15">
        <v>0</v>
      </c>
      <c r="U574" s="15">
        <v>0</v>
      </c>
      <c r="V574" s="15">
        <v>0</v>
      </c>
      <c r="W574" s="15">
        <v>0</v>
      </c>
      <c r="X574" s="15">
        <v>0</v>
      </c>
      <c r="Y574" s="15">
        <v>0</v>
      </c>
      <c r="Z574" s="15">
        <v>0</v>
      </c>
      <c r="AA574" s="15">
        <v>0</v>
      </c>
      <c r="AB574" s="15">
        <v>0</v>
      </c>
      <c r="AC574" s="15">
        <v>0</v>
      </c>
      <c r="AD574" s="15">
        <v>0</v>
      </c>
      <c r="AE574" s="15">
        <v>0</v>
      </c>
      <c r="AF574" s="15">
        <v>0</v>
      </c>
      <c r="AG574" s="15">
        <v>0</v>
      </c>
      <c r="AH574" s="15">
        <v>0</v>
      </c>
      <c r="AI574" s="15">
        <v>0</v>
      </c>
      <c r="AJ574" s="15">
        <v>0</v>
      </c>
      <c r="AK574" s="15">
        <v>0</v>
      </c>
      <c r="AL574" s="15">
        <v>0</v>
      </c>
      <c r="AM574" s="15">
        <v>0</v>
      </c>
      <c r="AN574" s="15">
        <v>0</v>
      </c>
      <c r="AP574" s="16">
        <v>234</v>
      </c>
      <c r="AQ574" s="17">
        <v>7</v>
      </c>
      <c r="AR574" s="18" t="s">
        <v>37</v>
      </c>
      <c r="AS574" s="19">
        <v>5852</v>
      </c>
      <c r="AT574" s="19" t="s">
        <v>37</v>
      </c>
      <c r="AV574" s="16">
        <v>234</v>
      </c>
      <c r="AW574" s="17">
        <v>30</v>
      </c>
      <c r="AX574" s="18" t="s">
        <v>37</v>
      </c>
      <c r="AY574" s="19">
        <v>924</v>
      </c>
      <c r="AZ574" s="19" t="s">
        <v>37</v>
      </c>
    </row>
    <row r="575" spans="9:52" x14ac:dyDescent="0.15">
      <c r="I575" s="14">
        <v>45134</v>
      </c>
      <c r="J575" s="15">
        <v>0</v>
      </c>
      <c r="K575" s="15">
        <v>0</v>
      </c>
      <c r="L575" s="15">
        <v>62</v>
      </c>
      <c r="M575" s="15">
        <v>61</v>
      </c>
      <c r="N575" s="15">
        <v>0</v>
      </c>
      <c r="O575" s="15">
        <v>0</v>
      </c>
      <c r="P575" s="15">
        <v>56</v>
      </c>
      <c r="Q575" s="15">
        <v>55</v>
      </c>
      <c r="R575" s="15">
        <v>0</v>
      </c>
      <c r="S575" s="15">
        <v>0</v>
      </c>
      <c r="T575" s="15">
        <v>0</v>
      </c>
      <c r="U575" s="15">
        <v>0</v>
      </c>
      <c r="V575" s="15">
        <v>0</v>
      </c>
      <c r="W575" s="15">
        <v>0</v>
      </c>
      <c r="X575" s="15">
        <v>0</v>
      </c>
      <c r="Y575" s="15">
        <v>0</v>
      </c>
      <c r="Z575" s="15">
        <v>0</v>
      </c>
      <c r="AA575" s="15">
        <v>0</v>
      </c>
      <c r="AB575" s="15">
        <v>0</v>
      </c>
      <c r="AC575" s="15">
        <v>0</v>
      </c>
      <c r="AD575" s="15">
        <v>0</v>
      </c>
      <c r="AE575" s="15">
        <v>0</v>
      </c>
      <c r="AF575" s="15">
        <v>0</v>
      </c>
      <c r="AG575" s="15">
        <v>0</v>
      </c>
      <c r="AH575" s="15">
        <v>0</v>
      </c>
      <c r="AI575" s="15">
        <v>0</v>
      </c>
      <c r="AJ575" s="15">
        <v>0</v>
      </c>
      <c r="AK575" s="15">
        <v>0</v>
      </c>
      <c r="AL575" s="15">
        <v>0</v>
      </c>
      <c r="AM575" s="15">
        <v>0</v>
      </c>
      <c r="AN575" s="15">
        <v>0</v>
      </c>
      <c r="AP575" s="16">
        <v>234</v>
      </c>
      <c r="AQ575" s="17">
        <v>7</v>
      </c>
      <c r="AR575" s="18" t="s">
        <v>37</v>
      </c>
      <c r="AS575" s="19">
        <v>6086</v>
      </c>
      <c r="AT575" s="19" t="s">
        <v>37</v>
      </c>
      <c r="AV575" s="16">
        <v>234</v>
      </c>
      <c r="AW575" s="17">
        <v>30</v>
      </c>
      <c r="AX575" s="18" t="s">
        <v>37</v>
      </c>
      <c r="AY575" s="19">
        <v>1158</v>
      </c>
      <c r="AZ575" s="19" t="s">
        <v>37</v>
      </c>
    </row>
    <row r="576" spans="9:52" x14ac:dyDescent="0.15">
      <c r="I576" s="14">
        <v>45135</v>
      </c>
      <c r="J576" s="15">
        <v>0</v>
      </c>
      <c r="K576" s="15">
        <v>0</v>
      </c>
      <c r="L576" s="15">
        <v>62</v>
      </c>
      <c r="M576" s="15">
        <v>61</v>
      </c>
      <c r="N576" s="15">
        <v>0</v>
      </c>
      <c r="O576" s="15">
        <v>0</v>
      </c>
      <c r="P576" s="15">
        <v>56</v>
      </c>
      <c r="Q576" s="15">
        <v>55</v>
      </c>
      <c r="R576" s="15">
        <v>0</v>
      </c>
      <c r="S576" s="15">
        <v>0</v>
      </c>
      <c r="T576" s="15">
        <v>0</v>
      </c>
      <c r="U576" s="15">
        <v>0</v>
      </c>
      <c r="V576" s="15">
        <v>0</v>
      </c>
      <c r="W576" s="15">
        <v>0</v>
      </c>
      <c r="X576" s="15">
        <v>0</v>
      </c>
      <c r="Y576" s="15">
        <v>0</v>
      </c>
      <c r="Z576" s="15">
        <v>0</v>
      </c>
      <c r="AA576" s="15">
        <v>0</v>
      </c>
      <c r="AB576" s="15">
        <v>0</v>
      </c>
      <c r="AC576" s="15">
        <v>0</v>
      </c>
      <c r="AD576" s="15">
        <v>0</v>
      </c>
      <c r="AE576" s="15">
        <v>0</v>
      </c>
      <c r="AF576" s="15">
        <v>0</v>
      </c>
      <c r="AG576" s="15">
        <v>0</v>
      </c>
      <c r="AH576" s="15">
        <v>0</v>
      </c>
      <c r="AI576" s="15">
        <v>0</v>
      </c>
      <c r="AJ576" s="15">
        <v>0</v>
      </c>
      <c r="AK576" s="15">
        <v>0</v>
      </c>
      <c r="AL576" s="15">
        <v>0</v>
      </c>
      <c r="AM576" s="15">
        <v>0</v>
      </c>
      <c r="AN576" s="15">
        <v>0</v>
      </c>
      <c r="AP576" s="16">
        <v>234</v>
      </c>
      <c r="AQ576" s="17">
        <v>7</v>
      </c>
      <c r="AR576" s="18" t="s">
        <v>37</v>
      </c>
      <c r="AS576" s="19">
        <v>6320</v>
      </c>
      <c r="AT576" s="19" t="s">
        <v>37</v>
      </c>
      <c r="AV576" s="16">
        <v>234</v>
      </c>
      <c r="AW576" s="17">
        <v>30</v>
      </c>
      <c r="AX576" s="18" t="s">
        <v>37</v>
      </c>
      <c r="AY576" s="19">
        <v>1392</v>
      </c>
      <c r="AZ576" s="19" t="s">
        <v>37</v>
      </c>
    </row>
    <row r="577" spans="9:52" x14ac:dyDescent="0.15">
      <c r="I577" s="14">
        <v>45136</v>
      </c>
      <c r="J577" s="15">
        <v>0</v>
      </c>
      <c r="K577" s="15">
        <v>0</v>
      </c>
      <c r="L577" s="15">
        <v>62</v>
      </c>
      <c r="M577" s="15">
        <v>61</v>
      </c>
      <c r="N577" s="15">
        <v>0</v>
      </c>
      <c r="O577" s="15">
        <v>0</v>
      </c>
      <c r="P577" s="15">
        <v>56</v>
      </c>
      <c r="Q577" s="15">
        <v>55</v>
      </c>
      <c r="R577" s="15">
        <v>0</v>
      </c>
      <c r="S577" s="15">
        <v>0</v>
      </c>
      <c r="T577" s="15">
        <v>0</v>
      </c>
      <c r="U577" s="15">
        <v>0</v>
      </c>
      <c r="V577" s="15">
        <v>0</v>
      </c>
      <c r="W577" s="15">
        <v>0</v>
      </c>
      <c r="X577" s="15">
        <v>0</v>
      </c>
      <c r="Y577" s="15">
        <v>0</v>
      </c>
      <c r="Z577" s="15">
        <v>0</v>
      </c>
      <c r="AA577" s="15">
        <v>0</v>
      </c>
      <c r="AB577" s="15">
        <v>0</v>
      </c>
      <c r="AC577" s="15">
        <v>0</v>
      </c>
      <c r="AD577" s="15">
        <v>0</v>
      </c>
      <c r="AE577" s="15">
        <v>0</v>
      </c>
      <c r="AF577" s="15">
        <v>0</v>
      </c>
      <c r="AG577" s="15">
        <v>0</v>
      </c>
      <c r="AH577" s="15">
        <v>0</v>
      </c>
      <c r="AI577" s="15">
        <v>0</v>
      </c>
      <c r="AJ577" s="15">
        <v>0</v>
      </c>
      <c r="AK577" s="15">
        <v>0</v>
      </c>
      <c r="AL577" s="15">
        <v>0</v>
      </c>
      <c r="AM577" s="15">
        <v>0</v>
      </c>
      <c r="AN577" s="15">
        <v>0</v>
      </c>
      <c r="AP577" s="16">
        <v>234</v>
      </c>
      <c r="AQ577" s="17">
        <v>7</v>
      </c>
      <c r="AR577" s="18" t="s">
        <v>37</v>
      </c>
      <c r="AS577" s="19">
        <v>6554</v>
      </c>
      <c r="AT577" s="19" t="s">
        <v>37</v>
      </c>
      <c r="AV577" s="16">
        <v>234</v>
      </c>
      <c r="AW577" s="17">
        <v>30</v>
      </c>
      <c r="AX577" s="18">
        <v>30</v>
      </c>
      <c r="AY577" s="19">
        <v>1626</v>
      </c>
      <c r="AZ577" s="19">
        <v>1626</v>
      </c>
    </row>
    <row r="578" spans="9:52" x14ac:dyDescent="0.15">
      <c r="I578" s="14">
        <v>45137</v>
      </c>
      <c r="J578" s="15">
        <v>0</v>
      </c>
      <c r="K578" s="15">
        <v>0</v>
      </c>
      <c r="L578" s="15">
        <v>62</v>
      </c>
      <c r="M578" s="15">
        <v>61</v>
      </c>
      <c r="N578" s="15">
        <v>0</v>
      </c>
      <c r="O578" s="15">
        <v>0</v>
      </c>
      <c r="P578" s="15">
        <v>56</v>
      </c>
      <c r="Q578" s="15">
        <v>55</v>
      </c>
      <c r="R578" s="15">
        <v>0</v>
      </c>
      <c r="S578" s="15">
        <v>0</v>
      </c>
      <c r="T578" s="15">
        <v>0</v>
      </c>
      <c r="U578" s="15">
        <v>0</v>
      </c>
      <c r="V578" s="15">
        <v>0</v>
      </c>
      <c r="W578" s="15">
        <v>0</v>
      </c>
      <c r="X578" s="15">
        <v>0</v>
      </c>
      <c r="Y578" s="15">
        <v>0</v>
      </c>
      <c r="Z578" s="15">
        <v>0</v>
      </c>
      <c r="AA578" s="15">
        <v>0</v>
      </c>
      <c r="AB578" s="15">
        <v>0</v>
      </c>
      <c r="AC578" s="15">
        <v>0</v>
      </c>
      <c r="AD578" s="15">
        <v>0</v>
      </c>
      <c r="AE578" s="15">
        <v>0</v>
      </c>
      <c r="AF578" s="15">
        <v>0</v>
      </c>
      <c r="AG578" s="15">
        <v>0</v>
      </c>
      <c r="AH578" s="15">
        <v>0</v>
      </c>
      <c r="AI578" s="15">
        <v>0</v>
      </c>
      <c r="AJ578" s="15">
        <v>0</v>
      </c>
      <c r="AK578" s="15">
        <v>0</v>
      </c>
      <c r="AL578" s="15">
        <v>0</v>
      </c>
      <c r="AM578" s="15">
        <v>0</v>
      </c>
      <c r="AN578" s="15">
        <v>0</v>
      </c>
      <c r="AP578" s="16">
        <v>234</v>
      </c>
      <c r="AQ578" s="17">
        <v>7</v>
      </c>
      <c r="AR578" s="18" t="s">
        <v>37</v>
      </c>
      <c r="AS578" s="19">
        <v>6788</v>
      </c>
      <c r="AT578" s="19" t="s">
        <v>37</v>
      </c>
      <c r="AV578" s="16">
        <v>234</v>
      </c>
      <c r="AW578" s="17">
        <v>31</v>
      </c>
      <c r="AX578" s="18" t="s">
        <v>37</v>
      </c>
      <c r="AY578" s="19">
        <v>234</v>
      </c>
      <c r="AZ578" s="19" t="s">
        <v>37</v>
      </c>
    </row>
    <row r="579" spans="9:52" x14ac:dyDescent="0.15">
      <c r="I579" s="14">
        <v>45138</v>
      </c>
      <c r="J579" s="15">
        <v>0</v>
      </c>
      <c r="K579" s="15">
        <v>0</v>
      </c>
      <c r="L579" s="15">
        <v>62</v>
      </c>
      <c r="M579" s="15">
        <v>61</v>
      </c>
      <c r="N579" s="15">
        <v>0</v>
      </c>
      <c r="O579" s="15">
        <v>0</v>
      </c>
      <c r="P579" s="15">
        <v>56</v>
      </c>
      <c r="Q579" s="15">
        <v>55</v>
      </c>
      <c r="R579" s="15">
        <v>0</v>
      </c>
      <c r="S579" s="15">
        <v>0</v>
      </c>
      <c r="T579" s="15">
        <v>0</v>
      </c>
      <c r="U579" s="15">
        <v>0</v>
      </c>
      <c r="V579" s="15">
        <v>0</v>
      </c>
      <c r="W579" s="15">
        <v>0</v>
      </c>
      <c r="X579" s="15">
        <v>0</v>
      </c>
      <c r="Y579" s="15">
        <v>0</v>
      </c>
      <c r="Z579" s="15">
        <v>0</v>
      </c>
      <c r="AA579" s="15">
        <v>0</v>
      </c>
      <c r="AB579" s="15">
        <v>0</v>
      </c>
      <c r="AC579" s="15">
        <v>0</v>
      </c>
      <c r="AD579" s="15">
        <v>0</v>
      </c>
      <c r="AE579" s="15">
        <v>0</v>
      </c>
      <c r="AF579" s="15">
        <v>0</v>
      </c>
      <c r="AG579" s="15">
        <v>0</v>
      </c>
      <c r="AH579" s="15">
        <v>0</v>
      </c>
      <c r="AI579" s="15">
        <v>0</v>
      </c>
      <c r="AJ579" s="15">
        <v>0</v>
      </c>
      <c r="AK579" s="15">
        <v>0</v>
      </c>
      <c r="AL579" s="15">
        <v>0</v>
      </c>
      <c r="AM579" s="15">
        <v>0</v>
      </c>
      <c r="AN579" s="15">
        <v>0</v>
      </c>
      <c r="AP579" s="16">
        <v>234</v>
      </c>
      <c r="AQ579" s="17">
        <v>7</v>
      </c>
      <c r="AR579" s="18">
        <v>7</v>
      </c>
      <c r="AS579" s="19">
        <v>7022</v>
      </c>
      <c r="AT579" s="19">
        <v>7022</v>
      </c>
      <c r="AV579" s="16">
        <v>234</v>
      </c>
      <c r="AW579" s="17">
        <v>31</v>
      </c>
      <c r="AX579" s="18" t="s">
        <v>37</v>
      </c>
      <c r="AY579" s="19">
        <v>468</v>
      </c>
      <c r="AZ579" s="19" t="s">
        <v>37</v>
      </c>
    </row>
    <row r="580" spans="9:52" x14ac:dyDescent="0.15">
      <c r="I580" s="14">
        <v>45139</v>
      </c>
      <c r="J580" s="15">
        <v>0</v>
      </c>
      <c r="K580" s="15">
        <v>0</v>
      </c>
      <c r="L580" s="15">
        <v>62</v>
      </c>
      <c r="M580" s="15">
        <v>61</v>
      </c>
      <c r="N580" s="15">
        <v>0</v>
      </c>
      <c r="O580" s="15">
        <v>0</v>
      </c>
      <c r="P580" s="15">
        <v>56</v>
      </c>
      <c r="Q580" s="15">
        <v>55</v>
      </c>
      <c r="R580" s="15">
        <v>0</v>
      </c>
      <c r="S580" s="15">
        <v>0</v>
      </c>
      <c r="T580" s="15">
        <v>0</v>
      </c>
      <c r="U580" s="15">
        <v>0</v>
      </c>
      <c r="V580" s="15">
        <v>0</v>
      </c>
      <c r="W580" s="15">
        <v>0</v>
      </c>
      <c r="X580" s="15">
        <v>0</v>
      </c>
      <c r="Y580" s="15">
        <v>0</v>
      </c>
      <c r="Z580" s="15">
        <v>0</v>
      </c>
      <c r="AA580" s="15">
        <v>0</v>
      </c>
      <c r="AB580" s="15">
        <v>0</v>
      </c>
      <c r="AC580" s="15">
        <v>0</v>
      </c>
      <c r="AD580" s="15">
        <v>0</v>
      </c>
      <c r="AE580" s="15">
        <v>0</v>
      </c>
      <c r="AF580" s="15">
        <v>0</v>
      </c>
      <c r="AG580" s="15">
        <v>0</v>
      </c>
      <c r="AH580" s="15">
        <v>0</v>
      </c>
      <c r="AI580" s="15">
        <v>0</v>
      </c>
      <c r="AJ580" s="15">
        <v>0</v>
      </c>
      <c r="AK580" s="15">
        <v>0</v>
      </c>
      <c r="AL580" s="15">
        <v>0</v>
      </c>
      <c r="AM580" s="15">
        <v>0</v>
      </c>
      <c r="AN580" s="15">
        <v>0</v>
      </c>
      <c r="AP580" s="16">
        <v>234</v>
      </c>
      <c r="AQ580" s="17">
        <v>8</v>
      </c>
      <c r="AR580" s="18" t="s">
        <v>37</v>
      </c>
      <c r="AS580" s="19">
        <v>234</v>
      </c>
      <c r="AT580" s="19" t="s">
        <v>37</v>
      </c>
      <c r="AV580" s="16">
        <v>234</v>
      </c>
      <c r="AW580" s="17">
        <v>31</v>
      </c>
      <c r="AX580" s="18" t="s">
        <v>37</v>
      </c>
      <c r="AY580" s="19">
        <v>702</v>
      </c>
      <c r="AZ580" s="19" t="s">
        <v>37</v>
      </c>
    </row>
    <row r="581" spans="9:52" x14ac:dyDescent="0.15">
      <c r="I581" s="14">
        <v>45140</v>
      </c>
      <c r="J581" s="15">
        <v>0</v>
      </c>
      <c r="K581" s="15">
        <v>0</v>
      </c>
      <c r="L581" s="15">
        <v>63</v>
      </c>
      <c r="M581" s="15">
        <v>62</v>
      </c>
      <c r="N581" s="15">
        <v>0</v>
      </c>
      <c r="O581" s="15">
        <v>0</v>
      </c>
      <c r="P581" s="15">
        <v>57</v>
      </c>
      <c r="Q581" s="15">
        <v>56</v>
      </c>
      <c r="R581" s="15">
        <v>0</v>
      </c>
      <c r="S581" s="15">
        <v>0</v>
      </c>
      <c r="T581" s="15">
        <v>0</v>
      </c>
      <c r="U581" s="15">
        <v>0</v>
      </c>
      <c r="V581" s="15">
        <v>0</v>
      </c>
      <c r="W581" s="15">
        <v>0</v>
      </c>
      <c r="X581" s="15">
        <v>0</v>
      </c>
      <c r="Y581" s="15">
        <v>0</v>
      </c>
      <c r="Z581" s="15">
        <v>0</v>
      </c>
      <c r="AA581" s="15">
        <v>0</v>
      </c>
      <c r="AB581" s="15">
        <v>0</v>
      </c>
      <c r="AC581" s="15">
        <v>0</v>
      </c>
      <c r="AD581" s="15">
        <v>0</v>
      </c>
      <c r="AE581" s="15">
        <v>0</v>
      </c>
      <c r="AF581" s="15">
        <v>0</v>
      </c>
      <c r="AG581" s="15">
        <v>0</v>
      </c>
      <c r="AH581" s="15">
        <v>0</v>
      </c>
      <c r="AI581" s="15">
        <v>0</v>
      </c>
      <c r="AJ581" s="15">
        <v>0</v>
      </c>
      <c r="AK581" s="15">
        <v>0</v>
      </c>
      <c r="AL581" s="15">
        <v>0</v>
      </c>
      <c r="AM581" s="15">
        <v>0</v>
      </c>
      <c r="AN581" s="15">
        <v>0</v>
      </c>
      <c r="AP581" s="16">
        <v>238</v>
      </c>
      <c r="AQ581" s="17">
        <v>8</v>
      </c>
      <c r="AR581" s="18" t="s">
        <v>37</v>
      </c>
      <c r="AS581" s="19">
        <v>472</v>
      </c>
      <c r="AT581" s="19" t="s">
        <v>37</v>
      </c>
      <c r="AV581" s="16">
        <v>238</v>
      </c>
      <c r="AW581" s="17">
        <v>31</v>
      </c>
      <c r="AX581" s="18" t="s">
        <v>37</v>
      </c>
      <c r="AY581" s="19">
        <v>940</v>
      </c>
      <c r="AZ581" s="19" t="s">
        <v>37</v>
      </c>
    </row>
    <row r="582" spans="9:52" x14ac:dyDescent="0.15">
      <c r="I582" s="14">
        <v>45141</v>
      </c>
      <c r="J582" s="15">
        <v>0</v>
      </c>
      <c r="K582" s="15">
        <v>0</v>
      </c>
      <c r="L582" s="15">
        <v>63</v>
      </c>
      <c r="M582" s="15">
        <v>62</v>
      </c>
      <c r="N582" s="15">
        <v>0</v>
      </c>
      <c r="O582" s="15">
        <v>0</v>
      </c>
      <c r="P582" s="15">
        <v>57</v>
      </c>
      <c r="Q582" s="15">
        <v>56</v>
      </c>
      <c r="R582" s="15">
        <v>0</v>
      </c>
      <c r="S582" s="15">
        <v>0</v>
      </c>
      <c r="T582" s="15">
        <v>0</v>
      </c>
      <c r="U582" s="15">
        <v>0</v>
      </c>
      <c r="V582" s="15">
        <v>0</v>
      </c>
      <c r="W582" s="15">
        <v>0</v>
      </c>
      <c r="X582" s="15">
        <v>0</v>
      </c>
      <c r="Y582" s="15">
        <v>0</v>
      </c>
      <c r="Z582" s="15">
        <v>0</v>
      </c>
      <c r="AA582" s="15">
        <v>0</v>
      </c>
      <c r="AB582" s="15">
        <v>0</v>
      </c>
      <c r="AC582" s="15">
        <v>0</v>
      </c>
      <c r="AD582" s="15">
        <v>0</v>
      </c>
      <c r="AE582" s="15">
        <v>0</v>
      </c>
      <c r="AF582" s="15">
        <v>0</v>
      </c>
      <c r="AG582" s="15">
        <v>0</v>
      </c>
      <c r="AH582" s="15">
        <v>0</v>
      </c>
      <c r="AI582" s="15">
        <v>0</v>
      </c>
      <c r="AJ582" s="15">
        <v>0</v>
      </c>
      <c r="AK582" s="15">
        <v>0</v>
      </c>
      <c r="AL582" s="15">
        <v>0</v>
      </c>
      <c r="AM582" s="15">
        <v>0</v>
      </c>
      <c r="AN582" s="15">
        <v>0</v>
      </c>
      <c r="AP582" s="16">
        <v>238</v>
      </c>
      <c r="AQ582" s="17">
        <v>8</v>
      </c>
      <c r="AR582" s="18" t="s">
        <v>37</v>
      </c>
      <c r="AS582" s="19">
        <v>710</v>
      </c>
      <c r="AT582" s="19" t="s">
        <v>37</v>
      </c>
      <c r="AV582" s="16">
        <v>238</v>
      </c>
      <c r="AW582" s="17">
        <v>31</v>
      </c>
      <c r="AX582" s="18" t="s">
        <v>37</v>
      </c>
      <c r="AY582" s="19">
        <v>1178</v>
      </c>
      <c r="AZ582" s="19" t="s">
        <v>37</v>
      </c>
    </row>
    <row r="583" spans="9:52" x14ac:dyDescent="0.15">
      <c r="I583" s="14">
        <v>45142</v>
      </c>
      <c r="J583" s="15">
        <v>0</v>
      </c>
      <c r="K583" s="15">
        <v>0</v>
      </c>
      <c r="L583" s="15">
        <v>63</v>
      </c>
      <c r="M583" s="15">
        <v>62</v>
      </c>
      <c r="N583" s="15">
        <v>0</v>
      </c>
      <c r="O583" s="15">
        <v>0</v>
      </c>
      <c r="P583" s="15">
        <v>57</v>
      </c>
      <c r="Q583" s="15">
        <v>56</v>
      </c>
      <c r="R583" s="15">
        <v>0</v>
      </c>
      <c r="S583" s="15">
        <v>0</v>
      </c>
      <c r="T583" s="15">
        <v>0</v>
      </c>
      <c r="U583" s="15">
        <v>0</v>
      </c>
      <c r="V583" s="15">
        <v>0</v>
      </c>
      <c r="W583" s="15">
        <v>0</v>
      </c>
      <c r="X583" s="15">
        <v>0</v>
      </c>
      <c r="Y583" s="15">
        <v>0</v>
      </c>
      <c r="Z583" s="15">
        <v>0</v>
      </c>
      <c r="AA583" s="15">
        <v>0</v>
      </c>
      <c r="AB583" s="15">
        <v>0</v>
      </c>
      <c r="AC583" s="15">
        <v>0</v>
      </c>
      <c r="AD583" s="15">
        <v>0</v>
      </c>
      <c r="AE583" s="15">
        <v>0</v>
      </c>
      <c r="AF583" s="15">
        <v>0</v>
      </c>
      <c r="AG583" s="15">
        <v>0</v>
      </c>
      <c r="AH583" s="15">
        <v>0</v>
      </c>
      <c r="AI583" s="15">
        <v>0</v>
      </c>
      <c r="AJ583" s="15">
        <v>0</v>
      </c>
      <c r="AK583" s="15">
        <v>0</v>
      </c>
      <c r="AL583" s="15">
        <v>0</v>
      </c>
      <c r="AM583" s="15">
        <v>0</v>
      </c>
      <c r="AN583" s="15">
        <v>0</v>
      </c>
      <c r="AP583" s="16">
        <v>238</v>
      </c>
      <c r="AQ583" s="17">
        <v>8</v>
      </c>
      <c r="AR583" s="18" t="s">
        <v>37</v>
      </c>
      <c r="AS583" s="19">
        <v>948</v>
      </c>
      <c r="AT583" s="19" t="s">
        <v>37</v>
      </c>
      <c r="AV583" s="16">
        <v>238</v>
      </c>
      <c r="AW583" s="17">
        <v>31</v>
      </c>
      <c r="AX583" s="18" t="s">
        <v>37</v>
      </c>
      <c r="AY583" s="19">
        <v>1416</v>
      </c>
      <c r="AZ583" s="19" t="s">
        <v>37</v>
      </c>
    </row>
    <row r="584" spans="9:52" x14ac:dyDescent="0.15">
      <c r="I584" s="14">
        <v>45143</v>
      </c>
      <c r="J584" s="15">
        <v>0</v>
      </c>
      <c r="K584" s="15">
        <v>0</v>
      </c>
      <c r="L584" s="15">
        <v>63</v>
      </c>
      <c r="M584" s="15">
        <v>62</v>
      </c>
      <c r="N584" s="15">
        <v>0</v>
      </c>
      <c r="O584" s="15">
        <v>0</v>
      </c>
      <c r="P584" s="15">
        <v>57</v>
      </c>
      <c r="Q584" s="15">
        <v>56</v>
      </c>
      <c r="R584" s="15">
        <v>0</v>
      </c>
      <c r="S584" s="15">
        <v>0</v>
      </c>
      <c r="T584" s="15">
        <v>0</v>
      </c>
      <c r="U584" s="15">
        <v>0</v>
      </c>
      <c r="V584" s="15">
        <v>0</v>
      </c>
      <c r="W584" s="15">
        <v>0</v>
      </c>
      <c r="X584" s="15">
        <v>0</v>
      </c>
      <c r="Y584" s="15">
        <v>0</v>
      </c>
      <c r="Z584" s="15">
        <v>0</v>
      </c>
      <c r="AA584" s="15">
        <v>0</v>
      </c>
      <c r="AB584" s="15">
        <v>0</v>
      </c>
      <c r="AC584" s="15">
        <v>0</v>
      </c>
      <c r="AD584" s="15">
        <v>0</v>
      </c>
      <c r="AE584" s="15">
        <v>0</v>
      </c>
      <c r="AF584" s="15">
        <v>0</v>
      </c>
      <c r="AG584" s="15">
        <v>0</v>
      </c>
      <c r="AH584" s="15">
        <v>0</v>
      </c>
      <c r="AI584" s="15">
        <v>0</v>
      </c>
      <c r="AJ584" s="15">
        <v>0</v>
      </c>
      <c r="AK584" s="15">
        <v>0</v>
      </c>
      <c r="AL584" s="15">
        <v>0</v>
      </c>
      <c r="AM584" s="15">
        <v>0</v>
      </c>
      <c r="AN584" s="15">
        <v>0</v>
      </c>
      <c r="AP584" s="16">
        <v>238</v>
      </c>
      <c r="AQ584" s="17">
        <v>8</v>
      </c>
      <c r="AR584" s="18" t="s">
        <v>37</v>
      </c>
      <c r="AS584" s="19">
        <v>1186</v>
      </c>
      <c r="AT584" s="19" t="s">
        <v>37</v>
      </c>
      <c r="AV584" s="16">
        <v>238</v>
      </c>
      <c r="AW584" s="17">
        <v>31</v>
      </c>
      <c r="AX584" s="18">
        <v>31</v>
      </c>
      <c r="AY584" s="19">
        <v>1654</v>
      </c>
      <c r="AZ584" s="19">
        <v>1654</v>
      </c>
    </row>
    <row r="585" spans="9:52" x14ac:dyDescent="0.15">
      <c r="I585" s="14">
        <v>45144</v>
      </c>
      <c r="J585" s="15">
        <v>0</v>
      </c>
      <c r="K585" s="15">
        <v>0</v>
      </c>
      <c r="L585" s="15">
        <v>63</v>
      </c>
      <c r="M585" s="15">
        <v>62</v>
      </c>
      <c r="N585" s="15">
        <v>0</v>
      </c>
      <c r="O585" s="15">
        <v>0</v>
      </c>
      <c r="P585" s="15">
        <v>57</v>
      </c>
      <c r="Q585" s="15">
        <v>56</v>
      </c>
      <c r="R585" s="15">
        <v>0</v>
      </c>
      <c r="S585" s="15">
        <v>0</v>
      </c>
      <c r="T585" s="15">
        <v>0</v>
      </c>
      <c r="U585" s="15">
        <v>0</v>
      </c>
      <c r="V585" s="15">
        <v>0</v>
      </c>
      <c r="W585" s="15">
        <v>0</v>
      </c>
      <c r="X585" s="15">
        <v>0</v>
      </c>
      <c r="Y585" s="15">
        <v>0</v>
      </c>
      <c r="Z585" s="15">
        <v>0</v>
      </c>
      <c r="AA585" s="15">
        <v>0</v>
      </c>
      <c r="AB585" s="15">
        <v>0</v>
      </c>
      <c r="AC585" s="15">
        <v>0</v>
      </c>
      <c r="AD585" s="15">
        <v>0</v>
      </c>
      <c r="AE585" s="15">
        <v>0</v>
      </c>
      <c r="AF585" s="15">
        <v>0</v>
      </c>
      <c r="AG585" s="15">
        <v>0</v>
      </c>
      <c r="AH585" s="15">
        <v>0</v>
      </c>
      <c r="AI585" s="15">
        <v>0</v>
      </c>
      <c r="AJ585" s="15">
        <v>0</v>
      </c>
      <c r="AK585" s="15">
        <v>0</v>
      </c>
      <c r="AL585" s="15">
        <v>0</v>
      </c>
      <c r="AM585" s="15">
        <v>0</v>
      </c>
      <c r="AN585" s="15">
        <v>0</v>
      </c>
      <c r="AP585" s="16">
        <v>238</v>
      </c>
      <c r="AQ585" s="17">
        <v>8</v>
      </c>
      <c r="AR585" s="18" t="s">
        <v>37</v>
      </c>
      <c r="AS585" s="19">
        <v>1424</v>
      </c>
      <c r="AT585" s="19" t="s">
        <v>37</v>
      </c>
      <c r="AV585" s="16">
        <v>238</v>
      </c>
      <c r="AW585" s="17">
        <v>32</v>
      </c>
      <c r="AX585" s="18" t="s">
        <v>37</v>
      </c>
      <c r="AY585" s="19">
        <v>238</v>
      </c>
      <c r="AZ585" s="19" t="s">
        <v>37</v>
      </c>
    </row>
    <row r="586" spans="9:52" x14ac:dyDescent="0.15">
      <c r="I586" s="14">
        <v>45145</v>
      </c>
      <c r="J586" s="15">
        <v>0</v>
      </c>
      <c r="K586" s="15">
        <v>0</v>
      </c>
      <c r="L586" s="15">
        <v>63</v>
      </c>
      <c r="M586" s="15">
        <v>62</v>
      </c>
      <c r="N586" s="15">
        <v>0</v>
      </c>
      <c r="O586" s="15">
        <v>0</v>
      </c>
      <c r="P586" s="15">
        <v>57</v>
      </c>
      <c r="Q586" s="15">
        <v>56</v>
      </c>
      <c r="R586" s="15">
        <v>0</v>
      </c>
      <c r="S586" s="15">
        <v>0</v>
      </c>
      <c r="T586" s="15">
        <v>0</v>
      </c>
      <c r="U586" s="15">
        <v>0</v>
      </c>
      <c r="V586" s="15">
        <v>0</v>
      </c>
      <c r="W586" s="15">
        <v>0</v>
      </c>
      <c r="X586" s="15">
        <v>0</v>
      </c>
      <c r="Y586" s="15">
        <v>0</v>
      </c>
      <c r="Z586" s="15">
        <v>0</v>
      </c>
      <c r="AA586" s="15">
        <v>0</v>
      </c>
      <c r="AB586" s="15">
        <v>0</v>
      </c>
      <c r="AC586" s="15">
        <v>0</v>
      </c>
      <c r="AD586" s="15">
        <v>0</v>
      </c>
      <c r="AE586" s="15">
        <v>0</v>
      </c>
      <c r="AF586" s="15">
        <v>0</v>
      </c>
      <c r="AG586" s="15">
        <v>0</v>
      </c>
      <c r="AH586" s="15">
        <v>0</v>
      </c>
      <c r="AI586" s="15">
        <v>0</v>
      </c>
      <c r="AJ586" s="15">
        <v>0</v>
      </c>
      <c r="AK586" s="15">
        <v>0</v>
      </c>
      <c r="AL586" s="15">
        <v>0</v>
      </c>
      <c r="AM586" s="15">
        <v>0</v>
      </c>
      <c r="AN586" s="15">
        <v>0</v>
      </c>
      <c r="AP586" s="16">
        <v>238</v>
      </c>
      <c r="AQ586" s="17">
        <v>8</v>
      </c>
      <c r="AR586" s="18" t="s">
        <v>37</v>
      </c>
      <c r="AS586" s="19">
        <v>1662</v>
      </c>
      <c r="AT586" s="19" t="s">
        <v>37</v>
      </c>
      <c r="AV586" s="16">
        <v>238</v>
      </c>
      <c r="AW586" s="17">
        <v>32</v>
      </c>
      <c r="AX586" s="18" t="s">
        <v>37</v>
      </c>
      <c r="AY586" s="19">
        <v>476</v>
      </c>
      <c r="AZ586" s="19" t="s">
        <v>37</v>
      </c>
    </row>
    <row r="587" spans="9:52" x14ac:dyDescent="0.15">
      <c r="I587" s="14">
        <v>45146</v>
      </c>
      <c r="J587" s="15">
        <v>0</v>
      </c>
      <c r="K587" s="15">
        <v>0</v>
      </c>
      <c r="L587" s="15">
        <v>63</v>
      </c>
      <c r="M587" s="15">
        <v>62</v>
      </c>
      <c r="N587" s="15">
        <v>0</v>
      </c>
      <c r="O587" s="15">
        <v>0</v>
      </c>
      <c r="P587" s="15">
        <v>57</v>
      </c>
      <c r="Q587" s="15">
        <v>56</v>
      </c>
      <c r="R587" s="15">
        <v>0</v>
      </c>
      <c r="S587" s="15">
        <v>0</v>
      </c>
      <c r="T587" s="15">
        <v>0</v>
      </c>
      <c r="U587" s="15">
        <v>0</v>
      </c>
      <c r="V587" s="15">
        <v>0</v>
      </c>
      <c r="W587" s="15">
        <v>0</v>
      </c>
      <c r="X587" s="15">
        <v>0</v>
      </c>
      <c r="Y587" s="15">
        <v>0</v>
      </c>
      <c r="Z587" s="15">
        <v>0</v>
      </c>
      <c r="AA587" s="15">
        <v>0</v>
      </c>
      <c r="AB587" s="15">
        <v>0</v>
      </c>
      <c r="AC587" s="15">
        <v>0</v>
      </c>
      <c r="AD587" s="15">
        <v>0</v>
      </c>
      <c r="AE587" s="15">
        <v>0</v>
      </c>
      <c r="AF587" s="15">
        <v>0</v>
      </c>
      <c r="AG587" s="15">
        <v>0</v>
      </c>
      <c r="AH587" s="15">
        <v>0</v>
      </c>
      <c r="AI587" s="15">
        <v>0</v>
      </c>
      <c r="AJ587" s="15">
        <v>0</v>
      </c>
      <c r="AK587" s="15">
        <v>0</v>
      </c>
      <c r="AL587" s="15">
        <v>0</v>
      </c>
      <c r="AM587" s="15">
        <v>0</v>
      </c>
      <c r="AN587" s="15">
        <v>0</v>
      </c>
      <c r="AP587" s="16">
        <v>238</v>
      </c>
      <c r="AQ587" s="17">
        <v>8</v>
      </c>
      <c r="AR587" s="18" t="s">
        <v>37</v>
      </c>
      <c r="AS587" s="19">
        <v>1900</v>
      </c>
      <c r="AT587" s="19" t="s">
        <v>37</v>
      </c>
      <c r="AV587" s="16">
        <v>238</v>
      </c>
      <c r="AW587" s="17">
        <v>32</v>
      </c>
      <c r="AX587" s="18" t="s">
        <v>37</v>
      </c>
      <c r="AY587" s="19">
        <v>714</v>
      </c>
      <c r="AZ587" s="19" t="s">
        <v>37</v>
      </c>
    </row>
    <row r="588" spans="9:52" x14ac:dyDescent="0.15">
      <c r="I588" s="14">
        <v>45147</v>
      </c>
      <c r="J588" s="15">
        <v>0</v>
      </c>
      <c r="K588" s="15">
        <v>0</v>
      </c>
      <c r="L588" s="15">
        <v>64</v>
      </c>
      <c r="M588" s="15">
        <v>63</v>
      </c>
      <c r="N588" s="15">
        <v>0</v>
      </c>
      <c r="O588" s="15">
        <v>0</v>
      </c>
      <c r="P588" s="15">
        <v>58</v>
      </c>
      <c r="Q588" s="15">
        <v>57</v>
      </c>
      <c r="R588" s="15">
        <v>0</v>
      </c>
      <c r="S588" s="15">
        <v>0</v>
      </c>
      <c r="T588" s="15">
        <v>0</v>
      </c>
      <c r="U588" s="15">
        <v>0</v>
      </c>
      <c r="V588" s="15">
        <v>0</v>
      </c>
      <c r="W588" s="15">
        <v>0</v>
      </c>
      <c r="X588" s="15">
        <v>0</v>
      </c>
      <c r="Y588" s="15">
        <v>0</v>
      </c>
      <c r="Z588" s="15">
        <v>0</v>
      </c>
      <c r="AA588" s="15">
        <v>0</v>
      </c>
      <c r="AB588" s="15">
        <v>0</v>
      </c>
      <c r="AC588" s="15">
        <v>0</v>
      </c>
      <c r="AD588" s="15">
        <v>0</v>
      </c>
      <c r="AE588" s="15">
        <v>0</v>
      </c>
      <c r="AF588" s="15">
        <v>0</v>
      </c>
      <c r="AG588" s="15">
        <v>0</v>
      </c>
      <c r="AH588" s="15">
        <v>0</v>
      </c>
      <c r="AI588" s="15">
        <v>0</v>
      </c>
      <c r="AJ588" s="15">
        <v>0</v>
      </c>
      <c r="AK588" s="15">
        <v>0</v>
      </c>
      <c r="AL588" s="15">
        <v>0</v>
      </c>
      <c r="AM588" s="15">
        <v>0</v>
      </c>
      <c r="AN588" s="15">
        <v>0</v>
      </c>
      <c r="AP588" s="16">
        <v>242</v>
      </c>
      <c r="AQ588" s="17">
        <v>8</v>
      </c>
      <c r="AR588" s="18" t="s">
        <v>37</v>
      </c>
      <c r="AS588" s="19">
        <v>2142</v>
      </c>
      <c r="AT588" s="19" t="s">
        <v>37</v>
      </c>
      <c r="AV588" s="16">
        <v>242</v>
      </c>
      <c r="AW588" s="17">
        <v>32</v>
      </c>
      <c r="AX588" s="18" t="s">
        <v>37</v>
      </c>
      <c r="AY588" s="19">
        <v>956</v>
      </c>
      <c r="AZ588" s="19" t="s">
        <v>37</v>
      </c>
    </row>
    <row r="589" spans="9:52" x14ac:dyDescent="0.15">
      <c r="I589" s="14">
        <v>45148</v>
      </c>
      <c r="J589" s="15">
        <v>0</v>
      </c>
      <c r="K589" s="15">
        <v>0</v>
      </c>
      <c r="L589" s="15">
        <v>64</v>
      </c>
      <c r="M589" s="15">
        <v>63</v>
      </c>
      <c r="N589" s="15">
        <v>0</v>
      </c>
      <c r="O589" s="15">
        <v>0</v>
      </c>
      <c r="P589" s="15">
        <v>58</v>
      </c>
      <c r="Q589" s="15">
        <v>57</v>
      </c>
      <c r="R589" s="15">
        <v>0</v>
      </c>
      <c r="S589" s="15">
        <v>0</v>
      </c>
      <c r="T589" s="15">
        <v>0</v>
      </c>
      <c r="U589" s="15">
        <v>0</v>
      </c>
      <c r="V589" s="15">
        <v>0</v>
      </c>
      <c r="W589" s="15">
        <v>0</v>
      </c>
      <c r="X589" s="15">
        <v>0</v>
      </c>
      <c r="Y589" s="15">
        <v>0</v>
      </c>
      <c r="Z589" s="15">
        <v>0</v>
      </c>
      <c r="AA589" s="15">
        <v>0</v>
      </c>
      <c r="AB589" s="15">
        <v>0</v>
      </c>
      <c r="AC589" s="15">
        <v>0</v>
      </c>
      <c r="AD589" s="15">
        <v>0</v>
      </c>
      <c r="AE589" s="15">
        <v>0</v>
      </c>
      <c r="AF589" s="15">
        <v>0</v>
      </c>
      <c r="AG589" s="15">
        <v>0</v>
      </c>
      <c r="AH589" s="15">
        <v>0</v>
      </c>
      <c r="AI589" s="15">
        <v>0</v>
      </c>
      <c r="AJ589" s="15">
        <v>0</v>
      </c>
      <c r="AK589" s="15">
        <v>0</v>
      </c>
      <c r="AL589" s="15">
        <v>0</v>
      </c>
      <c r="AM589" s="15">
        <v>0</v>
      </c>
      <c r="AN589" s="15">
        <v>0</v>
      </c>
      <c r="AP589" s="16">
        <v>242</v>
      </c>
      <c r="AQ589" s="17">
        <v>8</v>
      </c>
      <c r="AR589" s="18" t="s">
        <v>37</v>
      </c>
      <c r="AS589" s="19">
        <v>2384</v>
      </c>
      <c r="AT589" s="19" t="s">
        <v>37</v>
      </c>
      <c r="AV589" s="16">
        <v>242</v>
      </c>
      <c r="AW589" s="17">
        <v>32</v>
      </c>
      <c r="AX589" s="18" t="s">
        <v>37</v>
      </c>
      <c r="AY589" s="19">
        <v>1198</v>
      </c>
      <c r="AZ589" s="19" t="s">
        <v>37</v>
      </c>
    </row>
    <row r="590" spans="9:52" x14ac:dyDescent="0.15">
      <c r="I590" s="14">
        <v>45149</v>
      </c>
      <c r="J590" s="15">
        <v>0</v>
      </c>
      <c r="K590" s="15">
        <v>0</v>
      </c>
      <c r="L590" s="15">
        <v>64</v>
      </c>
      <c r="M590" s="15">
        <v>63</v>
      </c>
      <c r="N590" s="15">
        <v>0</v>
      </c>
      <c r="O590" s="15">
        <v>0</v>
      </c>
      <c r="P590" s="15">
        <v>58</v>
      </c>
      <c r="Q590" s="15">
        <v>57</v>
      </c>
      <c r="R590" s="15">
        <v>0</v>
      </c>
      <c r="S590" s="15">
        <v>0</v>
      </c>
      <c r="T590" s="15">
        <v>0</v>
      </c>
      <c r="U590" s="15">
        <v>0</v>
      </c>
      <c r="V590" s="15">
        <v>0</v>
      </c>
      <c r="W590" s="15">
        <v>0</v>
      </c>
      <c r="X590" s="15">
        <v>0</v>
      </c>
      <c r="Y590" s="15">
        <v>0</v>
      </c>
      <c r="Z590" s="15">
        <v>0</v>
      </c>
      <c r="AA590" s="15">
        <v>0</v>
      </c>
      <c r="AB590" s="15">
        <v>0</v>
      </c>
      <c r="AC590" s="15">
        <v>0</v>
      </c>
      <c r="AD590" s="15">
        <v>0</v>
      </c>
      <c r="AE590" s="15">
        <v>0</v>
      </c>
      <c r="AF590" s="15">
        <v>0</v>
      </c>
      <c r="AG590" s="15">
        <v>0</v>
      </c>
      <c r="AH590" s="15">
        <v>0</v>
      </c>
      <c r="AI590" s="15">
        <v>0</v>
      </c>
      <c r="AJ590" s="15">
        <v>0</v>
      </c>
      <c r="AK590" s="15">
        <v>0</v>
      </c>
      <c r="AL590" s="15">
        <v>0</v>
      </c>
      <c r="AM590" s="15">
        <v>0</v>
      </c>
      <c r="AN590" s="15">
        <v>0</v>
      </c>
      <c r="AP590" s="16">
        <v>242</v>
      </c>
      <c r="AQ590" s="17">
        <v>8</v>
      </c>
      <c r="AR590" s="18" t="s">
        <v>37</v>
      </c>
      <c r="AS590" s="19">
        <v>2626</v>
      </c>
      <c r="AT590" s="19" t="s">
        <v>37</v>
      </c>
      <c r="AV590" s="16">
        <v>242</v>
      </c>
      <c r="AW590" s="17">
        <v>32</v>
      </c>
      <c r="AX590" s="18" t="s">
        <v>37</v>
      </c>
      <c r="AY590" s="19">
        <v>1440</v>
      </c>
      <c r="AZ590" s="19" t="s">
        <v>37</v>
      </c>
    </row>
    <row r="591" spans="9:52" x14ac:dyDescent="0.15">
      <c r="I591" s="14">
        <v>45150</v>
      </c>
      <c r="J591" s="15">
        <v>0</v>
      </c>
      <c r="K591" s="15">
        <v>0</v>
      </c>
      <c r="L591" s="15">
        <v>64</v>
      </c>
      <c r="M591" s="15">
        <v>63</v>
      </c>
      <c r="N591" s="15">
        <v>0</v>
      </c>
      <c r="O591" s="15">
        <v>0</v>
      </c>
      <c r="P591" s="15">
        <v>58</v>
      </c>
      <c r="Q591" s="15">
        <v>57</v>
      </c>
      <c r="R591" s="15">
        <v>0</v>
      </c>
      <c r="S591" s="15">
        <v>0</v>
      </c>
      <c r="T591" s="15">
        <v>0</v>
      </c>
      <c r="U591" s="15">
        <v>0</v>
      </c>
      <c r="V591" s="15">
        <v>0</v>
      </c>
      <c r="W591" s="15">
        <v>0</v>
      </c>
      <c r="X591" s="15">
        <v>0</v>
      </c>
      <c r="Y591" s="15">
        <v>0</v>
      </c>
      <c r="Z591" s="15">
        <v>0</v>
      </c>
      <c r="AA591" s="15">
        <v>0</v>
      </c>
      <c r="AB591" s="15">
        <v>0</v>
      </c>
      <c r="AC591" s="15">
        <v>0</v>
      </c>
      <c r="AD591" s="15">
        <v>0</v>
      </c>
      <c r="AE591" s="15">
        <v>0</v>
      </c>
      <c r="AF591" s="15">
        <v>0</v>
      </c>
      <c r="AG591" s="15">
        <v>0</v>
      </c>
      <c r="AH591" s="15">
        <v>0</v>
      </c>
      <c r="AI591" s="15">
        <v>0</v>
      </c>
      <c r="AJ591" s="15">
        <v>0</v>
      </c>
      <c r="AK591" s="15">
        <v>0</v>
      </c>
      <c r="AL591" s="15">
        <v>0</v>
      </c>
      <c r="AM591" s="15">
        <v>0</v>
      </c>
      <c r="AN591" s="15">
        <v>0</v>
      </c>
      <c r="AP591" s="16">
        <v>242</v>
      </c>
      <c r="AQ591" s="17">
        <v>8</v>
      </c>
      <c r="AR591" s="18" t="s">
        <v>37</v>
      </c>
      <c r="AS591" s="19">
        <v>2868</v>
      </c>
      <c r="AT591" s="19" t="s">
        <v>37</v>
      </c>
      <c r="AV591" s="16">
        <v>242</v>
      </c>
      <c r="AW591" s="17">
        <v>32</v>
      </c>
      <c r="AX591" s="18">
        <v>32</v>
      </c>
      <c r="AY591" s="19">
        <v>1682</v>
      </c>
      <c r="AZ591" s="19">
        <v>1682</v>
      </c>
    </row>
    <row r="592" spans="9:52" x14ac:dyDescent="0.15">
      <c r="I592" s="14">
        <v>45151</v>
      </c>
      <c r="J592" s="15">
        <v>0</v>
      </c>
      <c r="K592" s="15">
        <v>0</v>
      </c>
      <c r="L592" s="15">
        <v>64</v>
      </c>
      <c r="M592" s="15">
        <v>63</v>
      </c>
      <c r="N592" s="15">
        <v>0</v>
      </c>
      <c r="O592" s="15">
        <v>0</v>
      </c>
      <c r="P592" s="15">
        <v>58</v>
      </c>
      <c r="Q592" s="15">
        <v>57</v>
      </c>
      <c r="R592" s="15">
        <v>0</v>
      </c>
      <c r="S592" s="15">
        <v>0</v>
      </c>
      <c r="T592" s="15">
        <v>0</v>
      </c>
      <c r="U592" s="15">
        <v>0</v>
      </c>
      <c r="V592" s="15">
        <v>0</v>
      </c>
      <c r="W592" s="15">
        <v>0</v>
      </c>
      <c r="X592" s="15">
        <v>0</v>
      </c>
      <c r="Y592" s="15">
        <v>0</v>
      </c>
      <c r="Z592" s="15">
        <v>0</v>
      </c>
      <c r="AA592" s="15">
        <v>0</v>
      </c>
      <c r="AB592" s="15">
        <v>0</v>
      </c>
      <c r="AC592" s="15">
        <v>0</v>
      </c>
      <c r="AD592" s="15">
        <v>0</v>
      </c>
      <c r="AE592" s="15">
        <v>0</v>
      </c>
      <c r="AF592" s="15">
        <v>0</v>
      </c>
      <c r="AG592" s="15">
        <v>0</v>
      </c>
      <c r="AH592" s="15">
        <v>0</v>
      </c>
      <c r="AI592" s="15">
        <v>0</v>
      </c>
      <c r="AJ592" s="15">
        <v>0</v>
      </c>
      <c r="AK592" s="15">
        <v>0</v>
      </c>
      <c r="AL592" s="15">
        <v>0</v>
      </c>
      <c r="AM592" s="15">
        <v>0</v>
      </c>
      <c r="AN592" s="15">
        <v>0</v>
      </c>
      <c r="AP592" s="16">
        <v>242</v>
      </c>
      <c r="AQ592" s="17">
        <v>8</v>
      </c>
      <c r="AR592" s="18" t="s">
        <v>37</v>
      </c>
      <c r="AS592" s="19">
        <v>3110</v>
      </c>
      <c r="AT592" s="19" t="s">
        <v>37</v>
      </c>
      <c r="AV592" s="16">
        <v>242</v>
      </c>
      <c r="AW592" s="17">
        <v>33</v>
      </c>
      <c r="AX592" s="18" t="s">
        <v>37</v>
      </c>
      <c r="AY592" s="19">
        <v>242</v>
      </c>
      <c r="AZ592" s="19" t="s">
        <v>37</v>
      </c>
    </row>
    <row r="593" spans="9:52" x14ac:dyDescent="0.15">
      <c r="I593" s="14">
        <v>45152</v>
      </c>
      <c r="J593" s="15">
        <v>0</v>
      </c>
      <c r="K593" s="15">
        <v>0</v>
      </c>
      <c r="L593" s="15">
        <v>64</v>
      </c>
      <c r="M593" s="15">
        <v>63</v>
      </c>
      <c r="N593" s="15">
        <v>0</v>
      </c>
      <c r="O593" s="15">
        <v>0</v>
      </c>
      <c r="P593" s="15">
        <v>58</v>
      </c>
      <c r="Q593" s="15">
        <v>57</v>
      </c>
      <c r="R593" s="15">
        <v>0</v>
      </c>
      <c r="S593" s="15">
        <v>0</v>
      </c>
      <c r="T593" s="15">
        <v>0</v>
      </c>
      <c r="U593" s="15">
        <v>0</v>
      </c>
      <c r="V593" s="15">
        <v>0</v>
      </c>
      <c r="W593" s="15">
        <v>0</v>
      </c>
      <c r="X593" s="15">
        <v>0</v>
      </c>
      <c r="Y593" s="15">
        <v>0</v>
      </c>
      <c r="Z593" s="15">
        <v>0</v>
      </c>
      <c r="AA593" s="15">
        <v>0</v>
      </c>
      <c r="AB593" s="15">
        <v>0</v>
      </c>
      <c r="AC593" s="15">
        <v>0</v>
      </c>
      <c r="AD593" s="15">
        <v>0</v>
      </c>
      <c r="AE593" s="15">
        <v>0</v>
      </c>
      <c r="AF593" s="15">
        <v>0</v>
      </c>
      <c r="AG593" s="15">
        <v>0</v>
      </c>
      <c r="AH593" s="15">
        <v>0</v>
      </c>
      <c r="AI593" s="15">
        <v>0</v>
      </c>
      <c r="AJ593" s="15">
        <v>0</v>
      </c>
      <c r="AK593" s="15">
        <v>0</v>
      </c>
      <c r="AL593" s="15">
        <v>0</v>
      </c>
      <c r="AM593" s="15">
        <v>0</v>
      </c>
      <c r="AN593" s="15">
        <v>0</v>
      </c>
      <c r="AP593" s="16">
        <v>242</v>
      </c>
      <c r="AQ593" s="17">
        <v>8</v>
      </c>
      <c r="AR593" s="18" t="s">
        <v>37</v>
      </c>
      <c r="AS593" s="19">
        <v>3352</v>
      </c>
      <c r="AT593" s="19" t="s">
        <v>37</v>
      </c>
      <c r="AV593" s="16">
        <v>242</v>
      </c>
      <c r="AW593" s="17">
        <v>33</v>
      </c>
      <c r="AX593" s="18" t="s">
        <v>37</v>
      </c>
      <c r="AY593" s="19">
        <v>484</v>
      </c>
      <c r="AZ593" s="19" t="s">
        <v>37</v>
      </c>
    </row>
    <row r="594" spans="9:52" x14ac:dyDescent="0.15">
      <c r="I594" s="14">
        <v>45153</v>
      </c>
      <c r="J594" s="15">
        <v>0</v>
      </c>
      <c r="K594" s="15">
        <v>0</v>
      </c>
      <c r="L594" s="15">
        <v>64</v>
      </c>
      <c r="M594" s="15">
        <v>63</v>
      </c>
      <c r="N594" s="15">
        <v>0</v>
      </c>
      <c r="O594" s="15">
        <v>0</v>
      </c>
      <c r="P594" s="15">
        <v>58</v>
      </c>
      <c r="Q594" s="15">
        <v>57</v>
      </c>
      <c r="R594" s="15">
        <v>0</v>
      </c>
      <c r="S594" s="15">
        <v>0</v>
      </c>
      <c r="T594" s="15">
        <v>0</v>
      </c>
      <c r="U594" s="15">
        <v>0</v>
      </c>
      <c r="V594" s="15">
        <v>0</v>
      </c>
      <c r="W594" s="15">
        <v>0</v>
      </c>
      <c r="X594" s="15">
        <v>0</v>
      </c>
      <c r="Y594" s="15">
        <v>0</v>
      </c>
      <c r="Z594" s="15">
        <v>0</v>
      </c>
      <c r="AA594" s="15">
        <v>0</v>
      </c>
      <c r="AB594" s="15">
        <v>0</v>
      </c>
      <c r="AC594" s="15">
        <v>0</v>
      </c>
      <c r="AD594" s="15">
        <v>0</v>
      </c>
      <c r="AE594" s="15">
        <v>0</v>
      </c>
      <c r="AF594" s="15">
        <v>0</v>
      </c>
      <c r="AG594" s="15">
        <v>0</v>
      </c>
      <c r="AH594" s="15">
        <v>0</v>
      </c>
      <c r="AI594" s="15">
        <v>0</v>
      </c>
      <c r="AJ594" s="15">
        <v>0</v>
      </c>
      <c r="AK594" s="15">
        <v>0</v>
      </c>
      <c r="AL594" s="15">
        <v>0</v>
      </c>
      <c r="AM594" s="15">
        <v>0</v>
      </c>
      <c r="AN594" s="15">
        <v>0</v>
      </c>
      <c r="AP594" s="16">
        <v>242</v>
      </c>
      <c r="AQ594" s="17">
        <v>8</v>
      </c>
      <c r="AR594" s="18" t="s">
        <v>37</v>
      </c>
      <c r="AS594" s="19">
        <v>3594</v>
      </c>
      <c r="AT594" s="19" t="s">
        <v>37</v>
      </c>
      <c r="AV594" s="16">
        <v>242</v>
      </c>
      <c r="AW594" s="17">
        <v>33</v>
      </c>
      <c r="AX594" s="18" t="s">
        <v>37</v>
      </c>
      <c r="AY594" s="19">
        <v>726</v>
      </c>
      <c r="AZ594" s="19" t="s">
        <v>37</v>
      </c>
    </row>
    <row r="595" spans="9:52" x14ac:dyDescent="0.15">
      <c r="I595" s="14">
        <v>45154</v>
      </c>
      <c r="J595" s="15">
        <v>0</v>
      </c>
      <c r="K595" s="15">
        <v>0</v>
      </c>
      <c r="L595" s="15">
        <v>65</v>
      </c>
      <c r="M595" s="15">
        <v>64</v>
      </c>
      <c r="N595" s="15">
        <v>0</v>
      </c>
      <c r="O595" s="15">
        <v>0</v>
      </c>
      <c r="P595" s="15">
        <v>59</v>
      </c>
      <c r="Q595" s="15">
        <v>58</v>
      </c>
      <c r="R595" s="15">
        <v>0</v>
      </c>
      <c r="S595" s="15">
        <v>0</v>
      </c>
      <c r="T595" s="15">
        <v>0</v>
      </c>
      <c r="U595" s="15">
        <v>0</v>
      </c>
      <c r="V595" s="15">
        <v>0</v>
      </c>
      <c r="W595" s="15">
        <v>0</v>
      </c>
      <c r="X595" s="15">
        <v>0</v>
      </c>
      <c r="Y595" s="15">
        <v>0</v>
      </c>
      <c r="Z595" s="15">
        <v>0</v>
      </c>
      <c r="AA595" s="15">
        <v>0</v>
      </c>
      <c r="AB595" s="15">
        <v>0</v>
      </c>
      <c r="AC595" s="15">
        <v>0</v>
      </c>
      <c r="AD595" s="15">
        <v>0</v>
      </c>
      <c r="AE595" s="15">
        <v>0</v>
      </c>
      <c r="AF595" s="15">
        <v>0</v>
      </c>
      <c r="AG595" s="15">
        <v>0</v>
      </c>
      <c r="AH595" s="15">
        <v>0</v>
      </c>
      <c r="AI595" s="15">
        <v>0</v>
      </c>
      <c r="AJ595" s="15">
        <v>0</v>
      </c>
      <c r="AK595" s="15">
        <v>0</v>
      </c>
      <c r="AL595" s="15">
        <v>0</v>
      </c>
      <c r="AM595" s="15">
        <v>0</v>
      </c>
      <c r="AN595" s="15">
        <v>0</v>
      </c>
      <c r="AP595" s="16">
        <v>246</v>
      </c>
      <c r="AQ595" s="17">
        <v>8</v>
      </c>
      <c r="AR595" s="18" t="s">
        <v>37</v>
      </c>
      <c r="AS595" s="19">
        <v>3840</v>
      </c>
      <c r="AT595" s="19" t="s">
        <v>37</v>
      </c>
      <c r="AV595" s="16">
        <v>246</v>
      </c>
      <c r="AW595" s="17">
        <v>33</v>
      </c>
      <c r="AX595" s="18" t="s">
        <v>37</v>
      </c>
      <c r="AY595" s="19">
        <v>972</v>
      </c>
      <c r="AZ595" s="19" t="s">
        <v>37</v>
      </c>
    </row>
    <row r="596" spans="9:52" x14ac:dyDescent="0.15">
      <c r="I596" s="14">
        <v>45155</v>
      </c>
      <c r="J596" s="15">
        <v>0</v>
      </c>
      <c r="K596" s="15">
        <v>0</v>
      </c>
      <c r="L596" s="15">
        <v>65</v>
      </c>
      <c r="M596" s="15">
        <v>64</v>
      </c>
      <c r="N596" s="15">
        <v>0</v>
      </c>
      <c r="O596" s="15">
        <v>0</v>
      </c>
      <c r="P596" s="15">
        <v>59</v>
      </c>
      <c r="Q596" s="15">
        <v>58</v>
      </c>
      <c r="R596" s="15">
        <v>0</v>
      </c>
      <c r="S596" s="15">
        <v>0</v>
      </c>
      <c r="T596" s="15">
        <v>0</v>
      </c>
      <c r="U596" s="15">
        <v>0</v>
      </c>
      <c r="V596" s="15">
        <v>0</v>
      </c>
      <c r="W596" s="15">
        <v>0</v>
      </c>
      <c r="X596" s="15">
        <v>0</v>
      </c>
      <c r="Y596" s="15">
        <v>0</v>
      </c>
      <c r="Z596" s="15">
        <v>0</v>
      </c>
      <c r="AA596" s="15">
        <v>0</v>
      </c>
      <c r="AB596" s="15">
        <v>0</v>
      </c>
      <c r="AC596" s="15">
        <v>0</v>
      </c>
      <c r="AD596" s="15">
        <v>0</v>
      </c>
      <c r="AE596" s="15">
        <v>0</v>
      </c>
      <c r="AF596" s="15">
        <v>0</v>
      </c>
      <c r="AG596" s="15">
        <v>0</v>
      </c>
      <c r="AH596" s="15">
        <v>0</v>
      </c>
      <c r="AI596" s="15">
        <v>0</v>
      </c>
      <c r="AJ596" s="15">
        <v>0</v>
      </c>
      <c r="AK596" s="15">
        <v>0</v>
      </c>
      <c r="AL596" s="15">
        <v>0</v>
      </c>
      <c r="AM596" s="15">
        <v>0</v>
      </c>
      <c r="AN596" s="15">
        <v>0</v>
      </c>
      <c r="AP596" s="16">
        <v>246</v>
      </c>
      <c r="AQ596" s="17">
        <v>8</v>
      </c>
      <c r="AR596" s="18" t="s">
        <v>37</v>
      </c>
      <c r="AS596" s="19">
        <v>4086</v>
      </c>
      <c r="AT596" s="19" t="s">
        <v>37</v>
      </c>
      <c r="AV596" s="16">
        <v>246</v>
      </c>
      <c r="AW596" s="17">
        <v>33</v>
      </c>
      <c r="AX596" s="18" t="s">
        <v>37</v>
      </c>
      <c r="AY596" s="19">
        <v>1218</v>
      </c>
      <c r="AZ596" s="19" t="s">
        <v>37</v>
      </c>
    </row>
    <row r="597" spans="9:52" x14ac:dyDescent="0.15">
      <c r="I597" s="14">
        <v>45156</v>
      </c>
      <c r="J597" s="15">
        <v>0</v>
      </c>
      <c r="K597" s="15">
        <v>0</v>
      </c>
      <c r="L597" s="15">
        <v>65</v>
      </c>
      <c r="M597" s="15">
        <v>64</v>
      </c>
      <c r="N597" s="15">
        <v>0</v>
      </c>
      <c r="O597" s="15">
        <v>0</v>
      </c>
      <c r="P597" s="15">
        <v>59</v>
      </c>
      <c r="Q597" s="15">
        <v>58</v>
      </c>
      <c r="R597" s="15">
        <v>0</v>
      </c>
      <c r="S597" s="15">
        <v>0</v>
      </c>
      <c r="T597" s="15">
        <v>0</v>
      </c>
      <c r="U597" s="15">
        <v>0</v>
      </c>
      <c r="V597" s="15">
        <v>0</v>
      </c>
      <c r="W597" s="15">
        <v>0</v>
      </c>
      <c r="X597" s="15">
        <v>0</v>
      </c>
      <c r="Y597" s="15">
        <v>0</v>
      </c>
      <c r="Z597" s="15">
        <v>0</v>
      </c>
      <c r="AA597" s="15">
        <v>0</v>
      </c>
      <c r="AB597" s="15">
        <v>0</v>
      </c>
      <c r="AC597" s="15">
        <v>0</v>
      </c>
      <c r="AD597" s="15">
        <v>0</v>
      </c>
      <c r="AE597" s="15">
        <v>0</v>
      </c>
      <c r="AF597" s="15">
        <v>0</v>
      </c>
      <c r="AG597" s="15">
        <v>0</v>
      </c>
      <c r="AH597" s="15">
        <v>0</v>
      </c>
      <c r="AI597" s="15">
        <v>0</v>
      </c>
      <c r="AJ597" s="15">
        <v>0</v>
      </c>
      <c r="AK597" s="15">
        <v>0</v>
      </c>
      <c r="AL597" s="15">
        <v>0</v>
      </c>
      <c r="AM597" s="15">
        <v>0</v>
      </c>
      <c r="AN597" s="15">
        <v>0</v>
      </c>
      <c r="AP597" s="16">
        <v>246</v>
      </c>
      <c r="AQ597" s="17">
        <v>8</v>
      </c>
      <c r="AR597" s="18" t="s">
        <v>37</v>
      </c>
      <c r="AS597" s="19">
        <v>4332</v>
      </c>
      <c r="AT597" s="19" t="s">
        <v>37</v>
      </c>
      <c r="AV597" s="16">
        <v>246</v>
      </c>
      <c r="AW597" s="17">
        <v>33</v>
      </c>
      <c r="AX597" s="18" t="s">
        <v>37</v>
      </c>
      <c r="AY597" s="19">
        <v>1464</v>
      </c>
      <c r="AZ597" s="19" t="s">
        <v>37</v>
      </c>
    </row>
    <row r="598" spans="9:52" x14ac:dyDescent="0.15">
      <c r="I598" s="14">
        <v>45157</v>
      </c>
      <c r="J598" s="15">
        <v>0</v>
      </c>
      <c r="K598" s="15">
        <v>0</v>
      </c>
      <c r="L598" s="15">
        <v>65</v>
      </c>
      <c r="M598" s="15">
        <v>64</v>
      </c>
      <c r="N598" s="15">
        <v>0</v>
      </c>
      <c r="O598" s="15">
        <v>0</v>
      </c>
      <c r="P598" s="15">
        <v>59</v>
      </c>
      <c r="Q598" s="15">
        <v>58</v>
      </c>
      <c r="R598" s="15">
        <v>0</v>
      </c>
      <c r="S598" s="15">
        <v>0</v>
      </c>
      <c r="T598" s="15">
        <v>0</v>
      </c>
      <c r="U598" s="15">
        <v>0</v>
      </c>
      <c r="V598" s="15">
        <v>0</v>
      </c>
      <c r="W598" s="15">
        <v>0</v>
      </c>
      <c r="X598" s="15">
        <v>0</v>
      </c>
      <c r="Y598" s="15">
        <v>0</v>
      </c>
      <c r="Z598" s="15">
        <v>0</v>
      </c>
      <c r="AA598" s="15">
        <v>0</v>
      </c>
      <c r="AB598" s="15">
        <v>0</v>
      </c>
      <c r="AC598" s="15">
        <v>0</v>
      </c>
      <c r="AD598" s="15">
        <v>0</v>
      </c>
      <c r="AE598" s="15">
        <v>0</v>
      </c>
      <c r="AF598" s="15">
        <v>0</v>
      </c>
      <c r="AG598" s="15">
        <v>0</v>
      </c>
      <c r="AH598" s="15">
        <v>0</v>
      </c>
      <c r="AI598" s="15">
        <v>0</v>
      </c>
      <c r="AJ598" s="15">
        <v>0</v>
      </c>
      <c r="AK598" s="15">
        <v>0</v>
      </c>
      <c r="AL598" s="15">
        <v>0</v>
      </c>
      <c r="AM598" s="15">
        <v>0</v>
      </c>
      <c r="AN598" s="15">
        <v>0</v>
      </c>
      <c r="AP598" s="16">
        <v>246</v>
      </c>
      <c r="AQ598" s="17">
        <v>8</v>
      </c>
      <c r="AR598" s="18" t="s">
        <v>37</v>
      </c>
      <c r="AS598" s="19">
        <v>4578</v>
      </c>
      <c r="AT598" s="19" t="s">
        <v>37</v>
      </c>
      <c r="AV598" s="16">
        <v>246</v>
      </c>
      <c r="AW598" s="17">
        <v>33</v>
      </c>
      <c r="AX598" s="18">
        <v>33</v>
      </c>
      <c r="AY598" s="19">
        <v>1710</v>
      </c>
      <c r="AZ598" s="19">
        <v>1710</v>
      </c>
    </row>
    <row r="599" spans="9:52" x14ac:dyDescent="0.15">
      <c r="I599" s="14">
        <v>45158</v>
      </c>
      <c r="J599" s="15">
        <v>0</v>
      </c>
      <c r="K599" s="15">
        <v>0</v>
      </c>
      <c r="L599" s="15">
        <v>65</v>
      </c>
      <c r="M599" s="15">
        <v>64</v>
      </c>
      <c r="N599" s="15">
        <v>0</v>
      </c>
      <c r="O599" s="15">
        <v>0</v>
      </c>
      <c r="P599" s="15">
        <v>59</v>
      </c>
      <c r="Q599" s="15">
        <v>58</v>
      </c>
      <c r="R599" s="15">
        <v>0</v>
      </c>
      <c r="S599" s="15">
        <v>0</v>
      </c>
      <c r="T599" s="15">
        <v>0</v>
      </c>
      <c r="U599" s="15">
        <v>0</v>
      </c>
      <c r="V599" s="15">
        <v>0</v>
      </c>
      <c r="W599" s="15">
        <v>0</v>
      </c>
      <c r="X599" s="15">
        <v>0</v>
      </c>
      <c r="Y599" s="15">
        <v>0</v>
      </c>
      <c r="Z599" s="15">
        <v>0</v>
      </c>
      <c r="AA599" s="15">
        <v>0</v>
      </c>
      <c r="AB599" s="15">
        <v>0</v>
      </c>
      <c r="AC599" s="15">
        <v>0</v>
      </c>
      <c r="AD599" s="15">
        <v>0</v>
      </c>
      <c r="AE599" s="15">
        <v>0</v>
      </c>
      <c r="AF599" s="15">
        <v>0</v>
      </c>
      <c r="AG599" s="15">
        <v>0</v>
      </c>
      <c r="AH599" s="15">
        <v>0</v>
      </c>
      <c r="AI599" s="15">
        <v>0</v>
      </c>
      <c r="AJ599" s="15">
        <v>0</v>
      </c>
      <c r="AK599" s="15">
        <v>0</v>
      </c>
      <c r="AL599" s="15">
        <v>0</v>
      </c>
      <c r="AM599" s="15">
        <v>0</v>
      </c>
      <c r="AN599" s="15">
        <v>0</v>
      </c>
      <c r="AP599" s="16">
        <v>246</v>
      </c>
      <c r="AQ599" s="17">
        <v>8</v>
      </c>
      <c r="AR599" s="18" t="s">
        <v>37</v>
      </c>
      <c r="AS599" s="19">
        <v>4824</v>
      </c>
      <c r="AT599" s="19" t="s">
        <v>37</v>
      </c>
      <c r="AV599" s="16">
        <v>246</v>
      </c>
      <c r="AW599" s="17">
        <v>34</v>
      </c>
      <c r="AX599" s="18" t="s">
        <v>37</v>
      </c>
      <c r="AY599" s="19">
        <v>246</v>
      </c>
      <c r="AZ599" s="19" t="s">
        <v>37</v>
      </c>
    </row>
    <row r="600" spans="9:52" x14ac:dyDescent="0.15">
      <c r="I600" s="14">
        <v>45159</v>
      </c>
      <c r="J600" s="15">
        <v>0</v>
      </c>
      <c r="K600" s="15">
        <v>0</v>
      </c>
      <c r="L600" s="15">
        <v>65</v>
      </c>
      <c r="M600" s="15">
        <v>64</v>
      </c>
      <c r="N600" s="15">
        <v>0</v>
      </c>
      <c r="O600" s="15">
        <v>0</v>
      </c>
      <c r="P600" s="15">
        <v>59</v>
      </c>
      <c r="Q600" s="15">
        <v>58</v>
      </c>
      <c r="R600" s="15">
        <v>0</v>
      </c>
      <c r="S600" s="15">
        <v>0</v>
      </c>
      <c r="T600" s="15">
        <v>0</v>
      </c>
      <c r="U600" s="15">
        <v>0</v>
      </c>
      <c r="V600" s="15">
        <v>0</v>
      </c>
      <c r="W600" s="15">
        <v>0</v>
      </c>
      <c r="X600" s="15">
        <v>0</v>
      </c>
      <c r="Y600" s="15">
        <v>0</v>
      </c>
      <c r="Z600" s="15">
        <v>0</v>
      </c>
      <c r="AA600" s="15">
        <v>0</v>
      </c>
      <c r="AB600" s="15">
        <v>0</v>
      </c>
      <c r="AC600" s="15">
        <v>0</v>
      </c>
      <c r="AD600" s="15">
        <v>0</v>
      </c>
      <c r="AE600" s="15">
        <v>0</v>
      </c>
      <c r="AF600" s="15">
        <v>0</v>
      </c>
      <c r="AG600" s="15">
        <v>0</v>
      </c>
      <c r="AH600" s="15">
        <v>0</v>
      </c>
      <c r="AI600" s="15">
        <v>0</v>
      </c>
      <c r="AJ600" s="15">
        <v>0</v>
      </c>
      <c r="AK600" s="15">
        <v>0</v>
      </c>
      <c r="AL600" s="15">
        <v>0</v>
      </c>
      <c r="AM600" s="15">
        <v>0</v>
      </c>
      <c r="AN600" s="15">
        <v>0</v>
      </c>
      <c r="AP600" s="16">
        <v>246</v>
      </c>
      <c r="AQ600" s="17">
        <v>8</v>
      </c>
      <c r="AR600" s="18" t="s">
        <v>37</v>
      </c>
      <c r="AS600" s="19">
        <v>5070</v>
      </c>
      <c r="AT600" s="19" t="s">
        <v>37</v>
      </c>
      <c r="AV600" s="16">
        <v>246</v>
      </c>
      <c r="AW600" s="17">
        <v>34</v>
      </c>
      <c r="AX600" s="18" t="s">
        <v>37</v>
      </c>
      <c r="AY600" s="19">
        <v>492</v>
      </c>
      <c r="AZ600" s="19" t="s">
        <v>37</v>
      </c>
    </row>
    <row r="601" spans="9:52" x14ac:dyDescent="0.15">
      <c r="I601" s="14">
        <v>45160</v>
      </c>
      <c r="J601" s="15">
        <v>0</v>
      </c>
      <c r="K601" s="15">
        <v>0</v>
      </c>
      <c r="L601" s="15">
        <v>65</v>
      </c>
      <c r="M601" s="15">
        <v>64</v>
      </c>
      <c r="N601" s="15">
        <v>0</v>
      </c>
      <c r="O601" s="15">
        <v>0</v>
      </c>
      <c r="P601" s="15">
        <v>59</v>
      </c>
      <c r="Q601" s="15">
        <v>58</v>
      </c>
      <c r="R601" s="15">
        <v>0</v>
      </c>
      <c r="S601" s="15">
        <v>0</v>
      </c>
      <c r="T601" s="15">
        <v>0</v>
      </c>
      <c r="U601" s="15">
        <v>0</v>
      </c>
      <c r="V601" s="15">
        <v>0</v>
      </c>
      <c r="W601" s="15">
        <v>0</v>
      </c>
      <c r="X601" s="15">
        <v>0</v>
      </c>
      <c r="Y601" s="15">
        <v>0</v>
      </c>
      <c r="Z601" s="15">
        <v>0</v>
      </c>
      <c r="AA601" s="15">
        <v>0</v>
      </c>
      <c r="AB601" s="15">
        <v>0</v>
      </c>
      <c r="AC601" s="15">
        <v>0</v>
      </c>
      <c r="AD601" s="15">
        <v>0</v>
      </c>
      <c r="AE601" s="15">
        <v>0</v>
      </c>
      <c r="AF601" s="15">
        <v>0</v>
      </c>
      <c r="AG601" s="15">
        <v>0</v>
      </c>
      <c r="AH601" s="15">
        <v>0</v>
      </c>
      <c r="AI601" s="15">
        <v>0</v>
      </c>
      <c r="AJ601" s="15">
        <v>0</v>
      </c>
      <c r="AK601" s="15">
        <v>0</v>
      </c>
      <c r="AL601" s="15">
        <v>0</v>
      </c>
      <c r="AM601" s="15">
        <v>0</v>
      </c>
      <c r="AN601" s="15">
        <v>0</v>
      </c>
      <c r="AP601" s="16">
        <v>246</v>
      </c>
      <c r="AQ601" s="17">
        <v>8</v>
      </c>
      <c r="AR601" s="18" t="s">
        <v>37</v>
      </c>
      <c r="AS601" s="19">
        <v>5316</v>
      </c>
      <c r="AT601" s="19" t="s">
        <v>37</v>
      </c>
      <c r="AV601" s="16">
        <v>246</v>
      </c>
      <c r="AW601" s="17">
        <v>34</v>
      </c>
      <c r="AX601" s="18" t="s">
        <v>37</v>
      </c>
      <c r="AY601" s="19">
        <v>738</v>
      </c>
      <c r="AZ601" s="19" t="s">
        <v>37</v>
      </c>
    </row>
    <row r="602" spans="9:52" x14ac:dyDescent="0.15">
      <c r="I602" s="14">
        <v>45161</v>
      </c>
      <c r="J602" s="15">
        <v>0</v>
      </c>
      <c r="K602" s="15">
        <v>0</v>
      </c>
      <c r="L602" s="15">
        <v>66</v>
      </c>
      <c r="M602" s="15">
        <v>65</v>
      </c>
      <c r="N602" s="15">
        <v>0</v>
      </c>
      <c r="O602" s="15">
        <v>0</v>
      </c>
      <c r="P602" s="15">
        <v>60</v>
      </c>
      <c r="Q602" s="15">
        <v>59</v>
      </c>
      <c r="R602" s="15">
        <v>0</v>
      </c>
      <c r="S602" s="15">
        <v>0</v>
      </c>
      <c r="T602" s="15">
        <v>0</v>
      </c>
      <c r="U602" s="15">
        <v>0</v>
      </c>
      <c r="V602" s="15">
        <v>0</v>
      </c>
      <c r="W602" s="15">
        <v>0</v>
      </c>
      <c r="X602" s="15">
        <v>0</v>
      </c>
      <c r="Y602" s="15">
        <v>0</v>
      </c>
      <c r="Z602" s="15">
        <v>0</v>
      </c>
      <c r="AA602" s="15">
        <v>0</v>
      </c>
      <c r="AB602" s="15">
        <v>0</v>
      </c>
      <c r="AC602" s="15">
        <v>0</v>
      </c>
      <c r="AD602" s="15">
        <v>0</v>
      </c>
      <c r="AE602" s="15">
        <v>0</v>
      </c>
      <c r="AF602" s="15">
        <v>0</v>
      </c>
      <c r="AG602" s="15">
        <v>0</v>
      </c>
      <c r="AH602" s="15">
        <v>0</v>
      </c>
      <c r="AI602" s="15">
        <v>0</v>
      </c>
      <c r="AJ602" s="15">
        <v>0</v>
      </c>
      <c r="AK602" s="15">
        <v>0</v>
      </c>
      <c r="AL602" s="15">
        <v>0</v>
      </c>
      <c r="AM602" s="15">
        <v>0</v>
      </c>
      <c r="AN602" s="15">
        <v>0</v>
      </c>
      <c r="AP602" s="16">
        <v>250</v>
      </c>
      <c r="AQ602" s="17">
        <v>8</v>
      </c>
      <c r="AR602" s="18" t="s">
        <v>37</v>
      </c>
      <c r="AS602" s="19">
        <v>5566</v>
      </c>
      <c r="AT602" s="19" t="s">
        <v>37</v>
      </c>
      <c r="AV602" s="16">
        <v>250</v>
      </c>
      <c r="AW602" s="17">
        <v>34</v>
      </c>
      <c r="AX602" s="18" t="s">
        <v>37</v>
      </c>
      <c r="AY602" s="19">
        <v>988</v>
      </c>
      <c r="AZ602" s="19" t="s">
        <v>37</v>
      </c>
    </row>
    <row r="603" spans="9:52" x14ac:dyDescent="0.15">
      <c r="I603" s="14">
        <v>45162</v>
      </c>
      <c r="J603" s="15">
        <v>0</v>
      </c>
      <c r="K603" s="15">
        <v>0</v>
      </c>
      <c r="L603" s="15">
        <v>66</v>
      </c>
      <c r="M603" s="15">
        <v>65</v>
      </c>
      <c r="N603" s="15">
        <v>0</v>
      </c>
      <c r="O603" s="15">
        <v>0</v>
      </c>
      <c r="P603" s="15">
        <v>60</v>
      </c>
      <c r="Q603" s="15">
        <v>59</v>
      </c>
      <c r="R603" s="15">
        <v>0</v>
      </c>
      <c r="S603" s="15">
        <v>0</v>
      </c>
      <c r="T603" s="15">
        <v>0</v>
      </c>
      <c r="U603" s="15">
        <v>0</v>
      </c>
      <c r="V603" s="15">
        <v>0</v>
      </c>
      <c r="W603" s="15">
        <v>0</v>
      </c>
      <c r="X603" s="15">
        <v>0</v>
      </c>
      <c r="Y603" s="15">
        <v>0</v>
      </c>
      <c r="Z603" s="15">
        <v>0</v>
      </c>
      <c r="AA603" s="15">
        <v>0</v>
      </c>
      <c r="AB603" s="15">
        <v>0</v>
      </c>
      <c r="AC603" s="15">
        <v>0</v>
      </c>
      <c r="AD603" s="15">
        <v>0</v>
      </c>
      <c r="AE603" s="15">
        <v>0</v>
      </c>
      <c r="AF603" s="15">
        <v>0</v>
      </c>
      <c r="AG603" s="15">
        <v>0</v>
      </c>
      <c r="AH603" s="15">
        <v>0</v>
      </c>
      <c r="AI603" s="15">
        <v>0</v>
      </c>
      <c r="AJ603" s="15">
        <v>0</v>
      </c>
      <c r="AK603" s="15">
        <v>0</v>
      </c>
      <c r="AL603" s="15">
        <v>0</v>
      </c>
      <c r="AM603" s="15">
        <v>0</v>
      </c>
      <c r="AN603" s="15">
        <v>0</v>
      </c>
      <c r="AP603" s="16">
        <v>250</v>
      </c>
      <c r="AQ603" s="17">
        <v>8</v>
      </c>
      <c r="AR603" s="18" t="s">
        <v>37</v>
      </c>
      <c r="AS603" s="19">
        <v>5816</v>
      </c>
      <c r="AT603" s="19" t="s">
        <v>37</v>
      </c>
      <c r="AV603" s="16">
        <v>250</v>
      </c>
      <c r="AW603" s="17">
        <v>34</v>
      </c>
      <c r="AX603" s="18" t="s">
        <v>37</v>
      </c>
      <c r="AY603" s="19">
        <v>1238</v>
      </c>
      <c r="AZ603" s="19" t="s">
        <v>37</v>
      </c>
    </row>
    <row r="604" spans="9:52" x14ac:dyDescent="0.15">
      <c r="I604" s="14">
        <v>45163</v>
      </c>
      <c r="J604" s="15">
        <v>0</v>
      </c>
      <c r="K604" s="15">
        <v>0</v>
      </c>
      <c r="L604" s="15">
        <v>66</v>
      </c>
      <c r="M604" s="15">
        <v>65</v>
      </c>
      <c r="N604" s="15">
        <v>0</v>
      </c>
      <c r="O604" s="15">
        <v>0</v>
      </c>
      <c r="P604" s="15">
        <v>60</v>
      </c>
      <c r="Q604" s="15">
        <v>59</v>
      </c>
      <c r="R604" s="15">
        <v>0</v>
      </c>
      <c r="S604" s="15">
        <v>0</v>
      </c>
      <c r="T604" s="15">
        <v>0</v>
      </c>
      <c r="U604" s="15">
        <v>0</v>
      </c>
      <c r="V604" s="15">
        <v>0</v>
      </c>
      <c r="W604" s="15">
        <v>0</v>
      </c>
      <c r="X604" s="15">
        <v>0</v>
      </c>
      <c r="Y604" s="15">
        <v>0</v>
      </c>
      <c r="Z604" s="15">
        <v>0</v>
      </c>
      <c r="AA604" s="15">
        <v>0</v>
      </c>
      <c r="AB604" s="15">
        <v>0</v>
      </c>
      <c r="AC604" s="15">
        <v>0</v>
      </c>
      <c r="AD604" s="15">
        <v>0</v>
      </c>
      <c r="AE604" s="15">
        <v>0</v>
      </c>
      <c r="AF604" s="15">
        <v>0</v>
      </c>
      <c r="AG604" s="15">
        <v>0</v>
      </c>
      <c r="AH604" s="15">
        <v>0</v>
      </c>
      <c r="AI604" s="15">
        <v>0</v>
      </c>
      <c r="AJ604" s="15">
        <v>0</v>
      </c>
      <c r="AK604" s="15">
        <v>0</v>
      </c>
      <c r="AL604" s="15">
        <v>0</v>
      </c>
      <c r="AM604" s="15">
        <v>0</v>
      </c>
      <c r="AN604" s="15">
        <v>0</v>
      </c>
      <c r="AP604" s="16">
        <v>250</v>
      </c>
      <c r="AQ604" s="17">
        <v>8</v>
      </c>
      <c r="AR604" s="18" t="s">
        <v>37</v>
      </c>
      <c r="AS604" s="19">
        <v>6066</v>
      </c>
      <c r="AT604" s="19" t="s">
        <v>37</v>
      </c>
      <c r="AV604" s="16">
        <v>250</v>
      </c>
      <c r="AW604" s="17">
        <v>34</v>
      </c>
      <c r="AX604" s="18" t="s">
        <v>37</v>
      </c>
      <c r="AY604" s="19">
        <v>1488</v>
      </c>
      <c r="AZ604" s="19" t="s">
        <v>37</v>
      </c>
    </row>
    <row r="605" spans="9:52" x14ac:dyDescent="0.15">
      <c r="I605" s="14">
        <v>45164</v>
      </c>
      <c r="J605" s="15">
        <v>0</v>
      </c>
      <c r="K605" s="15">
        <v>0</v>
      </c>
      <c r="L605" s="15">
        <v>66</v>
      </c>
      <c r="M605" s="15">
        <v>65</v>
      </c>
      <c r="N605" s="15">
        <v>0</v>
      </c>
      <c r="O605" s="15">
        <v>0</v>
      </c>
      <c r="P605" s="15">
        <v>60</v>
      </c>
      <c r="Q605" s="15">
        <v>59</v>
      </c>
      <c r="R605" s="15">
        <v>0</v>
      </c>
      <c r="S605" s="15">
        <v>0</v>
      </c>
      <c r="T605" s="15">
        <v>0</v>
      </c>
      <c r="U605" s="15">
        <v>0</v>
      </c>
      <c r="V605" s="15">
        <v>0</v>
      </c>
      <c r="W605" s="15">
        <v>0</v>
      </c>
      <c r="X605" s="15">
        <v>0</v>
      </c>
      <c r="Y605" s="15">
        <v>0</v>
      </c>
      <c r="Z605" s="15">
        <v>0</v>
      </c>
      <c r="AA605" s="15">
        <v>0</v>
      </c>
      <c r="AB605" s="15">
        <v>0</v>
      </c>
      <c r="AC605" s="15">
        <v>0</v>
      </c>
      <c r="AD605" s="15">
        <v>0</v>
      </c>
      <c r="AE605" s="15">
        <v>0</v>
      </c>
      <c r="AF605" s="15">
        <v>0</v>
      </c>
      <c r="AG605" s="15">
        <v>0</v>
      </c>
      <c r="AH605" s="15">
        <v>0</v>
      </c>
      <c r="AI605" s="15">
        <v>0</v>
      </c>
      <c r="AJ605" s="15">
        <v>0</v>
      </c>
      <c r="AK605" s="15">
        <v>0</v>
      </c>
      <c r="AL605" s="15">
        <v>0</v>
      </c>
      <c r="AM605" s="15">
        <v>0</v>
      </c>
      <c r="AN605" s="15">
        <v>0</v>
      </c>
      <c r="AP605" s="16">
        <v>250</v>
      </c>
      <c r="AQ605" s="17">
        <v>8</v>
      </c>
      <c r="AR605" s="18" t="s">
        <v>37</v>
      </c>
      <c r="AS605" s="19">
        <v>6316</v>
      </c>
      <c r="AT605" s="19" t="s">
        <v>37</v>
      </c>
      <c r="AV605" s="16">
        <v>250</v>
      </c>
      <c r="AW605" s="17">
        <v>34</v>
      </c>
      <c r="AX605" s="18">
        <v>34</v>
      </c>
      <c r="AY605" s="19">
        <v>1738</v>
      </c>
      <c r="AZ605" s="19">
        <v>1738</v>
      </c>
    </row>
    <row r="606" spans="9:52" x14ac:dyDescent="0.15">
      <c r="I606" s="14">
        <v>45165</v>
      </c>
      <c r="J606" s="15">
        <v>0</v>
      </c>
      <c r="K606" s="15">
        <v>0</v>
      </c>
      <c r="L606" s="15">
        <v>66</v>
      </c>
      <c r="M606" s="15">
        <v>65</v>
      </c>
      <c r="N606" s="15">
        <v>0</v>
      </c>
      <c r="O606" s="15">
        <v>0</v>
      </c>
      <c r="P606" s="15">
        <v>60</v>
      </c>
      <c r="Q606" s="15">
        <v>59</v>
      </c>
      <c r="R606" s="15">
        <v>0</v>
      </c>
      <c r="S606" s="15">
        <v>0</v>
      </c>
      <c r="T606" s="15">
        <v>0</v>
      </c>
      <c r="U606" s="15">
        <v>0</v>
      </c>
      <c r="V606" s="15">
        <v>0</v>
      </c>
      <c r="W606" s="15">
        <v>0</v>
      </c>
      <c r="X606" s="15">
        <v>0</v>
      </c>
      <c r="Y606" s="15">
        <v>0</v>
      </c>
      <c r="Z606" s="15">
        <v>0</v>
      </c>
      <c r="AA606" s="15">
        <v>0</v>
      </c>
      <c r="AB606" s="15">
        <v>0</v>
      </c>
      <c r="AC606" s="15">
        <v>0</v>
      </c>
      <c r="AD606" s="15">
        <v>0</v>
      </c>
      <c r="AE606" s="15">
        <v>0</v>
      </c>
      <c r="AF606" s="15">
        <v>0</v>
      </c>
      <c r="AG606" s="15">
        <v>0</v>
      </c>
      <c r="AH606" s="15">
        <v>0</v>
      </c>
      <c r="AI606" s="15">
        <v>0</v>
      </c>
      <c r="AJ606" s="15">
        <v>0</v>
      </c>
      <c r="AK606" s="15">
        <v>0</v>
      </c>
      <c r="AL606" s="15">
        <v>0</v>
      </c>
      <c r="AM606" s="15">
        <v>0</v>
      </c>
      <c r="AN606" s="15">
        <v>0</v>
      </c>
      <c r="AP606" s="16">
        <v>250</v>
      </c>
      <c r="AQ606" s="17">
        <v>8</v>
      </c>
      <c r="AR606" s="18" t="s">
        <v>37</v>
      </c>
      <c r="AS606" s="19">
        <v>6566</v>
      </c>
      <c r="AT606" s="19" t="s">
        <v>37</v>
      </c>
      <c r="AV606" s="16">
        <v>250</v>
      </c>
      <c r="AW606" s="17">
        <v>35</v>
      </c>
      <c r="AX606" s="18" t="s">
        <v>37</v>
      </c>
      <c r="AY606" s="19">
        <v>250</v>
      </c>
      <c r="AZ606" s="19" t="s">
        <v>37</v>
      </c>
    </row>
    <row r="607" spans="9:52" x14ac:dyDescent="0.15">
      <c r="I607" s="14">
        <v>45166</v>
      </c>
      <c r="J607" s="15">
        <v>0</v>
      </c>
      <c r="K607" s="15">
        <v>0</v>
      </c>
      <c r="L607" s="15">
        <v>66</v>
      </c>
      <c r="M607" s="15">
        <v>65</v>
      </c>
      <c r="N607" s="15">
        <v>0</v>
      </c>
      <c r="O607" s="15">
        <v>0</v>
      </c>
      <c r="P607" s="15">
        <v>60</v>
      </c>
      <c r="Q607" s="15">
        <v>59</v>
      </c>
      <c r="R607" s="15">
        <v>0</v>
      </c>
      <c r="S607" s="15">
        <v>0</v>
      </c>
      <c r="T607" s="15">
        <v>0</v>
      </c>
      <c r="U607" s="15">
        <v>0</v>
      </c>
      <c r="V607" s="15">
        <v>0</v>
      </c>
      <c r="W607" s="15">
        <v>0</v>
      </c>
      <c r="X607" s="15">
        <v>0</v>
      </c>
      <c r="Y607" s="15">
        <v>0</v>
      </c>
      <c r="Z607" s="15">
        <v>0</v>
      </c>
      <c r="AA607" s="15">
        <v>0</v>
      </c>
      <c r="AB607" s="15">
        <v>0</v>
      </c>
      <c r="AC607" s="15">
        <v>0</v>
      </c>
      <c r="AD607" s="15">
        <v>0</v>
      </c>
      <c r="AE607" s="15">
        <v>0</v>
      </c>
      <c r="AF607" s="15">
        <v>0</v>
      </c>
      <c r="AG607" s="15">
        <v>0</v>
      </c>
      <c r="AH607" s="15">
        <v>0</v>
      </c>
      <c r="AI607" s="15">
        <v>0</v>
      </c>
      <c r="AJ607" s="15">
        <v>0</v>
      </c>
      <c r="AK607" s="15">
        <v>0</v>
      </c>
      <c r="AL607" s="15">
        <v>0</v>
      </c>
      <c r="AM607" s="15">
        <v>0</v>
      </c>
      <c r="AN607" s="15">
        <v>0</v>
      </c>
      <c r="AP607" s="16">
        <v>250</v>
      </c>
      <c r="AQ607" s="17">
        <v>8</v>
      </c>
      <c r="AR607" s="18" t="s">
        <v>37</v>
      </c>
      <c r="AS607" s="19">
        <v>6816</v>
      </c>
      <c r="AT607" s="19" t="s">
        <v>37</v>
      </c>
      <c r="AV607" s="16">
        <v>250</v>
      </c>
      <c r="AW607" s="17">
        <v>35</v>
      </c>
      <c r="AX607" s="18" t="s">
        <v>37</v>
      </c>
      <c r="AY607" s="19">
        <v>500</v>
      </c>
      <c r="AZ607" s="19" t="s">
        <v>37</v>
      </c>
    </row>
    <row r="608" spans="9:52" x14ac:dyDescent="0.15">
      <c r="I608" s="14">
        <v>45167</v>
      </c>
      <c r="J608" s="15">
        <v>0</v>
      </c>
      <c r="K608" s="15">
        <v>0</v>
      </c>
      <c r="L608" s="15">
        <v>66</v>
      </c>
      <c r="M608" s="15">
        <v>65</v>
      </c>
      <c r="N608" s="15">
        <v>0</v>
      </c>
      <c r="O608" s="15">
        <v>0</v>
      </c>
      <c r="P608" s="15">
        <v>60</v>
      </c>
      <c r="Q608" s="15">
        <v>59</v>
      </c>
      <c r="R608" s="15">
        <v>0</v>
      </c>
      <c r="S608" s="15">
        <v>0</v>
      </c>
      <c r="T608" s="15">
        <v>0</v>
      </c>
      <c r="U608" s="15">
        <v>0</v>
      </c>
      <c r="V608" s="15">
        <v>0</v>
      </c>
      <c r="W608" s="15">
        <v>0</v>
      </c>
      <c r="X608" s="15">
        <v>0</v>
      </c>
      <c r="Y608" s="15">
        <v>0</v>
      </c>
      <c r="Z608" s="15">
        <v>0</v>
      </c>
      <c r="AA608" s="15">
        <v>0</v>
      </c>
      <c r="AB608" s="15">
        <v>0</v>
      </c>
      <c r="AC608" s="15">
        <v>0</v>
      </c>
      <c r="AD608" s="15">
        <v>0</v>
      </c>
      <c r="AE608" s="15">
        <v>0</v>
      </c>
      <c r="AF608" s="15">
        <v>0</v>
      </c>
      <c r="AG608" s="15">
        <v>0</v>
      </c>
      <c r="AH608" s="15">
        <v>0</v>
      </c>
      <c r="AI608" s="15">
        <v>0</v>
      </c>
      <c r="AJ608" s="15">
        <v>0</v>
      </c>
      <c r="AK608" s="15">
        <v>0</v>
      </c>
      <c r="AL608" s="15">
        <v>0</v>
      </c>
      <c r="AM608" s="15">
        <v>0</v>
      </c>
      <c r="AN608" s="15">
        <v>0</v>
      </c>
      <c r="AP608" s="16">
        <v>250</v>
      </c>
      <c r="AQ608" s="17">
        <v>8</v>
      </c>
      <c r="AR608" s="18" t="s">
        <v>37</v>
      </c>
      <c r="AS608" s="19">
        <v>7066</v>
      </c>
      <c r="AT608" s="19" t="s">
        <v>37</v>
      </c>
      <c r="AV608" s="16">
        <v>250</v>
      </c>
      <c r="AW608" s="17">
        <v>35</v>
      </c>
      <c r="AX608" s="18" t="s">
        <v>37</v>
      </c>
      <c r="AY608" s="19">
        <v>750</v>
      </c>
      <c r="AZ608" s="19" t="s">
        <v>37</v>
      </c>
    </row>
    <row r="609" spans="9:52" x14ac:dyDescent="0.15">
      <c r="I609" s="14">
        <v>45168</v>
      </c>
      <c r="J609" s="15">
        <v>0</v>
      </c>
      <c r="K609" s="15">
        <v>0</v>
      </c>
      <c r="L609" s="15">
        <v>67</v>
      </c>
      <c r="M609" s="15">
        <v>66</v>
      </c>
      <c r="N609" s="15">
        <v>0</v>
      </c>
      <c r="O609" s="15">
        <v>0</v>
      </c>
      <c r="P609" s="15">
        <v>61</v>
      </c>
      <c r="Q609" s="15">
        <v>60</v>
      </c>
      <c r="R609" s="15">
        <v>0</v>
      </c>
      <c r="S609" s="15">
        <v>0</v>
      </c>
      <c r="T609" s="15">
        <v>0</v>
      </c>
      <c r="U609" s="15">
        <v>0</v>
      </c>
      <c r="V609" s="15">
        <v>0</v>
      </c>
      <c r="W609" s="15">
        <v>0</v>
      </c>
      <c r="X609" s="15">
        <v>0</v>
      </c>
      <c r="Y609" s="15">
        <v>0</v>
      </c>
      <c r="Z609" s="15">
        <v>0</v>
      </c>
      <c r="AA609" s="15">
        <v>0</v>
      </c>
      <c r="AB609" s="15">
        <v>0</v>
      </c>
      <c r="AC609" s="15">
        <v>0</v>
      </c>
      <c r="AD609" s="15">
        <v>0</v>
      </c>
      <c r="AE609" s="15">
        <v>0</v>
      </c>
      <c r="AF609" s="15">
        <v>0</v>
      </c>
      <c r="AG609" s="15">
        <v>0</v>
      </c>
      <c r="AH609" s="15">
        <v>0</v>
      </c>
      <c r="AI609" s="15">
        <v>0</v>
      </c>
      <c r="AJ609" s="15">
        <v>0</v>
      </c>
      <c r="AK609" s="15">
        <v>0</v>
      </c>
      <c r="AL609" s="15">
        <v>0</v>
      </c>
      <c r="AM609" s="15">
        <v>0</v>
      </c>
      <c r="AN609" s="15">
        <v>0</v>
      </c>
      <c r="AP609" s="16">
        <v>254</v>
      </c>
      <c r="AQ609" s="17">
        <v>8</v>
      </c>
      <c r="AR609" s="18" t="s">
        <v>37</v>
      </c>
      <c r="AS609" s="19">
        <v>7320</v>
      </c>
      <c r="AT609" s="19" t="s">
        <v>37</v>
      </c>
      <c r="AV609" s="16">
        <v>254</v>
      </c>
      <c r="AW609" s="17">
        <v>35</v>
      </c>
      <c r="AX609" s="18" t="s">
        <v>37</v>
      </c>
      <c r="AY609" s="19">
        <v>1004</v>
      </c>
      <c r="AZ609" s="19" t="s">
        <v>37</v>
      </c>
    </row>
    <row r="610" spans="9:52" x14ac:dyDescent="0.15">
      <c r="I610" s="14">
        <v>45169</v>
      </c>
      <c r="J610" s="15">
        <v>0</v>
      </c>
      <c r="K610" s="15">
        <v>0</v>
      </c>
      <c r="L610" s="15">
        <v>67</v>
      </c>
      <c r="M610" s="15">
        <v>66</v>
      </c>
      <c r="N610" s="15">
        <v>0</v>
      </c>
      <c r="O610" s="15">
        <v>0</v>
      </c>
      <c r="P610" s="15">
        <v>61</v>
      </c>
      <c r="Q610" s="15">
        <v>60</v>
      </c>
      <c r="R610" s="15">
        <v>0</v>
      </c>
      <c r="S610" s="15">
        <v>0</v>
      </c>
      <c r="T610" s="15">
        <v>0</v>
      </c>
      <c r="U610" s="15">
        <v>0</v>
      </c>
      <c r="V610" s="15">
        <v>0</v>
      </c>
      <c r="W610" s="15">
        <v>0</v>
      </c>
      <c r="X610" s="15">
        <v>0</v>
      </c>
      <c r="Y610" s="15">
        <v>0</v>
      </c>
      <c r="Z610" s="15">
        <v>0</v>
      </c>
      <c r="AA610" s="15">
        <v>0</v>
      </c>
      <c r="AB610" s="15">
        <v>0</v>
      </c>
      <c r="AC610" s="15">
        <v>0</v>
      </c>
      <c r="AD610" s="15">
        <v>0</v>
      </c>
      <c r="AE610" s="15">
        <v>0</v>
      </c>
      <c r="AF610" s="15">
        <v>0</v>
      </c>
      <c r="AG610" s="15">
        <v>0</v>
      </c>
      <c r="AH610" s="15">
        <v>0</v>
      </c>
      <c r="AI610" s="15">
        <v>0</v>
      </c>
      <c r="AJ610" s="15">
        <v>0</v>
      </c>
      <c r="AK610" s="15">
        <v>0</v>
      </c>
      <c r="AL610" s="15">
        <v>0</v>
      </c>
      <c r="AM610" s="15">
        <v>0</v>
      </c>
      <c r="AN610" s="15">
        <v>0</v>
      </c>
      <c r="AP610" s="16">
        <v>254</v>
      </c>
      <c r="AQ610" s="17">
        <v>8</v>
      </c>
      <c r="AR610" s="18">
        <v>8</v>
      </c>
      <c r="AS610" s="19">
        <v>7574</v>
      </c>
      <c r="AT610" s="19">
        <v>7574</v>
      </c>
      <c r="AV610" s="16">
        <v>254</v>
      </c>
      <c r="AW610" s="17">
        <v>35</v>
      </c>
      <c r="AX610" s="18" t="s">
        <v>37</v>
      </c>
      <c r="AY610" s="19">
        <v>1258</v>
      </c>
      <c r="AZ610" s="19" t="s">
        <v>37</v>
      </c>
    </row>
    <row r="611" spans="9:52" x14ac:dyDescent="0.15">
      <c r="I611" s="14">
        <v>45170</v>
      </c>
      <c r="J611" s="15">
        <v>0</v>
      </c>
      <c r="K611" s="15">
        <v>0</v>
      </c>
      <c r="L611" s="15">
        <v>67</v>
      </c>
      <c r="M611" s="15">
        <v>66</v>
      </c>
      <c r="N611" s="15">
        <v>0</v>
      </c>
      <c r="O611" s="15">
        <v>0</v>
      </c>
      <c r="P611" s="15">
        <v>61</v>
      </c>
      <c r="Q611" s="15">
        <v>60</v>
      </c>
      <c r="R611" s="15">
        <v>0</v>
      </c>
      <c r="S611" s="15">
        <v>0</v>
      </c>
      <c r="T611" s="15">
        <v>0</v>
      </c>
      <c r="U611" s="15">
        <v>0</v>
      </c>
      <c r="V611" s="15">
        <v>0</v>
      </c>
      <c r="W611" s="15">
        <v>0</v>
      </c>
      <c r="X611" s="15">
        <v>0</v>
      </c>
      <c r="Y611" s="15">
        <v>0</v>
      </c>
      <c r="Z611" s="15">
        <v>0</v>
      </c>
      <c r="AA611" s="15">
        <v>0</v>
      </c>
      <c r="AB611" s="15">
        <v>0</v>
      </c>
      <c r="AC611" s="15">
        <v>0</v>
      </c>
      <c r="AD611" s="15">
        <v>0</v>
      </c>
      <c r="AE611" s="15">
        <v>0</v>
      </c>
      <c r="AF611" s="15">
        <v>0</v>
      </c>
      <c r="AG611" s="15">
        <v>0</v>
      </c>
      <c r="AH611" s="15">
        <v>0</v>
      </c>
      <c r="AI611" s="15">
        <v>0</v>
      </c>
      <c r="AJ611" s="15">
        <v>0</v>
      </c>
      <c r="AK611" s="15">
        <v>0</v>
      </c>
      <c r="AL611" s="15">
        <v>0</v>
      </c>
      <c r="AM611" s="15">
        <v>0</v>
      </c>
      <c r="AN611" s="15">
        <v>0</v>
      </c>
      <c r="AP611" s="16">
        <v>254</v>
      </c>
      <c r="AQ611" s="17">
        <v>9</v>
      </c>
      <c r="AR611" s="18" t="s">
        <v>37</v>
      </c>
      <c r="AS611" s="19">
        <v>254</v>
      </c>
      <c r="AT611" s="19" t="s">
        <v>37</v>
      </c>
      <c r="AV611" s="16">
        <v>254</v>
      </c>
      <c r="AW611" s="17">
        <v>35</v>
      </c>
      <c r="AX611" s="18" t="s">
        <v>37</v>
      </c>
      <c r="AY611" s="19">
        <v>1512</v>
      </c>
      <c r="AZ611" s="19" t="s">
        <v>37</v>
      </c>
    </row>
    <row r="612" spans="9:52" x14ac:dyDescent="0.15">
      <c r="I612" s="14">
        <v>45171</v>
      </c>
      <c r="J612" s="15">
        <v>0</v>
      </c>
      <c r="K612" s="15">
        <v>0</v>
      </c>
      <c r="L612" s="15">
        <v>67</v>
      </c>
      <c r="M612" s="15">
        <v>66</v>
      </c>
      <c r="N612" s="15">
        <v>0</v>
      </c>
      <c r="O612" s="15">
        <v>0</v>
      </c>
      <c r="P612" s="15">
        <v>61</v>
      </c>
      <c r="Q612" s="15">
        <v>60</v>
      </c>
      <c r="R612" s="15">
        <v>0</v>
      </c>
      <c r="S612" s="15">
        <v>0</v>
      </c>
      <c r="T612" s="15">
        <v>0</v>
      </c>
      <c r="U612" s="15">
        <v>0</v>
      </c>
      <c r="V612" s="15">
        <v>0</v>
      </c>
      <c r="W612" s="15">
        <v>0</v>
      </c>
      <c r="X612" s="15">
        <v>0</v>
      </c>
      <c r="Y612" s="15">
        <v>0</v>
      </c>
      <c r="Z612" s="15">
        <v>0</v>
      </c>
      <c r="AA612" s="15">
        <v>0</v>
      </c>
      <c r="AB612" s="15">
        <v>0</v>
      </c>
      <c r="AC612" s="15">
        <v>0</v>
      </c>
      <c r="AD612" s="15">
        <v>0</v>
      </c>
      <c r="AE612" s="15">
        <v>0</v>
      </c>
      <c r="AF612" s="15">
        <v>0</v>
      </c>
      <c r="AG612" s="15">
        <v>0</v>
      </c>
      <c r="AH612" s="15">
        <v>0</v>
      </c>
      <c r="AI612" s="15">
        <v>0</v>
      </c>
      <c r="AJ612" s="15">
        <v>0</v>
      </c>
      <c r="AK612" s="15">
        <v>0</v>
      </c>
      <c r="AL612" s="15">
        <v>0</v>
      </c>
      <c r="AM612" s="15">
        <v>0</v>
      </c>
      <c r="AN612" s="15">
        <v>0</v>
      </c>
      <c r="AP612" s="16">
        <v>254</v>
      </c>
      <c r="AQ612" s="17">
        <v>9</v>
      </c>
      <c r="AR612" s="18" t="s">
        <v>37</v>
      </c>
      <c r="AS612" s="19">
        <v>508</v>
      </c>
      <c r="AT612" s="19" t="s">
        <v>37</v>
      </c>
      <c r="AV612" s="16">
        <v>254</v>
      </c>
      <c r="AW612" s="17">
        <v>35</v>
      </c>
      <c r="AX612" s="18">
        <v>35</v>
      </c>
      <c r="AY612" s="19">
        <v>1766</v>
      </c>
      <c r="AZ612" s="19">
        <v>1766</v>
      </c>
    </row>
    <row r="613" spans="9:52" x14ac:dyDescent="0.15">
      <c r="I613" s="14">
        <v>45172</v>
      </c>
      <c r="J613" s="15">
        <v>0</v>
      </c>
      <c r="K613" s="15">
        <v>0</v>
      </c>
      <c r="L613" s="15">
        <v>67</v>
      </c>
      <c r="M613" s="15">
        <v>66</v>
      </c>
      <c r="N613" s="15">
        <v>0</v>
      </c>
      <c r="O613" s="15">
        <v>0</v>
      </c>
      <c r="P613" s="15">
        <v>61</v>
      </c>
      <c r="Q613" s="15">
        <v>60</v>
      </c>
      <c r="R613" s="15">
        <v>0</v>
      </c>
      <c r="S613" s="15">
        <v>0</v>
      </c>
      <c r="T613" s="15">
        <v>0</v>
      </c>
      <c r="U613" s="15">
        <v>0</v>
      </c>
      <c r="V613" s="15">
        <v>0</v>
      </c>
      <c r="W613" s="15">
        <v>0</v>
      </c>
      <c r="X613" s="15">
        <v>0</v>
      </c>
      <c r="Y613" s="15">
        <v>0</v>
      </c>
      <c r="Z613" s="15">
        <v>0</v>
      </c>
      <c r="AA613" s="15">
        <v>0</v>
      </c>
      <c r="AB613" s="15">
        <v>0</v>
      </c>
      <c r="AC613" s="15">
        <v>0</v>
      </c>
      <c r="AD613" s="15">
        <v>0</v>
      </c>
      <c r="AE613" s="15">
        <v>0</v>
      </c>
      <c r="AF613" s="15">
        <v>0</v>
      </c>
      <c r="AG613" s="15">
        <v>0</v>
      </c>
      <c r="AH613" s="15">
        <v>0</v>
      </c>
      <c r="AI613" s="15">
        <v>0</v>
      </c>
      <c r="AJ613" s="15">
        <v>0</v>
      </c>
      <c r="AK613" s="15">
        <v>0</v>
      </c>
      <c r="AL613" s="15">
        <v>0</v>
      </c>
      <c r="AM613" s="15">
        <v>0</v>
      </c>
      <c r="AN613" s="15">
        <v>0</v>
      </c>
      <c r="AP613" s="16">
        <v>254</v>
      </c>
      <c r="AQ613" s="17">
        <v>9</v>
      </c>
      <c r="AR613" s="18" t="s">
        <v>37</v>
      </c>
      <c r="AS613" s="19">
        <v>762</v>
      </c>
      <c r="AT613" s="19" t="s">
        <v>37</v>
      </c>
      <c r="AV613" s="16">
        <v>254</v>
      </c>
      <c r="AW613" s="17">
        <v>36</v>
      </c>
      <c r="AX613" s="18" t="s">
        <v>37</v>
      </c>
      <c r="AY613" s="19">
        <v>254</v>
      </c>
      <c r="AZ613" s="19" t="s">
        <v>37</v>
      </c>
    </row>
    <row r="614" spans="9:52" x14ac:dyDescent="0.15">
      <c r="I614" s="14">
        <v>45173</v>
      </c>
      <c r="J614" s="15">
        <v>0</v>
      </c>
      <c r="K614" s="15">
        <v>0</v>
      </c>
      <c r="L614" s="15">
        <v>67</v>
      </c>
      <c r="M614" s="15">
        <v>66</v>
      </c>
      <c r="N614" s="15">
        <v>0</v>
      </c>
      <c r="O614" s="15">
        <v>0</v>
      </c>
      <c r="P614" s="15">
        <v>61</v>
      </c>
      <c r="Q614" s="15">
        <v>60</v>
      </c>
      <c r="R614" s="15">
        <v>0</v>
      </c>
      <c r="S614" s="15">
        <v>0</v>
      </c>
      <c r="T614" s="15">
        <v>0</v>
      </c>
      <c r="U614" s="15">
        <v>0</v>
      </c>
      <c r="V614" s="15">
        <v>0</v>
      </c>
      <c r="W614" s="15">
        <v>0</v>
      </c>
      <c r="X614" s="15">
        <v>0</v>
      </c>
      <c r="Y614" s="15">
        <v>0</v>
      </c>
      <c r="Z614" s="15">
        <v>0</v>
      </c>
      <c r="AA614" s="15">
        <v>0</v>
      </c>
      <c r="AB614" s="15">
        <v>0</v>
      </c>
      <c r="AC614" s="15">
        <v>0</v>
      </c>
      <c r="AD614" s="15">
        <v>0</v>
      </c>
      <c r="AE614" s="15">
        <v>0</v>
      </c>
      <c r="AF614" s="15">
        <v>0</v>
      </c>
      <c r="AG614" s="15">
        <v>0</v>
      </c>
      <c r="AH614" s="15">
        <v>0</v>
      </c>
      <c r="AI614" s="15">
        <v>0</v>
      </c>
      <c r="AJ614" s="15">
        <v>0</v>
      </c>
      <c r="AK614" s="15">
        <v>0</v>
      </c>
      <c r="AL614" s="15">
        <v>0</v>
      </c>
      <c r="AM614" s="15">
        <v>0</v>
      </c>
      <c r="AN614" s="15">
        <v>0</v>
      </c>
      <c r="AP614" s="16">
        <v>254</v>
      </c>
      <c r="AQ614" s="17">
        <v>9</v>
      </c>
      <c r="AR614" s="18" t="s">
        <v>37</v>
      </c>
      <c r="AS614" s="19">
        <v>1016</v>
      </c>
      <c r="AT614" s="19" t="s">
        <v>37</v>
      </c>
      <c r="AV614" s="16">
        <v>254</v>
      </c>
      <c r="AW614" s="17">
        <v>36</v>
      </c>
      <c r="AX614" s="18" t="s">
        <v>37</v>
      </c>
      <c r="AY614" s="19">
        <v>508</v>
      </c>
      <c r="AZ614" s="19" t="s">
        <v>37</v>
      </c>
    </row>
    <row r="615" spans="9:52" x14ac:dyDescent="0.15">
      <c r="I615" s="14">
        <v>45174</v>
      </c>
      <c r="J615" s="15">
        <v>0</v>
      </c>
      <c r="K615" s="15">
        <v>0</v>
      </c>
      <c r="L615" s="15">
        <v>67</v>
      </c>
      <c r="M615" s="15">
        <v>66</v>
      </c>
      <c r="N615" s="15">
        <v>0</v>
      </c>
      <c r="O615" s="15">
        <v>0</v>
      </c>
      <c r="P615" s="15">
        <v>61</v>
      </c>
      <c r="Q615" s="15">
        <v>60</v>
      </c>
      <c r="R615" s="15">
        <v>0</v>
      </c>
      <c r="S615" s="15">
        <v>0</v>
      </c>
      <c r="T615" s="15">
        <v>0</v>
      </c>
      <c r="U615" s="15">
        <v>0</v>
      </c>
      <c r="V615" s="15">
        <v>0</v>
      </c>
      <c r="W615" s="15">
        <v>0</v>
      </c>
      <c r="X615" s="15">
        <v>0</v>
      </c>
      <c r="Y615" s="15">
        <v>0</v>
      </c>
      <c r="Z615" s="15">
        <v>0</v>
      </c>
      <c r="AA615" s="15">
        <v>0</v>
      </c>
      <c r="AB615" s="15">
        <v>0</v>
      </c>
      <c r="AC615" s="15">
        <v>0</v>
      </c>
      <c r="AD615" s="15">
        <v>0</v>
      </c>
      <c r="AE615" s="15">
        <v>0</v>
      </c>
      <c r="AF615" s="15">
        <v>0</v>
      </c>
      <c r="AG615" s="15">
        <v>0</v>
      </c>
      <c r="AH615" s="15">
        <v>0</v>
      </c>
      <c r="AI615" s="15">
        <v>0</v>
      </c>
      <c r="AJ615" s="15">
        <v>0</v>
      </c>
      <c r="AK615" s="15">
        <v>0</v>
      </c>
      <c r="AL615" s="15">
        <v>0</v>
      </c>
      <c r="AM615" s="15">
        <v>0</v>
      </c>
      <c r="AN615" s="15">
        <v>0</v>
      </c>
      <c r="AP615" s="16">
        <v>254</v>
      </c>
      <c r="AQ615" s="17">
        <v>9</v>
      </c>
      <c r="AR615" s="18" t="s">
        <v>37</v>
      </c>
      <c r="AS615" s="19">
        <v>1270</v>
      </c>
      <c r="AT615" s="19" t="s">
        <v>37</v>
      </c>
      <c r="AV615" s="16">
        <v>254</v>
      </c>
      <c r="AW615" s="17">
        <v>36</v>
      </c>
      <c r="AX615" s="18" t="s">
        <v>37</v>
      </c>
      <c r="AY615" s="19">
        <v>762</v>
      </c>
      <c r="AZ615" s="19" t="s">
        <v>37</v>
      </c>
    </row>
    <row r="616" spans="9:52" x14ac:dyDescent="0.15">
      <c r="I616" s="14">
        <v>45175</v>
      </c>
      <c r="J616" s="15">
        <v>0</v>
      </c>
      <c r="K616" s="15">
        <v>0</v>
      </c>
      <c r="L616" s="15">
        <v>68</v>
      </c>
      <c r="M616" s="15">
        <v>67</v>
      </c>
      <c r="N616" s="15">
        <v>0</v>
      </c>
      <c r="O616" s="15">
        <v>0</v>
      </c>
      <c r="P616" s="15">
        <v>62</v>
      </c>
      <c r="Q616" s="15">
        <v>61</v>
      </c>
      <c r="R616" s="15">
        <v>0</v>
      </c>
      <c r="S616" s="15">
        <v>0</v>
      </c>
      <c r="T616" s="15">
        <v>0</v>
      </c>
      <c r="U616" s="15">
        <v>0</v>
      </c>
      <c r="V616" s="15">
        <v>0</v>
      </c>
      <c r="W616" s="15">
        <v>0</v>
      </c>
      <c r="X616" s="15">
        <v>0</v>
      </c>
      <c r="Y616" s="15">
        <v>0</v>
      </c>
      <c r="Z616" s="15">
        <v>0</v>
      </c>
      <c r="AA616" s="15">
        <v>0</v>
      </c>
      <c r="AB616" s="15">
        <v>0</v>
      </c>
      <c r="AC616" s="15">
        <v>0</v>
      </c>
      <c r="AD616" s="15">
        <v>0</v>
      </c>
      <c r="AE616" s="15">
        <v>0</v>
      </c>
      <c r="AF616" s="15">
        <v>0</v>
      </c>
      <c r="AG616" s="15">
        <v>0</v>
      </c>
      <c r="AH616" s="15">
        <v>0</v>
      </c>
      <c r="AI616" s="15">
        <v>0</v>
      </c>
      <c r="AJ616" s="15">
        <v>0</v>
      </c>
      <c r="AK616" s="15">
        <v>0</v>
      </c>
      <c r="AL616" s="15">
        <v>0</v>
      </c>
      <c r="AM616" s="15">
        <v>0</v>
      </c>
      <c r="AN616" s="15">
        <v>0</v>
      </c>
      <c r="AP616" s="16">
        <v>258</v>
      </c>
      <c r="AQ616" s="17">
        <v>9</v>
      </c>
      <c r="AR616" s="18" t="s">
        <v>37</v>
      </c>
      <c r="AS616" s="19">
        <v>1528</v>
      </c>
      <c r="AT616" s="19" t="s">
        <v>37</v>
      </c>
      <c r="AV616" s="16">
        <v>258</v>
      </c>
      <c r="AW616" s="17">
        <v>36</v>
      </c>
      <c r="AX616" s="18" t="s">
        <v>37</v>
      </c>
      <c r="AY616" s="19">
        <v>1020</v>
      </c>
      <c r="AZ616" s="19" t="s">
        <v>37</v>
      </c>
    </row>
    <row r="617" spans="9:52" x14ac:dyDescent="0.15">
      <c r="I617" s="14">
        <v>45176</v>
      </c>
      <c r="J617" s="15">
        <v>0</v>
      </c>
      <c r="K617" s="15">
        <v>0</v>
      </c>
      <c r="L617" s="15">
        <v>68</v>
      </c>
      <c r="M617" s="15">
        <v>67</v>
      </c>
      <c r="N617" s="15">
        <v>0</v>
      </c>
      <c r="O617" s="15">
        <v>0</v>
      </c>
      <c r="P617" s="15">
        <v>62</v>
      </c>
      <c r="Q617" s="15">
        <v>61</v>
      </c>
      <c r="R617" s="15">
        <v>0</v>
      </c>
      <c r="S617" s="15">
        <v>0</v>
      </c>
      <c r="T617" s="15">
        <v>0</v>
      </c>
      <c r="U617" s="15">
        <v>0</v>
      </c>
      <c r="V617" s="15">
        <v>0</v>
      </c>
      <c r="W617" s="15">
        <v>0</v>
      </c>
      <c r="X617" s="15">
        <v>0</v>
      </c>
      <c r="Y617" s="15">
        <v>0</v>
      </c>
      <c r="Z617" s="15">
        <v>0</v>
      </c>
      <c r="AA617" s="15">
        <v>0</v>
      </c>
      <c r="AB617" s="15">
        <v>0</v>
      </c>
      <c r="AC617" s="15">
        <v>0</v>
      </c>
      <c r="AD617" s="15">
        <v>0</v>
      </c>
      <c r="AE617" s="15">
        <v>0</v>
      </c>
      <c r="AF617" s="15">
        <v>0</v>
      </c>
      <c r="AG617" s="15">
        <v>0</v>
      </c>
      <c r="AH617" s="15">
        <v>0</v>
      </c>
      <c r="AI617" s="15">
        <v>0</v>
      </c>
      <c r="AJ617" s="15">
        <v>0</v>
      </c>
      <c r="AK617" s="15">
        <v>0</v>
      </c>
      <c r="AL617" s="15">
        <v>0</v>
      </c>
      <c r="AM617" s="15">
        <v>0</v>
      </c>
      <c r="AN617" s="15">
        <v>0</v>
      </c>
      <c r="AP617" s="16">
        <v>258</v>
      </c>
      <c r="AQ617" s="17">
        <v>9</v>
      </c>
      <c r="AR617" s="18" t="s">
        <v>37</v>
      </c>
      <c r="AS617" s="19">
        <v>1786</v>
      </c>
      <c r="AT617" s="19" t="s">
        <v>37</v>
      </c>
      <c r="AV617" s="16">
        <v>258</v>
      </c>
      <c r="AW617" s="17">
        <v>36</v>
      </c>
      <c r="AX617" s="18" t="s">
        <v>37</v>
      </c>
      <c r="AY617" s="19">
        <v>1278</v>
      </c>
      <c r="AZ617" s="19" t="s">
        <v>37</v>
      </c>
    </row>
    <row r="618" spans="9:52" x14ac:dyDescent="0.15">
      <c r="I618" s="14">
        <v>45177</v>
      </c>
      <c r="J618" s="15">
        <v>0</v>
      </c>
      <c r="K618" s="15">
        <v>0</v>
      </c>
      <c r="L618" s="15">
        <v>68</v>
      </c>
      <c r="M618" s="15">
        <v>67</v>
      </c>
      <c r="N618" s="15">
        <v>0</v>
      </c>
      <c r="O618" s="15">
        <v>0</v>
      </c>
      <c r="P618" s="15">
        <v>62</v>
      </c>
      <c r="Q618" s="15">
        <v>61</v>
      </c>
      <c r="R618" s="15">
        <v>0</v>
      </c>
      <c r="S618" s="15">
        <v>0</v>
      </c>
      <c r="T618" s="15">
        <v>0</v>
      </c>
      <c r="U618" s="15">
        <v>0</v>
      </c>
      <c r="V618" s="15">
        <v>0</v>
      </c>
      <c r="W618" s="15">
        <v>0</v>
      </c>
      <c r="X618" s="15">
        <v>0</v>
      </c>
      <c r="Y618" s="15">
        <v>0</v>
      </c>
      <c r="Z618" s="15">
        <v>0</v>
      </c>
      <c r="AA618" s="15">
        <v>0</v>
      </c>
      <c r="AB618" s="15">
        <v>0</v>
      </c>
      <c r="AC618" s="15">
        <v>0</v>
      </c>
      <c r="AD618" s="15">
        <v>0</v>
      </c>
      <c r="AE618" s="15">
        <v>0</v>
      </c>
      <c r="AF618" s="15">
        <v>0</v>
      </c>
      <c r="AG618" s="15">
        <v>0</v>
      </c>
      <c r="AH618" s="15">
        <v>0</v>
      </c>
      <c r="AI618" s="15">
        <v>0</v>
      </c>
      <c r="AJ618" s="15">
        <v>0</v>
      </c>
      <c r="AK618" s="15">
        <v>0</v>
      </c>
      <c r="AL618" s="15">
        <v>0</v>
      </c>
      <c r="AM618" s="15">
        <v>0</v>
      </c>
      <c r="AN618" s="15">
        <v>0</v>
      </c>
      <c r="AP618" s="16">
        <v>258</v>
      </c>
      <c r="AQ618" s="17">
        <v>9</v>
      </c>
      <c r="AR618" s="18" t="s">
        <v>37</v>
      </c>
      <c r="AS618" s="19">
        <v>2044</v>
      </c>
      <c r="AT618" s="19" t="s">
        <v>37</v>
      </c>
      <c r="AV618" s="16">
        <v>258</v>
      </c>
      <c r="AW618" s="17">
        <v>36</v>
      </c>
      <c r="AX618" s="18" t="s">
        <v>37</v>
      </c>
      <c r="AY618" s="19">
        <v>1536</v>
      </c>
      <c r="AZ618" s="19" t="s">
        <v>37</v>
      </c>
    </row>
    <row r="619" spans="9:52" x14ac:dyDescent="0.15">
      <c r="I619" s="14">
        <v>45178</v>
      </c>
      <c r="J619" s="15">
        <v>0</v>
      </c>
      <c r="K619" s="15">
        <v>0</v>
      </c>
      <c r="L619" s="15">
        <v>68</v>
      </c>
      <c r="M619" s="15">
        <v>67</v>
      </c>
      <c r="N619" s="15">
        <v>0</v>
      </c>
      <c r="O619" s="15">
        <v>0</v>
      </c>
      <c r="P619" s="15">
        <v>62</v>
      </c>
      <c r="Q619" s="15">
        <v>61</v>
      </c>
      <c r="R619" s="15">
        <v>0</v>
      </c>
      <c r="S619" s="15">
        <v>0</v>
      </c>
      <c r="T619" s="15">
        <v>0</v>
      </c>
      <c r="U619" s="15">
        <v>0</v>
      </c>
      <c r="V619" s="15">
        <v>0</v>
      </c>
      <c r="W619" s="15">
        <v>0</v>
      </c>
      <c r="X619" s="15">
        <v>0</v>
      </c>
      <c r="Y619" s="15">
        <v>0</v>
      </c>
      <c r="Z619" s="15">
        <v>0</v>
      </c>
      <c r="AA619" s="15">
        <v>0</v>
      </c>
      <c r="AB619" s="15">
        <v>0</v>
      </c>
      <c r="AC619" s="15">
        <v>0</v>
      </c>
      <c r="AD619" s="15">
        <v>0</v>
      </c>
      <c r="AE619" s="15">
        <v>0</v>
      </c>
      <c r="AF619" s="15">
        <v>0</v>
      </c>
      <c r="AG619" s="15">
        <v>0</v>
      </c>
      <c r="AH619" s="15">
        <v>0</v>
      </c>
      <c r="AI619" s="15">
        <v>0</v>
      </c>
      <c r="AJ619" s="15">
        <v>0</v>
      </c>
      <c r="AK619" s="15">
        <v>0</v>
      </c>
      <c r="AL619" s="15">
        <v>0</v>
      </c>
      <c r="AM619" s="15">
        <v>0</v>
      </c>
      <c r="AN619" s="15">
        <v>0</v>
      </c>
      <c r="AP619" s="16">
        <v>258</v>
      </c>
      <c r="AQ619" s="17">
        <v>9</v>
      </c>
      <c r="AR619" s="18" t="s">
        <v>37</v>
      </c>
      <c r="AS619" s="19">
        <v>2302</v>
      </c>
      <c r="AT619" s="19" t="s">
        <v>37</v>
      </c>
      <c r="AV619" s="16">
        <v>258</v>
      </c>
      <c r="AW619" s="17">
        <v>36</v>
      </c>
      <c r="AX619" s="18">
        <v>36</v>
      </c>
      <c r="AY619" s="19">
        <v>1794</v>
      </c>
      <c r="AZ619" s="19">
        <v>1794</v>
      </c>
    </row>
    <row r="620" spans="9:52" x14ac:dyDescent="0.15">
      <c r="I620" s="14">
        <v>45179</v>
      </c>
      <c r="J620" s="15">
        <v>0</v>
      </c>
      <c r="K620" s="15">
        <v>0</v>
      </c>
      <c r="L620" s="15">
        <v>68</v>
      </c>
      <c r="M620" s="15">
        <v>67</v>
      </c>
      <c r="N620" s="15">
        <v>0</v>
      </c>
      <c r="O620" s="15">
        <v>0</v>
      </c>
      <c r="P620" s="15">
        <v>62</v>
      </c>
      <c r="Q620" s="15">
        <v>61</v>
      </c>
      <c r="R620" s="15">
        <v>0</v>
      </c>
      <c r="S620" s="15">
        <v>0</v>
      </c>
      <c r="T620" s="15">
        <v>0</v>
      </c>
      <c r="U620" s="15">
        <v>0</v>
      </c>
      <c r="V620" s="15">
        <v>0</v>
      </c>
      <c r="W620" s="15">
        <v>0</v>
      </c>
      <c r="X620" s="15">
        <v>0</v>
      </c>
      <c r="Y620" s="15">
        <v>0</v>
      </c>
      <c r="Z620" s="15">
        <v>0</v>
      </c>
      <c r="AA620" s="15">
        <v>0</v>
      </c>
      <c r="AB620" s="15">
        <v>0</v>
      </c>
      <c r="AC620" s="15">
        <v>0</v>
      </c>
      <c r="AD620" s="15">
        <v>0</v>
      </c>
      <c r="AE620" s="15">
        <v>0</v>
      </c>
      <c r="AF620" s="15">
        <v>0</v>
      </c>
      <c r="AG620" s="15">
        <v>0</v>
      </c>
      <c r="AH620" s="15">
        <v>0</v>
      </c>
      <c r="AI620" s="15">
        <v>0</v>
      </c>
      <c r="AJ620" s="15">
        <v>0</v>
      </c>
      <c r="AK620" s="15">
        <v>0</v>
      </c>
      <c r="AL620" s="15">
        <v>0</v>
      </c>
      <c r="AM620" s="15">
        <v>0</v>
      </c>
      <c r="AN620" s="15">
        <v>0</v>
      </c>
      <c r="AP620" s="16">
        <v>258</v>
      </c>
      <c r="AQ620" s="17">
        <v>9</v>
      </c>
      <c r="AR620" s="18" t="s">
        <v>37</v>
      </c>
      <c r="AS620" s="19">
        <v>2560</v>
      </c>
      <c r="AT620" s="19" t="s">
        <v>37</v>
      </c>
      <c r="AV620" s="16">
        <v>258</v>
      </c>
      <c r="AW620" s="17">
        <v>37</v>
      </c>
      <c r="AX620" s="18" t="s">
        <v>37</v>
      </c>
      <c r="AY620" s="19">
        <v>258</v>
      </c>
      <c r="AZ620" s="19" t="s">
        <v>37</v>
      </c>
    </row>
    <row r="621" spans="9:52" x14ac:dyDescent="0.15">
      <c r="I621" s="14">
        <v>45180</v>
      </c>
      <c r="J621" s="15">
        <v>0</v>
      </c>
      <c r="K621" s="15">
        <v>0</v>
      </c>
      <c r="L621" s="15">
        <v>68</v>
      </c>
      <c r="M621" s="15">
        <v>67</v>
      </c>
      <c r="N621" s="15">
        <v>0</v>
      </c>
      <c r="O621" s="15">
        <v>0</v>
      </c>
      <c r="P621" s="15">
        <v>62</v>
      </c>
      <c r="Q621" s="15">
        <v>61</v>
      </c>
      <c r="R621" s="15">
        <v>0</v>
      </c>
      <c r="S621" s="15">
        <v>0</v>
      </c>
      <c r="T621" s="15">
        <v>0</v>
      </c>
      <c r="U621" s="15">
        <v>0</v>
      </c>
      <c r="V621" s="15">
        <v>0</v>
      </c>
      <c r="W621" s="15">
        <v>0</v>
      </c>
      <c r="X621" s="15">
        <v>0</v>
      </c>
      <c r="Y621" s="15">
        <v>0</v>
      </c>
      <c r="Z621" s="15">
        <v>0</v>
      </c>
      <c r="AA621" s="15">
        <v>0</v>
      </c>
      <c r="AB621" s="15">
        <v>0</v>
      </c>
      <c r="AC621" s="15">
        <v>0</v>
      </c>
      <c r="AD621" s="15">
        <v>0</v>
      </c>
      <c r="AE621" s="15">
        <v>0</v>
      </c>
      <c r="AF621" s="15">
        <v>0</v>
      </c>
      <c r="AG621" s="15">
        <v>0</v>
      </c>
      <c r="AH621" s="15">
        <v>0</v>
      </c>
      <c r="AI621" s="15">
        <v>0</v>
      </c>
      <c r="AJ621" s="15">
        <v>0</v>
      </c>
      <c r="AK621" s="15">
        <v>0</v>
      </c>
      <c r="AL621" s="15">
        <v>0</v>
      </c>
      <c r="AM621" s="15">
        <v>0</v>
      </c>
      <c r="AN621" s="15">
        <v>0</v>
      </c>
      <c r="AP621" s="16">
        <v>258</v>
      </c>
      <c r="AQ621" s="17">
        <v>9</v>
      </c>
      <c r="AR621" s="18" t="s">
        <v>37</v>
      </c>
      <c r="AS621" s="19">
        <v>2818</v>
      </c>
      <c r="AT621" s="19" t="s">
        <v>37</v>
      </c>
      <c r="AV621" s="16">
        <v>258</v>
      </c>
      <c r="AW621" s="17">
        <v>37</v>
      </c>
      <c r="AX621" s="18" t="s">
        <v>37</v>
      </c>
      <c r="AY621" s="19">
        <v>516</v>
      </c>
      <c r="AZ621" s="19" t="s">
        <v>37</v>
      </c>
    </row>
    <row r="622" spans="9:52" x14ac:dyDescent="0.15">
      <c r="I622" s="14">
        <v>45181</v>
      </c>
      <c r="J622" s="15">
        <v>0</v>
      </c>
      <c r="K622" s="15">
        <v>0</v>
      </c>
      <c r="L622" s="15">
        <v>68</v>
      </c>
      <c r="M622" s="15">
        <v>67</v>
      </c>
      <c r="N622" s="15">
        <v>0</v>
      </c>
      <c r="O622" s="15">
        <v>0</v>
      </c>
      <c r="P622" s="15">
        <v>62</v>
      </c>
      <c r="Q622" s="15">
        <v>61</v>
      </c>
      <c r="R622" s="15">
        <v>0</v>
      </c>
      <c r="S622" s="15">
        <v>0</v>
      </c>
      <c r="T622" s="15">
        <v>0</v>
      </c>
      <c r="U622" s="15">
        <v>0</v>
      </c>
      <c r="V622" s="15">
        <v>0</v>
      </c>
      <c r="W622" s="15">
        <v>0</v>
      </c>
      <c r="X622" s="15">
        <v>0</v>
      </c>
      <c r="Y622" s="15">
        <v>0</v>
      </c>
      <c r="Z622" s="15">
        <v>0</v>
      </c>
      <c r="AA622" s="15">
        <v>0</v>
      </c>
      <c r="AB622" s="15">
        <v>0</v>
      </c>
      <c r="AC622" s="15">
        <v>0</v>
      </c>
      <c r="AD622" s="15">
        <v>0</v>
      </c>
      <c r="AE622" s="15">
        <v>0</v>
      </c>
      <c r="AF622" s="15">
        <v>0</v>
      </c>
      <c r="AG622" s="15">
        <v>0</v>
      </c>
      <c r="AH622" s="15">
        <v>0</v>
      </c>
      <c r="AI622" s="15">
        <v>0</v>
      </c>
      <c r="AJ622" s="15">
        <v>0</v>
      </c>
      <c r="AK622" s="15">
        <v>0</v>
      </c>
      <c r="AL622" s="15">
        <v>0</v>
      </c>
      <c r="AM622" s="15">
        <v>0</v>
      </c>
      <c r="AN622" s="15">
        <v>0</v>
      </c>
      <c r="AP622" s="16">
        <v>258</v>
      </c>
      <c r="AQ622" s="17">
        <v>9</v>
      </c>
      <c r="AR622" s="18" t="s">
        <v>37</v>
      </c>
      <c r="AS622" s="19">
        <v>3076</v>
      </c>
      <c r="AT622" s="19" t="s">
        <v>37</v>
      </c>
      <c r="AV622" s="16">
        <v>258</v>
      </c>
      <c r="AW622" s="17">
        <v>37</v>
      </c>
      <c r="AX622" s="18" t="s">
        <v>37</v>
      </c>
      <c r="AY622" s="19">
        <v>774</v>
      </c>
      <c r="AZ622" s="19" t="s">
        <v>37</v>
      </c>
    </row>
    <row r="623" spans="9:52" x14ac:dyDescent="0.15">
      <c r="I623" s="14">
        <v>45182</v>
      </c>
      <c r="J623" s="15">
        <v>0</v>
      </c>
      <c r="K623" s="15">
        <v>0</v>
      </c>
      <c r="L623" s="15">
        <v>69</v>
      </c>
      <c r="M623" s="15">
        <v>68</v>
      </c>
      <c r="N623" s="15">
        <v>0</v>
      </c>
      <c r="O623" s="15">
        <v>0</v>
      </c>
      <c r="P623" s="15">
        <v>63</v>
      </c>
      <c r="Q623" s="15">
        <v>62</v>
      </c>
      <c r="R623" s="15">
        <v>0</v>
      </c>
      <c r="S623" s="15">
        <v>0</v>
      </c>
      <c r="T623" s="15">
        <v>0</v>
      </c>
      <c r="U623" s="15">
        <v>0</v>
      </c>
      <c r="V623" s="15">
        <v>0</v>
      </c>
      <c r="W623" s="15">
        <v>0</v>
      </c>
      <c r="X623" s="15">
        <v>0</v>
      </c>
      <c r="Y623" s="15">
        <v>0</v>
      </c>
      <c r="Z623" s="15">
        <v>0</v>
      </c>
      <c r="AA623" s="15">
        <v>0</v>
      </c>
      <c r="AB623" s="15">
        <v>0</v>
      </c>
      <c r="AC623" s="15">
        <v>0</v>
      </c>
      <c r="AD623" s="15">
        <v>0</v>
      </c>
      <c r="AE623" s="15">
        <v>0</v>
      </c>
      <c r="AF623" s="15">
        <v>0</v>
      </c>
      <c r="AG623" s="15">
        <v>0</v>
      </c>
      <c r="AH623" s="15">
        <v>0</v>
      </c>
      <c r="AI623" s="15">
        <v>0</v>
      </c>
      <c r="AJ623" s="15">
        <v>0</v>
      </c>
      <c r="AK623" s="15">
        <v>0</v>
      </c>
      <c r="AL623" s="15">
        <v>0</v>
      </c>
      <c r="AM623" s="15">
        <v>0</v>
      </c>
      <c r="AN623" s="15">
        <v>0</v>
      </c>
      <c r="AP623" s="16">
        <v>262</v>
      </c>
      <c r="AQ623" s="17">
        <v>9</v>
      </c>
      <c r="AR623" s="18" t="s">
        <v>37</v>
      </c>
      <c r="AS623" s="19">
        <v>3338</v>
      </c>
      <c r="AT623" s="19" t="s">
        <v>37</v>
      </c>
      <c r="AV623" s="16">
        <v>262</v>
      </c>
      <c r="AW623" s="17">
        <v>37</v>
      </c>
      <c r="AX623" s="18" t="s">
        <v>37</v>
      </c>
      <c r="AY623" s="19">
        <v>1036</v>
      </c>
      <c r="AZ623" s="19" t="s">
        <v>37</v>
      </c>
    </row>
    <row r="624" spans="9:52" x14ac:dyDescent="0.15">
      <c r="I624" s="14">
        <v>45183</v>
      </c>
      <c r="J624" s="15">
        <v>0</v>
      </c>
      <c r="K624" s="15">
        <v>0</v>
      </c>
      <c r="L624" s="15">
        <v>69</v>
      </c>
      <c r="M624" s="15">
        <v>68</v>
      </c>
      <c r="N624" s="15">
        <v>0</v>
      </c>
      <c r="O624" s="15">
        <v>0</v>
      </c>
      <c r="P624" s="15">
        <v>63</v>
      </c>
      <c r="Q624" s="15">
        <v>62</v>
      </c>
      <c r="R624" s="15">
        <v>0</v>
      </c>
      <c r="S624" s="15">
        <v>0</v>
      </c>
      <c r="T624" s="15">
        <v>0</v>
      </c>
      <c r="U624" s="15">
        <v>0</v>
      </c>
      <c r="V624" s="15">
        <v>0</v>
      </c>
      <c r="W624" s="15">
        <v>0</v>
      </c>
      <c r="X624" s="15">
        <v>0</v>
      </c>
      <c r="Y624" s="15">
        <v>0</v>
      </c>
      <c r="Z624" s="15">
        <v>0</v>
      </c>
      <c r="AA624" s="15">
        <v>0</v>
      </c>
      <c r="AB624" s="15">
        <v>0</v>
      </c>
      <c r="AC624" s="15">
        <v>0</v>
      </c>
      <c r="AD624" s="15">
        <v>0</v>
      </c>
      <c r="AE624" s="15">
        <v>0</v>
      </c>
      <c r="AF624" s="15">
        <v>0</v>
      </c>
      <c r="AG624" s="15">
        <v>0</v>
      </c>
      <c r="AH624" s="15">
        <v>0</v>
      </c>
      <c r="AI624" s="15">
        <v>0</v>
      </c>
      <c r="AJ624" s="15">
        <v>0</v>
      </c>
      <c r="AK624" s="15">
        <v>0</v>
      </c>
      <c r="AL624" s="15">
        <v>0</v>
      </c>
      <c r="AM624" s="15">
        <v>0</v>
      </c>
      <c r="AN624" s="15">
        <v>0</v>
      </c>
      <c r="AP624" s="16">
        <v>262</v>
      </c>
      <c r="AQ624" s="17">
        <v>9</v>
      </c>
      <c r="AR624" s="18" t="s">
        <v>37</v>
      </c>
      <c r="AS624" s="19">
        <v>3600</v>
      </c>
      <c r="AT624" s="19" t="s">
        <v>37</v>
      </c>
      <c r="AV624" s="16">
        <v>262</v>
      </c>
      <c r="AW624" s="17">
        <v>37</v>
      </c>
      <c r="AX624" s="18" t="s">
        <v>37</v>
      </c>
      <c r="AY624" s="19">
        <v>1298</v>
      </c>
      <c r="AZ624" s="19" t="s">
        <v>37</v>
      </c>
    </row>
    <row r="625" spans="9:52" x14ac:dyDescent="0.15">
      <c r="I625" s="14">
        <v>45184</v>
      </c>
      <c r="J625" s="15">
        <v>0</v>
      </c>
      <c r="K625" s="15">
        <v>0</v>
      </c>
      <c r="L625" s="15">
        <v>69</v>
      </c>
      <c r="M625" s="15">
        <v>68</v>
      </c>
      <c r="N625" s="15">
        <v>0</v>
      </c>
      <c r="O625" s="15">
        <v>0</v>
      </c>
      <c r="P625" s="15">
        <v>63</v>
      </c>
      <c r="Q625" s="15">
        <v>62</v>
      </c>
      <c r="R625" s="15">
        <v>0</v>
      </c>
      <c r="S625" s="15">
        <v>0</v>
      </c>
      <c r="T625" s="15">
        <v>0</v>
      </c>
      <c r="U625" s="15">
        <v>0</v>
      </c>
      <c r="V625" s="15">
        <v>0</v>
      </c>
      <c r="W625" s="15">
        <v>0</v>
      </c>
      <c r="X625" s="15">
        <v>0</v>
      </c>
      <c r="Y625" s="15">
        <v>0</v>
      </c>
      <c r="Z625" s="15">
        <v>0</v>
      </c>
      <c r="AA625" s="15">
        <v>0</v>
      </c>
      <c r="AB625" s="15">
        <v>0</v>
      </c>
      <c r="AC625" s="15">
        <v>0</v>
      </c>
      <c r="AD625" s="15">
        <v>0</v>
      </c>
      <c r="AE625" s="15">
        <v>0</v>
      </c>
      <c r="AF625" s="15">
        <v>0</v>
      </c>
      <c r="AG625" s="15">
        <v>0</v>
      </c>
      <c r="AH625" s="15">
        <v>0</v>
      </c>
      <c r="AI625" s="15">
        <v>0</v>
      </c>
      <c r="AJ625" s="15">
        <v>0</v>
      </c>
      <c r="AK625" s="15">
        <v>0</v>
      </c>
      <c r="AL625" s="15">
        <v>0</v>
      </c>
      <c r="AM625" s="15">
        <v>0</v>
      </c>
      <c r="AN625" s="15">
        <v>0</v>
      </c>
      <c r="AP625" s="16">
        <v>262</v>
      </c>
      <c r="AQ625" s="17">
        <v>9</v>
      </c>
      <c r="AR625" s="18" t="s">
        <v>37</v>
      </c>
      <c r="AS625" s="19">
        <v>3862</v>
      </c>
      <c r="AT625" s="19" t="s">
        <v>37</v>
      </c>
      <c r="AV625" s="16">
        <v>262</v>
      </c>
      <c r="AW625" s="17">
        <v>37</v>
      </c>
      <c r="AX625" s="18" t="s">
        <v>37</v>
      </c>
      <c r="AY625" s="19">
        <v>1560</v>
      </c>
      <c r="AZ625" s="19" t="s">
        <v>37</v>
      </c>
    </row>
    <row r="626" spans="9:52" x14ac:dyDescent="0.15">
      <c r="I626" s="14">
        <v>45185</v>
      </c>
      <c r="J626" s="15">
        <v>0</v>
      </c>
      <c r="K626" s="15">
        <v>0</v>
      </c>
      <c r="L626" s="15">
        <v>69</v>
      </c>
      <c r="M626" s="15">
        <v>68</v>
      </c>
      <c r="N626" s="15">
        <v>0</v>
      </c>
      <c r="O626" s="15">
        <v>0</v>
      </c>
      <c r="P626" s="15">
        <v>63</v>
      </c>
      <c r="Q626" s="15">
        <v>62</v>
      </c>
      <c r="R626" s="15">
        <v>0</v>
      </c>
      <c r="S626" s="15">
        <v>0</v>
      </c>
      <c r="T626" s="15">
        <v>0</v>
      </c>
      <c r="U626" s="15">
        <v>0</v>
      </c>
      <c r="V626" s="15">
        <v>0</v>
      </c>
      <c r="W626" s="15">
        <v>0</v>
      </c>
      <c r="X626" s="15">
        <v>0</v>
      </c>
      <c r="Y626" s="15">
        <v>0</v>
      </c>
      <c r="Z626" s="15">
        <v>0</v>
      </c>
      <c r="AA626" s="15">
        <v>0</v>
      </c>
      <c r="AB626" s="15">
        <v>0</v>
      </c>
      <c r="AC626" s="15">
        <v>0</v>
      </c>
      <c r="AD626" s="15">
        <v>0</v>
      </c>
      <c r="AE626" s="15">
        <v>0</v>
      </c>
      <c r="AF626" s="15">
        <v>0</v>
      </c>
      <c r="AG626" s="15">
        <v>0</v>
      </c>
      <c r="AH626" s="15">
        <v>0</v>
      </c>
      <c r="AI626" s="15">
        <v>0</v>
      </c>
      <c r="AJ626" s="15">
        <v>0</v>
      </c>
      <c r="AK626" s="15">
        <v>0</v>
      </c>
      <c r="AL626" s="15">
        <v>0</v>
      </c>
      <c r="AM626" s="15">
        <v>0</v>
      </c>
      <c r="AN626" s="15">
        <v>0</v>
      </c>
      <c r="AP626" s="16">
        <v>262</v>
      </c>
      <c r="AQ626" s="17">
        <v>9</v>
      </c>
      <c r="AR626" s="18" t="s">
        <v>37</v>
      </c>
      <c r="AS626" s="19">
        <v>4124</v>
      </c>
      <c r="AT626" s="19" t="s">
        <v>37</v>
      </c>
      <c r="AV626" s="16">
        <v>262</v>
      </c>
      <c r="AW626" s="17">
        <v>37</v>
      </c>
      <c r="AX626" s="18">
        <v>37</v>
      </c>
      <c r="AY626" s="19">
        <v>1822</v>
      </c>
      <c r="AZ626" s="19">
        <v>1822</v>
      </c>
    </row>
    <row r="627" spans="9:52" x14ac:dyDescent="0.15">
      <c r="I627" s="14">
        <v>45186</v>
      </c>
      <c r="J627" s="15">
        <v>0</v>
      </c>
      <c r="K627" s="15">
        <v>0</v>
      </c>
      <c r="L627" s="15">
        <v>69</v>
      </c>
      <c r="M627" s="15">
        <v>68</v>
      </c>
      <c r="N627" s="15">
        <v>0</v>
      </c>
      <c r="O627" s="15">
        <v>0</v>
      </c>
      <c r="P627" s="15">
        <v>63</v>
      </c>
      <c r="Q627" s="15">
        <v>62</v>
      </c>
      <c r="R627" s="15">
        <v>0</v>
      </c>
      <c r="S627" s="15">
        <v>0</v>
      </c>
      <c r="T627" s="15">
        <v>0</v>
      </c>
      <c r="U627" s="15">
        <v>0</v>
      </c>
      <c r="V627" s="15">
        <v>0</v>
      </c>
      <c r="W627" s="15">
        <v>0</v>
      </c>
      <c r="X627" s="15">
        <v>0</v>
      </c>
      <c r="Y627" s="15">
        <v>0</v>
      </c>
      <c r="Z627" s="15">
        <v>0</v>
      </c>
      <c r="AA627" s="15">
        <v>0</v>
      </c>
      <c r="AB627" s="15">
        <v>0</v>
      </c>
      <c r="AC627" s="15">
        <v>0</v>
      </c>
      <c r="AD627" s="15">
        <v>0</v>
      </c>
      <c r="AE627" s="15">
        <v>0</v>
      </c>
      <c r="AF627" s="15">
        <v>0</v>
      </c>
      <c r="AG627" s="15">
        <v>0</v>
      </c>
      <c r="AH627" s="15">
        <v>0</v>
      </c>
      <c r="AI627" s="15">
        <v>0</v>
      </c>
      <c r="AJ627" s="15">
        <v>0</v>
      </c>
      <c r="AK627" s="15">
        <v>0</v>
      </c>
      <c r="AL627" s="15">
        <v>0</v>
      </c>
      <c r="AM627" s="15">
        <v>0</v>
      </c>
      <c r="AN627" s="15">
        <v>0</v>
      </c>
      <c r="AP627" s="16">
        <v>262</v>
      </c>
      <c r="AQ627" s="17">
        <v>9</v>
      </c>
      <c r="AR627" s="18" t="s">
        <v>37</v>
      </c>
      <c r="AS627" s="19">
        <v>4386</v>
      </c>
      <c r="AT627" s="19" t="s">
        <v>37</v>
      </c>
      <c r="AV627" s="16">
        <v>262</v>
      </c>
      <c r="AW627" s="17">
        <v>38</v>
      </c>
      <c r="AX627" s="18" t="s">
        <v>37</v>
      </c>
      <c r="AY627" s="19">
        <v>262</v>
      </c>
      <c r="AZ627" s="19" t="s">
        <v>37</v>
      </c>
    </row>
    <row r="628" spans="9:52" x14ac:dyDescent="0.15">
      <c r="I628" s="14">
        <v>45187</v>
      </c>
      <c r="J628" s="15">
        <v>0</v>
      </c>
      <c r="K628" s="15">
        <v>0</v>
      </c>
      <c r="L628" s="15">
        <v>69</v>
      </c>
      <c r="M628" s="15">
        <v>68</v>
      </c>
      <c r="N628" s="15">
        <v>0</v>
      </c>
      <c r="O628" s="15">
        <v>0</v>
      </c>
      <c r="P628" s="15">
        <v>63</v>
      </c>
      <c r="Q628" s="15">
        <v>62</v>
      </c>
      <c r="R628" s="15">
        <v>0</v>
      </c>
      <c r="S628" s="15">
        <v>0</v>
      </c>
      <c r="T628" s="15">
        <v>0</v>
      </c>
      <c r="U628" s="15">
        <v>0</v>
      </c>
      <c r="V628" s="15">
        <v>0</v>
      </c>
      <c r="W628" s="15">
        <v>0</v>
      </c>
      <c r="X628" s="15">
        <v>0</v>
      </c>
      <c r="Y628" s="15">
        <v>0</v>
      </c>
      <c r="Z628" s="15">
        <v>0</v>
      </c>
      <c r="AA628" s="15">
        <v>0</v>
      </c>
      <c r="AB628" s="15">
        <v>0</v>
      </c>
      <c r="AC628" s="15">
        <v>0</v>
      </c>
      <c r="AD628" s="15">
        <v>0</v>
      </c>
      <c r="AE628" s="15">
        <v>0</v>
      </c>
      <c r="AF628" s="15">
        <v>0</v>
      </c>
      <c r="AG628" s="15">
        <v>0</v>
      </c>
      <c r="AH628" s="15">
        <v>0</v>
      </c>
      <c r="AI628" s="15">
        <v>0</v>
      </c>
      <c r="AJ628" s="15">
        <v>0</v>
      </c>
      <c r="AK628" s="15">
        <v>0</v>
      </c>
      <c r="AL628" s="15">
        <v>0</v>
      </c>
      <c r="AM628" s="15">
        <v>0</v>
      </c>
      <c r="AN628" s="15">
        <v>0</v>
      </c>
      <c r="AP628" s="16">
        <v>262</v>
      </c>
      <c r="AQ628" s="17">
        <v>9</v>
      </c>
      <c r="AR628" s="18" t="s">
        <v>37</v>
      </c>
      <c r="AS628" s="19">
        <v>4648</v>
      </c>
      <c r="AT628" s="19" t="s">
        <v>37</v>
      </c>
      <c r="AV628" s="16">
        <v>262</v>
      </c>
      <c r="AW628" s="17">
        <v>38</v>
      </c>
      <c r="AX628" s="18" t="s">
        <v>37</v>
      </c>
      <c r="AY628" s="19">
        <v>524</v>
      </c>
      <c r="AZ628" s="19" t="s">
        <v>37</v>
      </c>
    </row>
    <row r="629" spans="9:52" x14ac:dyDescent="0.15">
      <c r="I629" s="14">
        <v>45188</v>
      </c>
      <c r="J629" s="15">
        <v>0</v>
      </c>
      <c r="K629" s="15">
        <v>0</v>
      </c>
      <c r="L629" s="15">
        <v>69</v>
      </c>
      <c r="M629" s="15">
        <v>68</v>
      </c>
      <c r="N629" s="15">
        <v>0</v>
      </c>
      <c r="O629" s="15">
        <v>0</v>
      </c>
      <c r="P629" s="15">
        <v>63</v>
      </c>
      <c r="Q629" s="15">
        <v>62</v>
      </c>
      <c r="R629" s="15">
        <v>0</v>
      </c>
      <c r="S629" s="15">
        <v>0</v>
      </c>
      <c r="T629" s="15">
        <v>0</v>
      </c>
      <c r="U629" s="15">
        <v>0</v>
      </c>
      <c r="V629" s="15">
        <v>0</v>
      </c>
      <c r="W629" s="15">
        <v>0</v>
      </c>
      <c r="X629" s="15">
        <v>0</v>
      </c>
      <c r="Y629" s="15">
        <v>0</v>
      </c>
      <c r="Z629" s="15">
        <v>0</v>
      </c>
      <c r="AA629" s="15">
        <v>0</v>
      </c>
      <c r="AB629" s="15">
        <v>0</v>
      </c>
      <c r="AC629" s="15">
        <v>0</v>
      </c>
      <c r="AD629" s="15">
        <v>0</v>
      </c>
      <c r="AE629" s="15">
        <v>0</v>
      </c>
      <c r="AF629" s="15">
        <v>0</v>
      </c>
      <c r="AG629" s="15">
        <v>0</v>
      </c>
      <c r="AH629" s="15">
        <v>0</v>
      </c>
      <c r="AI629" s="15">
        <v>0</v>
      </c>
      <c r="AJ629" s="15">
        <v>0</v>
      </c>
      <c r="AK629" s="15">
        <v>0</v>
      </c>
      <c r="AL629" s="15">
        <v>0</v>
      </c>
      <c r="AM629" s="15">
        <v>0</v>
      </c>
      <c r="AN629" s="15">
        <v>0</v>
      </c>
      <c r="AP629" s="16">
        <v>262</v>
      </c>
      <c r="AQ629" s="17">
        <v>9</v>
      </c>
      <c r="AR629" s="18" t="s">
        <v>37</v>
      </c>
      <c r="AS629" s="19">
        <v>4910</v>
      </c>
      <c r="AT629" s="19" t="s">
        <v>37</v>
      </c>
      <c r="AV629" s="16">
        <v>262</v>
      </c>
      <c r="AW629" s="17">
        <v>38</v>
      </c>
      <c r="AX629" s="18" t="s">
        <v>37</v>
      </c>
      <c r="AY629" s="19">
        <v>786</v>
      </c>
      <c r="AZ629" s="19" t="s">
        <v>37</v>
      </c>
    </row>
    <row r="630" spans="9:52" x14ac:dyDescent="0.15">
      <c r="I630" s="14">
        <v>45189</v>
      </c>
      <c r="J630" s="15">
        <v>0</v>
      </c>
      <c r="K630" s="15">
        <v>0</v>
      </c>
      <c r="L630" s="15">
        <v>70</v>
      </c>
      <c r="M630" s="15">
        <v>0</v>
      </c>
      <c r="N630" s="15">
        <v>0</v>
      </c>
      <c r="O630" s="15">
        <v>0</v>
      </c>
      <c r="P630" s="15">
        <v>64</v>
      </c>
      <c r="Q630" s="15">
        <v>63</v>
      </c>
      <c r="R630" s="15">
        <v>0</v>
      </c>
      <c r="S630" s="15">
        <v>0</v>
      </c>
      <c r="T630" s="15">
        <v>0</v>
      </c>
      <c r="U630" s="15">
        <v>0</v>
      </c>
      <c r="V630" s="15">
        <v>0</v>
      </c>
      <c r="W630" s="15">
        <v>0</v>
      </c>
      <c r="X630" s="15">
        <v>0</v>
      </c>
      <c r="Y630" s="15">
        <v>0</v>
      </c>
      <c r="Z630" s="15">
        <v>0</v>
      </c>
      <c r="AA630" s="15">
        <v>0</v>
      </c>
      <c r="AB630" s="15">
        <v>0</v>
      </c>
      <c r="AC630" s="15">
        <v>0</v>
      </c>
      <c r="AD630" s="15">
        <v>0</v>
      </c>
      <c r="AE630" s="15">
        <v>0</v>
      </c>
      <c r="AF630" s="15">
        <v>0</v>
      </c>
      <c r="AG630" s="15">
        <v>0</v>
      </c>
      <c r="AH630" s="15">
        <v>0</v>
      </c>
      <c r="AI630" s="15">
        <v>0</v>
      </c>
      <c r="AJ630" s="15">
        <v>0</v>
      </c>
      <c r="AK630" s="15">
        <v>0</v>
      </c>
      <c r="AL630" s="15">
        <v>0</v>
      </c>
      <c r="AM630" s="15">
        <v>0</v>
      </c>
      <c r="AN630" s="15">
        <v>0</v>
      </c>
      <c r="AP630" s="16">
        <v>197</v>
      </c>
      <c r="AQ630" s="17">
        <v>9</v>
      </c>
      <c r="AR630" s="18" t="s">
        <v>37</v>
      </c>
      <c r="AS630" s="19">
        <v>5107</v>
      </c>
      <c r="AT630" s="19" t="s">
        <v>37</v>
      </c>
      <c r="AV630" s="16">
        <v>197</v>
      </c>
      <c r="AW630" s="17">
        <v>38</v>
      </c>
      <c r="AX630" s="18" t="s">
        <v>37</v>
      </c>
      <c r="AY630" s="19">
        <v>983</v>
      </c>
      <c r="AZ630" s="19" t="s">
        <v>37</v>
      </c>
    </row>
    <row r="631" spans="9:52" x14ac:dyDescent="0.15">
      <c r="I631" s="14">
        <v>45190</v>
      </c>
      <c r="J631" s="15">
        <v>0</v>
      </c>
      <c r="K631" s="15">
        <v>0</v>
      </c>
      <c r="L631" s="15">
        <v>70</v>
      </c>
      <c r="M631" s="15">
        <v>0</v>
      </c>
      <c r="N631" s="15">
        <v>0</v>
      </c>
      <c r="O631" s="15">
        <v>0</v>
      </c>
      <c r="P631" s="15">
        <v>64</v>
      </c>
      <c r="Q631" s="15">
        <v>63</v>
      </c>
      <c r="R631" s="15">
        <v>0</v>
      </c>
      <c r="S631" s="15">
        <v>0</v>
      </c>
      <c r="T631" s="15">
        <v>0</v>
      </c>
      <c r="U631" s="15">
        <v>0</v>
      </c>
      <c r="V631" s="15">
        <v>0</v>
      </c>
      <c r="W631" s="15">
        <v>0</v>
      </c>
      <c r="X631" s="15">
        <v>0</v>
      </c>
      <c r="Y631" s="15">
        <v>0</v>
      </c>
      <c r="Z631" s="15">
        <v>0</v>
      </c>
      <c r="AA631" s="15">
        <v>0</v>
      </c>
      <c r="AB631" s="15">
        <v>0</v>
      </c>
      <c r="AC631" s="15">
        <v>0</v>
      </c>
      <c r="AD631" s="15">
        <v>0</v>
      </c>
      <c r="AE631" s="15">
        <v>0</v>
      </c>
      <c r="AF631" s="15">
        <v>0</v>
      </c>
      <c r="AG631" s="15">
        <v>0</v>
      </c>
      <c r="AH631" s="15">
        <v>0</v>
      </c>
      <c r="AI631" s="15">
        <v>0</v>
      </c>
      <c r="AJ631" s="15">
        <v>0</v>
      </c>
      <c r="AK631" s="15">
        <v>0</v>
      </c>
      <c r="AL631" s="15">
        <v>0</v>
      </c>
      <c r="AM631" s="15">
        <v>0</v>
      </c>
      <c r="AN631" s="15">
        <v>0</v>
      </c>
      <c r="AP631" s="16">
        <v>197</v>
      </c>
      <c r="AQ631" s="17">
        <v>9</v>
      </c>
      <c r="AR631" s="18" t="s">
        <v>37</v>
      </c>
      <c r="AS631" s="19">
        <v>5304</v>
      </c>
      <c r="AT631" s="19" t="s">
        <v>37</v>
      </c>
      <c r="AV631" s="16">
        <v>197</v>
      </c>
      <c r="AW631" s="17">
        <v>38</v>
      </c>
      <c r="AX631" s="18" t="s">
        <v>37</v>
      </c>
      <c r="AY631" s="19">
        <v>1180</v>
      </c>
      <c r="AZ631" s="19" t="s">
        <v>37</v>
      </c>
    </row>
    <row r="632" spans="9:52" x14ac:dyDescent="0.15">
      <c r="I632" s="14">
        <v>45191</v>
      </c>
      <c r="J632" s="15">
        <v>0</v>
      </c>
      <c r="K632" s="15">
        <v>0</v>
      </c>
      <c r="L632" s="15">
        <v>70</v>
      </c>
      <c r="M632" s="15">
        <v>0</v>
      </c>
      <c r="N632" s="15">
        <v>0</v>
      </c>
      <c r="O632" s="15">
        <v>0</v>
      </c>
      <c r="P632" s="15">
        <v>64</v>
      </c>
      <c r="Q632" s="15">
        <v>63</v>
      </c>
      <c r="R632" s="15">
        <v>0</v>
      </c>
      <c r="S632" s="15">
        <v>0</v>
      </c>
      <c r="T632" s="15">
        <v>0</v>
      </c>
      <c r="U632" s="15">
        <v>0</v>
      </c>
      <c r="V632" s="15">
        <v>0</v>
      </c>
      <c r="W632" s="15">
        <v>0</v>
      </c>
      <c r="X632" s="15">
        <v>0</v>
      </c>
      <c r="Y632" s="15">
        <v>0</v>
      </c>
      <c r="Z632" s="15">
        <v>0</v>
      </c>
      <c r="AA632" s="15">
        <v>0</v>
      </c>
      <c r="AB632" s="15">
        <v>0</v>
      </c>
      <c r="AC632" s="15">
        <v>0</v>
      </c>
      <c r="AD632" s="15">
        <v>0</v>
      </c>
      <c r="AE632" s="15">
        <v>0</v>
      </c>
      <c r="AF632" s="15">
        <v>0</v>
      </c>
      <c r="AG632" s="15">
        <v>0</v>
      </c>
      <c r="AH632" s="15">
        <v>0</v>
      </c>
      <c r="AI632" s="15">
        <v>0</v>
      </c>
      <c r="AJ632" s="15">
        <v>0</v>
      </c>
      <c r="AK632" s="15">
        <v>0</v>
      </c>
      <c r="AL632" s="15">
        <v>0</v>
      </c>
      <c r="AM632" s="15">
        <v>0</v>
      </c>
      <c r="AN632" s="15">
        <v>0</v>
      </c>
      <c r="AP632" s="16">
        <v>197</v>
      </c>
      <c r="AQ632" s="17">
        <v>9</v>
      </c>
      <c r="AR632" s="18" t="s">
        <v>37</v>
      </c>
      <c r="AS632" s="19">
        <v>5501</v>
      </c>
      <c r="AT632" s="19" t="s">
        <v>37</v>
      </c>
      <c r="AV632" s="16">
        <v>197</v>
      </c>
      <c r="AW632" s="17">
        <v>38</v>
      </c>
      <c r="AX632" s="18" t="s">
        <v>37</v>
      </c>
      <c r="AY632" s="19">
        <v>1377</v>
      </c>
      <c r="AZ632" s="19" t="s">
        <v>37</v>
      </c>
    </row>
    <row r="633" spans="9:52" x14ac:dyDescent="0.15">
      <c r="I633" s="14">
        <v>45192</v>
      </c>
      <c r="J633" s="15">
        <v>0</v>
      </c>
      <c r="K633" s="15">
        <v>0</v>
      </c>
      <c r="L633" s="15">
        <v>70</v>
      </c>
      <c r="M633" s="15">
        <v>0</v>
      </c>
      <c r="N633" s="15">
        <v>0</v>
      </c>
      <c r="O633" s="15">
        <v>0</v>
      </c>
      <c r="P633" s="15">
        <v>64</v>
      </c>
      <c r="Q633" s="15">
        <v>63</v>
      </c>
      <c r="R633" s="15">
        <v>0</v>
      </c>
      <c r="S633" s="15">
        <v>0</v>
      </c>
      <c r="T633" s="15">
        <v>0</v>
      </c>
      <c r="U633" s="15">
        <v>0</v>
      </c>
      <c r="V633" s="15">
        <v>0</v>
      </c>
      <c r="W633" s="15">
        <v>0</v>
      </c>
      <c r="X633" s="15">
        <v>0</v>
      </c>
      <c r="Y633" s="15">
        <v>0</v>
      </c>
      <c r="Z633" s="15">
        <v>0</v>
      </c>
      <c r="AA633" s="15">
        <v>0</v>
      </c>
      <c r="AB633" s="15">
        <v>0</v>
      </c>
      <c r="AC633" s="15">
        <v>0</v>
      </c>
      <c r="AD633" s="15">
        <v>0</v>
      </c>
      <c r="AE633" s="15">
        <v>0</v>
      </c>
      <c r="AF633" s="15">
        <v>0</v>
      </c>
      <c r="AG633" s="15">
        <v>0</v>
      </c>
      <c r="AH633" s="15">
        <v>0</v>
      </c>
      <c r="AI633" s="15">
        <v>0</v>
      </c>
      <c r="AJ633" s="15">
        <v>0</v>
      </c>
      <c r="AK633" s="15">
        <v>0</v>
      </c>
      <c r="AL633" s="15">
        <v>0</v>
      </c>
      <c r="AM633" s="15">
        <v>0</v>
      </c>
      <c r="AN633" s="15">
        <v>0</v>
      </c>
      <c r="AP633" s="16">
        <v>197</v>
      </c>
      <c r="AQ633" s="17">
        <v>9</v>
      </c>
      <c r="AR633" s="18" t="s">
        <v>37</v>
      </c>
      <c r="AS633" s="19">
        <v>5698</v>
      </c>
      <c r="AT633" s="19" t="s">
        <v>37</v>
      </c>
      <c r="AV633" s="16">
        <v>197</v>
      </c>
      <c r="AW633" s="17">
        <v>38</v>
      </c>
      <c r="AX633" s="18">
        <v>38</v>
      </c>
      <c r="AY633" s="19">
        <v>1574</v>
      </c>
      <c r="AZ633" s="19">
        <v>1574</v>
      </c>
    </row>
    <row r="634" spans="9:52" x14ac:dyDescent="0.15">
      <c r="I634" s="14">
        <v>45193</v>
      </c>
      <c r="J634" s="15">
        <v>0</v>
      </c>
      <c r="K634" s="15">
        <v>0</v>
      </c>
      <c r="L634" s="15">
        <v>70</v>
      </c>
      <c r="M634" s="15">
        <v>0</v>
      </c>
      <c r="N634" s="15">
        <v>0</v>
      </c>
      <c r="O634" s="15">
        <v>0</v>
      </c>
      <c r="P634" s="15">
        <v>64</v>
      </c>
      <c r="Q634" s="15">
        <v>63</v>
      </c>
      <c r="R634" s="15">
        <v>0</v>
      </c>
      <c r="S634" s="15">
        <v>0</v>
      </c>
      <c r="T634" s="15">
        <v>0</v>
      </c>
      <c r="U634" s="15">
        <v>0</v>
      </c>
      <c r="V634" s="15">
        <v>0</v>
      </c>
      <c r="W634" s="15">
        <v>0</v>
      </c>
      <c r="X634" s="15">
        <v>0</v>
      </c>
      <c r="Y634" s="15">
        <v>0</v>
      </c>
      <c r="Z634" s="15">
        <v>0</v>
      </c>
      <c r="AA634" s="15">
        <v>0</v>
      </c>
      <c r="AB634" s="15">
        <v>0</v>
      </c>
      <c r="AC634" s="15">
        <v>0</v>
      </c>
      <c r="AD634" s="15">
        <v>0</v>
      </c>
      <c r="AE634" s="15">
        <v>0</v>
      </c>
      <c r="AF634" s="15">
        <v>0</v>
      </c>
      <c r="AG634" s="15">
        <v>0</v>
      </c>
      <c r="AH634" s="15">
        <v>0</v>
      </c>
      <c r="AI634" s="15">
        <v>0</v>
      </c>
      <c r="AJ634" s="15">
        <v>0</v>
      </c>
      <c r="AK634" s="15">
        <v>0</v>
      </c>
      <c r="AL634" s="15">
        <v>0</v>
      </c>
      <c r="AM634" s="15">
        <v>0</v>
      </c>
      <c r="AN634" s="15">
        <v>0</v>
      </c>
      <c r="AP634" s="16">
        <v>197</v>
      </c>
      <c r="AQ634" s="17">
        <v>9</v>
      </c>
      <c r="AR634" s="18" t="s">
        <v>37</v>
      </c>
      <c r="AS634" s="19">
        <v>5895</v>
      </c>
      <c r="AT634" s="19" t="s">
        <v>37</v>
      </c>
      <c r="AV634" s="16">
        <v>197</v>
      </c>
      <c r="AW634" s="17">
        <v>39</v>
      </c>
      <c r="AX634" s="18" t="s">
        <v>37</v>
      </c>
      <c r="AY634" s="19">
        <v>197</v>
      </c>
      <c r="AZ634" s="19" t="s">
        <v>37</v>
      </c>
    </row>
    <row r="635" spans="9:52" x14ac:dyDescent="0.15">
      <c r="I635" s="14">
        <v>45194</v>
      </c>
      <c r="J635" s="15">
        <v>0</v>
      </c>
      <c r="K635" s="15">
        <v>0</v>
      </c>
      <c r="L635" s="15">
        <v>70</v>
      </c>
      <c r="M635" s="15">
        <v>0</v>
      </c>
      <c r="N635" s="15">
        <v>0</v>
      </c>
      <c r="O635" s="15">
        <v>0</v>
      </c>
      <c r="P635" s="15">
        <v>64</v>
      </c>
      <c r="Q635" s="15">
        <v>63</v>
      </c>
      <c r="R635" s="15">
        <v>0</v>
      </c>
      <c r="S635" s="15">
        <v>0</v>
      </c>
      <c r="T635" s="15">
        <v>0</v>
      </c>
      <c r="U635" s="15">
        <v>0</v>
      </c>
      <c r="V635" s="15">
        <v>0</v>
      </c>
      <c r="W635" s="15">
        <v>0</v>
      </c>
      <c r="X635" s="15">
        <v>0</v>
      </c>
      <c r="Y635" s="15">
        <v>0</v>
      </c>
      <c r="Z635" s="15">
        <v>0</v>
      </c>
      <c r="AA635" s="15">
        <v>0</v>
      </c>
      <c r="AB635" s="15">
        <v>0</v>
      </c>
      <c r="AC635" s="15">
        <v>0</v>
      </c>
      <c r="AD635" s="15">
        <v>0</v>
      </c>
      <c r="AE635" s="15">
        <v>0</v>
      </c>
      <c r="AF635" s="15">
        <v>0</v>
      </c>
      <c r="AG635" s="15">
        <v>0</v>
      </c>
      <c r="AH635" s="15">
        <v>0</v>
      </c>
      <c r="AI635" s="15">
        <v>0</v>
      </c>
      <c r="AJ635" s="15">
        <v>0</v>
      </c>
      <c r="AK635" s="15">
        <v>0</v>
      </c>
      <c r="AL635" s="15">
        <v>0</v>
      </c>
      <c r="AM635" s="15">
        <v>0</v>
      </c>
      <c r="AN635" s="15">
        <v>0</v>
      </c>
      <c r="AP635" s="16">
        <v>197</v>
      </c>
      <c r="AQ635" s="17">
        <v>9</v>
      </c>
      <c r="AR635" s="18" t="s">
        <v>37</v>
      </c>
      <c r="AS635" s="19">
        <v>6092</v>
      </c>
      <c r="AT635" s="19" t="s">
        <v>37</v>
      </c>
      <c r="AV635" s="16">
        <v>197</v>
      </c>
      <c r="AW635" s="17">
        <v>39</v>
      </c>
      <c r="AX635" s="18" t="s">
        <v>37</v>
      </c>
      <c r="AY635" s="19">
        <v>394</v>
      </c>
      <c r="AZ635" s="19" t="s">
        <v>37</v>
      </c>
    </row>
    <row r="636" spans="9:52" x14ac:dyDescent="0.15">
      <c r="I636" s="14">
        <v>45195</v>
      </c>
      <c r="J636" s="15">
        <v>0</v>
      </c>
      <c r="K636" s="15">
        <v>0</v>
      </c>
      <c r="L636" s="15">
        <v>70</v>
      </c>
      <c r="M636" s="15">
        <v>0</v>
      </c>
      <c r="N636" s="15">
        <v>0</v>
      </c>
      <c r="O636" s="15">
        <v>0</v>
      </c>
      <c r="P636" s="15">
        <v>64</v>
      </c>
      <c r="Q636" s="15">
        <v>63</v>
      </c>
      <c r="R636" s="15">
        <v>0</v>
      </c>
      <c r="S636" s="15">
        <v>0</v>
      </c>
      <c r="T636" s="15">
        <v>0</v>
      </c>
      <c r="U636" s="15">
        <v>0</v>
      </c>
      <c r="V636" s="15">
        <v>0</v>
      </c>
      <c r="W636" s="15">
        <v>0</v>
      </c>
      <c r="X636" s="15">
        <v>0</v>
      </c>
      <c r="Y636" s="15">
        <v>0</v>
      </c>
      <c r="Z636" s="15">
        <v>0</v>
      </c>
      <c r="AA636" s="15">
        <v>0</v>
      </c>
      <c r="AB636" s="15">
        <v>0</v>
      </c>
      <c r="AC636" s="15">
        <v>0</v>
      </c>
      <c r="AD636" s="15">
        <v>0</v>
      </c>
      <c r="AE636" s="15">
        <v>0</v>
      </c>
      <c r="AF636" s="15">
        <v>0</v>
      </c>
      <c r="AG636" s="15">
        <v>0</v>
      </c>
      <c r="AH636" s="15">
        <v>0</v>
      </c>
      <c r="AI636" s="15">
        <v>0</v>
      </c>
      <c r="AJ636" s="15">
        <v>0</v>
      </c>
      <c r="AK636" s="15">
        <v>0</v>
      </c>
      <c r="AL636" s="15">
        <v>0</v>
      </c>
      <c r="AM636" s="15">
        <v>0</v>
      </c>
      <c r="AN636" s="15">
        <v>0</v>
      </c>
      <c r="AP636" s="16">
        <v>197</v>
      </c>
      <c r="AQ636" s="17">
        <v>9</v>
      </c>
      <c r="AR636" s="18" t="s">
        <v>37</v>
      </c>
      <c r="AS636" s="19">
        <v>6289</v>
      </c>
      <c r="AT636" s="19" t="s">
        <v>37</v>
      </c>
      <c r="AV636" s="16">
        <v>197</v>
      </c>
      <c r="AW636" s="17">
        <v>39</v>
      </c>
      <c r="AX636" s="18" t="s">
        <v>37</v>
      </c>
      <c r="AY636" s="19">
        <v>591</v>
      </c>
      <c r="AZ636" s="19" t="s">
        <v>37</v>
      </c>
    </row>
    <row r="637" spans="9:52" x14ac:dyDescent="0.15">
      <c r="I637" s="14">
        <v>45196</v>
      </c>
      <c r="J637" s="15">
        <v>0</v>
      </c>
      <c r="K637" s="15">
        <v>0</v>
      </c>
      <c r="L637" s="15">
        <v>0</v>
      </c>
      <c r="M637" s="15">
        <v>0</v>
      </c>
      <c r="N637" s="15">
        <v>0</v>
      </c>
      <c r="O637" s="15">
        <v>0</v>
      </c>
      <c r="P637" s="15">
        <v>65</v>
      </c>
      <c r="Q637" s="15">
        <v>64</v>
      </c>
      <c r="R637" s="15">
        <v>0</v>
      </c>
      <c r="S637" s="15">
        <v>0</v>
      </c>
      <c r="T637" s="15">
        <v>0</v>
      </c>
      <c r="U637" s="15">
        <v>0</v>
      </c>
      <c r="V637" s="15">
        <v>0</v>
      </c>
      <c r="W637" s="15">
        <v>0</v>
      </c>
      <c r="X637" s="15">
        <v>0</v>
      </c>
      <c r="Y637" s="15">
        <v>0</v>
      </c>
      <c r="Z637" s="15">
        <v>0</v>
      </c>
      <c r="AA637" s="15">
        <v>0</v>
      </c>
      <c r="AB637" s="15">
        <v>0</v>
      </c>
      <c r="AC637" s="15">
        <v>0</v>
      </c>
      <c r="AD637" s="15">
        <v>0</v>
      </c>
      <c r="AE637" s="15">
        <v>0</v>
      </c>
      <c r="AF637" s="15">
        <v>0</v>
      </c>
      <c r="AG637" s="15">
        <v>0</v>
      </c>
      <c r="AH637" s="15">
        <v>0</v>
      </c>
      <c r="AI637" s="15">
        <v>0</v>
      </c>
      <c r="AJ637" s="15">
        <v>0</v>
      </c>
      <c r="AK637" s="15">
        <v>0</v>
      </c>
      <c r="AL637" s="15">
        <v>0</v>
      </c>
      <c r="AM637" s="15">
        <v>0</v>
      </c>
      <c r="AN637" s="15">
        <v>0</v>
      </c>
      <c r="AP637" s="16">
        <v>129</v>
      </c>
      <c r="AQ637" s="17">
        <v>9</v>
      </c>
      <c r="AR637" s="18" t="s">
        <v>37</v>
      </c>
      <c r="AS637" s="19">
        <v>6418</v>
      </c>
      <c r="AT637" s="19" t="s">
        <v>37</v>
      </c>
      <c r="AV637" s="16">
        <v>129</v>
      </c>
      <c r="AW637" s="17">
        <v>39</v>
      </c>
      <c r="AX637" s="18" t="s">
        <v>37</v>
      </c>
      <c r="AY637" s="19">
        <v>720</v>
      </c>
      <c r="AZ637" s="19" t="s">
        <v>37</v>
      </c>
    </row>
    <row r="638" spans="9:52" x14ac:dyDescent="0.15">
      <c r="I638" s="14">
        <v>45197</v>
      </c>
      <c r="J638" s="15">
        <v>0</v>
      </c>
      <c r="K638" s="15">
        <v>0</v>
      </c>
      <c r="L638" s="15">
        <v>0</v>
      </c>
      <c r="M638" s="15">
        <v>0</v>
      </c>
      <c r="N638" s="15">
        <v>0</v>
      </c>
      <c r="O638" s="15">
        <v>0</v>
      </c>
      <c r="P638" s="15">
        <v>65</v>
      </c>
      <c r="Q638" s="15">
        <v>64</v>
      </c>
      <c r="R638" s="15">
        <v>0</v>
      </c>
      <c r="S638" s="15">
        <v>0</v>
      </c>
      <c r="T638" s="15">
        <v>0</v>
      </c>
      <c r="U638" s="15">
        <v>0</v>
      </c>
      <c r="V638" s="15">
        <v>0</v>
      </c>
      <c r="W638" s="15">
        <v>0</v>
      </c>
      <c r="X638" s="15">
        <v>0</v>
      </c>
      <c r="Y638" s="15">
        <v>0</v>
      </c>
      <c r="Z638" s="15">
        <v>0</v>
      </c>
      <c r="AA638" s="15">
        <v>0</v>
      </c>
      <c r="AB638" s="15">
        <v>0</v>
      </c>
      <c r="AC638" s="15">
        <v>0</v>
      </c>
      <c r="AD638" s="15">
        <v>0</v>
      </c>
      <c r="AE638" s="15">
        <v>0</v>
      </c>
      <c r="AF638" s="15">
        <v>0</v>
      </c>
      <c r="AG638" s="15">
        <v>0</v>
      </c>
      <c r="AH638" s="15">
        <v>0</v>
      </c>
      <c r="AI638" s="15">
        <v>0</v>
      </c>
      <c r="AJ638" s="15">
        <v>0</v>
      </c>
      <c r="AK638" s="15">
        <v>0</v>
      </c>
      <c r="AL638" s="15">
        <v>0</v>
      </c>
      <c r="AM638" s="15">
        <v>0</v>
      </c>
      <c r="AN638" s="15">
        <v>0</v>
      </c>
      <c r="AP638" s="16">
        <v>129</v>
      </c>
      <c r="AQ638" s="17">
        <v>9</v>
      </c>
      <c r="AR638" s="18" t="s">
        <v>37</v>
      </c>
      <c r="AS638" s="19">
        <v>6547</v>
      </c>
      <c r="AT638" s="19" t="s">
        <v>37</v>
      </c>
      <c r="AV638" s="16">
        <v>129</v>
      </c>
      <c r="AW638" s="17">
        <v>39</v>
      </c>
      <c r="AX638" s="18" t="s">
        <v>37</v>
      </c>
      <c r="AY638" s="19">
        <v>849</v>
      </c>
      <c r="AZ638" s="19" t="s">
        <v>37</v>
      </c>
    </row>
    <row r="639" spans="9:52" x14ac:dyDescent="0.15">
      <c r="I639" s="14">
        <v>45198</v>
      </c>
      <c r="J639" s="15">
        <v>0</v>
      </c>
      <c r="K639" s="15">
        <v>0</v>
      </c>
      <c r="L639" s="15">
        <v>0</v>
      </c>
      <c r="M639" s="15">
        <v>0</v>
      </c>
      <c r="N639" s="15">
        <v>0</v>
      </c>
      <c r="O639" s="15">
        <v>0</v>
      </c>
      <c r="P639" s="15">
        <v>65</v>
      </c>
      <c r="Q639" s="15">
        <v>64</v>
      </c>
      <c r="R639" s="15">
        <v>0</v>
      </c>
      <c r="S639" s="15">
        <v>0</v>
      </c>
      <c r="T639" s="15">
        <v>0</v>
      </c>
      <c r="U639" s="15">
        <v>0</v>
      </c>
      <c r="V639" s="15">
        <v>0</v>
      </c>
      <c r="W639" s="15">
        <v>0</v>
      </c>
      <c r="X639" s="15">
        <v>0</v>
      </c>
      <c r="Y639" s="15">
        <v>0</v>
      </c>
      <c r="Z639" s="15">
        <v>0</v>
      </c>
      <c r="AA639" s="15">
        <v>0</v>
      </c>
      <c r="AB639" s="15">
        <v>0</v>
      </c>
      <c r="AC639" s="15">
        <v>0</v>
      </c>
      <c r="AD639" s="15">
        <v>0</v>
      </c>
      <c r="AE639" s="15">
        <v>0</v>
      </c>
      <c r="AF639" s="15">
        <v>0</v>
      </c>
      <c r="AG639" s="15">
        <v>0</v>
      </c>
      <c r="AH639" s="15">
        <v>0</v>
      </c>
      <c r="AI639" s="15">
        <v>0</v>
      </c>
      <c r="AJ639" s="15">
        <v>0</v>
      </c>
      <c r="AK639" s="15">
        <v>0</v>
      </c>
      <c r="AL639" s="15">
        <v>0</v>
      </c>
      <c r="AM639" s="15">
        <v>0</v>
      </c>
      <c r="AN639" s="15">
        <v>0</v>
      </c>
      <c r="AP639" s="16">
        <v>129</v>
      </c>
      <c r="AQ639" s="17">
        <v>9</v>
      </c>
      <c r="AR639" s="18" t="s">
        <v>37</v>
      </c>
      <c r="AS639" s="19">
        <v>6676</v>
      </c>
      <c r="AT639" s="19" t="s">
        <v>37</v>
      </c>
      <c r="AV639" s="16">
        <v>129</v>
      </c>
      <c r="AW639" s="17">
        <v>39</v>
      </c>
      <c r="AX639" s="18" t="s">
        <v>37</v>
      </c>
      <c r="AY639" s="19">
        <v>978</v>
      </c>
      <c r="AZ639" s="19" t="s">
        <v>37</v>
      </c>
    </row>
    <row r="640" spans="9:52" x14ac:dyDescent="0.15">
      <c r="I640" s="14">
        <v>45199</v>
      </c>
      <c r="J640" s="15">
        <v>0</v>
      </c>
      <c r="K640" s="15">
        <v>0</v>
      </c>
      <c r="L640" s="15">
        <v>0</v>
      </c>
      <c r="M640" s="15">
        <v>0</v>
      </c>
      <c r="N640" s="15">
        <v>0</v>
      </c>
      <c r="O640" s="15">
        <v>0</v>
      </c>
      <c r="P640" s="15">
        <v>65</v>
      </c>
      <c r="Q640" s="15">
        <v>64</v>
      </c>
      <c r="R640" s="15">
        <v>0</v>
      </c>
      <c r="S640" s="15">
        <v>0</v>
      </c>
      <c r="T640" s="15">
        <v>0</v>
      </c>
      <c r="U640" s="15">
        <v>0</v>
      </c>
      <c r="V640" s="15">
        <v>0</v>
      </c>
      <c r="W640" s="15">
        <v>0</v>
      </c>
      <c r="X640" s="15">
        <v>0</v>
      </c>
      <c r="Y640" s="15">
        <v>0</v>
      </c>
      <c r="Z640" s="15">
        <v>0</v>
      </c>
      <c r="AA640" s="15">
        <v>0</v>
      </c>
      <c r="AB640" s="15">
        <v>0</v>
      </c>
      <c r="AC640" s="15">
        <v>0</v>
      </c>
      <c r="AD640" s="15">
        <v>0</v>
      </c>
      <c r="AE640" s="15">
        <v>0</v>
      </c>
      <c r="AF640" s="15">
        <v>0</v>
      </c>
      <c r="AG640" s="15">
        <v>0</v>
      </c>
      <c r="AH640" s="15">
        <v>0</v>
      </c>
      <c r="AI640" s="15">
        <v>0</v>
      </c>
      <c r="AJ640" s="15">
        <v>0</v>
      </c>
      <c r="AK640" s="15">
        <v>0</v>
      </c>
      <c r="AL640" s="15">
        <v>0</v>
      </c>
      <c r="AM640" s="15">
        <v>0</v>
      </c>
      <c r="AN640" s="15">
        <v>0</v>
      </c>
      <c r="AP640" s="16">
        <v>129</v>
      </c>
      <c r="AQ640" s="17">
        <v>9</v>
      </c>
      <c r="AR640" s="18">
        <v>9</v>
      </c>
      <c r="AS640" s="19">
        <v>6805</v>
      </c>
      <c r="AT640" s="19">
        <v>6805</v>
      </c>
      <c r="AV640" s="16">
        <v>129</v>
      </c>
      <c r="AW640" s="17">
        <v>39</v>
      </c>
      <c r="AX640" s="18">
        <v>39</v>
      </c>
      <c r="AY640" s="19">
        <v>1107</v>
      </c>
      <c r="AZ640" s="19">
        <v>1107</v>
      </c>
    </row>
    <row r="641" spans="9:52" x14ac:dyDescent="0.15">
      <c r="I641" s="14">
        <v>45200</v>
      </c>
      <c r="J641" s="15">
        <v>0</v>
      </c>
      <c r="K641" s="15">
        <v>0</v>
      </c>
      <c r="L641" s="15">
        <v>0</v>
      </c>
      <c r="M641" s="15">
        <v>0</v>
      </c>
      <c r="N641" s="15">
        <v>0</v>
      </c>
      <c r="O641" s="15">
        <v>0</v>
      </c>
      <c r="P641" s="15">
        <v>65</v>
      </c>
      <c r="Q641" s="15">
        <v>64</v>
      </c>
      <c r="R641" s="15">
        <v>0</v>
      </c>
      <c r="S641" s="15">
        <v>0</v>
      </c>
      <c r="T641" s="15">
        <v>0</v>
      </c>
      <c r="U641" s="15">
        <v>0</v>
      </c>
      <c r="V641" s="15">
        <v>0</v>
      </c>
      <c r="W641" s="15">
        <v>0</v>
      </c>
      <c r="X641" s="15">
        <v>0</v>
      </c>
      <c r="Y641" s="15">
        <v>0</v>
      </c>
      <c r="Z641" s="15">
        <v>0</v>
      </c>
      <c r="AA641" s="15">
        <v>0</v>
      </c>
      <c r="AB641" s="15">
        <v>0</v>
      </c>
      <c r="AC641" s="15">
        <v>0</v>
      </c>
      <c r="AD641" s="15">
        <v>0</v>
      </c>
      <c r="AE641" s="15">
        <v>0</v>
      </c>
      <c r="AF641" s="15">
        <v>0</v>
      </c>
      <c r="AG641" s="15">
        <v>0</v>
      </c>
      <c r="AH641" s="15">
        <v>0</v>
      </c>
      <c r="AI641" s="15">
        <v>0</v>
      </c>
      <c r="AJ641" s="15">
        <v>0</v>
      </c>
      <c r="AK641" s="15">
        <v>0</v>
      </c>
      <c r="AL641" s="15">
        <v>0</v>
      </c>
      <c r="AM641" s="15">
        <v>0</v>
      </c>
      <c r="AN641" s="15">
        <v>0</v>
      </c>
      <c r="AP641" s="16">
        <v>129</v>
      </c>
      <c r="AQ641" s="17">
        <v>10</v>
      </c>
      <c r="AR641" s="18" t="s">
        <v>37</v>
      </c>
      <c r="AS641" s="19">
        <v>129</v>
      </c>
      <c r="AT641" s="19" t="s">
        <v>37</v>
      </c>
      <c r="AV641" s="16">
        <v>129</v>
      </c>
      <c r="AW641" s="17">
        <v>40</v>
      </c>
      <c r="AX641" s="18" t="s">
        <v>37</v>
      </c>
      <c r="AY641" s="19">
        <v>129</v>
      </c>
      <c r="AZ641" s="19" t="s">
        <v>37</v>
      </c>
    </row>
    <row r="642" spans="9:52" x14ac:dyDescent="0.15">
      <c r="I642" s="14">
        <v>45201</v>
      </c>
      <c r="J642" s="15">
        <v>0</v>
      </c>
      <c r="K642" s="15">
        <v>0</v>
      </c>
      <c r="L642" s="15">
        <v>0</v>
      </c>
      <c r="M642" s="15">
        <v>0</v>
      </c>
      <c r="N642" s="15">
        <v>0</v>
      </c>
      <c r="O642" s="15">
        <v>0</v>
      </c>
      <c r="P642" s="15">
        <v>65</v>
      </c>
      <c r="Q642" s="15">
        <v>64</v>
      </c>
      <c r="R642" s="15">
        <v>0</v>
      </c>
      <c r="S642" s="15">
        <v>0</v>
      </c>
      <c r="T642" s="15">
        <v>0</v>
      </c>
      <c r="U642" s="15">
        <v>0</v>
      </c>
      <c r="V642" s="15">
        <v>0</v>
      </c>
      <c r="W642" s="15">
        <v>0</v>
      </c>
      <c r="X642" s="15">
        <v>0</v>
      </c>
      <c r="Y642" s="15">
        <v>0</v>
      </c>
      <c r="Z642" s="15">
        <v>0</v>
      </c>
      <c r="AA642" s="15">
        <v>0</v>
      </c>
      <c r="AB642" s="15">
        <v>0</v>
      </c>
      <c r="AC642" s="15">
        <v>0</v>
      </c>
      <c r="AD642" s="15">
        <v>0</v>
      </c>
      <c r="AE642" s="15">
        <v>0</v>
      </c>
      <c r="AF642" s="15">
        <v>0</v>
      </c>
      <c r="AG642" s="15">
        <v>0</v>
      </c>
      <c r="AH642" s="15">
        <v>0</v>
      </c>
      <c r="AI642" s="15">
        <v>0</v>
      </c>
      <c r="AJ642" s="15">
        <v>0</v>
      </c>
      <c r="AK642" s="15">
        <v>0</v>
      </c>
      <c r="AL642" s="15">
        <v>0</v>
      </c>
      <c r="AM642" s="15">
        <v>0</v>
      </c>
      <c r="AN642" s="15">
        <v>0</v>
      </c>
      <c r="AP642" s="16">
        <v>129</v>
      </c>
      <c r="AQ642" s="17">
        <v>10</v>
      </c>
      <c r="AR642" s="18" t="s">
        <v>37</v>
      </c>
      <c r="AS642" s="19">
        <v>258</v>
      </c>
      <c r="AT642" s="19" t="s">
        <v>37</v>
      </c>
      <c r="AV642" s="16">
        <v>129</v>
      </c>
      <c r="AW642" s="17">
        <v>40</v>
      </c>
      <c r="AX642" s="18" t="s">
        <v>37</v>
      </c>
      <c r="AY642" s="19">
        <v>258</v>
      </c>
      <c r="AZ642" s="19" t="s">
        <v>37</v>
      </c>
    </row>
    <row r="643" spans="9:52" x14ac:dyDescent="0.15">
      <c r="I643" s="14">
        <v>45202</v>
      </c>
      <c r="J643" s="15">
        <v>0</v>
      </c>
      <c r="K643" s="15">
        <v>0</v>
      </c>
      <c r="L643" s="15">
        <v>0</v>
      </c>
      <c r="M643" s="15">
        <v>0</v>
      </c>
      <c r="N643" s="15">
        <v>0</v>
      </c>
      <c r="O643" s="15">
        <v>0</v>
      </c>
      <c r="P643" s="15">
        <v>65</v>
      </c>
      <c r="Q643" s="15">
        <v>64</v>
      </c>
      <c r="R643" s="15">
        <v>0</v>
      </c>
      <c r="S643" s="15">
        <v>0</v>
      </c>
      <c r="T643" s="15">
        <v>0</v>
      </c>
      <c r="U643" s="15">
        <v>0</v>
      </c>
      <c r="V643" s="15">
        <v>0</v>
      </c>
      <c r="W643" s="15">
        <v>0</v>
      </c>
      <c r="X643" s="15">
        <v>0</v>
      </c>
      <c r="Y643" s="15">
        <v>0</v>
      </c>
      <c r="Z643" s="15">
        <v>0</v>
      </c>
      <c r="AA643" s="15">
        <v>0</v>
      </c>
      <c r="AB643" s="15">
        <v>0</v>
      </c>
      <c r="AC643" s="15">
        <v>0</v>
      </c>
      <c r="AD643" s="15">
        <v>0</v>
      </c>
      <c r="AE643" s="15">
        <v>0</v>
      </c>
      <c r="AF643" s="15">
        <v>0</v>
      </c>
      <c r="AG643" s="15">
        <v>0</v>
      </c>
      <c r="AH643" s="15">
        <v>0</v>
      </c>
      <c r="AI643" s="15">
        <v>0</v>
      </c>
      <c r="AJ643" s="15">
        <v>0</v>
      </c>
      <c r="AK643" s="15">
        <v>0</v>
      </c>
      <c r="AL643" s="15">
        <v>0</v>
      </c>
      <c r="AM643" s="15">
        <v>0</v>
      </c>
      <c r="AN643" s="15">
        <v>0</v>
      </c>
      <c r="AP643" s="16">
        <v>129</v>
      </c>
      <c r="AQ643" s="17">
        <v>10</v>
      </c>
      <c r="AR643" s="18" t="s">
        <v>37</v>
      </c>
      <c r="AS643" s="19">
        <v>387</v>
      </c>
      <c r="AT643" s="19" t="s">
        <v>37</v>
      </c>
      <c r="AV643" s="16">
        <v>129</v>
      </c>
      <c r="AW643" s="17">
        <v>40</v>
      </c>
      <c r="AX643" s="18" t="s">
        <v>37</v>
      </c>
      <c r="AY643" s="19">
        <v>387</v>
      </c>
      <c r="AZ643" s="19" t="s">
        <v>37</v>
      </c>
    </row>
    <row r="644" spans="9:52" x14ac:dyDescent="0.15">
      <c r="I644" s="14">
        <v>45203</v>
      </c>
      <c r="J644" s="15">
        <v>0</v>
      </c>
      <c r="K644" s="15">
        <v>0</v>
      </c>
      <c r="L644" s="15">
        <v>0</v>
      </c>
      <c r="M644" s="15">
        <v>0</v>
      </c>
      <c r="N644" s="15">
        <v>0</v>
      </c>
      <c r="O644" s="15">
        <v>0</v>
      </c>
      <c r="P644" s="15">
        <v>66</v>
      </c>
      <c r="Q644" s="15">
        <v>65</v>
      </c>
      <c r="R644" s="15">
        <v>0</v>
      </c>
      <c r="S644" s="15">
        <v>0</v>
      </c>
      <c r="T644" s="15">
        <v>0</v>
      </c>
      <c r="U644" s="15">
        <v>0</v>
      </c>
      <c r="V644" s="15">
        <v>0</v>
      </c>
      <c r="W644" s="15">
        <v>0</v>
      </c>
      <c r="X644" s="15">
        <v>0</v>
      </c>
      <c r="Y644" s="15">
        <v>0</v>
      </c>
      <c r="Z644" s="15">
        <v>0</v>
      </c>
      <c r="AA644" s="15">
        <v>0</v>
      </c>
      <c r="AB644" s="15">
        <v>0</v>
      </c>
      <c r="AC644" s="15">
        <v>0</v>
      </c>
      <c r="AD644" s="15">
        <v>0</v>
      </c>
      <c r="AE644" s="15">
        <v>0</v>
      </c>
      <c r="AF644" s="15">
        <v>0</v>
      </c>
      <c r="AG644" s="15">
        <v>0</v>
      </c>
      <c r="AH644" s="15">
        <v>0</v>
      </c>
      <c r="AI644" s="15">
        <v>0</v>
      </c>
      <c r="AJ644" s="15">
        <v>0</v>
      </c>
      <c r="AK644" s="15">
        <v>0</v>
      </c>
      <c r="AL644" s="15">
        <v>0</v>
      </c>
      <c r="AM644" s="15">
        <v>0</v>
      </c>
      <c r="AN644" s="15">
        <v>0</v>
      </c>
      <c r="AP644" s="16">
        <v>131</v>
      </c>
      <c r="AQ644" s="17">
        <v>10</v>
      </c>
      <c r="AR644" s="18" t="s">
        <v>37</v>
      </c>
      <c r="AS644" s="19">
        <v>518</v>
      </c>
      <c r="AT644" s="19" t="s">
        <v>37</v>
      </c>
      <c r="AV644" s="16">
        <v>131</v>
      </c>
      <c r="AW644" s="17">
        <v>40</v>
      </c>
      <c r="AX644" s="18" t="s">
        <v>37</v>
      </c>
      <c r="AY644" s="19">
        <v>518</v>
      </c>
      <c r="AZ644" s="19" t="s">
        <v>37</v>
      </c>
    </row>
    <row r="645" spans="9:52" x14ac:dyDescent="0.15">
      <c r="I645" s="14">
        <v>45204</v>
      </c>
      <c r="J645" s="15">
        <v>0</v>
      </c>
      <c r="K645" s="15">
        <v>0</v>
      </c>
      <c r="L645" s="15">
        <v>0</v>
      </c>
      <c r="M645" s="15">
        <v>0</v>
      </c>
      <c r="N645" s="15">
        <v>0</v>
      </c>
      <c r="O645" s="15">
        <v>0</v>
      </c>
      <c r="P645" s="15">
        <v>66</v>
      </c>
      <c r="Q645" s="15">
        <v>65</v>
      </c>
      <c r="R645" s="15">
        <v>0</v>
      </c>
      <c r="S645" s="15">
        <v>0</v>
      </c>
      <c r="T645" s="15">
        <v>0</v>
      </c>
      <c r="U645" s="15">
        <v>0</v>
      </c>
      <c r="V645" s="15">
        <v>0</v>
      </c>
      <c r="W645" s="15">
        <v>0</v>
      </c>
      <c r="X645" s="15">
        <v>0</v>
      </c>
      <c r="Y645" s="15">
        <v>0</v>
      </c>
      <c r="Z645" s="15">
        <v>0</v>
      </c>
      <c r="AA645" s="15">
        <v>0</v>
      </c>
      <c r="AB645" s="15">
        <v>0</v>
      </c>
      <c r="AC645" s="15">
        <v>0</v>
      </c>
      <c r="AD645" s="15">
        <v>0</v>
      </c>
      <c r="AE645" s="15">
        <v>0</v>
      </c>
      <c r="AF645" s="15">
        <v>0</v>
      </c>
      <c r="AG645" s="15">
        <v>0</v>
      </c>
      <c r="AH645" s="15">
        <v>0</v>
      </c>
      <c r="AI645" s="15">
        <v>0</v>
      </c>
      <c r="AJ645" s="15">
        <v>0</v>
      </c>
      <c r="AK645" s="15">
        <v>0</v>
      </c>
      <c r="AL645" s="15">
        <v>0</v>
      </c>
      <c r="AM645" s="15">
        <v>0</v>
      </c>
      <c r="AN645" s="15">
        <v>0</v>
      </c>
      <c r="AP645" s="16">
        <v>131</v>
      </c>
      <c r="AQ645" s="17">
        <v>10</v>
      </c>
      <c r="AR645" s="18" t="s">
        <v>37</v>
      </c>
      <c r="AS645" s="19">
        <v>649</v>
      </c>
      <c r="AT645" s="19" t="s">
        <v>37</v>
      </c>
      <c r="AV645" s="16">
        <v>131</v>
      </c>
      <c r="AW645" s="17">
        <v>40</v>
      </c>
      <c r="AX645" s="18" t="s">
        <v>37</v>
      </c>
      <c r="AY645" s="19">
        <v>649</v>
      </c>
      <c r="AZ645" s="19" t="s">
        <v>37</v>
      </c>
    </row>
    <row r="646" spans="9:52" x14ac:dyDescent="0.15">
      <c r="I646" s="14">
        <v>45205</v>
      </c>
      <c r="J646" s="15">
        <v>0</v>
      </c>
      <c r="K646" s="15">
        <v>0</v>
      </c>
      <c r="L646" s="15">
        <v>0</v>
      </c>
      <c r="M646" s="15">
        <v>0</v>
      </c>
      <c r="N646" s="15">
        <v>0</v>
      </c>
      <c r="O646" s="15">
        <v>0</v>
      </c>
      <c r="P646" s="15">
        <v>66</v>
      </c>
      <c r="Q646" s="15">
        <v>65</v>
      </c>
      <c r="R646" s="15">
        <v>0</v>
      </c>
      <c r="S646" s="15">
        <v>0</v>
      </c>
      <c r="T646" s="15">
        <v>0</v>
      </c>
      <c r="U646" s="15">
        <v>0</v>
      </c>
      <c r="V646" s="15">
        <v>0</v>
      </c>
      <c r="W646" s="15">
        <v>0</v>
      </c>
      <c r="X646" s="15">
        <v>0</v>
      </c>
      <c r="Y646" s="15">
        <v>0</v>
      </c>
      <c r="Z646" s="15">
        <v>0</v>
      </c>
      <c r="AA646" s="15">
        <v>0</v>
      </c>
      <c r="AB646" s="15">
        <v>0</v>
      </c>
      <c r="AC646" s="15">
        <v>0</v>
      </c>
      <c r="AD646" s="15">
        <v>0</v>
      </c>
      <c r="AE646" s="15">
        <v>0</v>
      </c>
      <c r="AF646" s="15">
        <v>0</v>
      </c>
      <c r="AG646" s="15">
        <v>0</v>
      </c>
      <c r="AH646" s="15">
        <v>0</v>
      </c>
      <c r="AI646" s="15">
        <v>0</v>
      </c>
      <c r="AJ646" s="15">
        <v>0</v>
      </c>
      <c r="AK646" s="15">
        <v>0</v>
      </c>
      <c r="AL646" s="15">
        <v>0</v>
      </c>
      <c r="AM646" s="15">
        <v>0</v>
      </c>
      <c r="AN646" s="15">
        <v>0</v>
      </c>
      <c r="AP646" s="16">
        <v>131</v>
      </c>
      <c r="AQ646" s="17">
        <v>10</v>
      </c>
      <c r="AR646" s="18" t="s">
        <v>37</v>
      </c>
      <c r="AS646" s="19">
        <v>780</v>
      </c>
      <c r="AT646" s="19" t="s">
        <v>37</v>
      </c>
      <c r="AV646" s="16">
        <v>131</v>
      </c>
      <c r="AW646" s="17">
        <v>40</v>
      </c>
      <c r="AX646" s="18" t="s">
        <v>37</v>
      </c>
      <c r="AY646" s="19">
        <v>780</v>
      </c>
      <c r="AZ646" s="19" t="s">
        <v>37</v>
      </c>
    </row>
    <row r="647" spans="9:52" x14ac:dyDescent="0.15">
      <c r="I647" s="14">
        <v>45206</v>
      </c>
      <c r="J647" s="15">
        <v>0</v>
      </c>
      <c r="K647" s="15">
        <v>0</v>
      </c>
      <c r="L647" s="15">
        <v>0</v>
      </c>
      <c r="M647" s="15">
        <v>0</v>
      </c>
      <c r="N647" s="15">
        <v>0</v>
      </c>
      <c r="O647" s="15">
        <v>0</v>
      </c>
      <c r="P647" s="15">
        <v>66</v>
      </c>
      <c r="Q647" s="15">
        <v>65</v>
      </c>
      <c r="R647" s="15">
        <v>0</v>
      </c>
      <c r="S647" s="15">
        <v>0</v>
      </c>
      <c r="T647" s="15">
        <v>0</v>
      </c>
      <c r="U647" s="15">
        <v>0</v>
      </c>
      <c r="V647" s="15">
        <v>0</v>
      </c>
      <c r="W647" s="15">
        <v>0</v>
      </c>
      <c r="X647" s="15">
        <v>0</v>
      </c>
      <c r="Y647" s="15">
        <v>0</v>
      </c>
      <c r="Z647" s="15">
        <v>0</v>
      </c>
      <c r="AA647" s="15">
        <v>0</v>
      </c>
      <c r="AB647" s="15">
        <v>0</v>
      </c>
      <c r="AC647" s="15">
        <v>0</v>
      </c>
      <c r="AD647" s="15">
        <v>0</v>
      </c>
      <c r="AE647" s="15">
        <v>0</v>
      </c>
      <c r="AF647" s="15">
        <v>0</v>
      </c>
      <c r="AG647" s="15">
        <v>0</v>
      </c>
      <c r="AH647" s="15">
        <v>0</v>
      </c>
      <c r="AI647" s="15">
        <v>0</v>
      </c>
      <c r="AJ647" s="15">
        <v>0</v>
      </c>
      <c r="AK647" s="15">
        <v>0</v>
      </c>
      <c r="AL647" s="15">
        <v>0</v>
      </c>
      <c r="AM647" s="15">
        <v>0</v>
      </c>
      <c r="AN647" s="15">
        <v>0</v>
      </c>
      <c r="AP647" s="16">
        <v>131</v>
      </c>
      <c r="AQ647" s="17">
        <v>10</v>
      </c>
      <c r="AR647" s="18" t="s">
        <v>37</v>
      </c>
      <c r="AS647" s="19">
        <v>911</v>
      </c>
      <c r="AT647" s="19" t="s">
        <v>37</v>
      </c>
      <c r="AV647" s="16">
        <v>131</v>
      </c>
      <c r="AW647" s="17">
        <v>40</v>
      </c>
      <c r="AX647" s="18">
        <v>40</v>
      </c>
      <c r="AY647" s="19">
        <v>911</v>
      </c>
      <c r="AZ647" s="19">
        <v>911</v>
      </c>
    </row>
    <row r="648" spans="9:52" x14ac:dyDescent="0.15">
      <c r="I648" s="14">
        <v>45207</v>
      </c>
      <c r="J648" s="15">
        <v>0</v>
      </c>
      <c r="K648" s="15">
        <v>0</v>
      </c>
      <c r="L648" s="15">
        <v>0</v>
      </c>
      <c r="M648" s="15">
        <v>0</v>
      </c>
      <c r="N648" s="15">
        <v>0</v>
      </c>
      <c r="O648" s="15">
        <v>0</v>
      </c>
      <c r="P648" s="15">
        <v>66</v>
      </c>
      <c r="Q648" s="15">
        <v>65</v>
      </c>
      <c r="R648" s="15">
        <v>0</v>
      </c>
      <c r="S648" s="15">
        <v>0</v>
      </c>
      <c r="T648" s="15">
        <v>0</v>
      </c>
      <c r="U648" s="15">
        <v>0</v>
      </c>
      <c r="V648" s="15">
        <v>0</v>
      </c>
      <c r="W648" s="15">
        <v>0</v>
      </c>
      <c r="X648" s="15">
        <v>0</v>
      </c>
      <c r="Y648" s="15">
        <v>0</v>
      </c>
      <c r="Z648" s="15">
        <v>0</v>
      </c>
      <c r="AA648" s="15">
        <v>0</v>
      </c>
      <c r="AB648" s="15">
        <v>0</v>
      </c>
      <c r="AC648" s="15">
        <v>0</v>
      </c>
      <c r="AD648" s="15">
        <v>0</v>
      </c>
      <c r="AE648" s="15">
        <v>0</v>
      </c>
      <c r="AF648" s="15">
        <v>0</v>
      </c>
      <c r="AG648" s="15">
        <v>0</v>
      </c>
      <c r="AH648" s="15">
        <v>0</v>
      </c>
      <c r="AI648" s="15">
        <v>0</v>
      </c>
      <c r="AJ648" s="15">
        <v>0</v>
      </c>
      <c r="AK648" s="15">
        <v>0</v>
      </c>
      <c r="AL648" s="15">
        <v>0</v>
      </c>
      <c r="AM648" s="15">
        <v>0</v>
      </c>
      <c r="AN648" s="15">
        <v>0</v>
      </c>
      <c r="AP648" s="16">
        <v>131</v>
      </c>
      <c r="AQ648" s="17">
        <v>10</v>
      </c>
      <c r="AR648" s="18" t="s">
        <v>37</v>
      </c>
      <c r="AS648" s="19">
        <v>1042</v>
      </c>
      <c r="AT648" s="19" t="s">
        <v>37</v>
      </c>
      <c r="AV648" s="16">
        <v>131</v>
      </c>
      <c r="AW648" s="17">
        <v>41</v>
      </c>
      <c r="AX648" s="18" t="s">
        <v>37</v>
      </c>
      <c r="AY648" s="19">
        <v>131</v>
      </c>
      <c r="AZ648" s="19" t="s">
        <v>37</v>
      </c>
    </row>
    <row r="649" spans="9:52" x14ac:dyDescent="0.15">
      <c r="I649" s="14">
        <v>45208</v>
      </c>
      <c r="J649" s="15">
        <v>0</v>
      </c>
      <c r="K649" s="15">
        <v>0</v>
      </c>
      <c r="L649" s="15">
        <v>0</v>
      </c>
      <c r="M649" s="15">
        <v>0</v>
      </c>
      <c r="N649" s="15">
        <v>0</v>
      </c>
      <c r="O649" s="15">
        <v>0</v>
      </c>
      <c r="P649" s="15">
        <v>66</v>
      </c>
      <c r="Q649" s="15">
        <v>65</v>
      </c>
      <c r="R649" s="15">
        <v>0</v>
      </c>
      <c r="S649" s="15">
        <v>0</v>
      </c>
      <c r="T649" s="15">
        <v>0</v>
      </c>
      <c r="U649" s="15">
        <v>0</v>
      </c>
      <c r="V649" s="15">
        <v>0</v>
      </c>
      <c r="W649" s="15">
        <v>0</v>
      </c>
      <c r="X649" s="15">
        <v>0</v>
      </c>
      <c r="Y649" s="15">
        <v>0</v>
      </c>
      <c r="Z649" s="15">
        <v>0</v>
      </c>
      <c r="AA649" s="15">
        <v>0</v>
      </c>
      <c r="AB649" s="15">
        <v>0</v>
      </c>
      <c r="AC649" s="15">
        <v>0</v>
      </c>
      <c r="AD649" s="15">
        <v>0</v>
      </c>
      <c r="AE649" s="15">
        <v>0</v>
      </c>
      <c r="AF649" s="15">
        <v>0</v>
      </c>
      <c r="AG649" s="15">
        <v>0</v>
      </c>
      <c r="AH649" s="15">
        <v>0</v>
      </c>
      <c r="AI649" s="15">
        <v>0</v>
      </c>
      <c r="AJ649" s="15">
        <v>0</v>
      </c>
      <c r="AK649" s="15">
        <v>0</v>
      </c>
      <c r="AL649" s="15">
        <v>0</v>
      </c>
      <c r="AM649" s="15">
        <v>0</v>
      </c>
      <c r="AN649" s="15">
        <v>0</v>
      </c>
      <c r="AP649" s="16">
        <v>131</v>
      </c>
      <c r="AQ649" s="17">
        <v>10</v>
      </c>
      <c r="AR649" s="18" t="s">
        <v>37</v>
      </c>
      <c r="AS649" s="19">
        <v>1173</v>
      </c>
      <c r="AT649" s="19" t="s">
        <v>37</v>
      </c>
      <c r="AV649" s="16">
        <v>131</v>
      </c>
      <c r="AW649" s="17">
        <v>41</v>
      </c>
      <c r="AX649" s="18" t="s">
        <v>37</v>
      </c>
      <c r="AY649" s="19">
        <v>262</v>
      </c>
      <c r="AZ649" s="19" t="s">
        <v>37</v>
      </c>
    </row>
    <row r="650" spans="9:52" x14ac:dyDescent="0.15">
      <c r="I650" s="14">
        <v>45209</v>
      </c>
      <c r="J650" s="15">
        <v>0</v>
      </c>
      <c r="K650" s="15">
        <v>0</v>
      </c>
      <c r="L650" s="15">
        <v>0</v>
      </c>
      <c r="M650" s="15">
        <v>0</v>
      </c>
      <c r="N650" s="15">
        <v>0</v>
      </c>
      <c r="O650" s="15">
        <v>0</v>
      </c>
      <c r="P650" s="15">
        <v>66</v>
      </c>
      <c r="Q650" s="15">
        <v>65</v>
      </c>
      <c r="R650" s="15">
        <v>0</v>
      </c>
      <c r="S650" s="15">
        <v>0</v>
      </c>
      <c r="T650" s="15">
        <v>0</v>
      </c>
      <c r="U650" s="15">
        <v>0</v>
      </c>
      <c r="V650" s="15">
        <v>0</v>
      </c>
      <c r="W650" s="15">
        <v>0</v>
      </c>
      <c r="X650" s="15">
        <v>0</v>
      </c>
      <c r="Y650" s="15">
        <v>0</v>
      </c>
      <c r="Z650" s="15">
        <v>0</v>
      </c>
      <c r="AA650" s="15">
        <v>0</v>
      </c>
      <c r="AB650" s="15">
        <v>0</v>
      </c>
      <c r="AC650" s="15">
        <v>0</v>
      </c>
      <c r="AD650" s="15">
        <v>0</v>
      </c>
      <c r="AE650" s="15">
        <v>0</v>
      </c>
      <c r="AF650" s="15">
        <v>0</v>
      </c>
      <c r="AG650" s="15">
        <v>0</v>
      </c>
      <c r="AH650" s="15">
        <v>0</v>
      </c>
      <c r="AI650" s="15">
        <v>0</v>
      </c>
      <c r="AJ650" s="15">
        <v>0</v>
      </c>
      <c r="AK650" s="15">
        <v>0</v>
      </c>
      <c r="AL650" s="15">
        <v>0</v>
      </c>
      <c r="AM650" s="15">
        <v>0</v>
      </c>
      <c r="AN650" s="15">
        <v>0</v>
      </c>
      <c r="AP650" s="16">
        <v>131</v>
      </c>
      <c r="AQ650" s="17">
        <v>10</v>
      </c>
      <c r="AR650" s="18" t="s">
        <v>37</v>
      </c>
      <c r="AS650" s="19">
        <v>1304</v>
      </c>
      <c r="AT650" s="19" t="s">
        <v>37</v>
      </c>
      <c r="AV650" s="16">
        <v>131</v>
      </c>
      <c r="AW650" s="17">
        <v>41</v>
      </c>
      <c r="AX650" s="18" t="s">
        <v>37</v>
      </c>
      <c r="AY650" s="19">
        <v>393</v>
      </c>
      <c r="AZ650" s="19" t="s">
        <v>37</v>
      </c>
    </row>
    <row r="651" spans="9:52" x14ac:dyDescent="0.15">
      <c r="I651" s="14">
        <v>45210</v>
      </c>
      <c r="J651" s="15">
        <v>0</v>
      </c>
      <c r="K651" s="15">
        <v>0</v>
      </c>
      <c r="L651" s="15">
        <v>0</v>
      </c>
      <c r="M651" s="15">
        <v>0</v>
      </c>
      <c r="N651" s="15">
        <v>0</v>
      </c>
      <c r="O651" s="15">
        <v>0</v>
      </c>
      <c r="P651" s="15">
        <v>0</v>
      </c>
      <c r="Q651" s="15">
        <v>66</v>
      </c>
      <c r="R651" s="15">
        <v>0</v>
      </c>
      <c r="S651" s="15">
        <v>0</v>
      </c>
      <c r="T651" s="15">
        <v>0</v>
      </c>
      <c r="U651" s="15">
        <v>0</v>
      </c>
      <c r="V651" s="15">
        <v>0</v>
      </c>
      <c r="W651" s="15">
        <v>0</v>
      </c>
      <c r="X651" s="15">
        <v>0</v>
      </c>
      <c r="Y651" s="15">
        <v>0</v>
      </c>
      <c r="Z651" s="15">
        <v>0</v>
      </c>
      <c r="AA651" s="15">
        <v>0</v>
      </c>
      <c r="AB651" s="15">
        <v>0</v>
      </c>
      <c r="AC651" s="15">
        <v>0</v>
      </c>
      <c r="AD651" s="15">
        <v>0</v>
      </c>
      <c r="AE651" s="15">
        <v>0</v>
      </c>
      <c r="AF651" s="15">
        <v>0</v>
      </c>
      <c r="AG651" s="15">
        <v>0</v>
      </c>
      <c r="AH651" s="15">
        <v>0</v>
      </c>
      <c r="AI651" s="15">
        <v>0</v>
      </c>
      <c r="AJ651" s="15">
        <v>0</v>
      </c>
      <c r="AK651" s="15">
        <v>0</v>
      </c>
      <c r="AL651" s="15">
        <v>0</v>
      </c>
      <c r="AM651" s="15">
        <v>0</v>
      </c>
      <c r="AN651" s="15">
        <v>0</v>
      </c>
      <c r="AP651" s="16">
        <v>66</v>
      </c>
      <c r="AQ651" s="17">
        <v>10</v>
      </c>
      <c r="AR651" s="18" t="s">
        <v>37</v>
      </c>
      <c r="AS651" s="19">
        <v>1370</v>
      </c>
      <c r="AT651" s="19" t="s">
        <v>37</v>
      </c>
      <c r="AV651" s="16">
        <v>66</v>
      </c>
      <c r="AW651" s="17">
        <v>41</v>
      </c>
      <c r="AX651" s="18" t="s">
        <v>37</v>
      </c>
      <c r="AY651" s="19">
        <v>459</v>
      </c>
      <c r="AZ651" s="19" t="s">
        <v>37</v>
      </c>
    </row>
    <row r="652" spans="9:52" x14ac:dyDescent="0.15">
      <c r="I652" s="14">
        <v>45211</v>
      </c>
      <c r="J652" s="15">
        <v>0</v>
      </c>
      <c r="K652" s="15">
        <v>0</v>
      </c>
      <c r="L652" s="15">
        <v>0</v>
      </c>
      <c r="M652" s="15">
        <v>0</v>
      </c>
      <c r="N652" s="15">
        <v>0</v>
      </c>
      <c r="O652" s="15">
        <v>0</v>
      </c>
      <c r="P652" s="15">
        <v>0</v>
      </c>
      <c r="Q652" s="15">
        <v>66</v>
      </c>
      <c r="R652" s="15">
        <v>0</v>
      </c>
      <c r="S652" s="15">
        <v>0</v>
      </c>
      <c r="T652" s="15">
        <v>0</v>
      </c>
      <c r="U652" s="15">
        <v>0</v>
      </c>
      <c r="V652" s="15">
        <v>0</v>
      </c>
      <c r="W652" s="15">
        <v>0</v>
      </c>
      <c r="X652" s="15">
        <v>0</v>
      </c>
      <c r="Y652" s="15">
        <v>0</v>
      </c>
      <c r="Z652" s="15">
        <v>0</v>
      </c>
      <c r="AA652" s="15">
        <v>0</v>
      </c>
      <c r="AB652" s="15">
        <v>0</v>
      </c>
      <c r="AC652" s="15">
        <v>0</v>
      </c>
      <c r="AD652" s="15">
        <v>0</v>
      </c>
      <c r="AE652" s="15">
        <v>0</v>
      </c>
      <c r="AF652" s="15">
        <v>0</v>
      </c>
      <c r="AG652" s="15">
        <v>0</v>
      </c>
      <c r="AH652" s="15">
        <v>0</v>
      </c>
      <c r="AI652" s="15">
        <v>0</v>
      </c>
      <c r="AJ652" s="15">
        <v>0</v>
      </c>
      <c r="AK652" s="15">
        <v>0</v>
      </c>
      <c r="AL652" s="15">
        <v>0</v>
      </c>
      <c r="AM652" s="15">
        <v>0</v>
      </c>
      <c r="AN652" s="15">
        <v>0</v>
      </c>
      <c r="AP652" s="16">
        <v>66</v>
      </c>
      <c r="AQ652" s="17">
        <v>10</v>
      </c>
      <c r="AR652" s="18" t="s">
        <v>37</v>
      </c>
      <c r="AS652" s="19">
        <v>1436</v>
      </c>
      <c r="AT652" s="19" t="s">
        <v>37</v>
      </c>
      <c r="AV652" s="16">
        <v>66</v>
      </c>
      <c r="AW652" s="17">
        <v>41</v>
      </c>
      <c r="AX652" s="18" t="s">
        <v>37</v>
      </c>
      <c r="AY652" s="19">
        <v>525</v>
      </c>
      <c r="AZ652" s="19" t="s">
        <v>37</v>
      </c>
    </row>
    <row r="653" spans="9:52" x14ac:dyDescent="0.15">
      <c r="I653" s="14">
        <v>45212</v>
      </c>
      <c r="J653" s="15">
        <v>0</v>
      </c>
      <c r="K653" s="15">
        <v>0</v>
      </c>
      <c r="L653" s="15">
        <v>0</v>
      </c>
      <c r="M653" s="15">
        <v>0</v>
      </c>
      <c r="N653" s="15">
        <v>0</v>
      </c>
      <c r="O653" s="15">
        <v>0</v>
      </c>
      <c r="P653" s="15">
        <v>0</v>
      </c>
      <c r="Q653" s="15">
        <v>66</v>
      </c>
      <c r="R653" s="15">
        <v>0</v>
      </c>
      <c r="S653" s="15">
        <v>0</v>
      </c>
      <c r="T653" s="15">
        <v>0</v>
      </c>
      <c r="U653" s="15">
        <v>0</v>
      </c>
      <c r="V653" s="15">
        <v>0</v>
      </c>
      <c r="W653" s="15">
        <v>0</v>
      </c>
      <c r="X653" s="15">
        <v>0</v>
      </c>
      <c r="Y653" s="15">
        <v>0</v>
      </c>
      <c r="Z653" s="15">
        <v>0</v>
      </c>
      <c r="AA653" s="15">
        <v>0</v>
      </c>
      <c r="AB653" s="15">
        <v>0</v>
      </c>
      <c r="AC653" s="15">
        <v>0</v>
      </c>
      <c r="AD653" s="15">
        <v>0</v>
      </c>
      <c r="AE653" s="15">
        <v>0</v>
      </c>
      <c r="AF653" s="15">
        <v>0</v>
      </c>
      <c r="AG653" s="15">
        <v>0</v>
      </c>
      <c r="AH653" s="15">
        <v>0</v>
      </c>
      <c r="AI653" s="15">
        <v>0</v>
      </c>
      <c r="AJ653" s="15">
        <v>0</v>
      </c>
      <c r="AK653" s="15">
        <v>0</v>
      </c>
      <c r="AL653" s="15">
        <v>0</v>
      </c>
      <c r="AM653" s="15">
        <v>0</v>
      </c>
      <c r="AN653" s="15">
        <v>0</v>
      </c>
      <c r="AP653" s="16">
        <v>66</v>
      </c>
      <c r="AQ653" s="17">
        <v>10</v>
      </c>
      <c r="AR653" s="18" t="s">
        <v>37</v>
      </c>
      <c r="AS653" s="19">
        <v>1502</v>
      </c>
      <c r="AT653" s="19" t="s">
        <v>37</v>
      </c>
      <c r="AV653" s="16">
        <v>66</v>
      </c>
      <c r="AW653" s="17">
        <v>41</v>
      </c>
      <c r="AX653" s="18" t="s">
        <v>37</v>
      </c>
      <c r="AY653" s="19">
        <v>591</v>
      </c>
      <c r="AZ653" s="19" t="s">
        <v>37</v>
      </c>
    </row>
    <row r="654" spans="9:52" x14ac:dyDescent="0.15">
      <c r="I654" s="14">
        <v>45213</v>
      </c>
      <c r="J654" s="15">
        <v>0</v>
      </c>
      <c r="K654" s="15">
        <v>0</v>
      </c>
      <c r="L654" s="15">
        <v>0</v>
      </c>
      <c r="M654" s="15">
        <v>0</v>
      </c>
      <c r="N654" s="15">
        <v>0</v>
      </c>
      <c r="O654" s="15">
        <v>0</v>
      </c>
      <c r="P654" s="15">
        <v>0</v>
      </c>
      <c r="Q654" s="15">
        <v>66</v>
      </c>
      <c r="R654" s="15">
        <v>0</v>
      </c>
      <c r="S654" s="15">
        <v>0</v>
      </c>
      <c r="T654" s="15">
        <v>0</v>
      </c>
      <c r="U654" s="15">
        <v>0</v>
      </c>
      <c r="V654" s="15">
        <v>0</v>
      </c>
      <c r="W654" s="15">
        <v>0</v>
      </c>
      <c r="X654" s="15">
        <v>0</v>
      </c>
      <c r="Y654" s="15">
        <v>0</v>
      </c>
      <c r="Z654" s="15">
        <v>0</v>
      </c>
      <c r="AA654" s="15">
        <v>0</v>
      </c>
      <c r="AB654" s="15">
        <v>0</v>
      </c>
      <c r="AC654" s="15">
        <v>0</v>
      </c>
      <c r="AD654" s="15">
        <v>0</v>
      </c>
      <c r="AE654" s="15">
        <v>0</v>
      </c>
      <c r="AF654" s="15">
        <v>0</v>
      </c>
      <c r="AG654" s="15">
        <v>0</v>
      </c>
      <c r="AH654" s="15">
        <v>0</v>
      </c>
      <c r="AI654" s="15">
        <v>0</v>
      </c>
      <c r="AJ654" s="15">
        <v>0</v>
      </c>
      <c r="AK654" s="15">
        <v>0</v>
      </c>
      <c r="AL654" s="15">
        <v>0</v>
      </c>
      <c r="AM654" s="15">
        <v>0</v>
      </c>
      <c r="AN654" s="15">
        <v>0</v>
      </c>
      <c r="AP654" s="16">
        <v>66</v>
      </c>
      <c r="AQ654" s="17">
        <v>10</v>
      </c>
      <c r="AR654" s="18" t="s">
        <v>37</v>
      </c>
      <c r="AS654" s="19">
        <v>1568</v>
      </c>
      <c r="AT654" s="19" t="s">
        <v>37</v>
      </c>
      <c r="AV654" s="16">
        <v>66</v>
      </c>
      <c r="AW654" s="17">
        <v>41</v>
      </c>
      <c r="AX654" s="18">
        <v>41</v>
      </c>
      <c r="AY654" s="19">
        <v>657</v>
      </c>
      <c r="AZ654" s="19">
        <v>657</v>
      </c>
    </row>
    <row r="655" spans="9:52" x14ac:dyDescent="0.15">
      <c r="I655" s="14">
        <v>45214</v>
      </c>
      <c r="J655" s="15">
        <v>0</v>
      </c>
      <c r="K655" s="15">
        <v>0</v>
      </c>
      <c r="L655" s="15">
        <v>0</v>
      </c>
      <c r="M655" s="15">
        <v>0</v>
      </c>
      <c r="N655" s="15">
        <v>0</v>
      </c>
      <c r="O655" s="15">
        <v>0</v>
      </c>
      <c r="P655" s="15">
        <v>0</v>
      </c>
      <c r="Q655" s="15">
        <v>66</v>
      </c>
      <c r="R655" s="15">
        <v>0</v>
      </c>
      <c r="S655" s="15">
        <v>0</v>
      </c>
      <c r="T655" s="15">
        <v>0</v>
      </c>
      <c r="U655" s="15">
        <v>0</v>
      </c>
      <c r="V655" s="15">
        <v>0</v>
      </c>
      <c r="W655" s="15">
        <v>0</v>
      </c>
      <c r="X655" s="15">
        <v>0</v>
      </c>
      <c r="Y655" s="15">
        <v>0</v>
      </c>
      <c r="Z655" s="15">
        <v>0</v>
      </c>
      <c r="AA655" s="15">
        <v>0</v>
      </c>
      <c r="AB655" s="15">
        <v>0</v>
      </c>
      <c r="AC655" s="15">
        <v>0</v>
      </c>
      <c r="AD655" s="15">
        <v>0</v>
      </c>
      <c r="AE655" s="15">
        <v>0</v>
      </c>
      <c r="AF655" s="15">
        <v>0</v>
      </c>
      <c r="AG655" s="15">
        <v>0</v>
      </c>
      <c r="AH655" s="15">
        <v>0</v>
      </c>
      <c r="AI655" s="15">
        <v>0</v>
      </c>
      <c r="AJ655" s="15">
        <v>0</v>
      </c>
      <c r="AK655" s="15">
        <v>0</v>
      </c>
      <c r="AL655" s="15">
        <v>0</v>
      </c>
      <c r="AM655" s="15">
        <v>0</v>
      </c>
      <c r="AN655" s="15">
        <v>0</v>
      </c>
      <c r="AP655" s="16">
        <v>66</v>
      </c>
      <c r="AQ655" s="17">
        <v>10</v>
      </c>
      <c r="AR655" s="18" t="s">
        <v>37</v>
      </c>
      <c r="AS655" s="19">
        <v>1634</v>
      </c>
      <c r="AT655" s="19" t="s">
        <v>37</v>
      </c>
      <c r="AV655" s="16">
        <v>66</v>
      </c>
      <c r="AW655" s="17">
        <v>42</v>
      </c>
      <c r="AX655" s="18" t="s">
        <v>37</v>
      </c>
      <c r="AY655" s="19">
        <v>66</v>
      </c>
      <c r="AZ655" s="19" t="s">
        <v>37</v>
      </c>
    </row>
    <row r="656" spans="9:52" x14ac:dyDescent="0.15">
      <c r="I656" s="14">
        <v>45215</v>
      </c>
      <c r="J656" s="15">
        <v>0</v>
      </c>
      <c r="K656" s="15">
        <v>0</v>
      </c>
      <c r="L656" s="15">
        <v>0</v>
      </c>
      <c r="M656" s="15">
        <v>0</v>
      </c>
      <c r="N656" s="15">
        <v>0</v>
      </c>
      <c r="O656" s="15">
        <v>0</v>
      </c>
      <c r="P656" s="15">
        <v>0</v>
      </c>
      <c r="Q656" s="15">
        <v>66</v>
      </c>
      <c r="R656" s="15">
        <v>0</v>
      </c>
      <c r="S656" s="15">
        <v>0</v>
      </c>
      <c r="T656" s="15">
        <v>0</v>
      </c>
      <c r="U656" s="15">
        <v>0</v>
      </c>
      <c r="V656" s="15">
        <v>0</v>
      </c>
      <c r="W656" s="15">
        <v>0</v>
      </c>
      <c r="X656" s="15">
        <v>0</v>
      </c>
      <c r="Y656" s="15">
        <v>0</v>
      </c>
      <c r="Z656" s="15">
        <v>0</v>
      </c>
      <c r="AA656" s="15">
        <v>0</v>
      </c>
      <c r="AB656" s="15">
        <v>0</v>
      </c>
      <c r="AC656" s="15">
        <v>0</v>
      </c>
      <c r="AD656" s="15">
        <v>0</v>
      </c>
      <c r="AE656" s="15">
        <v>0</v>
      </c>
      <c r="AF656" s="15">
        <v>0</v>
      </c>
      <c r="AG656" s="15">
        <v>0</v>
      </c>
      <c r="AH656" s="15">
        <v>0</v>
      </c>
      <c r="AI656" s="15">
        <v>0</v>
      </c>
      <c r="AJ656" s="15">
        <v>0</v>
      </c>
      <c r="AK656" s="15">
        <v>0</v>
      </c>
      <c r="AL656" s="15">
        <v>0</v>
      </c>
      <c r="AM656" s="15">
        <v>0</v>
      </c>
      <c r="AN656" s="15">
        <v>0</v>
      </c>
      <c r="AP656" s="16">
        <v>66</v>
      </c>
      <c r="AQ656" s="17">
        <v>10</v>
      </c>
      <c r="AR656" s="18" t="s">
        <v>37</v>
      </c>
      <c r="AS656" s="19">
        <v>1700</v>
      </c>
      <c r="AT656" s="19" t="s">
        <v>37</v>
      </c>
      <c r="AV656" s="16">
        <v>66</v>
      </c>
      <c r="AW656" s="17">
        <v>42</v>
      </c>
      <c r="AX656" s="18" t="s">
        <v>37</v>
      </c>
      <c r="AY656" s="19">
        <v>132</v>
      </c>
      <c r="AZ656" s="19" t="s">
        <v>37</v>
      </c>
    </row>
    <row r="657" spans="9:52" x14ac:dyDescent="0.15">
      <c r="I657" s="14">
        <v>45216</v>
      </c>
      <c r="J657" s="15">
        <v>0</v>
      </c>
      <c r="K657" s="15">
        <v>0</v>
      </c>
      <c r="L657" s="15">
        <v>0</v>
      </c>
      <c r="M657" s="15">
        <v>0</v>
      </c>
      <c r="N657" s="15">
        <v>0</v>
      </c>
      <c r="O657" s="15">
        <v>0</v>
      </c>
      <c r="P657" s="15">
        <v>0</v>
      </c>
      <c r="Q657" s="15">
        <v>66</v>
      </c>
      <c r="R657" s="15">
        <v>0</v>
      </c>
      <c r="S657" s="15">
        <v>0</v>
      </c>
      <c r="T657" s="15">
        <v>0</v>
      </c>
      <c r="U657" s="15">
        <v>0</v>
      </c>
      <c r="V657" s="15">
        <v>0</v>
      </c>
      <c r="W657" s="15">
        <v>0</v>
      </c>
      <c r="X657" s="15">
        <v>0</v>
      </c>
      <c r="Y657" s="15">
        <v>0</v>
      </c>
      <c r="Z657" s="15">
        <v>0</v>
      </c>
      <c r="AA657" s="15">
        <v>0</v>
      </c>
      <c r="AB657" s="15">
        <v>0</v>
      </c>
      <c r="AC657" s="15">
        <v>0</v>
      </c>
      <c r="AD657" s="15">
        <v>0</v>
      </c>
      <c r="AE657" s="15">
        <v>0</v>
      </c>
      <c r="AF657" s="15">
        <v>0</v>
      </c>
      <c r="AG657" s="15">
        <v>0</v>
      </c>
      <c r="AH657" s="15">
        <v>0</v>
      </c>
      <c r="AI657" s="15">
        <v>0</v>
      </c>
      <c r="AJ657" s="15">
        <v>0</v>
      </c>
      <c r="AK657" s="15">
        <v>0</v>
      </c>
      <c r="AL657" s="15">
        <v>0</v>
      </c>
      <c r="AM657" s="15">
        <v>0</v>
      </c>
      <c r="AN657" s="15">
        <v>0</v>
      </c>
      <c r="AP657" s="16">
        <v>66</v>
      </c>
      <c r="AQ657" s="17">
        <v>10</v>
      </c>
      <c r="AR657" s="18" t="s">
        <v>37</v>
      </c>
      <c r="AS657" s="19">
        <v>1766</v>
      </c>
      <c r="AT657" s="19" t="s">
        <v>37</v>
      </c>
      <c r="AV657" s="16">
        <v>66</v>
      </c>
      <c r="AW657" s="17">
        <v>42</v>
      </c>
      <c r="AX657" s="18" t="s">
        <v>37</v>
      </c>
      <c r="AY657" s="19">
        <v>198</v>
      </c>
      <c r="AZ657" s="19" t="s">
        <v>37</v>
      </c>
    </row>
    <row r="658" spans="9:52" x14ac:dyDescent="0.15">
      <c r="I658" s="14">
        <v>45217</v>
      </c>
      <c r="J658" s="15">
        <v>0</v>
      </c>
      <c r="K658" s="15">
        <v>0</v>
      </c>
      <c r="L658" s="15">
        <v>0</v>
      </c>
      <c r="M658" s="15">
        <v>0</v>
      </c>
      <c r="N658" s="15">
        <v>0</v>
      </c>
      <c r="O658" s="15">
        <v>0</v>
      </c>
      <c r="P658" s="15">
        <v>0</v>
      </c>
      <c r="Q658" s="15">
        <v>0</v>
      </c>
      <c r="R658" s="15">
        <v>0</v>
      </c>
      <c r="S658" s="15">
        <v>0</v>
      </c>
      <c r="T658" s="15">
        <v>0</v>
      </c>
      <c r="U658" s="15">
        <v>0</v>
      </c>
      <c r="V658" s="15">
        <v>0</v>
      </c>
      <c r="W658" s="15">
        <v>0</v>
      </c>
      <c r="X658" s="15">
        <v>0</v>
      </c>
      <c r="Y658" s="15">
        <v>0</v>
      </c>
      <c r="Z658" s="15">
        <v>0</v>
      </c>
      <c r="AA658" s="15">
        <v>0</v>
      </c>
      <c r="AB658" s="15">
        <v>0</v>
      </c>
      <c r="AC658" s="15">
        <v>0</v>
      </c>
      <c r="AD658" s="15">
        <v>0</v>
      </c>
      <c r="AE658" s="15">
        <v>0</v>
      </c>
      <c r="AF658" s="15">
        <v>0</v>
      </c>
      <c r="AG658" s="15">
        <v>0</v>
      </c>
      <c r="AH658" s="15">
        <v>0</v>
      </c>
      <c r="AI658" s="15">
        <v>0</v>
      </c>
      <c r="AJ658" s="15">
        <v>0</v>
      </c>
      <c r="AK658" s="15">
        <v>0</v>
      </c>
      <c r="AL658" s="15">
        <v>0</v>
      </c>
      <c r="AM658" s="15">
        <v>0</v>
      </c>
      <c r="AN658" s="15">
        <v>0</v>
      </c>
      <c r="AP658" s="16">
        <v>0</v>
      </c>
      <c r="AQ658" s="17">
        <v>10</v>
      </c>
      <c r="AR658" s="18" t="s">
        <v>37</v>
      </c>
      <c r="AS658" s="19">
        <v>1766</v>
      </c>
      <c r="AT658" s="19" t="s">
        <v>37</v>
      </c>
      <c r="AV658" s="16">
        <v>0</v>
      </c>
      <c r="AW658" s="17">
        <v>42</v>
      </c>
      <c r="AX658" s="18" t="s">
        <v>37</v>
      </c>
      <c r="AY658" s="19">
        <v>198</v>
      </c>
      <c r="AZ658" s="19" t="s">
        <v>37</v>
      </c>
    </row>
    <row r="659" spans="9:52" x14ac:dyDescent="0.15">
      <c r="I659" s="14">
        <v>45218</v>
      </c>
      <c r="J659" s="15">
        <v>0</v>
      </c>
      <c r="K659" s="15">
        <v>0</v>
      </c>
      <c r="L659" s="15">
        <v>0</v>
      </c>
      <c r="M659" s="15">
        <v>0</v>
      </c>
      <c r="N659" s="15">
        <v>0</v>
      </c>
      <c r="O659" s="15">
        <v>0</v>
      </c>
      <c r="P659" s="15">
        <v>0</v>
      </c>
      <c r="Q659" s="15">
        <v>0</v>
      </c>
      <c r="R659" s="15">
        <v>0</v>
      </c>
      <c r="S659" s="15">
        <v>0</v>
      </c>
      <c r="T659" s="15">
        <v>0</v>
      </c>
      <c r="U659" s="15">
        <v>0</v>
      </c>
      <c r="V659" s="15">
        <v>0</v>
      </c>
      <c r="W659" s="15">
        <v>0</v>
      </c>
      <c r="X659" s="15">
        <v>0</v>
      </c>
      <c r="Y659" s="15">
        <v>0</v>
      </c>
      <c r="Z659" s="15">
        <v>0</v>
      </c>
      <c r="AA659" s="15">
        <v>0</v>
      </c>
      <c r="AB659" s="15">
        <v>0</v>
      </c>
      <c r="AC659" s="15">
        <v>0</v>
      </c>
      <c r="AD659" s="15">
        <v>0</v>
      </c>
      <c r="AE659" s="15">
        <v>0</v>
      </c>
      <c r="AF659" s="15">
        <v>0</v>
      </c>
      <c r="AG659" s="15">
        <v>0</v>
      </c>
      <c r="AH659" s="15">
        <v>0</v>
      </c>
      <c r="AI659" s="15">
        <v>0</v>
      </c>
      <c r="AJ659" s="15">
        <v>0</v>
      </c>
      <c r="AK659" s="15">
        <v>0</v>
      </c>
      <c r="AL659" s="15">
        <v>0</v>
      </c>
      <c r="AM659" s="15">
        <v>0</v>
      </c>
      <c r="AN659" s="15">
        <v>0</v>
      </c>
      <c r="AP659" s="16">
        <v>0</v>
      </c>
      <c r="AQ659" s="17">
        <v>10</v>
      </c>
      <c r="AR659" s="18" t="s">
        <v>37</v>
      </c>
      <c r="AS659" s="19">
        <v>1766</v>
      </c>
      <c r="AT659" s="19" t="s">
        <v>37</v>
      </c>
      <c r="AV659" s="16">
        <v>0</v>
      </c>
      <c r="AW659" s="17">
        <v>42</v>
      </c>
      <c r="AX659" s="18" t="s">
        <v>37</v>
      </c>
      <c r="AY659" s="19">
        <v>198</v>
      </c>
      <c r="AZ659" s="19" t="s">
        <v>37</v>
      </c>
    </row>
    <row r="660" spans="9:52" x14ac:dyDescent="0.15">
      <c r="I660" s="14">
        <v>45219</v>
      </c>
      <c r="J660" s="15">
        <v>0</v>
      </c>
      <c r="K660" s="15">
        <v>0</v>
      </c>
      <c r="L660" s="15">
        <v>0</v>
      </c>
      <c r="M660" s="15">
        <v>0</v>
      </c>
      <c r="N660" s="15">
        <v>0</v>
      </c>
      <c r="O660" s="15">
        <v>0</v>
      </c>
      <c r="P660" s="15">
        <v>0</v>
      </c>
      <c r="Q660" s="15">
        <v>0</v>
      </c>
      <c r="R660" s="15">
        <v>0</v>
      </c>
      <c r="S660" s="15">
        <v>0</v>
      </c>
      <c r="T660" s="15">
        <v>0</v>
      </c>
      <c r="U660" s="15">
        <v>0</v>
      </c>
      <c r="V660" s="15">
        <v>0</v>
      </c>
      <c r="W660" s="15">
        <v>0</v>
      </c>
      <c r="X660" s="15">
        <v>0</v>
      </c>
      <c r="Y660" s="15">
        <v>0</v>
      </c>
      <c r="Z660" s="15">
        <v>0</v>
      </c>
      <c r="AA660" s="15">
        <v>0</v>
      </c>
      <c r="AB660" s="15">
        <v>0</v>
      </c>
      <c r="AC660" s="15">
        <v>0</v>
      </c>
      <c r="AD660" s="15">
        <v>0</v>
      </c>
      <c r="AE660" s="15">
        <v>0</v>
      </c>
      <c r="AF660" s="15">
        <v>0</v>
      </c>
      <c r="AG660" s="15">
        <v>0</v>
      </c>
      <c r="AH660" s="15">
        <v>0</v>
      </c>
      <c r="AI660" s="15">
        <v>0</v>
      </c>
      <c r="AJ660" s="15">
        <v>0</v>
      </c>
      <c r="AK660" s="15">
        <v>0</v>
      </c>
      <c r="AL660" s="15">
        <v>0</v>
      </c>
      <c r="AM660" s="15">
        <v>0</v>
      </c>
      <c r="AN660" s="15">
        <v>0</v>
      </c>
      <c r="AP660" s="16">
        <v>0</v>
      </c>
      <c r="AQ660" s="17">
        <v>10</v>
      </c>
      <c r="AR660" s="18" t="s">
        <v>37</v>
      </c>
      <c r="AS660" s="19">
        <v>1766</v>
      </c>
      <c r="AT660" s="19" t="s">
        <v>37</v>
      </c>
      <c r="AV660" s="16">
        <v>0</v>
      </c>
      <c r="AW660" s="17">
        <v>42</v>
      </c>
      <c r="AX660" s="18" t="s">
        <v>37</v>
      </c>
      <c r="AY660" s="19">
        <v>198</v>
      </c>
      <c r="AZ660" s="19" t="s">
        <v>37</v>
      </c>
    </row>
    <row r="661" spans="9:52" x14ac:dyDescent="0.15">
      <c r="I661" s="14">
        <v>45220</v>
      </c>
      <c r="J661" s="15">
        <v>0</v>
      </c>
      <c r="K661" s="15">
        <v>0</v>
      </c>
      <c r="L661" s="15">
        <v>0</v>
      </c>
      <c r="M661" s="15">
        <v>0</v>
      </c>
      <c r="N661" s="15">
        <v>0</v>
      </c>
      <c r="O661" s="15">
        <v>0</v>
      </c>
      <c r="P661" s="15">
        <v>0</v>
      </c>
      <c r="Q661" s="15">
        <v>0</v>
      </c>
      <c r="R661" s="15">
        <v>0</v>
      </c>
      <c r="S661" s="15">
        <v>0</v>
      </c>
      <c r="T661" s="15">
        <v>0</v>
      </c>
      <c r="U661" s="15">
        <v>0</v>
      </c>
      <c r="V661" s="15">
        <v>0</v>
      </c>
      <c r="W661" s="15">
        <v>0</v>
      </c>
      <c r="X661" s="15">
        <v>0</v>
      </c>
      <c r="Y661" s="15">
        <v>0</v>
      </c>
      <c r="Z661" s="15">
        <v>0</v>
      </c>
      <c r="AA661" s="15">
        <v>0</v>
      </c>
      <c r="AB661" s="15">
        <v>0</v>
      </c>
      <c r="AC661" s="15">
        <v>0</v>
      </c>
      <c r="AD661" s="15">
        <v>0</v>
      </c>
      <c r="AE661" s="15">
        <v>0</v>
      </c>
      <c r="AF661" s="15">
        <v>0</v>
      </c>
      <c r="AG661" s="15">
        <v>0</v>
      </c>
      <c r="AH661" s="15">
        <v>0</v>
      </c>
      <c r="AI661" s="15">
        <v>0</v>
      </c>
      <c r="AJ661" s="15">
        <v>0</v>
      </c>
      <c r="AK661" s="15">
        <v>0</v>
      </c>
      <c r="AL661" s="15">
        <v>0</v>
      </c>
      <c r="AM661" s="15">
        <v>0</v>
      </c>
      <c r="AN661" s="15">
        <v>0</v>
      </c>
      <c r="AP661" s="16">
        <v>0</v>
      </c>
      <c r="AQ661" s="17">
        <v>10</v>
      </c>
      <c r="AR661" s="18" t="s">
        <v>37</v>
      </c>
      <c r="AS661" s="19">
        <v>1766</v>
      </c>
      <c r="AT661" s="19" t="s">
        <v>37</v>
      </c>
      <c r="AV661" s="16">
        <v>0</v>
      </c>
      <c r="AW661" s="17">
        <v>42</v>
      </c>
      <c r="AX661" s="18">
        <v>42</v>
      </c>
      <c r="AY661" s="19">
        <v>198</v>
      </c>
      <c r="AZ661" s="19">
        <v>198</v>
      </c>
    </row>
    <row r="662" spans="9:52" x14ac:dyDescent="0.15">
      <c r="I662" s="14">
        <v>45221</v>
      </c>
      <c r="J662" s="15">
        <v>0</v>
      </c>
      <c r="K662" s="15">
        <v>0</v>
      </c>
      <c r="L662" s="15">
        <v>0</v>
      </c>
      <c r="M662" s="15">
        <v>0</v>
      </c>
      <c r="N662" s="15">
        <v>0</v>
      </c>
      <c r="O662" s="15">
        <v>0</v>
      </c>
      <c r="P662" s="15">
        <v>0</v>
      </c>
      <c r="Q662" s="15">
        <v>0</v>
      </c>
      <c r="R662" s="15">
        <v>0</v>
      </c>
      <c r="S662" s="15">
        <v>0</v>
      </c>
      <c r="T662" s="15">
        <v>0</v>
      </c>
      <c r="U662" s="15">
        <v>0</v>
      </c>
      <c r="V662" s="15">
        <v>0</v>
      </c>
      <c r="W662" s="15">
        <v>0</v>
      </c>
      <c r="X662" s="15">
        <v>0</v>
      </c>
      <c r="Y662" s="15">
        <v>0</v>
      </c>
      <c r="Z662" s="15">
        <v>0</v>
      </c>
      <c r="AA662" s="15">
        <v>0</v>
      </c>
      <c r="AB662" s="15">
        <v>0</v>
      </c>
      <c r="AC662" s="15">
        <v>0</v>
      </c>
      <c r="AD662" s="15">
        <v>0</v>
      </c>
      <c r="AE662" s="15">
        <v>0</v>
      </c>
      <c r="AF662" s="15">
        <v>0</v>
      </c>
      <c r="AG662" s="15">
        <v>0</v>
      </c>
      <c r="AH662" s="15">
        <v>0</v>
      </c>
      <c r="AI662" s="15">
        <v>0</v>
      </c>
      <c r="AJ662" s="15">
        <v>0</v>
      </c>
      <c r="AK662" s="15">
        <v>0</v>
      </c>
      <c r="AL662" s="15">
        <v>0</v>
      </c>
      <c r="AM662" s="15">
        <v>0</v>
      </c>
      <c r="AN662" s="15">
        <v>0</v>
      </c>
      <c r="AP662" s="16">
        <v>0</v>
      </c>
      <c r="AQ662" s="17">
        <v>10</v>
      </c>
      <c r="AR662" s="18" t="s">
        <v>37</v>
      </c>
      <c r="AS662" s="19">
        <v>1766</v>
      </c>
      <c r="AT662" s="19" t="s">
        <v>37</v>
      </c>
      <c r="AV662" s="16">
        <v>0</v>
      </c>
      <c r="AW662" s="17">
        <v>43</v>
      </c>
      <c r="AX662" s="18" t="s">
        <v>37</v>
      </c>
      <c r="AY662" s="19">
        <v>0</v>
      </c>
      <c r="AZ662" s="19" t="s">
        <v>37</v>
      </c>
    </row>
    <row r="663" spans="9:52" x14ac:dyDescent="0.15">
      <c r="I663" s="14">
        <v>45222</v>
      </c>
      <c r="J663" s="15">
        <v>0</v>
      </c>
      <c r="K663" s="15">
        <v>0</v>
      </c>
      <c r="L663" s="15">
        <v>0</v>
      </c>
      <c r="M663" s="15">
        <v>0</v>
      </c>
      <c r="N663" s="15">
        <v>0</v>
      </c>
      <c r="O663" s="15">
        <v>0</v>
      </c>
      <c r="P663" s="15">
        <v>0</v>
      </c>
      <c r="Q663" s="15">
        <v>0</v>
      </c>
      <c r="R663" s="15">
        <v>0</v>
      </c>
      <c r="S663" s="15">
        <v>0</v>
      </c>
      <c r="T663" s="15">
        <v>0</v>
      </c>
      <c r="U663" s="15">
        <v>0</v>
      </c>
      <c r="V663" s="15">
        <v>0</v>
      </c>
      <c r="W663" s="15">
        <v>0</v>
      </c>
      <c r="X663" s="15">
        <v>0</v>
      </c>
      <c r="Y663" s="15">
        <v>0</v>
      </c>
      <c r="Z663" s="15">
        <v>0</v>
      </c>
      <c r="AA663" s="15">
        <v>0</v>
      </c>
      <c r="AB663" s="15">
        <v>0</v>
      </c>
      <c r="AC663" s="15">
        <v>0</v>
      </c>
      <c r="AD663" s="15">
        <v>0</v>
      </c>
      <c r="AE663" s="15">
        <v>0</v>
      </c>
      <c r="AF663" s="15">
        <v>0</v>
      </c>
      <c r="AG663" s="15">
        <v>0</v>
      </c>
      <c r="AH663" s="15">
        <v>0</v>
      </c>
      <c r="AI663" s="15">
        <v>0</v>
      </c>
      <c r="AJ663" s="15">
        <v>0</v>
      </c>
      <c r="AK663" s="15">
        <v>0</v>
      </c>
      <c r="AL663" s="15">
        <v>0</v>
      </c>
      <c r="AM663" s="15">
        <v>0</v>
      </c>
      <c r="AN663" s="15">
        <v>0</v>
      </c>
      <c r="AP663" s="16">
        <v>0</v>
      </c>
      <c r="AQ663" s="17">
        <v>10</v>
      </c>
      <c r="AR663" s="18" t="s">
        <v>37</v>
      </c>
      <c r="AS663" s="19">
        <v>1766</v>
      </c>
      <c r="AT663" s="19" t="s">
        <v>37</v>
      </c>
      <c r="AV663" s="16">
        <v>0</v>
      </c>
      <c r="AW663" s="17">
        <v>43</v>
      </c>
      <c r="AX663" s="18" t="s">
        <v>37</v>
      </c>
      <c r="AY663" s="19">
        <v>0</v>
      </c>
      <c r="AZ663" s="19" t="s">
        <v>37</v>
      </c>
    </row>
    <row r="664" spans="9:52" x14ac:dyDescent="0.15">
      <c r="I664" s="14">
        <v>45223</v>
      </c>
      <c r="J664" s="15">
        <v>0</v>
      </c>
      <c r="K664" s="15">
        <v>0</v>
      </c>
      <c r="L664" s="15">
        <v>0</v>
      </c>
      <c r="M664" s="15">
        <v>0</v>
      </c>
      <c r="N664" s="15">
        <v>0</v>
      </c>
      <c r="O664" s="15">
        <v>0</v>
      </c>
      <c r="P664" s="15">
        <v>0</v>
      </c>
      <c r="Q664" s="15">
        <v>0</v>
      </c>
      <c r="R664" s="15">
        <v>0</v>
      </c>
      <c r="S664" s="15">
        <v>0</v>
      </c>
      <c r="T664" s="15">
        <v>0</v>
      </c>
      <c r="U664" s="15">
        <v>0</v>
      </c>
      <c r="V664" s="15">
        <v>0</v>
      </c>
      <c r="W664" s="15">
        <v>0</v>
      </c>
      <c r="X664" s="15">
        <v>0</v>
      </c>
      <c r="Y664" s="15">
        <v>0</v>
      </c>
      <c r="Z664" s="15">
        <v>0</v>
      </c>
      <c r="AA664" s="15">
        <v>0</v>
      </c>
      <c r="AB664" s="15">
        <v>0</v>
      </c>
      <c r="AC664" s="15">
        <v>0</v>
      </c>
      <c r="AD664" s="15">
        <v>0</v>
      </c>
      <c r="AE664" s="15">
        <v>0</v>
      </c>
      <c r="AF664" s="15">
        <v>0</v>
      </c>
      <c r="AG664" s="15">
        <v>0</v>
      </c>
      <c r="AH664" s="15">
        <v>0</v>
      </c>
      <c r="AI664" s="15">
        <v>0</v>
      </c>
      <c r="AJ664" s="15">
        <v>0</v>
      </c>
      <c r="AK664" s="15">
        <v>0</v>
      </c>
      <c r="AL664" s="15">
        <v>0</v>
      </c>
      <c r="AM664" s="15">
        <v>0</v>
      </c>
      <c r="AN664" s="15">
        <v>0</v>
      </c>
      <c r="AP664" s="16">
        <v>0</v>
      </c>
      <c r="AQ664" s="17">
        <v>10</v>
      </c>
      <c r="AR664" s="18" t="s">
        <v>37</v>
      </c>
      <c r="AS664" s="19">
        <v>1766</v>
      </c>
      <c r="AT664" s="19" t="s">
        <v>37</v>
      </c>
      <c r="AV664" s="16">
        <v>0</v>
      </c>
      <c r="AW664" s="17">
        <v>43</v>
      </c>
      <c r="AX664" s="18" t="s">
        <v>37</v>
      </c>
      <c r="AY664" s="19">
        <v>0</v>
      </c>
      <c r="AZ664" s="19" t="s">
        <v>37</v>
      </c>
    </row>
    <row r="665" spans="9:52" x14ac:dyDescent="0.15">
      <c r="I665" s="14">
        <v>45224</v>
      </c>
      <c r="J665" s="15">
        <v>0</v>
      </c>
      <c r="K665" s="15">
        <v>0</v>
      </c>
      <c r="L665" s="15">
        <v>0</v>
      </c>
      <c r="M665" s="15">
        <v>0</v>
      </c>
      <c r="N665" s="15">
        <v>0</v>
      </c>
      <c r="O665" s="15">
        <v>0</v>
      </c>
      <c r="P665" s="15">
        <v>0</v>
      </c>
      <c r="Q665" s="15">
        <v>0</v>
      </c>
      <c r="R665" s="15">
        <v>0</v>
      </c>
      <c r="S665" s="15">
        <v>0</v>
      </c>
      <c r="T665" s="15">
        <v>0</v>
      </c>
      <c r="U665" s="15">
        <v>0</v>
      </c>
      <c r="V665" s="15">
        <v>0</v>
      </c>
      <c r="W665" s="15">
        <v>0</v>
      </c>
      <c r="X665" s="15">
        <v>0</v>
      </c>
      <c r="Y665" s="15">
        <v>0</v>
      </c>
      <c r="Z665" s="15">
        <v>0</v>
      </c>
      <c r="AA665" s="15">
        <v>0</v>
      </c>
      <c r="AB665" s="15">
        <v>0</v>
      </c>
      <c r="AC665" s="15">
        <v>0</v>
      </c>
      <c r="AD665" s="15">
        <v>0</v>
      </c>
      <c r="AE665" s="15">
        <v>0</v>
      </c>
      <c r="AF665" s="15">
        <v>0</v>
      </c>
      <c r="AG665" s="15">
        <v>0</v>
      </c>
      <c r="AH665" s="15">
        <v>0</v>
      </c>
      <c r="AI665" s="15">
        <v>0</v>
      </c>
      <c r="AJ665" s="15">
        <v>0</v>
      </c>
      <c r="AK665" s="15">
        <v>0</v>
      </c>
      <c r="AL665" s="15">
        <v>0</v>
      </c>
      <c r="AM665" s="15">
        <v>0</v>
      </c>
      <c r="AN665" s="15">
        <v>0</v>
      </c>
      <c r="AP665" s="16">
        <v>0</v>
      </c>
      <c r="AQ665" s="17">
        <v>10</v>
      </c>
      <c r="AR665" s="18" t="s">
        <v>37</v>
      </c>
      <c r="AS665" s="19">
        <v>1766</v>
      </c>
      <c r="AT665" s="19" t="s">
        <v>37</v>
      </c>
      <c r="AV665" s="16">
        <v>0</v>
      </c>
      <c r="AW665" s="17">
        <v>43</v>
      </c>
      <c r="AX665" s="18" t="s">
        <v>37</v>
      </c>
      <c r="AY665" s="19">
        <v>0</v>
      </c>
      <c r="AZ665" s="19" t="s">
        <v>37</v>
      </c>
    </row>
    <row r="666" spans="9:52" x14ac:dyDescent="0.15">
      <c r="I666" s="14">
        <v>45225</v>
      </c>
      <c r="J666" s="15">
        <v>0</v>
      </c>
      <c r="K666" s="15">
        <v>0</v>
      </c>
      <c r="L666" s="15">
        <v>0</v>
      </c>
      <c r="M666" s="15">
        <v>0</v>
      </c>
      <c r="N666" s="15">
        <v>0</v>
      </c>
      <c r="O666" s="15">
        <v>0</v>
      </c>
      <c r="P666" s="15">
        <v>0</v>
      </c>
      <c r="Q666" s="15">
        <v>0</v>
      </c>
      <c r="R666" s="15">
        <v>0</v>
      </c>
      <c r="S666" s="15">
        <v>0</v>
      </c>
      <c r="T666" s="15">
        <v>0</v>
      </c>
      <c r="U666" s="15">
        <v>0</v>
      </c>
      <c r="V666" s="15">
        <v>0</v>
      </c>
      <c r="W666" s="15">
        <v>0</v>
      </c>
      <c r="X666" s="15">
        <v>0</v>
      </c>
      <c r="Y666" s="15">
        <v>0</v>
      </c>
      <c r="Z666" s="15">
        <v>0</v>
      </c>
      <c r="AA666" s="15">
        <v>0</v>
      </c>
      <c r="AB666" s="15">
        <v>0</v>
      </c>
      <c r="AC666" s="15">
        <v>0</v>
      </c>
      <c r="AD666" s="15">
        <v>0</v>
      </c>
      <c r="AE666" s="15">
        <v>0</v>
      </c>
      <c r="AF666" s="15">
        <v>0</v>
      </c>
      <c r="AG666" s="15">
        <v>0</v>
      </c>
      <c r="AH666" s="15">
        <v>0</v>
      </c>
      <c r="AI666" s="15">
        <v>0</v>
      </c>
      <c r="AJ666" s="15">
        <v>0</v>
      </c>
      <c r="AK666" s="15">
        <v>0</v>
      </c>
      <c r="AL666" s="15">
        <v>0</v>
      </c>
      <c r="AM666" s="15">
        <v>0</v>
      </c>
      <c r="AN666" s="15">
        <v>0</v>
      </c>
      <c r="AP666" s="16">
        <v>0</v>
      </c>
      <c r="AQ666" s="17">
        <v>10</v>
      </c>
      <c r="AR666" s="18" t="s">
        <v>37</v>
      </c>
      <c r="AS666" s="19">
        <v>1766</v>
      </c>
      <c r="AT666" s="19" t="s">
        <v>37</v>
      </c>
      <c r="AV666" s="16">
        <v>0</v>
      </c>
      <c r="AW666" s="17">
        <v>43</v>
      </c>
      <c r="AX666" s="18" t="s">
        <v>37</v>
      </c>
      <c r="AY666" s="19">
        <v>0</v>
      </c>
      <c r="AZ666" s="19" t="s">
        <v>37</v>
      </c>
    </row>
    <row r="667" spans="9:52" x14ac:dyDescent="0.15">
      <c r="I667" s="14">
        <v>45226</v>
      </c>
      <c r="J667" s="15">
        <v>0</v>
      </c>
      <c r="K667" s="15">
        <v>0</v>
      </c>
      <c r="L667" s="15">
        <v>0</v>
      </c>
      <c r="M667" s="15">
        <v>0</v>
      </c>
      <c r="N667" s="15">
        <v>0</v>
      </c>
      <c r="O667" s="15">
        <v>0</v>
      </c>
      <c r="P667" s="15">
        <v>0</v>
      </c>
      <c r="Q667" s="15">
        <v>0</v>
      </c>
      <c r="R667" s="15">
        <v>0</v>
      </c>
      <c r="S667" s="15">
        <v>0</v>
      </c>
      <c r="T667" s="15">
        <v>0</v>
      </c>
      <c r="U667" s="15">
        <v>0</v>
      </c>
      <c r="V667" s="15">
        <v>0</v>
      </c>
      <c r="W667" s="15">
        <v>0</v>
      </c>
      <c r="X667" s="15">
        <v>0</v>
      </c>
      <c r="Y667" s="15">
        <v>0</v>
      </c>
      <c r="Z667" s="15">
        <v>0</v>
      </c>
      <c r="AA667" s="15">
        <v>0</v>
      </c>
      <c r="AB667" s="15">
        <v>0</v>
      </c>
      <c r="AC667" s="15">
        <v>0</v>
      </c>
      <c r="AD667" s="15">
        <v>0</v>
      </c>
      <c r="AE667" s="15">
        <v>0</v>
      </c>
      <c r="AF667" s="15">
        <v>0</v>
      </c>
      <c r="AG667" s="15">
        <v>0</v>
      </c>
      <c r="AH667" s="15">
        <v>0</v>
      </c>
      <c r="AI667" s="15">
        <v>0</v>
      </c>
      <c r="AJ667" s="15">
        <v>0</v>
      </c>
      <c r="AK667" s="15">
        <v>0</v>
      </c>
      <c r="AL667" s="15">
        <v>0</v>
      </c>
      <c r="AM667" s="15">
        <v>0</v>
      </c>
      <c r="AN667" s="15">
        <v>0</v>
      </c>
      <c r="AP667" s="16">
        <v>0</v>
      </c>
      <c r="AQ667" s="17">
        <v>10</v>
      </c>
      <c r="AR667" s="18" t="s">
        <v>37</v>
      </c>
      <c r="AS667" s="19">
        <v>1766</v>
      </c>
      <c r="AT667" s="19" t="s">
        <v>37</v>
      </c>
      <c r="AV667" s="16">
        <v>0</v>
      </c>
      <c r="AW667" s="17">
        <v>43</v>
      </c>
      <c r="AX667" s="18" t="s">
        <v>37</v>
      </c>
      <c r="AY667" s="19">
        <v>0</v>
      </c>
      <c r="AZ667" s="19" t="s">
        <v>37</v>
      </c>
    </row>
    <row r="668" spans="9:52" x14ac:dyDescent="0.15">
      <c r="I668" s="14">
        <v>45227</v>
      </c>
      <c r="J668" s="15">
        <v>0</v>
      </c>
      <c r="K668" s="15">
        <v>0</v>
      </c>
      <c r="L668" s="15">
        <v>0</v>
      </c>
      <c r="M668" s="15">
        <v>0</v>
      </c>
      <c r="N668" s="15">
        <v>0</v>
      </c>
      <c r="O668" s="15">
        <v>0</v>
      </c>
      <c r="P668" s="15">
        <v>0</v>
      </c>
      <c r="Q668" s="15">
        <v>0</v>
      </c>
      <c r="R668" s="15">
        <v>0</v>
      </c>
      <c r="S668" s="15">
        <v>0</v>
      </c>
      <c r="T668" s="15">
        <v>0</v>
      </c>
      <c r="U668" s="15">
        <v>0</v>
      </c>
      <c r="V668" s="15">
        <v>0</v>
      </c>
      <c r="W668" s="15">
        <v>0</v>
      </c>
      <c r="X668" s="15">
        <v>0</v>
      </c>
      <c r="Y668" s="15">
        <v>0</v>
      </c>
      <c r="Z668" s="15">
        <v>0</v>
      </c>
      <c r="AA668" s="15">
        <v>0</v>
      </c>
      <c r="AB668" s="15">
        <v>0</v>
      </c>
      <c r="AC668" s="15">
        <v>0</v>
      </c>
      <c r="AD668" s="15">
        <v>0</v>
      </c>
      <c r="AE668" s="15">
        <v>0</v>
      </c>
      <c r="AF668" s="15">
        <v>0</v>
      </c>
      <c r="AG668" s="15">
        <v>0</v>
      </c>
      <c r="AH668" s="15">
        <v>0</v>
      </c>
      <c r="AI668" s="15">
        <v>0</v>
      </c>
      <c r="AJ668" s="15">
        <v>0</v>
      </c>
      <c r="AK668" s="15">
        <v>0</v>
      </c>
      <c r="AL668" s="15">
        <v>0</v>
      </c>
      <c r="AM668" s="15">
        <v>0</v>
      </c>
      <c r="AN668" s="15">
        <v>0</v>
      </c>
      <c r="AP668" s="16">
        <v>0</v>
      </c>
      <c r="AQ668" s="17">
        <v>10</v>
      </c>
      <c r="AR668" s="18" t="s">
        <v>37</v>
      </c>
      <c r="AS668" s="19">
        <v>1766</v>
      </c>
      <c r="AT668" s="19" t="s">
        <v>37</v>
      </c>
      <c r="AV668" s="16">
        <v>0</v>
      </c>
      <c r="AW668" s="17">
        <v>43</v>
      </c>
      <c r="AX668" s="18">
        <v>43</v>
      </c>
      <c r="AY668" s="19">
        <v>0</v>
      </c>
      <c r="AZ668" s="19">
        <v>0</v>
      </c>
    </row>
    <row r="669" spans="9:52" x14ac:dyDescent="0.15">
      <c r="I669" s="14">
        <v>45228</v>
      </c>
      <c r="J669" s="15">
        <v>0</v>
      </c>
      <c r="K669" s="15">
        <v>0</v>
      </c>
      <c r="L669" s="15">
        <v>0</v>
      </c>
      <c r="M669" s="15">
        <v>0</v>
      </c>
      <c r="N669" s="15">
        <v>0</v>
      </c>
      <c r="O669" s="15">
        <v>0</v>
      </c>
      <c r="P669" s="15">
        <v>0</v>
      </c>
      <c r="Q669" s="15">
        <v>0</v>
      </c>
      <c r="R669" s="15">
        <v>0</v>
      </c>
      <c r="S669" s="15">
        <v>0</v>
      </c>
      <c r="T669" s="15">
        <v>0</v>
      </c>
      <c r="U669" s="15">
        <v>0</v>
      </c>
      <c r="V669" s="15">
        <v>0</v>
      </c>
      <c r="W669" s="15">
        <v>0</v>
      </c>
      <c r="X669" s="15">
        <v>0</v>
      </c>
      <c r="Y669" s="15">
        <v>0</v>
      </c>
      <c r="Z669" s="15">
        <v>0</v>
      </c>
      <c r="AA669" s="15">
        <v>0</v>
      </c>
      <c r="AB669" s="15">
        <v>0</v>
      </c>
      <c r="AC669" s="15">
        <v>0</v>
      </c>
      <c r="AD669" s="15">
        <v>0</v>
      </c>
      <c r="AE669" s="15">
        <v>0</v>
      </c>
      <c r="AF669" s="15">
        <v>0</v>
      </c>
      <c r="AG669" s="15">
        <v>0</v>
      </c>
      <c r="AH669" s="15">
        <v>0</v>
      </c>
      <c r="AI669" s="15">
        <v>0</v>
      </c>
      <c r="AJ669" s="15">
        <v>0</v>
      </c>
      <c r="AK669" s="15">
        <v>0</v>
      </c>
      <c r="AL669" s="15">
        <v>0</v>
      </c>
      <c r="AM669" s="15">
        <v>0</v>
      </c>
      <c r="AN669" s="15">
        <v>0</v>
      </c>
      <c r="AP669" s="16">
        <v>0</v>
      </c>
      <c r="AQ669" s="17">
        <v>10</v>
      </c>
      <c r="AR669" s="18" t="s">
        <v>37</v>
      </c>
      <c r="AS669" s="19">
        <v>1766</v>
      </c>
      <c r="AT669" s="19" t="s">
        <v>37</v>
      </c>
      <c r="AV669" s="16">
        <v>0</v>
      </c>
      <c r="AW669" s="17">
        <v>44</v>
      </c>
      <c r="AX669" s="18" t="s">
        <v>37</v>
      </c>
      <c r="AY669" s="19">
        <v>0</v>
      </c>
      <c r="AZ669" s="19" t="s">
        <v>37</v>
      </c>
    </row>
    <row r="670" spans="9:52" x14ac:dyDescent="0.15">
      <c r="I670" s="14">
        <v>45229</v>
      </c>
      <c r="J670" s="15">
        <v>0</v>
      </c>
      <c r="K670" s="15">
        <v>0</v>
      </c>
      <c r="L670" s="15">
        <v>0</v>
      </c>
      <c r="M670" s="15">
        <v>0</v>
      </c>
      <c r="N670" s="15">
        <v>0</v>
      </c>
      <c r="O670" s="15">
        <v>0</v>
      </c>
      <c r="P670" s="15">
        <v>0</v>
      </c>
      <c r="Q670" s="15">
        <v>0</v>
      </c>
      <c r="R670" s="15">
        <v>0</v>
      </c>
      <c r="S670" s="15">
        <v>0</v>
      </c>
      <c r="T670" s="15">
        <v>0</v>
      </c>
      <c r="U670" s="15">
        <v>0</v>
      </c>
      <c r="V670" s="15">
        <v>0</v>
      </c>
      <c r="W670" s="15">
        <v>0</v>
      </c>
      <c r="X670" s="15">
        <v>0</v>
      </c>
      <c r="Y670" s="15">
        <v>0</v>
      </c>
      <c r="Z670" s="15">
        <v>0</v>
      </c>
      <c r="AA670" s="15">
        <v>0</v>
      </c>
      <c r="AB670" s="15">
        <v>0</v>
      </c>
      <c r="AC670" s="15">
        <v>0</v>
      </c>
      <c r="AD670" s="15">
        <v>0</v>
      </c>
      <c r="AE670" s="15">
        <v>0</v>
      </c>
      <c r="AF670" s="15">
        <v>0</v>
      </c>
      <c r="AG670" s="15">
        <v>0</v>
      </c>
      <c r="AH670" s="15">
        <v>0</v>
      </c>
      <c r="AI670" s="15">
        <v>0</v>
      </c>
      <c r="AJ670" s="15">
        <v>0</v>
      </c>
      <c r="AK670" s="15">
        <v>0</v>
      </c>
      <c r="AL670" s="15">
        <v>0</v>
      </c>
      <c r="AM670" s="15">
        <v>0</v>
      </c>
      <c r="AN670" s="15">
        <v>0</v>
      </c>
      <c r="AP670" s="16">
        <v>0</v>
      </c>
      <c r="AQ670" s="17">
        <v>10</v>
      </c>
      <c r="AR670" s="18" t="s">
        <v>37</v>
      </c>
      <c r="AS670" s="19">
        <v>1766</v>
      </c>
      <c r="AT670" s="19" t="s">
        <v>37</v>
      </c>
      <c r="AV670" s="16">
        <v>0</v>
      </c>
      <c r="AW670" s="17">
        <v>44</v>
      </c>
      <c r="AX670" s="18" t="s">
        <v>37</v>
      </c>
      <c r="AY670" s="19">
        <v>0</v>
      </c>
      <c r="AZ670" s="19" t="s">
        <v>37</v>
      </c>
    </row>
    <row r="671" spans="9:52" x14ac:dyDescent="0.15">
      <c r="I671" s="14">
        <v>45230</v>
      </c>
      <c r="J671" s="15">
        <v>0</v>
      </c>
      <c r="K671" s="15">
        <v>0</v>
      </c>
      <c r="L671" s="15">
        <v>0</v>
      </c>
      <c r="M671" s="15">
        <v>0</v>
      </c>
      <c r="N671" s="15">
        <v>0</v>
      </c>
      <c r="O671" s="15">
        <v>0</v>
      </c>
      <c r="P671" s="15">
        <v>0</v>
      </c>
      <c r="Q671" s="15">
        <v>0</v>
      </c>
      <c r="R671" s="15">
        <v>0</v>
      </c>
      <c r="S671" s="15">
        <v>0</v>
      </c>
      <c r="T671" s="15">
        <v>0</v>
      </c>
      <c r="U671" s="15">
        <v>0</v>
      </c>
      <c r="V671" s="15">
        <v>0</v>
      </c>
      <c r="W671" s="15">
        <v>0</v>
      </c>
      <c r="X671" s="15">
        <v>0</v>
      </c>
      <c r="Y671" s="15">
        <v>0</v>
      </c>
      <c r="Z671" s="15">
        <v>0</v>
      </c>
      <c r="AA671" s="15">
        <v>0</v>
      </c>
      <c r="AB671" s="15">
        <v>0</v>
      </c>
      <c r="AC671" s="15">
        <v>0</v>
      </c>
      <c r="AD671" s="15">
        <v>0</v>
      </c>
      <c r="AE671" s="15">
        <v>0</v>
      </c>
      <c r="AF671" s="15">
        <v>0</v>
      </c>
      <c r="AG671" s="15">
        <v>0</v>
      </c>
      <c r="AH671" s="15">
        <v>0</v>
      </c>
      <c r="AI671" s="15">
        <v>0</v>
      </c>
      <c r="AJ671" s="15">
        <v>0</v>
      </c>
      <c r="AK671" s="15">
        <v>0</v>
      </c>
      <c r="AL671" s="15">
        <v>0</v>
      </c>
      <c r="AM671" s="15">
        <v>0</v>
      </c>
      <c r="AN671" s="15">
        <v>0</v>
      </c>
      <c r="AP671" s="16">
        <v>0</v>
      </c>
      <c r="AQ671" s="17">
        <v>10</v>
      </c>
      <c r="AR671" s="18">
        <v>10</v>
      </c>
      <c r="AS671" s="19">
        <v>1766</v>
      </c>
      <c r="AT671" s="19">
        <v>1766</v>
      </c>
      <c r="AV671" s="16">
        <v>0</v>
      </c>
      <c r="AW671" s="17">
        <v>44</v>
      </c>
      <c r="AX671" s="18" t="s">
        <v>37</v>
      </c>
      <c r="AY671" s="19">
        <v>0</v>
      </c>
      <c r="AZ671" s="19" t="s">
        <v>37</v>
      </c>
    </row>
    <row r="672" spans="9:52" x14ac:dyDescent="0.15">
      <c r="I672" s="14">
        <v>45231</v>
      </c>
      <c r="J672" s="15">
        <v>0</v>
      </c>
      <c r="K672" s="15">
        <v>0</v>
      </c>
      <c r="L672" s="15">
        <v>0</v>
      </c>
      <c r="M672" s="15">
        <v>0</v>
      </c>
      <c r="N672" s="15">
        <v>0</v>
      </c>
      <c r="O672" s="15">
        <v>0</v>
      </c>
      <c r="P672" s="15">
        <v>0</v>
      </c>
      <c r="Q672" s="15">
        <v>0</v>
      </c>
      <c r="R672" s="15">
        <v>0</v>
      </c>
      <c r="S672" s="15">
        <v>0</v>
      </c>
      <c r="T672" s="15">
        <v>0</v>
      </c>
      <c r="U672" s="15">
        <v>0</v>
      </c>
      <c r="V672" s="15">
        <v>0</v>
      </c>
      <c r="W672" s="15">
        <v>0</v>
      </c>
      <c r="X672" s="15">
        <v>0</v>
      </c>
      <c r="Y672" s="15">
        <v>0</v>
      </c>
      <c r="Z672" s="15">
        <v>0</v>
      </c>
      <c r="AA672" s="15">
        <v>0</v>
      </c>
      <c r="AB672" s="15">
        <v>0</v>
      </c>
      <c r="AC672" s="15">
        <v>0</v>
      </c>
      <c r="AD672" s="15">
        <v>0</v>
      </c>
      <c r="AE672" s="15">
        <v>0</v>
      </c>
      <c r="AF672" s="15">
        <v>0</v>
      </c>
      <c r="AG672" s="15">
        <v>0</v>
      </c>
      <c r="AH672" s="15">
        <v>0</v>
      </c>
      <c r="AI672" s="15">
        <v>0</v>
      </c>
      <c r="AJ672" s="15">
        <v>0</v>
      </c>
      <c r="AK672" s="15">
        <v>0</v>
      </c>
      <c r="AL672" s="15">
        <v>0</v>
      </c>
      <c r="AM672" s="15">
        <v>0</v>
      </c>
      <c r="AN672" s="15">
        <v>0</v>
      </c>
      <c r="AP672" s="16">
        <v>0</v>
      </c>
      <c r="AQ672" s="17">
        <v>11</v>
      </c>
      <c r="AR672" s="18" t="s">
        <v>37</v>
      </c>
      <c r="AS672" s="19">
        <v>0</v>
      </c>
      <c r="AT672" s="19" t="s">
        <v>37</v>
      </c>
      <c r="AV672" s="16">
        <v>0</v>
      </c>
      <c r="AW672" s="17">
        <v>44</v>
      </c>
      <c r="AX672" s="18" t="s">
        <v>37</v>
      </c>
      <c r="AY672" s="19">
        <v>0</v>
      </c>
      <c r="AZ672" s="19" t="s">
        <v>37</v>
      </c>
    </row>
    <row r="673" spans="9:52" x14ac:dyDescent="0.15">
      <c r="I673" s="14">
        <v>45232</v>
      </c>
      <c r="J673" s="15">
        <v>0</v>
      </c>
      <c r="K673" s="15">
        <v>0</v>
      </c>
      <c r="L673" s="15">
        <v>0</v>
      </c>
      <c r="M673" s="15">
        <v>0</v>
      </c>
      <c r="N673" s="15">
        <v>0</v>
      </c>
      <c r="O673" s="15">
        <v>0</v>
      </c>
      <c r="P673" s="15">
        <v>0</v>
      </c>
      <c r="Q673" s="15">
        <v>0</v>
      </c>
      <c r="R673" s="15">
        <v>0</v>
      </c>
      <c r="S673" s="15">
        <v>0</v>
      </c>
      <c r="T673" s="15">
        <v>0</v>
      </c>
      <c r="U673" s="15">
        <v>0</v>
      </c>
      <c r="V673" s="15">
        <v>0</v>
      </c>
      <c r="W673" s="15">
        <v>0</v>
      </c>
      <c r="X673" s="15">
        <v>0</v>
      </c>
      <c r="Y673" s="15">
        <v>0</v>
      </c>
      <c r="Z673" s="15">
        <v>0</v>
      </c>
      <c r="AA673" s="15">
        <v>0</v>
      </c>
      <c r="AB673" s="15">
        <v>0</v>
      </c>
      <c r="AC673" s="15">
        <v>0</v>
      </c>
      <c r="AD673" s="15">
        <v>0</v>
      </c>
      <c r="AE673" s="15">
        <v>0</v>
      </c>
      <c r="AF673" s="15">
        <v>0</v>
      </c>
      <c r="AG673" s="15">
        <v>0</v>
      </c>
      <c r="AH673" s="15">
        <v>0</v>
      </c>
      <c r="AI673" s="15">
        <v>0</v>
      </c>
      <c r="AJ673" s="15">
        <v>0</v>
      </c>
      <c r="AK673" s="15">
        <v>0</v>
      </c>
      <c r="AL673" s="15">
        <v>0</v>
      </c>
      <c r="AM673" s="15">
        <v>0</v>
      </c>
      <c r="AN673" s="15">
        <v>0</v>
      </c>
      <c r="AP673" s="16">
        <v>0</v>
      </c>
      <c r="AQ673" s="17">
        <v>11</v>
      </c>
      <c r="AR673" s="18" t="s">
        <v>37</v>
      </c>
      <c r="AS673" s="19">
        <v>0</v>
      </c>
      <c r="AT673" s="19" t="s">
        <v>37</v>
      </c>
      <c r="AV673" s="16">
        <v>0</v>
      </c>
      <c r="AW673" s="17">
        <v>44</v>
      </c>
      <c r="AX673" s="18" t="s">
        <v>37</v>
      </c>
      <c r="AY673" s="19">
        <v>0</v>
      </c>
      <c r="AZ673" s="19" t="s">
        <v>37</v>
      </c>
    </row>
    <row r="674" spans="9:52" x14ac:dyDescent="0.15">
      <c r="I674" s="14">
        <v>45233</v>
      </c>
      <c r="J674" s="15">
        <v>0</v>
      </c>
      <c r="K674" s="15">
        <v>0</v>
      </c>
      <c r="L674" s="15">
        <v>0</v>
      </c>
      <c r="M674" s="15">
        <v>0</v>
      </c>
      <c r="N674" s="15">
        <v>0</v>
      </c>
      <c r="O674" s="15">
        <v>0</v>
      </c>
      <c r="P674" s="15">
        <v>0</v>
      </c>
      <c r="Q674" s="15">
        <v>0</v>
      </c>
      <c r="R674" s="15">
        <v>0</v>
      </c>
      <c r="S674" s="15">
        <v>0</v>
      </c>
      <c r="T674" s="15">
        <v>0</v>
      </c>
      <c r="U674" s="15">
        <v>0</v>
      </c>
      <c r="V674" s="15">
        <v>0</v>
      </c>
      <c r="W674" s="15">
        <v>0</v>
      </c>
      <c r="X674" s="15">
        <v>0</v>
      </c>
      <c r="Y674" s="15">
        <v>0</v>
      </c>
      <c r="Z674" s="15">
        <v>0</v>
      </c>
      <c r="AA674" s="15">
        <v>0</v>
      </c>
      <c r="AB674" s="15">
        <v>0</v>
      </c>
      <c r="AC674" s="15">
        <v>0</v>
      </c>
      <c r="AD674" s="15">
        <v>0</v>
      </c>
      <c r="AE674" s="15">
        <v>0</v>
      </c>
      <c r="AF674" s="15">
        <v>0</v>
      </c>
      <c r="AG674" s="15">
        <v>0</v>
      </c>
      <c r="AH674" s="15">
        <v>0</v>
      </c>
      <c r="AI674" s="15">
        <v>0</v>
      </c>
      <c r="AJ674" s="15">
        <v>0</v>
      </c>
      <c r="AK674" s="15">
        <v>0</v>
      </c>
      <c r="AL674" s="15">
        <v>0</v>
      </c>
      <c r="AM674" s="15">
        <v>0</v>
      </c>
      <c r="AN674" s="15">
        <v>0</v>
      </c>
      <c r="AP674" s="16">
        <v>0</v>
      </c>
      <c r="AQ674" s="17">
        <v>11</v>
      </c>
      <c r="AR674" s="18" t="s">
        <v>37</v>
      </c>
      <c r="AS674" s="19">
        <v>0</v>
      </c>
      <c r="AT674" s="19" t="s">
        <v>37</v>
      </c>
      <c r="AV674" s="16">
        <v>0</v>
      </c>
      <c r="AW674" s="17">
        <v>44</v>
      </c>
      <c r="AX674" s="18" t="s">
        <v>37</v>
      </c>
      <c r="AY674" s="19">
        <v>0</v>
      </c>
      <c r="AZ674" s="19" t="s">
        <v>37</v>
      </c>
    </row>
    <row r="675" spans="9:52" x14ac:dyDescent="0.15">
      <c r="I675" s="14">
        <v>45234</v>
      </c>
      <c r="J675" s="15">
        <v>0</v>
      </c>
      <c r="K675" s="15">
        <v>0</v>
      </c>
      <c r="L675" s="15">
        <v>0</v>
      </c>
      <c r="M675" s="15">
        <v>0</v>
      </c>
      <c r="N675" s="15">
        <v>0</v>
      </c>
      <c r="O675" s="15">
        <v>0</v>
      </c>
      <c r="P675" s="15">
        <v>0</v>
      </c>
      <c r="Q675" s="15">
        <v>0</v>
      </c>
      <c r="R675" s="15">
        <v>0</v>
      </c>
      <c r="S675" s="15">
        <v>0</v>
      </c>
      <c r="T675" s="15">
        <v>0</v>
      </c>
      <c r="U675" s="15">
        <v>0</v>
      </c>
      <c r="V675" s="15">
        <v>0</v>
      </c>
      <c r="W675" s="15">
        <v>0</v>
      </c>
      <c r="X675" s="15">
        <v>0</v>
      </c>
      <c r="Y675" s="15">
        <v>0</v>
      </c>
      <c r="Z675" s="15">
        <v>0</v>
      </c>
      <c r="AA675" s="15">
        <v>0</v>
      </c>
      <c r="AB675" s="15">
        <v>0</v>
      </c>
      <c r="AC675" s="15">
        <v>0</v>
      </c>
      <c r="AD675" s="15">
        <v>0</v>
      </c>
      <c r="AE675" s="15">
        <v>0</v>
      </c>
      <c r="AF675" s="15">
        <v>0</v>
      </c>
      <c r="AG675" s="15">
        <v>0</v>
      </c>
      <c r="AH675" s="15">
        <v>0</v>
      </c>
      <c r="AI675" s="15">
        <v>0</v>
      </c>
      <c r="AJ675" s="15">
        <v>0</v>
      </c>
      <c r="AK675" s="15">
        <v>0</v>
      </c>
      <c r="AL675" s="15">
        <v>0</v>
      </c>
      <c r="AM675" s="15">
        <v>0</v>
      </c>
      <c r="AN675" s="15">
        <v>0</v>
      </c>
      <c r="AP675" s="16">
        <v>0</v>
      </c>
      <c r="AQ675" s="17">
        <v>11</v>
      </c>
      <c r="AR675" s="18" t="s">
        <v>37</v>
      </c>
      <c r="AS675" s="19">
        <v>0</v>
      </c>
      <c r="AT675" s="19" t="s">
        <v>37</v>
      </c>
      <c r="AV675" s="16">
        <v>0</v>
      </c>
      <c r="AW675" s="17">
        <v>44</v>
      </c>
      <c r="AX675" s="18">
        <v>44</v>
      </c>
      <c r="AY675" s="19">
        <v>0</v>
      </c>
      <c r="AZ675" s="19">
        <v>0</v>
      </c>
    </row>
    <row r="676" spans="9:52" x14ac:dyDescent="0.15">
      <c r="I676" s="14">
        <v>45235</v>
      </c>
      <c r="J676" s="15">
        <v>0</v>
      </c>
      <c r="K676" s="15">
        <v>0</v>
      </c>
      <c r="L676" s="15">
        <v>0</v>
      </c>
      <c r="M676" s="15">
        <v>0</v>
      </c>
      <c r="N676" s="15">
        <v>0</v>
      </c>
      <c r="O676" s="15">
        <v>0</v>
      </c>
      <c r="P676" s="15">
        <v>0</v>
      </c>
      <c r="Q676" s="15">
        <v>0</v>
      </c>
      <c r="R676" s="15">
        <v>0</v>
      </c>
      <c r="S676" s="15">
        <v>0</v>
      </c>
      <c r="T676" s="15">
        <v>0</v>
      </c>
      <c r="U676" s="15">
        <v>0</v>
      </c>
      <c r="V676" s="15">
        <v>0</v>
      </c>
      <c r="W676" s="15">
        <v>0</v>
      </c>
      <c r="X676" s="15">
        <v>0</v>
      </c>
      <c r="Y676" s="15">
        <v>0</v>
      </c>
      <c r="Z676" s="15">
        <v>0</v>
      </c>
      <c r="AA676" s="15">
        <v>0</v>
      </c>
      <c r="AB676" s="15">
        <v>0</v>
      </c>
      <c r="AC676" s="15">
        <v>0</v>
      </c>
      <c r="AD676" s="15">
        <v>0</v>
      </c>
      <c r="AE676" s="15">
        <v>0</v>
      </c>
      <c r="AF676" s="15">
        <v>0</v>
      </c>
      <c r="AG676" s="15">
        <v>0</v>
      </c>
      <c r="AH676" s="15">
        <v>0</v>
      </c>
      <c r="AI676" s="15">
        <v>0</v>
      </c>
      <c r="AJ676" s="15">
        <v>0</v>
      </c>
      <c r="AK676" s="15">
        <v>0</v>
      </c>
      <c r="AL676" s="15">
        <v>0</v>
      </c>
      <c r="AM676" s="15">
        <v>0</v>
      </c>
      <c r="AN676" s="15">
        <v>0</v>
      </c>
      <c r="AP676" s="16">
        <v>0</v>
      </c>
      <c r="AQ676" s="17">
        <v>11</v>
      </c>
      <c r="AR676" s="18" t="s">
        <v>37</v>
      </c>
      <c r="AS676" s="19">
        <v>0</v>
      </c>
      <c r="AT676" s="19" t="s">
        <v>37</v>
      </c>
      <c r="AV676" s="16">
        <v>0</v>
      </c>
      <c r="AW676" s="17">
        <v>45</v>
      </c>
      <c r="AX676" s="18" t="s">
        <v>37</v>
      </c>
      <c r="AY676" s="19">
        <v>0</v>
      </c>
      <c r="AZ676" s="19" t="s">
        <v>37</v>
      </c>
    </row>
    <row r="677" spans="9:52" x14ac:dyDescent="0.15">
      <c r="I677" s="14">
        <v>45236</v>
      </c>
      <c r="J677" s="15">
        <v>0</v>
      </c>
      <c r="K677" s="15">
        <v>0</v>
      </c>
      <c r="L677" s="15">
        <v>0</v>
      </c>
      <c r="M677" s="15">
        <v>0</v>
      </c>
      <c r="N677" s="15">
        <v>0</v>
      </c>
      <c r="O677" s="15">
        <v>0</v>
      </c>
      <c r="P677" s="15">
        <v>0</v>
      </c>
      <c r="Q677" s="15">
        <v>0</v>
      </c>
      <c r="R677" s="15">
        <v>0</v>
      </c>
      <c r="S677" s="15">
        <v>0</v>
      </c>
      <c r="T677" s="15">
        <v>0</v>
      </c>
      <c r="U677" s="15">
        <v>0</v>
      </c>
      <c r="V677" s="15">
        <v>0</v>
      </c>
      <c r="W677" s="15">
        <v>0</v>
      </c>
      <c r="X677" s="15">
        <v>0</v>
      </c>
      <c r="Y677" s="15">
        <v>0</v>
      </c>
      <c r="Z677" s="15">
        <v>0</v>
      </c>
      <c r="AA677" s="15">
        <v>0</v>
      </c>
      <c r="AB677" s="15">
        <v>0</v>
      </c>
      <c r="AC677" s="15">
        <v>0</v>
      </c>
      <c r="AD677" s="15">
        <v>0</v>
      </c>
      <c r="AE677" s="15">
        <v>0</v>
      </c>
      <c r="AF677" s="15">
        <v>0</v>
      </c>
      <c r="AG677" s="15">
        <v>0</v>
      </c>
      <c r="AH677" s="15">
        <v>0</v>
      </c>
      <c r="AI677" s="15">
        <v>0</v>
      </c>
      <c r="AJ677" s="15">
        <v>0</v>
      </c>
      <c r="AK677" s="15">
        <v>0</v>
      </c>
      <c r="AL677" s="15">
        <v>0</v>
      </c>
      <c r="AM677" s="15">
        <v>0</v>
      </c>
      <c r="AN677" s="15">
        <v>0</v>
      </c>
      <c r="AP677" s="16">
        <v>0</v>
      </c>
      <c r="AQ677" s="17">
        <v>11</v>
      </c>
      <c r="AR677" s="18" t="s">
        <v>37</v>
      </c>
      <c r="AS677" s="19">
        <v>0</v>
      </c>
      <c r="AT677" s="19" t="s">
        <v>37</v>
      </c>
      <c r="AV677" s="16">
        <v>0</v>
      </c>
      <c r="AW677" s="17">
        <v>45</v>
      </c>
      <c r="AX677" s="18" t="s">
        <v>37</v>
      </c>
      <c r="AY677" s="19">
        <v>0</v>
      </c>
      <c r="AZ677" s="19" t="s">
        <v>37</v>
      </c>
    </row>
    <row r="678" spans="9:52" x14ac:dyDescent="0.15">
      <c r="I678" s="14">
        <v>45237</v>
      </c>
      <c r="J678" s="15">
        <v>0</v>
      </c>
      <c r="K678" s="15">
        <v>0</v>
      </c>
      <c r="L678" s="15">
        <v>0</v>
      </c>
      <c r="M678" s="15">
        <v>0</v>
      </c>
      <c r="N678" s="15">
        <v>0</v>
      </c>
      <c r="O678" s="15">
        <v>0</v>
      </c>
      <c r="P678" s="15">
        <v>0</v>
      </c>
      <c r="Q678" s="15">
        <v>0</v>
      </c>
      <c r="R678" s="15">
        <v>0</v>
      </c>
      <c r="S678" s="15">
        <v>0</v>
      </c>
      <c r="T678" s="15">
        <v>0</v>
      </c>
      <c r="U678" s="15">
        <v>0</v>
      </c>
      <c r="V678" s="15">
        <v>0</v>
      </c>
      <c r="W678" s="15">
        <v>0</v>
      </c>
      <c r="X678" s="15">
        <v>0</v>
      </c>
      <c r="Y678" s="15">
        <v>0</v>
      </c>
      <c r="Z678" s="15">
        <v>0</v>
      </c>
      <c r="AA678" s="15">
        <v>0</v>
      </c>
      <c r="AB678" s="15">
        <v>0</v>
      </c>
      <c r="AC678" s="15">
        <v>0</v>
      </c>
      <c r="AD678" s="15">
        <v>0</v>
      </c>
      <c r="AE678" s="15">
        <v>0</v>
      </c>
      <c r="AF678" s="15">
        <v>0</v>
      </c>
      <c r="AG678" s="15">
        <v>0</v>
      </c>
      <c r="AH678" s="15">
        <v>0</v>
      </c>
      <c r="AI678" s="15">
        <v>0</v>
      </c>
      <c r="AJ678" s="15">
        <v>0</v>
      </c>
      <c r="AK678" s="15">
        <v>0</v>
      </c>
      <c r="AL678" s="15">
        <v>0</v>
      </c>
      <c r="AM678" s="15">
        <v>0</v>
      </c>
      <c r="AN678" s="15">
        <v>0</v>
      </c>
      <c r="AP678" s="16">
        <v>0</v>
      </c>
      <c r="AQ678" s="17">
        <v>11</v>
      </c>
      <c r="AR678" s="18" t="s">
        <v>37</v>
      </c>
      <c r="AS678" s="19">
        <v>0</v>
      </c>
      <c r="AT678" s="19" t="s">
        <v>37</v>
      </c>
      <c r="AV678" s="16">
        <v>0</v>
      </c>
      <c r="AW678" s="17">
        <v>45</v>
      </c>
      <c r="AX678" s="18" t="s">
        <v>37</v>
      </c>
      <c r="AY678" s="19">
        <v>0</v>
      </c>
      <c r="AZ678" s="19" t="s">
        <v>37</v>
      </c>
    </row>
    <row r="679" spans="9:52" x14ac:dyDescent="0.15">
      <c r="I679" s="14">
        <v>45238</v>
      </c>
      <c r="J679" s="15">
        <v>0</v>
      </c>
      <c r="K679" s="15">
        <v>0</v>
      </c>
      <c r="L679" s="15">
        <v>0</v>
      </c>
      <c r="M679" s="15">
        <v>0</v>
      </c>
      <c r="N679" s="15">
        <v>0</v>
      </c>
      <c r="O679" s="15">
        <v>0</v>
      </c>
      <c r="P679" s="15">
        <v>0</v>
      </c>
      <c r="Q679" s="15">
        <v>0</v>
      </c>
      <c r="R679" s="15">
        <v>0</v>
      </c>
      <c r="S679" s="15">
        <v>0</v>
      </c>
      <c r="T679" s="15">
        <v>0</v>
      </c>
      <c r="U679" s="15">
        <v>0</v>
      </c>
      <c r="V679" s="15">
        <v>0</v>
      </c>
      <c r="W679" s="15">
        <v>0</v>
      </c>
      <c r="X679" s="15">
        <v>0</v>
      </c>
      <c r="Y679" s="15">
        <v>0</v>
      </c>
      <c r="Z679" s="15">
        <v>0</v>
      </c>
      <c r="AA679" s="15">
        <v>0</v>
      </c>
      <c r="AB679" s="15">
        <v>0</v>
      </c>
      <c r="AC679" s="15">
        <v>0</v>
      </c>
      <c r="AD679" s="15">
        <v>0</v>
      </c>
      <c r="AE679" s="15">
        <v>0</v>
      </c>
      <c r="AF679" s="15">
        <v>0</v>
      </c>
      <c r="AG679" s="15">
        <v>0</v>
      </c>
      <c r="AH679" s="15">
        <v>0</v>
      </c>
      <c r="AI679" s="15">
        <v>0</v>
      </c>
      <c r="AJ679" s="15">
        <v>0</v>
      </c>
      <c r="AK679" s="15">
        <v>0</v>
      </c>
      <c r="AL679" s="15">
        <v>0</v>
      </c>
      <c r="AM679" s="15">
        <v>0</v>
      </c>
      <c r="AN679" s="15">
        <v>0</v>
      </c>
      <c r="AP679" s="16">
        <v>0</v>
      </c>
      <c r="AQ679" s="17">
        <v>11</v>
      </c>
      <c r="AR679" s="18" t="s">
        <v>37</v>
      </c>
      <c r="AS679" s="19">
        <v>0</v>
      </c>
      <c r="AT679" s="19" t="s">
        <v>37</v>
      </c>
      <c r="AV679" s="16">
        <v>0</v>
      </c>
      <c r="AW679" s="17">
        <v>45</v>
      </c>
      <c r="AX679" s="18" t="s">
        <v>37</v>
      </c>
      <c r="AY679" s="19">
        <v>0</v>
      </c>
      <c r="AZ679" s="19" t="s">
        <v>37</v>
      </c>
    </row>
    <row r="680" spans="9:52" x14ac:dyDescent="0.15">
      <c r="I680" s="14">
        <v>45239</v>
      </c>
      <c r="J680" s="15">
        <v>0</v>
      </c>
      <c r="K680" s="15">
        <v>0</v>
      </c>
      <c r="L680" s="15">
        <v>0</v>
      </c>
      <c r="M680" s="15">
        <v>0</v>
      </c>
      <c r="N680" s="15">
        <v>0</v>
      </c>
      <c r="O680" s="15">
        <v>0</v>
      </c>
      <c r="P680" s="15">
        <v>0</v>
      </c>
      <c r="Q680" s="15">
        <v>0</v>
      </c>
      <c r="R680" s="15">
        <v>0</v>
      </c>
      <c r="S680" s="15">
        <v>0</v>
      </c>
      <c r="T680" s="15">
        <v>0</v>
      </c>
      <c r="U680" s="15">
        <v>0</v>
      </c>
      <c r="V680" s="15">
        <v>0</v>
      </c>
      <c r="W680" s="15">
        <v>0</v>
      </c>
      <c r="X680" s="15">
        <v>0</v>
      </c>
      <c r="Y680" s="15">
        <v>0</v>
      </c>
      <c r="Z680" s="15">
        <v>0</v>
      </c>
      <c r="AA680" s="15">
        <v>0</v>
      </c>
      <c r="AB680" s="15">
        <v>0</v>
      </c>
      <c r="AC680" s="15">
        <v>0</v>
      </c>
      <c r="AD680" s="15">
        <v>0</v>
      </c>
      <c r="AE680" s="15">
        <v>0</v>
      </c>
      <c r="AF680" s="15">
        <v>0</v>
      </c>
      <c r="AG680" s="15">
        <v>0</v>
      </c>
      <c r="AH680" s="15">
        <v>0</v>
      </c>
      <c r="AI680" s="15">
        <v>0</v>
      </c>
      <c r="AJ680" s="15">
        <v>0</v>
      </c>
      <c r="AK680" s="15">
        <v>0</v>
      </c>
      <c r="AL680" s="15">
        <v>0</v>
      </c>
      <c r="AM680" s="15">
        <v>0</v>
      </c>
      <c r="AN680" s="15">
        <v>0</v>
      </c>
      <c r="AP680" s="16">
        <v>0</v>
      </c>
      <c r="AQ680" s="17">
        <v>11</v>
      </c>
      <c r="AR680" s="18" t="s">
        <v>37</v>
      </c>
      <c r="AS680" s="19">
        <v>0</v>
      </c>
      <c r="AT680" s="19" t="s">
        <v>37</v>
      </c>
      <c r="AV680" s="16">
        <v>0</v>
      </c>
      <c r="AW680" s="17">
        <v>45</v>
      </c>
      <c r="AX680" s="18" t="s">
        <v>37</v>
      </c>
      <c r="AY680" s="19">
        <v>0</v>
      </c>
      <c r="AZ680" s="19" t="s">
        <v>37</v>
      </c>
    </row>
    <row r="681" spans="9:52" x14ac:dyDescent="0.15">
      <c r="I681" s="14">
        <v>45240</v>
      </c>
      <c r="J681" s="15">
        <v>0</v>
      </c>
      <c r="K681" s="15">
        <v>0</v>
      </c>
      <c r="L681" s="15">
        <v>0</v>
      </c>
      <c r="M681" s="15">
        <v>0</v>
      </c>
      <c r="N681" s="15">
        <v>0</v>
      </c>
      <c r="O681" s="15">
        <v>0</v>
      </c>
      <c r="P681" s="15">
        <v>0</v>
      </c>
      <c r="Q681" s="15">
        <v>0</v>
      </c>
      <c r="R681" s="15">
        <v>0</v>
      </c>
      <c r="S681" s="15">
        <v>0</v>
      </c>
      <c r="T681" s="15">
        <v>0</v>
      </c>
      <c r="U681" s="15">
        <v>0</v>
      </c>
      <c r="V681" s="15">
        <v>0</v>
      </c>
      <c r="W681" s="15">
        <v>0</v>
      </c>
      <c r="X681" s="15">
        <v>0</v>
      </c>
      <c r="Y681" s="15">
        <v>0</v>
      </c>
      <c r="Z681" s="15">
        <v>0</v>
      </c>
      <c r="AA681" s="15">
        <v>0</v>
      </c>
      <c r="AB681" s="15">
        <v>0</v>
      </c>
      <c r="AC681" s="15">
        <v>0</v>
      </c>
      <c r="AD681" s="15">
        <v>0</v>
      </c>
      <c r="AE681" s="15">
        <v>0</v>
      </c>
      <c r="AF681" s="15">
        <v>0</v>
      </c>
      <c r="AG681" s="15">
        <v>0</v>
      </c>
      <c r="AH681" s="15">
        <v>0</v>
      </c>
      <c r="AI681" s="15">
        <v>0</v>
      </c>
      <c r="AJ681" s="15">
        <v>0</v>
      </c>
      <c r="AK681" s="15">
        <v>0</v>
      </c>
      <c r="AL681" s="15">
        <v>0</v>
      </c>
      <c r="AM681" s="15">
        <v>0</v>
      </c>
      <c r="AN681" s="15">
        <v>0</v>
      </c>
      <c r="AP681" s="16">
        <v>0</v>
      </c>
      <c r="AQ681" s="17">
        <v>11</v>
      </c>
      <c r="AR681" s="18" t="s">
        <v>37</v>
      </c>
      <c r="AS681" s="19">
        <v>0</v>
      </c>
      <c r="AT681" s="19" t="s">
        <v>37</v>
      </c>
      <c r="AV681" s="16">
        <v>0</v>
      </c>
      <c r="AW681" s="17">
        <v>45</v>
      </c>
      <c r="AX681" s="18" t="s">
        <v>37</v>
      </c>
      <c r="AY681" s="19">
        <v>0</v>
      </c>
      <c r="AZ681" s="19" t="s">
        <v>37</v>
      </c>
    </row>
    <row r="682" spans="9:52" x14ac:dyDescent="0.15">
      <c r="I682" s="14">
        <v>45241</v>
      </c>
      <c r="J682" s="15">
        <v>0</v>
      </c>
      <c r="K682" s="15">
        <v>0</v>
      </c>
      <c r="L682" s="15">
        <v>0</v>
      </c>
      <c r="M682" s="15">
        <v>0</v>
      </c>
      <c r="N682" s="15">
        <v>0</v>
      </c>
      <c r="O682" s="15">
        <v>0</v>
      </c>
      <c r="P682" s="15">
        <v>0</v>
      </c>
      <c r="Q682" s="15">
        <v>0</v>
      </c>
      <c r="R682" s="15">
        <v>0</v>
      </c>
      <c r="S682" s="15">
        <v>0</v>
      </c>
      <c r="T682" s="15">
        <v>0</v>
      </c>
      <c r="U682" s="15">
        <v>0</v>
      </c>
      <c r="V682" s="15">
        <v>0</v>
      </c>
      <c r="W682" s="15">
        <v>0</v>
      </c>
      <c r="X682" s="15">
        <v>0</v>
      </c>
      <c r="Y682" s="15">
        <v>0</v>
      </c>
      <c r="Z682" s="15">
        <v>0</v>
      </c>
      <c r="AA682" s="15">
        <v>0</v>
      </c>
      <c r="AB682" s="15">
        <v>0</v>
      </c>
      <c r="AC682" s="15">
        <v>0</v>
      </c>
      <c r="AD682" s="15">
        <v>0</v>
      </c>
      <c r="AE682" s="15">
        <v>0</v>
      </c>
      <c r="AF682" s="15">
        <v>0</v>
      </c>
      <c r="AG682" s="15">
        <v>0</v>
      </c>
      <c r="AH682" s="15">
        <v>0</v>
      </c>
      <c r="AI682" s="15">
        <v>0</v>
      </c>
      <c r="AJ682" s="15">
        <v>0</v>
      </c>
      <c r="AK682" s="15">
        <v>0</v>
      </c>
      <c r="AL682" s="15">
        <v>0</v>
      </c>
      <c r="AM682" s="15">
        <v>0</v>
      </c>
      <c r="AN682" s="15">
        <v>0</v>
      </c>
      <c r="AP682" s="16">
        <v>0</v>
      </c>
      <c r="AQ682" s="17">
        <v>11</v>
      </c>
      <c r="AR682" s="18" t="s">
        <v>37</v>
      </c>
      <c r="AS682" s="19">
        <v>0</v>
      </c>
      <c r="AT682" s="19" t="s">
        <v>37</v>
      </c>
      <c r="AV682" s="16">
        <v>0</v>
      </c>
      <c r="AW682" s="17">
        <v>45</v>
      </c>
      <c r="AX682" s="18">
        <v>45</v>
      </c>
      <c r="AY682" s="19">
        <v>0</v>
      </c>
      <c r="AZ682" s="19">
        <v>0</v>
      </c>
    </row>
    <row r="683" spans="9:52" x14ac:dyDescent="0.15">
      <c r="I683" s="14">
        <v>45242</v>
      </c>
      <c r="J683" s="15">
        <v>0</v>
      </c>
      <c r="K683" s="15">
        <v>0</v>
      </c>
      <c r="L683" s="15">
        <v>0</v>
      </c>
      <c r="M683" s="15">
        <v>0</v>
      </c>
      <c r="N683" s="15">
        <v>0</v>
      </c>
      <c r="O683" s="15">
        <v>0</v>
      </c>
      <c r="P683" s="15">
        <v>0</v>
      </c>
      <c r="Q683" s="15">
        <v>0</v>
      </c>
      <c r="R683" s="15">
        <v>0</v>
      </c>
      <c r="S683" s="15">
        <v>0</v>
      </c>
      <c r="T683" s="15">
        <v>0</v>
      </c>
      <c r="U683" s="15">
        <v>0</v>
      </c>
      <c r="V683" s="15">
        <v>0</v>
      </c>
      <c r="W683" s="15">
        <v>0</v>
      </c>
      <c r="X683" s="15">
        <v>0</v>
      </c>
      <c r="Y683" s="15">
        <v>0</v>
      </c>
      <c r="Z683" s="15">
        <v>0</v>
      </c>
      <c r="AA683" s="15">
        <v>0</v>
      </c>
      <c r="AB683" s="15">
        <v>0</v>
      </c>
      <c r="AC683" s="15">
        <v>0</v>
      </c>
      <c r="AD683" s="15">
        <v>0</v>
      </c>
      <c r="AE683" s="15">
        <v>0</v>
      </c>
      <c r="AF683" s="15">
        <v>0</v>
      </c>
      <c r="AG683" s="15">
        <v>0</v>
      </c>
      <c r="AH683" s="15">
        <v>0</v>
      </c>
      <c r="AI683" s="15">
        <v>0</v>
      </c>
      <c r="AJ683" s="15">
        <v>0</v>
      </c>
      <c r="AK683" s="15">
        <v>0</v>
      </c>
      <c r="AL683" s="15">
        <v>0</v>
      </c>
      <c r="AM683" s="15">
        <v>0</v>
      </c>
      <c r="AN683" s="15">
        <v>0</v>
      </c>
      <c r="AP683" s="16">
        <v>0</v>
      </c>
      <c r="AQ683" s="17">
        <v>11</v>
      </c>
      <c r="AR683" s="18" t="s">
        <v>37</v>
      </c>
      <c r="AS683" s="19">
        <v>0</v>
      </c>
      <c r="AT683" s="19" t="s">
        <v>37</v>
      </c>
      <c r="AV683" s="16">
        <v>0</v>
      </c>
      <c r="AW683" s="17">
        <v>46</v>
      </c>
      <c r="AX683" s="18" t="s">
        <v>37</v>
      </c>
      <c r="AY683" s="19">
        <v>0</v>
      </c>
      <c r="AZ683" s="19" t="s">
        <v>37</v>
      </c>
    </row>
    <row r="684" spans="9:52" x14ac:dyDescent="0.15">
      <c r="I684" s="14">
        <v>45243</v>
      </c>
      <c r="J684" s="15">
        <v>0</v>
      </c>
      <c r="K684" s="15">
        <v>0</v>
      </c>
      <c r="L684" s="15">
        <v>0</v>
      </c>
      <c r="M684" s="15">
        <v>0</v>
      </c>
      <c r="N684" s="15">
        <v>0</v>
      </c>
      <c r="O684" s="15">
        <v>0</v>
      </c>
      <c r="P684" s="15">
        <v>0</v>
      </c>
      <c r="Q684" s="15">
        <v>0</v>
      </c>
      <c r="R684" s="15">
        <v>0</v>
      </c>
      <c r="S684" s="15">
        <v>0</v>
      </c>
      <c r="T684" s="15">
        <v>0</v>
      </c>
      <c r="U684" s="15">
        <v>0</v>
      </c>
      <c r="V684" s="15">
        <v>0</v>
      </c>
      <c r="W684" s="15">
        <v>0</v>
      </c>
      <c r="X684" s="15">
        <v>0</v>
      </c>
      <c r="Y684" s="15">
        <v>0</v>
      </c>
      <c r="Z684" s="15">
        <v>0</v>
      </c>
      <c r="AA684" s="15">
        <v>0</v>
      </c>
      <c r="AB684" s="15">
        <v>0</v>
      </c>
      <c r="AC684" s="15">
        <v>0</v>
      </c>
      <c r="AD684" s="15">
        <v>0</v>
      </c>
      <c r="AE684" s="15">
        <v>0</v>
      </c>
      <c r="AF684" s="15">
        <v>0</v>
      </c>
      <c r="AG684" s="15">
        <v>0</v>
      </c>
      <c r="AH684" s="15">
        <v>0</v>
      </c>
      <c r="AI684" s="15">
        <v>0</v>
      </c>
      <c r="AJ684" s="15">
        <v>0</v>
      </c>
      <c r="AK684" s="15">
        <v>0</v>
      </c>
      <c r="AL684" s="15">
        <v>0</v>
      </c>
      <c r="AM684" s="15">
        <v>0</v>
      </c>
      <c r="AN684" s="15">
        <v>0</v>
      </c>
      <c r="AP684" s="16">
        <v>0</v>
      </c>
      <c r="AQ684" s="17">
        <v>11</v>
      </c>
      <c r="AR684" s="18" t="s">
        <v>37</v>
      </c>
      <c r="AS684" s="19">
        <v>0</v>
      </c>
      <c r="AT684" s="19" t="s">
        <v>37</v>
      </c>
      <c r="AV684" s="16">
        <v>0</v>
      </c>
      <c r="AW684" s="17">
        <v>46</v>
      </c>
      <c r="AX684" s="18" t="s">
        <v>37</v>
      </c>
      <c r="AY684" s="19">
        <v>0</v>
      </c>
      <c r="AZ684" s="19" t="s">
        <v>37</v>
      </c>
    </row>
    <row r="685" spans="9:52" x14ac:dyDescent="0.15">
      <c r="I685" s="14">
        <v>45244</v>
      </c>
      <c r="J685" s="15">
        <v>0</v>
      </c>
      <c r="K685" s="15">
        <v>0</v>
      </c>
      <c r="L685" s="15">
        <v>0</v>
      </c>
      <c r="M685" s="15">
        <v>0</v>
      </c>
      <c r="N685" s="15">
        <v>0</v>
      </c>
      <c r="O685" s="15">
        <v>0</v>
      </c>
      <c r="P685" s="15">
        <v>0</v>
      </c>
      <c r="Q685" s="15">
        <v>0</v>
      </c>
      <c r="R685" s="15">
        <v>0</v>
      </c>
      <c r="S685" s="15">
        <v>0</v>
      </c>
      <c r="T685" s="15">
        <v>0</v>
      </c>
      <c r="U685" s="15">
        <v>0</v>
      </c>
      <c r="V685" s="15">
        <v>0</v>
      </c>
      <c r="W685" s="15">
        <v>0</v>
      </c>
      <c r="X685" s="15">
        <v>0</v>
      </c>
      <c r="Y685" s="15">
        <v>0</v>
      </c>
      <c r="Z685" s="15">
        <v>0</v>
      </c>
      <c r="AA685" s="15">
        <v>0</v>
      </c>
      <c r="AB685" s="15">
        <v>0</v>
      </c>
      <c r="AC685" s="15">
        <v>0</v>
      </c>
      <c r="AD685" s="15">
        <v>0</v>
      </c>
      <c r="AE685" s="15">
        <v>0</v>
      </c>
      <c r="AF685" s="15">
        <v>0</v>
      </c>
      <c r="AG685" s="15">
        <v>0</v>
      </c>
      <c r="AH685" s="15">
        <v>0</v>
      </c>
      <c r="AI685" s="15">
        <v>0</v>
      </c>
      <c r="AJ685" s="15">
        <v>0</v>
      </c>
      <c r="AK685" s="15">
        <v>0</v>
      </c>
      <c r="AL685" s="15">
        <v>0</v>
      </c>
      <c r="AM685" s="15">
        <v>0</v>
      </c>
      <c r="AN685" s="15">
        <v>0</v>
      </c>
      <c r="AP685" s="16">
        <v>0</v>
      </c>
      <c r="AQ685" s="17">
        <v>11</v>
      </c>
      <c r="AR685" s="18" t="s">
        <v>37</v>
      </c>
      <c r="AS685" s="19">
        <v>0</v>
      </c>
      <c r="AT685" s="19" t="s">
        <v>37</v>
      </c>
      <c r="AV685" s="16">
        <v>0</v>
      </c>
      <c r="AW685" s="17">
        <v>46</v>
      </c>
      <c r="AX685" s="18" t="s">
        <v>37</v>
      </c>
      <c r="AY685" s="19">
        <v>0</v>
      </c>
      <c r="AZ685" s="19" t="s">
        <v>37</v>
      </c>
    </row>
    <row r="686" spans="9:52" x14ac:dyDescent="0.15">
      <c r="I686" s="14">
        <v>45245</v>
      </c>
      <c r="J686" s="15">
        <v>0</v>
      </c>
      <c r="K686" s="15">
        <v>0</v>
      </c>
      <c r="L686" s="15">
        <v>0</v>
      </c>
      <c r="M686" s="15">
        <v>0</v>
      </c>
      <c r="N686" s="15">
        <v>0</v>
      </c>
      <c r="O686" s="15">
        <v>0</v>
      </c>
      <c r="P686" s="15">
        <v>0</v>
      </c>
      <c r="Q686" s="15">
        <v>0</v>
      </c>
      <c r="R686" s="15">
        <v>0</v>
      </c>
      <c r="S686" s="15">
        <v>0</v>
      </c>
      <c r="T686" s="15">
        <v>0</v>
      </c>
      <c r="U686" s="15">
        <v>0</v>
      </c>
      <c r="V686" s="15">
        <v>0</v>
      </c>
      <c r="W686" s="15">
        <v>0</v>
      </c>
      <c r="X686" s="15">
        <v>0</v>
      </c>
      <c r="Y686" s="15">
        <v>0</v>
      </c>
      <c r="Z686" s="15">
        <v>0</v>
      </c>
      <c r="AA686" s="15">
        <v>0</v>
      </c>
      <c r="AB686" s="15">
        <v>0</v>
      </c>
      <c r="AC686" s="15">
        <v>0</v>
      </c>
      <c r="AD686" s="15">
        <v>0</v>
      </c>
      <c r="AE686" s="15">
        <v>0</v>
      </c>
      <c r="AF686" s="15">
        <v>0</v>
      </c>
      <c r="AG686" s="15">
        <v>0</v>
      </c>
      <c r="AH686" s="15">
        <v>0</v>
      </c>
      <c r="AI686" s="15">
        <v>0</v>
      </c>
      <c r="AJ686" s="15">
        <v>0</v>
      </c>
      <c r="AK686" s="15">
        <v>0</v>
      </c>
      <c r="AL686" s="15">
        <v>0</v>
      </c>
      <c r="AM686" s="15">
        <v>0</v>
      </c>
      <c r="AN686" s="15">
        <v>0</v>
      </c>
      <c r="AP686" s="16">
        <v>0</v>
      </c>
      <c r="AQ686" s="17">
        <v>11</v>
      </c>
      <c r="AR686" s="18" t="s">
        <v>37</v>
      </c>
      <c r="AS686" s="19">
        <v>0</v>
      </c>
      <c r="AT686" s="19" t="s">
        <v>37</v>
      </c>
      <c r="AV686" s="16">
        <v>0</v>
      </c>
      <c r="AW686" s="17">
        <v>46</v>
      </c>
      <c r="AX686" s="18" t="s">
        <v>37</v>
      </c>
      <c r="AY686" s="19">
        <v>0</v>
      </c>
      <c r="AZ686" s="19" t="s">
        <v>37</v>
      </c>
    </row>
    <row r="687" spans="9:52" x14ac:dyDescent="0.15">
      <c r="I687" s="14">
        <v>45246</v>
      </c>
      <c r="J687" s="15">
        <v>0</v>
      </c>
      <c r="K687" s="15">
        <v>0</v>
      </c>
      <c r="L687" s="15">
        <v>0</v>
      </c>
      <c r="M687" s="15">
        <v>0</v>
      </c>
      <c r="N687" s="15">
        <v>0</v>
      </c>
      <c r="O687" s="15">
        <v>0</v>
      </c>
      <c r="P687" s="15">
        <v>0</v>
      </c>
      <c r="Q687" s="15">
        <v>0</v>
      </c>
      <c r="R687" s="15">
        <v>0</v>
      </c>
      <c r="S687" s="15">
        <v>0</v>
      </c>
      <c r="T687" s="15">
        <v>0</v>
      </c>
      <c r="U687" s="15">
        <v>0</v>
      </c>
      <c r="V687" s="15">
        <v>0</v>
      </c>
      <c r="W687" s="15">
        <v>0</v>
      </c>
      <c r="X687" s="15">
        <v>0</v>
      </c>
      <c r="Y687" s="15">
        <v>0</v>
      </c>
      <c r="Z687" s="15">
        <v>0</v>
      </c>
      <c r="AA687" s="15">
        <v>0</v>
      </c>
      <c r="AB687" s="15">
        <v>0</v>
      </c>
      <c r="AC687" s="15">
        <v>0</v>
      </c>
      <c r="AD687" s="15">
        <v>0</v>
      </c>
      <c r="AE687" s="15">
        <v>0</v>
      </c>
      <c r="AF687" s="15">
        <v>0</v>
      </c>
      <c r="AG687" s="15">
        <v>0</v>
      </c>
      <c r="AH687" s="15">
        <v>0</v>
      </c>
      <c r="AI687" s="15">
        <v>0</v>
      </c>
      <c r="AJ687" s="15">
        <v>0</v>
      </c>
      <c r="AK687" s="15">
        <v>0</v>
      </c>
      <c r="AL687" s="15">
        <v>0</v>
      </c>
      <c r="AM687" s="15">
        <v>0</v>
      </c>
      <c r="AN687" s="15">
        <v>0</v>
      </c>
      <c r="AP687" s="16">
        <v>0</v>
      </c>
      <c r="AQ687" s="17">
        <v>11</v>
      </c>
      <c r="AR687" s="18" t="s">
        <v>37</v>
      </c>
      <c r="AS687" s="19">
        <v>0</v>
      </c>
      <c r="AT687" s="19" t="s">
        <v>37</v>
      </c>
      <c r="AV687" s="16">
        <v>0</v>
      </c>
      <c r="AW687" s="17">
        <v>46</v>
      </c>
      <c r="AX687" s="18" t="s">
        <v>37</v>
      </c>
      <c r="AY687" s="19">
        <v>0</v>
      </c>
      <c r="AZ687" s="19" t="s">
        <v>37</v>
      </c>
    </row>
    <row r="688" spans="9:52" x14ac:dyDescent="0.15">
      <c r="I688" s="14">
        <v>45247</v>
      </c>
      <c r="J688" s="15">
        <v>0</v>
      </c>
      <c r="K688" s="15">
        <v>0</v>
      </c>
      <c r="L688" s="15">
        <v>0</v>
      </c>
      <c r="M688" s="15">
        <v>0</v>
      </c>
      <c r="N688" s="15">
        <v>0</v>
      </c>
      <c r="O688" s="15">
        <v>0</v>
      </c>
      <c r="P688" s="15">
        <v>0</v>
      </c>
      <c r="Q688" s="15">
        <v>0</v>
      </c>
      <c r="R688" s="15">
        <v>0</v>
      </c>
      <c r="S688" s="15">
        <v>0</v>
      </c>
      <c r="T688" s="15">
        <v>0</v>
      </c>
      <c r="U688" s="15">
        <v>0</v>
      </c>
      <c r="V688" s="15">
        <v>0</v>
      </c>
      <c r="W688" s="15">
        <v>0</v>
      </c>
      <c r="X688" s="15">
        <v>0</v>
      </c>
      <c r="Y688" s="15">
        <v>0</v>
      </c>
      <c r="Z688" s="15">
        <v>0</v>
      </c>
      <c r="AA688" s="15">
        <v>0</v>
      </c>
      <c r="AB688" s="15">
        <v>0</v>
      </c>
      <c r="AC688" s="15">
        <v>0</v>
      </c>
      <c r="AD688" s="15">
        <v>0</v>
      </c>
      <c r="AE688" s="15">
        <v>0</v>
      </c>
      <c r="AF688" s="15">
        <v>0</v>
      </c>
      <c r="AG688" s="15">
        <v>0</v>
      </c>
      <c r="AH688" s="15">
        <v>0</v>
      </c>
      <c r="AI688" s="15">
        <v>0</v>
      </c>
      <c r="AJ688" s="15">
        <v>0</v>
      </c>
      <c r="AK688" s="15">
        <v>0</v>
      </c>
      <c r="AL688" s="15">
        <v>0</v>
      </c>
      <c r="AM688" s="15">
        <v>0</v>
      </c>
      <c r="AN688" s="15">
        <v>0</v>
      </c>
      <c r="AP688" s="16">
        <v>0</v>
      </c>
      <c r="AQ688" s="17">
        <v>11</v>
      </c>
      <c r="AR688" s="18" t="s">
        <v>37</v>
      </c>
      <c r="AS688" s="19">
        <v>0</v>
      </c>
      <c r="AT688" s="19" t="s">
        <v>37</v>
      </c>
      <c r="AV688" s="16">
        <v>0</v>
      </c>
      <c r="AW688" s="17">
        <v>46</v>
      </c>
      <c r="AX688" s="18" t="s">
        <v>37</v>
      </c>
      <c r="AY688" s="19">
        <v>0</v>
      </c>
      <c r="AZ688" s="19" t="s">
        <v>37</v>
      </c>
    </row>
    <row r="689" spans="9:52" x14ac:dyDescent="0.15">
      <c r="I689" s="14">
        <v>45248</v>
      </c>
      <c r="J689" s="15">
        <v>0</v>
      </c>
      <c r="K689" s="15">
        <v>0</v>
      </c>
      <c r="L689" s="15">
        <v>0</v>
      </c>
      <c r="M689" s="15">
        <v>0</v>
      </c>
      <c r="N689" s="15">
        <v>0</v>
      </c>
      <c r="O689" s="15">
        <v>0</v>
      </c>
      <c r="P689" s="15">
        <v>0</v>
      </c>
      <c r="Q689" s="15">
        <v>0</v>
      </c>
      <c r="R689" s="15">
        <v>0</v>
      </c>
      <c r="S689" s="15">
        <v>0</v>
      </c>
      <c r="T689" s="15">
        <v>0</v>
      </c>
      <c r="U689" s="15">
        <v>0</v>
      </c>
      <c r="V689" s="15">
        <v>0</v>
      </c>
      <c r="W689" s="15">
        <v>0</v>
      </c>
      <c r="X689" s="15">
        <v>0</v>
      </c>
      <c r="Y689" s="15">
        <v>0</v>
      </c>
      <c r="Z689" s="15">
        <v>0</v>
      </c>
      <c r="AA689" s="15">
        <v>0</v>
      </c>
      <c r="AB689" s="15">
        <v>0</v>
      </c>
      <c r="AC689" s="15">
        <v>0</v>
      </c>
      <c r="AD689" s="15">
        <v>0</v>
      </c>
      <c r="AE689" s="15">
        <v>0</v>
      </c>
      <c r="AF689" s="15">
        <v>0</v>
      </c>
      <c r="AG689" s="15">
        <v>0</v>
      </c>
      <c r="AH689" s="15">
        <v>0</v>
      </c>
      <c r="AI689" s="15">
        <v>0</v>
      </c>
      <c r="AJ689" s="15">
        <v>0</v>
      </c>
      <c r="AK689" s="15">
        <v>0</v>
      </c>
      <c r="AL689" s="15">
        <v>0</v>
      </c>
      <c r="AM689" s="15">
        <v>0</v>
      </c>
      <c r="AN689" s="15">
        <v>0</v>
      </c>
      <c r="AP689" s="16">
        <v>0</v>
      </c>
      <c r="AQ689" s="17">
        <v>11</v>
      </c>
      <c r="AR689" s="18" t="s">
        <v>37</v>
      </c>
      <c r="AS689" s="19">
        <v>0</v>
      </c>
      <c r="AT689" s="19" t="s">
        <v>37</v>
      </c>
      <c r="AV689" s="16">
        <v>0</v>
      </c>
      <c r="AW689" s="17">
        <v>46</v>
      </c>
      <c r="AX689" s="18">
        <v>46</v>
      </c>
      <c r="AY689" s="19">
        <v>0</v>
      </c>
      <c r="AZ689" s="19">
        <v>0</v>
      </c>
    </row>
    <row r="690" spans="9:52" x14ac:dyDescent="0.15">
      <c r="I690" s="14">
        <v>45249</v>
      </c>
      <c r="J690" s="15">
        <v>0</v>
      </c>
      <c r="K690" s="15">
        <v>0</v>
      </c>
      <c r="L690" s="15">
        <v>0</v>
      </c>
      <c r="M690" s="15">
        <v>0</v>
      </c>
      <c r="N690" s="15">
        <v>0</v>
      </c>
      <c r="O690" s="15">
        <v>0</v>
      </c>
      <c r="P690" s="15">
        <v>0</v>
      </c>
      <c r="Q690" s="15">
        <v>0</v>
      </c>
      <c r="R690" s="15">
        <v>0</v>
      </c>
      <c r="S690" s="15">
        <v>0</v>
      </c>
      <c r="T690" s="15">
        <v>0</v>
      </c>
      <c r="U690" s="15">
        <v>0</v>
      </c>
      <c r="V690" s="15">
        <v>0</v>
      </c>
      <c r="W690" s="15">
        <v>0</v>
      </c>
      <c r="X690" s="15">
        <v>0</v>
      </c>
      <c r="Y690" s="15">
        <v>0</v>
      </c>
      <c r="Z690" s="15">
        <v>0</v>
      </c>
      <c r="AA690" s="15">
        <v>0</v>
      </c>
      <c r="AB690" s="15">
        <v>0</v>
      </c>
      <c r="AC690" s="15">
        <v>0</v>
      </c>
      <c r="AD690" s="15">
        <v>0</v>
      </c>
      <c r="AE690" s="15">
        <v>0</v>
      </c>
      <c r="AF690" s="15">
        <v>0</v>
      </c>
      <c r="AG690" s="15">
        <v>0</v>
      </c>
      <c r="AH690" s="15">
        <v>0</v>
      </c>
      <c r="AI690" s="15">
        <v>0</v>
      </c>
      <c r="AJ690" s="15">
        <v>0</v>
      </c>
      <c r="AK690" s="15">
        <v>0</v>
      </c>
      <c r="AL690" s="15">
        <v>0</v>
      </c>
      <c r="AM690" s="15">
        <v>0</v>
      </c>
      <c r="AN690" s="15">
        <v>0</v>
      </c>
      <c r="AP690" s="16">
        <v>0</v>
      </c>
      <c r="AQ690" s="17">
        <v>11</v>
      </c>
      <c r="AR690" s="18" t="s">
        <v>37</v>
      </c>
      <c r="AS690" s="19">
        <v>0</v>
      </c>
      <c r="AT690" s="19" t="s">
        <v>37</v>
      </c>
      <c r="AV690" s="16">
        <v>0</v>
      </c>
      <c r="AW690" s="17">
        <v>47</v>
      </c>
      <c r="AX690" s="18" t="s">
        <v>37</v>
      </c>
      <c r="AY690" s="19">
        <v>0</v>
      </c>
      <c r="AZ690" s="19" t="s">
        <v>37</v>
      </c>
    </row>
    <row r="691" spans="9:52" x14ac:dyDescent="0.15">
      <c r="I691" s="14">
        <v>45250</v>
      </c>
      <c r="J691" s="15">
        <v>0</v>
      </c>
      <c r="K691" s="15">
        <v>0</v>
      </c>
      <c r="L691" s="15">
        <v>0</v>
      </c>
      <c r="M691" s="15">
        <v>0</v>
      </c>
      <c r="N691" s="15">
        <v>0</v>
      </c>
      <c r="O691" s="15">
        <v>0</v>
      </c>
      <c r="P691" s="15">
        <v>0</v>
      </c>
      <c r="Q691" s="15">
        <v>0</v>
      </c>
      <c r="R691" s="15">
        <v>0</v>
      </c>
      <c r="S691" s="15">
        <v>0</v>
      </c>
      <c r="T691" s="15">
        <v>0</v>
      </c>
      <c r="U691" s="15">
        <v>0</v>
      </c>
      <c r="V691" s="15">
        <v>0</v>
      </c>
      <c r="W691" s="15">
        <v>0</v>
      </c>
      <c r="X691" s="15">
        <v>0</v>
      </c>
      <c r="Y691" s="15">
        <v>0</v>
      </c>
      <c r="Z691" s="15">
        <v>0</v>
      </c>
      <c r="AA691" s="15">
        <v>0</v>
      </c>
      <c r="AB691" s="15">
        <v>0</v>
      </c>
      <c r="AC691" s="15">
        <v>0</v>
      </c>
      <c r="AD691" s="15">
        <v>0</v>
      </c>
      <c r="AE691" s="15">
        <v>0</v>
      </c>
      <c r="AF691" s="15">
        <v>0</v>
      </c>
      <c r="AG691" s="15">
        <v>0</v>
      </c>
      <c r="AH691" s="15">
        <v>0</v>
      </c>
      <c r="AI691" s="15">
        <v>0</v>
      </c>
      <c r="AJ691" s="15">
        <v>0</v>
      </c>
      <c r="AK691" s="15">
        <v>0</v>
      </c>
      <c r="AL691" s="15">
        <v>0</v>
      </c>
      <c r="AM691" s="15">
        <v>0</v>
      </c>
      <c r="AN691" s="15">
        <v>0</v>
      </c>
      <c r="AP691" s="16">
        <v>0</v>
      </c>
      <c r="AQ691" s="17">
        <v>11</v>
      </c>
      <c r="AR691" s="18" t="s">
        <v>37</v>
      </c>
      <c r="AS691" s="19">
        <v>0</v>
      </c>
      <c r="AT691" s="19" t="s">
        <v>37</v>
      </c>
      <c r="AV691" s="16">
        <v>0</v>
      </c>
      <c r="AW691" s="17">
        <v>47</v>
      </c>
      <c r="AX691" s="18" t="s">
        <v>37</v>
      </c>
      <c r="AY691" s="19">
        <v>0</v>
      </c>
      <c r="AZ691" s="19" t="s">
        <v>37</v>
      </c>
    </row>
    <row r="692" spans="9:52" x14ac:dyDescent="0.15">
      <c r="I692" s="14">
        <v>45251</v>
      </c>
      <c r="J692" s="15">
        <v>0</v>
      </c>
      <c r="K692" s="15">
        <v>0</v>
      </c>
      <c r="L692" s="15">
        <v>0</v>
      </c>
      <c r="M692" s="15">
        <v>0</v>
      </c>
      <c r="N692" s="15">
        <v>0</v>
      </c>
      <c r="O692" s="15">
        <v>0</v>
      </c>
      <c r="P692" s="15">
        <v>0</v>
      </c>
      <c r="Q692" s="15">
        <v>0</v>
      </c>
      <c r="R692" s="15">
        <v>0</v>
      </c>
      <c r="S692" s="15">
        <v>0</v>
      </c>
      <c r="T692" s="15">
        <v>0</v>
      </c>
      <c r="U692" s="15">
        <v>0</v>
      </c>
      <c r="V692" s="15">
        <v>0</v>
      </c>
      <c r="W692" s="15">
        <v>0</v>
      </c>
      <c r="X692" s="15">
        <v>0</v>
      </c>
      <c r="Y692" s="15">
        <v>0</v>
      </c>
      <c r="Z692" s="15">
        <v>0</v>
      </c>
      <c r="AA692" s="15">
        <v>0</v>
      </c>
      <c r="AB692" s="15">
        <v>0</v>
      </c>
      <c r="AC692" s="15">
        <v>0</v>
      </c>
      <c r="AD692" s="15">
        <v>0</v>
      </c>
      <c r="AE692" s="15">
        <v>0</v>
      </c>
      <c r="AF692" s="15">
        <v>0</v>
      </c>
      <c r="AG692" s="15">
        <v>0</v>
      </c>
      <c r="AH692" s="15">
        <v>0</v>
      </c>
      <c r="AI692" s="15">
        <v>0</v>
      </c>
      <c r="AJ692" s="15">
        <v>0</v>
      </c>
      <c r="AK692" s="15">
        <v>0</v>
      </c>
      <c r="AL692" s="15">
        <v>0</v>
      </c>
      <c r="AM692" s="15">
        <v>0</v>
      </c>
      <c r="AN692" s="15">
        <v>0</v>
      </c>
      <c r="AP692" s="16">
        <v>0</v>
      </c>
      <c r="AQ692" s="17">
        <v>11</v>
      </c>
      <c r="AR692" s="18" t="s">
        <v>37</v>
      </c>
      <c r="AS692" s="19">
        <v>0</v>
      </c>
      <c r="AT692" s="19" t="s">
        <v>37</v>
      </c>
      <c r="AV692" s="16">
        <v>0</v>
      </c>
      <c r="AW692" s="17">
        <v>47</v>
      </c>
      <c r="AX692" s="18" t="s">
        <v>37</v>
      </c>
      <c r="AY692" s="19">
        <v>0</v>
      </c>
      <c r="AZ692" s="19" t="s">
        <v>37</v>
      </c>
    </row>
    <row r="693" spans="9:52" x14ac:dyDescent="0.15">
      <c r="I693" s="14">
        <v>45252</v>
      </c>
      <c r="J693" s="15">
        <v>0</v>
      </c>
      <c r="K693" s="15">
        <v>0</v>
      </c>
      <c r="L693" s="15">
        <v>0</v>
      </c>
      <c r="M693" s="15">
        <v>0</v>
      </c>
      <c r="N693" s="15">
        <v>0</v>
      </c>
      <c r="O693" s="15">
        <v>0</v>
      </c>
      <c r="P693" s="15">
        <v>0</v>
      </c>
      <c r="Q693" s="15">
        <v>0</v>
      </c>
      <c r="R693" s="15">
        <v>0</v>
      </c>
      <c r="S693" s="15">
        <v>0</v>
      </c>
      <c r="T693" s="15">
        <v>0</v>
      </c>
      <c r="U693" s="15">
        <v>0</v>
      </c>
      <c r="V693" s="15">
        <v>0</v>
      </c>
      <c r="W693" s="15">
        <v>0</v>
      </c>
      <c r="X693" s="15">
        <v>0</v>
      </c>
      <c r="Y693" s="15">
        <v>0</v>
      </c>
      <c r="Z693" s="15">
        <v>0</v>
      </c>
      <c r="AA693" s="15">
        <v>0</v>
      </c>
      <c r="AB693" s="15">
        <v>0</v>
      </c>
      <c r="AC693" s="15">
        <v>0</v>
      </c>
      <c r="AD693" s="15">
        <v>0</v>
      </c>
      <c r="AE693" s="15">
        <v>0</v>
      </c>
      <c r="AF693" s="15">
        <v>0</v>
      </c>
      <c r="AG693" s="15">
        <v>0</v>
      </c>
      <c r="AH693" s="15">
        <v>0</v>
      </c>
      <c r="AI693" s="15">
        <v>0</v>
      </c>
      <c r="AJ693" s="15">
        <v>0</v>
      </c>
      <c r="AK693" s="15">
        <v>0</v>
      </c>
      <c r="AL693" s="15">
        <v>0</v>
      </c>
      <c r="AM693" s="15">
        <v>0</v>
      </c>
      <c r="AN693" s="15">
        <v>0</v>
      </c>
      <c r="AP693" s="16">
        <v>0</v>
      </c>
      <c r="AQ693" s="17">
        <v>11</v>
      </c>
      <c r="AR693" s="18" t="s">
        <v>37</v>
      </c>
      <c r="AS693" s="19">
        <v>0</v>
      </c>
      <c r="AT693" s="19" t="s">
        <v>37</v>
      </c>
      <c r="AV693" s="16">
        <v>0</v>
      </c>
      <c r="AW693" s="17">
        <v>47</v>
      </c>
      <c r="AX693" s="18" t="s">
        <v>37</v>
      </c>
      <c r="AY693" s="19">
        <v>0</v>
      </c>
      <c r="AZ693" s="19" t="s">
        <v>37</v>
      </c>
    </row>
    <row r="694" spans="9:52" x14ac:dyDescent="0.15">
      <c r="I694" s="14">
        <v>45253</v>
      </c>
      <c r="J694" s="15">
        <v>0</v>
      </c>
      <c r="K694" s="15">
        <v>0</v>
      </c>
      <c r="L694" s="15">
        <v>0</v>
      </c>
      <c r="M694" s="15">
        <v>0</v>
      </c>
      <c r="N694" s="15">
        <v>0</v>
      </c>
      <c r="O694" s="15">
        <v>0</v>
      </c>
      <c r="P694" s="15">
        <v>0</v>
      </c>
      <c r="Q694" s="15">
        <v>0</v>
      </c>
      <c r="R694" s="15">
        <v>0</v>
      </c>
      <c r="S694" s="15">
        <v>0</v>
      </c>
      <c r="T694" s="15">
        <v>0</v>
      </c>
      <c r="U694" s="15">
        <v>0</v>
      </c>
      <c r="V694" s="15">
        <v>0</v>
      </c>
      <c r="W694" s="15">
        <v>0</v>
      </c>
      <c r="X694" s="15">
        <v>0</v>
      </c>
      <c r="Y694" s="15">
        <v>0</v>
      </c>
      <c r="Z694" s="15">
        <v>0</v>
      </c>
      <c r="AA694" s="15">
        <v>0</v>
      </c>
      <c r="AB694" s="15">
        <v>0</v>
      </c>
      <c r="AC694" s="15">
        <v>0</v>
      </c>
      <c r="AD694" s="15">
        <v>0</v>
      </c>
      <c r="AE694" s="15">
        <v>0</v>
      </c>
      <c r="AF694" s="15">
        <v>0</v>
      </c>
      <c r="AG694" s="15">
        <v>0</v>
      </c>
      <c r="AH694" s="15">
        <v>0</v>
      </c>
      <c r="AI694" s="15">
        <v>0</v>
      </c>
      <c r="AJ694" s="15">
        <v>0</v>
      </c>
      <c r="AK694" s="15">
        <v>0</v>
      </c>
      <c r="AL694" s="15">
        <v>0</v>
      </c>
      <c r="AM694" s="15">
        <v>0</v>
      </c>
      <c r="AN694" s="15">
        <v>0</v>
      </c>
      <c r="AP694" s="16">
        <v>0</v>
      </c>
      <c r="AQ694" s="17">
        <v>11</v>
      </c>
      <c r="AR694" s="18" t="s">
        <v>37</v>
      </c>
      <c r="AS694" s="19">
        <v>0</v>
      </c>
      <c r="AT694" s="19" t="s">
        <v>37</v>
      </c>
      <c r="AV694" s="16">
        <v>0</v>
      </c>
      <c r="AW694" s="17">
        <v>47</v>
      </c>
      <c r="AX694" s="18" t="s">
        <v>37</v>
      </c>
      <c r="AY694" s="19">
        <v>0</v>
      </c>
      <c r="AZ694" s="19" t="s">
        <v>37</v>
      </c>
    </row>
    <row r="695" spans="9:52" x14ac:dyDescent="0.15">
      <c r="I695" s="14">
        <v>45254</v>
      </c>
      <c r="J695" s="15">
        <v>0</v>
      </c>
      <c r="K695" s="15">
        <v>0</v>
      </c>
      <c r="L695" s="15">
        <v>0</v>
      </c>
      <c r="M695" s="15">
        <v>0</v>
      </c>
      <c r="N695" s="15">
        <v>0</v>
      </c>
      <c r="O695" s="15">
        <v>0</v>
      </c>
      <c r="P695" s="15">
        <v>0</v>
      </c>
      <c r="Q695" s="15">
        <v>0</v>
      </c>
      <c r="R695" s="15">
        <v>0</v>
      </c>
      <c r="S695" s="15">
        <v>0</v>
      </c>
      <c r="T695" s="15">
        <v>0</v>
      </c>
      <c r="U695" s="15">
        <v>0</v>
      </c>
      <c r="V695" s="15">
        <v>0</v>
      </c>
      <c r="W695" s="15">
        <v>0</v>
      </c>
      <c r="X695" s="15">
        <v>0</v>
      </c>
      <c r="Y695" s="15">
        <v>0</v>
      </c>
      <c r="Z695" s="15">
        <v>0</v>
      </c>
      <c r="AA695" s="15">
        <v>0</v>
      </c>
      <c r="AB695" s="15">
        <v>0</v>
      </c>
      <c r="AC695" s="15">
        <v>0</v>
      </c>
      <c r="AD695" s="15">
        <v>0</v>
      </c>
      <c r="AE695" s="15">
        <v>0</v>
      </c>
      <c r="AF695" s="15">
        <v>0</v>
      </c>
      <c r="AG695" s="15">
        <v>0</v>
      </c>
      <c r="AH695" s="15">
        <v>0</v>
      </c>
      <c r="AI695" s="15">
        <v>0</v>
      </c>
      <c r="AJ695" s="15">
        <v>0</v>
      </c>
      <c r="AK695" s="15">
        <v>0</v>
      </c>
      <c r="AL695" s="15">
        <v>0</v>
      </c>
      <c r="AM695" s="15">
        <v>0</v>
      </c>
      <c r="AN695" s="15">
        <v>0</v>
      </c>
      <c r="AP695" s="16">
        <v>0</v>
      </c>
      <c r="AQ695" s="17">
        <v>11</v>
      </c>
      <c r="AR695" s="18" t="s">
        <v>37</v>
      </c>
      <c r="AS695" s="19">
        <v>0</v>
      </c>
      <c r="AT695" s="19" t="s">
        <v>37</v>
      </c>
      <c r="AV695" s="16">
        <v>0</v>
      </c>
      <c r="AW695" s="17">
        <v>47</v>
      </c>
      <c r="AX695" s="18" t="s">
        <v>37</v>
      </c>
      <c r="AY695" s="19">
        <v>0</v>
      </c>
      <c r="AZ695" s="19" t="s">
        <v>37</v>
      </c>
    </row>
    <row r="696" spans="9:52" x14ac:dyDescent="0.15">
      <c r="I696" s="14">
        <v>45255</v>
      </c>
      <c r="J696" s="15">
        <v>0</v>
      </c>
      <c r="K696" s="15">
        <v>0</v>
      </c>
      <c r="L696" s="15">
        <v>0</v>
      </c>
      <c r="M696" s="15">
        <v>0</v>
      </c>
      <c r="N696" s="15">
        <v>0</v>
      </c>
      <c r="O696" s="15">
        <v>0</v>
      </c>
      <c r="P696" s="15">
        <v>0</v>
      </c>
      <c r="Q696" s="15">
        <v>0</v>
      </c>
      <c r="R696" s="15">
        <v>0</v>
      </c>
      <c r="S696" s="15">
        <v>0</v>
      </c>
      <c r="T696" s="15">
        <v>0</v>
      </c>
      <c r="U696" s="15">
        <v>0</v>
      </c>
      <c r="V696" s="15">
        <v>0</v>
      </c>
      <c r="W696" s="15">
        <v>0</v>
      </c>
      <c r="X696" s="15">
        <v>0</v>
      </c>
      <c r="Y696" s="15">
        <v>0</v>
      </c>
      <c r="Z696" s="15">
        <v>0</v>
      </c>
      <c r="AA696" s="15">
        <v>0</v>
      </c>
      <c r="AB696" s="15">
        <v>0</v>
      </c>
      <c r="AC696" s="15">
        <v>0</v>
      </c>
      <c r="AD696" s="15">
        <v>0</v>
      </c>
      <c r="AE696" s="15">
        <v>0</v>
      </c>
      <c r="AF696" s="15">
        <v>0</v>
      </c>
      <c r="AG696" s="15">
        <v>0</v>
      </c>
      <c r="AH696" s="15">
        <v>0</v>
      </c>
      <c r="AI696" s="15">
        <v>0</v>
      </c>
      <c r="AJ696" s="15">
        <v>0</v>
      </c>
      <c r="AK696" s="15">
        <v>0</v>
      </c>
      <c r="AL696" s="15">
        <v>0</v>
      </c>
      <c r="AM696" s="15">
        <v>0</v>
      </c>
      <c r="AN696" s="15">
        <v>0</v>
      </c>
      <c r="AP696" s="16">
        <v>0</v>
      </c>
      <c r="AQ696" s="17">
        <v>11</v>
      </c>
      <c r="AR696" s="18" t="s">
        <v>37</v>
      </c>
      <c r="AS696" s="19">
        <v>0</v>
      </c>
      <c r="AT696" s="19" t="s">
        <v>37</v>
      </c>
      <c r="AV696" s="16">
        <v>0</v>
      </c>
      <c r="AW696" s="17">
        <v>47</v>
      </c>
      <c r="AX696" s="18">
        <v>47</v>
      </c>
      <c r="AY696" s="19">
        <v>0</v>
      </c>
      <c r="AZ696" s="19">
        <v>0</v>
      </c>
    </row>
    <row r="697" spans="9:52" x14ac:dyDescent="0.15">
      <c r="I697" s="14">
        <v>45256</v>
      </c>
      <c r="J697" s="15">
        <v>0</v>
      </c>
      <c r="K697" s="15">
        <v>0</v>
      </c>
      <c r="L697" s="15">
        <v>0</v>
      </c>
      <c r="M697" s="15">
        <v>0</v>
      </c>
      <c r="N697" s="15">
        <v>0</v>
      </c>
      <c r="O697" s="15">
        <v>0</v>
      </c>
      <c r="P697" s="15">
        <v>0</v>
      </c>
      <c r="Q697" s="15">
        <v>0</v>
      </c>
      <c r="R697" s="15">
        <v>0</v>
      </c>
      <c r="S697" s="15">
        <v>0</v>
      </c>
      <c r="T697" s="15">
        <v>0</v>
      </c>
      <c r="U697" s="15">
        <v>0</v>
      </c>
      <c r="V697" s="15">
        <v>0</v>
      </c>
      <c r="W697" s="15">
        <v>0</v>
      </c>
      <c r="X697" s="15">
        <v>0</v>
      </c>
      <c r="Y697" s="15">
        <v>0</v>
      </c>
      <c r="Z697" s="15">
        <v>0</v>
      </c>
      <c r="AA697" s="15">
        <v>0</v>
      </c>
      <c r="AB697" s="15">
        <v>0</v>
      </c>
      <c r="AC697" s="15">
        <v>0</v>
      </c>
      <c r="AD697" s="15">
        <v>0</v>
      </c>
      <c r="AE697" s="15">
        <v>0</v>
      </c>
      <c r="AF697" s="15">
        <v>0</v>
      </c>
      <c r="AG697" s="15">
        <v>0</v>
      </c>
      <c r="AH697" s="15">
        <v>0</v>
      </c>
      <c r="AI697" s="15">
        <v>0</v>
      </c>
      <c r="AJ697" s="15">
        <v>0</v>
      </c>
      <c r="AK697" s="15">
        <v>0</v>
      </c>
      <c r="AL697" s="15">
        <v>0</v>
      </c>
      <c r="AM697" s="15">
        <v>0</v>
      </c>
      <c r="AN697" s="15">
        <v>0</v>
      </c>
      <c r="AP697" s="16">
        <v>0</v>
      </c>
      <c r="AQ697" s="17">
        <v>11</v>
      </c>
      <c r="AR697" s="18" t="s">
        <v>37</v>
      </c>
      <c r="AS697" s="19">
        <v>0</v>
      </c>
      <c r="AT697" s="19" t="s">
        <v>37</v>
      </c>
      <c r="AV697" s="16">
        <v>0</v>
      </c>
      <c r="AW697" s="17">
        <v>48</v>
      </c>
      <c r="AX697" s="18" t="s">
        <v>37</v>
      </c>
      <c r="AY697" s="19">
        <v>0</v>
      </c>
      <c r="AZ697" s="19" t="s">
        <v>37</v>
      </c>
    </row>
    <row r="698" spans="9:52" x14ac:dyDescent="0.15">
      <c r="I698" s="14">
        <v>45257</v>
      </c>
      <c r="J698" s="15">
        <v>0</v>
      </c>
      <c r="K698" s="15">
        <v>0</v>
      </c>
      <c r="L698" s="15">
        <v>0</v>
      </c>
      <c r="M698" s="15">
        <v>0</v>
      </c>
      <c r="N698" s="15">
        <v>0</v>
      </c>
      <c r="O698" s="15">
        <v>0</v>
      </c>
      <c r="P698" s="15">
        <v>0</v>
      </c>
      <c r="Q698" s="15">
        <v>0</v>
      </c>
      <c r="R698" s="15">
        <v>0</v>
      </c>
      <c r="S698" s="15">
        <v>0</v>
      </c>
      <c r="T698" s="15">
        <v>0</v>
      </c>
      <c r="U698" s="15">
        <v>0</v>
      </c>
      <c r="V698" s="15">
        <v>0</v>
      </c>
      <c r="W698" s="15">
        <v>0</v>
      </c>
      <c r="X698" s="15">
        <v>0</v>
      </c>
      <c r="Y698" s="15">
        <v>0</v>
      </c>
      <c r="Z698" s="15">
        <v>0</v>
      </c>
      <c r="AA698" s="15">
        <v>0</v>
      </c>
      <c r="AB698" s="15">
        <v>0</v>
      </c>
      <c r="AC698" s="15">
        <v>0</v>
      </c>
      <c r="AD698" s="15">
        <v>0</v>
      </c>
      <c r="AE698" s="15">
        <v>0</v>
      </c>
      <c r="AF698" s="15">
        <v>0</v>
      </c>
      <c r="AG698" s="15">
        <v>0</v>
      </c>
      <c r="AH698" s="15">
        <v>0</v>
      </c>
      <c r="AI698" s="15">
        <v>0</v>
      </c>
      <c r="AJ698" s="15">
        <v>0</v>
      </c>
      <c r="AK698" s="15">
        <v>0</v>
      </c>
      <c r="AL698" s="15">
        <v>0</v>
      </c>
      <c r="AM698" s="15">
        <v>0</v>
      </c>
      <c r="AN698" s="15">
        <v>0</v>
      </c>
      <c r="AP698" s="16">
        <v>0</v>
      </c>
      <c r="AQ698" s="17">
        <v>11</v>
      </c>
      <c r="AR698" s="18" t="s">
        <v>37</v>
      </c>
      <c r="AS698" s="19">
        <v>0</v>
      </c>
      <c r="AT698" s="19" t="s">
        <v>37</v>
      </c>
      <c r="AV698" s="16">
        <v>0</v>
      </c>
      <c r="AW698" s="17">
        <v>48</v>
      </c>
      <c r="AX698" s="18" t="s">
        <v>37</v>
      </c>
      <c r="AY698" s="19">
        <v>0</v>
      </c>
      <c r="AZ698" s="19" t="s">
        <v>37</v>
      </c>
    </row>
    <row r="699" spans="9:52" x14ac:dyDescent="0.15">
      <c r="I699" s="14">
        <v>45258</v>
      </c>
      <c r="J699" s="15">
        <v>0</v>
      </c>
      <c r="K699" s="15">
        <v>0</v>
      </c>
      <c r="L699" s="15">
        <v>0</v>
      </c>
      <c r="M699" s="15">
        <v>0</v>
      </c>
      <c r="N699" s="15">
        <v>0</v>
      </c>
      <c r="O699" s="15">
        <v>0</v>
      </c>
      <c r="P699" s="15">
        <v>0</v>
      </c>
      <c r="Q699" s="15">
        <v>0</v>
      </c>
      <c r="R699" s="15">
        <v>0</v>
      </c>
      <c r="S699" s="15">
        <v>0</v>
      </c>
      <c r="T699" s="15">
        <v>0</v>
      </c>
      <c r="U699" s="15">
        <v>0</v>
      </c>
      <c r="V699" s="15">
        <v>0</v>
      </c>
      <c r="W699" s="15">
        <v>0</v>
      </c>
      <c r="X699" s="15">
        <v>0</v>
      </c>
      <c r="Y699" s="15">
        <v>0</v>
      </c>
      <c r="Z699" s="15">
        <v>0</v>
      </c>
      <c r="AA699" s="15">
        <v>0</v>
      </c>
      <c r="AB699" s="15">
        <v>0</v>
      </c>
      <c r="AC699" s="15">
        <v>0</v>
      </c>
      <c r="AD699" s="15">
        <v>0</v>
      </c>
      <c r="AE699" s="15">
        <v>0</v>
      </c>
      <c r="AF699" s="15">
        <v>0</v>
      </c>
      <c r="AG699" s="15">
        <v>0</v>
      </c>
      <c r="AH699" s="15">
        <v>0</v>
      </c>
      <c r="AI699" s="15">
        <v>0</v>
      </c>
      <c r="AJ699" s="15">
        <v>0</v>
      </c>
      <c r="AK699" s="15">
        <v>0</v>
      </c>
      <c r="AL699" s="15">
        <v>0</v>
      </c>
      <c r="AM699" s="15">
        <v>0</v>
      </c>
      <c r="AN699" s="15">
        <v>0</v>
      </c>
      <c r="AP699" s="16">
        <v>0</v>
      </c>
      <c r="AQ699" s="17">
        <v>11</v>
      </c>
      <c r="AR699" s="18" t="s">
        <v>37</v>
      </c>
      <c r="AS699" s="19">
        <v>0</v>
      </c>
      <c r="AT699" s="19" t="s">
        <v>37</v>
      </c>
      <c r="AV699" s="16">
        <v>0</v>
      </c>
      <c r="AW699" s="17">
        <v>48</v>
      </c>
      <c r="AX699" s="18" t="s">
        <v>37</v>
      </c>
      <c r="AY699" s="19">
        <v>0</v>
      </c>
      <c r="AZ699" s="19" t="s">
        <v>37</v>
      </c>
    </row>
    <row r="700" spans="9:52" x14ac:dyDescent="0.15">
      <c r="I700" s="14">
        <v>45259</v>
      </c>
      <c r="J700" s="15">
        <v>0</v>
      </c>
      <c r="K700" s="15">
        <v>0</v>
      </c>
      <c r="L700" s="15">
        <v>0</v>
      </c>
      <c r="M700" s="15">
        <v>0</v>
      </c>
      <c r="N700" s="15">
        <v>0</v>
      </c>
      <c r="O700" s="15">
        <v>0</v>
      </c>
      <c r="P700" s="15">
        <v>0</v>
      </c>
      <c r="Q700" s="15">
        <v>0</v>
      </c>
      <c r="R700" s="15">
        <v>0</v>
      </c>
      <c r="S700" s="15">
        <v>0</v>
      </c>
      <c r="T700" s="15">
        <v>0</v>
      </c>
      <c r="U700" s="15">
        <v>0</v>
      </c>
      <c r="V700" s="15">
        <v>0</v>
      </c>
      <c r="W700" s="15">
        <v>0</v>
      </c>
      <c r="X700" s="15">
        <v>0</v>
      </c>
      <c r="Y700" s="15">
        <v>0</v>
      </c>
      <c r="Z700" s="15">
        <v>0</v>
      </c>
      <c r="AA700" s="15">
        <v>0</v>
      </c>
      <c r="AB700" s="15">
        <v>0</v>
      </c>
      <c r="AC700" s="15">
        <v>0</v>
      </c>
      <c r="AD700" s="15">
        <v>0</v>
      </c>
      <c r="AE700" s="15">
        <v>0</v>
      </c>
      <c r="AF700" s="15">
        <v>0</v>
      </c>
      <c r="AG700" s="15">
        <v>0</v>
      </c>
      <c r="AH700" s="15">
        <v>0</v>
      </c>
      <c r="AI700" s="15">
        <v>0</v>
      </c>
      <c r="AJ700" s="15">
        <v>0</v>
      </c>
      <c r="AK700" s="15">
        <v>0</v>
      </c>
      <c r="AL700" s="15">
        <v>0</v>
      </c>
      <c r="AM700" s="15">
        <v>0</v>
      </c>
      <c r="AN700" s="15">
        <v>0</v>
      </c>
      <c r="AP700" s="16">
        <v>0</v>
      </c>
      <c r="AQ700" s="17">
        <v>11</v>
      </c>
      <c r="AR700" s="18" t="s">
        <v>37</v>
      </c>
      <c r="AS700" s="19">
        <v>0</v>
      </c>
      <c r="AT700" s="19" t="s">
        <v>37</v>
      </c>
      <c r="AV700" s="16">
        <v>0</v>
      </c>
      <c r="AW700" s="17">
        <v>48</v>
      </c>
      <c r="AX700" s="18" t="s">
        <v>37</v>
      </c>
      <c r="AY700" s="19">
        <v>0</v>
      </c>
      <c r="AZ700" s="19" t="s">
        <v>37</v>
      </c>
    </row>
    <row r="701" spans="9:52" x14ac:dyDescent="0.15">
      <c r="I701" s="14">
        <v>45260</v>
      </c>
      <c r="J701" s="15">
        <v>0</v>
      </c>
      <c r="K701" s="15">
        <v>0</v>
      </c>
      <c r="L701" s="15">
        <v>0</v>
      </c>
      <c r="M701" s="15">
        <v>0</v>
      </c>
      <c r="N701" s="15">
        <v>0</v>
      </c>
      <c r="O701" s="15">
        <v>0</v>
      </c>
      <c r="P701" s="15">
        <v>0</v>
      </c>
      <c r="Q701" s="15">
        <v>0</v>
      </c>
      <c r="R701" s="15">
        <v>0</v>
      </c>
      <c r="S701" s="15">
        <v>0</v>
      </c>
      <c r="T701" s="15">
        <v>0</v>
      </c>
      <c r="U701" s="15">
        <v>0</v>
      </c>
      <c r="V701" s="15">
        <v>0</v>
      </c>
      <c r="W701" s="15">
        <v>0</v>
      </c>
      <c r="X701" s="15">
        <v>0</v>
      </c>
      <c r="Y701" s="15">
        <v>0</v>
      </c>
      <c r="Z701" s="15">
        <v>0</v>
      </c>
      <c r="AA701" s="15">
        <v>0</v>
      </c>
      <c r="AB701" s="15">
        <v>0</v>
      </c>
      <c r="AC701" s="15">
        <v>0</v>
      </c>
      <c r="AD701" s="15">
        <v>0</v>
      </c>
      <c r="AE701" s="15">
        <v>0</v>
      </c>
      <c r="AF701" s="15">
        <v>0</v>
      </c>
      <c r="AG701" s="15">
        <v>0</v>
      </c>
      <c r="AH701" s="15">
        <v>0</v>
      </c>
      <c r="AI701" s="15">
        <v>0</v>
      </c>
      <c r="AJ701" s="15">
        <v>0</v>
      </c>
      <c r="AK701" s="15">
        <v>0</v>
      </c>
      <c r="AL701" s="15">
        <v>0</v>
      </c>
      <c r="AM701" s="15">
        <v>0</v>
      </c>
      <c r="AN701" s="15">
        <v>0</v>
      </c>
      <c r="AP701" s="16">
        <v>0</v>
      </c>
      <c r="AQ701" s="17">
        <v>11</v>
      </c>
      <c r="AR701" s="18">
        <v>11</v>
      </c>
      <c r="AS701" s="19">
        <v>0</v>
      </c>
      <c r="AT701" s="19">
        <v>0</v>
      </c>
      <c r="AV701" s="16">
        <v>0</v>
      </c>
      <c r="AW701" s="17">
        <v>48</v>
      </c>
      <c r="AX701" s="18" t="s">
        <v>37</v>
      </c>
      <c r="AY701" s="19">
        <v>0</v>
      </c>
      <c r="AZ701" s="19" t="s">
        <v>37</v>
      </c>
    </row>
    <row r="702" spans="9:52" x14ac:dyDescent="0.15">
      <c r="I702" s="14">
        <v>45261</v>
      </c>
      <c r="J702" s="15">
        <v>0</v>
      </c>
      <c r="K702" s="15">
        <v>0</v>
      </c>
      <c r="L702" s="15">
        <v>0</v>
      </c>
      <c r="M702" s="15">
        <v>0</v>
      </c>
      <c r="N702" s="15">
        <v>0</v>
      </c>
      <c r="O702" s="15">
        <v>0</v>
      </c>
      <c r="P702" s="15">
        <v>0</v>
      </c>
      <c r="Q702" s="15">
        <v>0</v>
      </c>
      <c r="R702" s="15">
        <v>0</v>
      </c>
      <c r="S702" s="15">
        <v>0</v>
      </c>
      <c r="T702" s="15">
        <v>0</v>
      </c>
      <c r="U702" s="15">
        <v>0</v>
      </c>
      <c r="V702" s="15">
        <v>0</v>
      </c>
      <c r="W702" s="15">
        <v>0</v>
      </c>
      <c r="X702" s="15">
        <v>0</v>
      </c>
      <c r="Y702" s="15">
        <v>0</v>
      </c>
      <c r="Z702" s="15">
        <v>0</v>
      </c>
      <c r="AA702" s="15">
        <v>0</v>
      </c>
      <c r="AB702" s="15">
        <v>0</v>
      </c>
      <c r="AC702" s="15">
        <v>0</v>
      </c>
      <c r="AD702" s="15">
        <v>0</v>
      </c>
      <c r="AE702" s="15">
        <v>0</v>
      </c>
      <c r="AF702" s="15">
        <v>0</v>
      </c>
      <c r="AG702" s="15">
        <v>0</v>
      </c>
      <c r="AH702" s="15">
        <v>0</v>
      </c>
      <c r="AI702" s="15">
        <v>0</v>
      </c>
      <c r="AJ702" s="15">
        <v>0</v>
      </c>
      <c r="AK702" s="15">
        <v>0</v>
      </c>
      <c r="AL702" s="15">
        <v>0</v>
      </c>
      <c r="AM702" s="15">
        <v>0</v>
      </c>
      <c r="AN702" s="15">
        <v>0</v>
      </c>
      <c r="AP702" s="16">
        <v>0</v>
      </c>
      <c r="AQ702" s="17">
        <v>12</v>
      </c>
      <c r="AR702" s="18" t="s">
        <v>37</v>
      </c>
      <c r="AS702" s="19">
        <v>0</v>
      </c>
      <c r="AT702" s="19" t="s">
        <v>37</v>
      </c>
      <c r="AV702" s="16">
        <v>0</v>
      </c>
      <c r="AW702" s="17">
        <v>48</v>
      </c>
      <c r="AX702" s="18" t="s">
        <v>37</v>
      </c>
      <c r="AY702" s="19">
        <v>0</v>
      </c>
      <c r="AZ702" s="19" t="s">
        <v>37</v>
      </c>
    </row>
    <row r="703" spans="9:52" x14ac:dyDescent="0.15">
      <c r="I703" s="14">
        <v>45262</v>
      </c>
      <c r="J703" s="15">
        <v>0</v>
      </c>
      <c r="K703" s="15">
        <v>0</v>
      </c>
      <c r="L703" s="15">
        <v>0</v>
      </c>
      <c r="M703" s="15">
        <v>0</v>
      </c>
      <c r="N703" s="15">
        <v>0</v>
      </c>
      <c r="O703" s="15">
        <v>0</v>
      </c>
      <c r="P703" s="15">
        <v>0</v>
      </c>
      <c r="Q703" s="15">
        <v>0</v>
      </c>
      <c r="R703" s="15">
        <v>0</v>
      </c>
      <c r="S703" s="15">
        <v>0</v>
      </c>
      <c r="T703" s="15">
        <v>0</v>
      </c>
      <c r="U703" s="15">
        <v>0</v>
      </c>
      <c r="V703" s="15">
        <v>0</v>
      </c>
      <c r="W703" s="15">
        <v>0</v>
      </c>
      <c r="X703" s="15">
        <v>0</v>
      </c>
      <c r="Y703" s="15">
        <v>0</v>
      </c>
      <c r="Z703" s="15">
        <v>0</v>
      </c>
      <c r="AA703" s="15">
        <v>0</v>
      </c>
      <c r="AB703" s="15">
        <v>0</v>
      </c>
      <c r="AC703" s="15">
        <v>0</v>
      </c>
      <c r="AD703" s="15">
        <v>0</v>
      </c>
      <c r="AE703" s="15">
        <v>0</v>
      </c>
      <c r="AF703" s="15">
        <v>0</v>
      </c>
      <c r="AG703" s="15">
        <v>0</v>
      </c>
      <c r="AH703" s="15">
        <v>0</v>
      </c>
      <c r="AI703" s="15">
        <v>0</v>
      </c>
      <c r="AJ703" s="15">
        <v>0</v>
      </c>
      <c r="AK703" s="15">
        <v>0</v>
      </c>
      <c r="AL703" s="15">
        <v>0</v>
      </c>
      <c r="AM703" s="15">
        <v>0</v>
      </c>
      <c r="AN703" s="15">
        <v>0</v>
      </c>
      <c r="AP703" s="16">
        <v>0</v>
      </c>
      <c r="AQ703" s="17">
        <v>12</v>
      </c>
      <c r="AR703" s="18" t="s">
        <v>37</v>
      </c>
      <c r="AS703" s="19">
        <v>0</v>
      </c>
      <c r="AT703" s="19" t="s">
        <v>37</v>
      </c>
      <c r="AV703" s="16">
        <v>0</v>
      </c>
      <c r="AW703" s="17">
        <v>48</v>
      </c>
      <c r="AX703" s="18">
        <v>48</v>
      </c>
      <c r="AY703" s="19">
        <v>0</v>
      </c>
      <c r="AZ703" s="19">
        <v>0</v>
      </c>
    </row>
    <row r="704" spans="9:52" x14ac:dyDescent="0.15">
      <c r="I704" s="14">
        <v>45263</v>
      </c>
      <c r="J704" s="15">
        <v>0</v>
      </c>
      <c r="K704" s="15">
        <v>0</v>
      </c>
      <c r="L704" s="15">
        <v>0</v>
      </c>
      <c r="M704" s="15">
        <v>0</v>
      </c>
      <c r="N704" s="15">
        <v>0</v>
      </c>
      <c r="O704" s="15">
        <v>0</v>
      </c>
      <c r="P704" s="15">
        <v>0</v>
      </c>
      <c r="Q704" s="15">
        <v>0</v>
      </c>
      <c r="R704" s="15">
        <v>0</v>
      </c>
      <c r="S704" s="15">
        <v>0</v>
      </c>
      <c r="T704" s="15">
        <v>0</v>
      </c>
      <c r="U704" s="15">
        <v>0</v>
      </c>
      <c r="V704" s="15">
        <v>0</v>
      </c>
      <c r="W704" s="15">
        <v>0</v>
      </c>
      <c r="X704" s="15">
        <v>0</v>
      </c>
      <c r="Y704" s="15">
        <v>0</v>
      </c>
      <c r="Z704" s="15">
        <v>0</v>
      </c>
      <c r="AA704" s="15">
        <v>0</v>
      </c>
      <c r="AB704" s="15">
        <v>0</v>
      </c>
      <c r="AC704" s="15">
        <v>0</v>
      </c>
      <c r="AD704" s="15">
        <v>0</v>
      </c>
      <c r="AE704" s="15">
        <v>0</v>
      </c>
      <c r="AF704" s="15">
        <v>0</v>
      </c>
      <c r="AG704" s="15">
        <v>0</v>
      </c>
      <c r="AH704" s="15">
        <v>0</v>
      </c>
      <c r="AI704" s="15">
        <v>0</v>
      </c>
      <c r="AJ704" s="15">
        <v>0</v>
      </c>
      <c r="AK704" s="15">
        <v>0</v>
      </c>
      <c r="AL704" s="15">
        <v>0</v>
      </c>
      <c r="AM704" s="15">
        <v>0</v>
      </c>
      <c r="AN704" s="15">
        <v>0</v>
      </c>
      <c r="AP704" s="16">
        <v>0</v>
      </c>
      <c r="AQ704" s="17">
        <v>12</v>
      </c>
      <c r="AR704" s="18" t="s">
        <v>37</v>
      </c>
      <c r="AS704" s="19">
        <v>0</v>
      </c>
      <c r="AT704" s="19" t="s">
        <v>37</v>
      </c>
      <c r="AV704" s="16">
        <v>0</v>
      </c>
      <c r="AW704" s="17">
        <v>49</v>
      </c>
      <c r="AX704" s="18" t="s">
        <v>37</v>
      </c>
      <c r="AY704" s="19">
        <v>0</v>
      </c>
      <c r="AZ704" s="19" t="s">
        <v>37</v>
      </c>
    </row>
    <row r="705" spans="9:52" x14ac:dyDescent="0.15">
      <c r="I705" s="14">
        <v>45264</v>
      </c>
      <c r="J705" s="15">
        <v>0</v>
      </c>
      <c r="K705" s="15">
        <v>0</v>
      </c>
      <c r="L705" s="15">
        <v>0</v>
      </c>
      <c r="M705" s="15">
        <v>0</v>
      </c>
      <c r="N705" s="15">
        <v>0</v>
      </c>
      <c r="O705" s="15">
        <v>0</v>
      </c>
      <c r="P705" s="15">
        <v>0</v>
      </c>
      <c r="Q705" s="15">
        <v>0</v>
      </c>
      <c r="R705" s="15">
        <v>0</v>
      </c>
      <c r="S705" s="15">
        <v>0</v>
      </c>
      <c r="T705" s="15">
        <v>0</v>
      </c>
      <c r="U705" s="15">
        <v>0</v>
      </c>
      <c r="V705" s="15">
        <v>0</v>
      </c>
      <c r="W705" s="15">
        <v>0</v>
      </c>
      <c r="X705" s="15">
        <v>0</v>
      </c>
      <c r="Y705" s="15">
        <v>0</v>
      </c>
      <c r="Z705" s="15">
        <v>0</v>
      </c>
      <c r="AA705" s="15">
        <v>0</v>
      </c>
      <c r="AB705" s="15">
        <v>0</v>
      </c>
      <c r="AC705" s="15">
        <v>0</v>
      </c>
      <c r="AD705" s="15">
        <v>0</v>
      </c>
      <c r="AE705" s="15">
        <v>0</v>
      </c>
      <c r="AF705" s="15">
        <v>0</v>
      </c>
      <c r="AG705" s="15">
        <v>0</v>
      </c>
      <c r="AH705" s="15">
        <v>0</v>
      </c>
      <c r="AI705" s="15">
        <v>0</v>
      </c>
      <c r="AJ705" s="15">
        <v>0</v>
      </c>
      <c r="AK705" s="15">
        <v>0</v>
      </c>
      <c r="AL705" s="15">
        <v>0</v>
      </c>
      <c r="AM705" s="15">
        <v>0</v>
      </c>
      <c r="AN705" s="15">
        <v>0</v>
      </c>
      <c r="AP705" s="16">
        <v>0</v>
      </c>
      <c r="AQ705" s="17">
        <v>12</v>
      </c>
      <c r="AR705" s="18" t="s">
        <v>37</v>
      </c>
      <c r="AS705" s="19">
        <v>0</v>
      </c>
      <c r="AT705" s="19" t="s">
        <v>37</v>
      </c>
      <c r="AV705" s="16">
        <v>0</v>
      </c>
      <c r="AW705" s="17">
        <v>49</v>
      </c>
      <c r="AX705" s="18" t="s">
        <v>37</v>
      </c>
      <c r="AY705" s="19">
        <v>0</v>
      </c>
      <c r="AZ705" s="19" t="s">
        <v>37</v>
      </c>
    </row>
    <row r="706" spans="9:52" x14ac:dyDescent="0.15">
      <c r="I706" s="14">
        <v>45265</v>
      </c>
      <c r="J706" s="15">
        <v>0</v>
      </c>
      <c r="K706" s="15">
        <v>0</v>
      </c>
      <c r="L706" s="15">
        <v>0</v>
      </c>
      <c r="M706" s="15">
        <v>0</v>
      </c>
      <c r="N706" s="15">
        <v>0</v>
      </c>
      <c r="O706" s="15">
        <v>0</v>
      </c>
      <c r="P706" s="15">
        <v>0</v>
      </c>
      <c r="Q706" s="15">
        <v>0</v>
      </c>
      <c r="R706" s="15">
        <v>0</v>
      </c>
      <c r="S706" s="15">
        <v>0</v>
      </c>
      <c r="T706" s="15">
        <v>0</v>
      </c>
      <c r="U706" s="15">
        <v>0</v>
      </c>
      <c r="V706" s="15">
        <v>0</v>
      </c>
      <c r="W706" s="15">
        <v>0</v>
      </c>
      <c r="X706" s="15">
        <v>0</v>
      </c>
      <c r="Y706" s="15">
        <v>0</v>
      </c>
      <c r="Z706" s="15">
        <v>0</v>
      </c>
      <c r="AA706" s="15">
        <v>0</v>
      </c>
      <c r="AB706" s="15">
        <v>0</v>
      </c>
      <c r="AC706" s="15">
        <v>0</v>
      </c>
      <c r="AD706" s="15">
        <v>0</v>
      </c>
      <c r="AE706" s="15">
        <v>0</v>
      </c>
      <c r="AF706" s="15">
        <v>0</v>
      </c>
      <c r="AG706" s="15">
        <v>0</v>
      </c>
      <c r="AH706" s="15">
        <v>0</v>
      </c>
      <c r="AI706" s="15">
        <v>0</v>
      </c>
      <c r="AJ706" s="15">
        <v>0</v>
      </c>
      <c r="AK706" s="15">
        <v>0</v>
      </c>
      <c r="AL706" s="15">
        <v>0</v>
      </c>
      <c r="AM706" s="15">
        <v>0</v>
      </c>
      <c r="AN706" s="15">
        <v>0</v>
      </c>
      <c r="AP706" s="16">
        <v>0</v>
      </c>
      <c r="AQ706" s="17">
        <v>12</v>
      </c>
      <c r="AR706" s="18" t="s">
        <v>37</v>
      </c>
      <c r="AS706" s="19">
        <v>0</v>
      </c>
      <c r="AT706" s="19" t="s">
        <v>37</v>
      </c>
      <c r="AV706" s="16">
        <v>0</v>
      </c>
      <c r="AW706" s="17">
        <v>49</v>
      </c>
      <c r="AX706" s="18" t="s">
        <v>37</v>
      </c>
      <c r="AY706" s="19">
        <v>0</v>
      </c>
      <c r="AZ706" s="19" t="s">
        <v>37</v>
      </c>
    </row>
    <row r="707" spans="9:52" x14ac:dyDescent="0.15">
      <c r="I707" s="14">
        <v>45266</v>
      </c>
      <c r="J707" s="15">
        <v>0</v>
      </c>
      <c r="K707" s="15">
        <v>0</v>
      </c>
      <c r="L707" s="15">
        <v>0</v>
      </c>
      <c r="M707" s="15">
        <v>0</v>
      </c>
      <c r="N707" s="15">
        <v>0</v>
      </c>
      <c r="O707" s="15">
        <v>0</v>
      </c>
      <c r="P707" s="15">
        <v>0</v>
      </c>
      <c r="Q707" s="15">
        <v>0</v>
      </c>
      <c r="R707" s="15">
        <v>0</v>
      </c>
      <c r="S707" s="15">
        <v>0</v>
      </c>
      <c r="T707" s="15">
        <v>0</v>
      </c>
      <c r="U707" s="15">
        <v>0</v>
      </c>
      <c r="V707" s="15">
        <v>0</v>
      </c>
      <c r="W707" s="15">
        <v>0</v>
      </c>
      <c r="X707" s="15">
        <v>0</v>
      </c>
      <c r="Y707" s="15">
        <v>0</v>
      </c>
      <c r="Z707" s="15">
        <v>0</v>
      </c>
      <c r="AA707" s="15">
        <v>0</v>
      </c>
      <c r="AB707" s="15">
        <v>0</v>
      </c>
      <c r="AC707" s="15">
        <v>0</v>
      </c>
      <c r="AD707" s="15">
        <v>0</v>
      </c>
      <c r="AE707" s="15">
        <v>0</v>
      </c>
      <c r="AF707" s="15">
        <v>0</v>
      </c>
      <c r="AG707" s="15">
        <v>0</v>
      </c>
      <c r="AH707" s="15">
        <v>0</v>
      </c>
      <c r="AI707" s="15">
        <v>0</v>
      </c>
      <c r="AJ707" s="15">
        <v>0</v>
      </c>
      <c r="AK707" s="15">
        <v>0</v>
      </c>
      <c r="AL707" s="15">
        <v>0</v>
      </c>
      <c r="AM707" s="15">
        <v>0</v>
      </c>
      <c r="AN707" s="15">
        <v>0</v>
      </c>
      <c r="AP707" s="16">
        <v>0</v>
      </c>
      <c r="AQ707" s="17">
        <v>12</v>
      </c>
      <c r="AR707" s="18" t="s">
        <v>37</v>
      </c>
      <c r="AS707" s="19">
        <v>0</v>
      </c>
      <c r="AT707" s="19" t="s">
        <v>37</v>
      </c>
      <c r="AV707" s="16">
        <v>0</v>
      </c>
      <c r="AW707" s="17">
        <v>49</v>
      </c>
      <c r="AX707" s="18" t="s">
        <v>37</v>
      </c>
      <c r="AY707" s="19">
        <v>0</v>
      </c>
      <c r="AZ707" s="19" t="s">
        <v>37</v>
      </c>
    </row>
    <row r="708" spans="9:52" x14ac:dyDescent="0.15">
      <c r="I708" s="14">
        <v>45267</v>
      </c>
      <c r="J708" s="15">
        <v>0</v>
      </c>
      <c r="K708" s="15">
        <v>0</v>
      </c>
      <c r="L708" s="15">
        <v>0</v>
      </c>
      <c r="M708" s="15">
        <v>0</v>
      </c>
      <c r="N708" s="15">
        <v>0</v>
      </c>
      <c r="O708" s="15">
        <v>0</v>
      </c>
      <c r="P708" s="15">
        <v>0</v>
      </c>
      <c r="Q708" s="15">
        <v>0</v>
      </c>
      <c r="R708" s="15">
        <v>0</v>
      </c>
      <c r="S708" s="15">
        <v>0</v>
      </c>
      <c r="T708" s="15">
        <v>0</v>
      </c>
      <c r="U708" s="15">
        <v>0</v>
      </c>
      <c r="V708" s="15">
        <v>0</v>
      </c>
      <c r="W708" s="15">
        <v>0</v>
      </c>
      <c r="X708" s="15">
        <v>0</v>
      </c>
      <c r="Y708" s="15">
        <v>0</v>
      </c>
      <c r="Z708" s="15">
        <v>0</v>
      </c>
      <c r="AA708" s="15">
        <v>0</v>
      </c>
      <c r="AB708" s="15">
        <v>0</v>
      </c>
      <c r="AC708" s="15">
        <v>0</v>
      </c>
      <c r="AD708" s="15">
        <v>0</v>
      </c>
      <c r="AE708" s="15">
        <v>0</v>
      </c>
      <c r="AF708" s="15">
        <v>0</v>
      </c>
      <c r="AG708" s="15">
        <v>0</v>
      </c>
      <c r="AH708" s="15">
        <v>0</v>
      </c>
      <c r="AI708" s="15">
        <v>0</v>
      </c>
      <c r="AJ708" s="15">
        <v>0</v>
      </c>
      <c r="AK708" s="15">
        <v>0</v>
      </c>
      <c r="AL708" s="15">
        <v>0</v>
      </c>
      <c r="AM708" s="15">
        <v>0</v>
      </c>
      <c r="AN708" s="15">
        <v>0</v>
      </c>
      <c r="AP708" s="16">
        <v>0</v>
      </c>
      <c r="AQ708" s="17">
        <v>12</v>
      </c>
      <c r="AR708" s="18" t="s">
        <v>37</v>
      </c>
      <c r="AS708" s="19">
        <v>0</v>
      </c>
      <c r="AT708" s="19" t="s">
        <v>37</v>
      </c>
      <c r="AV708" s="16">
        <v>0</v>
      </c>
      <c r="AW708" s="17">
        <v>49</v>
      </c>
      <c r="AX708" s="18" t="s">
        <v>37</v>
      </c>
      <c r="AY708" s="19">
        <v>0</v>
      </c>
      <c r="AZ708" s="19" t="s">
        <v>37</v>
      </c>
    </row>
    <row r="709" spans="9:52" x14ac:dyDescent="0.15">
      <c r="I709" s="14">
        <v>45268</v>
      </c>
      <c r="J709" s="15">
        <v>0</v>
      </c>
      <c r="K709" s="15">
        <v>0</v>
      </c>
      <c r="L709" s="15">
        <v>0</v>
      </c>
      <c r="M709" s="15">
        <v>0</v>
      </c>
      <c r="N709" s="15">
        <v>0</v>
      </c>
      <c r="O709" s="15">
        <v>0</v>
      </c>
      <c r="P709" s="15">
        <v>0</v>
      </c>
      <c r="Q709" s="15">
        <v>0</v>
      </c>
      <c r="R709" s="15">
        <v>0</v>
      </c>
      <c r="S709" s="15">
        <v>0</v>
      </c>
      <c r="T709" s="15">
        <v>0</v>
      </c>
      <c r="U709" s="15">
        <v>0</v>
      </c>
      <c r="V709" s="15">
        <v>0</v>
      </c>
      <c r="W709" s="15">
        <v>0</v>
      </c>
      <c r="X709" s="15">
        <v>0</v>
      </c>
      <c r="Y709" s="15">
        <v>0</v>
      </c>
      <c r="Z709" s="15">
        <v>0</v>
      </c>
      <c r="AA709" s="15">
        <v>0</v>
      </c>
      <c r="AB709" s="15">
        <v>0</v>
      </c>
      <c r="AC709" s="15">
        <v>0</v>
      </c>
      <c r="AD709" s="15">
        <v>0</v>
      </c>
      <c r="AE709" s="15">
        <v>0</v>
      </c>
      <c r="AF709" s="15">
        <v>0</v>
      </c>
      <c r="AG709" s="15">
        <v>0</v>
      </c>
      <c r="AH709" s="15">
        <v>0</v>
      </c>
      <c r="AI709" s="15">
        <v>0</v>
      </c>
      <c r="AJ709" s="15">
        <v>0</v>
      </c>
      <c r="AK709" s="15">
        <v>0</v>
      </c>
      <c r="AL709" s="15">
        <v>0</v>
      </c>
      <c r="AM709" s="15">
        <v>0</v>
      </c>
      <c r="AN709" s="15">
        <v>0</v>
      </c>
      <c r="AP709" s="16">
        <v>0</v>
      </c>
      <c r="AQ709" s="17">
        <v>12</v>
      </c>
      <c r="AR709" s="18" t="s">
        <v>37</v>
      </c>
      <c r="AS709" s="19">
        <v>0</v>
      </c>
      <c r="AT709" s="19" t="s">
        <v>37</v>
      </c>
      <c r="AV709" s="16">
        <v>0</v>
      </c>
      <c r="AW709" s="17">
        <v>49</v>
      </c>
      <c r="AX709" s="18" t="s">
        <v>37</v>
      </c>
      <c r="AY709" s="19">
        <v>0</v>
      </c>
      <c r="AZ709" s="19" t="s">
        <v>37</v>
      </c>
    </row>
    <row r="710" spans="9:52" x14ac:dyDescent="0.15">
      <c r="I710" s="14">
        <v>45269</v>
      </c>
      <c r="J710" s="15">
        <v>0</v>
      </c>
      <c r="K710" s="15">
        <v>0</v>
      </c>
      <c r="L710" s="15">
        <v>0</v>
      </c>
      <c r="M710" s="15">
        <v>0</v>
      </c>
      <c r="N710" s="15">
        <v>0</v>
      </c>
      <c r="O710" s="15">
        <v>0</v>
      </c>
      <c r="P710" s="15">
        <v>0</v>
      </c>
      <c r="Q710" s="15">
        <v>0</v>
      </c>
      <c r="R710" s="15">
        <v>0</v>
      </c>
      <c r="S710" s="15">
        <v>0</v>
      </c>
      <c r="T710" s="15">
        <v>0</v>
      </c>
      <c r="U710" s="15">
        <v>0</v>
      </c>
      <c r="V710" s="15">
        <v>0</v>
      </c>
      <c r="W710" s="15">
        <v>0</v>
      </c>
      <c r="X710" s="15">
        <v>0</v>
      </c>
      <c r="Y710" s="15">
        <v>0</v>
      </c>
      <c r="Z710" s="15">
        <v>0</v>
      </c>
      <c r="AA710" s="15">
        <v>0</v>
      </c>
      <c r="AB710" s="15">
        <v>0</v>
      </c>
      <c r="AC710" s="15">
        <v>0</v>
      </c>
      <c r="AD710" s="15">
        <v>0</v>
      </c>
      <c r="AE710" s="15">
        <v>0</v>
      </c>
      <c r="AF710" s="15">
        <v>0</v>
      </c>
      <c r="AG710" s="15">
        <v>0</v>
      </c>
      <c r="AH710" s="15">
        <v>0</v>
      </c>
      <c r="AI710" s="15">
        <v>0</v>
      </c>
      <c r="AJ710" s="15">
        <v>0</v>
      </c>
      <c r="AK710" s="15">
        <v>0</v>
      </c>
      <c r="AL710" s="15">
        <v>0</v>
      </c>
      <c r="AM710" s="15">
        <v>0</v>
      </c>
      <c r="AN710" s="15">
        <v>0</v>
      </c>
      <c r="AP710" s="16">
        <v>0</v>
      </c>
      <c r="AQ710" s="17">
        <v>12</v>
      </c>
      <c r="AR710" s="18" t="s">
        <v>37</v>
      </c>
      <c r="AS710" s="19">
        <v>0</v>
      </c>
      <c r="AT710" s="19" t="s">
        <v>37</v>
      </c>
      <c r="AV710" s="16">
        <v>0</v>
      </c>
      <c r="AW710" s="17">
        <v>49</v>
      </c>
      <c r="AX710" s="18">
        <v>49</v>
      </c>
      <c r="AY710" s="19">
        <v>0</v>
      </c>
      <c r="AZ710" s="19">
        <v>0</v>
      </c>
    </row>
    <row r="711" spans="9:52" x14ac:dyDescent="0.15">
      <c r="I711" s="14">
        <v>45270</v>
      </c>
      <c r="J711" s="15">
        <v>0</v>
      </c>
      <c r="K711" s="15">
        <v>0</v>
      </c>
      <c r="L711" s="15">
        <v>0</v>
      </c>
      <c r="M711" s="15">
        <v>0</v>
      </c>
      <c r="N711" s="15">
        <v>0</v>
      </c>
      <c r="O711" s="15">
        <v>0</v>
      </c>
      <c r="P711" s="15">
        <v>0</v>
      </c>
      <c r="Q711" s="15">
        <v>0</v>
      </c>
      <c r="R711" s="15">
        <v>0</v>
      </c>
      <c r="S711" s="15">
        <v>0</v>
      </c>
      <c r="T711" s="15">
        <v>0</v>
      </c>
      <c r="U711" s="15">
        <v>0</v>
      </c>
      <c r="V711" s="15">
        <v>0</v>
      </c>
      <c r="W711" s="15">
        <v>0</v>
      </c>
      <c r="X711" s="15">
        <v>0</v>
      </c>
      <c r="Y711" s="15">
        <v>0</v>
      </c>
      <c r="Z711" s="15">
        <v>0</v>
      </c>
      <c r="AA711" s="15">
        <v>0</v>
      </c>
      <c r="AB711" s="15">
        <v>0</v>
      </c>
      <c r="AC711" s="15">
        <v>0</v>
      </c>
      <c r="AD711" s="15">
        <v>0</v>
      </c>
      <c r="AE711" s="15">
        <v>0</v>
      </c>
      <c r="AF711" s="15">
        <v>0</v>
      </c>
      <c r="AG711" s="15">
        <v>0</v>
      </c>
      <c r="AH711" s="15">
        <v>0</v>
      </c>
      <c r="AI711" s="15">
        <v>0</v>
      </c>
      <c r="AJ711" s="15">
        <v>0</v>
      </c>
      <c r="AK711" s="15">
        <v>0</v>
      </c>
      <c r="AL711" s="15">
        <v>0</v>
      </c>
      <c r="AM711" s="15">
        <v>0</v>
      </c>
      <c r="AN711" s="15">
        <v>0</v>
      </c>
      <c r="AP711" s="16">
        <v>0</v>
      </c>
      <c r="AQ711" s="17">
        <v>12</v>
      </c>
      <c r="AR711" s="18" t="s">
        <v>37</v>
      </c>
      <c r="AS711" s="19">
        <v>0</v>
      </c>
      <c r="AT711" s="19" t="s">
        <v>37</v>
      </c>
      <c r="AV711" s="16">
        <v>0</v>
      </c>
      <c r="AW711" s="17">
        <v>50</v>
      </c>
      <c r="AX711" s="18" t="s">
        <v>37</v>
      </c>
      <c r="AY711" s="19">
        <v>0</v>
      </c>
      <c r="AZ711" s="19" t="s">
        <v>37</v>
      </c>
    </row>
    <row r="712" spans="9:52" x14ac:dyDescent="0.15">
      <c r="I712" s="14">
        <v>45271</v>
      </c>
      <c r="J712" s="15">
        <v>0</v>
      </c>
      <c r="K712" s="15">
        <v>0</v>
      </c>
      <c r="L712" s="15">
        <v>0</v>
      </c>
      <c r="M712" s="15">
        <v>0</v>
      </c>
      <c r="N712" s="15">
        <v>0</v>
      </c>
      <c r="O712" s="15">
        <v>0</v>
      </c>
      <c r="P712" s="15">
        <v>0</v>
      </c>
      <c r="Q712" s="15">
        <v>0</v>
      </c>
      <c r="R712" s="15">
        <v>0</v>
      </c>
      <c r="S712" s="15">
        <v>0</v>
      </c>
      <c r="T712" s="15">
        <v>0</v>
      </c>
      <c r="U712" s="15">
        <v>0</v>
      </c>
      <c r="V712" s="15">
        <v>0</v>
      </c>
      <c r="W712" s="15">
        <v>0</v>
      </c>
      <c r="X712" s="15">
        <v>0</v>
      </c>
      <c r="Y712" s="15">
        <v>0</v>
      </c>
      <c r="Z712" s="15">
        <v>0</v>
      </c>
      <c r="AA712" s="15">
        <v>0</v>
      </c>
      <c r="AB712" s="15">
        <v>0</v>
      </c>
      <c r="AC712" s="15">
        <v>0</v>
      </c>
      <c r="AD712" s="15">
        <v>0</v>
      </c>
      <c r="AE712" s="15">
        <v>0</v>
      </c>
      <c r="AF712" s="15">
        <v>0</v>
      </c>
      <c r="AG712" s="15">
        <v>0</v>
      </c>
      <c r="AH712" s="15">
        <v>0</v>
      </c>
      <c r="AI712" s="15">
        <v>0</v>
      </c>
      <c r="AJ712" s="15">
        <v>0</v>
      </c>
      <c r="AK712" s="15">
        <v>0</v>
      </c>
      <c r="AL712" s="15">
        <v>0</v>
      </c>
      <c r="AM712" s="15">
        <v>0</v>
      </c>
      <c r="AN712" s="15">
        <v>0</v>
      </c>
      <c r="AP712" s="16">
        <v>0</v>
      </c>
      <c r="AQ712" s="17">
        <v>12</v>
      </c>
      <c r="AR712" s="18" t="s">
        <v>37</v>
      </c>
      <c r="AS712" s="19">
        <v>0</v>
      </c>
      <c r="AT712" s="19" t="s">
        <v>37</v>
      </c>
      <c r="AV712" s="16">
        <v>0</v>
      </c>
      <c r="AW712" s="17">
        <v>50</v>
      </c>
      <c r="AX712" s="18" t="s">
        <v>37</v>
      </c>
      <c r="AY712" s="19">
        <v>0</v>
      </c>
      <c r="AZ712" s="19" t="s">
        <v>37</v>
      </c>
    </row>
    <row r="713" spans="9:52" x14ac:dyDescent="0.15">
      <c r="I713" s="14">
        <v>45272</v>
      </c>
      <c r="J713" s="15">
        <v>0</v>
      </c>
      <c r="K713" s="15">
        <v>0</v>
      </c>
      <c r="L713" s="15">
        <v>0</v>
      </c>
      <c r="M713" s="15">
        <v>0</v>
      </c>
      <c r="N713" s="15">
        <v>0</v>
      </c>
      <c r="O713" s="15">
        <v>0</v>
      </c>
      <c r="P713" s="15">
        <v>0</v>
      </c>
      <c r="Q713" s="15">
        <v>0</v>
      </c>
      <c r="R713" s="15">
        <v>0</v>
      </c>
      <c r="S713" s="15">
        <v>0</v>
      </c>
      <c r="T713" s="15">
        <v>0</v>
      </c>
      <c r="U713" s="15">
        <v>0</v>
      </c>
      <c r="V713" s="15">
        <v>0</v>
      </c>
      <c r="W713" s="15">
        <v>0</v>
      </c>
      <c r="X713" s="15">
        <v>0</v>
      </c>
      <c r="Y713" s="15">
        <v>0</v>
      </c>
      <c r="Z713" s="15">
        <v>0</v>
      </c>
      <c r="AA713" s="15">
        <v>0</v>
      </c>
      <c r="AB713" s="15">
        <v>0</v>
      </c>
      <c r="AC713" s="15">
        <v>0</v>
      </c>
      <c r="AD713" s="15">
        <v>0</v>
      </c>
      <c r="AE713" s="15">
        <v>0</v>
      </c>
      <c r="AF713" s="15">
        <v>0</v>
      </c>
      <c r="AG713" s="15">
        <v>0</v>
      </c>
      <c r="AH713" s="15">
        <v>0</v>
      </c>
      <c r="AI713" s="15">
        <v>0</v>
      </c>
      <c r="AJ713" s="15">
        <v>0</v>
      </c>
      <c r="AK713" s="15">
        <v>0</v>
      </c>
      <c r="AL713" s="15">
        <v>0</v>
      </c>
      <c r="AM713" s="15">
        <v>0</v>
      </c>
      <c r="AN713" s="15">
        <v>0</v>
      </c>
      <c r="AP713" s="16">
        <v>0</v>
      </c>
      <c r="AQ713" s="17">
        <v>12</v>
      </c>
      <c r="AR713" s="18" t="s">
        <v>37</v>
      </c>
      <c r="AS713" s="19">
        <v>0</v>
      </c>
      <c r="AT713" s="19" t="s">
        <v>37</v>
      </c>
      <c r="AV713" s="16">
        <v>0</v>
      </c>
      <c r="AW713" s="17">
        <v>50</v>
      </c>
      <c r="AX713" s="18" t="s">
        <v>37</v>
      </c>
      <c r="AY713" s="19">
        <v>0</v>
      </c>
      <c r="AZ713" s="19" t="s">
        <v>37</v>
      </c>
    </row>
    <row r="714" spans="9:52" x14ac:dyDescent="0.15">
      <c r="I714" s="14">
        <v>45273</v>
      </c>
      <c r="J714" s="15">
        <v>0</v>
      </c>
      <c r="K714" s="15">
        <v>0</v>
      </c>
      <c r="L714" s="15">
        <v>0</v>
      </c>
      <c r="M714" s="15">
        <v>0</v>
      </c>
      <c r="N714" s="15">
        <v>0</v>
      </c>
      <c r="O714" s="15">
        <v>0</v>
      </c>
      <c r="P714" s="15">
        <v>0</v>
      </c>
      <c r="Q714" s="15">
        <v>0</v>
      </c>
      <c r="R714" s="15">
        <v>0</v>
      </c>
      <c r="S714" s="15">
        <v>0</v>
      </c>
      <c r="T714" s="15">
        <v>0</v>
      </c>
      <c r="U714" s="15">
        <v>0</v>
      </c>
      <c r="V714" s="15">
        <v>0</v>
      </c>
      <c r="W714" s="15">
        <v>0</v>
      </c>
      <c r="X714" s="15">
        <v>0</v>
      </c>
      <c r="Y714" s="15">
        <v>0</v>
      </c>
      <c r="Z714" s="15">
        <v>0</v>
      </c>
      <c r="AA714" s="15">
        <v>0</v>
      </c>
      <c r="AB714" s="15">
        <v>0</v>
      </c>
      <c r="AC714" s="15">
        <v>0</v>
      </c>
      <c r="AD714" s="15">
        <v>0</v>
      </c>
      <c r="AE714" s="15">
        <v>0</v>
      </c>
      <c r="AF714" s="15">
        <v>0</v>
      </c>
      <c r="AG714" s="15">
        <v>0</v>
      </c>
      <c r="AH714" s="15">
        <v>0</v>
      </c>
      <c r="AI714" s="15">
        <v>0</v>
      </c>
      <c r="AJ714" s="15">
        <v>0</v>
      </c>
      <c r="AK714" s="15">
        <v>0</v>
      </c>
      <c r="AL714" s="15">
        <v>0</v>
      </c>
      <c r="AM714" s="15">
        <v>0</v>
      </c>
      <c r="AN714" s="15">
        <v>0</v>
      </c>
      <c r="AP714" s="16">
        <v>0</v>
      </c>
      <c r="AQ714" s="17">
        <v>12</v>
      </c>
      <c r="AR714" s="18" t="s">
        <v>37</v>
      </c>
      <c r="AS714" s="19">
        <v>0</v>
      </c>
      <c r="AT714" s="19" t="s">
        <v>37</v>
      </c>
      <c r="AV714" s="16">
        <v>0</v>
      </c>
      <c r="AW714" s="17">
        <v>50</v>
      </c>
      <c r="AX714" s="18" t="s">
        <v>37</v>
      </c>
      <c r="AY714" s="19">
        <v>0</v>
      </c>
      <c r="AZ714" s="19" t="s">
        <v>37</v>
      </c>
    </row>
    <row r="715" spans="9:52" x14ac:dyDescent="0.15">
      <c r="I715" s="14">
        <v>45274</v>
      </c>
      <c r="J715" s="15">
        <v>0</v>
      </c>
      <c r="K715" s="15">
        <v>0</v>
      </c>
      <c r="L715" s="15">
        <v>0</v>
      </c>
      <c r="M715" s="15">
        <v>0</v>
      </c>
      <c r="N715" s="15">
        <v>0</v>
      </c>
      <c r="O715" s="15">
        <v>0</v>
      </c>
      <c r="P715" s="15">
        <v>0</v>
      </c>
      <c r="Q715" s="15">
        <v>0</v>
      </c>
      <c r="R715" s="15">
        <v>0</v>
      </c>
      <c r="S715" s="15">
        <v>0</v>
      </c>
      <c r="T715" s="15">
        <v>0</v>
      </c>
      <c r="U715" s="15">
        <v>0</v>
      </c>
      <c r="V715" s="15">
        <v>0</v>
      </c>
      <c r="W715" s="15">
        <v>0</v>
      </c>
      <c r="X715" s="15">
        <v>0</v>
      </c>
      <c r="Y715" s="15">
        <v>0</v>
      </c>
      <c r="Z715" s="15">
        <v>0</v>
      </c>
      <c r="AA715" s="15">
        <v>0</v>
      </c>
      <c r="AB715" s="15">
        <v>0</v>
      </c>
      <c r="AC715" s="15">
        <v>0</v>
      </c>
      <c r="AD715" s="15">
        <v>0</v>
      </c>
      <c r="AE715" s="15">
        <v>0</v>
      </c>
      <c r="AF715" s="15">
        <v>0</v>
      </c>
      <c r="AG715" s="15">
        <v>0</v>
      </c>
      <c r="AH715" s="15">
        <v>0</v>
      </c>
      <c r="AI715" s="15">
        <v>0</v>
      </c>
      <c r="AJ715" s="15">
        <v>0</v>
      </c>
      <c r="AK715" s="15">
        <v>0</v>
      </c>
      <c r="AL715" s="15">
        <v>0</v>
      </c>
      <c r="AM715" s="15">
        <v>0</v>
      </c>
      <c r="AN715" s="15">
        <v>0</v>
      </c>
      <c r="AP715" s="16">
        <v>0</v>
      </c>
      <c r="AQ715" s="17">
        <v>12</v>
      </c>
      <c r="AR715" s="18" t="s">
        <v>37</v>
      </c>
      <c r="AS715" s="19">
        <v>0</v>
      </c>
      <c r="AT715" s="19" t="s">
        <v>37</v>
      </c>
      <c r="AV715" s="16">
        <v>0</v>
      </c>
      <c r="AW715" s="17">
        <v>50</v>
      </c>
      <c r="AX715" s="18" t="s">
        <v>37</v>
      </c>
      <c r="AY715" s="19">
        <v>0</v>
      </c>
      <c r="AZ715" s="19" t="s">
        <v>37</v>
      </c>
    </row>
    <row r="716" spans="9:52" x14ac:dyDescent="0.15">
      <c r="I716" s="14">
        <v>45275</v>
      </c>
      <c r="J716" s="15">
        <v>0</v>
      </c>
      <c r="K716" s="15">
        <v>0</v>
      </c>
      <c r="L716" s="15">
        <v>0</v>
      </c>
      <c r="M716" s="15">
        <v>0</v>
      </c>
      <c r="N716" s="15">
        <v>0</v>
      </c>
      <c r="O716" s="15">
        <v>0</v>
      </c>
      <c r="P716" s="15">
        <v>0</v>
      </c>
      <c r="Q716" s="15">
        <v>0</v>
      </c>
      <c r="R716" s="15">
        <v>0</v>
      </c>
      <c r="S716" s="15">
        <v>0</v>
      </c>
      <c r="T716" s="15">
        <v>0</v>
      </c>
      <c r="U716" s="15">
        <v>0</v>
      </c>
      <c r="V716" s="15">
        <v>0</v>
      </c>
      <c r="W716" s="15">
        <v>0</v>
      </c>
      <c r="X716" s="15">
        <v>0</v>
      </c>
      <c r="Y716" s="15">
        <v>0</v>
      </c>
      <c r="Z716" s="15">
        <v>0</v>
      </c>
      <c r="AA716" s="15">
        <v>0</v>
      </c>
      <c r="AB716" s="15">
        <v>0</v>
      </c>
      <c r="AC716" s="15">
        <v>0</v>
      </c>
      <c r="AD716" s="15">
        <v>0</v>
      </c>
      <c r="AE716" s="15">
        <v>0</v>
      </c>
      <c r="AF716" s="15">
        <v>0</v>
      </c>
      <c r="AG716" s="15">
        <v>0</v>
      </c>
      <c r="AH716" s="15">
        <v>0</v>
      </c>
      <c r="AI716" s="15">
        <v>0</v>
      </c>
      <c r="AJ716" s="15">
        <v>0</v>
      </c>
      <c r="AK716" s="15">
        <v>0</v>
      </c>
      <c r="AL716" s="15">
        <v>0</v>
      </c>
      <c r="AM716" s="15">
        <v>0</v>
      </c>
      <c r="AN716" s="15">
        <v>0</v>
      </c>
      <c r="AP716" s="16">
        <v>0</v>
      </c>
      <c r="AQ716" s="17">
        <v>12</v>
      </c>
      <c r="AR716" s="18" t="s">
        <v>37</v>
      </c>
      <c r="AS716" s="19">
        <v>0</v>
      </c>
      <c r="AT716" s="19" t="s">
        <v>37</v>
      </c>
      <c r="AV716" s="16">
        <v>0</v>
      </c>
      <c r="AW716" s="17">
        <v>50</v>
      </c>
      <c r="AX716" s="18" t="s">
        <v>37</v>
      </c>
      <c r="AY716" s="19">
        <v>0</v>
      </c>
      <c r="AZ716" s="19" t="s">
        <v>37</v>
      </c>
    </row>
    <row r="717" spans="9:52" x14ac:dyDescent="0.15">
      <c r="I717" s="14">
        <v>45276</v>
      </c>
      <c r="J717" s="15">
        <v>0</v>
      </c>
      <c r="K717" s="15">
        <v>0</v>
      </c>
      <c r="L717" s="15">
        <v>0</v>
      </c>
      <c r="M717" s="15">
        <v>0</v>
      </c>
      <c r="N717" s="15">
        <v>0</v>
      </c>
      <c r="O717" s="15">
        <v>0</v>
      </c>
      <c r="P717" s="15">
        <v>0</v>
      </c>
      <c r="Q717" s="15">
        <v>0</v>
      </c>
      <c r="R717" s="15">
        <v>0</v>
      </c>
      <c r="S717" s="15">
        <v>0</v>
      </c>
      <c r="T717" s="15">
        <v>0</v>
      </c>
      <c r="U717" s="15">
        <v>0</v>
      </c>
      <c r="V717" s="15">
        <v>0</v>
      </c>
      <c r="W717" s="15">
        <v>0</v>
      </c>
      <c r="X717" s="15">
        <v>0</v>
      </c>
      <c r="Y717" s="15">
        <v>0</v>
      </c>
      <c r="Z717" s="15">
        <v>0</v>
      </c>
      <c r="AA717" s="15">
        <v>0</v>
      </c>
      <c r="AB717" s="15">
        <v>0</v>
      </c>
      <c r="AC717" s="15">
        <v>0</v>
      </c>
      <c r="AD717" s="15">
        <v>0</v>
      </c>
      <c r="AE717" s="15">
        <v>0</v>
      </c>
      <c r="AF717" s="15">
        <v>0</v>
      </c>
      <c r="AG717" s="15">
        <v>0</v>
      </c>
      <c r="AH717" s="15">
        <v>0</v>
      </c>
      <c r="AI717" s="15">
        <v>0</v>
      </c>
      <c r="AJ717" s="15">
        <v>0</v>
      </c>
      <c r="AK717" s="15">
        <v>0</v>
      </c>
      <c r="AL717" s="15">
        <v>0</v>
      </c>
      <c r="AM717" s="15">
        <v>0</v>
      </c>
      <c r="AN717" s="15">
        <v>0</v>
      </c>
      <c r="AP717" s="16">
        <v>0</v>
      </c>
      <c r="AQ717" s="17">
        <v>12</v>
      </c>
      <c r="AR717" s="18" t="s">
        <v>37</v>
      </c>
      <c r="AS717" s="19">
        <v>0</v>
      </c>
      <c r="AT717" s="19" t="s">
        <v>37</v>
      </c>
      <c r="AV717" s="16">
        <v>0</v>
      </c>
      <c r="AW717" s="17">
        <v>50</v>
      </c>
      <c r="AX717" s="18">
        <v>50</v>
      </c>
      <c r="AY717" s="19">
        <v>0</v>
      </c>
      <c r="AZ717" s="19">
        <v>0</v>
      </c>
    </row>
    <row r="718" spans="9:52" x14ac:dyDescent="0.15">
      <c r="I718" s="14">
        <v>45277</v>
      </c>
      <c r="J718" s="15">
        <v>0</v>
      </c>
      <c r="K718" s="15">
        <v>0</v>
      </c>
      <c r="L718" s="15">
        <v>0</v>
      </c>
      <c r="M718" s="15">
        <v>0</v>
      </c>
      <c r="N718" s="15">
        <v>0</v>
      </c>
      <c r="O718" s="15">
        <v>0</v>
      </c>
      <c r="P718" s="15">
        <v>0</v>
      </c>
      <c r="Q718" s="15">
        <v>0</v>
      </c>
      <c r="R718" s="15">
        <v>0</v>
      </c>
      <c r="S718" s="15">
        <v>0</v>
      </c>
      <c r="T718" s="15">
        <v>0</v>
      </c>
      <c r="U718" s="15">
        <v>0</v>
      </c>
      <c r="V718" s="15">
        <v>0</v>
      </c>
      <c r="W718" s="15">
        <v>0</v>
      </c>
      <c r="X718" s="15">
        <v>0</v>
      </c>
      <c r="Y718" s="15">
        <v>0</v>
      </c>
      <c r="Z718" s="15">
        <v>0</v>
      </c>
      <c r="AA718" s="15">
        <v>0</v>
      </c>
      <c r="AB718" s="15">
        <v>0</v>
      </c>
      <c r="AC718" s="15">
        <v>0</v>
      </c>
      <c r="AD718" s="15">
        <v>0</v>
      </c>
      <c r="AE718" s="15">
        <v>0</v>
      </c>
      <c r="AF718" s="15">
        <v>0</v>
      </c>
      <c r="AG718" s="15">
        <v>0</v>
      </c>
      <c r="AH718" s="15">
        <v>0</v>
      </c>
      <c r="AI718" s="15">
        <v>0</v>
      </c>
      <c r="AJ718" s="15">
        <v>0</v>
      </c>
      <c r="AK718" s="15">
        <v>0</v>
      </c>
      <c r="AL718" s="15">
        <v>0</v>
      </c>
      <c r="AM718" s="15">
        <v>0</v>
      </c>
      <c r="AN718" s="15">
        <v>0</v>
      </c>
      <c r="AP718" s="16">
        <v>0</v>
      </c>
      <c r="AQ718" s="17">
        <v>12</v>
      </c>
      <c r="AR718" s="18" t="s">
        <v>37</v>
      </c>
      <c r="AS718" s="19">
        <v>0</v>
      </c>
      <c r="AT718" s="19" t="s">
        <v>37</v>
      </c>
      <c r="AV718" s="16">
        <v>0</v>
      </c>
      <c r="AW718" s="17">
        <v>51</v>
      </c>
      <c r="AX718" s="18" t="s">
        <v>37</v>
      </c>
      <c r="AY718" s="19">
        <v>0</v>
      </c>
      <c r="AZ718" s="19" t="s">
        <v>37</v>
      </c>
    </row>
    <row r="719" spans="9:52" x14ac:dyDescent="0.15">
      <c r="I719" s="14">
        <v>45278</v>
      </c>
      <c r="J719" s="15">
        <v>0</v>
      </c>
      <c r="K719" s="15">
        <v>0</v>
      </c>
      <c r="L719" s="15">
        <v>0</v>
      </c>
      <c r="M719" s="15">
        <v>0</v>
      </c>
      <c r="N719" s="15">
        <v>0</v>
      </c>
      <c r="O719" s="15">
        <v>0</v>
      </c>
      <c r="P719" s="15">
        <v>0</v>
      </c>
      <c r="Q719" s="15">
        <v>0</v>
      </c>
      <c r="R719" s="15">
        <v>0</v>
      </c>
      <c r="S719" s="15">
        <v>0</v>
      </c>
      <c r="T719" s="15">
        <v>0</v>
      </c>
      <c r="U719" s="15">
        <v>0</v>
      </c>
      <c r="V719" s="15">
        <v>0</v>
      </c>
      <c r="W719" s="15">
        <v>0</v>
      </c>
      <c r="X719" s="15">
        <v>0</v>
      </c>
      <c r="Y719" s="15">
        <v>0</v>
      </c>
      <c r="Z719" s="15">
        <v>0</v>
      </c>
      <c r="AA719" s="15">
        <v>0</v>
      </c>
      <c r="AB719" s="15">
        <v>0</v>
      </c>
      <c r="AC719" s="15">
        <v>0</v>
      </c>
      <c r="AD719" s="15">
        <v>0</v>
      </c>
      <c r="AE719" s="15">
        <v>0</v>
      </c>
      <c r="AF719" s="15">
        <v>0</v>
      </c>
      <c r="AG719" s="15">
        <v>0</v>
      </c>
      <c r="AH719" s="15">
        <v>0</v>
      </c>
      <c r="AI719" s="15">
        <v>0</v>
      </c>
      <c r="AJ719" s="15">
        <v>0</v>
      </c>
      <c r="AK719" s="15">
        <v>0</v>
      </c>
      <c r="AL719" s="15">
        <v>0</v>
      </c>
      <c r="AM719" s="15">
        <v>0</v>
      </c>
      <c r="AN719" s="15">
        <v>0</v>
      </c>
      <c r="AP719" s="16">
        <v>0</v>
      </c>
      <c r="AQ719" s="17">
        <v>12</v>
      </c>
      <c r="AR719" s="18" t="s">
        <v>37</v>
      </c>
      <c r="AS719" s="19">
        <v>0</v>
      </c>
      <c r="AT719" s="19" t="s">
        <v>37</v>
      </c>
      <c r="AV719" s="16">
        <v>0</v>
      </c>
      <c r="AW719" s="17">
        <v>51</v>
      </c>
      <c r="AX719" s="18" t="s">
        <v>37</v>
      </c>
      <c r="AY719" s="19">
        <v>0</v>
      </c>
      <c r="AZ719" s="19" t="s">
        <v>37</v>
      </c>
    </row>
    <row r="720" spans="9:52" x14ac:dyDescent="0.15">
      <c r="I720" s="14">
        <v>45279</v>
      </c>
      <c r="J720" s="15">
        <v>0</v>
      </c>
      <c r="K720" s="15">
        <v>0</v>
      </c>
      <c r="L720" s="15">
        <v>0</v>
      </c>
      <c r="M720" s="15">
        <v>0</v>
      </c>
      <c r="N720" s="15">
        <v>0</v>
      </c>
      <c r="O720" s="15">
        <v>0</v>
      </c>
      <c r="P720" s="15">
        <v>0</v>
      </c>
      <c r="Q720" s="15">
        <v>0</v>
      </c>
      <c r="R720" s="15">
        <v>0</v>
      </c>
      <c r="S720" s="15">
        <v>0</v>
      </c>
      <c r="T720" s="15">
        <v>0</v>
      </c>
      <c r="U720" s="15">
        <v>0</v>
      </c>
      <c r="V720" s="15">
        <v>0</v>
      </c>
      <c r="W720" s="15">
        <v>0</v>
      </c>
      <c r="X720" s="15">
        <v>0</v>
      </c>
      <c r="Y720" s="15">
        <v>0</v>
      </c>
      <c r="Z720" s="15">
        <v>0</v>
      </c>
      <c r="AA720" s="15">
        <v>0</v>
      </c>
      <c r="AB720" s="15">
        <v>0</v>
      </c>
      <c r="AC720" s="15">
        <v>0</v>
      </c>
      <c r="AD720" s="15">
        <v>0</v>
      </c>
      <c r="AE720" s="15">
        <v>0</v>
      </c>
      <c r="AF720" s="15">
        <v>0</v>
      </c>
      <c r="AG720" s="15">
        <v>0</v>
      </c>
      <c r="AH720" s="15">
        <v>0</v>
      </c>
      <c r="AI720" s="15">
        <v>0</v>
      </c>
      <c r="AJ720" s="15">
        <v>0</v>
      </c>
      <c r="AK720" s="15">
        <v>0</v>
      </c>
      <c r="AL720" s="15">
        <v>0</v>
      </c>
      <c r="AM720" s="15">
        <v>0</v>
      </c>
      <c r="AN720" s="15">
        <v>0</v>
      </c>
      <c r="AP720" s="16">
        <v>0</v>
      </c>
      <c r="AQ720" s="17">
        <v>12</v>
      </c>
      <c r="AR720" s="18" t="s">
        <v>37</v>
      </c>
      <c r="AS720" s="19">
        <v>0</v>
      </c>
      <c r="AT720" s="19" t="s">
        <v>37</v>
      </c>
      <c r="AV720" s="16">
        <v>0</v>
      </c>
      <c r="AW720" s="17">
        <v>51</v>
      </c>
      <c r="AX720" s="18" t="s">
        <v>37</v>
      </c>
      <c r="AY720" s="19">
        <v>0</v>
      </c>
      <c r="AZ720" s="19" t="s">
        <v>37</v>
      </c>
    </row>
    <row r="721" spans="9:52" x14ac:dyDescent="0.15">
      <c r="I721" s="14">
        <v>45280</v>
      </c>
      <c r="J721" s="15">
        <v>0</v>
      </c>
      <c r="K721" s="15">
        <v>0</v>
      </c>
      <c r="L721" s="15">
        <v>0</v>
      </c>
      <c r="M721" s="15">
        <v>0</v>
      </c>
      <c r="N721" s="15">
        <v>0</v>
      </c>
      <c r="O721" s="15">
        <v>0</v>
      </c>
      <c r="P721" s="15">
        <v>0</v>
      </c>
      <c r="Q721" s="15">
        <v>0</v>
      </c>
      <c r="R721" s="15">
        <v>0</v>
      </c>
      <c r="S721" s="15">
        <v>0</v>
      </c>
      <c r="T721" s="15">
        <v>0</v>
      </c>
      <c r="U721" s="15">
        <v>0</v>
      </c>
      <c r="V721" s="15">
        <v>0</v>
      </c>
      <c r="W721" s="15">
        <v>0</v>
      </c>
      <c r="X721" s="15">
        <v>0</v>
      </c>
      <c r="Y721" s="15">
        <v>0</v>
      </c>
      <c r="Z721" s="15">
        <v>0</v>
      </c>
      <c r="AA721" s="15">
        <v>0</v>
      </c>
      <c r="AB721" s="15">
        <v>0</v>
      </c>
      <c r="AC721" s="15">
        <v>0</v>
      </c>
      <c r="AD721" s="15">
        <v>0</v>
      </c>
      <c r="AE721" s="15">
        <v>0</v>
      </c>
      <c r="AF721" s="15">
        <v>0</v>
      </c>
      <c r="AG721" s="15">
        <v>0</v>
      </c>
      <c r="AH721" s="15">
        <v>0</v>
      </c>
      <c r="AI721" s="15">
        <v>0</v>
      </c>
      <c r="AJ721" s="15">
        <v>0</v>
      </c>
      <c r="AK721" s="15">
        <v>0</v>
      </c>
      <c r="AL721" s="15">
        <v>0</v>
      </c>
      <c r="AM721" s="15">
        <v>0</v>
      </c>
      <c r="AN721" s="15">
        <v>0</v>
      </c>
      <c r="AP721" s="16">
        <v>0</v>
      </c>
      <c r="AQ721" s="17">
        <v>12</v>
      </c>
      <c r="AR721" s="18" t="s">
        <v>37</v>
      </c>
      <c r="AS721" s="19">
        <v>0</v>
      </c>
      <c r="AT721" s="19" t="s">
        <v>37</v>
      </c>
      <c r="AV721" s="16">
        <v>0</v>
      </c>
      <c r="AW721" s="17">
        <v>51</v>
      </c>
      <c r="AX721" s="18" t="s">
        <v>37</v>
      </c>
      <c r="AY721" s="19">
        <v>0</v>
      </c>
      <c r="AZ721" s="19" t="s">
        <v>37</v>
      </c>
    </row>
    <row r="722" spans="9:52" x14ac:dyDescent="0.15">
      <c r="I722" s="14">
        <v>45281</v>
      </c>
      <c r="J722" s="15">
        <v>0</v>
      </c>
      <c r="K722" s="15">
        <v>0</v>
      </c>
      <c r="L722" s="15">
        <v>0</v>
      </c>
      <c r="M722" s="15">
        <v>0</v>
      </c>
      <c r="N722" s="15">
        <v>0</v>
      </c>
      <c r="O722" s="15">
        <v>0</v>
      </c>
      <c r="P722" s="15">
        <v>0</v>
      </c>
      <c r="Q722" s="15">
        <v>0</v>
      </c>
      <c r="R722" s="15">
        <v>0</v>
      </c>
      <c r="S722" s="15">
        <v>0</v>
      </c>
      <c r="T722" s="15">
        <v>0</v>
      </c>
      <c r="U722" s="15">
        <v>0</v>
      </c>
      <c r="V722" s="15">
        <v>0</v>
      </c>
      <c r="W722" s="15">
        <v>0</v>
      </c>
      <c r="X722" s="15">
        <v>0</v>
      </c>
      <c r="Y722" s="15">
        <v>0</v>
      </c>
      <c r="Z722" s="15">
        <v>0</v>
      </c>
      <c r="AA722" s="15">
        <v>0</v>
      </c>
      <c r="AB722" s="15">
        <v>0</v>
      </c>
      <c r="AC722" s="15">
        <v>0</v>
      </c>
      <c r="AD722" s="15">
        <v>0</v>
      </c>
      <c r="AE722" s="15">
        <v>0</v>
      </c>
      <c r="AF722" s="15">
        <v>0</v>
      </c>
      <c r="AG722" s="15">
        <v>0</v>
      </c>
      <c r="AH722" s="15">
        <v>0</v>
      </c>
      <c r="AI722" s="15">
        <v>0</v>
      </c>
      <c r="AJ722" s="15">
        <v>0</v>
      </c>
      <c r="AK722" s="15">
        <v>0</v>
      </c>
      <c r="AL722" s="15">
        <v>0</v>
      </c>
      <c r="AM722" s="15">
        <v>0</v>
      </c>
      <c r="AN722" s="15">
        <v>0</v>
      </c>
      <c r="AP722" s="16">
        <v>0</v>
      </c>
      <c r="AQ722" s="17">
        <v>12</v>
      </c>
      <c r="AR722" s="18" t="s">
        <v>37</v>
      </c>
      <c r="AS722" s="19">
        <v>0</v>
      </c>
      <c r="AT722" s="19" t="s">
        <v>37</v>
      </c>
      <c r="AV722" s="16">
        <v>0</v>
      </c>
      <c r="AW722" s="17">
        <v>51</v>
      </c>
      <c r="AX722" s="18" t="s">
        <v>37</v>
      </c>
      <c r="AY722" s="19">
        <v>0</v>
      </c>
      <c r="AZ722" s="19" t="s">
        <v>37</v>
      </c>
    </row>
    <row r="723" spans="9:52" x14ac:dyDescent="0.15">
      <c r="I723" s="14">
        <v>45282</v>
      </c>
      <c r="J723" s="15">
        <v>0</v>
      </c>
      <c r="K723" s="15">
        <v>0</v>
      </c>
      <c r="L723" s="15">
        <v>0</v>
      </c>
      <c r="M723" s="15">
        <v>0</v>
      </c>
      <c r="N723" s="15">
        <v>0</v>
      </c>
      <c r="O723" s="15">
        <v>0</v>
      </c>
      <c r="P723" s="15">
        <v>0</v>
      </c>
      <c r="Q723" s="15">
        <v>0</v>
      </c>
      <c r="R723" s="15">
        <v>0</v>
      </c>
      <c r="S723" s="15">
        <v>0</v>
      </c>
      <c r="T723" s="15">
        <v>0</v>
      </c>
      <c r="U723" s="15">
        <v>0</v>
      </c>
      <c r="V723" s="15">
        <v>0</v>
      </c>
      <c r="W723" s="15">
        <v>0</v>
      </c>
      <c r="X723" s="15">
        <v>0</v>
      </c>
      <c r="Y723" s="15">
        <v>0</v>
      </c>
      <c r="Z723" s="15">
        <v>0</v>
      </c>
      <c r="AA723" s="15">
        <v>0</v>
      </c>
      <c r="AB723" s="15">
        <v>0</v>
      </c>
      <c r="AC723" s="15">
        <v>0</v>
      </c>
      <c r="AD723" s="15">
        <v>0</v>
      </c>
      <c r="AE723" s="15">
        <v>0</v>
      </c>
      <c r="AF723" s="15">
        <v>0</v>
      </c>
      <c r="AG723" s="15">
        <v>0</v>
      </c>
      <c r="AH723" s="15">
        <v>0</v>
      </c>
      <c r="AI723" s="15">
        <v>0</v>
      </c>
      <c r="AJ723" s="15">
        <v>0</v>
      </c>
      <c r="AK723" s="15">
        <v>0</v>
      </c>
      <c r="AL723" s="15">
        <v>0</v>
      </c>
      <c r="AM723" s="15">
        <v>0</v>
      </c>
      <c r="AN723" s="15">
        <v>0</v>
      </c>
      <c r="AP723" s="16">
        <v>0</v>
      </c>
      <c r="AQ723" s="17">
        <v>12</v>
      </c>
      <c r="AR723" s="18" t="s">
        <v>37</v>
      </c>
      <c r="AS723" s="19">
        <v>0</v>
      </c>
      <c r="AT723" s="19" t="s">
        <v>37</v>
      </c>
      <c r="AV723" s="16">
        <v>0</v>
      </c>
      <c r="AW723" s="17">
        <v>51</v>
      </c>
      <c r="AX723" s="18" t="s">
        <v>37</v>
      </c>
      <c r="AY723" s="19">
        <v>0</v>
      </c>
      <c r="AZ723" s="19" t="s">
        <v>37</v>
      </c>
    </row>
    <row r="724" spans="9:52" x14ac:dyDescent="0.15">
      <c r="I724" s="14">
        <v>45283</v>
      </c>
      <c r="J724" s="15">
        <v>0</v>
      </c>
      <c r="K724" s="15">
        <v>0</v>
      </c>
      <c r="L724" s="15">
        <v>0</v>
      </c>
      <c r="M724" s="15">
        <v>0</v>
      </c>
      <c r="N724" s="15">
        <v>0</v>
      </c>
      <c r="O724" s="15">
        <v>0</v>
      </c>
      <c r="P724" s="15">
        <v>0</v>
      </c>
      <c r="Q724" s="15">
        <v>0</v>
      </c>
      <c r="R724" s="15">
        <v>0</v>
      </c>
      <c r="S724" s="15">
        <v>0</v>
      </c>
      <c r="T724" s="15">
        <v>0</v>
      </c>
      <c r="U724" s="15">
        <v>0</v>
      </c>
      <c r="V724" s="15">
        <v>0</v>
      </c>
      <c r="W724" s="15">
        <v>0</v>
      </c>
      <c r="X724" s="15">
        <v>0</v>
      </c>
      <c r="Y724" s="15">
        <v>0</v>
      </c>
      <c r="Z724" s="15">
        <v>0</v>
      </c>
      <c r="AA724" s="15">
        <v>0</v>
      </c>
      <c r="AB724" s="15">
        <v>0</v>
      </c>
      <c r="AC724" s="15">
        <v>0</v>
      </c>
      <c r="AD724" s="15">
        <v>0</v>
      </c>
      <c r="AE724" s="15">
        <v>0</v>
      </c>
      <c r="AF724" s="15">
        <v>0</v>
      </c>
      <c r="AG724" s="15">
        <v>0</v>
      </c>
      <c r="AH724" s="15">
        <v>0</v>
      </c>
      <c r="AI724" s="15">
        <v>0</v>
      </c>
      <c r="AJ724" s="15">
        <v>0</v>
      </c>
      <c r="AK724" s="15">
        <v>0</v>
      </c>
      <c r="AL724" s="15">
        <v>0</v>
      </c>
      <c r="AM724" s="15">
        <v>0</v>
      </c>
      <c r="AN724" s="15">
        <v>0</v>
      </c>
      <c r="AP724" s="16">
        <v>0</v>
      </c>
      <c r="AQ724" s="17">
        <v>12</v>
      </c>
      <c r="AR724" s="18" t="s">
        <v>37</v>
      </c>
      <c r="AS724" s="19">
        <v>0</v>
      </c>
      <c r="AT724" s="19" t="s">
        <v>37</v>
      </c>
      <c r="AV724" s="16">
        <v>0</v>
      </c>
      <c r="AW724" s="17">
        <v>51</v>
      </c>
      <c r="AX724" s="18">
        <v>51</v>
      </c>
      <c r="AY724" s="19">
        <v>0</v>
      </c>
      <c r="AZ724" s="19">
        <v>0</v>
      </c>
    </row>
    <row r="725" spans="9:52" x14ac:dyDescent="0.15">
      <c r="I725" s="14">
        <v>45284</v>
      </c>
      <c r="J725" s="15">
        <v>0</v>
      </c>
      <c r="K725" s="15">
        <v>0</v>
      </c>
      <c r="L725" s="15">
        <v>0</v>
      </c>
      <c r="M725" s="15">
        <v>0</v>
      </c>
      <c r="N725" s="15">
        <v>0</v>
      </c>
      <c r="O725" s="15">
        <v>0</v>
      </c>
      <c r="P725" s="15">
        <v>0</v>
      </c>
      <c r="Q725" s="15">
        <v>0</v>
      </c>
      <c r="R725" s="15">
        <v>0</v>
      </c>
      <c r="S725" s="15">
        <v>0</v>
      </c>
      <c r="T725" s="15">
        <v>0</v>
      </c>
      <c r="U725" s="15">
        <v>0</v>
      </c>
      <c r="V725" s="15">
        <v>0</v>
      </c>
      <c r="W725" s="15">
        <v>0</v>
      </c>
      <c r="X725" s="15">
        <v>0</v>
      </c>
      <c r="Y725" s="15">
        <v>0</v>
      </c>
      <c r="Z725" s="15">
        <v>0</v>
      </c>
      <c r="AA725" s="15">
        <v>0</v>
      </c>
      <c r="AB725" s="15">
        <v>0</v>
      </c>
      <c r="AC725" s="15">
        <v>0</v>
      </c>
      <c r="AD725" s="15">
        <v>0</v>
      </c>
      <c r="AE725" s="15">
        <v>0</v>
      </c>
      <c r="AF725" s="15">
        <v>0</v>
      </c>
      <c r="AG725" s="15">
        <v>0</v>
      </c>
      <c r="AH725" s="15">
        <v>0</v>
      </c>
      <c r="AI725" s="15">
        <v>0</v>
      </c>
      <c r="AJ725" s="15">
        <v>0</v>
      </c>
      <c r="AK725" s="15">
        <v>0</v>
      </c>
      <c r="AL725" s="15">
        <v>0</v>
      </c>
      <c r="AM725" s="15">
        <v>0</v>
      </c>
      <c r="AN725" s="15">
        <v>0</v>
      </c>
      <c r="AP725" s="16">
        <v>0</v>
      </c>
      <c r="AQ725" s="17">
        <v>12</v>
      </c>
      <c r="AR725" s="18" t="s">
        <v>37</v>
      </c>
      <c r="AS725" s="19">
        <v>0</v>
      </c>
      <c r="AT725" s="19" t="s">
        <v>37</v>
      </c>
      <c r="AV725" s="16">
        <v>0</v>
      </c>
      <c r="AW725" s="17">
        <v>52</v>
      </c>
      <c r="AX725" s="18" t="s">
        <v>37</v>
      </c>
      <c r="AY725" s="19">
        <v>0</v>
      </c>
      <c r="AZ725" s="19" t="s">
        <v>37</v>
      </c>
    </row>
    <row r="726" spans="9:52" x14ac:dyDescent="0.15">
      <c r="I726" s="14">
        <v>45285</v>
      </c>
      <c r="J726" s="15">
        <v>0</v>
      </c>
      <c r="K726" s="15">
        <v>0</v>
      </c>
      <c r="L726" s="15">
        <v>0</v>
      </c>
      <c r="M726" s="15">
        <v>0</v>
      </c>
      <c r="N726" s="15">
        <v>0</v>
      </c>
      <c r="O726" s="15">
        <v>0</v>
      </c>
      <c r="P726" s="15">
        <v>0</v>
      </c>
      <c r="Q726" s="15">
        <v>0</v>
      </c>
      <c r="R726" s="15">
        <v>0</v>
      </c>
      <c r="S726" s="15">
        <v>0</v>
      </c>
      <c r="T726" s="15">
        <v>0</v>
      </c>
      <c r="U726" s="15">
        <v>0</v>
      </c>
      <c r="V726" s="15">
        <v>0</v>
      </c>
      <c r="W726" s="15">
        <v>0</v>
      </c>
      <c r="X726" s="15">
        <v>0</v>
      </c>
      <c r="Y726" s="15">
        <v>0</v>
      </c>
      <c r="Z726" s="15">
        <v>0</v>
      </c>
      <c r="AA726" s="15">
        <v>0</v>
      </c>
      <c r="AB726" s="15">
        <v>0</v>
      </c>
      <c r="AC726" s="15">
        <v>0</v>
      </c>
      <c r="AD726" s="15">
        <v>0</v>
      </c>
      <c r="AE726" s="15">
        <v>0</v>
      </c>
      <c r="AF726" s="15">
        <v>0</v>
      </c>
      <c r="AG726" s="15">
        <v>0</v>
      </c>
      <c r="AH726" s="15">
        <v>0</v>
      </c>
      <c r="AI726" s="15">
        <v>0</v>
      </c>
      <c r="AJ726" s="15">
        <v>0</v>
      </c>
      <c r="AK726" s="15">
        <v>0</v>
      </c>
      <c r="AL726" s="15">
        <v>0</v>
      </c>
      <c r="AM726" s="15">
        <v>0</v>
      </c>
      <c r="AN726" s="15">
        <v>0</v>
      </c>
      <c r="AP726" s="16">
        <v>0</v>
      </c>
      <c r="AQ726" s="17">
        <v>12</v>
      </c>
      <c r="AR726" s="18" t="s">
        <v>37</v>
      </c>
      <c r="AS726" s="19">
        <v>0</v>
      </c>
      <c r="AT726" s="19" t="s">
        <v>37</v>
      </c>
      <c r="AV726" s="16">
        <v>0</v>
      </c>
      <c r="AW726" s="17">
        <v>52</v>
      </c>
      <c r="AX726" s="18" t="s">
        <v>37</v>
      </c>
      <c r="AY726" s="19">
        <v>0</v>
      </c>
      <c r="AZ726" s="19" t="s">
        <v>37</v>
      </c>
    </row>
    <row r="727" spans="9:52" x14ac:dyDescent="0.15">
      <c r="I727" s="14">
        <v>45286</v>
      </c>
      <c r="J727" s="15">
        <v>0</v>
      </c>
      <c r="K727" s="15">
        <v>0</v>
      </c>
      <c r="L727" s="15">
        <v>0</v>
      </c>
      <c r="M727" s="15">
        <v>0</v>
      </c>
      <c r="N727" s="15">
        <v>0</v>
      </c>
      <c r="O727" s="15">
        <v>0</v>
      </c>
      <c r="P727" s="15">
        <v>0</v>
      </c>
      <c r="Q727" s="15">
        <v>0</v>
      </c>
      <c r="R727" s="15">
        <v>0</v>
      </c>
      <c r="S727" s="15">
        <v>0</v>
      </c>
      <c r="T727" s="15">
        <v>0</v>
      </c>
      <c r="U727" s="15">
        <v>0</v>
      </c>
      <c r="V727" s="15">
        <v>0</v>
      </c>
      <c r="W727" s="15">
        <v>0</v>
      </c>
      <c r="X727" s="15">
        <v>0</v>
      </c>
      <c r="Y727" s="15">
        <v>0</v>
      </c>
      <c r="Z727" s="15">
        <v>0</v>
      </c>
      <c r="AA727" s="15">
        <v>0</v>
      </c>
      <c r="AB727" s="15">
        <v>0</v>
      </c>
      <c r="AC727" s="15">
        <v>0</v>
      </c>
      <c r="AD727" s="15">
        <v>0</v>
      </c>
      <c r="AE727" s="15">
        <v>0</v>
      </c>
      <c r="AF727" s="15">
        <v>0</v>
      </c>
      <c r="AG727" s="15">
        <v>0</v>
      </c>
      <c r="AH727" s="15">
        <v>0</v>
      </c>
      <c r="AI727" s="15">
        <v>0</v>
      </c>
      <c r="AJ727" s="15">
        <v>0</v>
      </c>
      <c r="AK727" s="15">
        <v>0</v>
      </c>
      <c r="AL727" s="15">
        <v>0</v>
      </c>
      <c r="AM727" s="15">
        <v>0</v>
      </c>
      <c r="AN727" s="15">
        <v>0</v>
      </c>
      <c r="AP727" s="16">
        <v>0</v>
      </c>
      <c r="AQ727" s="17">
        <v>12</v>
      </c>
      <c r="AR727" s="18" t="s">
        <v>37</v>
      </c>
      <c r="AS727" s="19">
        <v>0</v>
      </c>
      <c r="AT727" s="19" t="s">
        <v>37</v>
      </c>
      <c r="AV727" s="16">
        <v>0</v>
      </c>
      <c r="AW727" s="17">
        <v>52</v>
      </c>
      <c r="AX727" s="18" t="s">
        <v>37</v>
      </c>
      <c r="AY727" s="19">
        <v>0</v>
      </c>
      <c r="AZ727" s="19" t="s">
        <v>37</v>
      </c>
    </row>
    <row r="728" spans="9:52" x14ac:dyDescent="0.15">
      <c r="I728" s="14">
        <v>45287</v>
      </c>
      <c r="J728" s="15">
        <v>0</v>
      </c>
      <c r="K728" s="15">
        <v>0</v>
      </c>
      <c r="L728" s="15">
        <v>0</v>
      </c>
      <c r="M728" s="15">
        <v>0</v>
      </c>
      <c r="N728" s="15">
        <v>0</v>
      </c>
      <c r="O728" s="15">
        <v>0</v>
      </c>
      <c r="P728" s="15">
        <v>0</v>
      </c>
      <c r="Q728" s="15">
        <v>0</v>
      </c>
      <c r="R728" s="15">
        <v>0</v>
      </c>
      <c r="S728" s="15">
        <v>0</v>
      </c>
      <c r="T728" s="15">
        <v>0</v>
      </c>
      <c r="U728" s="15">
        <v>0</v>
      </c>
      <c r="V728" s="15">
        <v>0</v>
      </c>
      <c r="W728" s="15">
        <v>0</v>
      </c>
      <c r="X728" s="15">
        <v>0</v>
      </c>
      <c r="Y728" s="15">
        <v>0</v>
      </c>
      <c r="Z728" s="15">
        <v>0</v>
      </c>
      <c r="AA728" s="15">
        <v>0</v>
      </c>
      <c r="AB728" s="15">
        <v>0</v>
      </c>
      <c r="AC728" s="15">
        <v>0</v>
      </c>
      <c r="AD728" s="15">
        <v>0</v>
      </c>
      <c r="AE728" s="15">
        <v>0</v>
      </c>
      <c r="AF728" s="15">
        <v>0</v>
      </c>
      <c r="AG728" s="15">
        <v>0</v>
      </c>
      <c r="AH728" s="15">
        <v>0</v>
      </c>
      <c r="AI728" s="15">
        <v>0</v>
      </c>
      <c r="AJ728" s="15">
        <v>0</v>
      </c>
      <c r="AK728" s="15">
        <v>0</v>
      </c>
      <c r="AL728" s="15">
        <v>0</v>
      </c>
      <c r="AM728" s="15">
        <v>0</v>
      </c>
      <c r="AN728" s="15">
        <v>0</v>
      </c>
      <c r="AP728" s="16">
        <v>0</v>
      </c>
      <c r="AQ728" s="17">
        <v>12</v>
      </c>
      <c r="AR728" s="18" t="s">
        <v>37</v>
      </c>
      <c r="AS728" s="19">
        <v>0</v>
      </c>
      <c r="AT728" s="19" t="s">
        <v>37</v>
      </c>
      <c r="AV728" s="16">
        <v>0</v>
      </c>
      <c r="AW728" s="17">
        <v>52</v>
      </c>
      <c r="AX728" s="18" t="s">
        <v>37</v>
      </c>
      <c r="AY728" s="19">
        <v>0</v>
      </c>
      <c r="AZ728" s="19" t="s">
        <v>37</v>
      </c>
    </row>
    <row r="729" spans="9:52" x14ac:dyDescent="0.15">
      <c r="I729" s="14">
        <v>45288</v>
      </c>
      <c r="J729" s="15">
        <v>0</v>
      </c>
      <c r="K729" s="15">
        <v>0</v>
      </c>
      <c r="L729" s="15">
        <v>0</v>
      </c>
      <c r="M729" s="15">
        <v>0</v>
      </c>
      <c r="N729" s="15">
        <v>0</v>
      </c>
      <c r="O729" s="15">
        <v>0</v>
      </c>
      <c r="P729" s="15">
        <v>0</v>
      </c>
      <c r="Q729" s="15">
        <v>0</v>
      </c>
      <c r="R729" s="15">
        <v>0</v>
      </c>
      <c r="S729" s="15">
        <v>0</v>
      </c>
      <c r="T729" s="15">
        <v>0</v>
      </c>
      <c r="U729" s="15">
        <v>0</v>
      </c>
      <c r="V729" s="15">
        <v>0</v>
      </c>
      <c r="W729" s="15">
        <v>0</v>
      </c>
      <c r="X729" s="15">
        <v>0</v>
      </c>
      <c r="Y729" s="15">
        <v>0</v>
      </c>
      <c r="Z729" s="15">
        <v>0</v>
      </c>
      <c r="AA729" s="15">
        <v>0</v>
      </c>
      <c r="AB729" s="15">
        <v>0</v>
      </c>
      <c r="AC729" s="15">
        <v>0</v>
      </c>
      <c r="AD729" s="15">
        <v>0</v>
      </c>
      <c r="AE729" s="15">
        <v>0</v>
      </c>
      <c r="AF729" s="15">
        <v>0</v>
      </c>
      <c r="AG729" s="15">
        <v>0</v>
      </c>
      <c r="AH729" s="15">
        <v>0</v>
      </c>
      <c r="AI729" s="15">
        <v>0</v>
      </c>
      <c r="AJ729" s="15">
        <v>0</v>
      </c>
      <c r="AK729" s="15">
        <v>0</v>
      </c>
      <c r="AL729" s="15">
        <v>0</v>
      </c>
      <c r="AM729" s="15">
        <v>0</v>
      </c>
      <c r="AN729" s="15">
        <v>0</v>
      </c>
      <c r="AP729" s="16">
        <v>0</v>
      </c>
      <c r="AQ729" s="17">
        <v>12</v>
      </c>
      <c r="AR729" s="18" t="s">
        <v>37</v>
      </c>
      <c r="AS729" s="19">
        <v>0</v>
      </c>
      <c r="AT729" s="19" t="s">
        <v>37</v>
      </c>
      <c r="AV729" s="16">
        <v>0</v>
      </c>
      <c r="AW729" s="17">
        <v>52</v>
      </c>
      <c r="AX729" s="18" t="s">
        <v>37</v>
      </c>
      <c r="AY729" s="19">
        <v>0</v>
      </c>
      <c r="AZ729" s="19" t="s">
        <v>37</v>
      </c>
    </row>
    <row r="730" spans="9:52" x14ac:dyDescent="0.15">
      <c r="I730" s="14">
        <v>45289</v>
      </c>
      <c r="J730" s="15">
        <v>0</v>
      </c>
      <c r="K730" s="15">
        <v>0</v>
      </c>
      <c r="L730" s="15">
        <v>0</v>
      </c>
      <c r="M730" s="15">
        <v>0</v>
      </c>
      <c r="N730" s="15">
        <v>0</v>
      </c>
      <c r="O730" s="15">
        <v>0</v>
      </c>
      <c r="P730" s="15">
        <v>0</v>
      </c>
      <c r="Q730" s="15">
        <v>0</v>
      </c>
      <c r="R730" s="15">
        <v>0</v>
      </c>
      <c r="S730" s="15">
        <v>0</v>
      </c>
      <c r="T730" s="15">
        <v>0</v>
      </c>
      <c r="U730" s="15">
        <v>0</v>
      </c>
      <c r="V730" s="15">
        <v>0</v>
      </c>
      <c r="W730" s="15">
        <v>0</v>
      </c>
      <c r="X730" s="15">
        <v>0</v>
      </c>
      <c r="Y730" s="15">
        <v>0</v>
      </c>
      <c r="Z730" s="15">
        <v>0</v>
      </c>
      <c r="AA730" s="15">
        <v>0</v>
      </c>
      <c r="AB730" s="15">
        <v>0</v>
      </c>
      <c r="AC730" s="15">
        <v>0</v>
      </c>
      <c r="AD730" s="15">
        <v>0</v>
      </c>
      <c r="AE730" s="15">
        <v>0</v>
      </c>
      <c r="AF730" s="15">
        <v>0</v>
      </c>
      <c r="AG730" s="15">
        <v>0</v>
      </c>
      <c r="AH730" s="15">
        <v>0</v>
      </c>
      <c r="AI730" s="15">
        <v>0</v>
      </c>
      <c r="AJ730" s="15">
        <v>0</v>
      </c>
      <c r="AK730" s="15">
        <v>0</v>
      </c>
      <c r="AL730" s="15">
        <v>0</v>
      </c>
      <c r="AM730" s="15">
        <v>0</v>
      </c>
      <c r="AN730" s="15">
        <v>0</v>
      </c>
      <c r="AP730" s="16">
        <v>0</v>
      </c>
      <c r="AQ730" s="17">
        <v>12</v>
      </c>
      <c r="AR730" s="18" t="s">
        <v>37</v>
      </c>
      <c r="AS730" s="19">
        <v>0</v>
      </c>
      <c r="AT730" s="19" t="s">
        <v>37</v>
      </c>
      <c r="AV730" s="16">
        <v>0</v>
      </c>
      <c r="AW730" s="17">
        <v>52</v>
      </c>
      <c r="AX730" s="18" t="s">
        <v>37</v>
      </c>
      <c r="AY730" s="19">
        <v>0</v>
      </c>
      <c r="AZ730" s="19" t="s">
        <v>37</v>
      </c>
    </row>
    <row r="731" spans="9:52" x14ac:dyDescent="0.15">
      <c r="I731" s="14">
        <v>45290</v>
      </c>
      <c r="J731" s="15">
        <v>0</v>
      </c>
      <c r="K731" s="15">
        <v>0</v>
      </c>
      <c r="L731" s="15">
        <v>0</v>
      </c>
      <c r="M731" s="15">
        <v>0</v>
      </c>
      <c r="N731" s="15">
        <v>0</v>
      </c>
      <c r="O731" s="15">
        <v>0</v>
      </c>
      <c r="P731" s="15">
        <v>0</v>
      </c>
      <c r="Q731" s="15">
        <v>0</v>
      </c>
      <c r="R731" s="15">
        <v>0</v>
      </c>
      <c r="S731" s="15">
        <v>0</v>
      </c>
      <c r="T731" s="15">
        <v>0</v>
      </c>
      <c r="U731" s="15">
        <v>0</v>
      </c>
      <c r="V731" s="15">
        <v>0</v>
      </c>
      <c r="W731" s="15">
        <v>0</v>
      </c>
      <c r="X731" s="15">
        <v>0</v>
      </c>
      <c r="Y731" s="15">
        <v>0</v>
      </c>
      <c r="Z731" s="15">
        <v>0</v>
      </c>
      <c r="AA731" s="15">
        <v>0</v>
      </c>
      <c r="AB731" s="15">
        <v>0</v>
      </c>
      <c r="AC731" s="15">
        <v>0</v>
      </c>
      <c r="AD731" s="15">
        <v>0</v>
      </c>
      <c r="AE731" s="15">
        <v>0</v>
      </c>
      <c r="AF731" s="15">
        <v>0</v>
      </c>
      <c r="AG731" s="15">
        <v>0</v>
      </c>
      <c r="AH731" s="15">
        <v>0</v>
      </c>
      <c r="AI731" s="15">
        <v>0</v>
      </c>
      <c r="AJ731" s="15">
        <v>0</v>
      </c>
      <c r="AK731" s="15">
        <v>0</v>
      </c>
      <c r="AL731" s="15">
        <v>0</v>
      </c>
      <c r="AM731" s="15">
        <v>0</v>
      </c>
      <c r="AN731" s="15">
        <v>0</v>
      </c>
      <c r="AP731" s="16">
        <v>0</v>
      </c>
      <c r="AQ731" s="17">
        <v>12</v>
      </c>
      <c r="AR731" s="18" t="s">
        <v>37</v>
      </c>
      <c r="AS731" s="19">
        <v>0</v>
      </c>
      <c r="AT731" s="19" t="s">
        <v>37</v>
      </c>
      <c r="AV731" s="16">
        <v>0</v>
      </c>
      <c r="AW731" s="17">
        <v>52</v>
      </c>
      <c r="AX731" s="18">
        <v>52</v>
      </c>
      <c r="AY731" s="19">
        <v>0</v>
      </c>
      <c r="AZ731" s="19">
        <v>0</v>
      </c>
    </row>
    <row r="732" spans="9:52" x14ac:dyDescent="0.15">
      <c r="I732" s="14">
        <v>45291</v>
      </c>
      <c r="J732" s="15">
        <v>0</v>
      </c>
      <c r="K732" s="15">
        <v>0</v>
      </c>
      <c r="L732" s="15">
        <v>0</v>
      </c>
      <c r="M732" s="15">
        <v>0</v>
      </c>
      <c r="N732" s="15">
        <v>0</v>
      </c>
      <c r="O732" s="15">
        <v>0</v>
      </c>
      <c r="P732" s="15">
        <v>0</v>
      </c>
      <c r="Q732" s="15">
        <v>0</v>
      </c>
      <c r="R732" s="15">
        <v>0</v>
      </c>
      <c r="S732" s="15">
        <v>0</v>
      </c>
      <c r="T732" s="15">
        <v>0</v>
      </c>
      <c r="U732" s="15">
        <v>0</v>
      </c>
      <c r="V732" s="15">
        <v>0</v>
      </c>
      <c r="W732" s="15">
        <v>0</v>
      </c>
      <c r="X732" s="15">
        <v>0</v>
      </c>
      <c r="Y732" s="15">
        <v>0</v>
      </c>
      <c r="Z732" s="15">
        <v>0</v>
      </c>
      <c r="AA732" s="15">
        <v>0</v>
      </c>
      <c r="AB732" s="15">
        <v>0</v>
      </c>
      <c r="AC732" s="15">
        <v>0</v>
      </c>
      <c r="AD732" s="15">
        <v>0</v>
      </c>
      <c r="AE732" s="15">
        <v>0</v>
      </c>
      <c r="AF732" s="15">
        <v>0</v>
      </c>
      <c r="AG732" s="15">
        <v>0</v>
      </c>
      <c r="AH732" s="15">
        <v>0</v>
      </c>
      <c r="AI732" s="15">
        <v>0</v>
      </c>
      <c r="AJ732" s="15">
        <v>0</v>
      </c>
      <c r="AK732" s="15">
        <v>0</v>
      </c>
      <c r="AL732" s="15">
        <v>0</v>
      </c>
      <c r="AM732" s="15">
        <v>0</v>
      </c>
      <c r="AN732" s="15">
        <v>0</v>
      </c>
      <c r="AP732" s="16">
        <v>0</v>
      </c>
      <c r="AQ732" s="17">
        <v>12</v>
      </c>
      <c r="AR732" s="18">
        <v>12</v>
      </c>
      <c r="AS732" s="19">
        <v>0</v>
      </c>
      <c r="AT732" s="19">
        <v>0</v>
      </c>
      <c r="AV732" s="16">
        <v>0</v>
      </c>
      <c r="AW732" s="17">
        <v>53</v>
      </c>
      <c r="AX732" s="18">
        <v>53</v>
      </c>
      <c r="AY732" s="19">
        <v>0</v>
      </c>
      <c r="AZ732" s="19">
        <v>0</v>
      </c>
    </row>
    <row r="733" spans="9:52" x14ac:dyDescent="0.15">
      <c r="I733" s="14">
        <v>45292</v>
      </c>
      <c r="J733" s="15">
        <v>0</v>
      </c>
      <c r="K733" s="15">
        <v>0</v>
      </c>
      <c r="L733" s="15">
        <v>0</v>
      </c>
      <c r="M733" s="15">
        <v>0</v>
      </c>
      <c r="N733" s="15">
        <v>0</v>
      </c>
      <c r="O733" s="15">
        <v>0</v>
      </c>
      <c r="P733" s="15">
        <v>0</v>
      </c>
      <c r="Q733" s="15">
        <v>0</v>
      </c>
      <c r="R733" s="15">
        <v>0</v>
      </c>
      <c r="S733" s="15">
        <v>0</v>
      </c>
      <c r="T733" s="15">
        <v>0</v>
      </c>
      <c r="U733" s="15">
        <v>0</v>
      </c>
      <c r="V733" s="15">
        <v>0</v>
      </c>
      <c r="W733" s="15">
        <v>0</v>
      </c>
      <c r="X733" s="15">
        <v>0</v>
      </c>
      <c r="Y733" s="15">
        <v>0</v>
      </c>
      <c r="Z733" s="15">
        <v>0</v>
      </c>
      <c r="AA733" s="15">
        <v>0</v>
      </c>
      <c r="AB733" s="15">
        <v>0</v>
      </c>
      <c r="AC733" s="15">
        <v>0</v>
      </c>
      <c r="AD733" s="15">
        <v>0</v>
      </c>
      <c r="AE733" s="15">
        <v>0</v>
      </c>
      <c r="AF733" s="15">
        <v>0</v>
      </c>
      <c r="AG733" s="15">
        <v>0</v>
      </c>
      <c r="AH733" s="15">
        <v>0</v>
      </c>
      <c r="AI733" s="15">
        <v>0</v>
      </c>
      <c r="AJ733" s="15">
        <v>0</v>
      </c>
      <c r="AK733" s="15">
        <v>0</v>
      </c>
      <c r="AL733" s="15">
        <v>0</v>
      </c>
      <c r="AM733" s="15">
        <v>0</v>
      </c>
      <c r="AN733" s="15">
        <v>0</v>
      </c>
      <c r="AP733" s="16">
        <v>0</v>
      </c>
      <c r="AQ733" s="17">
        <v>1</v>
      </c>
      <c r="AR733" s="18" t="s">
        <v>37</v>
      </c>
      <c r="AS733" s="19">
        <v>0</v>
      </c>
      <c r="AT733" s="19" t="s">
        <v>37</v>
      </c>
      <c r="AV733" s="16">
        <v>0</v>
      </c>
      <c r="AW733" s="17">
        <v>1</v>
      </c>
      <c r="AX733" s="18" t="s">
        <v>37</v>
      </c>
      <c r="AY733" s="19">
        <v>0</v>
      </c>
      <c r="AZ733" s="19" t="s">
        <v>37</v>
      </c>
    </row>
    <row r="734" spans="9:52" x14ac:dyDescent="0.15">
      <c r="V734" s="12"/>
      <c r="AR734" s="12"/>
      <c r="AU734" s="12"/>
      <c r="AX734" s="12"/>
    </row>
    <row r="735" spans="9:52" x14ac:dyDescent="0.15">
      <c r="V735" s="12"/>
      <c r="AR735" s="12"/>
      <c r="AU735" s="12"/>
      <c r="AX735" s="12"/>
    </row>
    <row r="736" spans="9:52" x14ac:dyDescent="0.15">
      <c r="V736" s="12"/>
      <c r="AR736" s="12"/>
      <c r="AU736" s="12"/>
      <c r="AX736" s="12"/>
    </row>
    <row r="737" spans="22:50" x14ac:dyDescent="0.15">
      <c r="V737" s="12"/>
      <c r="AR737" s="12"/>
      <c r="AU737" s="12"/>
      <c r="AX737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I481"/>
  <sheetViews>
    <sheetView zoomScale="80" zoomScaleNormal="80" zoomScalePageLayoutView="70" workbookViewId="0">
      <pane xSplit="1" ySplit="2" topLeftCell="B266" activePane="bottomRight" state="frozen"/>
      <selection pane="topRight" activeCell="C1" sqref="C1"/>
      <selection pane="bottomLeft" activeCell="A3" sqref="A3"/>
      <selection pane="bottomRight" activeCell="E285" sqref="E285"/>
    </sheetView>
  </sheetViews>
  <sheetFormatPr baseColWidth="10" defaultColWidth="0" defaultRowHeight="13" zeroHeight="1" outlineLevelRow="1" outlineLevelCol="1" x14ac:dyDescent="0.15"/>
  <cols>
    <col min="1" max="1" width="10.83203125" style="12" bestFit="1" customWidth="1"/>
    <col min="2" max="2" width="3.1640625" style="12" customWidth="1"/>
    <col min="3" max="3" width="16.5" style="85" customWidth="1"/>
    <col min="4" max="4" width="11.5" style="12" customWidth="1"/>
    <col min="5" max="13" width="9.83203125" style="12" customWidth="1"/>
    <col min="14" max="16" width="9.83203125" style="12" customWidth="1" outlineLevel="1"/>
    <col min="17" max="17" width="9.83203125" style="15" customWidth="1" outlineLevel="1"/>
    <col min="18" max="34" width="9.83203125" style="12" customWidth="1" outlineLevel="1"/>
    <col min="35" max="35" width="9.6640625" style="12" bestFit="1" customWidth="1"/>
    <col min="36" max="16384" width="8.83203125" style="12" hidden="1"/>
  </cols>
  <sheetData>
    <row r="1" spans="1:35" s="1" customFormat="1" ht="30" customHeight="1" x14ac:dyDescent="0.15">
      <c r="A1" s="71"/>
      <c r="B1" s="45"/>
      <c r="C1" s="87"/>
      <c r="D1" s="48" t="str">
        <f>OvoTotal!J1</f>
        <v>AA</v>
      </c>
      <c r="E1" s="48" t="str">
        <f>OvoTotal!K1</f>
        <v>BB</v>
      </c>
      <c r="F1" s="48" t="str">
        <f>OvoTotal!L1</f>
        <v>CC</v>
      </c>
      <c r="G1" s="48" t="str">
        <f>OvoTotal!M1</f>
        <v>DD</v>
      </c>
      <c r="H1" s="48" t="str">
        <f>OvoTotal!N1</f>
        <v>EE</v>
      </c>
      <c r="I1" s="48" t="str">
        <f>OvoTotal!O1</f>
        <v>FF</v>
      </c>
      <c r="J1" s="48" t="str">
        <f>OvoTotal!P1</f>
        <v>GG</v>
      </c>
      <c r="K1" s="48" t="str">
        <f>OvoTotal!Q1</f>
        <v>HH</v>
      </c>
      <c r="L1" s="48" t="str">
        <f>OvoTotal!R1</f>
        <v>II</v>
      </c>
      <c r="M1" s="48" t="str">
        <f>OvoTotal!S1</f>
        <v>JJ</v>
      </c>
      <c r="N1" s="48" t="str">
        <f>OvoTotal!T1</f>
        <v>KK</v>
      </c>
      <c r="O1" s="48" t="str">
        <f>OvoTotal!U1</f>
        <v>LL</v>
      </c>
      <c r="P1" s="48" t="str">
        <f>OvoTotal!V1</f>
        <v>MM</v>
      </c>
      <c r="Q1" s="48" t="str">
        <f>OvoTotal!W1</f>
        <v>NN</v>
      </c>
      <c r="R1" s="48" t="str">
        <f>OvoTotal!X1</f>
        <v>OO</v>
      </c>
      <c r="S1" s="48" t="str">
        <f>OvoTotal!Y1</f>
        <v>PP</v>
      </c>
      <c r="T1" s="48" t="str">
        <f>OvoTotal!Z1</f>
        <v>QQ</v>
      </c>
      <c r="U1" s="48" t="str">
        <f>OvoTotal!AA1</f>
        <v>RR</v>
      </c>
      <c r="V1" s="48" t="str">
        <f>OvoTotal!AB1</f>
        <v>SS</v>
      </c>
      <c r="W1" s="48" t="str">
        <f>OvoTotal!AC1</f>
        <v>TT</v>
      </c>
      <c r="X1" s="48" t="str">
        <f>OvoTotal!AD1</f>
        <v>UU</v>
      </c>
      <c r="Y1" s="48" t="str">
        <f>OvoTotal!AE1</f>
        <v>VV</v>
      </c>
      <c r="Z1" s="48" t="str">
        <f>OvoTotal!AF1</f>
        <v>XX</v>
      </c>
      <c r="AA1" s="48" t="str">
        <f>OvoTotal!AG1</f>
        <v>YY</v>
      </c>
      <c r="AB1" s="48" t="str">
        <f>OvoTotal!AH1</f>
        <v>ZZ</v>
      </c>
      <c r="AC1" s="48" t="str">
        <f>OvoTotal!AI1</f>
        <v>WW</v>
      </c>
      <c r="AD1" s="48" t="str">
        <f>OvoTotal!AJ1</f>
        <v>AAA</v>
      </c>
      <c r="AE1" s="48" t="str">
        <f>OvoTotal!AK1</f>
        <v>BBB</v>
      </c>
      <c r="AF1" s="48" t="str">
        <f>OvoTotal!AL1</f>
        <v>CCC</v>
      </c>
      <c r="AG1" s="48" t="str">
        <f>OvoTotal!AM1</f>
        <v>DDD</v>
      </c>
      <c r="AH1" s="48" t="str">
        <f>OvoTotal!AN1</f>
        <v>EEE</v>
      </c>
      <c r="AI1" s="46"/>
    </row>
    <row r="2" spans="1:35" s="1" customFormat="1" ht="77" x14ac:dyDescent="0.15">
      <c r="A2" s="72"/>
      <c r="B2" s="45"/>
      <c r="C2" s="88" t="s">
        <v>116</v>
      </c>
      <c r="D2" s="111" t="str">
        <f>OvoTotal!J2</f>
        <v>SJ F1 A 221 R</v>
      </c>
      <c r="E2" s="111" t="str">
        <f>OvoTotal!K2</f>
        <v>SJ F1 B 321 R</v>
      </c>
      <c r="F2" s="111" t="str">
        <f>OvoTotal!L2</f>
        <v>SJ F1 A 222 R</v>
      </c>
      <c r="G2" s="111" t="str">
        <f>OvoTotal!M2</f>
        <v>SJ F1 B 322 R</v>
      </c>
      <c r="H2" s="111" t="str">
        <f>OvoTotal!N2</f>
        <v>SJ F2 A 421 R</v>
      </c>
      <c r="I2" s="111" t="str">
        <f>OvoTotal!O2</f>
        <v>SJ F2 B 521 R</v>
      </c>
      <c r="J2" s="111" t="str">
        <f>OvoTotal!P2</f>
        <v>SJ F2 A 422 R</v>
      </c>
      <c r="K2" s="111" t="str">
        <f>OvoTotal!Q2</f>
        <v>SJ F2 B 522 R</v>
      </c>
      <c r="L2" s="160" t="str">
        <f>OvoTotal!R2</f>
        <v>SJ F3 820 R</v>
      </c>
      <c r="M2" s="111" t="str">
        <f>OvoTotal!S2</f>
        <v>AAA 1 001</v>
      </c>
      <c r="N2" s="111" t="str">
        <f>OvoTotal!T2</f>
        <v>SJ F3 821 R</v>
      </c>
      <c r="O2" s="111" t="str">
        <f>OvoTotal!U2</f>
        <v>AAA 1 001</v>
      </c>
      <c r="P2" s="111" t="str">
        <f>OvoTotal!V2</f>
        <v>AAA 1 001</v>
      </c>
      <c r="Q2" s="111" t="str">
        <f>OvoTotal!W2</f>
        <v>AAA 1 001</v>
      </c>
      <c r="R2" s="111" t="str">
        <f>OvoTotal!X2</f>
        <v>AAA 1 001</v>
      </c>
      <c r="S2" s="111" t="str">
        <f>OvoTotal!Y2</f>
        <v>AAA 1 001</v>
      </c>
      <c r="T2" s="111" t="str">
        <f>OvoTotal!Z2</f>
        <v>AAA 1 001</v>
      </c>
      <c r="U2" s="111" t="str">
        <f>OvoTotal!AA2</f>
        <v>AAA 1 001</v>
      </c>
      <c r="V2" s="111" t="str">
        <f>OvoTotal!AB2</f>
        <v>AAA 1 001</v>
      </c>
      <c r="W2" s="111" t="str">
        <f>OvoTotal!AC2</f>
        <v>AAA 1 001</v>
      </c>
      <c r="X2" s="111" t="str">
        <f>OvoTotal!AD2</f>
        <v>AAA 1 001</v>
      </c>
      <c r="Y2" s="111" t="str">
        <f>OvoTotal!AE2</f>
        <v>AAA 1 001</v>
      </c>
      <c r="Z2" s="111" t="str">
        <f>OvoTotal!AF2</f>
        <v>AAA 1 001</v>
      </c>
      <c r="AA2" s="111" t="str">
        <f>OvoTotal!AG2</f>
        <v>AAA 1 001</v>
      </c>
      <c r="AB2" s="111" t="str">
        <f>OvoTotal!AH2</f>
        <v>AAA 1 001</v>
      </c>
      <c r="AC2" s="111" t="str">
        <f>OvoTotal!AI2</f>
        <v>AAA 1 001</v>
      </c>
      <c r="AD2" s="111" t="str">
        <f>OvoTotal!AJ2</f>
        <v>AAA 1 001</v>
      </c>
      <c r="AE2" s="111" t="str">
        <f>OvoTotal!AK2</f>
        <v>AAA 1 001</v>
      </c>
      <c r="AF2" s="111" t="str">
        <f>OvoTotal!AL2</f>
        <v>AAA 1 001</v>
      </c>
      <c r="AG2" s="111" t="str">
        <f>OvoTotal!AM2</f>
        <v>AAA 1 001</v>
      </c>
      <c r="AH2" s="111" t="str">
        <f>OvoTotal!AN2</f>
        <v>AAA 1 001</v>
      </c>
      <c r="AI2" s="46"/>
    </row>
    <row r="3" spans="1:35" hidden="1" outlineLevel="1" x14ac:dyDescent="0.15">
      <c r="A3" s="58">
        <f>A60-1+(WEEKNUM(A60,2)+WEEKNUM(A60+1,2)+WEEKNUM(A60+2,2)+WEEKNUM(A60+3,2)+WEEKNUM(A60+4,2)+WEEKNUM(A60+5,2)+WEEKNUM(A60+6,2))-(((WEEKNUM(A60,2)+WEEKNUM(A60+1,2)+WEEKNUM(A60+2,2)+WEEKNUM(A60+3,2)+WEEKNUM(A60+4,2)+WEEKNUM(A60+5,2)+WEEKNUM(A60+6,2))-7)*2)</f>
        <v>44563</v>
      </c>
      <c r="B3" s="51">
        <v>1</v>
      </c>
      <c r="C3" s="8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1"/>
      <c r="AI3" s="17"/>
    </row>
    <row r="4" spans="1:35" hidden="1" outlineLevel="1" x14ac:dyDescent="0.15">
      <c r="A4" s="58">
        <f>A3+7</f>
        <v>44570</v>
      </c>
      <c r="B4" s="49">
        <v>2</v>
      </c>
      <c r="C4" s="89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3"/>
      <c r="AI4" s="17"/>
    </row>
    <row r="5" spans="1:35" hidden="1" outlineLevel="1" x14ac:dyDescent="0.15">
      <c r="A5" s="58">
        <f t="shared" ref="A5:A56" si="0">A4+7</f>
        <v>44577</v>
      </c>
      <c r="B5" s="49">
        <v>3</v>
      </c>
      <c r="C5" s="89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3"/>
      <c r="AI5" s="17"/>
    </row>
    <row r="6" spans="1:35" hidden="1" outlineLevel="1" x14ac:dyDescent="0.15">
      <c r="A6" s="58">
        <f t="shared" si="0"/>
        <v>44584</v>
      </c>
      <c r="B6" s="49">
        <v>4</v>
      </c>
      <c r="C6" s="89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3"/>
      <c r="AI6" s="17"/>
    </row>
    <row r="7" spans="1:35" hidden="1" outlineLevel="1" x14ac:dyDescent="0.15">
      <c r="A7" s="58">
        <f t="shared" si="0"/>
        <v>44591</v>
      </c>
      <c r="B7" s="49">
        <v>5</v>
      </c>
      <c r="C7" s="89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3"/>
      <c r="AI7" s="17"/>
    </row>
    <row r="8" spans="1:35" hidden="1" outlineLevel="1" x14ac:dyDescent="0.15">
      <c r="A8" s="58">
        <f t="shared" si="0"/>
        <v>44598</v>
      </c>
      <c r="B8" s="49">
        <v>6</v>
      </c>
      <c r="C8" s="89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3"/>
      <c r="AI8" s="17"/>
    </row>
    <row r="9" spans="1:35" hidden="1" outlineLevel="1" x14ac:dyDescent="0.15">
      <c r="A9" s="58">
        <f t="shared" si="0"/>
        <v>44605</v>
      </c>
      <c r="B9" s="49">
        <v>7</v>
      </c>
      <c r="C9" s="89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3"/>
      <c r="AI9" s="17"/>
    </row>
    <row r="10" spans="1:35" hidden="1" outlineLevel="1" x14ac:dyDescent="0.15">
      <c r="A10" s="58">
        <f t="shared" si="0"/>
        <v>44612</v>
      </c>
      <c r="B10" s="49">
        <v>8</v>
      </c>
      <c r="C10" s="89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3"/>
      <c r="AI10" s="17"/>
    </row>
    <row r="11" spans="1:35" hidden="1" outlineLevel="1" x14ac:dyDescent="0.15">
      <c r="A11" s="58">
        <f t="shared" si="0"/>
        <v>44619</v>
      </c>
      <c r="B11" s="49">
        <v>9</v>
      </c>
      <c r="C11" s="89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3"/>
      <c r="AI11" s="17"/>
    </row>
    <row r="12" spans="1:35" hidden="1" outlineLevel="1" x14ac:dyDescent="0.15">
      <c r="A12" s="58">
        <f t="shared" si="0"/>
        <v>44626</v>
      </c>
      <c r="B12" s="49">
        <v>10</v>
      </c>
      <c r="C12" s="89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3"/>
      <c r="AI12" s="17"/>
    </row>
    <row r="13" spans="1:35" hidden="1" outlineLevel="1" x14ac:dyDescent="0.15">
      <c r="A13" s="58">
        <f t="shared" si="0"/>
        <v>44633</v>
      </c>
      <c r="B13" s="49">
        <v>11</v>
      </c>
      <c r="C13" s="89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3"/>
      <c r="AI13" s="17"/>
    </row>
    <row r="14" spans="1:35" hidden="1" outlineLevel="1" x14ac:dyDescent="0.15">
      <c r="A14" s="58">
        <f t="shared" si="0"/>
        <v>44640</v>
      </c>
      <c r="B14" s="49">
        <v>12</v>
      </c>
      <c r="C14" s="89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3"/>
      <c r="AI14" s="17"/>
    </row>
    <row r="15" spans="1:35" hidden="1" outlineLevel="1" x14ac:dyDescent="0.15">
      <c r="A15" s="58">
        <f t="shared" si="0"/>
        <v>44647</v>
      </c>
      <c r="B15" s="49">
        <v>13</v>
      </c>
      <c r="C15" s="89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3"/>
      <c r="AI15" s="17"/>
    </row>
    <row r="16" spans="1:35" hidden="1" outlineLevel="1" x14ac:dyDescent="0.15">
      <c r="A16" s="58">
        <f t="shared" si="0"/>
        <v>44654</v>
      </c>
      <c r="B16" s="49">
        <v>14</v>
      </c>
      <c r="C16" s="89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3"/>
      <c r="AI16" s="17"/>
    </row>
    <row r="17" spans="1:35" hidden="1" outlineLevel="1" x14ac:dyDescent="0.15">
      <c r="A17" s="58">
        <f t="shared" si="0"/>
        <v>44661</v>
      </c>
      <c r="B17" s="49">
        <v>15</v>
      </c>
      <c r="C17" s="89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3"/>
      <c r="AI17" s="17"/>
    </row>
    <row r="18" spans="1:35" hidden="1" outlineLevel="1" x14ac:dyDescent="0.15">
      <c r="A18" s="58">
        <f t="shared" si="0"/>
        <v>44668</v>
      </c>
      <c r="B18" s="49">
        <v>16</v>
      </c>
      <c r="C18" s="89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3"/>
      <c r="AI18" s="17"/>
    </row>
    <row r="19" spans="1:35" hidden="1" outlineLevel="1" x14ac:dyDescent="0.15">
      <c r="A19" s="58">
        <f t="shared" si="0"/>
        <v>44675</v>
      </c>
      <c r="B19" s="49">
        <v>17</v>
      </c>
      <c r="C19" s="89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3"/>
      <c r="AI19" s="17"/>
    </row>
    <row r="20" spans="1:35" hidden="1" outlineLevel="1" x14ac:dyDescent="0.15">
      <c r="A20" s="58">
        <f t="shared" si="0"/>
        <v>44682</v>
      </c>
      <c r="B20" s="49">
        <v>18</v>
      </c>
      <c r="C20" s="89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3"/>
      <c r="AI20" s="17"/>
    </row>
    <row r="21" spans="1:35" hidden="1" outlineLevel="1" x14ac:dyDescent="0.15">
      <c r="A21" s="58">
        <f t="shared" si="0"/>
        <v>44689</v>
      </c>
      <c r="B21" s="49">
        <v>19</v>
      </c>
      <c r="C21" s="89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3"/>
      <c r="AI21" s="17"/>
    </row>
    <row r="22" spans="1:35" hidden="1" outlineLevel="1" x14ac:dyDescent="0.15">
      <c r="A22" s="58">
        <f t="shared" si="0"/>
        <v>44696</v>
      </c>
      <c r="B22" s="49">
        <v>20</v>
      </c>
      <c r="C22" s="89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3"/>
      <c r="AI22" s="17"/>
    </row>
    <row r="23" spans="1:35" hidden="1" outlineLevel="1" x14ac:dyDescent="0.15">
      <c r="A23" s="58">
        <f t="shared" si="0"/>
        <v>44703</v>
      </c>
      <c r="B23" s="49">
        <v>21</v>
      </c>
      <c r="C23" s="89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3"/>
      <c r="AI23" s="17"/>
    </row>
    <row r="24" spans="1:35" hidden="1" outlineLevel="1" x14ac:dyDescent="0.15">
      <c r="A24" s="58">
        <f t="shared" si="0"/>
        <v>44710</v>
      </c>
      <c r="B24" s="49">
        <v>22</v>
      </c>
      <c r="C24" s="89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3"/>
      <c r="AI24" s="17"/>
    </row>
    <row r="25" spans="1:35" hidden="1" outlineLevel="1" x14ac:dyDescent="0.15">
      <c r="A25" s="58">
        <f t="shared" si="0"/>
        <v>44717</v>
      </c>
      <c r="B25" s="49">
        <v>23</v>
      </c>
      <c r="C25" s="89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3"/>
      <c r="AI25" s="17"/>
    </row>
    <row r="26" spans="1:35" hidden="1" outlineLevel="1" x14ac:dyDescent="0.15">
      <c r="A26" s="58">
        <f t="shared" si="0"/>
        <v>44724</v>
      </c>
      <c r="B26" s="49">
        <v>24</v>
      </c>
      <c r="C26" s="89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3"/>
      <c r="AI26" s="17"/>
    </row>
    <row r="27" spans="1:35" hidden="1" outlineLevel="1" x14ac:dyDescent="0.15">
      <c r="A27" s="58">
        <f t="shared" si="0"/>
        <v>44731</v>
      </c>
      <c r="B27" s="49">
        <v>25</v>
      </c>
      <c r="C27" s="89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3"/>
      <c r="AI27" s="17"/>
    </row>
    <row r="28" spans="1:35" hidden="1" outlineLevel="1" x14ac:dyDescent="0.15">
      <c r="A28" s="58">
        <f t="shared" si="0"/>
        <v>44738</v>
      </c>
      <c r="B28" s="49">
        <v>26</v>
      </c>
      <c r="C28" s="89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3"/>
      <c r="AI28" s="17"/>
    </row>
    <row r="29" spans="1:35" hidden="1" outlineLevel="1" x14ac:dyDescent="0.15">
      <c r="A29" s="58">
        <f t="shared" si="0"/>
        <v>44745</v>
      </c>
      <c r="B29" s="49">
        <v>27</v>
      </c>
      <c r="C29" s="89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3"/>
      <c r="AI29" s="17"/>
    </row>
    <row r="30" spans="1:35" hidden="1" outlineLevel="1" x14ac:dyDescent="0.15">
      <c r="A30" s="58">
        <f t="shared" si="0"/>
        <v>44752</v>
      </c>
      <c r="B30" s="49">
        <v>28</v>
      </c>
      <c r="C30" s="89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3"/>
      <c r="AI30" s="17"/>
    </row>
    <row r="31" spans="1:35" hidden="1" outlineLevel="1" x14ac:dyDescent="0.15">
      <c r="A31" s="58">
        <f t="shared" si="0"/>
        <v>44759</v>
      </c>
      <c r="B31" s="49">
        <v>29</v>
      </c>
      <c r="C31" s="89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3"/>
      <c r="AI31" s="17"/>
    </row>
    <row r="32" spans="1:35" hidden="1" outlineLevel="1" x14ac:dyDescent="0.15">
      <c r="A32" s="58">
        <f t="shared" si="0"/>
        <v>44766</v>
      </c>
      <c r="B32" s="49">
        <v>30</v>
      </c>
      <c r="C32" s="89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3"/>
      <c r="AI32" s="17"/>
    </row>
    <row r="33" spans="1:35" hidden="1" outlineLevel="1" x14ac:dyDescent="0.15">
      <c r="A33" s="58">
        <f t="shared" si="0"/>
        <v>44773</v>
      </c>
      <c r="B33" s="49">
        <v>31</v>
      </c>
      <c r="C33" s="89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3"/>
      <c r="AI33" s="17"/>
    </row>
    <row r="34" spans="1:35" hidden="1" outlineLevel="1" x14ac:dyDescent="0.15">
      <c r="A34" s="58">
        <f t="shared" si="0"/>
        <v>44780</v>
      </c>
      <c r="B34" s="49">
        <v>32</v>
      </c>
      <c r="C34" s="89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3"/>
      <c r="AI34" s="17"/>
    </row>
    <row r="35" spans="1:35" hidden="1" outlineLevel="1" x14ac:dyDescent="0.15">
      <c r="A35" s="58">
        <f t="shared" si="0"/>
        <v>44787</v>
      </c>
      <c r="B35" s="49">
        <v>33</v>
      </c>
      <c r="C35" s="89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3"/>
      <c r="AI35" s="17"/>
    </row>
    <row r="36" spans="1:35" hidden="1" outlineLevel="1" x14ac:dyDescent="0.15">
      <c r="A36" s="58">
        <f t="shared" si="0"/>
        <v>44794</v>
      </c>
      <c r="B36" s="49">
        <v>34</v>
      </c>
      <c r="C36" s="89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3"/>
      <c r="AI36" s="17"/>
    </row>
    <row r="37" spans="1:35" hidden="1" outlineLevel="1" x14ac:dyDescent="0.15">
      <c r="A37" s="58">
        <f t="shared" si="0"/>
        <v>44801</v>
      </c>
      <c r="B37" s="49">
        <v>35</v>
      </c>
      <c r="C37" s="8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3"/>
      <c r="AI37" s="17"/>
    </row>
    <row r="38" spans="1:35" hidden="1" outlineLevel="1" x14ac:dyDescent="0.15">
      <c r="A38" s="58">
        <f t="shared" si="0"/>
        <v>44808</v>
      </c>
      <c r="B38" s="49">
        <v>36</v>
      </c>
      <c r="C38" s="8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3"/>
      <c r="AI38" s="17"/>
    </row>
    <row r="39" spans="1:35" hidden="1" outlineLevel="1" x14ac:dyDescent="0.15">
      <c r="A39" s="58">
        <f t="shared" si="0"/>
        <v>44815</v>
      </c>
      <c r="B39" s="49">
        <v>37</v>
      </c>
      <c r="C39" s="89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3"/>
      <c r="AI39" s="17"/>
    </row>
    <row r="40" spans="1:35" hidden="1" outlineLevel="1" x14ac:dyDescent="0.15">
      <c r="A40" s="58">
        <f t="shared" si="0"/>
        <v>44822</v>
      </c>
      <c r="B40" s="49">
        <v>38</v>
      </c>
      <c r="C40" s="89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3"/>
      <c r="AI40" s="17"/>
    </row>
    <row r="41" spans="1:35" hidden="1" outlineLevel="1" x14ac:dyDescent="0.15">
      <c r="A41" s="58">
        <f t="shared" si="0"/>
        <v>44829</v>
      </c>
      <c r="B41" s="49">
        <v>39</v>
      </c>
      <c r="C41" s="89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3"/>
      <c r="AI41" s="17"/>
    </row>
    <row r="42" spans="1:35" hidden="1" outlineLevel="1" x14ac:dyDescent="0.15">
      <c r="A42" s="58">
        <f t="shared" si="0"/>
        <v>44836</v>
      </c>
      <c r="B42" s="49">
        <v>40</v>
      </c>
      <c r="C42" s="89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3"/>
      <c r="AI42" s="17"/>
    </row>
    <row r="43" spans="1:35" hidden="1" outlineLevel="1" x14ac:dyDescent="0.15">
      <c r="A43" s="58">
        <f t="shared" si="0"/>
        <v>44843</v>
      </c>
      <c r="B43" s="49">
        <v>41</v>
      </c>
      <c r="C43" s="89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3"/>
      <c r="AI43" s="17"/>
    </row>
    <row r="44" spans="1:35" hidden="1" outlineLevel="1" x14ac:dyDescent="0.15">
      <c r="A44" s="58">
        <f t="shared" si="0"/>
        <v>44850</v>
      </c>
      <c r="B44" s="49">
        <v>42</v>
      </c>
      <c r="C44" s="89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3"/>
      <c r="AI44" s="17"/>
    </row>
    <row r="45" spans="1:35" hidden="1" outlineLevel="1" x14ac:dyDescent="0.15">
      <c r="A45" s="58">
        <f t="shared" si="0"/>
        <v>44857</v>
      </c>
      <c r="B45" s="49">
        <v>43</v>
      </c>
      <c r="C45" s="89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3"/>
      <c r="AI45" s="17"/>
    </row>
    <row r="46" spans="1:35" hidden="1" outlineLevel="1" x14ac:dyDescent="0.15">
      <c r="A46" s="58">
        <f t="shared" si="0"/>
        <v>44864</v>
      </c>
      <c r="B46" s="49">
        <v>44</v>
      </c>
      <c r="C46" s="89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3"/>
      <c r="AI46" s="17"/>
    </row>
    <row r="47" spans="1:35" hidden="1" outlineLevel="1" x14ac:dyDescent="0.15">
      <c r="A47" s="58">
        <f t="shared" si="0"/>
        <v>44871</v>
      </c>
      <c r="B47" s="49">
        <v>45</v>
      </c>
      <c r="C47" s="89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3"/>
      <c r="AI47" s="17"/>
    </row>
    <row r="48" spans="1:35" hidden="1" outlineLevel="1" x14ac:dyDescent="0.15">
      <c r="A48" s="58">
        <f t="shared" si="0"/>
        <v>44878</v>
      </c>
      <c r="B48" s="49">
        <v>46</v>
      </c>
      <c r="C48" s="89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3"/>
      <c r="AI48" s="17"/>
    </row>
    <row r="49" spans="1:35" hidden="1" outlineLevel="1" x14ac:dyDescent="0.15">
      <c r="A49" s="58">
        <f t="shared" si="0"/>
        <v>44885</v>
      </c>
      <c r="B49" s="49">
        <v>47</v>
      </c>
      <c r="C49" s="89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3"/>
      <c r="AI49" s="17"/>
    </row>
    <row r="50" spans="1:35" hidden="1" outlineLevel="1" x14ac:dyDescent="0.15">
      <c r="A50" s="58">
        <f t="shared" si="0"/>
        <v>44892</v>
      </c>
      <c r="B50" s="49">
        <v>48</v>
      </c>
      <c r="C50" s="89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3"/>
      <c r="AI50" s="17"/>
    </row>
    <row r="51" spans="1:35" hidden="1" outlineLevel="1" x14ac:dyDescent="0.15">
      <c r="A51" s="58">
        <f t="shared" si="0"/>
        <v>44899</v>
      </c>
      <c r="B51" s="49">
        <v>49</v>
      </c>
      <c r="C51" s="89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3"/>
      <c r="AI51" s="17"/>
    </row>
    <row r="52" spans="1:35" hidden="1" outlineLevel="1" x14ac:dyDescent="0.15">
      <c r="A52" s="58">
        <f t="shared" si="0"/>
        <v>44906</v>
      </c>
      <c r="B52" s="49">
        <v>50</v>
      </c>
      <c r="C52" s="89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3"/>
      <c r="AI52" s="17"/>
    </row>
    <row r="53" spans="1:35" hidden="1" outlineLevel="1" x14ac:dyDescent="0.15">
      <c r="A53" s="58">
        <f t="shared" si="0"/>
        <v>44913</v>
      </c>
      <c r="B53" s="49">
        <v>51</v>
      </c>
      <c r="C53" s="89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3"/>
      <c r="AI53" s="17"/>
    </row>
    <row r="54" spans="1:35" hidden="1" outlineLevel="1" x14ac:dyDescent="0.15">
      <c r="A54" s="58">
        <f t="shared" si="0"/>
        <v>44920</v>
      </c>
      <c r="B54" s="49">
        <v>52</v>
      </c>
      <c r="C54" s="89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3"/>
      <c r="AI54" s="17"/>
    </row>
    <row r="55" spans="1:35" hidden="1" outlineLevel="1" x14ac:dyDescent="0.15">
      <c r="A55" s="58">
        <f t="shared" si="0"/>
        <v>44927</v>
      </c>
      <c r="B55" s="49">
        <v>53</v>
      </c>
      <c r="C55" s="89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3"/>
      <c r="AI55" s="17"/>
    </row>
    <row r="56" spans="1:35" hidden="1" outlineLevel="1" x14ac:dyDescent="0.15">
      <c r="A56" s="58">
        <f t="shared" si="0"/>
        <v>44934</v>
      </c>
      <c r="B56" s="49">
        <v>54</v>
      </c>
      <c r="C56" s="90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5"/>
      <c r="AI56" s="17"/>
    </row>
    <row r="57" spans="1:35" collapsed="1" x14ac:dyDescent="0.15">
      <c r="A57" s="50" t="s">
        <v>110</v>
      </c>
      <c r="B57" s="35"/>
      <c r="C57" s="91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17"/>
    </row>
    <row r="58" spans="1:35" x14ac:dyDescent="0.15">
      <c r="A58" s="50"/>
      <c r="B58" s="54"/>
      <c r="C58" s="91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17"/>
    </row>
    <row r="59" spans="1:35" x14ac:dyDescent="0.15">
      <c r="A59" s="50" t="s">
        <v>109</v>
      </c>
      <c r="B59" s="55" t="s">
        <v>111</v>
      </c>
      <c r="C59" s="92"/>
      <c r="D59" s="19"/>
      <c r="E59" s="19"/>
      <c r="F59" s="19"/>
      <c r="G59" s="19"/>
      <c r="H59" s="17"/>
      <c r="I59" s="17"/>
      <c r="J59" s="17"/>
      <c r="K59" s="17"/>
      <c r="L59" s="17"/>
      <c r="M59" s="17"/>
      <c r="N59" s="17"/>
      <c r="O59" s="19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</row>
    <row r="60" spans="1:35" s="4" customFormat="1" outlineLevel="1" x14ac:dyDescent="0.15">
      <c r="A60" s="58">
        <f>OvoTotal!I3</f>
        <v>44562</v>
      </c>
      <c r="B60" s="17">
        <f>WEEKNUM(A60,2)</f>
        <v>1</v>
      </c>
      <c r="C60" s="89">
        <v>0.1535</v>
      </c>
      <c r="D60" s="60">
        <v>72096</v>
      </c>
      <c r="E60" s="60">
        <v>82656</v>
      </c>
      <c r="F60" s="60"/>
      <c r="G60" s="60"/>
      <c r="H60" s="60">
        <v>33120</v>
      </c>
      <c r="I60" s="60">
        <v>16224</v>
      </c>
      <c r="J60" s="60"/>
      <c r="K60" s="60"/>
      <c r="L60" s="60">
        <v>28308</v>
      </c>
      <c r="M60" s="60"/>
      <c r="N60" s="60" t="s">
        <v>37</v>
      </c>
      <c r="O60" s="60" t="s">
        <v>37</v>
      </c>
      <c r="P60" s="60" t="s">
        <v>37</v>
      </c>
      <c r="Q60" s="60" t="s">
        <v>37</v>
      </c>
      <c r="R60" s="60" t="s">
        <v>37</v>
      </c>
      <c r="S60" s="60" t="s">
        <v>37</v>
      </c>
      <c r="T60" s="60" t="s">
        <v>37</v>
      </c>
      <c r="U60" s="60" t="s">
        <v>37</v>
      </c>
      <c r="V60" s="60" t="s">
        <v>37</v>
      </c>
      <c r="W60" s="60" t="s">
        <v>37</v>
      </c>
      <c r="X60" s="60" t="s">
        <v>37</v>
      </c>
      <c r="Y60" s="60" t="s">
        <v>37</v>
      </c>
      <c r="Z60" s="60" t="s">
        <v>37</v>
      </c>
      <c r="AA60" s="60" t="s">
        <v>37</v>
      </c>
      <c r="AB60" s="60" t="s">
        <v>37</v>
      </c>
      <c r="AC60" s="60" t="s">
        <v>37</v>
      </c>
      <c r="AD60" s="60" t="s">
        <v>37</v>
      </c>
      <c r="AE60" s="60" t="s">
        <v>37</v>
      </c>
      <c r="AF60" s="60" t="s">
        <v>37</v>
      </c>
      <c r="AG60" s="60" t="s">
        <v>37</v>
      </c>
      <c r="AH60" s="61" t="s">
        <v>37</v>
      </c>
      <c r="AI60" s="11"/>
    </row>
    <row r="61" spans="1:35" s="4" customFormat="1" outlineLevel="1" x14ac:dyDescent="0.15">
      <c r="A61" s="58">
        <f>OvoTotal!I4</f>
        <v>44563</v>
      </c>
      <c r="B61" s="17">
        <f t="shared" ref="B61:B133" si="1">WEEKNUM(A61,2)</f>
        <v>1</v>
      </c>
      <c r="C61" s="89">
        <v>0.1535</v>
      </c>
      <c r="D61" s="62">
        <v>50832</v>
      </c>
      <c r="E61" s="62">
        <v>51168</v>
      </c>
      <c r="F61" s="62"/>
      <c r="G61" s="62"/>
      <c r="H61" s="62">
        <v>27000</v>
      </c>
      <c r="I61" s="62">
        <v>18720</v>
      </c>
      <c r="J61" s="62"/>
      <c r="K61" s="62"/>
      <c r="L61" s="62">
        <v>31320</v>
      </c>
      <c r="M61" s="62"/>
      <c r="N61" s="62" t="s">
        <v>37</v>
      </c>
      <c r="O61" s="62" t="s">
        <v>37</v>
      </c>
      <c r="P61" s="62" t="s">
        <v>37</v>
      </c>
      <c r="Q61" s="62" t="s">
        <v>37</v>
      </c>
      <c r="R61" s="62" t="s">
        <v>37</v>
      </c>
      <c r="S61" s="62" t="s">
        <v>37</v>
      </c>
      <c r="T61" s="62" t="s">
        <v>37</v>
      </c>
      <c r="U61" s="62" t="s">
        <v>37</v>
      </c>
      <c r="V61" s="62" t="s">
        <v>37</v>
      </c>
      <c r="W61" s="62" t="s">
        <v>37</v>
      </c>
      <c r="X61" s="62" t="s">
        <v>37</v>
      </c>
      <c r="Y61" s="62" t="s">
        <v>37</v>
      </c>
      <c r="Z61" s="62" t="s">
        <v>37</v>
      </c>
      <c r="AA61" s="62" t="s">
        <v>37</v>
      </c>
      <c r="AB61" s="62" t="s">
        <v>37</v>
      </c>
      <c r="AC61" s="62" t="s">
        <v>37</v>
      </c>
      <c r="AD61" s="62" t="s">
        <v>37</v>
      </c>
      <c r="AE61" s="62" t="s">
        <v>37</v>
      </c>
      <c r="AF61" s="62" t="s">
        <v>37</v>
      </c>
      <c r="AG61" s="62" t="s">
        <v>37</v>
      </c>
      <c r="AH61" s="63" t="s">
        <v>37</v>
      </c>
      <c r="AI61" s="11"/>
    </row>
    <row r="62" spans="1:35" s="4" customFormat="1" outlineLevel="1" x14ac:dyDescent="0.15">
      <c r="A62" s="58">
        <f>OvoTotal!I5</f>
        <v>44564</v>
      </c>
      <c r="B62" s="17">
        <f t="shared" si="1"/>
        <v>2</v>
      </c>
      <c r="C62" s="89">
        <v>0.1535</v>
      </c>
      <c r="D62" s="62">
        <v>18504</v>
      </c>
      <c r="E62" s="62">
        <v>20952</v>
      </c>
      <c r="F62" s="62"/>
      <c r="G62" s="62"/>
      <c r="H62" s="62">
        <v>25200</v>
      </c>
      <c r="I62" s="62">
        <v>21240</v>
      </c>
      <c r="J62" s="62"/>
      <c r="K62" s="62"/>
      <c r="L62" s="62">
        <v>23760</v>
      </c>
      <c r="M62" s="62"/>
      <c r="N62" s="62" t="s">
        <v>37</v>
      </c>
      <c r="O62" s="62" t="s">
        <v>37</v>
      </c>
      <c r="P62" s="62" t="s">
        <v>37</v>
      </c>
      <c r="Q62" s="62" t="s">
        <v>37</v>
      </c>
      <c r="R62" s="62" t="s">
        <v>37</v>
      </c>
      <c r="S62" s="62" t="s">
        <v>37</v>
      </c>
      <c r="T62" s="62" t="s">
        <v>37</v>
      </c>
      <c r="U62" s="62" t="s">
        <v>37</v>
      </c>
      <c r="V62" s="62" t="s">
        <v>37</v>
      </c>
      <c r="W62" s="62" t="s">
        <v>37</v>
      </c>
      <c r="X62" s="62" t="s">
        <v>37</v>
      </c>
      <c r="Y62" s="62" t="s">
        <v>37</v>
      </c>
      <c r="Z62" s="62" t="s">
        <v>37</v>
      </c>
      <c r="AA62" s="62" t="s">
        <v>37</v>
      </c>
      <c r="AB62" s="62" t="s">
        <v>37</v>
      </c>
      <c r="AC62" s="62" t="s">
        <v>37</v>
      </c>
      <c r="AD62" s="62" t="s">
        <v>37</v>
      </c>
      <c r="AE62" s="62" t="s">
        <v>37</v>
      </c>
      <c r="AF62" s="62" t="s">
        <v>37</v>
      </c>
      <c r="AG62" s="62" t="s">
        <v>37</v>
      </c>
      <c r="AH62" s="63" t="s">
        <v>37</v>
      </c>
      <c r="AI62" s="11"/>
    </row>
    <row r="63" spans="1:35" s="4" customFormat="1" outlineLevel="1" x14ac:dyDescent="0.15">
      <c r="A63" s="58">
        <f>OvoTotal!I6</f>
        <v>44565</v>
      </c>
      <c r="B63" s="17">
        <f t="shared" si="1"/>
        <v>2</v>
      </c>
      <c r="C63" s="89">
        <v>0.1535</v>
      </c>
      <c r="D63" s="62">
        <v>31776</v>
      </c>
      <c r="E63" s="62">
        <v>28224</v>
      </c>
      <c r="F63" s="62"/>
      <c r="G63" s="62"/>
      <c r="H63" s="62">
        <v>32064</v>
      </c>
      <c r="I63" s="62">
        <v>17856</v>
      </c>
      <c r="J63" s="62"/>
      <c r="K63" s="62"/>
      <c r="L63" s="62">
        <v>22320</v>
      </c>
      <c r="M63" s="62"/>
      <c r="N63" s="62" t="s">
        <v>37</v>
      </c>
      <c r="O63" s="62" t="s">
        <v>37</v>
      </c>
      <c r="P63" s="62" t="s">
        <v>37</v>
      </c>
      <c r="Q63" s="62" t="s">
        <v>37</v>
      </c>
      <c r="R63" s="62" t="s">
        <v>37</v>
      </c>
      <c r="S63" s="62" t="s">
        <v>37</v>
      </c>
      <c r="T63" s="62" t="s">
        <v>37</v>
      </c>
      <c r="U63" s="62" t="s">
        <v>37</v>
      </c>
      <c r="V63" s="62" t="s">
        <v>37</v>
      </c>
      <c r="W63" s="62" t="s">
        <v>37</v>
      </c>
      <c r="X63" s="62" t="s">
        <v>37</v>
      </c>
      <c r="Y63" s="62" t="s">
        <v>37</v>
      </c>
      <c r="Z63" s="62" t="s">
        <v>37</v>
      </c>
      <c r="AA63" s="62" t="s">
        <v>37</v>
      </c>
      <c r="AB63" s="62" t="s">
        <v>37</v>
      </c>
      <c r="AC63" s="62" t="s">
        <v>37</v>
      </c>
      <c r="AD63" s="62" t="s">
        <v>37</v>
      </c>
      <c r="AE63" s="62" t="s">
        <v>37</v>
      </c>
      <c r="AF63" s="62" t="s">
        <v>37</v>
      </c>
      <c r="AG63" s="62" t="s">
        <v>37</v>
      </c>
      <c r="AH63" s="63" t="s">
        <v>37</v>
      </c>
      <c r="AI63" s="11"/>
    </row>
    <row r="64" spans="1:35" s="4" customFormat="1" outlineLevel="1" x14ac:dyDescent="0.15">
      <c r="A64" s="58">
        <f>OvoTotal!I7</f>
        <v>44566</v>
      </c>
      <c r="B64" s="17">
        <f t="shared" si="1"/>
        <v>2</v>
      </c>
      <c r="C64" s="89">
        <v>0.1535</v>
      </c>
      <c r="D64" s="62">
        <v>35040</v>
      </c>
      <c r="E64" s="62">
        <v>35040</v>
      </c>
      <c r="F64" s="62"/>
      <c r="G64" s="62"/>
      <c r="H64" s="62">
        <v>51456</v>
      </c>
      <c r="I64" s="62">
        <v>32064</v>
      </c>
      <c r="J64" s="62"/>
      <c r="K64" s="62"/>
      <c r="L64" s="62">
        <v>23400</v>
      </c>
      <c r="M64" s="62"/>
      <c r="N64" s="62" t="s">
        <v>37</v>
      </c>
      <c r="O64" s="62" t="s">
        <v>37</v>
      </c>
      <c r="P64" s="62" t="s">
        <v>37</v>
      </c>
      <c r="Q64" s="62" t="s">
        <v>37</v>
      </c>
      <c r="R64" s="62" t="s">
        <v>37</v>
      </c>
      <c r="S64" s="62" t="s">
        <v>37</v>
      </c>
      <c r="T64" s="62" t="s">
        <v>37</v>
      </c>
      <c r="U64" s="62" t="s">
        <v>37</v>
      </c>
      <c r="V64" s="62" t="s">
        <v>37</v>
      </c>
      <c r="W64" s="62" t="s">
        <v>37</v>
      </c>
      <c r="X64" s="62" t="s">
        <v>37</v>
      </c>
      <c r="Y64" s="62" t="s">
        <v>37</v>
      </c>
      <c r="Z64" s="62" t="s">
        <v>37</v>
      </c>
      <c r="AA64" s="62" t="s">
        <v>37</v>
      </c>
      <c r="AB64" s="62" t="s">
        <v>37</v>
      </c>
      <c r="AC64" s="62" t="s">
        <v>37</v>
      </c>
      <c r="AD64" s="62" t="s">
        <v>37</v>
      </c>
      <c r="AE64" s="62" t="s">
        <v>37</v>
      </c>
      <c r="AF64" s="62" t="s">
        <v>37</v>
      </c>
      <c r="AG64" s="62" t="s">
        <v>37</v>
      </c>
      <c r="AH64" s="63" t="s">
        <v>37</v>
      </c>
      <c r="AI64" s="11"/>
    </row>
    <row r="65" spans="1:35" s="4" customFormat="1" outlineLevel="1" x14ac:dyDescent="0.15">
      <c r="A65" s="58">
        <f>OvoTotal!I8</f>
        <v>44567</v>
      </c>
      <c r="B65" s="17">
        <f t="shared" si="1"/>
        <v>2</v>
      </c>
      <c r="C65" s="89">
        <v>0.1535</v>
      </c>
      <c r="D65" s="62">
        <v>44928</v>
      </c>
      <c r="E65" s="62">
        <v>41472</v>
      </c>
      <c r="F65" s="62"/>
      <c r="G65" s="62"/>
      <c r="H65" s="62">
        <v>29306</v>
      </c>
      <c r="I65" s="62">
        <v>18144</v>
      </c>
      <c r="J65" s="62"/>
      <c r="K65" s="62"/>
      <c r="L65" s="62">
        <v>11160</v>
      </c>
      <c r="M65" s="62"/>
      <c r="N65" s="62" t="s">
        <v>37</v>
      </c>
      <c r="O65" s="62" t="s">
        <v>37</v>
      </c>
      <c r="P65" s="62" t="s">
        <v>37</v>
      </c>
      <c r="Q65" s="62" t="s">
        <v>37</v>
      </c>
      <c r="R65" s="62" t="s">
        <v>37</v>
      </c>
      <c r="S65" s="62" t="s">
        <v>37</v>
      </c>
      <c r="T65" s="62" t="s">
        <v>37</v>
      </c>
      <c r="U65" s="62" t="s">
        <v>37</v>
      </c>
      <c r="V65" s="62" t="s">
        <v>37</v>
      </c>
      <c r="W65" s="62" t="s">
        <v>37</v>
      </c>
      <c r="X65" s="62" t="s">
        <v>37</v>
      </c>
      <c r="Y65" s="62" t="s">
        <v>37</v>
      </c>
      <c r="Z65" s="62" t="s">
        <v>37</v>
      </c>
      <c r="AA65" s="62" t="s">
        <v>37</v>
      </c>
      <c r="AB65" s="62" t="s">
        <v>37</v>
      </c>
      <c r="AC65" s="62" t="s">
        <v>37</v>
      </c>
      <c r="AD65" s="62" t="s">
        <v>37</v>
      </c>
      <c r="AE65" s="62" t="s">
        <v>37</v>
      </c>
      <c r="AF65" s="62" t="s">
        <v>37</v>
      </c>
      <c r="AG65" s="62" t="s">
        <v>37</v>
      </c>
      <c r="AH65" s="63" t="s">
        <v>37</v>
      </c>
      <c r="AI65" s="11"/>
    </row>
    <row r="66" spans="1:35" s="39" customFormat="1" x14ac:dyDescent="0.15">
      <c r="A66" s="59"/>
      <c r="B66" s="38">
        <f>SUBTOTAL(1,B60:B65)</f>
        <v>1.6666666666666667</v>
      </c>
      <c r="C66" s="89"/>
      <c r="D66" s="62"/>
      <c r="E66" s="62"/>
      <c r="F66" s="62"/>
      <c r="G66" s="62"/>
      <c r="H66" s="62"/>
      <c r="I66" s="62"/>
      <c r="J66" s="62"/>
      <c r="K66" s="62"/>
      <c r="L66" s="62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  <c r="AF66" s="43"/>
      <c r="AG66" s="43"/>
      <c r="AH66" s="66"/>
      <c r="AI66" s="56"/>
    </row>
    <row r="67" spans="1:35" s="39" customFormat="1" outlineLevel="1" x14ac:dyDescent="0.15">
      <c r="A67" s="59">
        <f>OvoTotal!I9</f>
        <v>44568</v>
      </c>
      <c r="B67" s="38">
        <f t="shared" si="1"/>
        <v>2</v>
      </c>
      <c r="C67" s="89">
        <v>0.1535</v>
      </c>
      <c r="D67" s="62">
        <v>35616</v>
      </c>
      <c r="E67" s="62">
        <v>31776</v>
      </c>
      <c r="F67" s="62"/>
      <c r="G67" s="62"/>
      <c r="H67" s="62">
        <v>40910</v>
      </c>
      <c r="I67" s="62">
        <v>34272</v>
      </c>
      <c r="J67" s="62"/>
      <c r="K67" s="62"/>
      <c r="L67" s="62">
        <v>12600</v>
      </c>
      <c r="M67" s="62"/>
      <c r="N67" s="62" t="s">
        <v>37</v>
      </c>
      <c r="O67" s="62" t="s">
        <v>37</v>
      </c>
      <c r="P67" s="62" t="s">
        <v>37</v>
      </c>
      <c r="Q67" s="62" t="s">
        <v>37</v>
      </c>
      <c r="R67" s="62" t="s">
        <v>37</v>
      </c>
      <c r="S67" s="62" t="s">
        <v>37</v>
      </c>
      <c r="T67" s="62" t="s">
        <v>37</v>
      </c>
      <c r="U67" s="62" t="s">
        <v>37</v>
      </c>
      <c r="V67" s="62" t="s">
        <v>37</v>
      </c>
      <c r="W67" s="62" t="s">
        <v>37</v>
      </c>
      <c r="X67" s="62" t="s">
        <v>37</v>
      </c>
      <c r="Y67" s="62" t="s">
        <v>37</v>
      </c>
      <c r="Z67" s="62" t="s">
        <v>37</v>
      </c>
      <c r="AA67" s="62" t="s">
        <v>37</v>
      </c>
      <c r="AB67" s="62" t="s">
        <v>37</v>
      </c>
      <c r="AC67" s="62" t="s">
        <v>37</v>
      </c>
      <c r="AD67" s="62" t="s">
        <v>37</v>
      </c>
      <c r="AE67" s="62" t="s">
        <v>37</v>
      </c>
      <c r="AF67" s="62" t="s">
        <v>37</v>
      </c>
      <c r="AG67" s="62" t="s">
        <v>37</v>
      </c>
      <c r="AH67" s="63" t="s">
        <v>37</v>
      </c>
      <c r="AI67" s="56"/>
    </row>
    <row r="68" spans="1:35" s="39" customFormat="1" outlineLevel="1" x14ac:dyDescent="0.15">
      <c r="A68" s="59">
        <f>OvoTotal!I10</f>
        <v>44569</v>
      </c>
      <c r="B68" s="38">
        <f t="shared" si="1"/>
        <v>2</v>
      </c>
      <c r="C68" s="89">
        <v>0.1535</v>
      </c>
      <c r="D68" s="62">
        <v>42048</v>
      </c>
      <c r="E68" s="62">
        <v>38592</v>
      </c>
      <c r="F68" s="62"/>
      <c r="G68" s="62"/>
      <c r="H68" s="62">
        <v>35520</v>
      </c>
      <c r="I68" s="62">
        <v>27264</v>
      </c>
      <c r="J68" s="62"/>
      <c r="K68" s="62"/>
      <c r="L68" s="62">
        <v>13320</v>
      </c>
      <c r="M68" s="62"/>
      <c r="N68" s="62" t="s">
        <v>37</v>
      </c>
      <c r="O68" s="62" t="s">
        <v>37</v>
      </c>
      <c r="P68" s="62" t="s">
        <v>37</v>
      </c>
      <c r="Q68" s="62" t="s">
        <v>37</v>
      </c>
      <c r="R68" s="62" t="s">
        <v>37</v>
      </c>
      <c r="S68" s="62" t="s">
        <v>37</v>
      </c>
      <c r="T68" s="62" t="s">
        <v>37</v>
      </c>
      <c r="U68" s="62" t="s">
        <v>37</v>
      </c>
      <c r="V68" s="62" t="s">
        <v>37</v>
      </c>
      <c r="W68" s="62" t="s">
        <v>37</v>
      </c>
      <c r="X68" s="62" t="s">
        <v>37</v>
      </c>
      <c r="Y68" s="62" t="s">
        <v>37</v>
      </c>
      <c r="Z68" s="62" t="s">
        <v>37</v>
      </c>
      <c r="AA68" s="62" t="s">
        <v>37</v>
      </c>
      <c r="AB68" s="62" t="s">
        <v>37</v>
      </c>
      <c r="AC68" s="62" t="s">
        <v>37</v>
      </c>
      <c r="AD68" s="62" t="s">
        <v>37</v>
      </c>
      <c r="AE68" s="62" t="s">
        <v>37</v>
      </c>
      <c r="AF68" s="62" t="s">
        <v>37</v>
      </c>
      <c r="AG68" s="62" t="s">
        <v>37</v>
      </c>
      <c r="AH68" s="63" t="s">
        <v>37</v>
      </c>
      <c r="AI68" s="56"/>
    </row>
    <row r="69" spans="1:35" s="39" customFormat="1" outlineLevel="1" x14ac:dyDescent="0.15">
      <c r="A69" s="59">
        <f>OvoTotal!I11</f>
        <v>44570</v>
      </c>
      <c r="B69" s="38">
        <f t="shared" si="1"/>
        <v>2</v>
      </c>
      <c r="C69" s="89">
        <v>0.1535</v>
      </c>
      <c r="D69" s="62">
        <v>45600</v>
      </c>
      <c r="E69" s="62">
        <v>45312</v>
      </c>
      <c r="F69" s="62"/>
      <c r="G69" s="62"/>
      <c r="H69" s="62">
        <v>38592</v>
      </c>
      <c r="I69" s="62">
        <v>28032</v>
      </c>
      <c r="J69" s="62"/>
      <c r="K69" s="62"/>
      <c r="L69" s="62">
        <v>10080</v>
      </c>
      <c r="M69" s="62"/>
      <c r="N69" s="62" t="s">
        <v>37</v>
      </c>
      <c r="O69" s="62" t="s">
        <v>37</v>
      </c>
      <c r="P69" s="62" t="s">
        <v>37</v>
      </c>
      <c r="Q69" s="62" t="s">
        <v>37</v>
      </c>
      <c r="R69" s="62" t="s">
        <v>37</v>
      </c>
      <c r="S69" s="62" t="s">
        <v>37</v>
      </c>
      <c r="T69" s="62" t="s">
        <v>37</v>
      </c>
      <c r="U69" s="62" t="s">
        <v>37</v>
      </c>
      <c r="V69" s="62" t="s">
        <v>37</v>
      </c>
      <c r="W69" s="62" t="s">
        <v>37</v>
      </c>
      <c r="X69" s="62" t="s">
        <v>37</v>
      </c>
      <c r="Y69" s="62" t="s">
        <v>37</v>
      </c>
      <c r="Z69" s="62" t="s">
        <v>37</v>
      </c>
      <c r="AA69" s="62" t="s">
        <v>37</v>
      </c>
      <c r="AB69" s="62" t="s">
        <v>37</v>
      </c>
      <c r="AC69" s="62" t="s">
        <v>37</v>
      </c>
      <c r="AD69" s="62" t="s">
        <v>37</v>
      </c>
      <c r="AE69" s="62" t="s">
        <v>37</v>
      </c>
      <c r="AF69" s="62" t="s">
        <v>37</v>
      </c>
      <c r="AG69" s="62" t="s">
        <v>37</v>
      </c>
      <c r="AH69" s="63" t="s">
        <v>37</v>
      </c>
      <c r="AI69" s="56"/>
    </row>
    <row r="70" spans="1:35" s="39" customFormat="1" outlineLevel="1" x14ac:dyDescent="0.15">
      <c r="A70" s="59">
        <f>OvoTotal!I12</f>
        <v>44571</v>
      </c>
      <c r="B70" s="38">
        <f t="shared" si="1"/>
        <v>3</v>
      </c>
      <c r="C70" s="89">
        <v>0.1535</v>
      </c>
      <c r="D70" s="62">
        <v>28032</v>
      </c>
      <c r="E70" s="62">
        <v>28032</v>
      </c>
      <c r="F70" s="62"/>
      <c r="G70" s="62"/>
      <c r="H70" s="62">
        <v>35986</v>
      </c>
      <c r="I70" s="62">
        <v>28960</v>
      </c>
      <c r="J70" s="62"/>
      <c r="K70" s="62"/>
      <c r="L70" s="62"/>
      <c r="M70" s="62"/>
      <c r="N70" s="62" t="s">
        <v>37</v>
      </c>
      <c r="O70" s="62" t="s">
        <v>37</v>
      </c>
      <c r="P70" s="62" t="s">
        <v>37</v>
      </c>
      <c r="Q70" s="62" t="s">
        <v>37</v>
      </c>
      <c r="R70" s="62" t="s">
        <v>37</v>
      </c>
      <c r="S70" s="62" t="s">
        <v>37</v>
      </c>
      <c r="T70" s="62" t="s">
        <v>37</v>
      </c>
      <c r="U70" s="62" t="s">
        <v>37</v>
      </c>
      <c r="V70" s="62" t="s">
        <v>37</v>
      </c>
      <c r="W70" s="62" t="s">
        <v>37</v>
      </c>
      <c r="X70" s="62" t="s">
        <v>37</v>
      </c>
      <c r="Y70" s="62" t="s">
        <v>37</v>
      </c>
      <c r="Z70" s="62" t="s">
        <v>37</v>
      </c>
      <c r="AA70" s="62" t="s">
        <v>37</v>
      </c>
      <c r="AB70" s="62" t="s">
        <v>37</v>
      </c>
      <c r="AC70" s="62" t="s">
        <v>37</v>
      </c>
      <c r="AD70" s="62" t="s">
        <v>37</v>
      </c>
      <c r="AE70" s="62" t="s">
        <v>37</v>
      </c>
      <c r="AF70" s="62" t="s">
        <v>37</v>
      </c>
      <c r="AG70" s="62" t="s">
        <v>37</v>
      </c>
      <c r="AH70" s="63" t="s">
        <v>37</v>
      </c>
      <c r="AI70" s="56"/>
    </row>
    <row r="71" spans="1:35" s="39" customFormat="1" outlineLevel="1" x14ac:dyDescent="0.15">
      <c r="A71" s="59">
        <f>OvoTotal!I13</f>
        <v>44572</v>
      </c>
      <c r="B71" s="38">
        <f t="shared" si="1"/>
        <v>3</v>
      </c>
      <c r="C71" s="89">
        <v>0.1535</v>
      </c>
      <c r="D71" s="62">
        <v>28320</v>
      </c>
      <c r="E71" s="62">
        <v>28416</v>
      </c>
      <c r="F71" s="62"/>
      <c r="G71" s="62"/>
      <c r="H71" s="62">
        <v>35328</v>
      </c>
      <c r="I71" s="62">
        <v>28320</v>
      </c>
      <c r="J71" s="62"/>
      <c r="K71" s="62"/>
      <c r="L71" s="62"/>
      <c r="M71" s="62"/>
      <c r="N71" s="62" t="s">
        <v>37</v>
      </c>
      <c r="O71" s="62" t="s">
        <v>37</v>
      </c>
      <c r="P71" s="62" t="s">
        <v>37</v>
      </c>
      <c r="Q71" s="62" t="s">
        <v>37</v>
      </c>
      <c r="R71" s="62" t="s">
        <v>37</v>
      </c>
      <c r="S71" s="62" t="s">
        <v>37</v>
      </c>
      <c r="T71" s="62" t="s">
        <v>37</v>
      </c>
      <c r="U71" s="62" t="s">
        <v>37</v>
      </c>
      <c r="V71" s="62" t="s">
        <v>37</v>
      </c>
      <c r="W71" s="62" t="s">
        <v>37</v>
      </c>
      <c r="X71" s="62" t="s">
        <v>37</v>
      </c>
      <c r="Y71" s="62" t="s">
        <v>37</v>
      </c>
      <c r="Z71" s="62" t="s">
        <v>37</v>
      </c>
      <c r="AA71" s="62" t="s">
        <v>37</v>
      </c>
      <c r="AB71" s="62" t="s">
        <v>37</v>
      </c>
      <c r="AC71" s="62" t="s">
        <v>37</v>
      </c>
      <c r="AD71" s="62" t="s">
        <v>37</v>
      </c>
      <c r="AE71" s="62" t="s">
        <v>37</v>
      </c>
      <c r="AF71" s="62" t="s">
        <v>37</v>
      </c>
      <c r="AG71" s="62" t="s">
        <v>37</v>
      </c>
      <c r="AH71" s="63" t="s">
        <v>37</v>
      </c>
      <c r="AI71" s="56"/>
    </row>
    <row r="72" spans="1:35" s="39" customFormat="1" outlineLevel="1" x14ac:dyDescent="0.15">
      <c r="A72" s="59">
        <f>OvoTotal!I14</f>
        <v>44573</v>
      </c>
      <c r="B72" s="38">
        <f t="shared" si="1"/>
        <v>3</v>
      </c>
      <c r="C72" s="89">
        <v>0.1535</v>
      </c>
      <c r="D72" s="62">
        <v>20736</v>
      </c>
      <c r="E72" s="62">
        <v>24192</v>
      </c>
      <c r="F72" s="62"/>
      <c r="G72" s="62"/>
      <c r="H72" s="62">
        <v>37152</v>
      </c>
      <c r="I72" s="62">
        <v>29760</v>
      </c>
      <c r="J72" s="62"/>
      <c r="K72" s="62"/>
      <c r="L72" s="62"/>
      <c r="M72" s="62"/>
      <c r="N72" s="62" t="s">
        <v>37</v>
      </c>
      <c r="O72" s="62" t="s">
        <v>37</v>
      </c>
      <c r="P72" s="62" t="s">
        <v>37</v>
      </c>
      <c r="Q72" s="62" t="s">
        <v>37</v>
      </c>
      <c r="R72" s="62" t="s">
        <v>37</v>
      </c>
      <c r="S72" s="62" t="s">
        <v>37</v>
      </c>
      <c r="T72" s="62" t="s">
        <v>37</v>
      </c>
      <c r="U72" s="62" t="s">
        <v>37</v>
      </c>
      <c r="V72" s="62" t="s">
        <v>37</v>
      </c>
      <c r="W72" s="62" t="s">
        <v>37</v>
      </c>
      <c r="X72" s="62" t="s">
        <v>37</v>
      </c>
      <c r="Y72" s="62" t="s">
        <v>37</v>
      </c>
      <c r="Z72" s="62" t="s">
        <v>37</v>
      </c>
      <c r="AA72" s="62" t="s">
        <v>37</v>
      </c>
      <c r="AB72" s="62" t="s">
        <v>37</v>
      </c>
      <c r="AC72" s="62" t="s">
        <v>37</v>
      </c>
      <c r="AD72" s="62" t="s">
        <v>37</v>
      </c>
      <c r="AE72" s="62" t="s">
        <v>37</v>
      </c>
      <c r="AF72" s="62" t="s">
        <v>37</v>
      </c>
      <c r="AG72" s="62" t="s">
        <v>37</v>
      </c>
      <c r="AH72" s="63" t="s">
        <v>37</v>
      </c>
      <c r="AI72" s="56"/>
    </row>
    <row r="73" spans="1:35" s="39" customFormat="1" outlineLevel="1" x14ac:dyDescent="0.15">
      <c r="A73" s="59">
        <f>OvoTotal!I15</f>
        <v>44574</v>
      </c>
      <c r="B73" s="38">
        <f t="shared" si="1"/>
        <v>3</v>
      </c>
      <c r="C73" s="89">
        <v>0.1535</v>
      </c>
      <c r="D73" s="62">
        <v>25560</v>
      </c>
      <c r="E73" s="62">
        <v>27000</v>
      </c>
      <c r="F73" s="62"/>
      <c r="G73" s="62"/>
      <c r="H73" s="62">
        <v>39264</v>
      </c>
      <c r="I73" s="62">
        <v>32256</v>
      </c>
      <c r="J73" s="62"/>
      <c r="K73" s="62"/>
      <c r="L73" s="62"/>
      <c r="M73" s="62"/>
      <c r="N73" s="62" t="s">
        <v>37</v>
      </c>
      <c r="O73" s="62"/>
      <c r="P73" s="62" t="s">
        <v>37</v>
      </c>
      <c r="Q73" s="62" t="s">
        <v>37</v>
      </c>
      <c r="R73" s="62" t="s">
        <v>37</v>
      </c>
      <c r="S73" s="62" t="s">
        <v>37</v>
      </c>
      <c r="T73" s="62" t="s">
        <v>37</v>
      </c>
      <c r="U73" s="62" t="s">
        <v>37</v>
      </c>
      <c r="V73" s="62" t="s">
        <v>37</v>
      </c>
      <c r="W73" s="62" t="s">
        <v>37</v>
      </c>
      <c r="X73" s="62" t="s">
        <v>37</v>
      </c>
      <c r="Y73" s="62" t="s">
        <v>37</v>
      </c>
      <c r="Z73" s="62" t="s">
        <v>37</v>
      </c>
      <c r="AA73" s="62" t="s">
        <v>37</v>
      </c>
      <c r="AB73" s="62" t="s">
        <v>37</v>
      </c>
      <c r="AC73" s="62" t="s">
        <v>37</v>
      </c>
      <c r="AD73" s="62" t="s">
        <v>37</v>
      </c>
      <c r="AE73" s="62" t="s">
        <v>37</v>
      </c>
      <c r="AF73" s="62" t="s">
        <v>37</v>
      </c>
      <c r="AG73" s="62" t="s">
        <v>37</v>
      </c>
      <c r="AH73" s="63" t="s">
        <v>37</v>
      </c>
      <c r="AI73" s="56"/>
    </row>
    <row r="74" spans="1:35" s="39" customFormat="1" x14ac:dyDescent="0.15">
      <c r="A74" s="59"/>
      <c r="B74" s="38">
        <f>SUBTOTAL(1,B67:B73)</f>
        <v>2.5714285714285716</v>
      </c>
      <c r="C74" s="9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66"/>
      <c r="AI74" s="56"/>
    </row>
    <row r="75" spans="1:35" s="39" customFormat="1" outlineLevel="1" x14ac:dyDescent="0.15">
      <c r="A75" s="59">
        <f>OvoTotal!I16</f>
        <v>44575</v>
      </c>
      <c r="B75" s="38">
        <f t="shared" si="1"/>
        <v>3</v>
      </c>
      <c r="C75" s="89">
        <v>0.1535</v>
      </c>
      <c r="D75" s="62">
        <v>40680</v>
      </c>
      <c r="E75" s="62">
        <v>43560</v>
      </c>
      <c r="F75" s="62"/>
      <c r="G75" s="62"/>
      <c r="H75" s="62">
        <v>41760</v>
      </c>
      <c r="I75" s="62">
        <v>25200</v>
      </c>
      <c r="J75" s="62"/>
      <c r="K75" s="62"/>
      <c r="L75" s="62"/>
      <c r="M75" s="62"/>
      <c r="N75" s="62" t="s">
        <v>37</v>
      </c>
      <c r="O75" s="62" t="s">
        <v>37</v>
      </c>
      <c r="P75" s="62" t="s">
        <v>37</v>
      </c>
      <c r="Q75" s="62" t="s">
        <v>37</v>
      </c>
      <c r="R75" s="62" t="s">
        <v>37</v>
      </c>
      <c r="S75" s="62" t="s">
        <v>37</v>
      </c>
      <c r="T75" s="62" t="s">
        <v>37</v>
      </c>
      <c r="U75" s="62" t="s">
        <v>37</v>
      </c>
      <c r="V75" s="62" t="s">
        <v>37</v>
      </c>
      <c r="W75" s="62" t="s">
        <v>37</v>
      </c>
      <c r="X75" s="62" t="s">
        <v>37</v>
      </c>
      <c r="Y75" s="62" t="s">
        <v>37</v>
      </c>
      <c r="Z75" s="62" t="s">
        <v>37</v>
      </c>
      <c r="AA75" s="62" t="s">
        <v>37</v>
      </c>
      <c r="AB75" s="62" t="s">
        <v>37</v>
      </c>
      <c r="AC75" s="62" t="s">
        <v>37</v>
      </c>
      <c r="AD75" s="62" t="s">
        <v>37</v>
      </c>
      <c r="AE75" s="62" t="s">
        <v>37</v>
      </c>
      <c r="AF75" s="62" t="s">
        <v>37</v>
      </c>
      <c r="AG75" s="62" t="s">
        <v>37</v>
      </c>
      <c r="AH75" s="63" t="s">
        <v>37</v>
      </c>
      <c r="AI75" s="56"/>
    </row>
    <row r="76" spans="1:35" s="39" customFormat="1" outlineLevel="1" x14ac:dyDescent="0.15">
      <c r="A76" s="59">
        <f>OvoTotal!I17</f>
        <v>44576</v>
      </c>
      <c r="B76" s="38">
        <f t="shared" si="1"/>
        <v>3</v>
      </c>
      <c r="C76" s="89">
        <v>0.1535</v>
      </c>
      <c r="D76" s="62">
        <v>33768</v>
      </c>
      <c r="E76" s="62">
        <v>34104</v>
      </c>
      <c r="F76" s="62"/>
      <c r="G76" s="62"/>
      <c r="H76" s="62">
        <v>41760</v>
      </c>
      <c r="I76" s="62">
        <v>21600</v>
      </c>
      <c r="J76" s="62"/>
      <c r="K76" s="62"/>
      <c r="L76" s="62"/>
      <c r="M76" s="62"/>
      <c r="N76" s="62" t="s">
        <v>37</v>
      </c>
      <c r="O76" s="62" t="s">
        <v>37</v>
      </c>
      <c r="P76" s="62" t="s">
        <v>37</v>
      </c>
      <c r="Q76" s="62" t="s">
        <v>37</v>
      </c>
      <c r="R76" s="62" t="s">
        <v>37</v>
      </c>
      <c r="S76" s="62" t="s">
        <v>37</v>
      </c>
      <c r="T76" s="62" t="s">
        <v>37</v>
      </c>
      <c r="U76" s="62" t="s">
        <v>37</v>
      </c>
      <c r="V76" s="62" t="s">
        <v>37</v>
      </c>
      <c r="W76" s="62" t="s">
        <v>37</v>
      </c>
      <c r="X76" s="62" t="s">
        <v>37</v>
      </c>
      <c r="Y76" s="62" t="s">
        <v>37</v>
      </c>
      <c r="Z76" s="62" t="s">
        <v>37</v>
      </c>
      <c r="AA76" s="62" t="s">
        <v>37</v>
      </c>
      <c r="AB76" s="62" t="s">
        <v>37</v>
      </c>
      <c r="AC76" s="62" t="s">
        <v>37</v>
      </c>
      <c r="AD76" s="62" t="s">
        <v>37</v>
      </c>
      <c r="AE76" s="62" t="s">
        <v>37</v>
      </c>
      <c r="AF76" s="62" t="s">
        <v>37</v>
      </c>
      <c r="AG76" s="62" t="s">
        <v>37</v>
      </c>
      <c r="AH76" s="63" t="s">
        <v>37</v>
      </c>
      <c r="AI76" s="56"/>
    </row>
    <row r="77" spans="1:35" s="39" customFormat="1" outlineLevel="1" x14ac:dyDescent="0.15">
      <c r="A77" s="59">
        <f>OvoTotal!I18</f>
        <v>44577</v>
      </c>
      <c r="B77" s="38">
        <f t="shared" si="1"/>
        <v>3</v>
      </c>
      <c r="C77" s="89">
        <v>0.1535</v>
      </c>
      <c r="D77" s="62">
        <v>54072</v>
      </c>
      <c r="E77" s="62">
        <v>47016</v>
      </c>
      <c r="F77" s="62"/>
      <c r="G77" s="62"/>
      <c r="H77" s="62">
        <v>40680</v>
      </c>
      <c r="I77" s="62">
        <v>26640</v>
      </c>
      <c r="J77" s="62"/>
      <c r="K77" s="62"/>
      <c r="L77" s="62"/>
      <c r="M77" s="62"/>
      <c r="N77" s="62" t="s">
        <v>37</v>
      </c>
      <c r="O77" s="62" t="s">
        <v>37</v>
      </c>
      <c r="P77" s="62" t="s">
        <v>37</v>
      </c>
      <c r="Q77" s="62" t="s">
        <v>37</v>
      </c>
      <c r="R77" s="62" t="s">
        <v>37</v>
      </c>
      <c r="S77" s="62" t="s">
        <v>37</v>
      </c>
      <c r="T77" s="62" t="s">
        <v>37</v>
      </c>
      <c r="U77" s="62" t="s">
        <v>37</v>
      </c>
      <c r="V77" s="62" t="s">
        <v>37</v>
      </c>
      <c r="W77" s="62" t="s">
        <v>37</v>
      </c>
      <c r="X77" s="62" t="s">
        <v>37</v>
      </c>
      <c r="Y77" s="62" t="s">
        <v>37</v>
      </c>
      <c r="Z77" s="62" t="s">
        <v>37</v>
      </c>
      <c r="AA77" s="62" t="s">
        <v>37</v>
      </c>
      <c r="AB77" s="62" t="s">
        <v>37</v>
      </c>
      <c r="AC77" s="62" t="s">
        <v>37</v>
      </c>
      <c r="AD77" s="62" t="s">
        <v>37</v>
      </c>
      <c r="AE77" s="62" t="s">
        <v>37</v>
      </c>
      <c r="AF77" s="62" t="s">
        <v>37</v>
      </c>
      <c r="AG77" s="62" t="s">
        <v>37</v>
      </c>
      <c r="AH77" s="63" t="s">
        <v>37</v>
      </c>
      <c r="AI77" s="56"/>
    </row>
    <row r="78" spans="1:35" s="39" customFormat="1" outlineLevel="1" x14ac:dyDescent="0.15">
      <c r="A78" s="59">
        <f>OvoTotal!I19</f>
        <v>44578</v>
      </c>
      <c r="B78" s="38">
        <f t="shared" si="1"/>
        <v>4</v>
      </c>
      <c r="C78" s="89">
        <v>0.1535</v>
      </c>
      <c r="D78" s="62">
        <v>45780</v>
      </c>
      <c r="E78" s="62">
        <v>45780</v>
      </c>
      <c r="F78" s="62"/>
      <c r="G78" s="62"/>
      <c r="H78" s="62">
        <v>36096</v>
      </c>
      <c r="I78" s="62">
        <v>28224</v>
      </c>
      <c r="J78" s="62"/>
      <c r="K78" s="62"/>
      <c r="L78" s="62"/>
      <c r="M78" s="62"/>
      <c r="N78" s="62" t="s">
        <v>37</v>
      </c>
      <c r="O78" s="62" t="s">
        <v>37</v>
      </c>
      <c r="P78" s="62" t="s">
        <v>37</v>
      </c>
      <c r="Q78" s="62" t="s">
        <v>37</v>
      </c>
      <c r="R78" s="62" t="s">
        <v>37</v>
      </c>
      <c r="S78" s="62" t="s">
        <v>37</v>
      </c>
      <c r="T78" s="62" t="s">
        <v>37</v>
      </c>
      <c r="U78" s="62" t="s">
        <v>37</v>
      </c>
      <c r="V78" s="62" t="s">
        <v>37</v>
      </c>
      <c r="W78" s="62" t="s">
        <v>37</v>
      </c>
      <c r="X78" s="62" t="s">
        <v>37</v>
      </c>
      <c r="Y78" s="62" t="s">
        <v>37</v>
      </c>
      <c r="Z78" s="62" t="s">
        <v>37</v>
      </c>
      <c r="AA78" s="62" t="s">
        <v>37</v>
      </c>
      <c r="AB78" s="62" t="s">
        <v>37</v>
      </c>
      <c r="AC78" s="62" t="s">
        <v>37</v>
      </c>
      <c r="AD78" s="62" t="s">
        <v>37</v>
      </c>
      <c r="AE78" s="62" t="s">
        <v>37</v>
      </c>
      <c r="AF78" s="62" t="s">
        <v>37</v>
      </c>
      <c r="AG78" s="62" t="s">
        <v>37</v>
      </c>
      <c r="AH78" s="63" t="s">
        <v>37</v>
      </c>
      <c r="AI78" s="56"/>
    </row>
    <row r="79" spans="1:35" s="39" customFormat="1" outlineLevel="1" x14ac:dyDescent="0.15">
      <c r="A79" s="59">
        <f>OvoTotal!I20</f>
        <v>44579</v>
      </c>
      <c r="B79" s="38">
        <f t="shared" si="1"/>
        <v>4</v>
      </c>
      <c r="C79" s="89">
        <v>0.1535</v>
      </c>
      <c r="D79" s="62">
        <v>36576</v>
      </c>
      <c r="E79" s="62">
        <v>36456</v>
      </c>
      <c r="F79" s="62"/>
      <c r="G79" s="62"/>
      <c r="H79" s="62">
        <v>30528</v>
      </c>
      <c r="I79" s="62">
        <v>27936</v>
      </c>
      <c r="J79" s="62"/>
      <c r="K79" s="62"/>
      <c r="L79" s="62"/>
      <c r="M79" s="62"/>
      <c r="N79" s="62" t="s">
        <v>37</v>
      </c>
      <c r="O79" s="62" t="s">
        <v>37</v>
      </c>
      <c r="P79" s="62" t="s">
        <v>37</v>
      </c>
      <c r="Q79" s="62" t="s">
        <v>37</v>
      </c>
      <c r="R79" s="62" t="s">
        <v>37</v>
      </c>
      <c r="S79" s="62" t="s">
        <v>37</v>
      </c>
      <c r="T79" s="62" t="s">
        <v>37</v>
      </c>
      <c r="U79" s="62" t="s">
        <v>37</v>
      </c>
      <c r="V79" s="62" t="s">
        <v>37</v>
      </c>
      <c r="W79" s="62" t="s">
        <v>37</v>
      </c>
      <c r="X79" s="62" t="s">
        <v>37</v>
      </c>
      <c r="Y79" s="62" t="s">
        <v>37</v>
      </c>
      <c r="Z79" s="62" t="s">
        <v>37</v>
      </c>
      <c r="AA79" s="62" t="s">
        <v>37</v>
      </c>
      <c r="AB79" s="62" t="s">
        <v>37</v>
      </c>
      <c r="AC79" s="62" t="s">
        <v>37</v>
      </c>
      <c r="AD79" s="62" t="s">
        <v>37</v>
      </c>
      <c r="AE79" s="62" t="s">
        <v>37</v>
      </c>
      <c r="AF79" s="62" t="s">
        <v>37</v>
      </c>
      <c r="AG79" s="62" t="s">
        <v>37</v>
      </c>
      <c r="AH79" s="63" t="s">
        <v>37</v>
      </c>
      <c r="AI79" s="56"/>
    </row>
    <row r="80" spans="1:35" s="39" customFormat="1" outlineLevel="1" x14ac:dyDescent="0.15">
      <c r="A80" s="59">
        <f>OvoTotal!I21</f>
        <v>44580</v>
      </c>
      <c r="B80" s="38">
        <f t="shared" si="1"/>
        <v>4</v>
      </c>
      <c r="C80" s="89">
        <v>0.1535</v>
      </c>
      <c r="D80" s="62">
        <v>36960</v>
      </c>
      <c r="E80" s="62">
        <v>36960</v>
      </c>
      <c r="F80" s="62"/>
      <c r="G80" s="62"/>
      <c r="H80" s="62">
        <v>42432</v>
      </c>
      <c r="I80" s="62">
        <v>36480</v>
      </c>
      <c r="J80" s="62"/>
      <c r="K80" s="62"/>
      <c r="L80" s="62"/>
      <c r="M80" s="62"/>
      <c r="N80" s="62" t="s">
        <v>37</v>
      </c>
      <c r="O80" s="62" t="s">
        <v>37</v>
      </c>
      <c r="P80" s="62" t="s">
        <v>37</v>
      </c>
      <c r="Q80" s="62" t="s">
        <v>37</v>
      </c>
      <c r="R80" s="62" t="s">
        <v>37</v>
      </c>
      <c r="S80" s="62" t="s">
        <v>37</v>
      </c>
      <c r="T80" s="62" t="s">
        <v>37</v>
      </c>
      <c r="U80" s="62" t="s">
        <v>37</v>
      </c>
      <c r="V80" s="62" t="s">
        <v>37</v>
      </c>
      <c r="W80" s="62" t="s">
        <v>37</v>
      </c>
      <c r="X80" s="62" t="s">
        <v>37</v>
      </c>
      <c r="Y80" s="62" t="s">
        <v>37</v>
      </c>
      <c r="Z80" s="62" t="s">
        <v>37</v>
      </c>
      <c r="AA80" s="62" t="s">
        <v>37</v>
      </c>
      <c r="AB80" s="62" t="s">
        <v>37</v>
      </c>
      <c r="AC80" s="62" t="s">
        <v>37</v>
      </c>
      <c r="AD80" s="62" t="s">
        <v>37</v>
      </c>
      <c r="AE80" s="62" t="s">
        <v>37</v>
      </c>
      <c r="AF80" s="62" t="s">
        <v>37</v>
      </c>
      <c r="AG80" s="62" t="s">
        <v>37</v>
      </c>
      <c r="AH80" s="63" t="s">
        <v>37</v>
      </c>
      <c r="AI80" s="56"/>
    </row>
    <row r="81" spans="1:35" s="39" customFormat="1" outlineLevel="1" x14ac:dyDescent="0.15">
      <c r="A81" s="59">
        <f>OvoTotal!I22</f>
        <v>44581</v>
      </c>
      <c r="B81" s="38">
        <f t="shared" si="1"/>
        <v>4</v>
      </c>
      <c r="C81" s="89">
        <v>0.1535</v>
      </c>
      <c r="D81" s="62">
        <v>42000</v>
      </c>
      <c r="E81" s="62">
        <v>37548</v>
      </c>
      <c r="F81" s="62"/>
      <c r="G81" s="62"/>
      <c r="H81" s="62">
        <v>38976</v>
      </c>
      <c r="I81" s="62">
        <v>30720</v>
      </c>
      <c r="J81" s="62"/>
      <c r="K81" s="62"/>
      <c r="L81" s="62"/>
      <c r="M81" s="62"/>
      <c r="N81" s="62" t="s">
        <v>37</v>
      </c>
      <c r="O81" s="62" t="s">
        <v>37</v>
      </c>
      <c r="P81" s="62" t="s">
        <v>37</v>
      </c>
      <c r="Q81" s="62" t="s">
        <v>37</v>
      </c>
      <c r="R81" s="62" t="s">
        <v>37</v>
      </c>
      <c r="S81" s="62" t="s">
        <v>37</v>
      </c>
      <c r="T81" s="62" t="s">
        <v>37</v>
      </c>
      <c r="U81" s="62" t="s">
        <v>37</v>
      </c>
      <c r="V81" s="62" t="s">
        <v>37</v>
      </c>
      <c r="W81" s="62" t="s">
        <v>37</v>
      </c>
      <c r="X81" s="62" t="s">
        <v>37</v>
      </c>
      <c r="Y81" s="62" t="s">
        <v>37</v>
      </c>
      <c r="Z81" s="62" t="s">
        <v>37</v>
      </c>
      <c r="AA81" s="62" t="s">
        <v>37</v>
      </c>
      <c r="AB81" s="62" t="s">
        <v>37</v>
      </c>
      <c r="AC81" s="62" t="s">
        <v>37</v>
      </c>
      <c r="AD81" s="62" t="s">
        <v>37</v>
      </c>
      <c r="AE81" s="62" t="s">
        <v>37</v>
      </c>
      <c r="AF81" s="62" t="s">
        <v>37</v>
      </c>
      <c r="AG81" s="62" t="s">
        <v>37</v>
      </c>
      <c r="AH81" s="63" t="s">
        <v>37</v>
      </c>
      <c r="AI81" s="56"/>
    </row>
    <row r="82" spans="1:35" s="39" customFormat="1" x14ac:dyDescent="0.15">
      <c r="A82" s="59"/>
      <c r="B82" s="38">
        <f>SUBTOTAL(1,B75:B81)</f>
        <v>3.5714285714285716</v>
      </c>
      <c r="C82" s="9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66"/>
      <c r="AI82" s="56"/>
    </row>
    <row r="83" spans="1:35" s="39" customFormat="1" outlineLevel="1" x14ac:dyDescent="0.15">
      <c r="A83" s="59">
        <f>OvoTotal!I23</f>
        <v>44582</v>
      </c>
      <c r="B83" s="38">
        <f t="shared" si="1"/>
        <v>4</v>
      </c>
      <c r="C83" s="89">
        <v>0.1535</v>
      </c>
      <c r="D83" s="62">
        <v>36804</v>
      </c>
      <c r="E83" s="62">
        <v>36192</v>
      </c>
      <c r="F83" s="62"/>
      <c r="G83" s="62"/>
      <c r="H83" s="62">
        <v>39264</v>
      </c>
      <c r="I83" s="62">
        <v>32448</v>
      </c>
      <c r="J83" s="62"/>
      <c r="K83" s="62"/>
      <c r="L83" s="62"/>
      <c r="M83" s="62"/>
      <c r="N83" s="62" t="s">
        <v>37</v>
      </c>
      <c r="O83" s="62" t="s">
        <v>37</v>
      </c>
      <c r="P83" s="62" t="s">
        <v>37</v>
      </c>
      <c r="Q83" s="62" t="s">
        <v>37</v>
      </c>
      <c r="R83" s="62" t="s">
        <v>37</v>
      </c>
      <c r="S83" s="62" t="s">
        <v>37</v>
      </c>
      <c r="T83" s="62" t="s">
        <v>37</v>
      </c>
      <c r="U83" s="62" t="s">
        <v>37</v>
      </c>
      <c r="V83" s="62" t="s">
        <v>37</v>
      </c>
      <c r="W83" s="62" t="s">
        <v>37</v>
      </c>
      <c r="X83" s="62" t="s">
        <v>37</v>
      </c>
      <c r="Y83" s="62" t="s">
        <v>37</v>
      </c>
      <c r="Z83" s="62" t="s">
        <v>37</v>
      </c>
      <c r="AA83" s="62" t="s">
        <v>37</v>
      </c>
      <c r="AB83" s="62" t="s">
        <v>37</v>
      </c>
      <c r="AC83" s="62" t="s">
        <v>37</v>
      </c>
      <c r="AD83" s="62" t="s">
        <v>37</v>
      </c>
      <c r="AE83" s="62" t="s">
        <v>37</v>
      </c>
      <c r="AF83" s="62" t="s">
        <v>37</v>
      </c>
      <c r="AG83" s="62" t="s">
        <v>37</v>
      </c>
      <c r="AH83" s="63" t="s">
        <v>37</v>
      </c>
      <c r="AI83" s="56"/>
    </row>
    <row r="84" spans="1:35" s="39" customFormat="1" outlineLevel="1" x14ac:dyDescent="0.15">
      <c r="A84" s="59">
        <f>OvoTotal!I24</f>
        <v>44583</v>
      </c>
      <c r="B84" s="38">
        <f t="shared" si="1"/>
        <v>4</v>
      </c>
      <c r="C84" s="89">
        <v>0.1535</v>
      </c>
      <c r="D84" s="62">
        <v>34920</v>
      </c>
      <c r="E84" s="62">
        <v>32400</v>
      </c>
      <c r="F84" s="62"/>
      <c r="G84" s="62"/>
      <c r="H84" s="62">
        <v>39072</v>
      </c>
      <c r="I84" s="62">
        <v>30336</v>
      </c>
      <c r="J84" s="62"/>
      <c r="K84" s="62"/>
      <c r="L84" s="62"/>
      <c r="M84" s="62"/>
      <c r="N84" s="62" t="s">
        <v>37</v>
      </c>
      <c r="O84" s="62" t="s">
        <v>37</v>
      </c>
      <c r="P84" s="62" t="s">
        <v>37</v>
      </c>
      <c r="Q84" s="62" t="s">
        <v>37</v>
      </c>
      <c r="R84" s="62" t="s">
        <v>37</v>
      </c>
      <c r="S84" s="62" t="s">
        <v>37</v>
      </c>
      <c r="T84" s="62" t="s">
        <v>37</v>
      </c>
      <c r="U84" s="62" t="s">
        <v>37</v>
      </c>
      <c r="V84" s="62" t="s">
        <v>37</v>
      </c>
      <c r="W84" s="62" t="s">
        <v>37</v>
      </c>
      <c r="X84" s="62" t="s">
        <v>37</v>
      </c>
      <c r="Y84" s="62" t="s">
        <v>37</v>
      </c>
      <c r="Z84" s="62" t="s">
        <v>37</v>
      </c>
      <c r="AA84" s="62" t="s">
        <v>37</v>
      </c>
      <c r="AB84" s="62" t="s">
        <v>37</v>
      </c>
      <c r="AC84" s="62" t="s">
        <v>37</v>
      </c>
      <c r="AD84" s="62" t="s">
        <v>37</v>
      </c>
      <c r="AE84" s="62" t="s">
        <v>37</v>
      </c>
      <c r="AF84" s="62" t="s">
        <v>37</v>
      </c>
      <c r="AG84" s="62" t="s">
        <v>37</v>
      </c>
      <c r="AH84" s="63" t="s">
        <v>37</v>
      </c>
      <c r="AI84" s="56"/>
    </row>
    <row r="85" spans="1:35" s="39" customFormat="1" outlineLevel="1" x14ac:dyDescent="0.15">
      <c r="A85" s="59">
        <f>OvoTotal!I25</f>
        <v>44584</v>
      </c>
      <c r="B85" s="38">
        <f t="shared" si="1"/>
        <v>4</v>
      </c>
      <c r="C85" s="89">
        <v>0.1535</v>
      </c>
      <c r="D85" s="62">
        <v>55440</v>
      </c>
      <c r="E85" s="62">
        <v>56700</v>
      </c>
      <c r="F85" s="62"/>
      <c r="G85" s="62"/>
      <c r="H85" s="62">
        <v>30624</v>
      </c>
      <c r="I85" s="62">
        <v>28416</v>
      </c>
      <c r="J85" s="62"/>
      <c r="K85" s="62"/>
      <c r="L85" s="62"/>
      <c r="M85" s="62"/>
      <c r="N85" s="62" t="s">
        <v>37</v>
      </c>
      <c r="O85" s="62" t="s">
        <v>37</v>
      </c>
      <c r="P85" s="62" t="s">
        <v>37</v>
      </c>
      <c r="Q85" s="62" t="s">
        <v>37</v>
      </c>
      <c r="R85" s="62" t="s">
        <v>37</v>
      </c>
      <c r="S85" s="62" t="s">
        <v>37</v>
      </c>
      <c r="T85" s="62" t="s">
        <v>37</v>
      </c>
      <c r="U85" s="62" t="s">
        <v>37</v>
      </c>
      <c r="V85" s="62" t="s">
        <v>37</v>
      </c>
      <c r="W85" s="62" t="s">
        <v>37</v>
      </c>
      <c r="X85" s="62" t="s">
        <v>37</v>
      </c>
      <c r="Y85" s="62" t="s">
        <v>37</v>
      </c>
      <c r="Z85" s="62" t="s">
        <v>37</v>
      </c>
      <c r="AA85" s="62" t="s">
        <v>37</v>
      </c>
      <c r="AB85" s="62" t="s">
        <v>37</v>
      </c>
      <c r="AC85" s="62" t="s">
        <v>37</v>
      </c>
      <c r="AD85" s="62" t="s">
        <v>37</v>
      </c>
      <c r="AE85" s="62" t="s">
        <v>37</v>
      </c>
      <c r="AF85" s="62" t="s">
        <v>37</v>
      </c>
      <c r="AG85" s="62" t="s">
        <v>37</v>
      </c>
      <c r="AH85" s="63" t="s">
        <v>37</v>
      </c>
      <c r="AI85" s="56"/>
    </row>
    <row r="86" spans="1:35" s="39" customFormat="1" outlineLevel="1" x14ac:dyDescent="0.15">
      <c r="A86" s="59">
        <f>OvoTotal!I26</f>
        <v>44585</v>
      </c>
      <c r="B86" s="38">
        <f t="shared" si="1"/>
        <v>5</v>
      </c>
      <c r="C86" s="89">
        <v>0.1535</v>
      </c>
      <c r="D86" s="62">
        <v>28056</v>
      </c>
      <c r="E86" s="62">
        <v>25032</v>
      </c>
      <c r="F86" s="62"/>
      <c r="G86" s="62"/>
      <c r="H86" s="62">
        <v>42912</v>
      </c>
      <c r="I86" s="62">
        <v>36000</v>
      </c>
      <c r="J86" s="62"/>
      <c r="K86" s="62"/>
      <c r="L86" s="62"/>
      <c r="M86" s="62"/>
      <c r="N86" s="62" t="s">
        <v>37</v>
      </c>
      <c r="O86" s="62" t="s">
        <v>37</v>
      </c>
      <c r="P86" s="62" t="s">
        <v>37</v>
      </c>
      <c r="Q86" s="62" t="s">
        <v>37</v>
      </c>
      <c r="R86" s="62" t="s">
        <v>37</v>
      </c>
      <c r="S86" s="62" t="s">
        <v>37</v>
      </c>
      <c r="T86" s="62" t="s">
        <v>37</v>
      </c>
      <c r="U86" s="62" t="s">
        <v>37</v>
      </c>
      <c r="V86" s="62" t="s">
        <v>37</v>
      </c>
      <c r="W86" s="62" t="s">
        <v>37</v>
      </c>
      <c r="X86" s="62" t="s">
        <v>37</v>
      </c>
      <c r="Y86" s="62" t="s">
        <v>37</v>
      </c>
      <c r="Z86" s="62" t="s">
        <v>37</v>
      </c>
      <c r="AA86" s="62" t="s">
        <v>37</v>
      </c>
      <c r="AB86" s="62" t="s">
        <v>37</v>
      </c>
      <c r="AC86" s="62" t="s">
        <v>37</v>
      </c>
      <c r="AD86" s="62" t="s">
        <v>37</v>
      </c>
      <c r="AE86" s="62" t="s">
        <v>37</v>
      </c>
      <c r="AF86" s="62" t="s">
        <v>37</v>
      </c>
      <c r="AG86" s="62" t="s">
        <v>37</v>
      </c>
      <c r="AH86" s="63" t="s">
        <v>37</v>
      </c>
      <c r="AI86" s="56"/>
    </row>
    <row r="87" spans="1:35" s="39" customFormat="1" outlineLevel="1" x14ac:dyDescent="0.15">
      <c r="A87" s="59">
        <f>OvoTotal!I27</f>
        <v>44586</v>
      </c>
      <c r="B87" s="38">
        <f t="shared" si="1"/>
        <v>5</v>
      </c>
      <c r="C87" s="89">
        <v>0.1535</v>
      </c>
      <c r="D87" s="62">
        <v>28140</v>
      </c>
      <c r="E87" s="62">
        <v>28140</v>
      </c>
      <c r="F87" s="62"/>
      <c r="G87" s="62"/>
      <c r="H87" s="62">
        <v>38016</v>
      </c>
      <c r="I87" s="62">
        <v>31390</v>
      </c>
      <c r="J87" s="62"/>
      <c r="K87" s="62"/>
      <c r="L87" s="62"/>
      <c r="M87" s="62"/>
      <c r="N87" s="62" t="s">
        <v>37</v>
      </c>
      <c r="O87" s="62" t="s">
        <v>37</v>
      </c>
      <c r="P87" s="62" t="s">
        <v>37</v>
      </c>
      <c r="Q87" s="62" t="s">
        <v>37</v>
      </c>
      <c r="R87" s="62" t="s">
        <v>37</v>
      </c>
      <c r="S87" s="62" t="s">
        <v>37</v>
      </c>
      <c r="T87" s="62" t="s">
        <v>37</v>
      </c>
      <c r="U87" s="62" t="s">
        <v>37</v>
      </c>
      <c r="V87" s="62" t="s">
        <v>37</v>
      </c>
      <c r="W87" s="62" t="s">
        <v>37</v>
      </c>
      <c r="X87" s="62" t="s">
        <v>37</v>
      </c>
      <c r="Y87" s="62" t="s">
        <v>37</v>
      </c>
      <c r="Z87" s="62" t="s">
        <v>37</v>
      </c>
      <c r="AA87" s="62" t="s">
        <v>37</v>
      </c>
      <c r="AB87" s="62" t="s">
        <v>37</v>
      </c>
      <c r="AC87" s="62" t="s">
        <v>37</v>
      </c>
      <c r="AD87" s="62" t="s">
        <v>37</v>
      </c>
      <c r="AE87" s="62" t="s">
        <v>37</v>
      </c>
      <c r="AF87" s="62" t="s">
        <v>37</v>
      </c>
      <c r="AG87" s="62" t="s">
        <v>37</v>
      </c>
      <c r="AH87" s="63" t="s">
        <v>37</v>
      </c>
      <c r="AI87" s="56"/>
    </row>
    <row r="88" spans="1:35" s="39" customFormat="1" outlineLevel="1" x14ac:dyDescent="0.15">
      <c r="A88" s="59">
        <f>OvoTotal!I28</f>
        <v>44587</v>
      </c>
      <c r="B88" s="38">
        <f t="shared" si="1"/>
        <v>5</v>
      </c>
      <c r="C88" s="89">
        <v>0.1535</v>
      </c>
      <c r="D88" s="62">
        <v>36288</v>
      </c>
      <c r="E88" s="62">
        <v>27216</v>
      </c>
      <c r="F88" s="62"/>
      <c r="G88" s="62"/>
      <c r="H88" s="62">
        <v>39744</v>
      </c>
      <c r="I88" s="62">
        <v>32064</v>
      </c>
      <c r="J88" s="62"/>
      <c r="K88" s="62"/>
      <c r="L88" s="62"/>
      <c r="M88" s="62"/>
      <c r="N88" s="62" t="s">
        <v>37</v>
      </c>
      <c r="O88" s="62" t="s">
        <v>37</v>
      </c>
      <c r="P88" s="62" t="s">
        <v>37</v>
      </c>
      <c r="Q88" s="62" t="s">
        <v>37</v>
      </c>
      <c r="R88" s="62" t="s">
        <v>37</v>
      </c>
      <c r="S88" s="62" t="s">
        <v>37</v>
      </c>
      <c r="T88" s="62" t="s">
        <v>37</v>
      </c>
      <c r="U88" s="62" t="s">
        <v>37</v>
      </c>
      <c r="V88" s="62" t="s">
        <v>37</v>
      </c>
      <c r="W88" s="62" t="s">
        <v>37</v>
      </c>
      <c r="X88" s="62" t="s">
        <v>37</v>
      </c>
      <c r="Y88" s="62" t="s">
        <v>37</v>
      </c>
      <c r="Z88" s="62" t="s">
        <v>37</v>
      </c>
      <c r="AA88" s="62" t="s">
        <v>37</v>
      </c>
      <c r="AB88" s="62" t="s">
        <v>37</v>
      </c>
      <c r="AC88" s="62" t="s">
        <v>37</v>
      </c>
      <c r="AD88" s="62" t="s">
        <v>37</v>
      </c>
      <c r="AE88" s="62" t="s">
        <v>37</v>
      </c>
      <c r="AF88" s="62" t="s">
        <v>37</v>
      </c>
      <c r="AG88" s="62" t="s">
        <v>37</v>
      </c>
      <c r="AH88" s="63" t="s">
        <v>37</v>
      </c>
      <c r="AI88" s="56"/>
    </row>
    <row r="89" spans="1:35" s="39" customFormat="1" outlineLevel="1" x14ac:dyDescent="0.15">
      <c r="A89" s="59">
        <f>OvoTotal!I29</f>
        <v>44588</v>
      </c>
      <c r="B89" s="38">
        <f t="shared" si="1"/>
        <v>5</v>
      </c>
      <c r="C89" s="89">
        <v>0.1535</v>
      </c>
      <c r="D89" s="62">
        <v>50400</v>
      </c>
      <c r="E89" s="62">
        <v>46704</v>
      </c>
      <c r="F89" s="62"/>
      <c r="G89" s="62"/>
      <c r="H89" s="62">
        <v>36288</v>
      </c>
      <c r="I89" s="62">
        <v>34946</v>
      </c>
      <c r="J89" s="62"/>
      <c r="K89" s="62"/>
      <c r="L89" s="62"/>
      <c r="M89" s="62"/>
      <c r="N89" s="62" t="s">
        <v>37</v>
      </c>
      <c r="O89" s="62" t="s">
        <v>37</v>
      </c>
      <c r="P89" s="62" t="s">
        <v>37</v>
      </c>
      <c r="Q89" s="62" t="s">
        <v>37</v>
      </c>
      <c r="R89" s="62" t="s">
        <v>37</v>
      </c>
      <c r="S89" s="62" t="s">
        <v>37</v>
      </c>
      <c r="T89" s="62" t="s">
        <v>37</v>
      </c>
      <c r="U89" s="62" t="s">
        <v>37</v>
      </c>
      <c r="V89" s="62" t="s">
        <v>37</v>
      </c>
      <c r="W89" s="62" t="s">
        <v>37</v>
      </c>
      <c r="X89" s="62" t="s">
        <v>37</v>
      </c>
      <c r="Y89" s="62" t="s">
        <v>37</v>
      </c>
      <c r="Z89" s="62" t="s">
        <v>37</v>
      </c>
      <c r="AA89" s="62" t="s">
        <v>37</v>
      </c>
      <c r="AB89" s="62" t="s">
        <v>37</v>
      </c>
      <c r="AC89" s="62" t="s">
        <v>37</v>
      </c>
      <c r="AD89" s="62" t="s">
        <v>37</v>
      </c>
      <c r="AE89" s="62" t="s">
        <v>37</v>
      </c>
      <c r="AF89" s="62" t="s">
        <v>37</v>
      </c>
      <c r="AG89" s="62" t="s">
        <v>37</v>
      </c>
      <c r="AH89" s="63" t="s">
        <v>37</v>
      </c>
      <c r="AI89" s="56"/>
    </row>
    <row r="90" spans="1:35" s="39" customFormat="1" x14ac:dyDescent="0.15">
      <c r="A90" s="59"/>
      <c r="B90" s="38">
        <f>SUBTOTAL(1,B83:B89)</f>
        <v>4.5714285714285712</v>
      </c>
      <c r="C90" s="9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43"/>
      <c r="AH90" s="66"/>
      <c r="AI90" s="56"/>
    </row>
    <row r="91" spans="1:35" s="39" customFormat="1" outlineLevel="1" x14ac:dyDescent="0.15">
      <c r="A91" s="59">
        <f>OvoTotal!I30</f>
        <v>44589</v>
      </c>
      <c r="B91" s="38">
        <f t="shared" si="1"/>
        <v>5</v>
      </c>
      <c r="C91" s="89">
        <v>0.1535</v>
      </c>
      <c r="D91" s="62">
        <v>33120</v>
      </c>
      <c r="E91" s="62">
        <v>33480</v>
      </c>
      <c r="F91" s="62"/>
      <c r="G91" s="62"/>
      <c r="H91" s="62">
        <v>36288</v>
      </c>
      <c r="I91" s="62">
        <v>34560</v>
      </c>
      <c r="J91" s="62"/>
      <c r="K91" s="62"/>
      <c r="L91" s="62"/>
      <c r="M91" s="62"/>
      <c r="N91" s="62" t="s">
        <v>37</v>
      </c>
      <c r="O91" s="62" t="s">
        <v>37</v>
      </c>
      <c r="P91" s="62" t="s">
        <v>37</v>
      </c>
      <c r="Q91" s="62" t="s">
        <v>37</v>
      </c>
      <c r="R91" s="62" t="s">
        <v>37</v>
      </c>
      <c r="S91" s="62" t="s">
        <v>37</v>
      </c>
      <c r="T91" s="62" t="s">
        <v>37</v>
      </c>
      <c r="U91" s="62" t="s">
        <v>37</v>
      </c>
      <c r="V91" s="62" t="s">
        <v>37</v>
      </c>
      <c r="W91" s="62" t="s">
        <v>37</v>
      </c>
      <c r="X91" s="62" t="s">
        <v>37</v>
      </c>
      <c r="Y91" s="62" t="s">
        <v>37</v>
      </c>
      <c r="Z91" s="62" t="s">
        <v>37</v>
      </c>
      <c r="AA91" s="62" t="s">
        <v>37</v>
      </c>
      <c r="AB91" s="62" t="s">
        <v>37</v>
      </c>
      <c r="AC91" s="62" t="s">
        <v>37</v>
      </c>
      <c r="AD91" s="62" t="s">
        <v>37</v>
      </c>
      <c r="AE91" s="62" t="s">
        <v>37</v>
      </c>
      <c r="AF91" s="62" t="s">
        <v>37</v>
      </c>
      <c r="AG91" s="62" t="s">
        <v>37</v>
      </c>
      <c r="AH91" s="63" t="s">
        <v>37</v>
      </c>
      <c r="AI91" s="56"/>
    </row>
    <row r="92" spans="1:35" s="39" customFormat="1" outlineLevel="1" x14ac:dyDescent="0.15">
      <c r="A92" s="59">
        <f>OvoTotal!I31</f>
        <v>44590</v>
      </c>
      <c r="B92" s="38">
        <f t="shared" si="1"/>
        <v>5</v>
      </c>
      <c r="C92" s="89">
        <v>0.1535</v>
      </c>
      <c r="D92" s="62">
        <v>33120</v>
      </c>
      <c r="E92" s="62">
        <v>33480</v>
      </c>
      <c r="F92" s="62"/>
      <c r="G92" s="62"/>
      <c r="H92" s="62">
        <v>36288</v>
      </c>
      <c r="I92" s="62">
        <v>34560</v>
      </c>
      <c r="J92" s="62"/>
      <c r="K92" s="62"/>
      <c r="L92" s="62"/>
      <c r="M92" s="62"/>
      <c r="N92" s="62" t="s">
        <v>37</v>
      </c>
      <c r="O92" s="62" t="s">
        <v>37</v>
      </c>
      <c r="P92" s="62" t="s">
        <v>37</v>
      </c>
      <c r="Q92" s="62" t="s">
        <v>37</v>
      </c>
      <c r="R92" s="62" t="s">
        <v>37</v>
      </c>
      <c r="S92" s="62" t="s">
        <v>37</v>
      </c>
      <c r="T92" s="62" t="s">
        <v>37</v>
      </c>
      <c r="U92" s="62" t="s">
        <v>37</v>
      </c>
      <c r="V92" s="62" t="s">
        <v>37</v>
      </c>
      <c r="W92" s="62" t="s">
        <v>37</v>
      </c>
      <c r="X92" s="62" t="s">
        <v>37</v>
      </c>
      <c r="Y92" s="62" t="s">
        <v>37</v>
      </c>
      <c r="Z92" s="62" t="s">
        <v>37</v>
      </c>
      <c r="AA92" s="62" t="s">
        <v>37</v>
      </c>
      <c r="AB92" s="62" t="s">
        <v>37</v>
      </c>
      <c r="AC92" s="62" t="s">
        <v>37</v>
      </c>
      <c r="AD92" s="62" t="s">
        <v>37</v>
      </c>
      <c r="AE92" s="62" t="s">
        <v>37</v>
      </c>
      <c r="AF92" s="62" t="s">
        <v>37</v>
      </c>
      <c r="AG92" s="62" t="s">
        <v>37</v>
      </c>
      <c r="AH92" s="63" t="s">
        <v>37</v>
      </c>
      <c r="AI92" s="56"/>
    </row>
    <row r="93" spans="1:35" s="39" customFormat="1" outlineLevel="1" x14ac:dyDescent="0.15">
      <c r="A93" s="59">
        <f>OvoTotal!I32</f>
        <v>44591</v>
      </c>
      <c r="B93" s="38">
        <f t="shared" si="1"/>
        <v>5</v>
      </c>
      <c r="C93" s="89">
        <v>0.1535</v>
      </c>
      <c r="D93" s="62">
        <v>33120</v>
      </c>
      <c r="E93" s="62">
        <v>33480</v>
      </c>
      <c r="F93" s="62"/>
      <c r="G93" s="62"/>
      <c r="H93" s="62">
        <v>36288</v>
      </c>
      <c r="I93" s="62">
        <v>34520</v>
      </c>
      <c r="J93" s="62"/>
      <c r="K93" s="62"/>
      <c r="L93" s="62"/>
      <c r="M93" s="62"/>
      <c r="N93" s="62" t="s">
        <v>37</v>
      </c>
      <c r="O93" s="62" t="s">
        <v>37</v>
      </c>
      <c r="P93" s="62" t="s">
        <v>37</v>
      </c>
      <c r="Q93" s="62" t="s">
        <v>37</v>
      </c>
      <c r="R93" s="62" t="s">
        <v>37</v>
      </c>
      <c r="S93" s="62" t="s">
        <v>37</v>
      </c>
      <c r="T93" s="62" t="s">
        <v>37</v>
      </c>
      <c r="U93" s="62" t="s">
        <v>37</v>
      </c>
      <c r="V93" s="62" t="s">
        <v>37</v>
      </c>
      <c r="W93" s="62" t="s">
        <v>37</v>
      </c>
      <c r="X93" s="62" t="s">
        <v>37</v>
      </c>
      <c r="Y93" s="62" t="s">
        <v>37</v>
      </c>
      <c r="Z93" s="62" t="s">
        <v>37</v>
      </c>
      <c r="AA93" s="62" t="s">
        <v>37</v>
      </c>
      <c r="AB93" s="62" t="s">
        <v>37</v>
      </c>
      <c r="AC93" s="62" t="s">
        <v>37</v>
      </c>
      <c r="AD93" s="62" t="s">
        <v>37</v>
      </c>
      <c r="AE93" s="62" t="s">
        <v>37</v>
      </c>
      <c r="AF93" s="62" t="s">
        <v>37</v>
      </c>
      <c r="AG93" s="62" t="s">
        <v>37</v>
      </c>
      <c r="AH93" s="63" t="s">
        <v>37</v>
      </c>
      <c r="AI93" s="56"/>
    </row>
    <row r="94" spans="1:35" s="39" customFormat="1" outlineLevel="1" x14ac:dyDescent="0.15">
      <c r="A94" s="59">
        <f>OvoTotal!I33</f>
        <v>44592</v>
      </c>
      <c r="B94" s="38">
        <f t="shared" si="1"/>
        <v>6</v>
      </c>
      <c r="C94" s="89">
        <v>0.1535</v>
      </c>
      <c r="D94" s="62">
        <v>33120</v>
      </c>
      <c r="E94" s="62">
        <v>33480</v>
      </c>
      <c r="F94" s="62"/>
      <c r="G94" s="62"/>
      <c r="H94" s="62">
        <v>36288</v>
      </c>
      <c r="I94" s="62">
        <v>34560</v>
      </c>
      <c r="J94" s="62"/>
      <c r="K94" s="62"/>
      <c r="L94" s="62"/>
      <c r="M94" s="62"/>
      <c r="N94" s="62" t="s">
        <v>37</v>
      </c>
      <c r="O94" s="62" t="s">
        <v>37</v>
      </c>
      <c r="P94" s="62" t="s">
        <v>37</v>
      </c>
      <c r="Q94" s="62" t="s">
        <v>37</v>
      </c>
      <c r="R94" s="62" t="s">
        <v>37</v>
      </c>
      <c r="S94" s="62" t="s">
        <v>37</v>
      </c>
      <c r="T94" s="62" t="s">
        <v>37</v>
      </c>
      <c r="U94" s="62" t="s">
        <v>37</v>
      </c>
      <c r="V94" s="62" t="s">
        <v>37</v>
      </c>
      <c r="W94" s="62" t="s">
        <v>37</v>
      </c>
      <c r="X94" s="62" t="s">
        <v>37</v>
      </c>
      <c r="Y94" s="62" t="s">
        <v>37</v>
      </c>
      <c r="Z94" s="62" t="s">
        <v>37</v>
      </c>
      <c r="AA94" s="62" t="s">
        <v>37</v>
      </c>
      <c r="AB94" s="62" t="s">
        <v>37</v>
      </c>
      <c r="AC94" s="62" t="s">
        <v>37</v>
      </c>
      <c r="AD94" s="62" t="s">
        <v>37</v>
      </c>
      <c r="AE94" s="62" t="s">
        <v>37</v>
      </c>
      <c r="AF94" s="62" t="s">
        <v>37</v>
      </c>
      <c r="AG94" s="62" t="s">
        <v>37</v>
      </c>
      <c r="AH94" s="63" t="s">
        <v>37</v>
      </c>
      <c r="AI94" s="56"/>
    </row>
    <row r="95" spans="1:35" s="39" customFormat="1" outlineLevel="1" x14ac:dyDescent="0.15">
      <c r="A95" s="59">
        <f>OvoTotal!I34</f>
        <v>44593</v>
      </c>
      <c r="B95" s="38">
        <f t="shared" si="1"/>
        <v>6</v>
      </c>
      <c r="C95" s="89">
        <v>0.1535</v>
      </c>
      <c r="D95" s="62">
        <v>39960</v>
      </c>
      <c r="E95" s="62">
        <v>38520</v>
      </c>
      <c r="F95" s="62"/>
      <c r="G95" s="62"/>
      <c r="H95" s="62">
        <v>35808</v>
      </c>
      <c r="I95" s="62">
        <v>29624</v>
      </c>
      <c r="J95" s="62"/>
      <c r="K95" s="62"/>
      <c r="L95" s="62"/>
      <c r="M95" s="62"/>
      <c r="N95" s="62" t="s">
        <v>37</v>
      </c>
      <c r="O95" s="62" t="s">
        <v>37</v>
      </c>
      <c r="P95" s="62" t="s">
        <v>37</v>
      </c>
      <c r="Q95" s="62" t="s">
        <v>37</v>
      </c>
      <c r="R95" s="62" t="s">
        <v>37</v>
      </c>
      <c r="S95" s="62" t="s">
        <v>37</v>
      </c>
      <c r="T95" s="62" t="s">
        <v>37</v>
      </c>
      <c r="U95" s="62" t="s">
        <v>37</v>
      </c>
      <c r="V95" s="62" t="s">
        <v>37</v>
      </c>
      <c r="W95" s="62" t="s">
        <v>37</v>
      </c>
      <c r="X95" s="62" t="s">
        <v>37</v>
      </c>
      <c r="Y95" s="62" t="s">
        <v>37</v>
      </c>
      <c r="Z95" s="62" t="s">
        <v>37</v>
      </c>
      <c r="AA95" s="62" t="s">
        <v>37</v>
      </c>
      <c r="AB95" s="62" t="s">
        <v>37</v>
      </c>
      <c r="AC95" s="62" t="s">
        <v>37</v>
      </c>
      <c r="AD95" s="62" t="s">
        <v>37</v>
      </c>
      <c r="AE95" s="62" t="s">
        <v>37</v>
      </c>
      <c r="AF95" s="62" t="s">
        <v>37</v>
      </c>
      <c r="AG95" s="62" t="s">
        <v>37</v>
      </c>
      <c r="AH95" s="63" t="s">
        <v>37</v>
      </c>
      <c r="AI95" s="56"/>
    </row>
    <row r="96" spans="1:35" s="39" customFormat="1" outlineLevel="1" x14ac:dyDescent="0.15">
      <c r="A96" s="59">
        <f>OvoTotal!I35</f>
        <v>44594</v>
      </c>
      <c r="B96" s="38">
        <f t="shared" si="1"/>
        <v>6</v>
      </c>
      <c r="C96" s="89">
        <v>0.1535</v>
      </c>
      <c r="D96" s="62">
        <v>36624</v>
      </c>
      <c r="E96" s="62">
        <v>35532</v>
      </c>
      <c r="F96" s="62"/>
      <c r="G96" s="62"/>
      <c r="H96" s="62">
        <v>39552</v>
      </c>
      <c r="I96" s="62">
        <v>31296</v>
      </c>
      <c r="J96" s="62"/>
      <c r="K96" s="62"/>
      <c r="L96" s="62"/>
      <c r="M96" s="62"/>
      <c r="N96" s="62" t="s">
        <v>37</v>
      </c>
      <c r="O96" s="62" t="s">
        <v>37</v>
      </c>
      <c r="P96" s="62" t="s">
        <v>37</v>
      </c>
      <c r="Q96" s="62" t="s">
        <v>37</v>
      </c>
      <c r="R96" s="62" t="s">
        <v>37</v>
      </c>
      <c r="S96" s="62" t="s">
        <v>37</v>
      </c>
      <c r="T96" s="62" t="s">
        <v>37</v>
      </c>
      <c r="U96" s="62" t="s">
        <v>37</v>
      </c>
      <c r="V96" s="62" t="s">
        <v>37</v>
      </c>
      <c r="W96" s="62" t="s">
        <v>37</v>
      </c>
      <c r="X96" s="62" t="s">
        <v>37</v>
      </c>
      <c r="Y96" s="62" t="s">
        <v>37</v>
      </c>
      <c r="Z96" s="62" t="s">
        <v>37</v>
      </c>
      <c r="AA96" s="62" t="s">
        <v>37</v>
      </c>
      <c r="AB96" s="62" t="s">
        <v>37</v>
      </c>
      <c r="AC96" s="62" t="s">
        <v>37</v>
      </c>
      <c r="AD96" s="62" t="s">
        <v>37</v>
      </c>
      <c r="AE96" s="62" t="s">
        <v>37</v>
      </c>
      <c r="AF96" s="62" t="s">
        <v>37</v>
      </c>
      <c r="AG96" s="62" t="s">
        <v>37</v>
      </c>
      <c r="AH96" s="63" t="s">
        <v>37</v>
      </c>
      <c r="AI96" s="56"/>
    </row>
    <row r="97" spans="1:35" s="39" customFormat="1" outlineLevel="1" x14ac:dyDescent="0.15">
      <c r="A97" s="59">
        <f>OvoTotal!I36</f>
        <v>44595</v>
      </c>
      <c r="B97" s="38">
        <f t="shared" si="1"/>
        <v>6</v>
      </c>
      <c r="C97" s="89">
        <v>0.1535</v>
      </c>
      <c r="D97" s="62">
        <v>36288</v>
      </c>
      <c r="E97" s="62">
        <v>32760</v>
      </c>
      <c r="F97" s="62"/>
      <c r="G97" s="62"/>
      <c r="H97" s="62">
        <v>36288</v>
      </c>
      <c r="I97" s="62">
        <v>33504</v>
      </c>
      <c r="J97" s="62"/>
      <c r="K97" s="62"/>
      <c r="L97" s="62"/>
      <c r="M97" s="62"/>
      <c r="N97" s="62" t="s">
        <v>37</v>
      </c>
      <c r="O97" s="62" t="s">
        <v>37</v>
      </c>
      <c r="P97" s="62" t="s">
        <v>37</v>
      </c>
      <c r="Q97" s="62" t="s">
        <v>37</v>
      </c>
      <c r="R97" s="62" t="s">
        <v>37</v>
      </c>
      <c r="S97" s="62" t="s">
        <v>37</v>
      </c>
      <c r="T97" s="62" t="s">
        <v>37</v>
      </c>
      <c r="U97" s="62" t="s">
        <v>37</v>
      </c>
      <c r="V97" s="62" t="s">
        <v>37</v>
      </c>
      <c r="W97" s="62" t="s">
        <v>37</v>
      </c>
      <c r="X97" s="62" t="s">
        <v>37</v>
      </c>
      <c r="Y97" s="62" t="s">
        <v>37</v>
      </c>
      <c r="Z97" s="62" t="s">
        <v>37</v>
      </c>
      <c r="AA97" s="62" t="s">
        <v>37</v>
      </c>
      <c r="AB97" s="62" t="s">
        <v>37</v>
      </c>
      <c r="AC97" s="62" t="s">
        <v>37</v>
      </c>
      <c r="AD97" s="62" t="s">
        <v>37</v>
      </c>
      <c r="AE97" s="62" t="s">
        <v>37</v>
      </c>
      <c r="AF97" s="62" t="s">
        <v>37</v>
      </c>
      <c r="AG97" s="62" t="s">
        <v>37</v>
      </c>
      <c r="AH97" s="63" t="s">
        <v>37</v>
      </c>
      <c r="AI97" s="56"/>
    </row>
    <row r="98" spans="1:35" s="39" customFormat="1" x14ac:dyDescent="0.15">
      <c r="A98" s="59"/>
      <c r="B98" s="38">
        <f>SUBTOTAL(1,B91:B97)</f>
        <v>5.5714285714285712</v>
      </c>
      <c r="C98" s="9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43"/>
      <c r="AH98" s="66"/>
      <c r="AI98" s="56"/>
    </row>
    <row r="99" spans="1:35" s="39" customFormat="1" outlineLevel="1" x14ac:dyDescent="0.15">
      <c r="A99" s="59">
        <f>OvoTotal!I37</f>
        <v>44596</v>
      </c>
      <c r="B99" s="38">
        <f t="shared" si="1"/>
        <v>6</v>
      </c>
      <c r="C99" s="89">
        <v>0.1535</v>
      </c>
      <c r="D99" s="62">
        <v>35208</v>
      </c>
      <c r="E99" s="62">
        <v>34680</v>
      </c>
      <c r="F99" s="62"/>
      <c r="G99" s="62"/>
      <c r="H99" s="62">
        <v>39456</v>
      </c>
      <c r="I99" s="62">
        <v>33696</v>
      </c>
      <c r="J99" s="62"/>
      <c r="K99" s="62"/>
      <c r="L99" s="62"/>
      <c r="M99" s="62"/>
      <c r="N99" s="62" t="s">
        <v>37</v>
      </c>
      <c r="O99" s="62" t="s">
        <v>37</v>
      </c>
      <c r="P99" s="62" t="s">
        <v>37</v>
      </c>
      <c r="Q99" s="62" t="s">
        <v>37</v>
      </c>
      <c r="R99" s="62" t="s">
        <v>37</v>
      </c>
      <c r="S99" s="62" t="s">
        <v>37</v>
      </c>
      <c r="T99" s="62" t="s">
        <v>37</v>
      </c>
      <c r="U99" s="62" t="s">
        <v>37</v>
      </c>
      <c r="V99" s="62" t="s">
        <v>37</v>
      </c>
      <c r="W99" s="62" t="s">
        <v>37</v>
      </c>
      <c r="X99" s="62" t="s">
        <v>37</v>
      </c>
      <c r="Y99" s="62" t="s">
        <v>37</v>
      </c>
      <c r="Z99" s="62" t="s">
        <v>37</v>
      </c>
      <c r="AA99" s="62" t="s">
        <v>37</v>
      </c>
      <c r="AB99" s="62" t="s">
        <v>37</v>
      </c>
      <c r="AC99" s="62" t="s">
        <v>37</v>
      </c>
      <c r="AD99" s="62" t="s">
        <v>37</v>
      </c>
      <c r="AE99" s="62" t="s">
        <v>37</v>
      </c>
      <c r="AF99" s="62" t="s">
        <v>37</v>
      </c>
      <c r="AG99" s="62" t="s">
        <v>37</v>
      </c>
      <c r="AH99" s="63" t="s">
        <v>37</v>
      </c>
      <c r="AI99" s="56"/>
    </row>
    <row r="100" spans="1:35" s="39" customFormat="1" outlineLevel="1" x14ac:dyDescent="0.15">
      <c r="A100" s="59">
        <f>OvoTotal!I38</f>
        <v>44597</v>
      </c>
      <c r="B100" s="38">
        <f t="shared" si="1"/>
        <v>6</v>
      </c>
      <c r="C100" s="89">
        <v>0.1535</v>
      </c>
      <c r="D100" s="62">
        <v>32616</v>
      </c>
      <c r="E100" s="62">
        <v>32532</v>
      </c>
      <c r="F100" s="62"/>
      <c r="G100" s="62"/>
      <c r="H100" s="62">
        <v>36096</v>
      </c>
      <c r="I100" s="62">
        <v>35520</v>
      </c>
      <c r="J100" s="62"/>
      <c r="K100" s="62"/>
      <c r="L100" s="62"/>
      <c r="M100" s="62"/>
      <c r="N100" s="62" t="s">
        <v>37</v>
      </c>
      <c r="O100" s="62" t="s">
        <v>37</v>
      </c>
      <c r="P100" s="62" t="s">
        <v>37</v>
      </c>
      <c r="Q100" s="62" t="s">
        <v>37</v>
      </c>
      <c r="R100" s="62" t="s">
        <v>37</v>
      </c>
      <c r="S100" s="62" t="s">
        <v>37</v>
      </c>
      <c r="T100" s="62" t="s">
        <v>37</v>
      </c>
      <c r="U100" s="62" t="s">
        <v>37</v>
      </c>
      <c r="V100" s="62" t="s">
        <v>37</v>
      </c>
      <c r="W100" s="62" t="s">
        <v>37</v>
      </c>
      <c r="X100" s="62" t="s">
        <v>37</v>
      </c>
      <c r="Y100" s="62" t="s">
        <v>37</v>
      </c>
      <c r="Z100" s="62" t="s">
        <v>37</v>
      </c>
      <c r="AA100" s="62" t="s">
        <v>37</v>
      </c>
      <c r="AB100" s="62" t="s">
        <v>37</v>
      </c>
      <c r="AC100" s="62" t="s">
        <v>37</v>
      </c>
      <c r="AD100" s="62" t="s">
        <v>37</v>
      </c>
      <c r="AE100" s="62" t="s">
        <v>37</v>
      </c>
      <c r="AF100" s="62" t="s">
        <v>37</v>
      </c>
      <c r="AG100" s="62" t="s">
        <v>37</v>
      </c>
      <c r="AH100" s="63" t="s">
        <v>37</v>
      </c>
      <c r="AI100" s="56"/>
    </row>
    <row r="101" spans="1:35" s="39" customFormat="1" outlineLevel="1" x14ac:dyDescent="0.15">
      <c r="A101" s="59">
        <f>OvoTotal!I39</f>
        <v>44598</v>
      </c>
      <c r="B101" s="38">
        <f t="shared" si="1"/>
        <v>6</v>
      </c>
      <c r="C101" s="89">
        <v>0.1535</v>
      </c>
      <c r="D101" s="62">
        <v>40212</v>
      </c>
      <c r="E101" s="62">
        <v>40212</v>
      </c>
      <c r="F101" s="62"/>
      <c r="G101" s="62"/>
      <c r="H101" s="62">
        <v>36288</v>
      </c>
      <c r="I101" s="39">
        <v>33600</v>
      </c>
      <c r="J101" s="62"/>
      <c r="K101" s="62"/>
      <c r="L101" s="62"/>
      <c r="M101" s="62"/>
      <c r="N101" s="62" t="s">
        <v>37</v>
      </c>
      <c r="O101" s="62" t="s">
        <v>37</v>
      </c>
      <c r="P101" s="62" t="s">
        <v>37</v>
      </c>
      <c r="Q101" s="62" t="s">
        <v>37</v>
      </c>
      <c r="R101" s="62" t="s">
        <v>37</v>
      </c>
      <c r="S101" s="62" t="s">
        <v>37</v>
      </c>
      <c r="T101" s="62" t="s">
        <v>37</v>
      </c>
      <c r="U101" s="62" t="s">
        <v>37</v>
      </c>
      <c r="V101" s="62" t="s">
        <v>37</v>
      </c>
      <c r="W101" s="62" t="s">
        <v>37</v>
      </c>
      <c r="X101" s="62" t="s">
        <v>37</v>
      </c>
      <c r="Y101" s="62" t="s">
        <v>37</v>
      </c>
      <c r="Z101" s="62" t="s">
        <v>37</v>
      </c>
      <c r="AA101" s="62" t="s">
        <v>37</v>
      </c>
      <c r="AB101" s="62" t="s">
        <v>37</v>
      </c>
      <c r="AC101" s="62" t="s">
        <v>37</v>
      </c>
      <c r="AD101" s="62" t="s">
        <v>37</v>
      </c>
      <c r="AE101" s="62" t="s">
        <v>37</v>
      </c>
      <c r="AF101" s="62" t="s">
        <v>37</v>
      </c>
      <c r="AG101" s="62" t="s">
        <v>37</v>
      </c>
      <c r="AH101" s="63" t="s">
        <v>37</v>
      </c>
      <c r="AI101" s="56"/>
    </row>
    <row r="102" spans="1:35" s="39" customFormat="1" outlineLevel="1" x14ac:dyDescent="0.15">
      <c r="A102" s="59">
        <f>OvoTotal!I40</f>
        <v>44599</v>
      </c>
      <c r="B102" s="38">
        <f t="shared" si="1"/>
        <v>7</v>
      </c>
      <c r="C102" s="89">
        <v>0.1535</v>
      </c>
      <c r="D102" s="62">
        <v>28512</v>
      </c>
      <c r="E102" s="62">
        <v>28512</v>
      </c>
      <c r="F102" s="62"/>
      <c r="G102" s="62"/>
      <c r="H102" s="62">
        <v>36288</v>
      </c>
      <c r="I102" s="62">
        <v>35136</v>
      </c>
      <c r="J102" s="62"/>
      <c r="K102" s="62"/>
      <c r="L102" s="62"/>
      <c r="M102" s="62"/>
      <c r="N102" s="62" t="s">
        <v>37</v>
      </c>
      <c r="O102" s="62" t="s">
        <v>37</v>
      </c>
      <c r="P102" s="62" t="s">
        <v>37</v>
      </c>
      <c r="Q102" s="62" t="s">
        <v>37</v>
      </c>
      <c r="R102" s="62" t="s">
        <v>37</v>
      </c>
      <c r="S102" s="62" t="s">
        <v>37</v>
      </c>
      <c r="T102" s="62" t="s">
        <v>37</v>
      </c>
      <c r="U102" s="62" t="s">
        <v>37</v>
      </c>
      <c r="V102" s="62" t="s">
        <v>37</v>
      </c>
      <c r="W102" s="62" t="s">
        <v>37</v>
      </c>
      <c r="X102" s="62" t="s">
        <v>37</v>
      </c>
      <c r="Y102" s="62" t="s">
        <v>37</v>
      </c>
      <c r="Z102" s="62" t="s">
        <v>37</v>
      </c>
      <c r="AA102" s="62" t="s">
        <v>37</v>
      </c>
      <c r="AB102" s="62" t="s">
        <v>37</v>
      </c>
      <c r="AC102" s="62" t="s">
        <v>37</v>
      </c>
      <c r="AD102" s="62" t="s">
        <v>37</v>
      </c>
      <c r="AE102" s="62" t="s">
        <v>37</v>
      </c>
      <c r="AF102" s="62" t="s">
        <v>37</v>
      </c>
      <c r="AG102" s="62" t="s">
        <v>37</v>
      </c>
      <c r="AH102" s="63" t="s">
        <v>37</v>
      </c>
      <c r="AI102" s="56"/>
    </row>
    <row r="103" spans="1:35" s="39" customFormat="1" outlineLevel="1" x14ac:dyDescent="0.15">
      <c r="A103" s="59">
        <f>OvoTotal!I41</f>
        <v>44600</v>
      </c>
      <c r="B103" s="38">
        <f t="shared" si="1"/>
        <v>7</v>
      </c>
      <c r="C103" s="89">
        <v>0.1535</v>
      </c>
      <c r="D103" s="62">
        <v>35856</v>
      </c>
      <c r="E103" s="62">
        <v>35856</v>
      </c>
      <c r="F103" s="62"/>
      <c r="G103" s="62"/>
      <c r="H103" s="62">
        <v>37440</v>
      </c>
      <c r="I103" s="62">
        <v>30048</v>
      </c>
      <c r="J103" s="62"/>
      <c r="K103" s="62"/>
      <c r="L103" s="62"/>
      <c r="M103" s="62"/>
      <c r="N103" s="62" t="s">
        <v>37</v>
      </c>
      <c r="O103" s="62" t="s">
        <v>37</v>
      </c>
      <c r="P103" s="62" t="s">
        <v>37</v>
      </c>
      <c r="Q103" s="62" t="s">
        <v>37</v>
      </c>
      <c r="R103" s="62" t="s">
        <v>37</v>
      </c>
      <c r="S103" s="62" t="s">
        <v>37</v>
      </c>
      <c r="T103" s="62" t="s">
        <v>37</v>
      </c>
      <c r="U103" s="62" t="s">
        <v>37</v>
      </c>
      <c r="V103" s="62" t="s">
        <v>37</v>
      </c>
      <c r="W103" s="62" t="s">
        <v>37</v>
      </c>
      <c r="X103" s="62" t="s">
        <v>37</v>
      </c>
      <c r="Y103" s="62" t="s">
        <v>37</v>
      </c>
      <c r="Z103" s="62" t="s">
        <v>37</v>
      </c>
      <c r="AA103" s="62" t="s">
        <v>37</v>
      </c>
      <c r="AB103" s="62" t="s">
        <v>37</v>
      </c>
      <c r="AC103" s="62" t="s">
        <v>37</v>
      </c>
      <c r="AD103" s="62" t="s">
        <v>37</v>
      </c>
      <c r="AE103" s="62" t="s">
        <v>37</v>
      </c>
      <c r="AF103" s="62" t="s">
        <v>37</v>
      </c>
      <c r="AG103" s="62" t="s">
        <v>37</v>
      </c>
      <c r="AH103" s="63" t="s">
        <v>37</v>
      </c>
      <c r="AI103" s="56"/>
    </row>
    <row r="104" spans="1:35" s="39" customFormat="1" outlineLevel="1" x14ac:dyDescent="0.15">
      <c r="A104" s="59">
        <f>OvoTotal!I42</f>
        <v>44601</v>
      </c>
      <c r="B104" s="38">
        <f t="shared" si="1"/>
        <v>7</v>
      </c>
      <c r="C104" s="89">
        <v>0.1535</v>
      </c>
      <c r="D104" s="62">
        <v>34704</v>
      </c>
      <c r="E104" s="62">
        <v>35064</v>
      </c>
      <c r="F104" s="62"/>
      <c r="G104" s="62"/>
      <c r="H104" s="62">
        <v>36288</v>
      </c>
      <c r="I104" s="62">
        <v>22752</v>
      </c>
      <c r="J104" s="62"/>
      <c r="K104" s="62"/>
      <c r="L104" s="62"/>
      <c r="M104" s="62"/>
      <c r="N104" s="62" t="s">
        <v>37</v>
      </c>
      <c r="O104" s="62" t="s">
        <v>37</v>
      </c>
      <c r="P104" s="62" t="s">
        <v>37</v>
      </c>
      <c r="Q104" s="62" t="s">
        <v>37</v>
      </c>
      <c r="R104" s="62" t="s">
        <v>37</v>
      </c>
      <c r="S104" s="62" t="s">
        <v>37</v>
      </c>
      <c r="T104" s="62" t="s">
        <v>37</v>
      </c>
      <c r="U104" s="62" t="s">
        <v>37</v>
      </c>
      <c r="V104" s="62" t="s">
        <v>37</v>
      </c>
      <c r="W104" s="62" t="s">
        <v>37</v>
      </c>
      <c r="X104" s="62" t="s">
        <v>37</v>
      </c>
      <c r="Y104" s="62" t="s">
        <v>37</v>
      </c>
      <c r="Z104" s="62" t="s">
        <v>37</v>
      </c>
      <c r="AA104" s="62" t="s">
        <v>37</v>
      </c>
      <c r="AB104" s="62" t="s">
        <v>37</v>
      </c>
      <c r="AC104" s="62" t="s">
        <v>37</v>
      </c>
      <c r="AD104" s="62" t="s">
        <v>37</v>
      </c>
      <c r="AE104" s="62" t="s">
        <v>37</v>
      </c>
      <c r="AF104" s="62" t="s">
        <v>37</v>
      </c>
      <c r="AG104" s="62" t="s">
        <v>37</v>
      </c>
      <c r="AH104" s="63" t="s">
        <v>37</v>
      </c>
      <c r="AI104" s="56"/>
    </row>
    <row r="105" spans="1:35" s="39" customFormat="1" outlineLevel="1" x14ac:dyDescent="0.15">
      <c r="A105" s="59">
        <f>OvoTotal!I43</f>
        <v>44602</v>
      </c>
      <c r="B105" s="38">
        <f t="shared" si="1"/>
        <v>7</v>
      </c>
      <c r="C105" s="89">
        <v>0.1535</v>
      </c>
      <c r="D105" s="62">
        <v>35616</v>
      </c>
      <c r="E105" s="62">
        <v>35700</v>
      </c>
      <c r="F105" s="62"/>
      <c r="G105" s="62"/>
      <c r="H105" s="62">
        <v>35712</v>
      </c>
      <c r="I105" s="62">
        <v>31200</v>
      </c>
      <c r="J105" s="62"/>
      <c r="K105" s="62"/>
      <c r="L105" s="62"/>
      <c r="M105" s="62"/>
      <c r="N105" s="62" t="s">
        <v>37</v>
      </c>
      <c r="O105" s="62" t="s">
        <v>37</v>
      </c>
      <c r="P105" s="62" t="s">
        <v>37</v>
      </c>
      <c r="Q105" s="62" t="s">
        <v>37</v>
      </c>
      <c r="R105" s="62" t="s">
        <v>37</v>
      </c>
      <c r="S105" s="62" t="s">
        <v>37</v>
      </c>
      <c r="T105" s="62" t="s">
        <v>37</v>
      </c>
      <c r="U105" s="62" t="s">
        <v>37</v>
      </c>
      <c r="V105" s="62" t="s">
        <v>37</v>
      </c>
      <c r="W105" s="62" t="s">
        <v>37</v>
      </c>
      <c r="X105" s="62" t="s">
        <v>37</v>
      </c>
      <c r="Y105" s="62" t="s">
        <v>37</v>
      </c>
      <c r="Z105" s="62" t="s">
        <v>37</v>
      </c>
      <c r="AA105" s="62" t="s">
        <v>37</v>
      </c>
      <c r="AB105" s="62" t="s">
        <v>37</v>
      </c>
      <c r="AC105" s="62" t="s">
        <v>37</v>
      </c>
      <c r="AD105" s="62" t="s">
        <v>37</v>
      </c>
      <c r="AE105" s="62" t="s">
        <v>37</v>
      </c>
      <c r="AF105" s="62" t="s">
        <v>37</v>
      </c>
      <c r="AG105" s="62" t="s">
        <v>37</v>
      </c>
      <c r="AH105" s="63" t="s">
        <v>37</v>
      </c>
      <c r="AI105" s="56"/>
    </row>
    <row r="106" spans="1:35" s="39" customFormat="1" x14ac:dyDescent="0.15">
      <c r="A106" s="59"/>
      <c r="B106" s="38">
        <f>SUBTOTAL(1,B99:B105)</f>
        <v>6.5714285714285712</v>
      </c>
      <c r="C106" s="9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43"/>
      <c r="AF106" s="43"/>
      <c r="AG106" s="43"/>
      <c r="AH106" s="66"/>
      <c r="AI106" s="56"/>
    </row>
    <row r="107" spans="1:35" s="39" customFormat="1" outlineLevel="1" x14ac:dyDescent="0.15">
      <c r="A107" s="59">
        <f>OvoTotal!I44</f>
        <v>44603</v>
      </c>
      <c r="B107" s="38">
        <f t="shared" si="1"/>
        <v>7</v>
      </c>
      <c r="C107" s="89">
        <v>0.1535</v>
      </c>
      <c r="D107" s="62">
        <v>35028</v>
      </c>
      <c r="E107" s="62">
        <v>37632</v>
      </c>
      <c r="F107" s="62"/>
      <c r="G107" s="62"/>
      <c r="H107" s="62">
        <v>39072</v>
      </c>
      <c r="I107" s="62">
        <v>32352</v>
      </c>
      <c r="J107" s="62"/>
      <c r="K107" s="62"/>
      <c r="L107" s="62"/>
      <c r="M107" s="62"/>
      <c r="N107" s="62" t="s">
        <v>37</v>
      </c>
      <c r="O107" s="62" t="s">
        <v>37</v>
      </c>
      <c r="P107" s="62" t="s">
        <v>37</v>
      </c>
      <c r="Q107" s="62" t="s">
        <v>37</v>
      </c>
      <c r="R107" s="62" t="s">
        <v>37</v>
      </c>
      <c r="S107" s="62" t="s">
        <v>37</v>
      </c>
      <c r="T107" s="62" t="s">
        <v>37</v>
      </c>
      <c r="U107" s="62" t="s">
        <v>37</v>
      </c>
      <c r="V107" s="62" t="s">
        <v>37</v>
      </c>
      <c r="W107" s="62" t="s">
        <v>37</v>
      </c>
      <c r="X107" s="62" t="s">
        <v>37</v>
      </c>
      <c r="Y107" s="62" t="s">
        <v>37</v>
      </c>
      <c r="Z107" s="62" t="s">
        <v>37</v>
      </c>
      <c r="AA107" s="62" t="s">
        <v>37</v>
      </c>
      <c r="AB107" s="62" t="s">
        <v>37</v>
      </c>
      <c r="AC107" s="62" t="s">
        <v>37</v>
      </c>
      <c r="AD107" s="62" t="s">
        <v>37</v>
      </c>
      <c r="AE107" s="62" t="s">
        <v>37</v>
      </c>
      <c r="AF107" s="62" t="s">
        <v>37</v>
      </c>
      <c r="AG107" s="62" t="s">
        <v>37</v>
      </c>
      <c r="AH107" s="63" t="s">
        <v>37</v>
      </c>
      <c r="AI107" s="56"/>
    </row>
    <row r="108" spans="1:35" s="39" customFormat="1" outlineLevel="1" x14ac:dyDescent="0.15">
      <c r="A108" s="59">
        <f>OvoTotal!I45</f>
        <v>44604</v>
      </c>
      <c r="B108" s="38">
        <f t="shared" si="1"/>
        <v>7</v>
      </c>
      <c r="C108" s="89">
        <v>0.1535</v>
      </c>
      <c r="D108" s="62">
        <v>31680</v>
      </c>
      <c r="E108" s="62">
        <v>31680</v>
      </c>
      <c r="F108" s="62"/>
      <c r="G108" s="62"/>
      <c r="H108" s="62">
        <v>35712</v>
      </c>
      <c r="I108" s="62">
        <v>42624</v>
      </c>
      <c r="J108" s="62"/>
      <c r="K108" s="62"/>
      <c r="L108" s="62"/>
      <c r="M108" s="62"/>
      <c r="N108" s="62" t="s">
        <v>37</v>
      </c>
      <c r="O108" s="62" t="s">
        <v>37</v>
      </c>
      <c r="P108" s="62" t="s">
        <v>37</v>
      </c>
      <c r="Q108" s="62" t="s">
        <v>37</v>
      </c>
      <c r="R108" s="62" t="s">
        <v>37</v>
      </c>
      <c r="S108" s="62" t="s">
        <v>37</v>
      </c>
      <c r="T108" s="62" t="s">
        <v>37</v>
      </c>
      <c r="U108" s="62" t="s">
        <v>37</v>
      </c>
      <c r="V108" s="62" t="s">
        <v>37</v>
      </c>
      <c r="W108" s="62" t="s">
        <v>37</v>
      </c>
      <c r="X108" s="62" t="s">
        <v>37</v>
      </c>
      <c r="Y108" s="62" t="s">
        <v>37</v>
      </c>
      <c r="Z108" s="62" t="s">
        <v>37</v>
      </c>
      <c r="AA108" s="62" t="s">
        <v>37</v>
      </c>
      <c r="AB108" s="62" t="s">
        <v>37</v>
      </c>
      <c r="AC108" s="62" t="s">
        <v>37</v>
      </c>
      <c r="AD108" s="62" t="s">
        <v>37</v>
      </c>
      <c r="AE108" s="62" t="s">
        <v>37</v>
      </c>
      <c r="AF108" s="62" t="s">
        <v>37</v>
      </c>
      <c r="AG108" s="62" t="s">
        <v>37</v>
      </c>
      <c r="AH108" s="63" t="s">
        <v>37</v>
      </c>
      <c r="AI108" s="56"/>
    </row>
    <row r="109" spans="1:35" s="39" customFormat="1" outlineLevel="1" x14ac:dyDescent="0.15">
      <c r="A109" s="59">
        <f>OvoTotal!I46</f>
        <v>44605</v>
      </c>
      <c r="B109" s="38">
        <f t="shared" si="1"/>
        <v>7</v>
      </c>
      <c r="C109" s="89">
        <v>0.1535</v>
      </c>
      <c r="D109" s="62">
        <v>37080</v>
      </c>
      <c r="E109" s="62">
        <v>37440</v>
      </c>
      <c r="F109" s="62"/>
      <c r="G109" s="62"/>
      <c r="H109" s="62">
        <v>42624</v>
      </c>
      <c r="I109" s="62">
        <v>24960</v>
      </c>
      <c r="J109" s="62"/>
      <c r="K109" s="62"/>
      <c r="L109" s="62"/>
      <c r="M109" s="62"/>
      <c r="N109" s="62" t="s">
        <v>37</v>
      </c>
      <c r="O109" s="62" t="s">
        <v>37</v>
      </c>
      <c r="P109" s="62" t="s">
        <v>37</v>
      </c>
      <c r="Q109" s="62" t="s">
        <v>37</v>
      </c>
      <c r="R109" s="62" t="s">
        <v>37</v>
      </c>
      <c r="S109" s="62" t="s">
        <v>37</v>
      </c>
      <c r="T109" s="62" t="s">
        <v>37</v>
      </c>
      <c r="U109" s="62" t="s">
        <v>37</v>
      </c>
      <c r="V109" s="62" t="s">
        <v>37</v>
      </c>
      <c r="W109" s="62" t="s">
        <v>37</v>
      </c>
      <c r="X109" s="62" t="s">
        <v>37</v>
      </c>
      <c r="Y109" s="62" t="s">
        <v>37</v>
      </c>
      <c r="Z109" s="62" t="s">
        <v>37</v>
      </c>
      <c r="AA109" s="62" t="s">
        <v>37</v>
      </c>
      <c r="AB109" s="62" t="s">
        <v>37</v>
      </c>
      <c r="AC109" s="62" t="s">
        <v>37</v>
      </c>
      <c r="AD109" s="62" t="s">
        <v>37</v>
      </c>
      <c r="AE109" s="62" t="s">
        <v>37</v>
      </c>
      <c r="AF109" s="62" t="s">
        <v>37</v>
      </c>
      <c r="AG109" s="62" t="s">
        <v>37</v>
      </c>
      <c r="AH109" s="63" t="s">
        <v>37</v>
      </c>
      <c r="AI109" s="56"/>
    </row>
    <row r="110" spans="1:35" s="39" customFormat="1" outlineLevel="1" x14ac:dyDescent="0.15">
      <c r="A110" s="59">
        <f>OvoTotal!I47</f>
        <v>44606</v>
      </c>
      <c r="B110" s="38">
        <f t="shared" si="1"/>
        <v>8</v>
      </c>
      <c r="C110" s="89">
        <v>0.1535</v>
      </c>
      <c r="D110" s="62">
        <v>36000</v>
      </c>
      <c r="E110" s="62">
        <v>36000</v>
      </c>
      <c r="F110" s="62"/>
      <c r="G110" s="62"/>
      <c r="H110" s="62">
        <v>38208</v>
      </c>
      <c r="I110" s="62">
        <v>34080</v>
      </c>
      <c r="J110" s="62"/>
      <c r="K110" s="62"/>
      <c r="L110" s="62"/>
      <c r="M110" s="62"/>
      <c r="N110" s="62" t="s">
        <v>37</v>
      </c>
      <c r="O110" s="62" t="s">
        <v>37</v>
      </c>
      <c r="P110" s="62" t="s">
        <v>37</v>
      </c>
      <c r="Q110" s="62" t="s">
        <v>37</v>
      </c>
      <c r="R110" s="62" t="s">
        <v>37</v>
      </c>
      <c r="S110" s="62" t="s">
        <v>37</v>
      </c>
      <c r="T110" s="62" t="s">
        <v>37</v>
      </c>
      <c r="U110" s="62" t="s">
        <v>37</v>
      </c>
      <c r="V110" s="62" t="s">
        <v>37</v>
      </c>
      <c r="W110" s="62" t="s">
        <v>37</v>
      </c>
      <c r="X110" s="62" t="s">
        <v>37</v>
      </c>
      <c r="Y110" s="62" t="s">
        <v>37</v>
      </c>
      <c r="Z110" s="62" t="s">
        <v>37</v>
      </c>
      <c r="AA110" s="62" t="s">
        <v>37</v>
      </c>
      <c r="AB110" s="62" t="s">
        <v>37</v>
      </c>
      <c r="AC110" s="62" t="s">
        <v>37</v>
      </c>
      <c r="AD110" s="62" t="s">
        <v>37</v>
      </c>
      <c r="AE110" s="62" t="s">
        <v>37</v>
      </c>
      <c r="AF110" s="62" t="s">
        <v>37</v>
      </c>
      <c r="AG110" s="62" t="s">
        <v>37</v>
      </c>
      <c r="AH110" s="63" t="s">
        <v>37</v>
      </c>
      <c r="AI110" s="56"/>
    </row>
    <row r="111" spans="1:35" s="39" customFormat="1" outlineLevel="1" x14ac:dyDescent="0.15">
      <c r="A111" s="59">
        <f>OvoTotal!I48</f>
        <v>44607</v>
      </c>
      <c r="B111" s="38">
        <f t="shared" si="1"/>
        <v>8</v>
      </c>
      <c r="C111" s="89">
        <v>0.1535</v>
      </c>
      <c r="D111" s="62">
        <v>32040</v>
      </c>
      <c r="E111" s="62">
        <v>29880</v>
      </c>
      <c r="F111" s="62"/>
      <c r="G111" s="62"/>
      <c r="H111" s="62">
        <v>40128</v>
      </c>
      <c r="I111" s="62">
        <v>32640</v>
      </c>
      <c r="J111" s="62"/>
      <c r="K111" s="62"/>
      <c r="L111" s="62"/>
      <c r="M111" s="62"/>
      <c r="N111" s="62" t="s">
        <v>37</v>
      </c>
      <c r="O111" s="62" t="s">
        <v>37</v>
      </c>
      <c r="P111" s="62" t="s">
        <v>37</v>
      </c>
      <c r="Q111" s="62" t="s">
        <v>37</v>
      </c>
      <c r="R111" s="62" t="s">
        <v>37</v>
      </c>
      <c r="S111" s="62" t="s">
        <v>37</v>
      </c>
      <c r="T111" s="62" t="s">
        <v>37</v>
      </c>
      <c r="U111" s="62" t="s">
        <v>37</v>
      </c>
      <c r="V111" s="62" t="s">
        <v>37</v>
      </c>
      <c r="W111" s="62" t="s">
        <v>37</v>
      </c>
      <c r="X111" s="62" t="s">
        <v>37</v>
      </c>
      <c r="Y111" s="62" t="s">
        <v>37</v>
      </c>
      <c r="Z111" s="62" t="s">
        <v>37</v>
      </c>
      <c r="AA111" s="62" t="s">
        <v>37</v>
      </c>
      <c r="AB111" s="62" t="s">
        <v>37</v>
      </c>
      <c r="AC111" s="62" t="s">
        <v>37</v>
      </c>
      <c r="AD111" s="62" t="s">
        <v>37</v>
      </c>
      <c r="AE111" s="62" t="s">
        <v>37</v>
      </c>
      <c r="AF111" s="62" t="s">
        <v>37</v>
      </c>
      <c r="AG111" s="62" t="s">
        <v>37</v>
      </c>
      <c r="AH111" s="63" t="s">
        <v>37</v>
      </c>
      <c r="AI111" s="56"/>
    </row>
    <row r="112" spans="1:35" s="39" customFormat="1" outlineLevel="1" x14ac:dyDescent="0.15">
      <c r="A112" s="59">
        <f>OvoTotal!I49</f>
        <v>44608</v>
      </c>
      <c r="B112" s="38">
        <f t="shared" si="1"/>
        <v>8</v>
      </c>
      <c r="C112" s="89">
        <v>0.1535</v>
      </c>
      <c r="D112" s="62">
        <v>34776</v>
      </c>
      <c r="E112" s="62">
        <v>34776</v>
      </c>
      <c r="F112" s="62"/>
      <c r="G112" s="62"/>
      <c r="H112" s="62">
        <v>39168</v>
      </c>
      <c r="I112" s="62">
        <v>30912</v>
      </c>
      <c r="J112" s="62"/>
      <c r="K112" s="62"/>
      <c r="L112" s="62"/>
      <c r="M112" s="62"/>
      <c r="N112" s="62" t="s">
        <v>37</v>
      </c>
      <c r="O112" s="62" t="s">
        <v>37</v>
      </c>
      <c r="P112" s="62" t="s">
        <v>37</v>
      </c>
      <c r="Q112" s="62" t="s">
        <v>37</v>
      </c>
      <c r="R112" s="62" t="s">
        <v>37</v>
      </c>
      <c r="S112" s="62" t="s">
        <v>37</v>
      </c>
      <c r="T112" s="62" t="s">
        <v>37</v>
      </c>
      <c r="U112" s="62" t="s">
        <v>37</v>
      </c>
      <c r="V112" s="62" t="s">
        <v>37</v>
      </c>
      <c r="W112" s="62" t="s">
        <v>37</v>
      </c>
      <c r="X112" s="62" t="s">
        <v>37</v>
      </c>
      <c r="Y112" s="62" t="s">
        <v>37</v>
      </c>
      <c r="Z112" s="62" t="s">
        <v>37</v>
      </c>
      <c r="AA112" s="62" t="s">
        <v>37</v>
      </c>
      <c r="AB112" s="62" t="s">
        <v>37</v>
      </c>
      <c r="AC112" s="62" t="s">
        <v>37</v>
      </c>
      <c r="AD112" s="62" t="s">
        <v>37</v>
      </c>
      <c r="AE112" s="62" t="s">
        <v>37</v>
      </c>
      <c r="AF112" s="62" t="s">
        <v>37</v>
      </c>
      <c r="AG112" s="62" t="s">
        <v>37</v>
      </c>
      <c r="AH112" s="63" t="s">
        <v>37</v>
      </c>
      <c r="AI112" s="56"/>
    </row>
    <row r="113" spans="1:35" s="39" customFormat="1" outlineLevel="1" x14ac:dyDescent="0.15">
      <c r="A113" s="59">
        <f>OvoTotal!I50</f>
        <v>44609</v>
      </c>
      <c r="B113" s="38">
        <f t="shared" si="1"/>
        <v>8</v>
      </c>
      <c r="C113" s="89">
        <v>0.1535</v>
      </c>
      <c r="D113" s="62">
        <v>37800</v>
      </c>
      <c r="E113" s="62">
        <v>37800</v>
      </c>
      <c r="F113" s="62"/>
      <c r="G113" s="62"/>
      <c r="H113" s="62">
        <v>37440</v>
      </c>
      <c r="I113" s="62">
        <v>32544</v>
      </c>
      <c r="J113" s="62"/>
      <c r="K113" s="62"/>
      <c r="L113" s="62"/>
      <c r="M113" s="62"/>
      <c r="N113" s="62" t="s">
        <v>37</v>
      </c>
      <c r="O113" s="62" t="s">
        <v>37</v>
      </c>
      <c r="P113" s="62" t="s">
        <v>37</v>
      </c>
      <c r="Q113" s="62" t="s">
        <v>37</v>
      </c>
      <c r="R113" s="62" t="s">
        <v>37</v>
      </c>
      <c r="S113" s="62" t="s">
        <v>37</v>
      </c>
      <c r="T113" s="62" t="s">
        <v>37</v>
      </c>
      <c r="U113" s="62" t="s">
        <v>37</v>
      </c>
      <c r="V113" s="62" t="s">
        <v>37</v>
      </c>
      <c r="W113" s="62" t="s">
        <v>37</v>
      </c>
      <c r="X113" s="62" t="s">
        <v>37</v>
      </c>
      <c r="Y113" s="62" t="s">
        <v>37</v>
      </c>
      <c r="Z113" s="62" t="s">
        <v>37</v>
      </c>
      <c r="AA113" s="62" t="s">
        <v>37</v>
      </c>
      <c r="AB113" s="62" t="s">
        <v>37</v>
      </c>
      <c r="AC113" s="62" t="s">
        <v>37</v>
      </c>
      <c r="AD113" s="62" t="s">
        <v>37</v>
      </c>
      <c r="AE113" s="62" t="s">
        <v>37</v>
      </c>
      <c r="AF113" s="62" t="s">
        <v>37</v>
      </c>
      <c r="AG113" s="62" t="s">
        <v>37</v>
      </c>
      <c r="AH113" s="63" t="s">
        <v>37</v>
      </c>
      <c r="AI113" s="56"/>
    </row>
    <row r="114" spans="1:35" s="39" customFormat="1" x14ac:dyDescent="0.15">
      <c r="A114" s="59"/>
      <c r="B114" s="38">
        <f>SUBTOTAL(1,B107:B113)</f>
        <v>7.5714285714285712</v>
      </c>
      <c r="C114" s="9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43"/>
      <c r="AH114" s="66"/>
      <c r="AI114" s="56"/>
    </row>
    <row r="115" spans="1:35" s="39" customFormat="1" outlineLevel="1" x14ac:dyDescent="0.15">
      <c r="A115" s="59">
        <f>OvoTotal!I51</f>
        <v>44610</v>
      </c>
      <c r="B115" s="38">
        <f t="shared" si="1"/>
        <v>8</v>
      </c>
      <c r="C115" s="89">
        <v>0.1535</v>
      </c>
      <c r="D115" s="62">
        <v>36288</v>
      </c>
      <c r="E115" s="62">
        <v>36288</v>
      </c>
      <c r="F115" s="62"/>
      <c r="G115" s="62"/>
      <c r="H115" s="62">
        <v>36192</v>
      </c>
      <c r="I115" s="62">
        <v>27648</v>
      </c>
      <c r="J115" s="62"/>
      <c r="K115" s="62"/>
      <c r="L115" s="62"/>
      <c r="M115" s="62"/>
      <c r="N115" s="62" t="s">
        <v>37</v>
      </c>
      <c r="O115" s="62" t="s">
        <v>37</v>
      </c>
      <c r="P115" s="62" t="s">
        <v>37</v>
      </c>
      <c r="Q115" s="62" t="s">
        <v>37</v>
      </c>
      <c r="R115" s="62" t="s">
        <v>37</v>
      </c>
      <c r="S115" s="62" t="s">
        <v>37</v>
      </c>
      <c r="T115" s="62" t="s">
        <v>37</v>
      </c>
      <c r="U115" s="62" t="s">
        <v>37</v>
      </c>
      <c r="V115" s="62" t="s">
        <v>37</v>
      </c>
      <c r="W115" s="62" t="s">
        <v>37</v>
      </c>
      <c r="X115" s="62" t="s">
        <v>37</v>
      </c>
      <c r="Y115" s="62" t="s">
        <v>37</v>
      </c>
      <c r="Z115" s="62" t="s">
        <v>37</v>
      </c>
      <c r="AA115" s="62" t="s">
        <v>37</v>
      </c>
      <c r="AB115" s="62" t="s">
        <v>37</v>
      </c>
      <c r="AC115" s="62" t="s">
        <v>37</v>
      </c>
      <c r="AD115" s="62" t="s">
        <v>37</v>
      </c>
      <c r="AE115" s="62" t="s">
        <v>37</v>
      </c>
      <c r="AF115" s="62" t="s">
        <v>37</v>
      </c>
      <c r="AG115" s="62" t="s">
        <v>37</v>
      </c>
      <c r="AH115" s="63" t="s">
        <v>37</v>
      </c>
      <c r="AI115" s="56"/>
    </row>
    <row r="116" spans="1:35" s="39" customFormat="1" outlineLevel="1" x14ac:dyDescent="0.15">
      <c r="A116" s="59">
        <f>OvoTotal!I52</f>
        <v>44611</v>
      </c>
      <c r="B116" s="38">
        <f t="shared" si="1"/>
        <v>8</v>
      </c>
      <c r="C116" s="89">
        <v>0.1535</v>
      </c>
      <c r="D116" s="62">
        <v>37440</v>
      </c>
      <c r="E116" s="62">
        <v>37440</v>
      </c>
      <c r="F116" s="62"/>
      <c r="G116" s="62"/>
      <c r="H116" s="62">
        <v>36288</v>
      </c>
      <c r="I116" s="62">
        <v>29088</v>
      </c>
      <c r="J116" s="62"/>
      <c r="K116" s="62"/>
      <c r="L116" s="62"/>
      <c r="M116" s="62"/>
      <c r="N116" s="62" t="s">
        <v>37</v>
      </c>
      <c r="O116" s="62" t="s">
        <v>37</v>
      </c>
      <c r="P116" s="62" t="s">
        <v>37</v>
      </c>
      <c r="Q116" s="62" t="s">
        <v>37</v>
      </c>
      <c r="R116" s="62" t="s">
        <v>37</v>
      </c>
      <c r="S116" s="62" t="s">
        <v>37</v>
      </c>
      <c r="T116" s="62" t="s">
        <v>37</v>
      </c>
      <c r="U116" s="62" t="s">
        <v>37</v>
      </c>
      <c r="V116" s="62" t="s">
        <v>37</v>
      </c>
      <c r="W116" s="62" t="s">
        <v>37</v>
      </c>
      <c r="X116" s="62" t="s">
        <v>37</v>
      </c>
      <c r="Y116" s="62" t="s">
        <v>37</v>
      </c>
      <c r="Z116" s="62" t="s">
        <v>37</v>
      </c>
      <c r="AA116" s="62" t="s">
        <v>37</v>
      </c>
      <c r="AB116" s="62" t="s">
        <v>37</v>
      </c>
      <c r="AC116" s="62" t="s">
        <v>37</v>
      </c>
      <c r="AD116" s="62" t="s">
        <v>37</v>
      </c>
      <c r="AE116" s="62" t="s">
        <v>37</v>
      </c>
      <c r="AF116" s="62" t="s">
        <v>37</v>
      </c>
      <c r="AG116" s="62" t="s">
        <v>37</v>
      </c>
      <c r="AH116" s="63" t="s">
        <v>37</v>
      </c>
      <c r="AI116" s="56"/>
    </row>
    <row r="117" spans="1:35" s="39" customFormat="1" outlineLevel="1" x14ac:dyDescent="0.15">
      <c r="A117" s="59">
        <f>OvoTotal!I53</f>
        <v>44612</v>
      </c>
      <c r="B117" s="38">
        <f t="shared" si="1"/>
        <v>8</v>
      </c>
      <c r="C117" s="89">
        <v>0.1535</v>
      </c>
      <c r="D117" s="62">
        <v>37440</v>
      </c>
      <c r="E117" s="62">
        <v>37440</v>
      </c>
      <c r="F117" s="62"/>
      <c r="G117" s="62"/>
      <c r="H117" s="62">
        <v>39744</v>
      </c>
      <c r="I117" s="62">
        <v>37824</v>
      </c>
      <c r="J117" s="62"/>
      <c r="K117" s="62"/>
      <c r="L117" s="62"/>
      <c r="M117" s="62"/>
      <c r="N117" s="62" t="s">
        <v>37</v>
      </c>
      <c r="O117" s="62" t="s">
        <v>37</v>
      </c>
      <c r="P117" s="62" t="s">
        <v>37</v>
      </c>
      <c r="Q117" s="62" t="s">
        <v>37</v>
      </c>
      <c r="R117" s="62" t="s">
        <v>37</v>
      </c>
      <c r="S117" s="62" t="s">
        <v>37</v>
      </c>
      <c r="T117" s="62" t="s">
        <v>37</v>
      </c>
      <c r="U117" s="62" t="s">
        <v>37</v>
      </c>
      <c r="V117" s="62" t="s">
        <v>37</v>
      </c>
      <c r="W117" s="62" t="s">
        <v>37</v>
      </c>
      <c r="X117" s="62" t="s">
        <v>37</v>
      </c>
      <c r="Y117" s="62" t="s">
        <v>37</v>
      </c>
      <c r="Z117" s="62" t="s">
        <v>37</v>
      </c>
      <c r="AA117" s="62" t="s">
        <v>37</v>
      </c>
      <c r="AB117" s="62" t="s">
        <v>37</v>
      </c>
      <c r="AC117" s="62" t="s">
        <v>37</v>
      </c>
      <c r="AD117" s="62" t="s">
        <v>37</v>
      </c>
      <c r="AE117" s="62" t="s">
        <v>37</v>
      </c>
      <c r="AF117" s="62" t="s">
        <v>37</v>
      </c>
      <c r="AG117" s="62" t="s">
        <v>37</v>
      </c>
      <c r="AH117" s="63" t="s">
        <v>37</v>
      </c>
      <c r="AI117" s="56"/>
    </row>
    <row r="118" spans="1:35" s="39" customFormat="1" outlineLevel="1" x14ac:dyDescent="0.15">
      <c r="A118" s="59">
        <f>OvoTotal!I54</f>
        <v>44613</v>
      </c>
      <c r="B118" s="38">
        <f t="shared" si="1"/>
        <v>9</v>
      </c>
      <c r="C118" s="89">
        <v>0.1535</v>
      </c>
      <c r="D118" s="62">
        <v>36360</v>
      </c>
      <c r="E118" s="62">
        <v>36360</v>
      </c>
      <c r="F118" s="62"/>
      <c r="G118" s="62"/>
      <c r="H118" s="62">
        <v>36288</v>
      </c>
      <c r="I118" s="62">
        <v>29952</v>
      </c>
      <c r="J118" s="62"/>
      <c r="K118" s="62"/>
      <c r="L118" s="62"/>
      <c r="M118" s="62"/>
      <c r="N118" s="62" t="s">
        <v>37</v>
      </c>
      <c r="O118" s="62" t="s">
        <v>37</v>
      </c>
      <c r="P118" s="62" t="s">
        <v>37</v>
      </c>
      <c r="Q118" s="62" t="s">
        <v>37</v>
      </c>
      <c r="R118" s="62" t="s">
        <v>37</v>
      </c>
      <c r="S118" s="62" t="s">
        <v>37</v>
      </c>
      <c r="T118" s="62" t="s">
        <v>37</v>
      </c>
      <c r="U118" s="62" t="s">
        <v>37</v>
      </c>
      <c r="V118" s="62" t="s">
        <v>37</v>
      </c>
      <c r="W118" s="62" t="s">
        <v>37</v>
      </c>
      <c r="X118" s="62" t="s">
        <v>37</v>
      </c>
      <c r="Y118" s="62" t="s">
        <v>37</v>
      </c>
      <c r="Z118" s="62" t="s">
        <v>37</v>
      </c>
      <c r="AA118" s="62" t="s">
        <v>37</v>
      </c>
      <c r="AB118" s="62" t="s">
        <v>37</v>
      </c>
      <c r="AC118" s="62" t="s">
        <v>37</v>
      </c>
      <c r="AD118" s="62" t="s">
        <v>37</v>
      </c>
      <c r="AE118" s="62" t="s">
        <v>37</v>
      </c>
      <c r="AF118" s="62" t="s">
        <v>37</v>
      </c>
      <c r="AG118" s="62" t="s">
        <v>37</v>
      </c>
      <c r="AH118" s="63" t="s">
        <v>37</v>
      </c>
      <c r="AI118" s="56"/>
    </row>
    <row r="119" spans="1:35" s="39" customFormat="1" outlineLevel="1" x14ac:dyDescent="0.15">
      <c r="A119" s="59">
        <f>OvoTotal!I55</f>
        <v>44614</v>
      </c>
      <c r="B119" s="38">
        <f t="shared" si="1"/>
        <v>9</v>
      </c>
      <c r="C119" s="89">
        <v>0.1535</v>
      </c>
      <c r="D119" s="62">
        <v>31104</v>
      </c>
      <c r="E119" s="62">
        <v>30600</v>
      </c>
      <c r="F119" s="62"/>
      <c r="G119" s="62"/>
      <c r="H119" s="62">
        <v>34560</v>
      </c>
      <c r="I119" s="62">
        <v>26496</v>
      </c>
      <c r="J119" s="62"/>
      <c r="K119" s="62"/>
      <c r="L119" s="62"/>
      <c r="M119" s="62"/>
      <c r="N119" s="62" t="s">
        <v>37</v>
      </c>
      <c r="O119" s="62" t="s">
        <v>37</v>
      </c>
      <c r="P119" s="62" t="s">
        <v>37</v>
      </c>
      <c r="Q119" s="62" t="s">
        <v>37</v>
      </c>
      <c r="R119" s="62" t="s">
        <v>37</v>
      </c>
      <c r="S119" s="62" t="s">
        <v>37</v>
      </c>
      <c r="T119" s="62" t="s">
        <v>37</v>
      </c>
      <c r="U119" s="62" t="s">
        <v>37</v>
      </c>
      <c r="V119" s="62" t="s">
        <v>37</v>
      </c>
      <c r="W119" s="62" t="s">
        <v>37</v>
      </c>
      <c r="X119" s="62" t="s">
        <v>37</v>
      </c>
      <c r="Y119" s="62" t="s">
        <v>37</v>
      </c>
      <c r="Z119" s="62" t="s">
        <v>37</v>
      </c>
      <c r="AA119" s="62" t="s">
        <v>37</v>
      </c>
      <c r="AB119" s="62" t="s">
        <v>37</v>
      </c>
      <c r="AC119" s="62" t="s">
        <v>37</v>
      </c>
      <c r="AD119" s="62" t="s">
        <v>37</v>
      </c>
      <c r="AE119" s="62" t="s">
        <v>37</v>
      </c>
      <c r="AF119" s="62" t="s">
        <v>37</v>
      </c>
      <c r="AG119" s="62" t="s">
        <v>37</v>
      </c>
      <c r="AH119" s="63" t="s">
        <v>37</v>
      </c>
      <c r="AI119" s="56"/>
    </row>
    <row r="120" spans="1:35" s="39" customFormat="1" outlineLevel="1" x14ac:dyDescent="0.15">
      <c r="A120" s="59">
        <f>OvoTotal!I56</f>
        <v>44615</v>
      </c>
      <c r="B120" s="38">
        <f t="shared" si="1"/>
        <v>9</v>
      </c>
      <c r="C120" s="89">
        <v>0.1535</v>
      </c>
      <c r="D120" s="62">
        <v>35196</v>
      </c>
      <c r="E120" s="62">
        <v>36036</v>
      </c>
      <c r="F120" s="62"/>
      <c r="G120" s="62"/>
      <c r="H120" s="62">
        <v>36288</v>
      </c>
      <c r="I120" s="62">
        <v>25920</v>
      </c>
      <c r="J120" s="62"/>
      <c r="K120" s="62"/>
      <c r="L120" s="62"/>
      <c r="M120" s="62"/>
      <c r="N120" s="62" t="s">
        <v>37</v>
      </c>
      <c r="O120" s="62" t="s">
        <v>37</v>
      </c>
      <c r="P120" s="62" t="s">
        <v>37</v>
      </c>
      <c r="Q120" s="62" t="s">
        <v>37</v>
      </c>
      <c r="R120" s="62" t="s">
        <v>37</v>
      </c>
      <c r="S120" s="62" t="s">
        <v>37</v>
      </c>
      <c r="T120" s="62" t="s">
        <v>37</v>
      </c>
      <c r="U120" s="62" t="s">
        <v>37</v>
      </c>
      <c r="V120" s="62" t="s">
        <v>37</v>
      </c>
      <c r="W120" s="62" t="s">
        <v>37</v>
      </c>
      <c r="X120" s="62" t="s">
        <v>37</v>
      </c>
      <c r="Y120" s="62" t="s">
        <v>37</v>
      </c>
      <c r="Z120" s="62" t="s">
        <v>37</v>
      </c>
      <c r="AA120" s="62" t="s">
        <v>37</v>
      </c>
      <c r="AB120" s="62" t="s">
        <v>37</v>
      </c>
      <c r="AC120" s="62" t="s">
        <v>37</v>
      </c>
      <c r="AD120" s="62" t="s">
        <v>37</v>
      </c>
      <c r="AE120" s="62" t="s">
        <v>37</v>
      </c>
      <c r="AF120" s="62" t="s">
        <v>37</v>
      </c>
      <c r="AG120" s="62" t="s">
        <v>37</v>
      </c>
      <c r="AH120" s="63" t="s">
        <v>37</v>
      </c>
      <c r="AI120" s="56"/>
    </row>
    <row r="121" spans="1:35" s="39" customFormat="1" outlineLevel="1" x14ac:dyDescent="0.15">
      <c r="A121" s="59">
        <f>OvoTotal!I57</f>
        <v>44616</v>
      </c>
      <c r="B121" s="38">
        <f t="shared" si="1"/>
        <v>9</v>
      </c>
      <c r="C121" s="89">
        <v>0.1535</v>
      </c>
      <c r="D121" s="62">
        <v>36708</v>
      </c>
      <c r="E121" s="62">
        <v>37632</v>
      </c>
      <c r="F121" s="62"/>
      <c r="G121" s="62"/>
      <c r="H121" s="62">
        <v>40416</v>
      </c>
      <c r="I121" s="62">
        <v>33888</v>
      </c>
      <c r="J121" s="62"/>
      <c r="K121" s="62"/>
      <c r="L121" s="62"/>
      <c r="M121" s="62"/>
      <c r="N121" s="62" t="s">
        <v>37</v>
      </c>
      <c r="O121" s="62" t="s">
        <v>37</v>
      </c>
      <c r="P121" s="62" t="s">
        <v>37</v>
      </c>
      <c r="Q121" s="62" t="s">
        <v>37</v>
      </c>
      <c r="R121" s="62" t="s">
        <v>37</v>
      </c>
      <c r="S121" s="62" t="s">
        <v>37</v>
      </c>
      <c r="T121" s="62" t="s">
        <v>37</v>
      </c>
      <c r="U121" s="62" t="s">
        <v>37</v>
      </c>
      <c r="V121" s="62" t="s">
        <v>37</v>
      </c>
      <c r="W121" s="62" t="s">
        <v>37</v>
      </c>
      <c r="X121" s="62" t="s">
        <v>37</v>
      </c>
      <c r="Y121" s="62" t="s">
        <v>37</v>
      </c>
      <c r="Z121" s="62" t="s">
        <v>37</v>
      </c>
      <c r="AA121" s="62" t="s">
        <v>37</v>
      </c>
      <c r="AB121" s="62" t="s">
        <v>37</v>
      </c>
      <c r="AC121" s="62" t="s">
        <v>37</v>
      </c>
      <c r="AD121" s="62" t="s">
        <v>37</v>
      </c>
      <c r="AE121" s="62" t="s">
        <v>37</v>
      </c>
      <c r="AF121" s="62" t="s">
        <v>37</v>
      </c>
      <c r="AG121" s="62" t="s">
        <v>37</v>
      </c>
      <c r="AH121" s="63" t="s">
        <v>37</v>
      </c>
      <c r="AI121" s="56"/>
    </row>
    <row r="122" spans="1:35" s="39" customFormat="1" x14ac:dyDescent="0.15">
      <c r="A122" s="59"/>
      <c r="B122" s="38">
        <f>SUBTOTAL(1,B115:B121)</f>
        <v>8.5714285714285712</v>
      </c>
      <c r="C122" s="89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43"/>
      <c r="AG122" s="43"/>
      <c r="AH122" s="66"/>
      <c r="AI122" s="56"/>
    </row>
    <row r="123" spans="1:35" s="39" customFormat="1" outlineLevel="1" x14ac:dyDescent="0.15">
      <c r="A123" s="59">
        <f>OvoTotal!I58</f>
        <v>44617</v>
      </c>
      <c r="B123" s="38">
        <f t="shared" si="1"/>
        <v>9</v>
      </c>
      <c r="C123" s="89">
        <v>0.1535</v>
      </c>
      <c r="D123" s="62">
        <v>35364</v>
      </c>
      <c r="E123" s="62">
        <v>35784</v>
      </c>
      <c r="F123" s="62"/>
      <c r="G123" s="62"/>
      <c r="H123" s="62">
        <v>36288</v>
      </c>
      <c r="I123" s="62">
        <v>30048</v>
      </c>
      <c r="J123" s="62"/>
      <c r="K123" s="62"/>
      <c r="L123" s="62"/>
      <c r="M123" s="62"/>
      <c r="N123" s="62" t="s">
        <v>37</v>
      </c>
      <c r="O123" s="62" t="s">
        <v>37</v>
      </c>
      <c r="P123" s="62" t="s">
        <v>37</v>
      </c>
      <c r="Q123" s="62" t="s">
        <v>37</v>
      </c>
      <c r="R123" s="62" t="s">
        <v>37</v>
      </c>
      <c r="S123" s="62" t="s">
        <v>37</v>
      </c>
      <c r="T123" s="62" t="s">
        <v>37</v>
      </c>
      <c r="U123" s="62" t="s">
        <v>37</v>
      </c>
      <c r="V123" s="62" t="s">
        <v>37</v>
      </c>
      <c r="W123" s="62" t="s">
        <v>37</v>
      </c>
      <c r="X123" s="62" t="s">
        <v>37</v>
      </c>
      <c r="Y123" s="62" t="s">
        <v>37</v>
      </c>
      <c r="Z123" s="62" t="s">
        <v>37</v>
      </c>
      <c r="AA123" s="62" t="s">
        <v>37</v>
      </c>
      <c r="AB123" s="62" t="s">
        <v>37</v>
      </c>
      <c r="AC123" s="62" t="s">
        <v>37</v>
      </c>
      <c r="AD123" s="62" t="s">
        <v>37</v>
      </c>
      <c r="AE123" s="62" t="s">
        <v>37</v>
      </c>
      <c r="AF123" s="62" t="s">
        <v>37</v>
      </c>
      <c r="AG123" s="62" t="s">
        <v>37</v>
      </c>
      <c r="AH123" s="63" t="s">
        <v>37</v>
      </c>
      <c r="AI123" s="56"/>
    </row>
    <row r="124" spans="1:35" s="39" customFormat="1" outlineLevel="1" x14ac:dyDescent="0.15">
      <c r="A124" s="59">
        <f>OvoTotal!I59</f>
        <v>44618</v>
      </c>
      <c r="B124" s="38">
        <f t="shared" si="1"/>
        <v>9</v>
      </c>
      <c r="C124" s="89">
        <v>0.1535</v>
      </c>
      <c r="D124" s="62">
        <v>35364</v>
      </c>
      <c r="E124" s="62">
        <v>35784</v>
      </c>
      <c r="F124" s="62"/>
      <c r="G124" s="62"/>
      <c r="H124" s="62">
        <v>36288</v>
      </c>
      <c r="I124" s="62">
        <v>30048</v>
      </c>
      <c r="J124" s="62"/>
      <c r="K124" s="62"/>
      <c r="L124" s="62"/>
      <c r="M124" s="62"/>
      <c r="N124" s="62" t="s">
        <v>37</v>
      </c>
      <c r="O124" s="62" t="s">
        <v>37</v>
      </c>
      <c r="P124" s="62" t="s">
        <v>37</v>
      </c>
      <c r="Q124" s="62" t="s">
        <v>37</v>
      </c>
      <c r="R124" s="62" t="s">
        <v>37</v>
      </c>
      <c r="S124" s="62" t="s">
        <v>37</v>
      </c>
      <c r="T124" s="62" t="s">
        <v>37</v>
      </c>
      <c r="U124" s="62" t="s">
        <v>37</v>
      </c>
      <c r="V124" s="62" t="s">
        <v>37</v>
      </c>
      <c r="W124" s="62" t="s">
        <v>37</v>
      </c>
      <c r="X124" s="62" t="s">
        <v>37</v>
      </c>
      <c r="Y124" s="62" t="s">
        <v>37</v>
      </c>
      <c r="Z124" s="62" t="s">
        <v>37</v>
      </c>
      <c r="AA124" s="62" t="s">
        <v>37</v>
      </c>
      <c r="AB124" s="62" t="s">
        <v>37</v>
      </c>
      <c r="AC124" s="62" t="s">
        <v>37</v>
      </c>
      <c r="AD124" s="62" t="s">
        <v>37</v>
      </c>
      <c r="AE124" s="62" t="s">
        <v>37</v>
      </c>
      <c r="AF124" s="62" t="s">
        <v>37</v>
      </c>
      <c r="AG124" s="62" t="s">
        <v>37</v>
      </c>
      <c r="AH124" s="63" t="s">
        <v>37</v>
      </c>
      <c r="AI124" s="56"/>
    </row>
    <row r="125" spans="1:35" s="39" customFormat="1" outlineLevel="1" x14ac:dyDescent="0.15">
      <c r="A125" s="59">
        <f>OvoTotal!I60</f>
        <v>44619</v>
      </c>
      <c r="B125" s="38">
        <f t="shared" si="1"/>
        <v>9</v>
      </c>
      <c r="C125" s="89">
        <v>0.1535</v>
      </c>
      <c r="D125" s="62">
        <v>35364</v>
      </c>
      <c r="E125" s="62">
        <v>35784</v>
      </c>
      <c r="F125" s="62"/>
      <c r="G125" s="62"/>
      <c r="H125" s="62">
        <v>36288</v>
      </c>
      <c r="I125" s="62">
        <v>30048</v>
      </c>
      <c r="J125" s="62"/>
      <c r="K125" s="62"/>
      <c r="L125" s="62">
        <v>1</v>
      </c>
      <c r="M125" s="62"/>
      <c r="N125" s="62" t="s">
        <v>37</v>
      </c>
      <c r="O125" s="62" t="s">
        <v>37</v>
      </c>
      <c r="P125" s="62" t="s">
        <v>37</v>
      </c>
      <c r="Q125" s="62" t="s">
        <v>37</v>
      </c>
      <c r="R125" s="62" t="s">
        <v>37</v>
      </c>
      <c r="S125" s="62" t="s">
        <v>37</v>
      </c>
      <c r="T125" s="62" t="s">
        <v>37</v>
      </c>
      <c r="U125" s="62" t="s">
        <v>37</v>
      </c>
      <c r="V125" s="62" t="s">
        <v>37</v>
      </c>
      <c r="W125" s="62" t="s">
        <v>37</v>
      </c>
      <c r="X125" s="62" t="s">
        <v>37</v>
      </c>
      <c r="Y125" s="62" t="s">
        <v>37</v>
      </c>
      <c r="Z125" s="62" t="s">
        <v>37</v>
      </c>
      <c r="AA125" s="62" t="s">
        <v>37</v>
      </c>
      <c r="AB125" s="62" t="s">
        <v>37</v>
      </c>
      <c r="AC125" s="62" t="s">
        <v>37</v>
      </c>
      <c r="AD125" s="62" t="s">
        <v>37</v>
      </c>
      <c r="AE125" s="62" t="s">
        <v>37</v>
      </c>
      <c r="AF125" s="62" t="s">
        <v>37</v>
      </c>
      <c r="AG125" s="62" t="s">
        <v>37</v>
      </c>
      <c r="AH125" s="63" t="s">
        <v>37</v>
      </c>
      <c r="AI125" s="56"/>
    </row>
    <row r="126" spans="1:35" s="39" customFormat="1" outlineLevel="1" x14ac:dyDescent="0.15">
      <c r="A126" s="59">
        <f>OvoTotal!I61</f>
        <v>44620</v>
      </c>
      <c r="B126" s="38">
        <f t="shared" si="1"/>
        <v>10</v>
      </c>
      <c r="C126" s="89">
        <v>0.1535</v>
      </c>
      <c r="D126" s="62">
        <v>35364</v>
      </c>
      <c r="E126" s="62">
        <v>35784</v>
      </c>
      <c r="F126" s="62"/>
      <c r="G126" s="62"/>
      <c r="H126" s="62">
        <v>36288</v>
      </c>
      <c r="I126" s="62">
        <v>30048</v>
      </c>
      <c r="J126" s="62"/>
      <c r="K126" s="62"/>
      <c r="L126" s="62"/>
      <c r="M126" s="62"/>
      <c r="N126" s="62" t="s">
        <v>37</v>
      </c>
      <c r="O126" s="62" t="s">
        <v>37</v>
      </c>
      <c r="P126" s="62" t="s">
        <v>37</v>
      </c>
      <c r="Q126" s="62" t="s">
        <v>37</v>
      </c>
      <c r="R126" s="62" t="s">
        <v>37</v>
      </c>
      <c r="S126" s="62" t="s">
        <v>37</v>
      </c>
      <c r="T126" s="62" t="s">
        <v>37</v>
      </c>
      <c r="U126" s="62" t="s">
        <v>37</v>
      </c>
      <c r="V126" s="62" t="s">
        <v>37</v>
      </c>
      <c r="W126" s="62" t="s">
        <v>37</v>
      </c>
      <c r="X126" s="62" t="s">
        <v>37</v>
      </c>
      <c r="Y126" s="62" t="s">
        <v>37</v>
      </c>
      <c r="Z126" s="62" t="s">
        <v>37</v>
      </c>
      <c r="AA126" s="62" t="s">
        <v>37</v>
      </c>
      <c r="AB126" s="62" t="s">
        <v>37</v>
      </c>
      <c r="AC126" s="62" t="s">
        <v>37</v>
      </c>
      <c r="AD126" s="62" t="s">
        <v>37</v>
      </c>
      <c r="AE126" s="62" t="s">
        <v>37</v>
      </c>
      <c r="AF126" s="62" t="s">
        <v>37</v>
      </c>
      <c r="AG126" s="62" t="s">
        <v>37</v>
      </c>
      <c r="AH126" s="63" t="s">
        <v>37</v>
      </c>
      <c r="AI126" s="56"/>
    </row>
    <row r="127" spans="1:35" s="39" customFormat="1" outlineLevel="1" x14ac:dyDescent="0.15">
      <c r="A127" s="59">
        <f>OvoTotal!I62</f>
        <v>44621</v>
      </c>
      <c r="B127" s="38">
        <f t="shared" si="1"/>
        <v>10</v>
      </c>
      <c r="C127" s="89">
        <v>0.1535</v>
      </c>
      <c r="D127" s="62">
        <v>25618</v>
      </c>
      <c r="E127" s="62">
        <v>25704</v>
      </c>
      <c r="F127" s="62"/>
      <c r="G127" s="62"/>
      <c r="H127" s="62">
        <v>36288</v>
      </c>
      <c r="I127" s="62">
        <v>29088</v>
      </c>
      <c r="J127" s="62"/>
      <c r="K127" s="62"/>
      <c r="L127" s="62"/>
      <c r="M127" s="62"/>
      <c r="N127" s="62" t="s">
        <v>37</v>
      </c>
      <c r="O127" s="62" t="s">
        <v>37</v>
      </c>
      <c r="P127" s="62" t="s">
        <v>37</v>
      </c>
      <c r="Q127" s="62" t="s">
        <v>37</v>
      </c>
      <c r="R127" s="62" t="s">
        <v>37</v>
      </c>
      <c r="S127" s="62" t="s">
        <v>37</v>
      </c>
      <c r="T127" s="62" t="s">
        <v>37</v>
      </c>
      <c r="U127" s="62" t="s">
        <v>37</v>
      </c>
      <c r="V127" s="62" t="s">
        <v>37</v>
      </c>
      <c r="W127" s="62" t="s">
        <v>37</v>
      </c>
      <c r="X127" s="62" t="s">
        <v>37</v>
      </c>
      <c r="Y127" s="62" t="s">
        <v>37</v>
      </c>
      <c r="Z127" s="62" t="s">
        <v>37</v>
      </c>
      <c r="AA127" s="62" t="s">
        <v>37</v>
      </c>
      <c r="AB127" s="62" t="s">
        <v>37</v>
      </c>
      <c r="AC127" s="62" t="s">
        <v>37</v>
      </c>
      <c r="AD127" s="62" t="s">
        <v>37</v>
      </c>
      <c r="AE127" s="62" t="s">
        <v>37</v>
      </c>
      <c r="AF127" s="62" t="s">
        <v>37</v>
      </c>
      <c r="AG127" s="62" t="s">
        <v>37</v>
      </c>
      <c r="AH127" s="63" t="s">
        <v>37</v>
      </c>
      <c r="AI127" s="56"/>
    </row>
    <row r="128" spans="1:35" s="39" customFormat="1" outlineLevel="1" x14ac:dyDescent="0.15">
      <c r="A128" s="59">
        <f>OvoTotal!I63</f>
        <v>44622</v>
      </c>
      <c r="B128" s="38">
        <f t="shared" si="1"/>
        <v>10</v>
      </c>
      <c r="C128" s="89">
        <v>0.1535</v>
      </c>
      <c r="D128" s="62">
        <v>25284</v>
      </c>
      <c r="E128" s="62">
        <v>26052</v>
      </c>
      <c r="F128" s="62"/>
      <c r="G128" s="62"/>
      <c r="H128" s="62">
        <v>39744</v>
      </c>
      <c r="I128" s="62">
        <v>21696</v>
      </c>
      <c r="J128" s="62"/>
      <c r="K128" s="62"/>
      <c r="L128" s="62"/>
      <c r="M128" s="62"/>
      <c r="N128" s="62" t="s">
        <v>37</v>
      </c>
      <c r="O128" s="62" t="s">
        <v>37</v>
      </c>
      <c r="P128" s="62" t="s">
        <v>37</v>
      </c>
      <c r="Q128" s="62" t="s">
        <v>37</v>
      </c>
      <c r="R128" s="62" t="s">
        <v>37</v>
      </c>
      <c r="S128" s="62" t="s">
        <v>37</v>
      </c>
      <c r="T128" s="62" t="s">
        <v>37</v>
      </c>
      <c r="U128" s="62" t="s">
        <v>37</v>
      </c>
      <c r="V128" s="62" t="s">
        <v>37</v>
      </c>
      <c r="W128" s="62" t="s">
        <v>37</v>
      </c>
      <c r="X128" s="62" t="s">
        <v>37</v>
      </c>
      <c r="Y128" s="62" t="s">
        <v>37</v>
      </c>
      <c r="Z128" s="62" t="s">
        <v>37</v>
      </c>
      <c r="AA128" s="62" t="s">
        <v>37</v>
      </c>
      <c r="AB128" s="62" t="s">
        <v>37</v>
      </c>
      <c r="AC128" s="62" t="s">
        <v>37</v>
      </c>
      <c r="AD128" s="62" t="s">
        <v>37</v>
      </c>
      <c r="AE128" s="62" t="s">
        <v>37</v>
      </c>
      <c r="AF128" s="62" t="s">
        <v>37</v>
      </c>
      <c r="AG128" s="62" t="s">
        <v>37</v>
      </c>
      <c r="AH128" s="63" t="s">
        <v>37</v>
      </c>
      <c r="AI128" s="56"/>
    </row>
    <row r="129" spans="1:35" s="39" customFormat="1" outlineLevel="1" x14ac:dyDescent="0.15">
      <c r="A129" s="59">
        <f>OvoTotal!I64</f>
        <v>44623</v>
      </c>
      <c r="B129" s="38">
        <f t="shared" si="1"/>
        <v>10</v>
      </c>
      <c r="C129" s="89">
        <v>0.1535</v>
      </c>
      <c r="D129" s="62">
        <v>25704</v>
      </c>
      <c r="E129" s="62">
        <v>25704</v>
      </c>
      <c r="F129" s="62"/>
      <c r="G129" s="62"/>
      <c r="H129" s="62">
        <v>36288</v>
      </c>
      <c r="I129" s="62">
        <v>24480</v>
      </c>
      <c r="J129" s="62"/>
      <c r="K129" s="62"/>
      <c r="L129" s="62"/>
      <c r="M129" s="62"/>
      <c r="N129" s="62" t="s">
        <v>37</v>
      </c>
      <c r="O129" s="62" t="s">
        <v>37</v>
      </c>
      <c r="P129" s="62" t="s">
        <v>37</v>
      </c>
      <c r="Q129" s="62" t="s">
        <v>37</v>
      </c>
      <c r="R129" s="62" t="s">
        <v>37</v>
      </c>
      <c r="S129" s="62" t="s">
        <v>37</v>
      </c>
      <c r="T129" s="62" t="s">
        <v>37</v>
      </c>
      <c r="U129" s="62" t="s">
        <v>37</v>
      </c>
      <c r="V129" s="62" t="s">
        <v>37</v>
      </c>
      <c r="W129" s="62" t="s">
        <v>37</v>
      </c>
      <c r="X129" s="62" t="s">
        <v>37</v>
      </c>
      <c r="Y129" s="62" t="s">
        <v>37</v>
      </c>
      <c r="Z129" s="62" t="s">
        <v>37</v>
      </c>
      <c r="AA129" s="62" t="s">
        <v>37</v>
      </c>
      <c r="AB129" s="62" t="s">
        <v>37</v>
      </c>
      <c r="AC129" s="62" t="s">
        <v>37</v>
      </c>
      <c r="AD129" s="62" t="s">
        <v>37</v>
      </c>
      <c r="AE129" s="62" t="s">
        <v>37</v>
      </c>
      <c r="AF129" s="62" t="s">
        <v>37</v>
      </c>
      <c r="AG129" s="62" t="s">
        <v>37</v>
      </c>
      <c r="AH129" s="63" t="s">
        <v>37</v>
      </c>
      <c r="AI129" s="56"/>
    </row>
    <row r="130" spans="1:35" s="39" customFormat="1" x14ac:dyDescent="0.15">
      <c r="A130" s="59"/>
      <c r="B130" s="38">
        <f>SUBTOTAL(1,B123:B129)</f>
        <v>9.5714285714285712</v>
      </c>
      <c r="C130" s="9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43"/>
      <c r="AH130" s="66"/>
      <c r="AI130" s="56"/>
    </row>
    <row r="131" spans="1:35" s="39" customFormat="1" outlineLevel="1" x14ac:dyDescent="0.15">
      <c r="A131" s="59">
        <f>OvoTotal!I65</f>
        <v>44624</v>
      </c>
      <c r="B131" s="38">
        <f t="shared" si="1"/>
        <v>10</v>
      </c>
      <c r="C131" s="89">
        <v>0.1535</v>
      </c>
      <c r="D131" s="62">
        <v>36288</v>
      </c>
      <c r="E131" s="62">
        <v>36288</v>
      </c>
      <c r="F131" s="62"/>
      <c r="G131" s="62"/>
      <c r="H131" s="62">
        <v>36288</v>
      </c>
      <c r="I131" s="62">
        <v>29376</v>
      </c>
      <c r="J131" s="62"/>
      <c r="K131" s="62"/>
      <c r="L131" s="62"/>
      <c r="M131" s="62"/>
      <c r="N131" s="62" t="s">
        <v>37</v>
      </c>
      <c r="O131" s="62" t="s">
        <v>37</v>
      </c>
      <c r="P131" s="62" t="s">
        <v>37</v>
      </c>
      <c r="Q131" s="62" t="s">
        <v>37</v>
      </c>
      <c r="R131" s="62" t="s">
        <v>37</v>
      </c>
      <c r="S131" s="62" t="s">
        <v>37</v>
      </c>
      <c r="T131" s="62" t="s">
        <v>37</v>
      </c>
      <c r="U131" s="62" t="s">
        <v>37</v>
      </c>
      <c r="V131" s="62" t="s">
        <v>37</v>
      </c>
      <c r="W131" s="62" t="s">
        <v>37</v>
      </c>
      <c r="X131" s="62" t="s">
        <v>37</v>
      </c>
      <c r="Y131" s="62" t="s">
        <v>37</v>
      </c>
      <c r="Z131" s="62" t="s">
        <v>37</v>
      </c>
      <c r="AA131" s="62" t="s">
        <v>37</v>
      </c>
      <c r="AB131" s="62" t="s">
        <v>37</v>
      </c>
      <c r="AC131" s="62" t="s">
        <v>37</v>
      </c>
      <c r="AD131" s="62" t="s">
        <v>37</v>
      </c>
      <c r="AE131" s="62" t="s">
        <v>37</v>
      </c>
      <c r="AF131" s="62" t="s">
        <v>37</v>
      </c>
      <c r="AG131" s="62" t="s">
        <v>37</v>
      </c>
      <c r="AH131" s="63" t="s">
        <v>37</v>
      </c>
      <c r="AI131" s="56"/>
    </row>
    <row r="132" spans="1:35" s="39" customFormat="1" outlineLevel="1" x14ac:dyDescent="0.15">
      <c r="A132" s="59">
        <f>OvoTotal!I66</f>
        <v>44625</v>
      </c>
      <c r="B132" s="38">
        <f t="shared" si="1"/>
        <v>10</v>
      </c>
      <c r="C132" s="89">
        <v>0.1535</v>
      </c>
      <c r="D132" s="62">
        <v>31320</v>
      </c>
      <c r="E132" s="62">
        <v>31680</v>
      </c>
      <c r="F132" s="62"/>
      <c r="G132" s="62"/>
      <c r="H132" s="62">
        <v>36288</v>
      </c>
      <c r="I132" s="62">
        <v>27264</v>
      </c>
      <c r="J132" s="62"/>
      <c r="K132" s="62"/>
      <c r="L132" s="62"/>
      <c r="M132" s="62"/>
      <c r="N132" s="62" t="s">
        <v>37</v>
      </c>
      <c r="O132" s="62" t="s">
        <v>37</v>
      </c>
      <c r="P132" s="62" t="s">
        <v>37</v>
      </c>
      <c r="Q132" s="62" t="s">
        <v>37</v>
      </c>
      <c r="R132" s="62" t="s">
        <v>37</v>
      </c>
      <c r="S132" s="62" t="s">
        <v>37</v>
      </c>
      <c r="T132" s="62" t="s">
        <v>37</v>
      </c>
      <c r="U132" s="62" t="s">
        <v>37</v>
      </c>
      <c r="V132" s="62" t="s">
        <v>37</v>
      </c>
      <c r="W132" s="62" t="s">
        <v>37</v>
      </c>
      <c r="X132" s="62" t="s">
        <v>37</v>
      </c>
      <c r="Y132" s="62" t="s">
        <v>37</v>
      </c>
      <c r="Z132" s="62" t="s">
        <v>37</v>
      </c>
      <c r="AA132" s="62" t="s">
        <v>37</v>
      </c>
      <c r="AB132" s="62" t="s">
        <v>37</v>
      </c>
      <c r="AC132" s="62" t="s">
        <v>37</v>
      </c>
      <c r="AD132" s="62" t="s">
        <v>37</v>
      </c>
      <c r="AE132" s="62" t="s">
        <v>37</v>
      </c>
      <c r="AF132" s="62" t="s">
        <v>37</v>
      </c>
      <c r="AG132" s="62" t="s">
        <v>37</v>
      </c>
      <c r="AH132" s="63" t="s">
        <v>37</v>
      </c>
      <c r="AI132" s="56"/>
    </row>
    <row r="133" spans="1:35" s="39" customFormat="1" outlineLevel="1" x14ac:dyDescent="0.15">
      <c r="A133" s="59">
        <f>OvoTotal!I67</f>
        <v>44626</v>
      </c>
      <c r="B133" s="38">
        <f t="shared" si="1"/>
        <v>10</v>
      </c>
      <c r="C133" s="89">
        <v>0.1535</v>
      </c>
      <c r="D133" s="62">
        <v>32040</v>
      </c>
      <c r="E133" s="62">
        <v>32040</v>
      </c>
      <c r="F133" s="62"/>
      <c r="G133" s="62"/>
      <c r="H133" s="62">
        <v>33120</v>
      </c>
      <c r="I133" s="62">
        <v>26208</v>
      </c>
      <c r="J133" s="62"/>
      <c r="K133" s="62"/>
      <c r="L133" s="62"/>
      <c r="M133" s="62"/>
      <c r="N133" s="62" t="s">
        <v>37</v>
      </c>
      <c r="O133" s="62" t="s">
        <v>37</v>
      </c>
      <c r="P133" s="62" t="s">
        <v>37</v>
      </c>
      <c r="Q133" s="62" t="s">
        <v>37</v>
      </c>
      <c r="R133" s="62" t="s">
        <v>37</v>
      </c>
      <c r="S133" s="62" t="s">
        <v>37</v>
      </c>
      <c r="T133" s="62" t="s">
        <v>37</v>
      </c>
      <c r="U133" s="62" t="s">
        <v>37</v>
      </c>
      <c r="V133" s="62" t="s">
        <v>37</v>
      </c>
      <c r="W133" s="62" t="s">
        <v>37</v>
      </c>
      <c r="X133" s="62" t="s">
        <v>37</v>
      </c>
      <c r="Y133" s="62" t="s">
        <v>37</v>
      </c>
      <c r="Z133" s="62" t="s">
        <v>37</v>
      </c>
      <c r="AA133" s="62" t="s">
        <v>37</v>
      </c>
      <c r="AB133" s="62" t="s">
        <v>37</v>
      </c>
      <c r="AC133" s="62" t="s">
        <v>37</v>
      </c>
      <c r="AD133" s="62" t="s">
        <v>37</v>
      </c>
      <c r="AE133" s="62" t="s">
        <v>37</v>
      </c>
      <c r="AF133" s="62" t="s">
        <v>37</v>
      </c>
      <c r="AG133" s="62" t="s">
        <v>37</v>
      </c>
      <c r="AH133" s="63" t="s">
        <v>37</v>
      </c>
      <c r="AI133" s="56"/>
    </row>
    <row r="134" spans="1:35" s="39" customFormat="1" outlineLevel="1" x14ac:dyDescent="0.15">
      <c r="A134" s="59">
        <f>OvoTotal!I68</f>
        <v>44627</v>
      </c>
      <c r="B134" s="38">
        <f t="shared" ref="B134:B206" si="2">WEEKNUM(A134,2)</f>
        <v>11</v>
      </c>
      <c r="C134" s="89">
        <v>0.1535</v>
      </c>
      <c r="D134" s="62">
        <v>32400</v>
      </c>
      <c r="E134" s="62">
        <v>32400</v>
      </c>
      <c r="F134" s="62"/>
      <c r="G134" s="62"/>
      <c r="H134" s="62">
        <v>36384</v>
      </c>
      <c r="I134" s="62">
        <v>29472</v>
      </c>
      <c r="J134" s="62"/>
      <c r="K134" s="62"/>
      <c r="L134" s="62"/>
      <c r="M134" s="62"/>
      <c r="N134" s="62" t="s">
        <v>37</v>
      </c>
      <c r="O134" s="62" t="s">
        <v>37</v>
      </c>
      <c r="P134" s="62" t="s">
        <v>37</v>
      </c>
      <c r="Q134" s="62" t="s">
        <v>37</v>
      </c>
      <c r="R134" s="62" t="s">
        <v>37</v>
      </c>
      <c r="S134" s="62" t="s">
        <v>37</v>
      </c>
      <c r="T134" s="62" t="s">
        <v>37</v>
      </c>
      <c r="U134" s="62" t="s">
        <v>37</v>
      </c>
      <c r="V134" s="62" t="s">
        <v>37</v>
      </c>
      <c r="W134" s="62" t="s">
        <v>37</v>
      </c>
      <c r="X134" s="62" t="s">
        <v>37</v>
      </c>
      <c r="Y134" s="62" t="s">
        <v>37</v>
      </c>
      <c r="Z134" s="62" t="s">
        <v>37</v>
      </c>
      <c r="AA134" s="62" t="s">
        <v>37</v>
      </c>
      <c r="AB134" s="62" t="s">
        <v>37</v>
      </c>
      <c r="AC134" s="62" t="s">
        <v>37</v>
      </c>
      <c r="AD134" s="62" t="s">
        <v>37</v>
      </c>
      <c r="AE134" s="62" t="s">
        <v>37</v>
      </c>
      <c r="AF134" s="62" t="s">
        <v>37</v>
      </c>
      <c r="AG134" s="62" t="s">
        <v>37</v>
      </c>
      <c r="AH134" s="63" t="s">
        <v>37</v>
      </c>
      <c r="AI134" s="56"/>
    </row>
    <row r="135" spans="1:35" s="39" customFormat="1" outlineLevel="1" x14ac:dyDescent="0.15">
      <c r="A135" s="59">
        <f>OvoTotal!I69</f>
        <v>44628</v>
      </c>
      <c r="B135" s="38">
        <f t="shared" si="2"/>
        <v>11</v>
      </c>
      <c r="C135" s="89">
        <v>0.1535</v>
      </c>
      <c r="D135" s="62">
        <v>31752</v>
      </c>
      <c r="E135" s="62">
        <v>31752</v>
      </c>
      <c r="F135" s="62"/>
      <c r="G135" s="62"/>
      <c r="H135" s="62">
        <v>25920</v>
      </c>
      <c r="I135" s="62">
        <v>26304</v>
      </c>
      <c r="J135" s="62"/>
      <c r="K135" s="62"/>
      <c r="L135" s="62"/>
      <c r="M135" s="62"/>
      <c r="N135" s="62" t="s">
        <v>37</v>
      </c>
      <c r="O135" s="62" t="s">
        <v>37</v>
      </c>
      <c r="P135" s="62" t="s">
        <v>37</v>
      </c>
      <c r="Q135" s="62" t="s">
        <v>37</v>
      </c>
      <c r="R135" s="62" t="s">
        <v>37</v>
      </c>
      <c r="S135" s="62" t="s">
        <v>37</v>
      </c>
      <c r="T135" s="62" t="s">
        <v>37</v>
      </c>
      <c r="U135" s="62" t="s">
        <v>37</v>
      </c>
      <c r="V135" s="62" t="s">
        <v>37</v>
      </c>
      <c r="W135" s="62" t="s">
        <v>37</v>
      </c>
      <c r="X135" s="62" t="s">
        <v>37</v>
      </c>
      <c r="Y135" s="62" t="s">
        <v>37</v>
      </c>
      <c r="Z135" s="62" t="s">
        <v>37</v>
      </c>
      <c r="AA135" s="62" t="s">
        <v>37</v>
      </c>
      <c r="AB135" s="62" t="s">
        <v>37</v>
      </c>
      <c r="AC135" s="62" t="s">
        <v>37</v>
      </c>
      <c r="AD135" s="62" t="s">
        <v>37</v>
      </c>
      <c r="AE135" s="62" t="s">
        <v>37</v>
      </c>
      <c r="AF135" s="62" t="s">
        <v>37</v>
      </c>
      <c r="AG135" s="62" t="s">
        <v>37</v>
      </c>
      <c r="AH135" s="63" t="s">
        <v>37</v>
      </c>
      <c r="AI135" s="56"/>
    </row>
    <row r="136" spans="1:35" s="39" customFormat="1" outlineLevel="1" x14ac:dyDescent="0.15">
      <c r="A136" s="59">
        <f>OvoTotal!I70</f>
        <v>44629</v>
      </c>
      <c r="B136" s="38">
        <f t="shared" si="2"/>
        <v>11</v>
      </c>
      <c r="C136" s="89">
        <v>0.1535</v>
      </c>
      <c r="D136" s="62">
        <v>32844</v>
      </c>
      <c r="E136" s="62">
        <v>32844</v>
      </c>
      <c r="F136" s="62"/>
      <c r="G136" s="62"/>
      <c r="H136" s="62">
        <v>28320</v>
      </c>
      <c r="I136" s="62">
        <v>26688</v>
      </c>
      <c r="J136" s="62"/>
      <c r="K136" s="62"/>
      <c r="L136" s="62"/>
      <c r="M136" s="62"/>
      <c r="N136" s="62" t="s">
        <v>37</v>
      </c>
      <c r="O136" s="62" t="s">
        <v>37</v>
      </c>
      <c r="P136" s="62" t="s">
        <v>37</v>
      </c>
      <c r="Q136" s="62" t="s">
        <v>37</v>
      </c>
      <c r="R136" s="62" t="s">
        <v>37</v>
      </c>
      <c r="S136" s="62" t="s">
        <v>37</v>
      </c>
      <c r="T136" s="62" t="s">
        <v>37</v>
      </c>
      <c r="U136" s="62" t="s">
        <v>37</v>
      </c>
      <c r="V136" s="62" t="s">
        <v>37</v>
      </c>
      <c r="W136" s="62" t="s">
        <v>37</v>
      </c>
      <c r="X136" s="62" t="s">
        <v>37</v>
      </c>
      <c r="Y136" s="62" t="s">
        <v>37</v>
      </c>
      <c r="Z136" s="62" t="s">
        <v>37</v>
      </c>
      <c r="AA136" s="62" t="s">
        <v>37</v>
      </c>
      <c r="AB136" s="62" t="s">
        <v>37</v>
      </c>
      <c r="AC136" s="62" t="s">
        <v>37</v>
      </c>
      <c r="AD136" s="62" t="s">
        <v>37</v>
      </c>
      <c r="AE136" s="62" t="s">
        <v>37</v>
      </c>
      <c r="AF136" s="62" t="s">
        <v>37</v>
      </c>
      <c r="AG136" s="62" t="s">
        <v>37</v>
      </c>
      <c r="AH136" s="63" t="s">
        <v>37</v>
      </c>
      <c r="AI136" s="56"/>
    </row>
    <row r="137" spans="1:35" s="39" customFormat="1" outlineLevel="1" x14ac:dyDescent="0.15">
      <c r="A137" s="59">
        <f>OvoTotal!I71</f>
        <v>44630</v>
      </c>
      <c r="B137" s="38">
        <f t="shared" si="2"/>
        <v>11</v>
      </c>
      <c r="C137" s="89">
        <v>0.1535</v>
      </c>
      <c r="D137" s="62">
        <v>32256</v>
      </c>
      <c r="E137" s="62">
        <v>32256</v>
      </c>
      <c r="F137" s="62"/>
      <c r="G137" s="62"/>
      <c r="H137" s="62">
        <v>29376</v>
      </c>
      <c r="I137" s="62">
        <v>38976</v>
      </c>
      <c r="J137" s="62"/>
      <c r="K137" s="62"/>
      <c r="L137" s="62"/>
      <c r="M137" s="62"/>
      <c r="N137" s="62" t="s">
        <v>37</v>
      </c>
      <c r="O137" s="62" t="s">
        <v>37</v>
      </c>
      <c r="P137" s="62" t="s">
        <v>37</v>
      </c>
      <c r="Q137" s="62" t="s">
        <v>37</v>
      </c>
      <c r="R137" s="62" t="s">
        <v>37</v>
      </c>
      <c r="S137" s="62" t="s">
        <v>37</v>
      </c>
      <c r="T137" s="62" t="s">
        <v>37</v>
      </c>
      <c r="U137" s="62" t="s">
        <v>37</v>
      </c>
      <c r="V137" s="62" t="s">
        <v>37</v>
      </c>
      <c r="W137" s="62" t="s">
        <v>37</v>
      </c>
      <c r="X137" s="62" t="s">
        <v>37</v>
      </c>
      <c r="Y137" s="62" t="s">
        <v>37</v>
      </c>
      <c r="Z137" s="62" t="s">
        <v>37</v>
      </c>
      <c r="AA137" s="62" t="s">
        <v>37</v>
      </c>
      <c r="AB137" s="62" t="s">
        <v>37</v>
      </c>
      <c r="AC137" s="62" t="s">
        <v>37</v>
      </c>
      <c r="AD137" s="62" t="s">
        <v>37</v>
      </c>
      <c r="AE137" s="62" t="s">
        <v>37</v>
      </c>
      <c r="AF137" s="62" t="s">
        <v>37</v>
      </c>
      <c r="AG137" s="62" t="s">
        <v>37</v>
      </c>
      <c r="AH137" s="63" t="s">
        <v>37</v>
      </c>
      <c r="AI137" s="56"/>
    </row>
    <row r="138" spans="1:35" s="39" customFormat="1" x14ac:dyDescent="0.15">
      <c r="A138" s="59"/>
      <c r="B138" s="38">
        <f>SUBTOTAL(1,B131:B137)</f>
        <v>10.571428571428571</v>
      </c>
      <c r="C138" s="9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  <c r="AA138" s="43"/>
      <c r="AB138" s="43"/>
      <c r="AC138" s="43"/>
      <c r="AD138" s="43"/>
      <c r="AE138" s="43"/>
      <c r="AF138" s="43"/>
      <c r="AG138" s="43"/>
      <c r="AH138" s="66"/>
      <c r="AI138" s="56"/>
    </row>
    <row r="139" spans="1:35" s="39" customFormat="1" outlineLevel="1" x14ac:dyDescent="0.15">
      <c r="A139" s="59">
        <f>OvoTotal!I72</f>
        <v>44631</v>
      </c>
      <c r="B139" s="38">
        <f t="shared" si="2"/>
        <v>11</v>
      </c>
      <c r="C139" s="89">
        <v>0.1535</v>
      </c>
      <c r="D139" s="62">
        <v>33684</v>
      </c>
      <c r="E139" s="62">
        <v>33768</v>
      </c>
      <c r="F139" s="62"/>
      <c r="G139" s="62"/>
      <c r="H139" s="62">
        <v>32832</v>
      </c>
      <c r="I139" s="62">
        <v>38688</v>
      </c>
      <c r="J139" s="62"/>
      <c r="K139" s="62"/>
      <c r="L139" s="62"/>
      <c r="M139" s="62"/>
      <c r="N139" s="62" t="s">
        <v>37</v>
      </c>
      <c r="O139" s="62" t="s">
        <v>37</v>
      </c>
      <c r="P139" s="62" t="s">
        <v>37</v>
      </c>
      <c r="Q139" s="62" t="s">
        <v>37</v>
      </c>
      <c r="R139" s="62" t="s">
        <v>37</v>
      </c>
      <c r="S139" s="62" t="s">
        <v>37</v>
      </c>
      <c r="T139" s="62" t="s">
        <v>37</v>
      </c>
      <c r="U139" s="62" t="s">
        <v>37</v>
      </c>
      <c r="V139" s="62" t="s">
        <v>37</v>
      </c>
      <c r="W139" s="62" t="s">
        <v>37</v>
      </c>
      <c r="X139" s="62" t="s">
        <v>37</v>
      </c>
      <c r="Y139" s="62" t="s">
        <v>37</v>
      </c>
      <c r="Z139" s="62" t="s">
        <v>37</v>
      </c>
      <c r="AA139" s="62" t="s">
        <v>37</v>
      </c>
      <c r="AB139" s="62" t="s">
        <v>37</v>
      </c>
      <c r="AC139" s="62" t="s">
        <v>37</v>
      </c>
      <c r="AD139" s="62" t="s">
        <v>37</v>
      </c>
      <c r="AE139" s="62" t="s">
        <v>37</v>
      </c>
      <c r="AF139" s="62" t="s">
        <v>37</v>
      </c>
      <c r="AG139" s="62" t="s">
        <v>37</v>
      </c>
      <c r="AH139" s="63" t="s">
        <v>37</v>
      </c>
      <c r="AI139" s="56"/>
    </row>
    <row r="140" spans="1:35" s="39" customFormat="1" outlineLevel="1" x14ac:dyDescent="0.15">
      <c r="A140" s="59">
        <f>OvoTotal!I73</f>
        <v>44632</v>
      </c>
      <c r="B140" s="38">
        <f t="shared" si="2"/>
        <v>11</v>
      </c>
      <c r="C140" s="89">
        <v>0.1535</v>
      </c>
      <c r="D140" s="62">
        <v>33684</v>
      </c>
      <c r="E140" s="62">
        <v>33768</v>
      </c>
      <c r="F140" s="62"/>
      <c r="G140" s="62"/>
      <c r="H140" s="62">
        <v>32832</v>
      </c>
      <c r="I140" s="62">
        <v>29664</v>
      </c>
      <c r="J140" s="62"/>
      <c r="K140" s="62"/>
      <c r="L140" s="62"/>
      <c r="M140" s="62"/>
      <c r="N140" s="62" t="s">
        <v>37</v>
      </c>
      <c r="O140" s="62" t="s">
        <v>37</v>
      </c>
      <c r="P140" s="62" t="s">
        <v>37</v>
      </c>
      <c r="Q140" s="62" t="s">
        <v>37</v>
      </c>
      <c r="R140" s="62" t="s">
        <v>37</v>
      </c>
      <c r="S140" s="62" t="s">
        <v>37</v>
      </c>
      <c r="T140" s="62" t="s">
        <v>37</v>
      </c>
      <c r="U140" s="62" t="s">
        <v>37</v>
      </c>
      <c r="V140" s="62" t="s">
        <v>37</v>
      </c>
      <c r="W140" s="62" t="s">
        <v>37</v>
      </c>
      <c r="X140" s="62" t="s">
        <v>37</v>
      </c>
      <c r="Y140" s="62" t="s">
        <v>37</v>
      </c>
      <c r="Z140" s="62" t="s">
        <v>37</v>
      </c>
      <c r="AA140" s="62" t="s">
        <v>37</v>
      </c>
      <c r="AB140" s="62" t="s">
        <v>37</v>
      </c>
      <c r="AC140" s="62" t="s">
        <v>37</v>
      </c>
      <c r="AD140" s="62" t="s">
        <v>37</v>
      </c>
      <c r="AE140" s="62" t="s">
        <v>37</v>
      </c>
      <c r="AF140" s="62" t="s">
        <v>37</v>
      </c>
      <c r="AG140" s="62" t="s">
        <v>37</v>
      </c>
      <c r="AH140" s="63" t="s">
        <v>37</v>
      </c>
      <c r="AI140" s="56"/>
    </row>
    <row r="141" spans="1:35" s="39" customFormat="1" outlineLevel="1" x14ac:dyDescent="0.15">
      <c r="A141" s="59">
        <f>OvoTotal!I74</f>
        <v>44633</v>
      </c>
      <c r="B141" s="38">
        <f t="shared" si="2"/>
        <v>11</v>
      </c>
      <c r="C141" s="89">
        <v>0.1535</v>
      </c>
      <c r="D141" s="62">
        <v>33684</v>
      </c>
      <c r="E141" s="62">
        <v>33768</v>
      </c>
      <c r="F141" s="62"/>
      <c r="G141" s="62"/>
      <c r="H141" s="62">
        <v>29736</v>
      </c>
      <c r="I141" s="62">
        <v>29088</v>
      </c>
      <c r="J141" s="62"/>
      <c r="K141" s="62"/>
      <c r="L141" s="62"/>
      <c r="M141" s="62"/>
      <c r="N141" s="62" t="s">
        <v>37</v>
      </c>
      <c r="O141" s="62" t="s">
        <v>37</v>
      </c>
      <c r="P141" s="62" t="s">
        <v>37</v>
      </c>
      <c r="Q141" s="62" t="s">
        <v>37</v>
      </c>
      <c r="R141" s="62" t="s">
        <v>37</v>
      </c>
      <c r="S141" s="62" t="s">
        <v>37</v>
      </c>
      <c r="T141" s="62" t="s">
        <v>37</v>
      </c>
      <c r="U141" s="62" t="s">
        <v>37</v>
      </c>
      <c r="V141" s="62" t="s">
        <v>37</v>
      </c>
      <c r="W141" s="62" t="s">
        <v>37</v>
      </c>
      <c r="X141" s="62" t="s">
        <v>37</v>
      </c>
      <c r="Y141" s="62" t="s">
        <v>37</v>
      </c>
      <c r="Z141" s="62" t="s">
        <v>37</v>
      </c>
      <c r="AA141" s="62" t="s">
        <v>37</v>
      </c>
      <c r="AB141" s="62" t="s">
        <v>37</v>
      </c>
      <c r="AC141" s="62" t="s">
        <v>37</v>
      </c>
      <c r="AD141" s="62" t="s">
        <v>37</v>
      </c>
      <c r="AE141" s="62" t="s">
        <v>37</v>
      </c>
      <c r="AF141" s="62" t="s">
        <v>37</v>
      </c>
      <c r="AG141" s="62" t="s">
        <v>37</v>
      </c>
      <c r="AH141" s="63" t="s">
        <v>37</v>
      </c>
      <c r="AI141" s="56"/>
    </row>
    <row r="142" spans="1:35" s="39" customFormat="1" outlineLevel="1" x14ac:dyDescent="0.15">
      <c r="A142" s="59">
        <f>OvoTotal!I75</f>
        <v>44634</v>
      </c>
      <c r="B142" s="38">
        <f t="shared" si="2"/>
        <v>12</v>
      </c>
      <c r="C142" s="89">
        <v>0.1535</v>
      </c>
      <c r="D142" s="62">
        <v>33120</v>
      </c>
      <c r="E142" s="62">
        <v>33120</v>
      </c>
      <c r="F142" s="62"/>
      <c r="G142" s="62"/>
      <c r="H142" s="62">
        <v>25920</v>
      </c>
      <c r="I142" s="62">
        <v>32160</v>
      </c>
      <c r="J142" s="62"/>
      <c r="K142" s="62"/>
      <c r="L142" s="62"/>
      <c r="M142" s="62"/>
      <c r="N142" s="62" t="s">
        <v>37</v>
      </c>
      <c r="O142" s="62" t="s">
        <v>37</v>
      </c>
      <c r="P142" s="62" t="s">
        <v>37</v>
      </c>
      <c r="Q142" s="62" t="s">
        <v>37</v>
      </c>
      <c r="R142" s="62" t="s">
        <v>37</v>
      </c>
      <c r="S142" s="62" t="s">
        <v>37</v>
      </c>
      <c r="T142" s="62" t="s">
        <v>37</v>
      </c>
      <c r="U142" s="62" t="s">
        <v>37</v>
      </c>
      <c r="V142" s="62" t="s">
        <v>37</v>
      </c>
      <c r="W142" s="62" t="s">
        <v>37</v>
      </c>
      <c r="X142" s="62" t="s">
        <v>37</v>
      </c>
      <c r="Y142" s="62" t="s">
        <v>37</v>
      </c>
      <c r="Z142" s="62" t="s">
        <v>37</v>
      </c>
      <c r="AA142" s="62" t="s">
        <v>37</v>
      </c>
      <c r="AB142" s="62" t="s">
        <v>37</v>
      </c>
      <c r="AC142" s="62" t="s">
        <v>37</v>
      </c>
      <c r="AD142" s="62" t="s">
        <v>37</v>
      </c>
      <c r="AE142" s="62" t="s">
        <v>37</v>
      </c>
      <c r="AF142" s="62" t="s">
        <v>37</v>
      </c>
      <c r="AG142" s="62" t="s">
        <v>37</v>
      </c>
      <c r="AH142" s="63" t="s">
        <v>37</v>
      </c>
      <c r="AI142" s="56"/>
    </row>
    <row r="143" spans="1:35" s="39" customFormat="1" outlineLevel="1" x14ac:dyDescent="0.15">
      <c r="A143" s="59">
        <f>OvoTotal!I76</f>
        <v>44635</v>
      </c>
      <c r="B143" s="38">
        <f t="shared" si="2"/>
        <v>12</v>
      </c>
      <c r="C143" s="89">
        <v>0.1535</v>
      </c>
      <c r="D143" s="62">
        <v>31056</v>
      </c>
      <c r="E143" s="62">
        <v>31056</v>
      </c>
      <c r="F143" s="62"/>
      <c r="G143" s="62"/>
      <c r="H143" s="62">
        <v>25560</v>
      </c>
      <c r="I143" s="62">
        <v>25920</v>
      </c>
      <c r="J143" s="62"/>
      <c r="K143" s="62"/>
      <c r="L143" s="62"/>
      <c r="M143" s="62"/>
      <c r="N143" s="62" t="s">
        <v>37</v>
      </c>
      <c r="O143" s="62" t="s">
        <v>37</v>
      </c>
      <c r="P143" s="62" t="s">
        <v>37</v>
      </c>
      <c r="Q143" s="62" t="s">
        <v>37</v>
      </c>
      <c r="R143" s="62" t="s">
        <v>37</v>
      </c>
      <c r="S143" s="62" t="s">
        <v>37</v>
      </c>
      <c r="T143" s="62" t="s">
        <v>37</v>
      </c>
      <c r="U143" s="62" t="s">
        <v>37</v>
      </c>
      <c r="V143" s="62" t="s">
        <v>37</v>
      </c>
      <c r="W143" s="62" t="s">
        <v>37</v>
      </c>
      <c r="X143" s="62" t="s">
        <v>37</v>
      </c>
      <c r="Y143" s="62" t="s">
        <v>37</v>
      </c>
      <c r="Z143" s="62" t="s">
        <v>37</v>
      </c>
      <c r="AA143" s="62" t="s">
        <v>37</v>
      </c>
      <c r="AB143" s="62" t="s">
        <v>37</v>
      </c>
      <c r="AC143" s="62" t="s">
        <v>37</v>
      </c>
      <c r="AD143" s="62" t="s">
        <v>37</v>
      </c>
      <c r="AE143" s="62" t="s">
        <v>37</v>
      </c>
      <c r="AF143" s="62" t="s">
        <v>37</v>
      </c>
      <c r="AG143" s="62" t="s">
        <v>37</v>
      </c>
      <c r="AH143" s="63" t="s">
        <v>37</v>
      </c>
      <c r="AI143" s="56"/>
    </row>
    <row r="144" spans="1:35" s="39" customFormat="1" outlineLevel="1" x14ac:dyDescent="0.15">
      <c r="A144" s="59">
        <f>OvoTotal!I77</f>
        <v>44636</v>
      </c>
      <c r="B144" s="38">
        <f t="shared" si="2"/>
        <v>12</v>
      </c>
      <c r="C144" s="89">
        <v>0.1535</v>
      </c>
      <c r="D144" s="62">
        <v>32172</v>
      </c>
      <c r="E144" s="62">
        <v>32256</v>
      </c>
      <c r="F144" s="62"/>
      <c r="G144" s="62"/>
      <c r="H144" s="62">
        <v>39744</v>
      </c>
      <c r="I144" s="62">
        <v>25920</v>
      </c>
      <c r="J144" s="62"/>
      <c r="K144" s="62"/>
      <c r="L144" s="62"/>
      <c r="M144" s="62"/>
      <c r="N144" s="62" t="s">
        <v>37</v>
      </c>
      <c r="O144" s="62" t="s">
        <v>37</v>
      </c>
      <c r="P144" s="62" t="s">
        <v>37</v>
      </c>
      <c r="Q144" s="62" t="s">
        <v>37</v>
      </c>
      <c r="R144" s="62" t="s">
        <v>37</v>
      </c>
      <c r="S144" s="62" t="s">
        <v>37</v>
      </c>
      <c r="T144" s="62" t="s">
        <v>37</v>
      </c>
      <c r="U144" s="62" t="s">
        <v>37</v>
      </c>
      <c r="V144" s="62" t="s">
        <v>37</v>
      </c>
      <c r="W144" s="62" t="s">
        <v>37</v>
      </c>
      <c r="X144" s="62" t="s">
        <v>37</v>
      </c>
      <c r="Y144" s="62" t="s">
        <v>37</v>
      </c>
      <c r="Z144" s="62" t="s">
        <v>37</v>
      </c>
      <c r="AA144" s="62" t="s">
        <v>37</v>
      </c>
      <c r="AB144" s="62" t="s">
        <v>37</v>
      </c>
      <c r="AC144" s="62" t="s">
        <v>37</v>
      </c>
      <c r="AD144" s="62" t="s">
        <v>37</v>
      </c>
      <c r="AE144" s="62" t="s">
        <v>37</v>
      </c>
      <c r="AF144" s="62" t="s">
        <v>37</v>
      </c>
      <c r="AG144" s="62" t="s">
        <v>37</v>
      </c>
      <c r="AH144" s="63" t="s">
        <v>37</v>
      </c>
      <c r="AI144" s="56"/>
    </row>
    <row r="145" spans="1:35" s="39" customFormat="1" outlineLevel="1" x14ac:dyDescent="0.15">
      <c r="A145" s="59">
        <f>OvoTotal!I78</f>
        <v>44637</v>
      </c>
      <c r="B145" s="38">
        <f t="shared" si="2"/>
        <v>12</v>
      </c>
      <c r="C145" s="89">
        <v>0.1535</v>
      </c>
      <c r="D145" s="62">
        <v>31752</v>
      </c>
      <c r="E145" s="62">
        <v>31752</v>
      </c>
      <c r="F145" s="62"/>
      <c r="G145" s="62"/>
      <c r="H145" s="62">
        <v>32832</v>
      </c>
      <c r="I145" s="62">
        <v>48496</v>
      </c>
      <c r="J145" s="62"/>
      <c r="K145" s="62"/>
      <c r="L145" s="62"/>
      <c r="M145" s="62"/>
      <c r="N145" s="62" t="s">
        <v>37</v>
      </c>
      <c r="O145" s="62" t="s">
        <v>37</v>
      </c>
      <c r="P145" s="62" t="s">
        <v>37</v>
      </c>
      <c r="Q145" s="62" t="s">
        <v>37</v>
      </c>
      <c r="R145" s="62" t="s">
        <v>37</v>
      </c>
      <c r="S145" s="62" t="s">
        <v>37</v>
      </c>
      <c r="T145" s="62" t="s">
        <v>37</v>
      </c>
      <c r="U145" s="62" t="s">
        <v>37</v>
      </c>
      <c r="V145" s="62" t="s">
        <v>37</v>
      </c>
      <c r="W145" s="62" t="s">
        <v>37</v>
      </c>
      <c r="X145" s="62" t="s">
        <v>37</v>
      </c>
      <c r="Y145" s="62" t="s">
        <v>37</v>
      </c>
      <c r="Z145" s="62" t="s">
        <v>37</v>
      </c>
      <c r="AA145" s="62" t="s">
        <v>37</v>
      </c>
      <c r="AB145" s="62" t="s">
        <v>37</v>
      </c>
      <c r="AC145" s="62" t="s">
        <v>37</v>
      </c>
      <c r="AD145" s="62" t="s">
        <v>37</v>
      </c>
      <c r="AE145" s="62" t="s">
        <v>37</v>
      </c>
      <c r="AF145" s="62" t="s">
        <v>37</v>
      </c>
      <c r="AG145" s="62" t="s">
        <v>37</v>
      </c>
      <c r="AH145" s="63" t="s">
        <v>37</v>
      </c>
      <c r="AI145" s="56"/>
    </row>
    <row r="146" spans="1:35" s="39" customFormat="1" x14ac:dyDescent="0.15">
      <c r="A146" s="59"/>
      <c r="B146" s="38">
        <f>SUBTOTAL(1,B139:B145)</f>
        <v>11.571428571428571</v>
      </c>
      <c r="C146" s="9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66"/>
      <c r="AI146" s="56"/>
    </row>
    <row r="147" spans="1:35" s="39" customFormat="1" outlineLevel="1" x14ac:dyDescent="0.15">
      <c r="A147" s="59">
        <f>OvoTotal!I79</f>
        <v>44638</v>
      </c>
      <c r="B147" s="38">
        <f t="shared" si="2"/>
        <v>12</v>
      </c>
      <c r="C147" s="89">
        <v>0.1535</v>
      </c>
      <c r="D147" s="62">
        <v>32256</v>
      </c>
      <c r="E147" s="62">
        <v>32760</v>
      </c>
      <c r="F147" s="62"/>
      <c r="G147" s="62"/>
      <c r="H147" s="62">
        <v>24192</v>
      </c>
      <c r="I147" s="62">
        <v>25920</v>
      </c>
      <c r="J147" s="62"/>
      <c r="K147" s="62"/>
      <c r="L147" s="62"/>
      <c r="M147" s="62"/>
      <c r="N147" s="62" t="s">
        <v>37</v>
      </c>
      <c r="O147" s="62" t="s">
        <v>37</v>
      </c>
      <c r="P147" s="62" t="s">
        <v>37</v>
      </c>
      <c r="Q147" s="62" t="s">
        <v>37</v>
      </c>
      <c r="R147" s="62" t="s">
        <v>37</v>
      </c>
      <c r="S147" s="62" t="s">
        <v>37</v>
      </c>
      <c r="T147" s="62" t="s">
        <v>37</v>
      </c>
      <c r="U147" s="62" t="s">
        <v>37</v>
      </c>
      <c r="V147" s="62" t="s">
        <v>37</v>
      </c>
      <c r="W147" s="62" t="s">
        <v>37</v>
      </c>
      <c r="X147" s="62" t="s">
        <v>37</v>
      </c>
      <c r="Y147" s="62" t="s">
        <v>37</v>
      </c>
      <c r="Z147" s="62" t="s">
        <v>37</v>
      </c>
      <c r="AA147" s="62" t="s">
        <v>37</v>
      </c>
      <c r="AB147" s="62" t="s">
        <v>37</v>
      </c>
      <c r="AC147" s="62" t="s">
        <v>37</v>
      </c>
      <c r="AD147" s="62" t="s">
        <v>37</v>
      </c>
      <c r="AE147" s="62" t="s">
        <v>37</v>
      </c>
      <c r="AF147" s="62" t="s">
        <v>37</v>
      </c>
      <c r="AG147" s="62" t="s">
        <v>37</v>
      </c>
      <c r="AH147" s="63" t="s">
        <v>37</v>
      </c>
      <c r="AI147" s="56"/>
    </row>
    <row r="148" spans="1:35" s="39" customFormat="1" outlineLevel="1" x14ac:dyDescent="0.15">
      <c r="A148" s="59">
        <f>OvoTotal!I80</f>
        <v>44639</v>
      </c>
      <c r="B148" s="38">
        <f t="shared" si="2"/>
        <v>12</v>
      </c>
      <c r="C148" s="89">
        <v>0.1535</v>
      </c>
      <c r="D148" s="62">
        <v>32400</v>
      </c>
      <c r="E148" s="62">
        <v>32400</v>
      </c>
      <c r="F148" s="62"/>
      <c r="G148" s="62"/>
      <c r="H148" s="62">
        <v>29856</v>
      </c>
      <c r="I148" s="62">
        <v>27456</v>
      </c>
      <c r="J148" s="62"/>
      <c r="K148" s="62"/>
      <c r="L148" s="62"/>
      <c r="M148" s="62"/>
      <c r="N148" s="62" t="s">
        <v>37</v>
      </c>
      <c r="O148" s="62" t="s">
        <v>37</v>
      </c>
      <c r="P148" s="62" t="s">
        <v>37</v>
      </c>
      <c r="Q148" s="62" t="s">
        <v>37</v>
      </c>
      <c r="R148" s="62" t="s">
        <v>37</v>
      </c>
      <c r="S148" s="62" t="s">
        <v>37</v>
      </c>
      <c r="T148" s="62" t="s">
        <v>37</v>
      </c>
      <c r="U148" s="62" t="s">
        <v>37</v>
      </c>
      <c r="V148" s="62" t="s">
        <v>37</v>
      </c>
      <c r="W148" s="62" t="s">
        <v>37</v>
      </c>
      <c r="X148" s="62" t="s">
        <v>37</v>
      </c>
      <c r="Y148" s="62" t="s">
        <v>37</v>
      </c>
      <c r="Z148" s="62" t="s">
        <v>37</v>
      </c>
      <c r="AA148" s="62" t="s">
        <v>37</v>
      </c>
      <c r="AB148" s="62" t="s">
        <v>37</v>
      </c>
      <c r="AC148" s="62" t="s">
        <v>37</v>
      </c>
      <c r="AD148" s="62" t="s">
        <v>37</v>
      </c>
      <c r="AE148" s="62" t="s">
        <v>37</v>
      </c>
      <c r="AF148" s="62" t="s">
        <v>37</v>
      </c>
      <c r="AG148" s="62" t="s">
        <v>37</v>
      </c>
      <c r="AH148" s="63" t="s">
        <v>37</v>
      </c>
      <c r="AI148" s="56"/>
    </row>
    <row r="149" spans="1:35" s="39" customFormat="1" outlineLevel="1" x14ac:dyDescent="0.15">
      <c r="A149" s="59">
        <f>OvoTotal!I81</f>
        <v>44640</v>
      </c>
      <c r="B149" s="38">
        <f t="shared" si="2"/>
        <v>12</v>
      </c>
      <c r="C149" s="89">
        <v>0.1535</v>
      </c>
      <c r="D149" s="62">
        <v>32040</v>
      </c>
      <c r="E149" s="62">
        <v>32040</v>
      </c>
      <c r="F149" s="62"/>
      <c r="G149" s="62"/>
      <c r="H149" s="62">
        <v>36288</v>
      </c>
      <c r="I149" s="62">
        <v>44640</v>
      </c>
      <c r="J149" s="62"/>
      <c r="K149" s="62"/>
      <c r="L149" s="62"/>
      <c r="M149" s="62"/>
      <c r="N149" s="62" t="s">
        <v>37</v>
      </c>
      <c r="O149" s="62" t="s">
        <v>37</v>
      </c>
      <c r="P149" s="62" t="s">
        <v>37</v>
      </c>
      <c r="Q149" s="62" t="s">
        <v>37</v>
      </c>
      <c r="R149" s="62" t="s">
        <v>37</v>
      </c>
      <c r="S149" s="62" t="s">
        <v>37</v>
      </c>
      <c r="T149" s="62" t="s">
        <v>37</v>
      </c>
      <c r="U149" s="62" t="s">
        <v>37</v>
      </c>
      <c r="V149" s="62" t="s">
        <v>37</v>
      </c>
      <c r="W149" s="62" t="s">
        <v>37</v>
      </c>
      <c r="X149" s="62" t="s">
        <v>37</v>
      </c>
      <c r="Y149" s="62" t="s">
        <v>37</v>
      </c>
      <c r="Z149" s="62" t="s">
        <v>37</v>
      </c>
      <c r="AA149" s="62" t="s">
        <v>37</v>
      </c>
      <c r="AB149" s="62" t="s">
        <v>37</v>
      </c>
      <c r="AC149" s="62" t="s">
        <v>37</v>
      </c>
      <c r="AD149" s="62" t="s">
        <v>37</v>
      </c>
      <c r="AE149" s="62" t="s">
        <v>37</v>
      </c>
      <c r="AF149" s="62" t="s">
        <v>37</v>
      </c>
      <c r="AG149" s="62" t="s">
        <v>37</v>
      </c>
      <c r="AH149" s="63" t="s">
        <v>37</v>
      </c>
      <c r="AI149" s="56"/>
    </row>
    <row r="150" spans="1:35" s="39" customFormat="1" outlineLevel="1" x14ac:dyDescent="0.15">
      <c r="A150" s="59">
        <f>OvoTotal!I82</f>
        <v>44641</v>
      </c>
      <c r="B150" s="38">
        <f t="shared" si="2"/>
        <v>13</v>
      </c>
      <c r="C150" s="89">
        <v>0.1535</v>
      </c>
      <c r="D150" s="62">
        <v>31752</v>
      </c>
      <c r="E150" s="62">
        <v>31752</v>
      </c>
      <c r="F150" s="62"/>
      <c r="G150" s="62"/>
      <c r="H150" s="62">
        <v>29376</v>
      </c>
      <c r="I150" s="62">
        <v>30528</v>
      </c>
      <c r="J150" s="62"/>
      <c r="K150" s="62"/>
      <c r="L150" s="62"/>
      <c r="M150" s="62"/>
      <c r="N150" s="62" t="s">
        <v>37</v>
      </c>
      <c r="O150" s="62" t="s">
        <v>37</v>
      </c>
      <c r="P150" s="62" t="s">
        <v>37</v>
      </c>
      <c r="Q150" s="62" t="s">
        <v>37</v>
      </c>
      <c r="R150" s="62" t="s">
        <v>37</v>
      </c>
      <c r="S150" s="62" t="s">
        <v>37</v>
      </c>
      <c r="T150" s="62" t="s">
        <v>37</v>
      </c>
      <c r="U150" s="62" t="s">
        <v>37</v>
      </c>
      <c r="V150" s="62" t="s">
        <v>37</v>
      </c>
      <c r="W150" s="62" t="s">
        <v>37</v>
      </c>
      <c r="X150" s="62" t="s">
        <v>37</v>
      </c>
      <c r="Y150" s="62" t="s">
        <v>37</v>
      </c>
      <c r="Z150" s="62" t="s">
        <v>37</v>
      </c>
      <c r="AA150" s="62" t="s">
        <v>37</v>
      </c>
      <c r="AB150" s="62" t="s">
        <v>37</v>
      </c>
      <c r="AC150" s="62" t="s">
        <v>37</v>
      </c>
      <c r="AD150" s="62" t="s">
        <v>37</v>
      </c>
      <c r="AE150" s="62" t="s">
        <v>37</v>
      </c>
      <c r="AF150" s="62" t="s">
        <v>37</v>
      </c>
      <c r="AG150" s="62" t="s">
        <v>37</v>
      </c>
      <c r="AH150" s="63" t="s">
        <v>37</v>
      </c>
      <c r="AI150" s="56"/>
    </row>
    <row r="151" spans="1:35" s="39" customFormat="1" outlineLevel="1" x14ac:dyDescent="0.15">
      <c r="A151" s="59">
        <f>OvoTotal!I83</f>
        <v>44642</v>
      </c>
      <c r="B151" s="38">
        <f t="shared" si="2"/>
        <v>13</v>
      </c>
      <c r="C151" s="89">
        <v>0.1535</v>
      </c>
      <c r="D151" s="62">
        <v>31752</v>
      </c>
      <c r="E151" s="62">
        <v>31752</v>
      </c>
      <c r="F151" s="62"/>
      <c r="G151" s="62"/>
      <c r="H151" s="62">
        <v>28512</v>
      </c>
      <c r="I151" s="62">
        <v>29376</v>
      </c>
      <c r="J151" s="62"/>
      <c r="K151" s="62"/>
      <c r="L151" s="62"/>
      <c r="M151" s="62"/>
      <c r="N151" s="62" t="s">
        <v>37</v>
      </c>
      <c r="O151" s="62" t="s">
        <v>37</v>
      </c>
      <c r="P151" s="62" t="s">
        <v>37</v>
      </c>
      <c r="Q151" s="62" t="s">
        <v>37</v>
      </c>
      <c r="R151" s="62" t="s">
        <v>37</v>
      </c>
      <c r="S151" s="62" t="s">
        <v>37</v>
      </c>
      <c r="T151" s="62" t="s">
        <v>37</v>
      </c>
      <c r="U151" s="62" t="s">
        <v>37</v>
      </c>
      <c r="V151" s="62" t="s">
        <v>37</v>
      </c>
      <c r="W151" s="62" t="s">
        <v>37</v>
      </c>
      <c r="X151" s="62" t="s">
        <v>37</v>
      </c>
      <c r="Y151" s="62" t="s">
        <v>37</v>
      </c>
      <c r="Z151" s="62" t="s">
        <v>37</v>
      </c>
      <c r="AA151" s="62" t="s">
        <v>37</v>
      </c>
      <c r="AB151" s="62" t="s">
        <v>37</v>
      </c>
      <c r="AC151" s="62" t="s">
        <v>37</v>
      </c>
      <c r="AD151" s="62" t="s">
        <v>37</v>
      </c>
      <c r="AE151" s="62" t="s">
        <v>37</v>
      </c>
      <c r="AF151" s="62" t="s">
        <v>37</v>
      </c>
      <c r="AG151" s="62" t="s">
        <v>37</v>
      </c>
      <c r="AH151" s="63" t="s">
        <v>37</v>
      </c>
      <c r="AI151" s="56"/>
    </row>
    <row r="152" spans="1:35" s="39" customFormat="1" outlineLevel="1" x14ac:dyDescent="0.15">
      <c r="A152" s="59">
        <f>OvoTotal!I84</f>
        <v>44643</v>
      </c>
      <c r="B152" s="38">
        <f t="shared" si="2"/>
        <v>13</v>
      </c>
      <c r="C152" s="89">
        <v>0.1535</v>
      </c>
      <c r="D152" s="62">
        <v>31752</v>
      </c>
      <c r="E152" s="62">
        <v>56700</v>
      </c>
      <c r="F152" s="62"/>
      <c r="G152" s="62"/>
      <c r="H152" s="62">
        <v>29376</v>
      </c>
      <c r="I152" s="62">
        <v>32832</v>
      </c>
      <c r="J152" s="62"/>
      <c r="K152" s="62"/>
      <c r="L152" s="62"/>
      <c r="M152" s="62"/>
      <c r="N152" s="62" t="s">
        <v>37</v>
      </c>
      <c r="O152" s="62" t="s">
        <v>37</v>
      </c>
      <c r="P152" s="62" t="s">
        <v>37</v>
      </c>
      <c r="Q152" s="62" t="s">
        <v>37</v>
      </c>
      <c r="R152" s="62" t="s">
        <v>37</v>
      </c>
      <c r="S152" s="62" t="s">
        <v>37</v>
      </c>
      <c r="T152" s="62" t="s">
        <v>37</v>
      </c>
      <c r="U152" s="62" t="s">
        <v>37</v>
      </c>
      <c r="V152" s="62" t="s">
        <v>37</v>
      </c>
      <c r="W152" s="62" t="s">
        <v>37</v>
      </c>
      <c r="X152" s="62" t="s">
        <v>37</v>
      </c>
      <c r="Y152" s="62" t="s">
        <v>37</v>
      </c>
      <c r="Z152" s="62" t="s">
        <v>37</v>
      </c>
      <c r="AA152" s="62" t="s">
        <v>37</v>
      </c>
      <c r="AB152" s="62" t="s">
        <v>37</v>
      </c>
      <c r="AC152" s="62" t="s">
        <v>37</v>
      </c>
      <c r="AD152" s="62" t="s">
        <v>37</v>
      </c>
      <c r="AE152" s="62" t="s">
        <v>37</v>
      </c>
      <c r="AF152" s="62" t="s">
        <v>37</v>
      </c>
      <c r="AG152" s="62" t="s">
        <v>37</v>
      </c>
      <c r="AH152" s="63" t="s">
        <v>37</v>
      </c>
      <c r="AI152" s="56"/>
    </row>
    <row r="153" spans="1:35" s="39" customFormat="1" outlineLevel="1" x14ac:dyDescent="0.15">
      <c r="A153" s="59">
        <f>OvoTotal!I85</f>
        <v>44644</v>
      </c>
      <c r="B153" s="38">
        <f t="shared" si="2"/>
        <v>13</v>
      </c>
      <c r="C153" s="89">
        <v>0.1535</v>
      </c>
      <c r="D153" s="62">
        <v>32172</v>
      </c>
      <c r="E153" s="62">
        <v>29232</v>
      </c>
      <c r="F153" s="62"/>
      <c r="G153" s="62"/>
      <c r="H153" s="62">
        <v>27456</v>
      </c>
      <c r="I153" s="62">
        <v>36288</v>
      </c>
      <c r="J153" s="62"/>
      <c r="K153" s="62"/>
      <c r="L153" s="62"/>
      <c r="M153" s="62"/>
      <c r="N153" s="62" t="s">
        <v>37</v>
      </c>
      <c r="O153" s="62" t="s">
        <v>37</v>
      </c>
      <c r="P153" s="62" t="s">
        <v>37</v>
      </c>
      <c r="Q153" s="62" t="s">
        <v>37</v>
      </c>
      <c r="R153" s="62" t="s">
        <v>37</v>
      </c>
      <c r="S153" s="62" t="s">
        <v>37</v>
      </c>
      <c r="T153" s="62" t="s">
        <v>37</v>
      </c>
      <c r="U153" s="62" t="s">
        <v>37</v>
      </c>
      <c r="V153" s="62" t="s">
        <v>37</v>
      </c>
      <c r="W153" s="62" t="s">
        <v>37</v>
      </c>
      <c r="X153" s="62" t="s">
        <v>37</v>
      </c>
      <c r="Y153" s="62" t="s">
        <v>37</v>
      </c>
      <c r="Z153" s="62" t="s">
        <v>37</v>
      </c>
      <c r="AA153" s="62" t="s">
        <v>37</v>
      </c>
      <c r="AB153" s="62" t="s">
        <v>37</v>
      </c>
      <c r="AC153" s="62" t="s">
        <v>37</v>
      </c>
      <c r="AD153" s="62" t="s">
        <v>37</v>
      </c>
      <c r="AE153" s="62" t="s">
        <v>37</v>
      </c>
      <c r="AF153" s="62" t="s">
        <v>37</v>
      </c>
      <c r="AG153" s="62" t="s">
        <v>37</v>
      </c>
      <c r="AH153" s="63" t="s">
        <v>37</v>
      </c>
      <c r="AI153" s="56"/>
    </row>
    <row r="154" spans="1:35" s="39" customFormat="1" x14ac:dyDescent="0.15">
      <c r="A154" s="59"/>
      <c r="B154" s="38">
        <f>SUBTOTAL(1,B147:B153)</f>
        <v>12.571428571428571</v>
      </c>
      <c r="C154" s="9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66"/>
      <c r="AI154" s="56"/>
    </row>
    <row r="155" spans="1:35" s="39" customFormat="1" outlineLevel="1" x14ac:dyDescent="0.15">
      <c r="A155" s="59">
        <f>OvoTotal!I86</f>
        <v>44645</v>
      </c>
      <c r="B155" s="38">
        <f t="shared" si="2"/>
        <v>13</v>
      </c>
      <c r="C155" s="89">
        <v>0.1535</v>
      </c>
      <c r="D155" s="62">
        <v>28728</v>
      </c>
      <c r="E155" s="62">
        <v>29316</v>
      </c>
      <c r="F155" s="62"/>
      <c r="G155" s="62"/>
      <c r="H155" s="62">
        <v>27648</v>
      </c>
      <c r="I155" s="62">
        <v>32928</v>
      </c>
      <c r="J155" s="62"/>
      <c r="K155" s="62"/>
      <c r="L155" s="62"/>
      <c r="M155" s="62"/>
      <c r="N155" s="62" t="s">
        <v>37</v>
      </c>
      <c r="O155" s="62" t="s">
        <v>37</v>
      </c>
      <c r="P155" s="62" t="s">
        <v>37</v>
      </c>
      <c r="Q155" s="62" t="s">
        <v>37</v>
      </c>
      <c r="R155" s="62" t="s">
        <v>37</v>
      </c>
      <c r="S155" s="62" t="s">
        <v>37</v>
      </c>
      <c r="T155" s="62" t="s">
        <v>37</v>
      </c>
      <c r="U155" s="62" t="s">
        <v>37</v>
      </c>
      <c r="V155" s="62" t="s">
        <v>37</v>
      </c>
      <c r="W155" s="62" t="s">
        <v>37</v>
      </c>
      <c r="X155" s="62" t="s">
        <v>37</v>
      </c>
      <c r="Y155" s="62" t="s">
        <v>37</v>
      </c>
      <c r="Z155" s="62" t="s">
        <v>37</v>
      </c>
      <c r="AA155" s="62" t="s">
        <v>37</v>
      </c>
      <c r="AB155" s="62" t="s">
        <v>37</v>
      </c>
      <c r="AC155" s="62" t="s">
        <v>37</v>
      </c>
      <c r="AD155" s="62" t="s">
        <v>37</v>
      </c>
      <c r="AE155" s="62" t="s">
        <v>37</v>
      </c>
      <c r="AF155" s="62" t="s">
        <v>37</v>
      </c>
      <c r="AG155" s="62" t="s">
        <v>37</v>
      </c>
      <c r="AH155" s="63" t="s">
        <v>37</v>
      </c>
      <c r="AI155" s="56"/>
    </row>
    <row r="156" spans="1:35" s="39" customFormat="1" outlineLevel="1" x14ac:dyDescent="0.15">
      <c r="A156" s="59">
        <f>OvoTotal!I87</f>
        <v>44646</v>
      </c>
      <c r="B156" s="38">
        <f t="shared" si="2"/>
        <v>13</v>
      </c>
      <c r="C156" s="89">
        <v>0.1535</v>
      </c>
      <c r="D156" s="62">
        <v>29736</v>
      </c>
      <c r="E156" s="62">
        <v>29736</v>
      </c>
      <c r="F156" s="62"/>
      <c r="G156" s="62"/>
      <c r="H156" s="62">
        <v>29376</v>
      </c>
      <c r="I156" s="62">
        <v>32832</v>
      </c>
      <c r="J156" s="62"/>
      <c r="K156" s="62"/>
      <c r="L156" s="62"/>
      <c r="M156" s="62"/>
      <c r="N156" s="62" t="s">
        <v>37</v>
      </c>
      <c r="O156" s="62" t="s">
        <v>37</v>
      </c>
      <c r="P156" s="62" t="s">
        <v>37</v>
      </c>
      <c r="Q156" s="62" t="s">
        <v>37</v>
      </c>
      <c r="R156" s="62" t="s">
        <v>37</v>
      </c>
      <c r="S156" s="62" t="s">
        <v>37</v>
      </c>
      <c r="T156" s="62" t="s">
        <v>37</v>
      </c>
      <c r="U156" s="62" t="s">
        <v>37</v>
      </c>
      <c r="V156" s="62" t="s">
        <v>37</v>
      </c>
      <c r="W156" s="62" t="s">
        <v>37</v>
      </c>
      <c r="X156" s="62" t="s">
        <v>37</v>
      </c>
      <c r="Y156" s="62" t="s">
        <v>37</v>
      </c>
      <c r="Z156" s="62" t="s">
        <v>37</v>
      </c>
      <c r="AA156" s="62" t="s">
        <v>37</v>
      </c>
      <c r="AB156" s="62" t="s">
        <v>37</v>
      </c>
      <c r="AC156" s="62" t="s">
        <v>37</v>
      </c>
      <c r="AD156" s="62" t="s">
        <v>37</v>
      </c>
      <c r="AE156" s="62" t="s">
        <v>37</v>
      </c>
      <c r="AF156" s="62" t="s">
        <v>37</v>
      </c>
      <c r="AG156" s="62" t="s">
        <v>37</v>
      </c>
      <c r="AH156" s="63" t="s">
        <v>37</v>
      </c>
      <c r="AI156" s="56"/>
    </row>
    <row r="157" spans="1:35" s="39" customFormat="1" outlineLevel="1" x14ac:dyDescent="0.15">
      <c r="A157" s="59">
        <f>OvoTotal!I88</f>
        <v>44647</v>
      </c>
      <c r="B157" s="38">
        <f t="shared" si="2"/>
        <v>13</v>
      </c>
      <c r="C157" s="89">
        <v>0.1535</v>
      </c>
      <c r="D157" s="62">
        <v>30912</v>
      </c>
      <c r="E157" s="62">
        <v>30912</v>
      </c>
      <c r="F157" s="62"/>
      <c r="G157" s="62"/>
      <c r="H157" s="62">
        <v>36000</v>
      </c>
      <c r="I157" s="62">
        <v>38208</v>
      </c>
      <c r="J157" s="62"/>
      <c r="K157" s="62"/>
      <c r="L157" s="62"/>
      <c r="M157" s="62"/>
      <c r="N157" s="62" t="s">
        <v>37</v>
      </c>
      <c r="O157" s="62" t="s">
        <v>37</v>
      </c>
      <c r="P157" s="62" t="s">
        <v>37</v>
      </c>
      <c r="Q157" s="62" t="s">
        <v>37</v>
      </c>
      <c r="R157" s="62" t="s">
        <v>37</v>
      </c>
      <c r="S157" s="62" t="s">
        <v>37</v>
      </c>
      <c r="T157" s="62" t="s">
        <v>37</v>
      </c>
      <c r="U157" s="62" t="s">
        <v>37</v>
      </c>
      <c r="V157" s="62" t="s">
        <v>37</v>
      </c>
      <c r="W157" s="62" t="s">
        <v>37</v>
      </c>
      <c r="X157" s="62" t="s">
        <v>37</v>
      </c>
      <c r="Y157" s="62" t="s">
        <v>37</v>
      </c>
      <c r="Z157" s="62" t="s">
        <v>37</v>
      </c>
      <c r="AA157" s="62" t="s">
        <v>37</v>
      </c>
      <c r="AB157" s="62" t="s">
        <v>37</v>
      </c>
      <c r="AC157" s="62" t="s">
        <v>37</v>
      </c>
      <c r="AD157" s="62" t="s">
        <v>37</v>
      </c>
      <c r="AE157" s="62" t="s">
        <v>37</v>
      </c>
      <c r="AF157" s="62" t="s">
        <v>37</v>
      </c>
      <c r="AG157" s="62" t="s">
        <v>37</v>
      </c>
      <c r="AH157" s="63" t="s">
        <v>37</v>
      </c>
      <c r="AI157" s="56"/>
    </row>
    <row r="158" spans="1:35" s="39" customFormat="1" outlineLevel="1" x14ac:dyDescent="0.15">
      <c r="A158" s="59">
        <f>OvoTotal!I89</f>
        <v>44648</v>
      </c>
      <c r="B158" s="38">
        <f t="shared" si="2"/>
        <v>14</v>
      </c>
      <c r="C158" s="89">
        <v>0.1535</v>
      </c>
      <c r="D158" s="62">
        <v>31752</v>
      </c>
      <c r="E158" s="62">
        <v>31752</v>
      </c>
      <c r="F158" s="62"/>
      <c r="G158" s="62"/>
      <c r="H158" s="62">
        <v>29376</v>
      </c>
      <c r="I158" s="62">
        <v>32256</v>
      </c>
      <c r="J158" s="62"/>
      <c r="K158" s="62"/>
      <c r="L158" s="62"/>
      <c r="M158" s="62"/>
      <c r="N158" s="62" t="s">
        <v>37</v>
      </c>
      <c r="O158" s="62" t="s">
        <v>37</v>
      </c>
      <c r="P158" s="62" t="s">
        <v>37</v>
      </c>
      <c r="Q158" s="62" t="s">
        <v>37</v>
      </c>
      <c r="R158" s="62" t="s">
        <v>37</v>
      </c>
      <c r="S158" s="62" t="s">
        <v>37</v>
      </c>
      <c r="T158" s="62" t="s">
        <v>37</v>
      </c>
      <c r="U158" s="62" t="s">
        <v>37</v>
      </c>
      <c r="V158" s="62" t="s">
        <v>37</v>
      </c>
      <c r="W158" s="62" t="s">
        <v>37</v>
      </c>
      <c r="X158" s="62" t="s">
        <v>37</v>
      </c>
      <c r="Y158" s="62" t="s">
        <v>37</v>
      </c>
      <c r="Z158" s="62" t="s">
        <v>37</v>
      </c>
      <c r="AA158" s="62" t="s">
        <v>37</v>
      </c>
      <c r="AB158" s="62" t="s">
        <v>37</v>
      </c>
      <c r="AC158" s="62" t="s">
        <v>37</v>
      </c>
      <c r="AD158" s="62" t="s">
        <v>37</v>
      </c>
      <c r="AE158" s="62" t="s">
        <v>37</v>
      </c>
      <c r="AF158" s="62" t="s">
        <v>37</v>
      </c>
      <c r="AG158" s="62" t="s">
        <v>37</v>
      </c>
      <c r="AH158" s="63" t="s">
        <v>37</v>
      </c>
      <c r="AI158" s="56"/>
    </row>
    <row r="159" spans="1:35" s="39" customFormat="1" outlineLevel="1" x14ac:dyDescent="0.15">
      <c r="A159" s="59">
        <f>OvoTotal!I90</f>
        <v>44649</v>
      </c>
      <c r="B159" s="38">
        <f t="shared" si="2"/>
        <v>14</v>
      </c>
      <c r="C159" s="89">
        <v>0.1535</v>
      </c>
      <c r="D159" s="62">
        <v>29232</v>
      </c>
      <c r="E159" s="62">
        <v>29232</v>
      </c>
      <c r="F159" s="62"/>
      <c r="G159" s="62"/>
      <c r="H159" s="62">
        <v>29376</v>
      </c>
      <c r="I159" s="62">
        <v>32256</v>
      </c>
      <c r="J159" s="62"/>
      <c r="K159" s="62"/>
      <c r="L159" s="62"/>
      <c r="M159" s="62"/>
      <c r="N159" s="62" t="s">
        <v>37</v>
      </c>
      <c r="O159" s="62" t="s">
        <v>37</v>
      </c>
      <c r="P159" s="62" t="s">
        <v>37</v>
      </c>
      <c r="Q159" s="62" t="s">
        <v>37</v>
      </c>
      <c r="R159" s="62" t="s">
        <v>37</v>
      </c>
      <c r="S159" s="62" t="s">
        <v>37</v>
      </c>
      <c r="T159" s="62" t="s">
        <v>37</v>
      </c>
      <c r="U159" s="62" t="s">
        <v>37</v>
      </c>
      <c r="V159" s="62" t="s">
        <v>37</v>
      </c>
      <c r="W159" s="62" t="s">
        <v>37</v>
      </c>
      <c r="X159" s="62" t="s">
        <v>37</v>
      </c>
      <c r="Y159" s="62" t="s">
        <v>37</v>
      </c>
      <c r="Z159" s="62" t="s">
        <v>37</v>
      </c>
      <c r="AA159" s="62" t="s">
        <v>37</v>
      </c>
      <c r="AB159" s="62" t="s">
        <v>37</v>
      </c>
      <c r="AC159" s="62" t="s">
        <v>37</v>
      </c>
      <c r="AD159" s="62" t="s">
        <v>37</v>
      </c>
      <c r="AE159" s="62" t="s">
        <v>37</v>
      </c>
      <c r="AF159" s="62" t="s">
        <v>37</v>
      </c>
      <c r="AG159" s="62" t="s">
        <v>37</v>
      </c>
      <c r="AH159" s="63" t="s">
        <v>37</v>
      </c>
      <c r="AI159" s="56"/>
    </row>
    <row r="160" spans="1:35" s="39" customFormat="1" outlineLevel="1" x14ac:dyDescent="0.15">
      <c r="A160" s="59">
        <f>OvoTotal!I91</f>
        <v>44650</v>
      </c>
      <c r="B160" s="38">
        <f t="shared" si="2"/>
        <v>14</v>
      </c>
      <c r="C160" s="89">
        <v>0.1535</v>
      </c>
      <c r="D160" s="62">
        <v>28728</v>
      </c>
      <c r="E160" s="62">
        <v>28728</v>
      </c>
      <c r="F160" s="62"/>
      <c r="G160" s="62"/>
      <c r="H160" s="62">
        <v>29376</v>
      </c>
      <c r="I160" s="62">
        <v>32256</v>
      </c>
      <c r="J160" s="62"/>
      <c r="K160" s="62"/>
      <c r="L160" s="62"/>
      <c r="M160" s="62"/>
      <c r="N160" s="62" t="s">
        <v>37</v>
      </c>
      <c r="O160" s="62" t="s">
        <v>37</v>
      </c>
      <c r="P160" s="62" t="s">
        <v>37</v>
      </c>
      <c r="Q160" s="62" t="s">
        <v>37</v>
      </c>
      <c r="R160" s="62" t="s">
        <v>37</v>
      </c>
      <c r="S160" s="62" t="s">
        <v>37</v>
      </c>
      <c r="T160" s="62" t="s">
        <v>37</v>
      </c>
      <c r="U160" s="62" t="s">
        <v>37</v>
      </c>
      <c r="V160" s="62" t="s">
        <v>37</v>
      </c>
      <c r="W160" s="62" t="s">
        <v>37</v>
      </c>
      <c r="X160" s="62" t="s">
        <v>37</v>
      </c>
      <c r="Y160" s="62" t="s">
        <v>37</v>
      </c>
      <c r="Z160" s="62" t="s">
        <v>37</v>
      </c>
      <c r="AA160" s="62" t="s">
        <v>37</v>
      </c>
      <c r="AB160" s="62" t="s">
        <v>37</v>
      </c>
      <c r="AC160" s="62" t="s">
        <v>37</v>
      </c>
      <c r="AD160" s="62" t="s">
        <v>37</v>
      </c>
      <c r="AE160" s="62" t="s">
        <v>37</v>
      </c>
      <c r="AF160" s="62" t="s">
        <v>37</v>
      </c>
      <c r="AG160" s="62" t="s">
        <v>37</v>
      </c>
      <c r="AH160" s="63" t="s">
        <v>37</v>
      </c>
      <c r="AI160" s="56"/>
    </row>
    <row r="161" spans="1:35" s="39" customFormat="1" outlineLevel="1" x14ac:dyDescent="0.15">
      <c r="A161" s="59">
        <f>OvoTotal!I92</f>
        <v>44651</v>
      </c>
      <c r="B161" s="38">
        <f t="shared" si="2"/>
        <v>14</v>
      </c>
      <c r="C161" s="89">
        <v>0.1535</v>
      </c>
      <c r="D161" s="62">
        <v>31752</v>
      </c>
      <c r="E161" s="62">
        <v>31752</v>
      </c>
      <c r="F161" s="62"/>
      <c r="G161" s="62"/>
      <c r="H161" s="62">
        <v>32064</v>
      </c>
      <c r="I161" s="62">
        <v>30720</v>
      </c>
      <c r="J161" s="62"/>
      <c r="K161" s="62"/>
      <c r="L161" s="62"/>
      <c r="M161" s="62"/>
      <c r="N161" s="62" t="s">
        <v>37</v>
      </c>
      <c r="O161" s="62" t="s">
        <v>37</v>
      </c>
      <c r="P161" s="62" t="s">
        <v>37</v>
      </c>
      <c r="Q161" s="62" t="s">
        <v>37</v>
      </c>
      <c r="R161" s="62" t="s">
        <v>37</v>
      </c>
      <c r="S161" s="62" t="s">
        <v>37</v>
      </c>
      <c r="T161" s="62" t="s">
        <v>37</v>
      </c>
      <c r="U161" s="62" t="s">
        <v>37</v>
      </c>
      <c r="V161" s="62" t="s">
        <v>37</v>
      </c>
      <c r="W161" s="62" t="s">
        <v>37</v>
      </c>
      <c r="X161" s="62" t="s">
        <v>37</v>
      </c>
      <c r="Y161" s="62" t="s">
        <v>37</v>
      </c>
      <c r="Z161" s="62" t="s">
        <v>37</v>
      </c>
      <c r="AA161" s="62" t="s">
        <v>37</v>
      </c>
      <c r="AB161" s="62" t="s">
        <v>37</v>
      </c>
      <c r="AC161" s="62" t="s">
        <v>37</v>
      </c>
      <c r="AD161" s="62" t="s">
        <v>37</v>
      </c>
      <c r="AE161" s="62" t="s">
        <v>37</v>
      </c>
      <c r="AF161" s="62" t="s">
        <v>37</v>
      </c>
      <c r="AG161" s="62" t="s">
        <v>37</v>
      </c>
      <c r="AH161" s="63" t="s">
        <v>37</v>
      </c>
      <c r="AI161" s="56"/>
    </row>
    <row r="162" spans="1:35" s="39" customFormat="1" x14ac:dyDescent="0.15">
      <c r="A162" s="59"/>
      <c r="B162" s="38">
        <f>SUBTOTAL(1,B155:B161)</f>
        <v>13.571428571428571</v>
      </c>
      <c r="C162" s="89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66"/>
      <c r="AI162" s="56"/>
    </row>
    <row r="163" spans="1:35" s="39" customFormat="1" outlineLevel="1" x14ac:dyDescent="0.15">
      <c r="A163" s="59">
        <f>OvoTotal!I93</f>
        <v>44652</v>
      </c>
      <c r="B163" s="38">
        <f t="shared" si="2"/>
        <v>14</v>
      </c>
      <c r="C163" s="89">
        <v>0.1535</v>
      </c>
      <c r="D163" s="62">
        <v>31164</v>
      </c>
      <c r="E163" s="62">
        <v>31164</v>
      </c>
      <c r="F163" s="62"/>
      <c r="G163" s="62"/>
      <c r="H163" s="62">
        <v>29376</v>
      </c>
      <c r="I163" s="62">
        <v>31584</v>
      </c>
      <c r="J163" s="62"/>
      <c r="K163" s="62"/>
      <c r="L163" s="62"/>
      <c r="M163" s="62"/>
      <c r="N163" s="62" t="s">
        <v>37</v>
      </c>
      <c r="O163" s="62" t="s">
        <v>37</v>
      </c>
      <c r="P163" s="62" t="s">
        <v>37</v>
      </c>
      <c r="Q163" s="62" t="s">
        <v>37</v>
      </c>
      <c r="R163" s="62" t="s">
        <v>37</v>
      </c>
      <c r="S163" s="62" t="s">
        <v>37</v>
      </c>
      <c r="T163" s="62" t="s">
        <v>37</v>
      </c>
      <c r="U163" s="62" t="s">
        <v>37</v>
      </c>
      <c r="V163" s="62" t="s">
        <v>37</v>
      </c>
      <c r="W163" s="62" t="s">
        <v>37</v>
      </c>
      <c r="X163" s="62" t="s">
        <v>37</v>
      </c>
      <c r="Y163" s="62" t="s">
        <v>37</v>
      </c>
      <c r="Z163" s="62" t="s">
        <v>37</v>
      </c>
      <c r="AA163" s="62" t="s">
        <v>37</v>
      </c>
      <c r="AB163" s="62" t="s">
        <v>37</v>
      </c>
      <c r="AC163" s="62" t="s">
        <v>37</v>
      </c>
      <c r="AD163" s="62" t="s">
        <v>37</v>
      </c>
      <c r="AE163" s="62" t="s">
        <v>37</v>
      </c>
      <c r="AF163" s="62" t="s">
        <v>37</v>
      </c>
      <c r="AG163" s="62" t="s">
        <v>37</v>
      </c>
      <c r="AH163" s="63" t="s">
        <v>37</v>
      </c>
      <c r="AI163" s="56"/>
    </row>
    <row r="164" spans="1:35" s="39" customFormat="1" outlineLevel="1" x14ac:dyDescent="0.15">
      <c r="A164" s="59">
        <f>OvoTotal!I94</f>
        <v>44653</v>
      </c>
      <c r="B164" s="38">
        <f t="shared" si="2"/>
        <v>14</v>
      </c>
      <c r="C164" s="89">
        <v>0.1535</v>
      </c>
      <c r="D164" s="62">
        <v>30240</v>
      </c>
      <c r="E164" s="62">
        <v>30240</v>
      </c>
      <c r="F164" s="62"/>
      <c r="G164" s="62"/>
      <c r="H164" s="62">
        <v>31104</v>
      </c>
      <c r="I164" s="62">
        <v>28146</v>
      </c>
      <c r="J164" s="62"/>
      <c r="K164" s="62"/>
      <c r="L164" s="62"/>
      <c r="M164" s="62"/>
      <c r="N164" s="62" t="s">
        <v>37</v>
      </c>
      <c r="O164" s="62" t="s">
        <v>37</v>
      </c>
      <c r="P164" s="62" t="s">
        <v>37</v>
      </c>
      <c r="Q164" s="62" t="s">
        <v>37</v>
      </c>
      <c r="R164" s="62" t="s">
        <v>37</v>
      </c>
      <c r="S164" s="62" t="s">
        <v>37</v>
      </c>
      <c r="T164" s="62" t="s">
        <v>37</v>
      </c>
      <c r="U164" s="62" t="s">
        <v>37</v>
      </c>
      <c r="V164" s="62" t="s">
        <v>37</v>
      </c>
      <c r="W164" s="62" t="s">
        <v>37</v>
      </c>
      <c r="X164" s="62" t="s">
        <v>37</v>
      </c>
      <c r="Y164" s="62" t="s">
        <v>37</v>
      </c>
      <c r="Z164" s="62" t="s">
        <v>37</v>
      </c>
      <c r="AA164" s="62" t="s">
        <v>37</v>
      </c>
      <c r="AB164" s="62" t="s">
        <v>37</v>
      </c>
      <c r="AC164" s="62" t="s">
        <v>37</v>
      </c>
      <c r="AD164" s="62" t="s">
        <v>37</v>
      </c>
      <c r="AE164" s="62" t="s">
        <v>37</v>
      </c>
      <c r="AF164" s="62" t="s">
        <v>37</v>
      </c>
      <c r="AG164" s="62" t="s">
        <v>37</v>
      </c>
      <c r="AH164" s="63" t="s">
        <v>37</v>
      </c>
      <c r="AI164" s="56"/>
    </row>
    <row r="165" spans="1:35" s="39" customFormat="1" outlineLevel="1" x14ac:dyDescent="0.15">
      <c r="A165" s="59">
        <f>OvoTotal!I95</f>
        <v>44654</v>
      </c>
      <c r="B165" s="38">
        <f t="shared" si="2"/>
        <v>14</v>
      </c>
      <c r="C165" s="89">
        <v>0.1535</v>
      </c>
      <c r="D165" s="62">
        <v>29568</v>
      </c>
      <c r="E165" s="62">
        <v>29568</v>
      </c>
      <c r="F165" s="62"/>
      <c r="G165" s="62"/>
      <c r="H165" s="62">
        <v>31104</v>
      </c>
      <c r="I165" s="62">
        <v>28146</v>
      </c>
      <c r="J165" s="62"/>
      <c r="K165" s="62"/>
      <c r="L165" s="62"/>
      <c r="M165" s="62"/>
      <c r="N165" s="62" t="s">
        <v>37</v>
      </c>
      <c r="O165" s="62" t="s">
        <v>37</v>
      </c>
      <c r="P165" s="62" t="s">
        <v>37</v>
      </c>
      <c r="Q165" s="62" t="s">
        <v>37</v>
      </c>
      <c r="R165" s="62" t="s">
        <v>37</v>
      </c>
      <c r="S165" s="62" t="s">
        <v>37</v>
      </c>
      <c r="T165" s="62" t="s">
        <v>37</v>
      </c>
      <c r="U165" s="62" t="s">
        <v>37</v>
      </c>
      <c r="V165" s="62" t="s">
        <v>37</v>
      </c>
      <c r="W165" s="62" t="s">
        <v>37</v>
      </c>
      <c r="X165" s="62" t="s">
        <v>37</v>
      </c>
      <c r="Y165" s="62" t="s">
        <v>37</v>
      </c>
      <c r="Z165" s="62" t="s">
        <v>37</v>
      </c>
      <c r="AA165" s="62" t="s">
        <v>37</v>
      </c>
      <c r="AB165" s="62" t="s">
        <v>37</v>
      </c>
      <c r="AC165" s="62" t="s">
        <v>37</v>
      </c>
      <c r="AD165" s="62" t="s">
        <v>37</v>
      </c>
      <c r="AE165" s="62" t="s">
        <v>37</v>
      </c>
      <c r="AF165" s="62" t="s">
        <v>37</v>
      </c>
      <c r="AG165" s="62" t="s">
        <v>37</v>
      </c>
      <c r="AH165" s="63" t="s">
        <v>37</v>
      </c>
      <c r="AI165" s="56"/>
    </row>
    <row r="166" spans="1:35" s="39" customFormat="1" outlineLevel="1" x14ac:dyDescent="0.15">
      <c r="A166" s="59">
        <f>OvoTotal!I96</f>
        <v>44655</v>
      </c>
      <c r="B166" s="38">
        <f t="shared" si="2"/>
        <v>15</v>
      </c>
      <c r="C166" s="89">
        <v>0.1535</v>
      </c>
      <c r="D166" s="62">
        <v>28728</v>
      </c>
      <c r="E166" s="62">
        <v>29232</v>
      </c>
      <c r="F166" s="62"/>
      <c r="G166" s="62"/>
      <c r="H166" s="62">
        <v>25920</v>
      </c>
      <c r="I166" s="62">
        <v>33888</v>
      </c>
      <c r="J166" s="62"/>
      <c r="K166" s="62"/>
      <c r="L166" s="62"/>
      <c r="M166" s="62"/>
      <c r="N166" s="62" t="s">
        <v>37</v>
      </c>
      <c r="O166" s="62" t="s">
        <v>37</v>
      </c>
      <c r="P166" s="62" t="s">
        <v>37</v>
      </c>
      <c r="Q166" s="62" t="s">
        <v>37</v>
      </c>
      <c r="R166" s="62" t="s">
        <v>37</v>
      </c>
      <c r="S166" s="62" t="s">
        <v>37</v>
      </c>
      <c r="T166" s="62" t="s">
        <v>37</v>
      </c>
      <c r="U166" s="62" t="s">
        <v>37</v>
      </c>
      <c r="V166" s="62" t="s">
        <v>37</v>
      </c>
      <c r="W166" s="62" t="s">
        <v>37</v>
      </c>
      <c r="X166" s="62" t="s">
        <v>37</v>
      </c>
      <c r="Y166" s="62" t="s">
        <v>37</v>
      </c>
      <c r="Z166" s="62" t="s">
        <v>37</v>
      </c>
      <c r="AA166" s="62" t="s">
        <v>37</v>
      </c>
      <c r="AB166" s="62" t="s">
        <v>37</v>
      </c>
      <c r="AC166" s="62" t="s">
        <v>37</v>
      </c>
      <c r="AD166" s="62" t="s">
        <v>37</v>
      </c>
      <c r="AE166" s="62" t="s">
        <v>37</v>
      </c>
      <c r="AF166" s="62" t="s">
        <v>37</v>
      </c>
      <c r="AG166" s="62" t="s">
        <v>37</v>
      </c>
      <c r="AH166" s="63" t="s">
        <v>37</v>
      </c>
      <c r="AI166" s="56"/>
    </row>
    <row r="167" spans="1:35" s="39" customFormat="1" outlineLevel="1" x14ac:dyDescent="0.15">
      <c r="A167" s="59">
        <f>OvoTotal!I97</f>
        <v>44656</v>
      </c>
      <c r="B167" s="38">
        <f t="shared" si="2"/>
        <v>15</v>
      </c>
      <c r="C167" s="89">
        <v>0.1535</v>
      </c>
      <c r="D167" s="62">
        <v>28728</v>
      </c>
      <c r="E167" s="62">
        <v>28728</v>
      </c>
      <c r="F167" s="62"/>
      <c r="G167" s="62"/>
      <c r="H167" s="62">
        <v>25056</v>
      </c>
      <c r="I167" s="62">
        <v>37248</v>
      </c>
      <c r="J167" s="62"/>
      <c r="K167" s="62"/>
      <c r="L167" s="62"/>
      <c r="M167" s="62"/>
      <c r="N167" s="62" t="s">
        <v>37</v>
      </c>
      <c r="O167" s="62" t="s">
        <v>37</v>
      </c>
      <c r="P167" s="62" t="s">
        <v>37</v>
      </c>
      <c r="Q167" s="62" t="s">
        <v>37</v>
      </c>
      <c r="R167" s="62" t="s">
        <v>37</v>
      </c>
      <c r="S167" s="62" t="s">
        <v>37</v>
      </c>
      <c r="T167" s="62" t="s">
        <v>37</v>
      </c>
      <c r="U167" s="62" t="s">
        <v>37</v>
      </c>
      <c r="V167" s="62" t="s">
        <v>37</v>
      </c>
      <c r="W167" s="62" t="s">
        <v>37</v>
      </c>
      <c r="X167" s="62" t="s">
        <v>37</v>
      </c>
      <c r="Y167" s="62" t="s">
        <v>37</v>
      </c>
      <c r="Z167" s="62" t="s">
        <v>37</v>
      </c>
      <c r="AA167" s="62" t="s">
        <v>37</v>
      </c>
      <c r="AB167" s="62" t="s">
        <v>37</v>
      </c>
      <c r="AC167" s="62" t="s">
        <v>37</v>
      </c>
      <c r="AD167" s="62" t="s">
        <v>37</v>
      </c>
      <c r="AE167" s="62" t="s">
        <v>37</v>
      </c>
      <c r="AF167" s="62" t="s">
        <v>37</v>
      </c>
      <c r="AG167" s="62" t="s">
        <v>37</v>
      </c>
      <c r="AH167" s="63" t="s">
        <v>37</v>
      </c>
      <c r="AI167" s="56"/>
    </row>
    <row r="168" spans="1:35" s="39" customFormat="1" outlineLevel="1" x14ac:dyDescent="0.15">
      <c r="A168" s="59">
        <f>OvoTotal!I98</f>
        <v>44657</v>
      </c>
      <c r="B168" s="38">
        <f t="shared" si="2"/>
        <v>15</v>
      </c>
      <c r="C168" s="89">
        <v>0.1535</v>
      </c>
      <c r="D168" s="62">
        <v>28728</v>
      </c>
      <c r="E168" s="62">
        <v>28728</v>
      </c>
      <c r="F168" s="62"/>
      <c r="G168" s="62"/>
      <c r="H168" s="62">
        <v>31282</v>
      </c>
      <c r="I168" s="62">
        <v>27648</v>
      </c>
      <c r="J168" s="62"/>
      <c r="K168" s="62"/>
      <c r="L168" s="62"/>
      <c r="M168" s="62"/>
      <c r="N168" s="62" t="s">
        <v>37</v>
      </c>
      <c r="O168" s="62" t="s">
        <v>37</v>
      </c>
      <c r="P168" s="62" t="s">
        <v>37</v>
      </c>
      <c r="Q168" s="62" t="s">
        <v>37</v>
      </c>
      <c r="R168" s="62" t="s">
        <v>37</v>
      </c>
      <c r="S168" s="62" t="s">
        <v>37</v>
      </c>
      <c r="T168" s="62" t="s">
        <v>37</v>
      </c>
      <c r="U168" s="62" t="s">
        <v>37</v>
      </c>
      <c r="V168" s="62" t="s">
        <v>37</v>
      </c>
      <c r="W168" s="62" t="s">
        <v>37</v>
      </c>
      <c r="X168" s="62" t="s">
        <v>37</v>
      </c>
      <c r="Y168" s="62" t="s">
        <v>37</v>
      </c>
      <c r="Z168" s="62" t="s">
        <v>37</v>
      </c>
      <c r="AA168" s="62" t="s">
        <v>37</v>
      </c>
      <c r="AB168" s="62" t="s">
        <v>37</v>
      </c>
      <c r="AC168" s="62" t="s">
        <v>37</v>
      </c>
      <c r="AD168" s="62" t="s">
        <v>37</v>
      </c>
      <c r="AE168" s="62" t="s">
        <v>37</v>
      </c>
      <c r="AF168" s="62" t="s">
        <v>37</v>
      </c>
      <c r="AG168" s="62" t="s">
        <v>37</v>
      </c>
      <c r="AH168" s="63" t="s">
        <v>37</v>
      </c>
      <c r="AI168" s="56"/>
    </row>
    <row r="169" spans="1:35" s="39" customFormat="1" outlineLevel="1" x14ac:dyDescent="0.15">
      <c r="A169" s="59">
        <f>OvoTotal!I99</f>
        <v>44658</v>
      </c>
      <c r="B169" s="38">
        <f t="shared" si="2"/>
        <v>15</v>
      </c>
      <c r="C169" s="89">
        <v>0.1535</v>
      </c>
      <c r="D169" s="62">
        <v>28728</v>
      </c>
      <c r="E169" s="62">
        <v>28728</v>
      </c>
      <c r="F169" s="62"/>
      <c r="G169" s="62"/>
      <c r="H169" s="62">
        <v>33614</v>
      </c>
      <c r="I169" s="62">
        <v>31680</v>
      </c>
      <c r="J169" s="62"/>
      <c r="K169" s="62"/>
      <c r="L169" s="62"/>
      <c r="M169" s="62"/>
      <c r="N169" s="62" t="s">
        <v>37</v>
      </c>
      <c r="O169" s="62" t="s">
        <v>37</v>
      </c>
      <c r="P169" s="62" t="s">
        <v>37</v>
      </c>
      <c r="Q169" s="62" t="s">
        <v>37</v>
      </c>
      <c r="R169" s="62" t="s">
        <v>37</v>
      </c>
      <c r="S169" s="62" t="s">
        <v>37</v>
      </c>
      <c r="T169" s="62" t="s">
        <v>37</v>
      </c>
      <c r="U169" s="62" t="s">
        <v>37</v>
      </c>
      <c r="V169" s="62" t="s">
        <v>37</v>
      </c>
      <c r="W169" s="62" t="s">
        <v>37</v>
      </c>
      <c r="X169" s="62" t="s">
        <v>37</v>
      </c>
      <c r="Y169" s="62" t="s">
        <v>37</v>
      </c>
      <c r="Z169" s="62" t="s">
        <v>37</v>
      </c>
      <c r="AA169" s="62" t="s">
        <v>37</v>
      </c>
      <c r="AB169" s="62" t="s">
        <v>37</v>
      </c>
      <c r="AC169" s="62" t="s">
        <v>37</v>
      </c>
      <c r="AD169" s="62" t="s">
        <v>37</v>
      </c>
      <c r="AE169" s="62" t="s">
        <v>37</v>
      </c>
      <c r="AF169" s="62" t="s">
        <v>37</v>
      </c>
      <c r="AG169" s="62" t="s">
        <v>37</v>
      </c>
      <c r="AH169" s="63" t="s">
        <v>37</v>
      </c>
      <c r="AI169" s="56"/>
    </row>
    <row r="170" spans="1:35" s="39" customFormat="1" x14ac:dyDescent="0.15">
      <c r="A170" s="59"/>
      <c r="B170" s="38">
        <f>SUBTOTAL(1,B163:B169)</f>
        <v>14.571428571428571</v>
      </c>
      <c r="C170" s="9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66"/>
      <c r="AI170" s="56"/>
    </row>
    <row r="171" spans="1:35" s="39" customFormat="1" outlineLevel="1" x14ac:dyDescent="0.15">
      <c r="A171" s="59">
        <f>OvoTotal!I100</f>
        <v>44659</v>
      </c>
      <c r="B171" s="38">
        <f t="shared" si="2"/>
        <v>15</v>
      </c>
      <c r="C171" s="89">
        <v>0.1535</v>
      </c>
      <c r="D171" s="62">
        <v>29568</v>
      </c>
      <c r="E171" s="62">
        <v>29568</v>
      </c>
      <c r="F171" s="62"/>
      <c r="G171" s="62"/>
      <c r="H171" s="62">
        <v>31008</v>
      </c>
      <c r="I171" s="62">
        <v>32832</v>
      </c>
      <c r="J171" s="62"/>
      <c r="K171" s="62"/>
      <c r="L171" s="62"/>
      <c r="M171" s="62"/>
      <c r="N171" s="62" t="s">
        <v>37</v>
      </c>
      <c r="O171" s="62" t="s">
        <v>37</v>
      </c>
      <c r="P171" s="62" t="s">
        <v>37</v>
      </c>
      <c r="Q171" s="62" t="s">
        <v>37</v>
      </c>
      <c r="R171" s="62" t="s">
        <v>37</v>
      </c>
      <c r="S171" s="62" t="s">
        <v>37</v>
      </c>
      <c r="T171" s="62" t="s">
        <v>37</v>
      </c>
      <c r="U171" s="62" t="s">
        <v>37</v>
      </c>
      <c r="V171" s="62" t="s">
        <v>37</v>
      </c>
      <c r="W171" s="62" t="s">
        <v>37</v>
      </c>
      <c r="X171" s="62" t="s">
        <v>37</v>
      </c>
      <c r="Y171" s="62" t="s">
        <v>37</v>
      </c>
      <c r="Z171" s="62" t="s">
        <v>37</v>
      </c>
      <c r="AA171" s="62" t="s">
        <v>37</v>
      </c>
      <c r="AB171" s="62" t="s">
        <v>37</v>
      </c>
      <c r="AC171" s="62" t="s">
        <v>37</v>
      </c>
      <c r="AD171" s="62" t="s">
        <v>37</v>
      </c>
      <c r="AE171" s="62" t="s">
        <v>37</v>
      </c>
      <c r="AF171" s="62" t="s">
        <v>37</v>
      </c>
      <c r="AG171" s="62" t="s">
        <v>37</v>
      </c>
      <c r="AH171" s="63" t="s">
        <v>37</v>
      </c>
      <c r="AI171" s="56"/>
    </row>
    <row r="172" spans="1:35" s="39" customFormat="1" outlineLevel="1" x14ac:dyDescent="0.15">
      <c r="A172" s="59">
        <f>OvoTotal!I101</f>
        <v>44660</v>
      </c>
      <c r="B172" s="38">
        <f t="shared" si="2"/>
        <v>15</v>
      </c>
      <c r="C172" s="89">
        <v>0.1535</v>
      </c>
      <c r="D172" s="62">
        <v>30240</v>
      </c>
      <c r="E172" s="62">
        <v>30240</v>
      </c>
      <c r="F172" s="62"/>
      <c r="G172" s="62"/>
      <c r="H172" s="62">
        <v>28128</v>
      </c>
      <c r="I172" s="62">
        <v>33408</v>
      </c>
      <c r="J172" s="62"/>
      <c r="K172" s="62"/>
      <c r="L172" s="62"/>
      <c r="M172" s="62"/>
      <c r="N172" s="62" t="s">
        <v>37</v>
      </c>
      <c r="O172" s="62" t="s">
        <v>37</v>
      </c>
      <c r="P172" s="62" t="s">
        <v>37</v>
      </c>
      <c r="Q172" s="62" t="s">
        <v>37</v>
      </c>
      <c r="R172" s="62" t="s">
        <v>37</v>
      </c>
      <c r="S172" s="62" t="s">
        <v>37</v>
      </c>
      <c r="T172" s="62" t="s">
        <v>37</v>
      </c>
      <c r="U172" s="62" t="s">
        <v>37</v>
      </c>
      <c r="V172" s="62" t="s">
        <v>37</v>
      </c>
      <c r="W172" s="62" t="s">
        <v>37</v>
      </c>
      <c r="X172" s="62" t="s">
        <v>37</v>
      </c>
      <c r="Y172" s="62" t="s">
        <v>37</v>
      </c>
      <c r="Z172" s="62" t="s">
        <v>37</v>
      </c>
      <c r="AA172" s="62" t="s">
        <v>37</v>
      </c>
      <c r="AB172" s="62" t="s">
        <v>37</v>
      </c>
      <c r="AC172" s="62" t="s">
        <v>37</v>
      </c>
      <c r="AD172" s="62" t="s">
        <v>37</v>
      </c>
      <c r="AE172" s="62" t="s">
        <v>37</v>
      </c>
      <c r="AF172" s="62" t="s">
        <v>37</v>
      </c>
      <c r="AG172" s="62" t="s">
        <v>37</v>
      </c>
      <c r="AH172" s="63" t="s">
        <v>37</v>
      </c>
      <c r="AI172" s="56"/>
    </row>
    <row r="173" spans="1:35" s="39" customFormat="1" outlineLevel="1" x14ac:dyDescent="0.15">
      <c r="A173" s="59">
        <f>OvoTotal!I102</f>
        <v>44661</v>
      </c>
      <c r="B173" s="38">
        <f t="shared" si="2"/>
        <v>15</v>
      </c>
      <c r="C173" s="89">
        <v>0.1535</v>
      </c>
      <c r="D173" s="62">
        <v>28980</v>
      </c>
      <c r="E173" s="62">
        <v>29064</v>
      </c>
      <c r="F173" s="62"/>
      <c r="G173" s="62"/>
      <c r="H173" s="62">
        <v>29376</v>
      </c>
      <c r="I173" s="62">
        <v>31968</v>
      </c>
      <c r="J173" s="62"/>
      <c r="K173" s="62"/>
      <c r="L173" s="62"/>
      <c r="M173" s="62"/>
      <c r="N173" s="62" t="s">
        <v>37</v>
      </c>
      <c r="O173" s="62" t="s">
        <v>37</v>
      </c>
      <c r="P173" s="62" t="s">
        <v>37</v>
      </c>
      <c r="Q173" s="62" t="s">
        <v>37</v>
      </c>
      <c r="R173" s="62" t="s">
        <v>37</v>
      </c>
      <c r="S173" s="62" t="s">
        <v>37</v>
      </c>
      <c r="T173" s="62" t="s">
        <v>37</v>
      </c>
      <c r="U173" s="62" t="s">
        <v>37</v>
      </c>
      <c r="V173" s="62" t="s">
        <v>37</v>
      </c>
      <c r="W173" s="62" t="s">
        <v>37</v>
      </c>
      <c r="X173" s="62" t="s">
        <v>37</v>
      </c>
      <c r="Y173" s="62" t="s">
        <v>37</v>
      </c>
      <c r="Z173" s="62" t="s">
        <v>37</v>
      </c>
      <c r="AA173" s="62" t="s">
        <v>37</v>
      </c>
      <c r="AB173" s="62" t="s">
        <v>37</v>
      </c>
      <c r="AC173" s="62" t="s">
        <v>37</v>
      </c>
      <c r="AD173" s="62" t="s">
        <v>37</v>
      </c>
      <c r="AE173" s="62" t="s">
        <v>37</v>
      </c>
      <c r="AF173" s="62" t="s">
        <v>37</v>
      </c>
      <c r="AG173" s="62" t="s">
        <v>37</v>
      </c>
      <c r="AH173" s="63" t="s">
        <v>37</v>
      </c>
      <c r="AI173" s="56"/>
    </row>
    <row r="174" spans="1:35" s="39" customFormat="1" outlineLevel="1" x14ac:dyDescent="0.15">
      <c r="A174" s="59">
        <f>OvoTotal!I103</f>
        <v>44662</v>
      </c>
      <c r="B174" s="38">
        <f t="shared" si="2"/>
        <v>16</v>
      </c>
      <c r="C174" s="89">
        <v>0.1535</v>
      </c>
      <c r="D174" s="62">
        <v>28728</v>
      </c>
      <c r="E174" s="62">
        <v>28728</v>
      </c>
      <c r="F174" s="62"/>
      <c r="G174" s="62"/>
      <c r="H174" s="62">
        <v>29376</v>
      </c>
      <c r="I174" s="62">
        <v>26592</v>
      </c>
      <c r="J174" s="62"/>
      <c r="K174" s="62"/>
      <c r="L174" s="62"/>
      <c r="M174" s="62"/>
      <c r="N174" s="62" t="s">
        <v>37</v>
      </c>
      <c r="O174" s="62" t="s">
        <v>37</v>
      </c>
      <c r="P174" s="62" t="s">
        <v>37</v>
      </c>
      <c r="Q174" s="62" t="s">
        <v>37</v>
      </c>
      <c r="R174" s="62" t="s">
        <v>37</v>
      </c>
      <c r="S174" s="62" t="s">
        <v>37</v>
      </c>
      <c r="T174" s="62" t="s">
        <v>37</v>
      </c>
      <c r="U174" s="62" t="s">
        <v>37</v>
      </c>
      <c r="V174" s="62" t="s">
        <v>37</v>
      </c>
      <c r="W174" s="62" t="s">
        <v>37</v>
      </c>
      <c r="X174" s="62" t="s">
        <v>37</v>
      </c>
      <c r="Y174" s="62" t="s">
        <v>37</v>
      </c>
      <c r="Z174" s="62" t="s">
        <v>37</v>
      </c>
      <c r="AA174" s="62" t="s">
        <v>37</v>
      </c>
      <c r="AB174" s="62" t="s">
        <v>37</v>
      </c>
      <c r="AC174" s="62" t="s">
        <v>37</v>
      </c>
      <c r="AD174" s="62" t="s">
        <v>37</v>
      </c>
      <c r="AE174" s="62" t="s">
        <v>37</v>
      </c>
      <c r="AF174" s="62" t="s">
        <v>37</v>
      </c>
      <c r="AG174" s="62" t="s">
        <v>37</v>
      </c>
      <c r="AH174" s="63" t="s">
        <v>37</v>
      </c>
      <c r="AI174" s="56"/>
    </row>
    <row r="175" spans="1:35" s="39" customFormat="1" outlineLevel="1" x14ac:dyDescent="0.15">
      <c r="A175" s="59">
        <f>OvoTotal!I104</f>
        <v>44663</v>
      </c>
      <c r="B175" s="38">
        <f t="shared" si="2"/>
        <v>16</v>
      </c>
      <c r="C175" s="89">
        <v>0.1535</v>
      </c>
      <c r="D175" s="62">
        <v>28728</v>
      </c>
      <c r="E175" s="62">
        <v>28728</v>
      </c>
      <c r="F175" s="62"/>
      <c r="G175" s="62"/>
      <c r="H175" s="62">
        <v>32832</v>
      </c>
      <c r="I175" s="62">
        <v>32832</v>
      </c>
      <c r="J175" s="62"/>
      <c r="K175" s="62"/>
      <c r="L175" s="62"/>
      <c r="M175" s="62" t="s">
        <v>37</v>
      </c>
      <c r="N175" s="62" t="s">
        <v>37</v>
      </c>
      <c r="O175" s="62" t="s">
        <v>37</v>
      </c>
      <c r="P175" s="62" t="s">
        <v>37</v>
      </c>
      <c r="Q175" s="62" t="s">
        <v>37</v>
      </c>
      <c r="R175" s="62" t="s">
        <v>37</v>
      </c>
      <c r="S175" s="62" t="s">
        <v>37</v>
      </c>
      <c r="T175" s="62" t="s">
        <v>37</v>
      </c>
      <c r="U175" s="62" t="s">
        <v>37</v>
      </c>
      <c r="V175" s="62" t="s">
        <v>37</v>
      </c>
      <c r="W175" s="62" t="s">
        <v>37</v>
      </c>
      <c r="X175" s="62" t="s">
        <v>37</v>
      </c>
      <c r="Y175" s="62" t="s">
        <v>37</v>
      </c>
      <c r="Z175" s="62" t="s">
        <v>37</v>
      </c>
      <c r="AA175" s="62" t="s">
        <v>37</v>
      </c>
      <c r="AB175" s="62" t="s">
        <v>37</v>
      </c>
      <c r="AC175" s="62" t="s">
        <v>37</v>
      </c>
      <c r="AD175" s="62" t="s">
        <v>37</v>
      </c>
      <c r="AE175" s="62" t="s">
        <v>37</v>
      </c>
      <c r="AF175" s="62" t="s">
        <v>37</v>
      </c>
      <c r="AG175" s="62" t="s">
        <v>37</v>
      </c>
      <c r="AH175" s="63" t="s">
        <v>37</v>
      </c>
      <c r="AI175" s="56"/>
    </row>
    <row r="176" spans="1:35" s="39" customFormat="1" outlineLevel="1" x14ac:dyDescent="0.15">
      <c r="A176" s="59">
        <f>OvoTotal!I105</f>
        <v>44664</v>
      </c>
      <c r="B176" s="38">
        <f t="shared" si="2"/>
        <v>16</v>
      </c>
      <c r="C176" s="89">
        <v>0.1535</v>
      </c>
      <c r="D176" s="62">
        <v>28728</v>
      </c>
      <c r="E176" s="62">
        <v>28728</v>
      </c>
      <c r="F176" s="62"/>
      <c r="G176" s="62"/>
      <c r="H176" s="62">
        <v>32832</v>
      </c>
      <c r="I176" s="62">
        <v>32832</v>
      </c>
      <c r="J176" s="62"/>
      <c r="K176" s="62"/>
      <c r="L176" s="62"/>
      <c r="M176" s="62" t="s">
        <v>37</v>
      </c>
      <c r="N176" s="62" t="s">
        <v>37</v>
      </c>
      <c r="O176" s="62" t="s">
        <v>37</v>
      </c>
      <c r="P176" s="62" t="s">
        <v>37</v>
      </c>
      <c r="Q176" s="62" t="s">
        <v>37</v>
      </c>
      <c r="R176" s="62" t="s">
        <v>37</v>
      </c>
      <c r="S176" s="62" t="s">
        <v>37</v>
      </c>
      <c r="T176" s="62" t="s">
        <v>37</v>
      </c>
      <c r="U176" s="62" t="s">
        <v>37</v>
      </c>
      <c r="V176" s="62" t="s">
        <v>37</v>
      </c>
      <c r="W176" s="62" t="s">
        <v>37</v>
      </c>
      <c r="X176" s="62" t="s">
        <v>37</v>
      </c>
      <c r="Y176" s="62" t="s">
        <v>37</v>
      </c>
      <c r="Z176" s="62" t="s">
        <v>37</v>
      </c>
      <c r="AA176" s="62" t="s">
        <v>37</v>
      </c>
      <c r="AB176" s="62" t="s">
        <v>37</v>
      </c>
      <c r="AC176" s="62" t="s">
        <v>37</v>
      </c>
      <c r="AD176" s="62" t="s">
        <v>37</v>
      </c>
      <c r="AE176" s="62" t="s">
        <v>37</v>
      </c>
      <c r="AF176" s="62" t="s">
        <v>37</v>
      </c>
      <c r="AG176" s="62" t="s">
        <v>37</v>
      </c>
      <c r="AH176" s="63" t="s">
        <v>37</v>
      </c>
      <c r="AI176" s="56"/>
    </row>
    <row r="177" spans="1:35" s="39" customFormat="1" outlineLevel="1" x14ac:dyDescent="0.15">
      <c r="A177" s="59">
        <f>OvoTotal!I106</f>
        <v>44665</v>
      </c>
      <c r="B177" s="38">
        <f t="shared" si="2"/>
        <v>16</v>
      </c>
      <c r="C177" s="89">
        <v>0.1535</v>
      </c>
      <c r="D177" s="62">
        <v>25704</v>
      </c>
      <c r="E177" s="62">
        <v>25704</v>
      </c>
      <c r="F177" s="62"/>
      <c r="G177" s="62"/>
      <c r="H177" s="62">
        <v>32640</v>
      </c>
      <c r="I177" s="62">
        <v>32640</v>
      </c>
      <c r="J177" s="62"/>
      <c r="K177" s="62"/>
      <c r="L177" s="62"/>
      <c r="M177" s="62" t="s">
        <v>37</v>
      </c>
      <c r="N177" s="62" t="s">
        <v>37</v>
      </c>
      <c r="O177" s="62" t="s">
        <v>37</v>
      </c>
      <c r="P177" s="62" t="s">
        <v>37</v>
      </c>
      <c r="Q177" s="62" t="s">
        <v>37</v>
      </c>
      <c r="R177" s="62" t="s">
        <v>37</v>
      </c>
      <c r="S177" s="62" t="s">
        <v>37</v>
      </c>
      <c r="T177" s="62" t="s">
        <v>37</v>
      </c>
      <c r="U177" s="62" t="s">
        <v>37</v>
      </c>
      <c r="V177" s="62" t="s">
        <v>37</v>
      </c>
      <c r="W177" s="62" t="s">
        <v>37</v>
      </c>
      <c r="X177" s="62" t="s">
        <v>37</v>
      </c>
      <c r="Y177" s="62" t="s">
        <v>37</v>
      </c>
      <c r="Z177" s="62" t="s">
        <v>37</v>
      </c>
      <c r="AA177" s="62" t="s">
        <v>37</v>
      </c>
      <c r="AB177" s="62" t="s">
        <v>37</v>
      </c>
      <c r="AC177" s="62" t="s">
        <v>37</v>
      </c>
      <c r="AD177" s="62" t="s">
        <v>37</v>
      </c>
      <c r="AE177" s="62" t="s">
        <v>37</v>
      </c>
      <c r="AF177" s="62" t="s">
        <v>37</v>
      </c>
      <c r="AG177" s="62" t="s">
        <v>37</v>
      </c>
      <c r="AH177" s="63" t="s">
        <v>37</v>
      </c>
      <c r="AI177" s="56"/>
    </row>
    <row r="178" spans="1:35" s="39" customFormat="1" x14ac:dyDescent="0.15">
      <c r="A178" s="59"/>
      <c r="B178" s="38">
        <f>SUBTOTAL(1,B171:B177)</f>
        <v>15.571428571428571</v>
      </c>
      <c r="C178" s="9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66"/>
      <c r="AI178" s="56"/>
    </row>
    <row r="179" spans="1:35" s="39" customFormat="1" outlineLevel="1" x14ac:dyDescent="0.15">
      <c r="A179" s="59">
        <f>OvoTotal!I107</f>
        <v>44666</v>
      </c>
      <c r="B179" s="38">
        <f t="shared" si="2"/>
        <v>16</v>
      </c>
      <c r="C179" s="89">
        <v>0.1535</v>
      </c>
      <c r="D179" s="62">
        <v>29148</v>
      </c>
      <c r="E179" s="62">
        <v>29148</v>
      </c>
      <c r="F179" s="62"/>
      <c r="G179" s="62"/>
      <c r="H179" s="62">
        <v>27168</v>
      </c>
      <c r="I179" s="62">
        <v>27168</v>
      </c>
      <c r="J179" s="62"/>
      <c r="K179" s="62"/>
      <c r="L179" s="62"/>
      <c r="M179" s="62" t="s">
        <v>37</v>
      </c>
      <c r="N179" s="62" t="s">
        <v>37</v>
      </c>
      <c r="O179" s="62" t="s">
        <v>37</v>
      </c>
      <c r="P179" s="62" t="s">
        <v>37</v>
      </c>
      <c r="Q179" s="62" t="s">
        <v>37</v>
      </c>
      <c r="R179" s="62" t="s">
        <v>37</v>
      </c>
      <c r="S179" s="62" t="s">
        <v>37</v>
      </c>
      <c r="T179" s="62" t="s">
        <v>37</v>
      </c>
      <c r="U179" s="62" t="s">
        <v>37</v>
      </c>
      <c r="V179" s="62" t="s">
        <v>37</v>
      </c>
      <c r="W179" s="62" t="s">
        <v>37</v>
      </c>
      <c r="X179" s="62" t="s">
        <v>37</v>
      </c>
      <c r="Y179" s="62" t="s">
        <v>37</v>
      </c>
      <c r="Z179" s="62" t="s">
        <v>37</v>
      </c>
      <c r="AA179" s="62" t="s">
        <v>37</v>
      </c>
      <c r="AB179" s="62" t="s">
        <v>37</v>
      </c>
      <c r="AC179" s="62" t="s">
        <v>37</v>
      </c>
      <c r="AD179" s="62" t="s">
        <v>37</v>
      </c>
      <c r="AE179" s="62" t="s">
        <v>37</v>
      </c>
      <c r="AF179" s="62" t="s">
        <v>37</v>
      </c>
      <c r="AG179" s="62" t="s">
        <v>37</v>
      </c>
      <c r="AH179" s="63" t="s">
        <v>37</v>
      </c>
      <c r="AI179" s="56"/>
    </row>
    <row r="180" spans="1:35" s="39" customFormat="1" outlineLevel="1" x14ac:dyDescent="0.15">
      <c r="A180" s="59">
        <f>OvoTotal!I108</f>
        <v>44667</v>
      </c>
      <c r="B180" s="38">
        <f t="shared" si="2"/>
        <v>16</v>
      </c>
      <c r="C180" s="89">
        <v>0.1535</v>
      </c>
      <c r="D180" s="62">
        <v>29148</v>
      </c>
      <c r="E180" s="62">
        <v>29148</v>
      </c>
      <c r="F180" s="62"/>
      <c r="G180" s="62"/>
      <c r="H180" s="62">
        <v>34176</v>
      </c>
      <c r="I180" s="62">
        <v>34176</v>
      </c>
      <c r="J180" s="62"/>
      <c r="K180" s="62"/>
      <c r="L180" s="62"/>
      <c r="M180" s="62" t="s">
        <v>37</v>
      </c>
      <c r="N180" s="62" t="s">
        <v>37</v>
      </c>
      <c r="O180" s="62" t="s">
        <v>37</v>
      </c>
      <c r="P180" s="62" t="s">
        <v>37</v>
      </c>
      <c r="Q180" s="62" t="s">
        <v>37</v>
      </c>
      <c r="R180" s="62" t="s">
        <v>37</v>
      </c>
      <c r="S180" s="62" t="s">
        <v>37</v>
      </c>
      <c r="T180" s="62" t="s">
        <v>37</v>
      </c>
      <c r="U180" s="62" t="s">
        <v>37</v>
      </c>
      <c r="V180" s="62" t="s">
        <v>37</v>
      </c>
      <c r="W180" s="62" t="s">
        <v>37</v>
      </c>
      <c r="X180" s="62" t="s">
        <v>37</v>
      </c>
      <c r="Y180" s="62" t="s">
        <v>37</v>
      </c>
      <c r="Z180" s="62" t="s">
        <v>37</v>
      </c>
      <c r="AA180" s="62" t="s">
        <v>37</v>
      </c>
      <c r="AB180" s="62" t="s">
        <v>37</v>
      </c>
      <c r="AC180" s="62" t="s">
        <v>37</v>
      </c>
      <c r="AD180" s="62" t="s">
        <v>37</v>
      </c>
      <c r="AE180" s="62" t="s">
        <v>37</v>
      </c>
      <c r="AF180" s="62" t="s">
        <v>37</v>
      </c>
      <c r="AG180" s="62" t="s">
        <v>37</v>
      </c>
      <c r="AH180" s="63" t="s">
        <v>37</v>
      </c>
      <c r="AI180" s="56"/>
    </row>
    <row r="181" spans="1:35" s="39" customFormat="1" outlineLevel="1" x14ac:dyDescent="0.15">
      <c r="A181" s="59">
        <f>OvoTotal!I109</f>
        <v>44668</v>
      </c>
      <c r="B181" s="38">
        <f t="shared" si="2"/>
        <v>16</v>
      </c>
      <c r="C181" s="89">
        <v>0.1535</v>
      </c>
      <c r="D181" s="62">
        <v>27216</v>
      </c>
      <c r="E181" s="62">
        <v>27216</v>
      </c>
      <c r="F181" s="62"/>
      <c r="G181" s="62"/>
      <c r="H181" s="62">
        <v>27936</v>
      </c>
      <c r="I181" s="62">
        <v>27936</v>
      </c>
      <c r="J181" s="62"/>
      <c r="K181" s="62"/>
      <c r="L181" s="62"/>
      <c r="M181" s="62" t="s">
        <v>37</v>
      </c>
      <c r="N181" s="62" t="s">
        <v>37</v>
      </c>
      <c r="O181" s="62" t="s">
        <v>37</v>
      </c>
      <c r="P181" s="62" t="s">
        <v>37</v>
      </c>
      <c r="Q181" s="62" t="s">
        <v>37</v>
      </c>
      <c r="R181" s="62" t="s">
        <v>37</v>
      </c>
      <c r="S181" s="62" t="s">
        <v>37</v>
      </c>
      <c r="T181" s="62" t="s">
        <v>37</v>
      </c>
      <c r="U181" s="62" t="s">
        <v>37</v>
      </c>
      <c r="V181" s="62" t="s">
        <v>37</v>
      </c>
      <c r="W181" s="62" t="s">
        <v>37</v>
      </c>
      <c r="X181" s="62" t="s">
        <v>37</v>
      </c>
      <c r="Y181" s="62" t="s">
        <v>37</v>
      </c>
      <c r="Z181" s="62" t="s">
        <v>37</v>
      </c>
      <c r="AA181" s="62" t="s">
        <v>37</v>
      </c>
      <c r="AB181" s="62" t="s">
        <v>37</v>
      </c>
      <c r="AC181" s="62" t="s">
        <v>37</v>
      </c>
      <c r="AD181" s="62" t="s">
        <v>37</v>
      </c>
      <c r="AE181" s="62" t="s">
        <v>37</v>
      </c>
      <c r="AF181" s="62" t="s">
        <v>37</v>
      </c>
      <c r="AG181" s="62" t="s">
        <v>37</v>
      </c>
      <c r="AH181" s="63" t="s">
        <v>37</v>
      </c>
      <c r="AI181" s="56"/>
    </row>
    <row r="182" spans="1:35" s="39" customFormat="1" outlineLevel="1" x14ac:dyDescent="0.15">
      <c r="A182" s="59">
        <f>OvoTotal!I110</f>
        <v>44669</v>
      </c>
      <c r="B182" s="38">
        <f t="shared" si="2"/>
        <v>17</v>
      </c>
      <c r="C182" s="89">
        <v>0.1535</v>
      </c>
      <c r="D182" s="62">
        <v>28392</v>
      </c>
      <c r="E182" s="62">
        <v>28392</v>
      </c>
      <c r="F182" s="62"/>
      <c r="G182" s="62"/>
      <c r="H182" s="62">
        <v>32832</v>
      </c>
      <c r="I182" s="62">
        <v>32832</v>
      </c>
      <c r="J182" s="62"/>
      <c r="K182" s="62"/>
      <c r="L182" s="62"/>
      <c r="M182" s="62" t="s">
        <v>37</v>
      </c>
      <c r="N182" s="62" t="s">
        <v>37</v>
      </c>
      <c r="O182" s="62" t="s">
        <v>37</v>
      </c>
      <c r="P182" s="62" t="s">
        <v>37</v>
      </c>
      <c r="Q182" s="62" t="s">
        <v>37</v>
      </c>
      <c r="R182" s="62" t="s">
        <v>37</v>
      </c>
      <c r="S182" s="62" t="s">
        <v>37</v>
      </c>
      <c r="T182" s="62" t="s">
        <v>37</v>
      </c>
      <c r="U182" s="62" t="s">
        <v>37</v>
      </c>
      <c r="V182" s="62" t="s">
        <v>37</v>
      </c>
      <c r="W182" s="62" t="s">
        <v>37</v>
      </c>
      <c r="X182" s="62" t="s">
        <v>37</v>
      </c>
      <c r="Y182" s="62" t="s">
        <v>37</v>
      </c>
      <c r="Z182" s="62" t="s">
        <v>37</v>
      </c>
      <c r="AA182" s="62" t="s">
        <v>37</v>
      </c>
      <c r="AB182" s="62" t="s">
        <v>37</v>
      </c>
      <c r="AC182" s="62" t="s">
        <v>37</v>
      </c>
      <c r="AD182" s="62" t="s">
        <v>37</v>
      </c>
      <c r="AE182" s="62" t="s">
        <v>37</v>
      </c>
      <c r="AF182" s="62" t="s">
        <v>37</v>
      </c>
      <c r="AG182" s="62" t="s">
        <v>37</v>
      </c>
      <c r="AH182" s="63" t="s">
        <v>37</v>
      </c>
      <c r="AI182" s="56"/>
    </row>
    <row r="183" spans="1:35" s="39" customFormat="1" outlineLevel="1" x14ac:dyDescent="0.15">
      <c r="A183" s="59">
        <f>OvoTotal!I111</f>
        <v>44670</v>
      </c>
      <c r="B183" s="38">
        <f t="shared" si="2"/>
        <v>17</v>
      </c>
      <c r="C183" s="89">
        <v>0.1535</v>
      </c>
      <c r="D183" s="62">
        <v>27216</v>
      </c>
      <c r="E183" s="62">
        <v>27216</v>
      </c>
      <c r="F183" s="62"/>
      <c r="G183" s="62"/>
      <c r="H183" s="62">
        <v>31200</v>
      </c>
      <c r="I183" s="62">
        <v>31200</v>
      </c>
      <c r="J183" s="62"/>
      <c r="K183" s="62"/>
      <c r="L183" s="62"/>
      <c r="M183" s="62" t="s">
        <v>37</v>
      </c>
      <c r="N183" s="62" t="s">
        <v>37</v>
      </c>
      <c r="O183" s="62" t="s">
        <v>37</v>
      </c>
      <c r="P183" s="62" t="s">
        <v>37</v>
      </c>
      <c r="Q183" s="62" t="s">
        <v>37</v>
      </c>
      <c r="R183" s="62" t="s">
        <v>37</v>
      </c>
      <c r="S183" s="62" t="s">
        <v>37</v>
      </c>
      <c r="T183" s="62" t="s">
        <v>37</v>
      </c>
      <c r="U183" s="62" t="s">
        <v>37</v>
      </c>
      <c r="V183" s="62" t="s">
        <v>37</v>
      </c>
      <c r="W183" s="62" t="s">
        <v>37</v>
      </c>
      <c r="X183" s="62" t="s">
        <v>37</v>
      </c>
      <c r="Y183" s="62" t="s">
        <v>37</v>
      </c>
      <c r="Z183" s="62" t="s">
        <v>37</v>
      </c>
      <c r="AA183" s="62" t="s">
        <v>37</v>
      </c>
      <c r="AB183" s="62" t="s">
        <v>37</v>
      </c>
      <c r="AC183" s="62" t="s">
        <v>37</v>
      </c>
      <c r="AD183" s="62" t="s">
        <v>37</v>
      </c>
      <c r="AE183" s="62" t="s">
        <v>37</v>
      </c>
      <c r="AF183" s="62" t="s">
        <v>37</v>
      </c>
      <c r="AG183" s="62" t="s">
        <v>37</v>
      </c>
      <c r="AH183" s="63" t="s">
        <v>37</v>
      </c>
      <c r="AI183" s="56"/>
    </row>
    <row r="184" spans="1:35" s="39" customFormat="1" outlineLevel="1" x14ac:dyDescent="0.15">
      <c r="A184" s="59">
        <f>OvoTotal!I112</f>
        <v>44671</v>
      </c>
      <c r="B184" s="38">
        <f t="shared" si="2"/>
        <v>17</v>
      </c>
      <c r="C184" s="89">
        <v>0.1535</v>
      </c>
      <c r="D184" s="62">
        <v>25704</v>
      </c>
      <c r="E184" s="62">
        <v>25704</v>
      </c>
      <c r="F184" s="62"/>
      <c r="G184" s="62"/>
      <c r="H184" s="62">
        <v>31008</v>
      </c>
      <c r="I184" s="62">
        <v>31008</v>
      </c>
      <c r="J184" s="62"/>
      <c r="K184" s="62"/>
      <c r="L184" s="62"/>
      <c r="M184" s="62" t="s">
        <v>37</v>
      </c>
      <c r="N184" s="62" t="s">
        <v>37</v>
      </c>
      <c r="O184" s="62" t="s">
        <v>37</v>
      </c>
      <c r="P184" s="62" t="s">
        <v>37</v>
      </c>
      <c r="Q184" s="62" t="s">
        <v>37</v>
      </c>
      <c r="R184" s="62" t="s">
        <v>37</v>
      </c>
      <c r="S184" s="62" t="s">
        <v>37</v>
      </c>
      <c r="T184" s="62" t="s">
        <v>37</v>
      </c>
      <c r="U184" s="62" t="s">
        <v>37</v>
      </c>
      <c r="V184" s="62" t="s">
        <v>37</v>
      </c>
      <c r="W184" s="62" t="s">
        <v>37</v>
      </c>
      <c r="X184" s="62" t="s">
        <v>37</v>
      </c>
      <c r="Y184" s="62" t="s">
        <v>37</v>
      </c>
      <c r="Z184" s="62" t="s">
        <v>37</v>
      </c>
      <c r="AA184" s="62" t="s">
        <v>37</v>
      </c>
      <c r="AB184" s="62" t="s">
        <v>37</v>
      </c>
      <c r="AC184" s="62" t="s">
        <v>37</v>
      </c>
      <c r="AD184" s="62" t="s">
        <v>37</v>
      </c>
      <c r="AE184" s="62" t="s">
        <v>37</v>
      </c>
      <c r="AF184" s="62" t="s">
        <v>37</v>
      </c>
      <c r="AG184" s="62" t="s">
        <v>37</v>
      </c>
      <c r="AH184" s="63" t="s">
        <v>37</v>
      </c>
      <c r="AI184" s="56"/>
    </row>
    <row r="185" spans="1:35" s="39" customFormat="1" outlineLevel="1" x14ac:dyDescent="0.15">
      <c r="A185" s="59">
        <f>OvoTotal!I113</f>
        <v>44672</v>
      </c>
      <c r="B185" s="38">
        <f t="shared" si="2"/>
        <v>17</v>
      </c>
      <c r="C185" s="89">
        <v>0.1535</v>
      </c>
      <c r="D185" s="62">
        <v>25823</v>
      </c>
      <c r="E185" s="62">
        <v>25704</v>
      </c>
      <c r="F185" s="62"/>
      <c r="G185" s="62"/>
      <c r="H185" s="62">
        <v>30144</v>
      </c>
      <c r="I185" s="62">
        <v>30144</v>
      </c>
      <c r="J185" s="62"/>
      <c r="K185" s="62"/>
      <c r="L185" s="62"/>
      <c r="M185" s="62" t="s">
        <v>37</v>
      </c>
      <c r="N185" s="62" t="s">
        <v>37</v>
      </c>
      <c r="O185" s="62" t="s">
        <v>37</v>
      </c>
      <c r="P185" s="62" t="s">
        <v>37</v>
      </c>
      <c r="Q185" s="62" t="s">
        <v>37</v>
      </c>
      <c r="R185" s="62" t="s">
        <v>37</v>
      </c>
      <c r="S185" s="62" t="s">
        <v>37</v>
      </c>
      <c r="T185" s="62" t="s">
        <v>37</v>
      </c>
      <c r="U185" s="62" t="s">
        <v>37</v>
      </c>
      <c r="V185" s="62" t="s">
        <v>37</v>
      </c>
      <c r="W185" s="62" t="s">
        <v>37</v>
      </c>
      <c r="X185" s="62" t="s">
        <v>37</v>
      </c>
      <c r="Y185" s="62" t="s">
        <v>37</v>
      </c>
      <c r="Z185" s="62" t="s">
        <v>37</v>
      </c>
      <c r="AA185" s="62" t="s">
        <v>37</v>
      </c>
      <c r="AB185" s="62" t="s">
        <v>37</v>
      </c>
      <c r="AC185" s="62" t="s">
        <v>37</v>
      </c>
      <c r="AD185" s="62" t="s">
        <v>37</v>
      </c>
      <c r="AE185" s="62" t="s">
        <v>37</v>
      </c>
      <c r="AF185" s="62" t="s">
        <v>37</v>
      </c>
      <c r="AG185" s="62" t="s">
        <v>37</v>
      </c>
      <c r="AH185" s="63" t="s">
        <v>37</v>
      </c>
      <c r="AI185" s="56"/>
    </row>
    <row r="186" spans="1:35" s="39" customFormat="1" x14ac:dyDescent="0.15">
      <c r="A186" s="59"/>
      <c r="B186" s="38">
        <f>SUBTOTAL(1,B179:B185)</f>
        <v>16.571428571428573</v>
      </c>
      <c r="C186" s="9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66"/>
      <c r="AI186" s="56"/>
    </row>
    <row r="187" spans="1:35" s="39" customFormat="1" outlineLevel="1" x14ac:dyDescent="0.15">
      <c r="A187" s="59">
        <f>OvoTotal!I114</f>
        <v>44673</v>
      </c>
      <c r="B187" s="38">
        <f t="shared" si="2"/>
        <v>17</v>
      </c>
      <c r="C187" s="89">
        <v>0.1535</v>
      </c>
      <c r="D187" s="62">
        <v>26208</v>
      </c>
      <c r="E187" s="62">
        <v>26208</v>
      </c>
      <c r="F187" s="62"/>
      <c r="G187" s="62"/>
      <c r="H187" s="62">
        <v>32256</v>
      </c>
      <c r="I187" s="62">
        <v>32256</v>
      </c>
      <c r="J187" s="62"/>
      <c r="K187" s="62"/>
      <c r="L187" s="62"/>
      <c r="M187" s="62" t="s">
        <v>37</v>
      </c>
      <c r="N187" s="62" t="s">
        <v>37</v>
      </c>
      <c r="O187" s="62" t="s">
        <v>37</v>
      </c>
      <c r="P187" s="62" t="s">
        <v>37</v>
      </c>
      <c r="Q187" s="62" t="s">
        <v>37</v>
      </c>
      <c r="R187" s="62" t="s">
        <v>37</v>
      </c>
      <c r="S187" s="62" t="s">
        <v>37</v>
      </c>
      <c r="T187" s="62" t="s">
        <v>37</v>
      </c>
      <c r="U187" s="62" t="s">
        <v>37</v>
      </c>
      <c r="V187" s="62" t="s">
        <v>37</v>
      </c>
      <c r="W187" s="62" t="s">
        <v>37</v>
      </c>
      <c r="X187" s="62" t="s">
        <v>37</v>
      </c>
      <c r="Y187" s="62" t="s">
        <v>37</v>
      </c>
      <c r="Z187" s="62" t="s">
        <v>37</v>
      </c>
      <c r="AA187" s="62" t="s">
        <v>37</v>
      </c>
      <c r="AB187" s="62" t="s">
        <v>37</v>
      </c>
      <c r="AC187" s="62" t="s">
        <v>37</v>
      </c>
      <c r="AD187" s="62" t="s">
        <v>37</v>
      </c>
      <c r="AE187" s="62" t="s">
        <v>37</v>
      </c>
      <c r="AF187" s="62" t="s">
        <v>37</v>
      </c>
      <c r="AG187" s="62" t="s">
        <v>37</v>
      </c>
      <c r="AH187" s="63" t="s">
        <v>37</v>
      </c>
      <c r="AI187" s="56"/>
    </row>
    <row r="188" spans="1:35" s="39" customFormat="1" outlineLevel="1" x14ac:dyDescent="0.15">
      <c r="A188" s="59">
        <f>OvoTotal!I115</f>
        <v>44674</v>
      </c>
      <c r="B188" s="38">
        <f t="shared" si="2"/>
        <v>17</v>
      </c>
      <c r="C188" s="89">
        <v>0.1535</v>
      </c>
      <c r="D188" s="62">
        <v>27048</v>
      </c>
      <c r="E188" s="62">
        <v>27048</v>
      </c>
      <c r="F188" s="62"/>
      <c r="G188" s="62"/>
      <c r="H188" s="62">
        <v>29856</v>
      </c>
      <c r="I188" s="62">
        <v>29856</v>
      </c>
      <c r="J188" s="62"/>
      <c r="K188" s="62"/>
      <c r="L188" s="62"/>
      <c r="M188" s="62" t="s">
        <v>37</v>
      </c>
      <c r="N188" s="62" t="s">
        <v>37</v>
      </c>
      <c r="O188" s="62" t="s">
        <v>37</v>
      </c>
      <c r="P188" s="62" t="s">
        <v>37</v>
      </c>
      <c r="Q188" s="62" t="s">
        <v>37</v>
      </c>
      <c r="R188" s="62" t="s">
        <v>37</v>
      </c>
      <c r="S188" s="62" t="s">
        <v>37</v>
      </c>
      <c r="T188" s="62" t="s">
        <v>37</v>
      </c>
      <c r="U188" s="62" t="s">
        <v>37</v>
      </c>
      <c r="V188" s="62" t="s">
        <v>37</v>
      </c>
      <c r="W188" s="62" t="s">
        <v>37</v>
      </c>
      <c r="X188" s="62" t="s">
        <v>37</v>
      </c>
      <c r="Y188" s="62" t="s">
        <v>37</v>
      </c>
      <c r="Z188" s="62" t="s">
        <v>37</v>
      </c>
      <c r="AA188" s="62" t="s">
        <v>37</v>
      </c>
      <c r="AB188" s="62" t="s">
        <v>37</v>
      </c>
      <c r="AC188" s="62" t="s">
        <v>37</v>
      </c>
      <c r="AD188" s="62" t="s">
        <v>37</v>
      </c>
      <c r="AE188" s="62" t="s">
        <v>37</v>
      </c>
      <c r="AF188" s="62" t="s">
        <v>37</v>
      </c>
      <c r="AG188" s="62" t="s">
        <v>37</v>
      </c>
      <c r="AH188" s="63" t="s">
        <v>37</v>
      </c>
      <c r="AI188" s="56"/>
    </row>
    <row r="189" spans="1:35" s="39" customFormat="1" outlineLevel="1" x14ac:dyDescent="0.15">
      <c r="A189" s="59">
        <f>OvoTotal!I116</f>
        <v>44675</v>
      </c>
      <c r="B189" s="38">
        <f t="shared" si="2"/>
        <v>17</v>
      </c>
      <c r="C189" s="89">
        <v>0.1535</v>
      </c>
      <c r="D189" s="62">
        <v>25704</v>
      </c>
      <c r="E189" s="62">
        <v>25704</v>
      </c>
      <c r="F189" s="62"/>
      <c r="G189" s="62"/>
      <c r="H189" s="62">
        <v>31296</v>
      </c>
      <c r="I189" s="62">
        <v>31296</v>
      </c>
      <c r="J189" s="62"/>
      <c r="K189" s="62"/>
      <c r="L189" s="62"/>
      <c r="M189" s="62" t="s">
        <v>37</v>
      </c>
      <c r="N189" s="62" t="s">
        <v>37</v>
      </c>
      <c r="O189" s="62" t="s">
        <v>37</v>
      </c>
      <c r="P189" s="62" t="s">
        <v>37</v>
      </c>
      <c r="Q189" s="62" t="s">
        <v>37</v>
      </c>
      <c r="R189" s="62" t="s">
        <v>37</v>
      </c>
      <c r="S189" s="62" t="s">
        <v>37</v>
      </c>
      <c r="T189" s="62" t="s">
        <v>37</v>
      </c>
      <c r="U189" s="62" t="s">
        <v>37</v>
      </c>
      <c r="V189" s="62" t="s">
        <v>37</v>
      </c>
      <c r="W189" s="62" t="s">
        <v>37</v>
      </c>
      <c r="X189" s="62" t="s">
        <v>37</v>
      </c>
      <c r="Y189" s="62" t="s">
        <v>37</v>
      </c>
      <c r="Z189" s="62" t="s">
        <v>37</v>
      </c>
      <c r="AA189" s="62" t="s">
        <v>37</v>
      </c>
      <c r="AB189" s="62" t="s">
        <v>37</v>
      </c>
      <c r="AC189" s="62" t="s">
        <v>37</v>
      </c>
      <c r="AD189" s="62" t="s">
        <v>37</v>
      </c>
      <c r="AE189" s="62" t="s">
        <v>37</v>
      </c>
      <c r="AF189" s="62" t="s">
        <v>37</v>
      </c>
      <c r="AG189" s="62" t="s">
        <v>37</v>
      </c>
      <c r="AH189" s="63" t="s">
        <v>37</v>
      </c>
      <c r="AI189" s="56"/>
    </row>
    <row r="190" spans="1:35" s="39" customFormat="1" outlineLevel="1" x14ac:dyDescent="0.15">
      <c r="A190" s="59">
        <f>OvoTotal!I117</f>
        <v>44676</v>
      </c>
      <c r="B190" s="38">
        <f t="shared" si="2"/>
        <v>18</v>
      </c>
      <c r="C190" s="89">
        <v>0.1535</v>
      </c>
      <c r="D190" s="62">
        <v>24192</v>
      </c>
      <c r="E190" s="62">
        <v>24192</v>
      </c>
      <c r="F190" s="62"/>
      <c r="G190" s="62"/>
      <c r="H190" s="62">
        <v>29280</v>
      </c>
      <c r="I190" s="62">
        <v>29280</v>
      </c>
      <c r="J190" s="62"/>
      <c r="K190" s="62"/>
      <c r="L190" s="62"/>
      <c r="M190" s="62" t="s">
        <v>37</v>
      </c>
      <c r="N190" s="62" t="s">
        <v>37</v>
      </c>
      <c r="O190" s="62" t="s">
        <v>37</v>
      </c>
      <c r="P190" s="62" t="s">
        <v>37</v>
      </c>
      <c r="Q190" s="62" t="s">
        <v>37</v>
      </c>
      <c r="R190" s="62" t="s">
        <v>37</v>
      </c>
      <c r="S190" s="62" t="s">
        <v>37</v>
      </c>
      <c r="T190" s="62" t="s">
        <v>37</v>
      </c>
      <c r="U190" s="62" t="s">
        <v>37</v>
      </c>
      <c r="V190" s="62" t="s">
        <v>37</v>
      </c>
      <c r="W190" s="62" t="s">
        <v>37</v>
      </c>
      <c r="X190" s="62" t="s">
        <v>37</v>
      </c>
      <c r="Y190" s="62" t="s">
        <v>37</v>
      </c>
      <c r="Z190" s="62" t="s">
        <v>37</v>
      </c>
      <c r="AA190" s="62" t="s">
        <v>37</v>
      </c>
      <c r="AB190" s="62" t="s">
        <v>37</v>
      </c>
      <c r="AC190" s="62" t="s">
        <v>37</v>
      </c>
      <c r="AD190" s="62" t="s">
        <v>37</v>
      </c>
      <c r="AE190" s="62" t="s">
        <v>37</v>
      </c>
      <c r="AF190" s="62" t="s">
        <v>37</v>
      </c>
      <c r="AG190" s="62" t="s">
        <v>37</v>
      </c>
      <c r="AH190" s="63" t="s">
        <v>37</v>
      </c>
      <c r="AI190" s="56"/>
    </row>
    <row r="191" spans="1:35" s="39" customFormat="1" outlineLevel="1" x14ac:dyDescent="0.15">
      <c r="A191" s="59">
        <f>OvoTotal!I118</f>
        <v>44677</v>
      </c>
      <c r="B191" s="38">
        <f t="shared" si="2"/>
        <v>18</v>
      </c>
      <c r="C191" s="89">
        <v>0.1535</v>
      </c>
      <c r="D191" s="62">
        <v>21168</v>
      </c>
      <c r="E191" s="62">
        <v>21168</v>
      </c>
      <c r="F191" s="62"/>
      <c r="G191" s="62"/>
      <c r="H191" s="62">
        <v>29376</v>
      </c>
      <c r="I191" s="62">
        <v>29376</v>
      </c>
      <c r="J191" s="62"/>
      <c r="K191" s="62"/>
      <c r="L191" s="62"/>
      <c r="M191" s="62" t="s">
        <v>37</v>
      </c>
      <c r="N191" s="62" t="s">
        <v>37</v>
      </c>
      <c r="O191" s="62" t="s">
        <v>37</v>
      </c>
      <c r="P191" s="62" t="s">
        <v>37</v>
      </c>
      <c r="Q191" s="62" t="s">
        <v>37</v>
      </c>
      <c r="R191" s="62" t="s">
        <v>37</v>
      </c>
      <c r="S191" s="62" t="s">
        <v>37</v>
      </c>
      <c r="T191" s="62" t="s">
        <v>37</v>
      </c>
      <c r="U191" s="62" t="s">
        <v>37</v>
      </c>
      <c r="V191" s="62" t="s">
        <v>37</v>
      </c>
      <c r="W191" s="62" t="s">
        <v>37</v>
      </c>
      <c r="X191" s="62" t="s">
        <v>37</v>
      </c>
      <c r="Y191" s="62" t="s">
        <v>37</v>
      </c>
      <c r="Z191" s="62" t="s">
        <v>37</v>
      </c>
      <c r="AA191" s="62" t="s">
        <v>37</v>
      </c>
      <c r="AB191" s="62" t="s">
        <v>37</v>
      </c>
      <c r="AC191" s="62" t="s">
        <v>37</v>
      </c>
      <c r="AD191" s="62" t="s">
        <v>37</v>
      </c>
      <c r="AE191" s="62" t="s">
        <v>37</v>
      </c>
      <c r="AF191" s="62" t="s">
        <v>37</v>
      </c>
      <c r="AG191" s="62" t="s">
        <v>37</v>
      </c>
      <c r="AH191" s="63" t="s">
        <v>37</v>
      </c>
      <c r="AI191" s="56"/>
    </row>
    <row r="192" spans="1:35" s="39" customFormat="1" outlineLevel="1" x14ac:dyDescent="0.15">
      <c r="A192" s="59">
        <f>OvoTotal!I119</f>
        <v>44678</v>
      </c>
      <c r="B192" s="38">
        <f t="shared" si="2"/>
        <v>18</v>
      </c>
      <c r="C192" s="89">
        <v>0.1535</v>
      </c>
      <c r="D192" s="62">
        <v>28224</v>
      </c>
      <c r="E192" s="62">
        <v>28224</v>
      </c>
      <c r="F192" s="62"/>
      <c r="G192" s="62"/>
      <c r="H192" s="62">
        <v>29376</v>
      </c>
      <c r="I192" s="62">
        <v>29376</v>
      </c>
      <c r="J192" s="62"/>
      <c r="K192" s="62"/>
      <c r="L192" s="62"/>
      <c r="M192" s="62" t="s">
        <v>37</v>
      </c>
      <c r="N192" s="62" t="s">
        <v>37</v>
      </c>
      <c r="O192" s="62" t="s">
        <v>37</v>
      </c>
      <c r="P192" s="62" t="s">
        <v>37</v>
      </c>
      <c r="Q192" s="62" t="s">
        <v>37</v>
      </c>
      <c r="R192" s="62" t="s">
        <v>37</v>
      </c>
      <c r="S192" s="62" t="s">
        <v>37</v>
      </c>
      <c r="T192" s="62" t="s">
        <v>37</v>
      </c>
      <c r="U192" s="62" t="s">
        <v>37</v>
      </c>
      <c r="V192" s="62" t="s">
        <v>37</v>
      </c>
      <c r="W192" s="62" t="s">
        <v>37</v>
      </c>
      <c r="X192" s="62" t="s">
        <v>37</v>
      </c>
      <c r="Y192" s="62" t="s">
        <v>37</v>
      </c>
      <c r="Z192" s="62" t="s">
        <v>37</v>
      </c>
      <c r="AA192" s="62" t="s">
        <v>37</v>
      </c>
      <c r="AB192" s="62" t="s">
        <v>37</v>
      </c>
      <c r="AC192" s="62" t="s">
        <v>37</v>
      </c>
      <c r="AD192" s="62" t="s">
        <v>37</v>
      </c>
      <c r="AE192" s="62" t="s">
        <v>37</v>
      </c>
      <c r="AF192" s="62" t="s">
        <v>37</v>
      </c>
      <c r="AG192" s="62" t="s">
        <v>37</v>
      </c>
      <c r="AH192" s="63" t="s">
        <v>37</v>
      </c>
      <c r="AI192" s="56"/>
    </row>
    <row r="193" spans="1:35" s="39" customFormat="1" outlineLevel="1" x14ac:dyDescent="0.15">
      <c r="A193" s="59">
        <f>OvoTotal!I120</f>
        <v>44679</v>
      </c>
      <c r="B193" s="38">
        <f t="shared" si="2"/>
        <v>18</v>
      </c>
      <c r="C193" s="89">
        <v>0.1535</v>
      </c>
      <c r="D193" s="62">
        <v>25704</v>
      </c>
      <c r="E193" s="62">
        <v>25704</v>
      </c>
      <c r="F193" s="62"/>
      <c r="G193" s="62"/>
      <c r="H193" s="62">
        <v>29376</v>
      </c>
      <c r="I193" s="62">
        <v>29376</v>
      </c>
      <c r="J193" s="62"/>
      <c r="K193" s="62"/>
      <c r="L193" s="62"/>
      <c r="M193" s="62" t="s">
        <v>37</v>
      </c>
      <c r="N193" s="62" t="s">
        <v>37</v>
      </c>
      <c r="O193" s="62" t="s">
        <v>37</v>
      </c>
      <c r="P193" s="62" t="s">
        <v>37</v>
      </c>
      <c r="Q193" s="62" t="s">
        <v>37</v>
      </c>
      <c r="R193" s="62" t="s">
        <v>37</v>
      </c>
      <c r="S193" s="62" t="s">
        <v>37</v>
      </c>
      <c r="T193" s="62" t="s">
        <v>37</v>
      </c>
      <c r="U193" s="62" t="s">
        <v>37</v>
      </c>
      <c r="V193" s="62" t="s">
        <v>37</v>
      </c>
      <c r="W193" s="62" t="s">
        <v>37</v>
      </c>
      <c r="X193" s="62" t="s">
        <v>37</v>
      </c>
      <c r="Y193" s="62" t="s">
        <v>37</v>
      </c>
      <c r="Z193" s="62" t="s">
        <v>37</v>
      </c>
      <c r="AA193" s="62" t="s">
        <v>37</v>
      </c>
      <c r="AB193" s="62" t="s">
        <v>37</v>
      </c>
      <c r="AC193" s="62" t="s">
        <v>37</v>
      </c>
      <c r="AD193" s="62" t="s">
        <v>37</v>
      </c>
      <c r="AE193" s="62" t="s">
        <v>37</v>
      </c>
      <c r="AF193" s="62" t="s">
        <v>37</v>
      </c>
      <c r="AG193" s="62" t="s">
        <v>37</v>
      </c>
      <c r="AH193" s="63" t="s">
        <v>37</v>
      </c>
      <c r="AI193" s="56"/>
    </row>
    <row r="194" spans="1:35" s="39" customFormat="1" x14ac:dyDescent="0.15">
      <c r="A194" s="59"/>
      <c r="B194" s="38">
        <f>SUBTOTAL(1,B187:B193)</f>
        <v>17.571428571428573</v>
      </c>
      <c r="C194" s="9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66"/>
      <c r="AI194" s="56"/>
    </row>
    <row r="195" spans="1:35" s="39" customFormat="1" outlineLevel="1" x14ac:dyDescent="0.15">
      <c r="A195" s="59">
        <f>OvoTotal!I121</f>
        <v>44680</v>
      </c>
      <c r="B195" s="38">
        <f t="shared" si="2"/>
        <v>18</v>
      </c>
      <c r="C195" s="89">
        <v>0.1535</v>
      </c>
      <c r="D195" s="62">
        <v>27216</v>
      </c>
      <c r="E195" s="62">
        <v>27216</v>
      </c>
      <c r="F195" s="62"/>
      <c r="G195" s="62"/>
      <c r="H195" s="62">
        <v>30912</v>
      </c>
      <c r="I195" s="62">
        <v>30912</v>
      </c>
      <c r="J195" s="62"/>
      <c r="K195" s="62"/>
      <c r="L195" s="62"/>
      <c r="M195" s="62" t="s">
        <v>37</v>
      </c>
      <c r="N195" s="62" t="s">
        <v>37</v>
      </c>
      <c r="O195" s="62" t="s">
        <v>37</v>
      </c>
      <c r="P195" s="62" t="s">
        <v>37</v>
      </c>
      <c r="Q195" s="62" t="s">
        <v>37</v>
      </c>
      <c r="R195" s="62" t="s">
        <v>37</v>
      </c>
      <c r="S195" s="62" t="s">
        <v>37</v>
      </c>
      <c r="T195" s="62" t="s">
        <v>37</v>
      </c>
      <c r="U195" s="62" t="s">
        <v>37</v>
      </c>
      <c r="V195" s="62" t="s">
        <v>37</v>
      </c>
      <c r="W195" s="62" t="s">
        <v>37</v>
      </c>
      <c r="X195" s="62" t="s">
        <v>37</v>
      </c>
      <c r="Y195" s="62" t="s">
        <v>37</v>
      </c>
      <c r="Z195" s="62" t="s">
        <v>37</v>
      </c>
      <c r="AA195" s="62" t="s">
        <v>37</v>
      </c>
      <c r="AB195" s="62" t="s">
        <v>37</v>
      </c>
      <c r="AC195" s="62" t="s">
        <v>37</v>
      </c>
      <c r="AD195" s="62" t="s">
        <v>37</v>
      </c>
      <c r="AE195" s="62" t="s">
        <v>37</v>
      </c>
      <c r="AF195" s="62" t="s">
        <v>37</v>
      </c>
      <c r="AG195" s="62" t="s">
        <v>37</v>
      </c>
      <c r="AH195" s="63" t="s">
        <v>37</v>
      </c>
      <c r="AI195" s="56"/>
    </row>
    <row r="196" spans="1:35" s="39" customFormat="1" outlineLevel="1" x14ac:dyDescent="0.15">
      <c r="A196" s="59">
        <f>OvoTotal!I122</f>
        <v>44681</v>
      </c>
      <c r="B196" s="38">
        <f t="shared" si="2"/>
        <v>18</v>
      </c>
      <c r="C196" s="89">
        <v>0.1535</v>
      </c>
      <c r="D196" s="62">
        <v>27216</v>
      </c>
      <c r="E196" s="62">
        <v>27216</v>
      </c>
      <c r="F196" s="62"/>
      <c r="G196" s="62"/>
      <c r="H196" s="62">
        <v>31104</v>
      </c>
      <c r="I196" s="62">
        <v>31104</v>
      </c>
      <c r="J196" s="62"/>
      <c r="K196" s="62"/>
      <c r="L196" s="62"/>
      <c r="M196" s="62" t="s">
        <v>37</v>
      </c>
      <c r="N196" s="62" t="s">
        <v>37</v>
      </c>
      <c r="O196" s="62" t="s">
        <v>37</v>
      </c>
      <c r="P196" s="62" t="s">
        <v>37</v>
      </c>
      <c r="Q196" s="62" t="s">
        <v>37</v>
      </c>
      <c r="R196" s="62" t="s">
        <v>37</v>
      </c>
      <c r="S196" s="62" t="s">
        <v>37</v>
      </c>
      <c r="T196" s="62" t="s">
        <v>37</v>
      </c>
      <c r="U196" s="62" t="s">
        <v>37</v>
      </c>
      <c r="V196" s="62" t="s">
        <v>37</v>
      </c>
      <c r="W196" s="62" t="s">
        <v>37</v>
      </c>
      <c r="X196" s="62" t="s">
        <v>37</v>
      </c>
      <c r="Y196" s="62" t="s">
        <v>37</v>
      </c>
      <c r="Z196" s="62" t="s">
        <v>37</v>
      </c>
      <c r="AA196" s="62" t="s">
        <v>37</v>
      </c>
      <c r="AB196" s="62" t="s">
        <v>37</v>
      </c>
      <c r="AC196" s="62" t="s">
        <v>37</v>
      </c>
      <c r="AD196" s="62" t="s">
        <v>37</v>
      </c>
      <c r="AE196" s="62" t="s">
        <v>37</v>
      </c>
      <c r="AF196" s="62" t="s">
        <v>37</v>
      </c>
      <c r="AG196" s="62" t="s">
        <v>37</v>
      </c>
      <c r="AH196" s="63" t="s">
        <v>37</v>
      </c>
      <c r="AI196" s="56"/>
    </row>
    <row r="197" spans="1:35" s="39" customFormat="1" outlineLevel="1" x14ac:dyDescent="0.15">
      <c r="A197" s="59">
        <f>OvoTotal!I123</f>
        <v>44682</v>
      </c>
      <c r="B197" s="38">
        <f t="shared" si="2"/>
        <v>18</v>
      </c>
      <c r="C197" s="89">
        <v>0.1535</v>
      </c>
      <c r="D197" s="62">
        <v>25704</v>
      </c>
      <c r="E197" s="62">
        <v>25704</v>
      </c>
      <c r="F197" s="62"/>
      <c r="G197" s="62"/>
      <c r="H197" s="62">
        <v>30528</v>
      </c>
      <c r="I197" s="62">
        <v>30528</v>
      </c>
      <c r="J197" s="62"/>
      <c r="K197" s="62"/>
      <c r="L197" s="62"/>
      <c r="M197" s="62" t="s">
        <v>37</v>
      </c>
      <c r="N197" s="62" t="s">
        <v>37</v>
      </c>
      <c r="O197" s="62" t="s">
        <v>37</v>
      </c>
      <c r="P197" s="62" t="s">
        <v>37</v>
      </c>
      <c r="Q197" s="62" t="s">
        <v>37</v>
      </c>
      <c r="R197" s="62" t="s">
        <v>37</v>
      </c>
      <c r="S197" s="62" t="s">
        <v>37</v>
      </c>
      <c r="T197" s="62" t="s">
        <v>37</v>
      </c>
      <c r="U197" s="62" t="s">
        <v>37</v>
      </c>
      <c r="V197" s="62" t="s">
        <v>37</v>
      </c>
      <c r="W197" s="62" t="s">
        <v>37</v>
      </c>
      <c r="X197" s="62" t="s">
        <v>37</v>
      </c>
      <c r="Y197" s="62" t="s">
        <v>37</v>
      </c>
      <c r="Z197" s="62" t="s">
        <v>37</v>
      </c>
      <c r="AA197" s="62" t="s">
        <v>37</v>
      </c>
      <c r="AB197" s="62" t="s">
        <v>37</v>
      </c>
      <c r="AC197" s="62" t="s">
        <v>37</v>
      </c>
      <c r="AD197" s="62" t="s">
        <v>37</v>
      </c>
      <c r="AE197" s="62" t="s">
        <v>37</v>
      </c>
      <c r="AF197" s="62" t="s">
        <v>37</v>
      </c>
      <c r="AG197" s="62" t="s">
        <v>37</v>
      </c>
      <c r="AH197" s="63" t="s">
        <v>37</v>
      </c>
      <c r="AI197" s="56"/>
    </row>
    <row r="198" spans="1:35" s="39" customFormat="1" outlineLevel="1" x14ac:dyDescent="0.15">
      <c r="A198" s="59">
        <f>OvoTotal!I124</f>
        <v>44683</v>
      </c>
      <c r="B198" s="38">
        <f t="shared" si="2"/>
        <v>19</v>
      </c>
      <c r="C198" s="89">
        <v>0.1535</v>
      </c>
      <c r="D198" s="62">
        <v>26964</v>
      </c>
      <c r="E198" s="62">
        <v>26964</v>
      </c>
      <c r="F198" s="62"/>
      <c r="G198" s="62"/>
      <c r="H198" s="62">
        <v>29088</v>
      </c>
      <c r="I198" s="62">
        <v>29088</v>
      </c>
      <c r="J198" s="62"/>
      <c r="K198" s="62"/>
      <c r="L198" s="62"/>
      <c r="M198" s="62" t="s">
        <v>37</v>
      </c>
      <c r="N198" s="62">
        <v>1248</v>
      </c>
      <c r="O198" s="62" t="s">
        <v>37</v>
      </c>
      <c r="P198" s="62" t="s">
        <v>37</v>
      </c>
      <c r="Q198" s="62" t="s">
        <v>37</v>
      </c>
      <c r="R198" s="62" t="s">
        <v>37</v>
      </c>
      <c r="S198" s="62" t="s">
        <v>37</v>
      </c>
      <c r="T198" s="62" t="s">
        <v>37</v>
      </c>
      <c r="U198" s="62" t="s">
        <v>37</v>
      </c>
      <c r="V198" s="62" t="s">
        <v>37</v>
      </c>
      <c r="W198" s="62" t="s">
        <v>37</v>
      </c>
      <c r="X198" s="62" t="s">
        <v>37</v>
      </c>
      <c r="Y198" s="62" t="s">
        <v>37</v>
      </c>
      <c r="Z198" s="62" t="s">
        <v>37</v>
      </c>
      <c r="AA198" s="62" t="s">
        <v>37</v>
      </c>
      <c r="AB198" s="62" t="s">
        <v>37</v>
      </c>
      <c r="AC198" s="62" t="s">
        <v>37</v>
      </c>
      <c r="AD198" s="62" t="s">
        <v>37</v>
      </c>
      <c r="AE198" s="62" t="s">
        <v>37</v>
      </c>
      <c r="AF198" s="62" t="s">
        <v>37</v>
      </c>
      <c r="AG198" s="62" t="s">
        <v>37</v>
      </c>
      <c r="AH198" s="63" t="s">
        <v>37</v>
      </c>
      <c r="AI198" s="56"/>
    </row>
    <row r="199" spans="1:35" s="39" customFormat="1" outlineLevel="1" x14ac:dyDescent="0.15">
      <c r="A199" s="59">
        <f>OvoTotal!I125</f>
        <v>44684</v>
      </c>
      <c r="B199" s="38">
        <f t="shared" si="2"/>
        <v>19</v>
      </c>
      <c r="C199" s="89">
        <v>0.1535</v>
      </c>
      <c r="D199" s="62">
        <v>26964</v>
      </c>
      <c r="E199" s="62">
        <v>26964</v>
      </c>
      <c r="F199" s="62"/>
      <c r="G199" s="62"/>
      <c r="H199" s="62">
        <v>29376</v>
      </c>
      <c r="I199" s="62">
        <v>29376</v>
      </c>
      <c r="J199" s="62"/>
      <c r="K199" s="62"/>
      <c r="L199" s="62"/>
      <c r="M199" s="62" t="s">
        <v>37</v>
      </c>
      <c r="N199" s="62">
        <v>1344</v>
      </c>
      <c r="O199" s="62" t="s">
        <v>37</v>
      </c>
      <c r="P199" s="62" t="s">
        <v>37</v>
      </c>
      <c r="Q199" s="62" t="s">
        <v>37</v>
      </c>
      <c r="R199" s="62" t="s">
        <v>37</v>
      </c>
      <c r="S199" s="62" t="s">
        <v>37</v>
      </c>
      <c r="T199" s="62" t="s">
        <v>37</v>
      </c>
      <c r="U199" s="62" t="s">
        <v>37</v>
      </c>
      <c r="V199" s="62" t="s">
        <v>37</v>
      </c>
      <c r="W199" s="62" t="s">
        <v>37</v>
      </c>
      <c r="X199" s="62" t="s">
        <v>37</v>
      </c>
      <c r="Y199" s="62" t="s">
        <v>37</v>
      </c>
      <c r="Z199" s="62" t="s">
        <v>37</v>
      </c>
      <c r="AA199" s="62" t="s">
        <v>37</v>
      </c>
      <c r="AB199" s="62" t="s">
        <v>37</v>
      </c>
      <c r="AC199" s="62" t="s">
        <v>37</v>
      </c>
      <c r="AD199" s="62" t="s">
        <v>37</v>
      </c>
      <c r="AE199" s="62" t="s">
        <v>37</v>
      </c>
      <c r="AF199" s="62" t="s">
        <v>37</v>
      </c>
      <c r="AG199" s="62" t="s">
        <v>37</v>
      </c>
      <c r="AH199" s="63" t="s">
        <v>37</v>
      </c>
      <c r="AI199" s="56"/>
    </row>
    <row r="200" spans="1:35" s="39" customFormat="1" outlineLevel="1" x14ac:dyDescent="0.15">
      <c r="A200" s="59">
        <f>OvoTotal!I126</f>
        <v>44685</v>
      </c>
      <c r="B200" s="38">
        <f t="shared" si="2"/>
        <v>19</v>
      </c>
      <c r="C200" s="89">
        <v>0.1535</v>
      </c>
      <c r="D200" s="62">
        <v>25368</v>
      </c>
      <c r="E200" s="62">
        <v>25368</v>
      </c>
      <c r="F200" s="62"/>
      <c r="G200" s="62"/>
      <c r="H200" s="62">
        <v>30720</v>
      </c>
      <c r="I200" s="62">
        <v>31200</v>
      </c>
      <c r="J200" s="62"/>
      <c r="K200" s="62"/>
      <c r="L200" s="62"/>
      <c r="M200" s="62" t="s">
        <v>37</v>
      </c>
      <c r="N200" s="62">
        <v>5184</v>
      </c>
      <c r="O200" s="62" t="s">
        <v>37</v>
      </c>
      <c r="P200" s="62" t="s">
        <v>37</v>
      </c>
      <c r="Q200" s="62" t="s">
        <v>37</v>
      </c>
      <c r="R200" s="62" t="s">
        <v>37</v>
      </c>
      <c r="S200" s="62" t="s">
        <v>37</v>
      </c>
      <c r="T200" s="62" t="s">
        <v>37</v>
      </c>
      <c r="U200" s="62" t="s">
        <v>37</v>
      </c>
      <c r="V200" s="62" t="s">
        <v>37</v>
      </c>
      <c r="W200" s="62" t="s">
        <v>37</v>
      </c>
      <c r="X200" s="62" t="s">
        <v>37</v>
      </c>
      <c r="Y200" s="62" t="s">
        <v>37</v>
      </c>
      <c r="Z200" s="62" t="s">
        <v>37</v>
      </c>
      <c r="AA200" s="62" t="s">
        <v>37</v>
      </c>
      <c r="AB200" s="62" t="s">
        <v>37</v>
      </c>
      <c r="AC200" s="62" t="s">
        <v>37</v>
      </c>
      <c r="AD200" s="62" t="s">
        <v>37</v>
      </c>
      <c r="AE200" s="62" t="s">
        <v>37</v>
      </c>
      <c r="AF200" s="62" t="s">
        <v>37</v>
      </c>
      <c r="AG200" s="62" t="s">
        <v>37</v>
      </c>
      <c r="AH200" s="63" t="s">
        <v>37</v>
      </c>
      <c r="AI200" s="56"/>
    </row>
    <row r="201" spans="1:35" s="39" customFormat="1" outlineLevel="1" x14ac:dyDescent="0.15">
      <c r="A201" s="59">
        <f>OvoTotal!I127</f>
        <v>44686</v>
      </c>
      <c r="B201" s="38">
        <f t="shared" si="2"/>
        <v>19</v>
      </c>
      <c r="C201" s="89">
        <v>0.1535</v>
      </c>
      <c r="D201" s="62">
        <v>23856</v>
      </c>
      <c r="E201" s="62">
        <v>23856</v>
      </c>
      <c r="F201" s="62"/>
      <c r="G201" s="62"/>
      <c r="H201" s="62">
        <v>29568</v>
      </c>
      <c r="I201" s="62">
        <v>29568</v>
      </c>
      <c r="J201" s="62"/>
      <c r="K201" s="62"/>
      <c r="L201" s="62"/>
      <c r="M201" s="62" t="s">
        <v>37</v>
      </c>
      <c r="N201" s="62">
        <v>7008</v>
      </c>
      <c r="O201" s="62" t="s">
        <v>37</v>
      </c>
      <c r="P201" s="62" t="s">
        <v>37</v>
      </c>
      <c r="Q201" s="62" t="s">
        <v>37</v>
      </c>
      <c r="R201" s="62" t="s">
        <v>37</v>
      </c>
      <c r="S201" s="62" t="s">
        <v>37</v>
      </c>
      <c r="T201" s="62" t="s">
        <v>37</v>
      </c>
      <c r="U201" s="62" t="s">
        <v>37</v>
      </c>
      <c r="V201" s="62" t="s">
        <v>37</v>
      </c>
      <c r="W201" s="62" t="s">
        <v>37</v>
      </c>
      <c r="X201" s="62" t="s">
        <v>37</v>
      </c>
      <c r="Y201" s="62" t="s">
        <v>37</v>
      </c>
      <c r="Z201" s="62" t="s">
        <v>37</v>
      </c>
      <c r="AA201" s="62" t="s">
        <v>37</v>
      </c>
      <c r="AB201" s="62" t="s">
        <v>37</v>
      </c>
      <c r="AC201" s="62" t="s">
        <v>37</v>
      </c>
      <c r="AD201" s="62" t="s">
        <v>37</v>
      </c>
      <c r="AE201" s="62" t="s">
        <v>37</v>
      </c>
      <c r="AF201" s="62" t="s">
        <v>37</v>
      </c>
      <c r="AG201" s="62" t="s">
        <v>37</v>
      </c>
      <c r="AH201" s="63" t="s">
        <v>37</v>
      </c>
      <c r="AI201" s="56"/>
    </row>
    <row r="202" spans="1:35" s="39" customFormat="1" x14ac:dyDescent="0.15">
      <c r="A202" s="59"/>
      <c r="B202" s="38">
        <f>SUBTOTAL(1,B195:B201)</f>
        <v>18.571428571428573</v>
      </c>
      <c r="C202" s="9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66"/>
      <c r="AI202" s="56"/>
    </row>
    <row r="203" spans="1:35" s="39" customFormat="1" outlineLevel="1" x14ac:dyDescent="0.15">
      <c r="A203" s="59">
        <f>OvoTotal!I128</f>
        <v>44687</v>
      </c>
      <c r="B203" s="38">
        <f t="shared" si="2"/>
        <v>19</v>
      </c>
      <c r="C203" s="89">
        <v>0.1535</v>
      </c>
      <c r="D203" s="62">
        <v>25704</v>
      </c>
      <c r="E203" s="62">
        <v>25704</v>
      </c>
      <c r="F203" s="62"/>
      <c r="G203" s="62"/>
      <c r="H203" s="62">
        <v>28896</v>
      </c>
      <c r="I203" s="62">
        <v>28896</v>
      </c>
      <c r="J203" s="62"/>
      <c r="K203" s="62"/>
      <c r="L203" s="62"/>
      <c r="M203" s="62" t="s">
        <v>37</v>
      </c>
      <c r="N203" s="62">
        <v>7392</v>
      </c>
      <c r="O203" s="62" t="s">
        <v>37</v>
      </c>
      <c r="P203" s="62" t="s">
        <v>37</v>
      </c>
      <c r="Q203" s="62" t="s">
        <v>37</v>
      </c>
      <c r="R203" s="62" t="s">
        <v>37</v>
      </c>
      <c r="S203" s="62" t="s">
        <v>37</v>
      </c>
      <c r="T203" s="62" t="s">
        <v>37</v>
      </c>
      <c r="U203" s="62" t="s">
        <v>37</v>
      </c>
      <c r="V203" s="62" t="s">
        <v>37</v>
      </c>
      <c r="W203" s="62" t="s">
        <v>37</v>
      </c>
      <c r="X203" s="62" t="s">
        <v>37</v>
      </c>
      <c r="Y203" s="62" t="s">
        <v>37</v>
      </c>
      <c r="Z203" s="62" t="s">
        <v>37</v>
      </c>
      <c r="AA203" s="62" t="s">
        <v>37</v>
      </c>
      <c r="AB203" s="62" t="s">
        <v>37</v>
      </c>
      <c r="AC203" s="62" t="s">
        <v>37</v>
      </c>
      <c r="AD203" s="62" t="s">
        <v>37</v>
      </c>
      <c r="AE203" s="62" t="s">
        <v>37</v>
      </c>
      <c r="AF203" s="62" t="s">
        <v>37</v>
      </c>
      <c r="AG203" s="62" t="s">
        <v>37</v>
      </c>
      <c r="AH203" s="63" t="s">
        <v>37</v>
      </c>
      <c r="AI203" s="56"/>
    </row>
    <row r="204" spans="1:35" s="39" customFormat="1" outlineLevel="1" x14ac:dyDescent="0.15">
      <c r="A204" s="59">
        <f>OvoTotal!I129</f>
        <v>44688</v>
      </c>
      <c r="B204" s="38">
        <f t="shared" si="2"/>
        <v>19</v>
      </c>
      <c r="C204" s="89">
        <v>0.1535</v>
      </c>
      <c r="D204" s="62">
        <v>25368</v>
      </c>
      <c r="E204" s="62">
        <v>25368</v>
      </c>
      <c r="F204" s="62"/>
      <c r="G204" s="62"/>
      <c r="H204" s="62">
        <v>31584</v>
      </c>
      <c r="I204" s="62">
        <v>31584</v>
      </c>
      <c r="J204" s="62"/>
      <c r="K204" s="62"/>
      <c r="L204" s="62"/>
      <c r="M204" s="62" t="s">
        <v>37</v>
      </c>
      <c r="N204" s="62">
        <v>14112</v>
      </c>
      <c r="O204" s="62" t="s">
        <v>37</v>
      </c>
      <c r="P204" s="62" t="s">
        <v>37</v>
      </c>
      <c r="Q204" s="62" t="s">
        <v>37</v>
      </c>
      <c r="R204" s="62" t="s">
        <v>37</v>
      </c>
      <c r="S204" s="62" t="s">
        <v>37</v>
      </c>
      <c r="T204" s="62" t="s">
        <v>37</v>
      </c>
      <c r="U204" s="62" t="s">
        <v>37</v>
      </c>
      <c r="V204" s="62" t="s">
        <v>37</v>
      </c>
      <c r="W204" s="62" t="s">
        <v>37</v>
      </c>
      <c r="X204" s="62" t="s">
        <v>37</v>
      </c>
      <c r="Y204" s="62" t="s">
        <v>37</v>
      </c>
      <c r="Z204" s="62" t="s">
        <v>37</v>
      </c>
      <c r="AA204" s="62" t="s">
        <v>37</v>
      </c>
      <c r="AB204" s="62" t="s">
        <v>37</v>
      </c>
      <c r="AC204" s="62" t="s">
        <v>37</v>
      </c>
      <c r="AD204" s="62" t="s">
        <v>37</v>
      </c>
      <c r="AE204" s="62" t="s">
        <v>37</v>
      </c>
      <c r="AF204" s="62" t="s">
        <v>37</v>
      </c>
      <c r="AG204" s="62" t="s">
        <v>37</v>
      </c>
      <c r="AH204" s="63" t="s">
        <v>37</v>
      </c>
      <c r="AI204" s="56"/>
    </row>
    <row r="205" spans="1:35" s="39" customFormat="1" outlineLevel="1" x14ac:dyDescent="0.15">
      <c r="A205" s="59">
        <f>OvoTotal!I130</f>
        <v>44689</v>
      </c>
      <c r="B205" s="38">
        <f t="shared" si="2"/>
        <v>19</v>
      </c>
      <c r="C205" s="89">
        <v>0.1535</v>
      </c>
      <c r="D205" s="62">
        <v>24192</v>
      </c>
      <c r="E205" s="62">
        <v>24192</v>
      </c>
      <c r="F205" s="62"/>
      <c r="G205" s="62"/>
      <c r="H205" s="62">
        <v>29376</v>
      </c>
      <c r="I205" s="62">
        <v>29376</v>
      </c>
      <c r="J205" s="62"/>
      <c r="K205" s="62"/>
      <c r="L205" s="62"/>
      <c r="M205" s="62" t="s">
        <v>37</v>
      </c>
      <c r="N205" s="62">
        <v>16512</v>
      </c>
      <c r="O205" s="62" t="s">
        <v>37</v>
      </c>
      <c r="P205" s="62" t="s">
        <v>37</v>
      </c>
      <c r="Q205" s="62" t="s">
        <v>37</v>
      </c>
      <c r="R205" s="62" t="s">
        <v>37</v>
      </c>
      <c r="S205" s="62" t="s">
        <v>37</v>
      </c>
      <c r="T205" s="62" t="s">
        <v>37</v>
      </c>
      <c r="U205" s="62" t="s">
        <v>37</v>
      </c>
      <c r="V205" s="62" t="s">
        <v>37</v>
      </c>
      <c r="W205" s="62" t="s">
        <v>37</v>
      </c>
      <c r="X205" s="62" t="s">
        <v>37</v>
      </c>
      <c r="Y205" s="62" t="s">
        <v>37</v>
      </c>
      <c r="Z205" s="62" t="s">
        <v>37</v>
      </c>
      <c r="AA205" s="62" t="s">
        <v>37</v>
      </c>
      <c r="AB205" s="62" t="s">
        <v>37</v>
      </c>
      <c r="AC205" s="62" t="s">
        <v>37</v>
      </c>
      <c r="AD205" s="62" t="s">
        <v>37</v>
      </c>
      <c r="AE205" s="62" t="s">
        <v>37</v>
      </c>
      <c r="AF205" s="62" t="s">
        <v>37</v>
      </c>
      <c r="AG205" s="62" t="s">
        <v>37</v>
      </c>
      <c r="AH205" s="63" t="s">
        <v>37</v>
      </c>
      <c r="AI205" s="56"/>
    </row>
    <row r="206" spans="1:35" s="39" customFormat="1" outlineLevel="1" x14ac:dyDescent="0.15">
      <c r="A206" s="59">
        <f>OvoTotal!I131</f>
        <v>44690</v>
      </c>
      <c r="B206" s="38">
        <f t="shared" si="2"/>
        <v>20</v>
      </c>
      <c r="C206" s="89">
        <v>0.1535</v>
      </c>
      <c r="D206" s="62">
        <v>25704</v>
      </c>
      <c r="E206" s="62">
        <v>25704</v>
      </c>
      <c r="F206" s="62"/>
      <c r="G206" s="62"/>
      <c r="H206" s="62">
        <v>30912</v>
      </c>
      <c r="I206" s="62">
        <v>30912</v>
      </c>
      <c r="J206" s="62"/>
      <c r="K206" s="62"/>
      <c r="L206" s="62"/>
      <c r="M206" s="62" t="s">
        <v>37</v>
      </c>
      <c r="N206" s="62">
        <v>20928</v>
      </c>
      <c r="O206" s="62" t="s">
        <v>37</v>
      </c>
      <c r="P206" s="62" t="s">
        <v>37</v>
      </c>
      <c r="Q206" s="62" t="s">
        <v>37</v>
      </c>
      <c r="R206" s="62" t="s">
        <v>37</v>
      </c>
      <c r="S206" s="62" t="s">
        <v>37</v>
      </c>
      <c r="T206" s="62" t="s">
        <v>37</v>
      </c>
      <c r="U206" s="62" t="s">
        <v>37</v>
      </c>
      <c r="V206" s="62" t="s">
        <v>37</v>
      </c>
      <c r="W206" s="62" t="s">
        <v>37</v>
      </c>
      <c r="X206" s="62" t="s">
        <v>37</v>
      </c>
      <c r="Y206" s="62" t="s">
        <v>37</v>
      </c>
      <c r="Z206" s="62" t="s">
        <v>37</v>
      </c>
      <c r="AA206" s="62" t="s">
        <v>37</v>
      </c>
      <c r="AB206" s="62" t="s">
        <v>37</v>
      </c>
      <c r="AC206" s="62" t="s">
        <v>37</v>
      </c>
      <c r="AD206" s="62" t="s">
        <v>37</v>
      </c>
      <c r="AE206" s="62" t="s">
        <v>37</v>
      </c>
      <c r="AF206" s="62" t="s">
        <v>37</v>
      </c>
      <c r="AG206" s="62" t="s">
        <v>37</v>
      </c>
      <c r="AH206" s="63" t="s">
        <v>37</v>
      </c>
      <c r="AI206" s="56"/>
    </row>
    <row r="207" spans="1:35" s="39" customFormat="1" outlineLevel="1" x14ac:dyDescent="0.15">
      <c r="A207" s="59">
        <f>OvoTotal!I132</f>
        <v>44691</v>
      </c>
      <c r="B207" s="38">
        <f t="shared" ref="B207:B279" si="3">WEEKNUM(A207,2)</f>
        <v>20</v>
      </c>
      <c r="C207" s="89">
        <v>0.1535</v>
      </c>
      <c r="D207" s="62">
        <v>25704</v>
      </c>
      <c r="E207" s="62">
        <v>25704</v>
      </c>
      <c r="F207" s="62"/>
      <c r="G207" s="62"/>
      <c r="H207" s="62">
        <v>30144</v>
      </c>
      <c r="I207" s="62">
        <v>30144</v>
      </c>
      <c r="J207" s="62"/>
      <c r="K207" s="62"/>
      <c r="L207" s="62"/>
      <c r="M207" s="62" t="s">
        <v>37</v>
      </c>
      <c r="N207" s="62">
        <v>24384</v>
      </c>
      <c r="O207" s="62" t="s">
        <v>37</v>
      </c>
      <c r="P207" s="62" t="s">
        <v>37</v>
      </c>
      <c r="Q207" s="62" t="s">
        <v>37</v>
      </c>
      <c r="R207" s="62" t="s">
        <v>37</v>
      </c>
      <c r="S207" s="62" t="s">
        <v>37</v>
      </c>
      <c r="T207" s="62" t="s">
        <v>37</v>
      </c>
      <c r="U207" s="62" t="s">
        <v>37</v>
      </c>
      <c r="V207" s="62" t="s">
        <v>37</v>
      </c>
      <c r="W207" s="62" t="s">
        <v>37</v>
      </c>
      <c r="X207" s="62" t="s">
        <v>37</v>
      </c>
      <c r="Y207" s="62" t="s">
        <v>37</v>
      </c>
      <c r="Z207" s="62" t="s">
        <v>37</v>
      </c>
      <c r="AA207" s="62" t="s">
        <v>37</v>
      </c>
      <c r="AB207" s="62" t="s">
        <v>37</v>
      </c>
      <c r="AC207" s="62" t="s">
        <v>37</v>
      </c>
      <c r="AD207" s="62" t="s">
        <v>37</v>
      </c>
      <c r="AE207" s="62" t="s">
        <v>37</v>
      </c>
      <c r="AF207" s="62" t="s">
        <v>37</v>
      </c>
      <c r="AG207" s="62" t="s">
        <v>37</v>
      </c>
      <c r="AH207" s="63" t="s">
        <v>37</v>
      </c>
      <c r="AI207" s="56"/>
    </row>
    <row r="208" spans="1:35" s="39" customFormat="1" outlineLevel="1" x14ac:dyDescent="0.15">
      <c r="A208" s="59">
        <f>OvoTotal!I133</f>
        <v>44692</v>
      </c>
      <c r="B208" s="38">
        <f t="shared" si="3"/>
        <v>20</v>
      </c>
      <c r="C208" s="89">
        <v>0.1535</v>
      </c>
      <c r="D208" s="62">
        <v>25704</v>
      </c>
      <c r="E208" s="62">
        <v>25704</v>
      </c>
      <c r="F208" s="62"/>
      <c r="G208" s="62"/>
      <c r="H208" s="62">
        <v>30240</v>
      </c>
      <c r="I208" s="62">
        <v>30240</v>
      </c>
      <c r="J208" s="62"/>
      <c r="K208" s="62"/>
      <c r="L208" s="62"/>
      <c r="M208" s="62" t="s">
        <v>37</v>
      </c>
      <c r="N208" s="62">
        <v>30048</v>
      </c>
      <c r="O208" s="62" t="s">
        <v>37</v>
      </c>
      <c r="P208" s="62" t="s">
        <v>37</v>
      </c>
      <c r="Q208" s="62" t="s">
        <v>37</v>
      </c>
      <c r="R208" s="62" t="s">
        <v>37</v>
      </c>
      <c r="S208" s="62" t="s">
        <v>37</v>
      </c>
      <c r="T208" s="62" t="s">
        <v>37</v>
      </c>
      <c r="U208" s="62" t="s">
        <v>37</v>
      </c>
      <c r="V208" s="62" t="s">
        <v>37</v>
      </c>
      <c r="W208" s="62" t="s">
        <v>37</v>
      </c>
      <c r="X208" s="62" t="s">
        <v>37</v>
      </c>
      <c r="Y208" s="62" t="s">
        <v>37</v>
      </c>
      <c r="Z208" s="62" t="s">
        <v>37</v>
      </c>
      <c r="AA208" s="62" t="s">
        <v>37</v>
      </c>
      <c r="AB208" s="62" t="s">
        <v>37</v>
      </c>
      <c r="AC208" s="62" t="s">
        <v>37</v>
      </c>
      <c r="AD208" s="62" t="s">
        <v>37</v>
      </c>
      <c r="AE208" s="62" t="s">
        <v>37</v>
      </c>
      <c r="AF208" s="62" t="s">
        <v>37</v>
      </c>
      <c r="AG208" s="62" t="s">
        <v>37</v>
      </c>
      <c r="AH208" s="63" t="s">
        <v>37</v>
      </c>
      <c r="AI208" s="56"/>
    </row>
    <row r="209" spans="1:35" s="39" customFormat="1" outlineLevel="1" x14ac:dyDescent="0.15">
      <c r="A209" s="59">
        <f>OvoTotal!I134</f>
        <v>44693</v>
      </c>
      <c r="B209" s="38">
        <f t="shared" si="3"/>
        <v>20</v>
      </c>
      <c r="C209" s="89">
        <v>0.1535</v>
      </c>
      <c r="D209" s="62">
        <v>20328</v>
      </c>
      <c r="E209" s="62">
        <v>20328</v>
      </c>
      <c r="F209" s="62"/>
      <c r="G209" s="62"/>
      <c r="H209" s="62">
        <v>29376</v>
      </c>
      <c r="I209" s="62">
        <v>29376</v>
      </c>
      <c r="J209" s="62"/>
      <c r="K209" s="62"/>
      <c r="L209" s="62"/>
      <c r="M209" s="62" t="s">
        <v>37</v>
      </c>
      <c r="N209" s="62">
        <v>36480</v>
      </c>
      <c r="O209" s="62" t="s">
        <v>37</v>
      </c>
      <c r="P209" s="62" t="s">
        <v>37</v>
      </c>
      <c r="Q209" s="62" t="s">
        <v>37</v>
      </c>
      <c r="R209" s="62" t="s">
        <v>37</v>
      </c>
      <c r="S209" s="62" t="s">
        <v>37</v>
      </c>
      <c r="T209" s="62" t="s">
        <v>37</v>
      </c>
      <c r="U209" s="62" t="s">
        <v>37</v>
      </c>
      <c r="V209" s="62" t="s">
        <v>37</v>
      </c>
      <c r="W209" s="62" t="s">
        <v>37</v>
      </c>
      <c r="X209" s="62" t="s">
        <v>37</v>
      </c>
      <c r="Y209" s="62" t="s">
        <v>37</v>
      </c>
      <c r="Z209" s="62" t="s">
        <v>37</v>
      </c>
      <c r="AA209" s="62" t="s">
        <v>37</v>
      </c>
      <c r="AB209" s="62" t="s">
        <v>37</v>
      </c>
      <c r="AC209" s="62" t="s">
        <v>37</v>
      </c>
      <c r="AD209" s="62" t="s">
        <v>37</v>
      </c>
      <c r="AE209" s="62" t="s">
        <v>37</v>
      </c>
      <c r="AF209" s="62" t="s">
        <v>37</v>
      </c>
      <c r="AG209" s="62" t="s">
        <v>37</v>
      </c>
      <c r="AH209" s="63" t="s">
        <v>37</v>
      </c>
      <c r="AI209" s="56"/>
    </row>
    <row r="210" spans="1:35" s="39" customFormat="1" x14ac:dyDescent="0.15">
      <c r="A210" s="59"/>
      <c r="B210" s="38">
        <f>SUBTOTAL(1,B203:B209)</f>
        <v>19.571428571428573</v>
      </c>
      <c r="C210" s="9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66"/>
      <c r="AI210" s="56"/>
    </row>
    <row r="211" spans="1:35" s="39" customFormat="1" outlineLevel="1" x14ac:dyDescent="0.15">
      <c r="A211" s="59">
        <f>OvoTotal!I135</f>
        <v>44694</v>
      </c>
      <c r="B211" s="38">
        <f t="shared" si="3"/>
        <v>20</v>
      </c>
      <c r="C211" s="89">
        <v>0.1535</v>
      </c>
      <c r="D211" s="62">
        <v>25704</v>
      </c>
      <c r="E211" s="62">
        <v>25704</v>
      </c>
      <c r="F211" s="62"/>
      <c r="G211" s="62"/>
      <c r="H211" s="62">
        <v>31384</v>
      </c>
      <c r="I211" s="62">
        <v>31384</v>
      </c>
      <c r="J211" s="62"/>
      <c r="K211" s="62"/>
      <c r="L211" s="62"/>
      <c r="M211" s="62" t="s">
        <v>37</v>
      </c>
      <c r="N211" s="62">
        <v>33792</v>
      </c>
      <c r="O211" s="62" t="s">
        <v>37</v>
      </c>
      <c r="P211" s="62" t="s">
        <v>37</v>
      </c>
      <c r="Q211" s="62" t="s">
        <v>37</v>
      </c>
      <c r="R211" s="62" t="s">
        <v>37</v>
      </c>
      <c r="S211" s="62" t="s">
        <v>37</v>
      </c>
      <c r="T211" s="62" t="s">
        <v>37</v>
      </c>
      <c r="U211" s="62" t="s">
        <v>37</v>
      </c>
      <c r="V211" s="62" t="s">
        <v>37</v>
      </c>
      <c r="W211" s="62" t="s">
        <v>37</v>
      </c>
      <c r="X211" s="62" t="s">
        <v>37</v>
      </c>
      <c r="Y211" s="62" t="s">
        <v>37</v>
      </c>
      <c r="Z211" s="62" t="s">
        <v>37</v>
      </c>
      <c r="AA211" s="62" t="s">
        <v>37</v>
      </c>
      <c r="AB211" s="62" t="s">
        <v>37</v>
      </c>
      <c r="AC211" s="62" t="s">
        <v>37</v>
      </c>
      <c r="AD211" s="62" t="s">
        <v>37</v>
      </c>
      <c r="AE211" s="62" t="s">
        <v>37</v>
      </c>
      <c r="AF211" s="62" t="s">
        <v>37</v>
      </c>
      <c r="AG211" s="62" t="s">
        <v>37</v>
      </c>
      <c r="AH211" s="63" t="s">
        <v>37</v>
      </c>
      <c r="AI211" s="56"/>
    </row>
    <row r="212" spans="1:35" s="39" customFormat="1" outlineLevel="1" x14ac:dyDescent="0.15">
      <c r="A212" s="59">
        <f>OvoTotal!I136</f>
        <v>44695</v>
      </c>
      <c r="B212" s="38">
        <f t="shared" si="3"/>
        <v>20</v>
      </c>
      <c r="C212" s="89">
        <v>0.1535</v>
      </c>
      <c r="D212" s="62">
        <v>24192</v>
      </c>
      <c r="E212" s="62">
        <v>24192</v>
      </c>
      <c r="F212" s="62"/>
      <c r="G212" s="62"/>
      <c r="H212" s="62">
        <v>29184</v>
      </c>
      <c r="I212" s="62">
        <v>29184</v>
      </c>
      <c r="J212" s="62"/>
      <c r="K212" s="62"/>
      <c r="L212" s="62"/>
      <c r="M212" s="62" t="s">
        <v>37</v>
      </c>
      <c r="N212" s="62">
        <v>37248</v>
      </c>
      <c r="O212" s="62" t="s">
        <v>37</v>
      </c>
      <c r="P212" s="62" t="s">
        <v>37</v>
      </c>
      <c r="Q212" s="62" t="s">
        <v>37</v>
      </c>
      <c r="R212" s="62" t="s">
        <v>37</v>
      </c>
      <c r="S212" s="62" t="s">
        <v>37</v>
      </c>
      <c r="T212" s="62" t="s">
        <v>37</v>
      </c>
      <c r="U212" s="62" t="s">
        <v>37</v>
      </c>
      <c r="V212" s="62" t="s">
        <v>37</v>
      </c>
      <c r="W212" s="62" t="s">
        <v>37</v>
      </c>
      <c r="X212" s="62" t="s">
        <v>37</v>
      </c>
      <c r="Y212" s="62" t="s">
        <v>37</v>
      </c>
      <c r="Z212" s="62" t="s">
        <v>37</v>
      </c>
      <c r="AA212" s="62" t="s">
        <v>37</v>
      </c>
      <c r="AB212" s="62" t="s">
        <v>37</v>
      </c>
      <c r="AC212" s="62" t="s">
        <v>37</v>
      </c>
      <c r="AD212" s="62" t="s">
        <v>37</v>
      </c>
      <c r="AE212" s="62" t="s">
        <v>37</v>
      </c>
      <c r="AF212" s="62" t="s">
        <v>37</v>
      </c>
      <c r="AG212" s="62" t="s">
        <v>37</v>
      </c>
      <c r="AH212" s="63" t="s">
        <v>37</v>
      </c>
      <c r="AI212" s="56"/>
    </row>
    <row r="213" spans="1:35" s="39" customFormat="1" outlineLevel="1" x14ac:dyDescent="0.15">
      <c r="A213" s="59">
        <f>OvoTotal!I137</f>
        <v>44696</v>
      </c>
      <c r="B213" s="38">
        <f t="shared" si="3"/>
        <v>20</v>
      </c>
      <c r="C213" s="89">
        <v>0.1535</v>
      </c>
      <c r="D213" s="62">
        <v>25368</v>
      </c>
      <c r="E213" s="62">
        <v>25368</v>
      </c>
      <c r="F213" s="62"/>
      <c r="G213" s="62"/>
      <c r="H213" s="62">
        <v>31356</v>
      </c>
      <c r="I213" s="62">
        <v>31356</v>
      </c>
      <c r="J213" s="62"/>
      <c r="K213" s="62"/>
      <c r="L213" s="62"/>
      <c r="M213" s="62" t="s">
        <v>37</v>
      </c>
      <c r="N213" s="62">
        <v>42816</v>
      </c>
      <c r="O213" s="62" t="s">
        <v>37</v>
      </c>
      <c r="P213" s="62" t="s">
        <v>37</v>
      </c>
      <c r="Q213" s="62" t="s">
        <v>37</v>
      </c>
      <c r="R213" s="62" t="s">
        <v>37</v>
      </c>
      <c r="S213" s="62" t="s">
        <v>37</v>
      </c>
      <c r="T213" s="62" t="s">
        <v>37</v>
      </c>
      <c r="U213" s="62" t="s">
        <v>37</v>
      </c>
      <c r="V213" s="62" t="s">
        <v>37</v>
      </c>
      <c r="W213" s="62" t="s">
        <v>37</v>
      </c>
      <c r="X213" s="62" t="s">
        <v>37</v>
      </c>
      <c r="Y213" s="62" t="s">
        <v>37</v>
      </c>
      <c r="Z213" s="62" t="s">
        <v>37</v>
      </c>
      <c r="AA213" s="62" t="s">
        <v>37</v>
      </c>
      <c r="AB213" s="62" t="s">
        <v>37</v>
      </c>
      <c r="AC213" s="62" t="s">
        <v>37</v>
      </c>
      <c r="AD213" s="62" t="s">
        <v>37</v>
      </c>
      <c r="AE213" s="62" t="s">
        <v>37</v>
      </c>
      <c r="AF213" s="62" t="s">
        <v>37</v>
      </c>
      <c r="AG213" s="62" t="s">
        <v>37</v>
      </c>
      <c r="AH213" s="63" t="s">
        <v>37</v>
      </c>
      <c r="AI213" s="56"/>
    </row>
    <row r="214" spans="1:35" s="39" customFormat="1" outlineLevel="1" x14ac:dyDescent="0.15">
      <c r="A214" s="59">
        <f>OvoTotal!I138</f>
        <v>44697</v>
      </c>
      <c r="B214" s="38">
        <f t="shared" si="3"/>
        <v>21</v>
      </c>
      <c r="C214" s="89">
        <v>0.1535</v>
      </c>
      <c r="D214" s="62">
        <v>21084</v>
      </c>
      <c r="E214" s="62">
        <v>21084</v>
      </c>
      <c r="F214" s="62"/>
      <c r="G214" s="62"/>
      <c r="H214" s="62">
        <v>29904</v>
      </c>
      <c r="I214" s="62">
        <v>29904</v>
      </c>
      <c r="J214" s="62"/>
      <c r="K214" s="62"/>
      <c r="L214" s="62"/>
      <c r="M214" s="62" t="s">
        <v>37</v>
      </c>
      <c r="N214" s="62">
        <v>33022</v>
      </c>
      <c r="O214" s="62" t="s">
        <v>37</v>
      </c>
      <c r="P214" s="62" t="s">
        <v>37</v>
      </c>
      <c r="Q214" s="62" t="s">
        <v>37</v>
      </c>
      <c r="R214" s="62" t="s">
        <v>37</v>
      </c>
      <c r="S214" s="62" t="s">
        <v>37</v>
      </c>
      <c r="T214" s="62" t="s">
        <v>37</v>
      </c>
      <c r="U214" s="62" t="s">
        <v>37</v>
      </c>
      <c r="V214" s="62" t="s">
        <v>37</v>
      </c>
      <c r="W214" s="62" t="s">
        <v>37</v>
      </c>
      <c r="X214" s="62" t="s">
        <v>37</v>
      </c>
      <c r="Y214" s="62" t="s">
        <v>37</v>
      </c>
      <c r="Z214" s="62" t="s">
        <v>37</v>
      </c>
      <c r="AA214" s="62" t="s">
        <v>37</v>
      </c>
      <c r="AB214" s="62" t="s">
        <v>37</v>
      </c>
      <c r="AC214" s="62" t="s">
        <v>37</v>
      </c>
      <c r="AD214" s="62" t="s">
        <v>37</v>
      </c>
      <c r="AE214" s="62" t="s">
        <v>37</v>
      </c>
      <c r="AF214" s="62" t="s">
        <v>37</v>
      </c>
      <c r="AG214" s="62" t="s">
        <v>37</v>
      </c>
      <c r="AH214" s="63" t="s">
        <v>37</v>
      </c>
      <c r="AI214" s="56"/>
    </row>
    <row r="215" spans="1:35" s="39" customFormat="1" outlineLevel="1" x14ac:dyDescent="0.15">
      <c r="A215" s="59">
        <f>OvoTotal!I139</f>
        <v>44698</v>
      </c>
      <c r="B215" s="38">
        <f t="shared" si="3"/>
        <v>21</v>
      </c>
      <c r="C215" s="89">
        <v>0.1535</v>
      </c>
      <c r="D215" s="62">
        <v>22680</v>
      </c>
      <c r="E215" s="62">
        <v>22680</v>
      </c>
      <c r="F215" s="62"/>
      <c r="G215" s="62"/>
      <c r="H215" s="62">
        <v>26292</v>
      </c>
      <c r="I215" s="62">
        <v>26292</v>
      </c>
      <c r="J215" s="62"/>
      <c r="K215" s="62"/>
      <c r="L215" s="62"/>
      <c r="M215" s="62" t="s">
        <v>37</v>
      </c>
      <c r="N215" s="62">
        <v>45312</v>
      </c>
      <c r="O215" s="62" t="s">
        <v>37</v>
      </c>
      <c r="P215" s="62" t="s">
        <v>37</v>
      </c>
      <c r="Q215" s="62" t="s">
        <v>37</v>
      </c>
      <c r="R215" s="62" t="s">
        <v>37</v>
      </c>
      <c r="S215" s="62" t="s">
        <v>37</v>
      </c>
      <c r="T215" s="62" t="s">
        <v>37</v>
      </c>
      <c r="U215" s="62" t="s">
        <v>37</v>
      </c>
      <c r="V215" s="62" t="s">
        <v>37</v>
      </c>
      <c r="W215" s="62" t="s">
        <v>37</v>
      </c>
      <c r="X215" s="62" t="s">
        <v>37</v>
      </c>
      <c r="Y215" s="62" t="s">
        <v>37</v>
      </c>
      <c r="Z215" s="62" t="s">
        <v>37</v>
      </c>
      <c r="AA215" s="62" t="s">
        <v>37</v>
      </c>
      <c r="AB215" s="62" t="s">
        <v>37</v>
      </c>
      <c r="AC215" s="62" t="s">
        <v>37</v>
      </c>
      <c r="AD215" s="62" t="s">
        <v>37</v>
      </c>
      <c r="AE215" s="62" t="s">
        <v>37</v>
      </c>
      <c r="AF215" s="62" t="s">
        <v>37</v>
      </c>
      <c r="AG215" s="62" t="s">
        <v>37</v>
      </c>
      <c r="AH215" s="63" t="s">
        <v>37</v>
      </c>
      <c r="AI215" s="56"/>
    </row>
    <row r="216" spans="1:35" s="39" customFormat="1" outlineLevel="1" x14ac:dyDescent="0.15">
      <c r="A216" s="59">
        <f>OvoTotal!I140</f>
        <v>44699</v>
      </c>
      <c r="B216" s="38">
        <f t="shared" si="3"/>
        <v>21</v>
      </c>
      <c r="C216" s="89">
        <v>0.1535</v>
      </c>
      <c r="D216" s="62">
        <v>25704</v>
      </c>
      <c r="E216" s="62">
        <v>25704</v>
      </c>
      <c r="F216" s="62"/>
      <c r="G216" s="62"/>
      <c r="H216" s="62">
        <v>29904</v>
      </c>
      <c r="I216" s="62">
        <v>29904</v>
      </c>
      <c r="J216" s="62"/>
      <c r="K216" s="62"/>
      <c r="L216" s="62"/>
      <c r="M216" s="62" t="s">
        <v>37</v>
      </c>
      <c r="N216" s="62">
        <v>59520</v>
      </c>
      <c r="O216" s="62" t="s">
        <v>37</v>
      </c>
      <c r="P216" s="62" t="s">
        <v>37</v>
      </c>
      <c r="Q216" s="62" t="s">
        <v>37</v>
      </c>
      <c r="R216" s="62" t="s">
        <v>37</v>
      </c>
      <c r="S216" s="62" t="s">
        <v>37</v>
      </c>
      <c r="T216" s="62" t="s">
        <v>37</v>
      </c>
      <c r="U216" s="62" t="s">
        <v>37</v>
      </c>
      <c r="V216" s="62" t="s">
        <v>37</v>
      </c>
      <c r="W216" s="62" t="s">
        <v>37</v>
      </c>
      <c r="X216" s="62" t="s">
        <v>37</v>
      </c>
      <c r="Y216" s="62" t="s">
        <v>37</v>
      </c>
      <c r="Z216" s="62" t="s">
        <v>37</v>
      </c>
      <c r="AA216" s="62" t="s">
        <v>37</v>
      </c>
      <c r="AB216" s="62" t="s">
        <v>37</v>
      </c>
      <c r="AC216" s="62" t="s">
        <v>37</v>
      </c>
      <c r="AD216" s="62" t="s">
        <v>37</v>
      </c>
      <c r="AE216" s="62" t="s">
        <v>37</v>
      </c>
      <c r="AF216" s="62" t="s">
        <v>37</v>
      </c>
      <c r="AG216" s="62" t="s">
        <v>37</v>
      </c>
      <c r="AH216" s="63" t="s">
        <v>37</v>
      </c>
      <c r="AI216" s="56"/>
    </row>
    <row r="217" spans="1:35" s="39" customFormat="1" outlineLevel="1" x14ac:dyDescent="0.15">
      <c r="A217" s="59">
        <f>OvoTotal!I141</f>
        <v>44700</v>
      </c>
      <c r="B217" s="38">
        <f t="shared" si="3"/>
        <v>21</v>
      </c>
      <c r="C217" s="89">
        <v>0.1535</v>
      </c>
      <c r="D217" s="62">
        <v>23772</v>
      </c>
      <c r="E217" s="62">
        <v>23772</v>
      </c>
      <c r="F217" s="62"/>
      <c r="G217" s="62"/>
      <c r="H217" s="62">
        <v>29568</v>
      </c>
      <c r="I217" s="62">
        <v>29568</v>
      </c>
      <c r="J217" s="62"/>
      <c r="K217" s="62"/>
      <c r="L217" s="62"/>
      <c r="M217" s="62" t="s">
        <v>37</v>
      </c>
      <c r="N217" s="62">
        <v>55776</v>
      </c>
      <c r="O217" s="62" t="s">
        <v>37</v>
      </c>
      <c r="P217" s="62" t="s">
        <v>37</v>
      </c>
      <c r="Q217" s="62" t="s">
        <v>37</v>
      </c>
      <c r="R217" s="62" t="s">
        <v>37</v>
      </c>
      <c r="S217" s="62" t="s">
        <v>37</v>
      </c>
      <c r="T217" s="62" t="s">
        <v>37</v>
      </c>
      <c r="U217" s="62" t="s">
        <v>37</v>
      </c>
      <c r="V217" s="62" t="s">
        <v>37</v>
      </c>
      <c r="W217" s="62" t="s">
        <v>37</v>
      </c>
      <c r="X217" s="62" t="s">
        <v>37</v>
      </c>
      <c r="Y217" s="62" t="s">
        <v>37</v>
      </c>
      <c r="Z217" s="62" t="s">
        <v>37</v>
      </c>
      <c r="AA217" s="62" t="s">
        <v>37</v>
      </c>
      <c r="AB217" s="62" t="s">
        <v>37</v>
      </c>
      <c r="AC217" s="62" t="s">
        <v>37</v>
      </c>
      <c r="AD217" s="62" t="s">
        <v>37</v>
      </c>
      <c r="AE217" s="62" t="s">
        <v>37</v>
      </c>
      <c r="AF217" s="62" t="s">
        <v>37</v>
      </c>
      <c r="AG217" s="62" t="s">
        <v>37</v>
      </c>
      <c r="AH217" s="63" t="s">
        <v>37</v>
      </c>
      <c r="AI217" s="56"/>
    </row>
    <row r="218" spans="1:35" s="39" customFormat="1" x14ac:dyDescent="0.15">
      <c r="A218" s="59"/>
      <c r="B218" s="38">
        <f>SUBTOTAL(1,B211:B217)</f>
        <v>20.571428571428573</v>
      </c>
      <c r="C218" s="9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66"/>
      <c r="AI218" s="56"/>
    </row>
    <row r="219" spans="1:35" s="39" customFormat="1" outlineLevel="1" x14ac:dyDescent="0.15">
      <c r="A219" s="59">
        <f>OvoTotal!I142</f>
        <v>44701</v>
      </c>
      <c r="B219" s="38">
        <f t="shared" si="3"/>
        <v>21</v>
      </c>
      <c r="C219" s="89">
        <v>0.1535</v>
      </c>
      <c r="D219" s="62">
        <v>22260</v>
      </c>
      <c r="E219" s="62">
        <v>22260</v>
      </c>
      <c r="F219" s="62"/>
      <c r="G219" s="62"/>
      <c r="H219" s="62">
        <v>29484</v>
      </c>
      <c r="I219" s="62">
        <v>29484</v>
      </c>
      <c r="J219" s="62"/>
      <c r="K219" s="62"/>
      <c r="L219" s="62"/>
      <c r="M219" s="62" t="s">
        <v>37</v>
      </c>
      <c r="N219" s="62">
        <v>56832</v>
      </c>
      <c r="O219" s="62" t="s">
        <v>37</v>
      </c>
      <c r="P219" s="62" t="s">
        <v>37</v>
      </c>
      <c r="Q219" s="62" t="s">
        <v>37</v>
      </c>
      <c r="R219" s="62" t="s">
        <v>37</v>
      </c>
      <c r="S219" s="62" t="s">
        <v>37</v>
      </c>
      <c r="T219" s="62" t="s">
        <v>37</v>
      </c>
      <c r="U219" s="62" t="s">
        <v>37</v>
      </c>
      <c r="V219" s="62" t="s">
        <v>37</v>
      </c>
      <c r="W219" s="62" t="s">
        <v>37</v>
      </c>
      <c r="X219" s="62" t="s">
        <v>37</v>
      </c>
      <c r="Y219" s="62" t="s">
        <v>37</v>
      </c>
      <c r="Z219" s="62" t="s">
        <v>37</v>
      </c>
      <c r="AA219" s="62" t="s">
        <v>37</v>
      </c>
      <c r="AB219" s="62" t="s">
        <v>37</v>
      </c>
      <c r="AC219" s="62" t="s">
        <v>37</v>
      </c>
      <c r="AD219" s="62" t="s">
        <v>37</v>
      </c>
      <c r="AE219" s="62" t="s">
        <v>37</v>
      </c>
      <c r="AF219" s="62" t="s">
        <v>37</v>
      </c>
      <c r="AG219" s="62" t="s">
        <v>37</v>
      </c>
      <c r="AH219" s="63" t="s">
        <v>37</v>
      </c>
      <c r="AI219" s="56"/>
    </row>
    <row r="220" spans="1:35" s="39" customFormat="1" outlineLevel="1" x14ac:dyDescent="0.15">
      <c r="A220" s="59">
        <f>OvoTotal!I143</f>
        <v>44702</v>
      </c>
      <c r="B220" s="38">
        <f t="shared" si="3"/>
        <v>21</v>
      </c>
      <c r="C220" s="89">
        <v>0.1535</v>
      </c>
      <c r="D220" s="62">
        <v>22428</v>
      </c>
      <c r="E220" s="62">
        <v>22428</v>
      </c>
      <c r="F220" s="62"/>
      <c r="G220" s="62"/>
      <c r="H220" s="62">
        <v>25704</v>
      </c>
      <c r="I220" s="62">
        <v>25704</v>
      </c>
      <c r="J220" s="62"/>
      <c r="K220" s="62"/>
      <c r="L220" s="62"/>
      <c r="M220" s="62" t="s">
        <v>37</v>
      </c>
      <c r="N220" s="62">
        <v>60864</v>
      </c>
      <c r="O220" s="62" t="s">
        <v>37</v>
      </c>
      <c r="P220" s="62" t="s">
        <v>37</v>
      </c>
      <c r="Q220" s="62" t="s">
        <v>37</v>
      </c>
      <c r="R220" s="62" t="s">
        <v>37</v>
      </c>
      <c r="S220" s="62" t="s">
        <v>37</v>
      </c>
      <c r="T220" s="62" t="s">
        <v>37</v>
      </c>
      <c r="U220" s="62" t="s">
        <v>37</v>
      </c>
      <c r="V220" s="62" t="s">
        <v>37</v>
      </c>
      <c r="W220" s="62" t="s">
        <v>37</v>
      </c>
      <c r="X220" s="62" t="s">
        <v>37</v>
      </c>
      <c r="Y220" s="62" t="s">
        <v>37</v>
      </c>
      <c r="Z220" s="62" t="s">
        <v>37</v>
      </c>
      <c r="AA220" s="62" t="s">
        <v>37</v>
      </c>
      <c r="AB220" s="62" t="s">
        <v>37</v>
      </c>
      <c r="AC220" s="62" t="s">
        <v>37</v>
      </c>
      <c r="AD220" s="62" t="s">
        <v>37</v>
      </c>
      <c r="AE220" s="62" t="s">
        <v>37</v>
      </c>
      <c r="AF220" s="62" t="s">
        <v>37</v>
      </c>
      <c r="AG220" s="62" t="s">
        <v>37</v>
      </c>
      <c r="AH220" s="63" t="s">
        <v>37</v>
      </c>
      <c r="AI220" s="56"/>
    </row>
    <row r="221" spans="1:35" s="39" customFormat="1" outlineLevel="1" x14ac:dyDescent="0.15">
      <c r="A221" s="59">
        <f>OvoTotal!I144</f>
        <v>44703</v>
      </c>
      <c r="B221" s="38">
        <f t="shared" si="3"/>
        <v>21</v>
      </c>
      <c r="C221" s="89">
        <v>0.1535</v>
      </c>
      <c r="D221" s="62">
        <v>24108</v>
      </c>
      <c r="E221" s="62">
        <v>24108</v>
      </c>
      <c r="F221" s="62"/>
      <c r="G221" s="62"/>
      <c r="H221" s="62">
        <v>31752</v>
      </c>
      <c r="I221" s="62">
        <v>31752</v>
      </c>
      <c r="J221" s="62"/>
      <c r="K221" s="62"/>
      <c r="L221" s="62"/>
      <c r="M221" s="62" t="s">
        <v>37</v>
      </c>
      <c r="N221" s="62">
        <v>51840</v>
      </c>
      <c r="O221" s="62" t="s">
        <v>37</v>
      </c>
      <c r="P221" s="62" t="s">
        <v>37</v>
      </c>
      <c r="Q221" s="62" t="s">
        <v>37</v>
      </c>
      <c r="R221" s="62" t="s">
        <v>37</v>
      </c>
      <c r="S221" s="62" t="s">
        <v>37</v>
      </c>
      <c r="T221" s="62" t="s">
        <v>37</v>
      </c>
      <c r="U221" s="62" t="s">
        <v>37</v>
      </c>
      <c r="V221" s="62" t="s">
        <v>37</v>
      </c>
      <c r="W221" s="62" t="s">
        <v>37</v>
      </c>
      <c r="X221" s="62" t="s">
        <v>37</v>
      </c>
      <c r="Y221" s="62" t="s">
        <v>37</v>
      </c>
      <c r="Z221" s="62" t="s">
        <v>37</v>
      </c>
      <c r="AA221" s="62" t="s">
        <v>37</v>
      </c>
      <c r="AB221" s="62" t="s">
        <v>37</v>
      </c>
      <c r="AC221" s="62" t="s">
        <v>37</v>
      </c>
      <c r="AD221" s="62" t="s">
        <v>37</v>
      </c>
      <c r="AE221" s="62" t="s">
        <v>37</v>
      </c>
      <c r="AF221" s="62" t="s">
        <v>37</v>
      </c>
      <c r="AG221" s="62" t="s">
        <v>37</v>
      </c>
      <c r="AH221" s="63" t="s">
        <v>37</v>
      </c>
      <c r="AI221" s="56"/>
    </row>
    <row r="222" spans="1:35" s="39" customFormat="1" outlineLevel="1" x14ac:dyDescent="0.15">
      <c r="A222" s="59">
        <f>OvoTotal!I145</f>
        <v>44704</v>
      </c>
      <c r="B222" s="38">
        <f t="shared" si="3"/>
        <v>22</v>
      </c>
      <c r="C222" s="89">
        <v>0.1535</v>
      </c>
      <c r="D222" s="62">
        <v>19572</v>
      </c>
      <c r="E222" s="62">
        <v>19572</v>
      </c>
      <c r="F222" s="62"/>
      <c r="G222" s="62"/>
      <c r="H222" s="62">
        <v>27888</v>
      </c>
      <c r="I222" s="62">
        <v>27888</v>
      </c>
      <c r="J222" s="62"/>
      <c r="K222" s="62"/>
      <c r="L222" s="62"/>
      <c r="M222" s="62" t="s">
        <v>37</v>
      </c>
      <c r="N222" s="62">
        <v>59424</v>
      </c>
      <c r="O222" s="62" t="s">
        <v>37</v>
      </c>
      <c r="P222" s="62" t="s">
        <v>37</v>
      </c>
      <c r="Q222" s="62" t="s">
        <v>37</v>
      </c>
      <c r="R222" s="62" t="s">
        <v>37</v>
      </c>
      <c r="S222" s="62" t="s">
        <v>37</v>
      </c>
      <c r="T222" s="62" t="s">
        <v>37</v>
      </c>
      <c r="U222" s="62" t="s">
        <v>37</v>
      </c>
      <c r="V222" s="62" t="s">
        <v>37</v>
      </c>
      <c r="W222" s="62" t="s">
        <v>37</v>
      </c>
      <c r="X222" s="62" t="s">
        <v>37</v>
      </c>
      <c r="Y222" s="62" t="s">
        <v>37</v>
      </c>
      <c r="Z222" s="62" t="s">
        <v>37</v>
      </c>
      <c r="AA222" s="62" t="s">
        <v>37</v>
      </c>
      <c r="AB222" s="62" t="s">
        <v>37</v>
      </c>
      <c r="AC222" s="62" t="s">
        <v>37</v>
      </c>
      <c r="AD222" s="62" t="s">
        <v>37</v>
      </c>
      <c r="AE222" s="62" t="s">
        <v>37</v>
      </c>
      <c r="AF222" s="62" t="s">
        <v>37</v>
      </c>
      <c r="AG222" s="62" t="s">
        <v>37</v>
      </c>
      <c r="AH222" s="63" t="s">
        <v>37</v>
      </c>
      <c r="AI222" s="56"/>
    </row>
    <row r="223" spans="1:35" s="39" customFormat="1" outlineLevel="1" x14ac:dyDescent="0.15">
      <c r="A223" s="59">
        <f>OvoTotal!I146</f>
        <v>44705</v>
      </c>
      <c r="B223" s="38">
        <f t="shared" si="3"/>
        <v>22</v>
      </c>
      <c r="C223" s="89">
        <v>0.1535</v>
      </c>
      <c r="D223" s="62">
        <v>22680</v>
      </c>
      <c r="E223" s="62">
        <v>22680</v>
      </c>
      <c r="F223" s="62"/>
      <c r="G223" s="62"/>
      <c r="H223" s="62">
        <v>28728</v>
      </c>
      <c r="I223" s="62">
        <v>28728</v>
      </c>
      <c r="J223" s="62"/>
      <c r="K223" s="62"/>
      <c r="L223" s="62"/>
      <c r="M223" s="62" t="s">
        <v>37</v>
      </c>
      <c r="N223" s="62">
        <v>53856</v>
      </c>
      <c r="O223" s="62" t="s">
        <v>37</v>
      </c>
      <c r="P223" s="62" t="s">
        <v>37</v>
      </c>
      <c r="Q223" s="62" t="s">
        <v>37</v>
      </c>
      <c r="R223" s="62" t="s">
        <v>37</v>
      </c>
      <c r="S223" s="62" t="s">
        <v>37</v>
      </c>
      <c r="T223" s="62" t="s">
        <v>37</v>
      </c>
      <c r="U223" s="62" t="s">
        <v>37</v>
      </c>
      <c r="V223" s="62" t="s">
        <v>37</v>
      </c>
      <c r="W223" s="62" t="s">
        <v>37</v>
      </c>
      <c r="X223" s="62" t="s">
        <v>37</v>
      </c>
      <c r="Y223" s="62" t="s">
        <v>37</v>
      </c>
      <c r="Z223" s="62" t="s">
        <v>37</v>
      </c>
      <c r="AA223" s="62" t="s">
        <v>37</v>
      </c>
      <c r="AB223" s="62" t="s">
        <v>37</v>
      </c>
      <c r="AC223" s="62" t="s">
        <v>37</v>
      </c>
      <c r="AD223" s="62" t="s">
        <v>37</v>
      </c>
      <c r="AE223" s="62" t="s">
        <v>37</v>
      </c>
      <c r="AF223" s="62" t="s">
        <v>37</v>
      </c>
      <c r="AG223" s="62" t="s">
        <v>37</v>
      </c>
      <c r="AH223" s="63" t="s">
        <v>37</v>
      </c>
      <c r="AI223" s="56"/>
    </row>
    <row r="224" spans="1:35" s="39" customFormat="1" outlineLevel="1" x14ac:dyDescent="0.15">
      <c r="A224" s="59">
        <f>OvoTotal!I147</f>
        <v>44706</v>
      </c>
      <c r="B224" s="38">
        <f t="shared" si="3"/>
        <v>22</v>
      </c>
      <c r="C224" s="89">
        <v>0.1535</v>
      </c>
      <c r="D224" s="62">
        <v>22512</v>
      </c>
      <c r="E224" s="62">
        <v>22512</v>
      </c>
      <c r="F224" s="62"/>
      <c r="G224" s="62"/>
      <c r="H224" s="62">
        <v>25200</v>
      </c>
      <c r="I224" s="62">
        <v>25200</v>
      </c>
      <c r="J224" s="62"/>
      <c r="K224" s="62"/>
      <c r="L224" s="62"/>
      <c r="M224" s="62" t="s">
        <v>37</v>
      </c>
      <c r="N224" s="62">
        <v>57384</v>
      </c>
      <c r="O224" s="62" t="s">
        <v>37</v>
      </c>
      <c r="P224" s="62" t="s">
        <v>37</v>
      </c>
      <c r="Q224" s="62" t="s">
        <v>37</v>
      </c>
      <c r="R224" s="62" t="s">
        <v>37</v>
      </c>
      <c r="S224" s="62" t="s">
        <v>37</v>
      </c>
      <c r="T224" s="62" t="s">
        <v>37</v>
      </c>
      <c r="U224" s="62" t="s">
        <v>37</v>
      </c>
      <c r="V224" s="62" t="s">
        <v>37</v>
      </c>
      <c r="W224" s="62" t="s">
        <v>37</v>
      </c>
      <c r="X224" s="62" t="s">
        <v>37</v>
      </c>
      <c r="Y224" s="62" t="s">
        <v>37</v>
      </c>
      <c r="Z224" s="62" t="s">
        <v>37</v>
      </c>
      <c r="AA224" s="62" t="s">
        <v>37</v>
      </c>
      <c r="AB224" s="62" t="s">
        <v>37</v>
      </c>
      <c r="AC224" s="62" t="s">
        <v>37</v>
      </c>
      <c r="AD224" s="62" t="s">
        <v>37</v>
      </c>
      <c r="AE224" s="62" t="s">
        <v>37</v>
      </c>
      <c r="AF224" s="62" t="s">
        <v>37</v>
      </c>
      <c r="AG224" s="62" t="s">
        <v>37</v>
      </c>
      <c r="AH224" s="63" t="s">
        <v>37</v>
      </c>
      <c r="AI224" s="56"/>
    </row>
    <row r="225" spans="1:35" s="39" customFormat="1" outlineLevel="1" x14ac:dyDescent="0.15">
      <c r="A225" s="59">
        <f>OvoTotal!I148</f>
        <v>44707</v>
      </c>
      <c r="B225" s="38">
        <f t="shared" si="3"/>
        <v>22</v>
      </c>
      <c r="C225" s="89">
        <v>0.1535</v>
      </c>
      <c r="D225" s="62">
        <v>19152</v>
      </c>
      <c r="E225" s="62">
        <v>19152</v>
      </c>
      <c r="F225" s="62"/>
      <c r="G225" s="62"/>
      <c r="H225" s="62">
        <v>28256</v>
      </c>
      <c r="I225" s="62">
        <v>28256</v>
      </c>
      <c r="J225" s="62"/>
      <c r="K225" s="62"/>
      <c r="L225" s="62"/>
      <c r="M225" s="62" t="s">
        <v>37</v>
      </c>
      <c r="N225" s="62">
        <v>56832</v>
      </c>
      <c r="O225" s="62" t="s">
        <v>37</v>
      </c>
      <c r="P225" s="62" t="s">
        <v>37</v>
      </c>
      <c r="Q225" s="62" t="s">
        <v>37</v>
      </c>
      <c r="R225" s="62" t="s">
        <v>37</v>
      </c>
      <c r="S225" s="62" t="s">
        <v>37</v>
      </c>
      <c r="T225" s="62" t="s">
        <v>37</v>
      </c>
      <c r="U225" s="62" t="s">
        <v>37</v>
      </c>
      <c r="V225" s="62" t="s">
        <v>37</v>
      </c>
      <c r="W225" s="62" t="s">
        <v>37</v>
      </c>
      <c r="X225" s="62" t="s">
        <v>37</v>
      </c>
      <c r="Y225" s="62" t="s">
        <v>37</v>
      </c>
      <c r="Z225" s="62" t="s">
        <v>37</v>
      </c>
      <c r="AA225" s="62" t="s">
        <v>37</v>
      </c>
      <c r="AB225" s="62" t="s">
        <v>37</v>
      </c>
      <c r="AC225" s="62" t="s">
        <v>37</v>
      </c>
      <c r="AD225" s="62" t="s">
        <v>37</v>
      </c>
      <c r="AE225" s="62" t="s">
        <v>37</v>
      </c>
      <c r="AF225" s="62" t="s">
        <v>37</v>
      </c>
      <c r="AG225" s="62" t="s">
        <v>37</v>
      </c>
      <c r="AH225" s="63" t="s">
        <v>37</v>
      </c>
      <c r="AI225" s="56"/>
    </row>
    <row r="226" spans="1:35" s="39" customFormat="1" x14ac:dyDescent="0.15">
      <c r="A226" s="59"/>
      <c r="B226" s="38">
        <f>SUBTOTAL(1,B219:B225)</f>
        <v>21.571428571428573</v>
      </c>
      <c r="C226" s="9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66"/>
      <c r="AI226" s="56"/>
    </row>
    <row r="227" spans="1:35" s="39" customFormat="1" outlineLevel="1" x14ac:dyDescent="0.15">
      <c r="A227" s="59">
        <f>OvoTotal!I149</f>
        <v>44708</v>
      </c>
      <c r="B227" s="38">
        <f t="shared" si="3"/>
        <v>22</v>
      </c>
      <c r="C227" s="89">
        <v>0.1535</v>
      </c>
      <c r="D227" s="62">
        <v>20832</v>
      </c>
      <c r="E227" s="62">
        <v>20832</v>
      </c>
      <c r="F227" s="62"/>
      <c r="G227" s="62"/>
      <c r="H227" s="62">
        <v>27216</v>
      </c>
      <c r="I227" s="62">
        <v>27216</v>
      </c>
      <c r="J227" s="62"/>
      <c r="K227" s="62"/>
      <c r="L227" s="62"/>
      <c r="M227" s="62" t="s">
        <v>37</v>
      </c>
      <c r="N227" s="62">
        <v>55968</v>
      </c>
      <c r="O227" s="62" t="s">
        <v>37</v>
      </c>
      <c r="P227" s="62" t="s">
        <v>37</v>
      </c>
      <c r="Q227" s="62" t="s">
        <v>37</v>
      </c>
      <c r="R227" s="62" t="s">
        <v>37</v>
      </c>
      <c r="S227" s="62" t="s">
        <v>37</v>
      </c>
      <c r="T227" s="62" t="s">
        <v>37</v>
      </c>
      <c r="U227" s="62" t="s">
        <v>37</v>
      </c>
      <c r="V227" s="62" t="s">
        <v>37</v>
      </c>
      <c r="W227" s="62" t="s">
        <v>37</v>
      </c>
      <c r="X227" s="62" t="s">
        <v>37</v>
      </c>
      <c r="Y227" s="62" t="s">
        <v>37</v>
      </c>
      <c r="Z227" s="62" t="s">
        <v>37</v>
      </c>
      <c r="AA227" s="62" t="s">
        <v>37</v>
      </c>
      <c r="AB227" s="62" t="s">
        <v>37</v>
      </c>
      <c r="AC227" s="62" t="s">
        <v>37</v>
      </c>
      <c r="AD227" s="62" t="s">
        <v>37</v>
      </c>
      <c r="AE227" s="62" t="s">
        <v>37</v>
      </c>
      <c r="AF227" s="62" t="s">
        <v>37</v>
      </c>
      <c r="AG227" s="62" t="s">
        <v>37</v>
      </c>
      <c r="AH227" s="63" t="s">
        <v>37</v>
      </c>
      <c r="AI227" s="56"/>
    </row>
    <row r="228" spans="1:35" s="39" customFormat="1" outlineLevel="1" x14ac:dyDescent="0.15">
      <c r="A228" s="59">
        <f>OvoTotal!I150</f>
        <v>44709</v>
      </c>
      <c r="B228" s="38">
        <f t="shared" si="3"/>
        <v>22</v>
      </c>
      <c r="C228" s="89">
        <v>0.1535</v>
      </c>
      <c r="D228" s="62">
        <v>22596</v>
      </c>
      <c r="E228" s="62">
        <v>22596</v>
      </c>
      <c r="F228" s="62"/>
      <c r="G228" s="62"/>
      <c r="H228" s="62">
        <v>29988</v>
      </c>
      <c r="I228" s="62">
        <v>29988</v>
      </c>
      <c r="J228" s="62"/>
      <c r="K228" s="62"/>
      <c r="L228" s="62"/>
      <c r="M228" s="62" t="s">
        <v>37</v>
      </c>
      <c r="N228" s="62">
        <v>58848</v>
      </c>
      <c r="O228" s="62" t="s">
        <v>37</v>
      </c>
      <c r="P228" s="62" t="s">
        <v>37</v>
      </c>
      <c r="Q228" s="62" t="s">
        <v>37</v>
      </c>
      <c r="R228" s="62" t="s">
        <v>37</v>
      </c>
      <c r="S228" s="62" t="s">
        <v>37</v>
      </c>
      <c r="T228" s="62" t="s">
        <v>37</v>
      </c>
      <c r="U228" s="62" t="s">
        <v>37</v>
      </c>
      <c r="V228" s="62" t="s">
        <v>37</v>
      </c>
      <c r="W228" s="62" t="s">
        <v>37</v>
      </c>
      <c r="X228" s="62" t="s">
        <v>37</v>
      </c>
      <c r="Y228" s="62" t="s">
        <v>37</v>
      </c>
      <c r="Z228" s="62" t="s">
        <v>37</v>
      </c>
      <c r="AA228" s="62" t="s">
        <v>37</v>
      </c>
      <c r="AB228" s="62" t="s">
        <v>37</v>
      </c>
      <c r="AC228" s="62" t="s">
        <v>37</v>
      </c>
      <c r="AD228" s="62" t="s">
        <v>37</v>
      </c>
      <c r="AE228" s="62" t="s">
        <v>37</v>
      </c>
      <c r="AF228" s="62" t="s">
        <v>37</v>
      </c>
      <c r="AG228" s="62" t="s">
        <v>37</v>
      </c>
      <c r="AH228" s="63" t="s">
        <v>37</v>
      </c>
      <c r="AI228" s="56"/>
    </row>
    <row r="229" spans="1:35" s="39" customFormat="1" outlineLevel="1" x14ac:dyDescent="0.15">
      <c r="A229" s="59">
        <f>OvoTotal!I151</f>
        <v>44710</v>
      </c>
      <c r="B229" s="38">
        <f t="shared" si="3"/>
        <v>22</v>
      </c>
      <c r="C229" s="89">
        <v>0.1535</v>
      </c>
      <c r="D229" s="62">
        <v>22512</v>
      </c>
      <c r="E229" s="62">
        <v>22512</v>
      </c>
      <c r="F229" s="62"/>
      <c r="G229" s="62"/>
      <c r="H229" s="62">
        <v>27636</v>
      </c>
      <c r="I229" s="62">
        <v>27636</v>
      </c>
      <c r="J229" s="62"/>
      <c r="K229" s="62"/>
      <c r="L229" s="62"/>
      <c r="M229" s="62" t="s">
        <v>37</v>
      </c>
      <c r="N229" s="62">
        <v>55200</v>
      </c>
      <c r="O229" s="62" t="s">
        <v>37</v>
      </c>
      <c r="P229" s="62" t="s">
        <v>37</v>
      </c>
      <c r="Q229" s="62" t="s">
        <v>37</v>
      </c>
      <c r="R229" s="62" t="s">
        <v>37</v>
      </c>
      <c r="S229" s="62" t="s">
        <v>37</v>
      </c>
      <c r="T229" s="62" t="s">
        <v>37</v>
      </c>
      <c r="U229" s="62" t="s">
        <v>37</v>
      </c>
      <c r="V229" s="62" t="s">
        <v>37</v>
      </c>
      <c r="W229" s="62" t="s">
        <v>37</v>
      </c>
      <c r="X229" s="62" t="s">
        <v>37</v>
      </c>
      <c r="Y229" s="62" t="s">
        <v>37</v>
      </c>
      <c r="Z229" s="62" t="s">
        <v>37</v>
      </c>
      <c r="AA229" s="62" t="s">
        <v>37</v>
      </c>
      <c r="AB229" s="62" t="s">
        <v>37</v>
      </c>
      <c r="AC229" s="62" t="s">
        <v>37</v>
      </c>
      <c r="AD229" s="62" t="s">
        <v>37</v>
      </c>
      <c r="AE229" s="62" t="s">
        <v>37</v>
      </c>
      <c r="AF229" s="62" t="s">
        <v>37</v>
      </c>
      <c r="AG229" s="62" t="s">
        <v>37</v>
      </c>
      <c r="AH229" s="63" t="s">
        <v>37</v>
      </c>
      <c r="AI229" s="56"/>
    </row>
    <row r="230" spans="1:35" s="39" customFormat="1" outlineLevel="1" x14ac:dyDescent="0.15">
      <c r="A230" s="59">
        <f>OvoTotal!I152</f>
        <v>44711</v>
      </c>
      <c r="B230" s="38">
        <f t="shared" si="3"/>
        <v>23</v>
      </c>
      <c r="C230" s="89">
        <v>0.1535</v>
      </c>
      <c r="D230" s="62">
        <v>22680</v>
      </c>
      <c r="E230" s="62">
        <v>22680</v>
      </c>
      <c r="F230" s="62"/>
      <c r="G230" s="62"/>
      <c r="H230" s="62">
        <v>27804</v>
      </c>
      <c r="I230" s="62">
        <v>27720</v>
      </c>
      <c r="J230" s="62"/>
      <c r="K230" s="62"/>
      <c r="L230" s="62"/>
      <c r="M230" s="62" t="s">
        <v>37</v>
      </c>
      <c r="N230" s="62">
        <v>69840</v>
      </c>
      <c r="O230" s="62" t="s">
        <v>37</v>
      </c>
      <c r="P230" s="62" t="s">
        <v>37</v>
      </c>
      <c r="Q230" s="62" t="s">
        <v>37</v>
      </c>
      <c r="R230" s="62" t="s">
        <v>37</v>
      </c>
      <c r="S230" s="62" t="s">
        <v>37</v>
      </c>
      <c r="T230" s="62" t="s">
        <v>37</v>
      </c>
      <c r="U230" s="62" t="s">
        <v>37</v>
      </c>
      <c r="V230" s="62" t="s">
        <v>37</v>
      </c>
      <c r="W230" s="62" t="s">
        <v>37</v>
      </c>
      <c r="X230" s="62" t="s">
        <v>37</v>
      </c>
      <c r="Y230" s="62" t="s">
        <v>37</v>
      </c>
      <c r="Z230" s="62" t="s">
        <v>37</v>
      </c>
      <c r="AA230" s="62" t="s">
        <v>37</v>
      </c>
      <c r="AB230" s="62" t="s">
        <v>37</v>
      </c>
      <c r="AC230" s="62" t="s">
        <v>37</v>
      </c>
      <c r="AD230" s="62" t="s">
        <v>37</v>
      </c>
      <c r="AE230" s="62" t="s">
        <v>37</v>
      </c>
      <c r="AF230" s="62" t="s">
        <v>37</v>
      </c>
      <c r="AG230" s="62" t="s">
        <v>37</v>
      </c>
      <c r="AH230" s="63" t="s">
        <v>37</v>
      </c>
      <c r="AI230" s="56"/>
    </row>
    <row r="231" spans="1:35" s="39" customFormat="1" outlineLevel="1" x14ac:dyDescent="0.15">
      <c r="A231" s="59">
        <f>OvoTotal!I153</f>
        <v>44712</v>
      </c>
      <c r="B231" s="38">
        <f t="shared" si="3"/>
        <v>23</v>
      </c>
      <c r="C231" s="89">
        <v>0.1535</v>
      </c>
      <c r="D231" s="62">
        <v>20580</v>
      </c>
      <c r="E231" s="62">
        <v>20580</v>
      </c>
      <c r="F231" s="62"/>
      <c r="G231" s="62"/>
      <c r="H231" s="62">
        <v>27804</v>
      </c>
      <c r="I231" s="62">
        <v>27720</v>
      </c>
      <c r="J231" s="62"/>
      <c r="K231" s="62"/>
      <c r="L231" s="62"/>
      <c r="M231" s="62" t="s">
        <v>37</v>
      </c>
      <c r="N231" s="62">
        <v>69600</v>
      </c>
      <c r="O231" s="62" t="s">
        <v>37</v>
      </c>
      <c r="P231" s="62" t="s">
        <v>37</v>
      </c>
      <c r="Q231" s="62" t="s">
        <v>37</v>
      </c>
      <c r="R231" s="62" t="s">
        <v>37</v>
      </c>
      <c r="S231" s="62" t="s">
        <v>37</v>
      </c>
      <c r="T231" s="62" t="s">
        <v>37</v>
      </c>
      <c r="U231" s="62" t="s">
        <v>37</v>
      </c>
      <c r="V231" s="62" t="s">
        <v>37</v>
      </c>
      <c r="W231" s="62" t="s">
        <v>37</v>
      </c>
      <c r="X231" s="62" t="s">
        <v>37</v>
      </c>
      <c r="Y231" s="62" t="s">
        <v>37</v>
      </c>
      <c r="Z231" s="62" t="s">
        <v>37</v>
      </c>
      <c r="AA231" s="62" t="s">
        <v>37</v>
      </c>
      <c r="AB231" s="62" t="s">
        <v>37</v>
      </c>
      <c r="AC231" s="62" t="s">
        <v>37</v>
      </c>
      <c r="AD231" s="62" t="s">
        <v>37</v>
      </c>
      <c r="AE231" s="62" t="s">
        <v>37</v>
      </c>
      <c r="AF231" s="62" t="s">
        <v>37</v>
      </c>
      <c r="AG231" s="62" t="s">
        <v>37</v>
      </c>
      <c r="AH231" s="63" t="s">
        <v>37</v>
      </c>
      <c r="AI231" s="56"/>
    </row>
    <row r="232" spans="1:35" s="39" customFormat="1" outlineLevel="1" x14ac:dyDescent="0.15">
      <c r="A232" s="59">
        <f>OvoTotal!I154</f>
        <v>44713</v>
      </c>
      <c r="B232" s="38">
        <f t="shared" si="3"/>
        <v>23</v>
      </c>
      <c r="C232" s="89">
        <v>0.1535</v>
      </c>
      <c r="D232" s="62">
        <v>19656</v>
      </c>
      <c r="E232" s="62">
        <v>19656</v>
      </c>
      <c r="F232" s="62"/>
      <c r="G232" s="62"/>
      <c r="H232" s="62">
        <v>18144</v>
      </c>
      <c r="I232" s="62">
        <v>18144</v>
      </c>
      <c r="J232" s="62"/>
      <c r="K232" s="62"/>
      <c r="L232" s="62"/>
      <c r="M232" s="62" t="s">
        <v>37</v>
      </c>
      <c r="N232" s="62">
        <v>62688</v>
      </c>
      <c r="O232" s="62" t="s">
        <v>37</v>
      </c>
      <c r="P232" s="62" t="s">
        <v>37</v>
      </c>
      <c r="Q232" s="62" t="s">
        <v>37</v>
      </c>
      <c r="R232" s="62" t="s">
        <v>37</v>
      </c>
      <c r="S232" s="62" t="s">
        <v>37</v>
      </c>
      <c r="T232" s="62" t="s">
        <v>37</v>
      </c>
      <c r="U232" s="62" t="s">
        <v>37</v>
      </c>
      <c r="V232" s="62" t="s">
        <v>37</v>
      </c>
      <c r="W232" s="62" t="s">
        <v>37</v>
      </c>
      <c r="X232" s="62" t="s">
        <v>37</v>
      </c>
      <c r="Y232" s="62" t="s">
        <v>37</v>
      </c>
      <c r="Z232" s="62" t="s">
        <v>37</v>
      </c>
      <c r="AA232" s="62" t="s">
        <v>37</v>
      </c>
      <c r="AB232" s="62" t="s">
        <v>37</v>
      </c>
      <c r="AC232" s="62" t="s">
        <v>37</v>
      </c>
      <c r="AD232" s="62" t="s">
        <v>37</v>
      </c>
      <c r="AE232" s="62" t="s">
        <v>37</v>
      </c>
      <c r="AF232" s="62" t="s">
        <v>37</v>
      </c>
      <c r="AG232" s="62" t="s">
        <v>37</v>
      </c>
      <c r="AH232" s="63" t="s">
        <v>37</v>
      </c>
      <c r="AI232" s="56"/>
    </row>
    <row r="233" spans="1:35" s="39" customFormat="1" outlineLevel="1" x14ac:dyDescent="0.15">
      <c r="A233" s="59">
        <f>OvoTotal!I155</f>
        <v>44714</v>
      </c>
      <c r="B233" s="38">
        <f t="shared" si="3"/>
        <v>23</v>
      </c>
      <c r="C233" s="89">
        <v>0.1535</v>
      </c>
      <c r="D233" s="62">
        <v>19572</v>
      </c>
      <c r="E233" s="62">
        <v>19572</v>
      </c>
      <c r="F233" s="62"/>
      <c r="G233" s="62"/>
      <c r="H233" s="62">
        <v>30408</v>
      </c>
      <c r="I233" s="62">
        <v>30408</v>
      </c>
      <c r="J233" s="62"/>
      <c r="K233" s="62"/>
      <c r="L233" s="62"/>
      <c r="M233" s="62" t="s">
        <v>37</v>
      </c>
      <c r="N233" s="62">
        <v>61056</v>
      </c>
      <c r="O233" s="62" t="s">
        <v>37</v>
      </c>
      <c r="P233" s="62" t="s">
        <v>37</v>
      </c>
      <c r="Q233" s="62" t="s">
        <v>37</v>
      </c>
      <c r="R233" s="62" t="s">
        <v>37</v>
      </c>
      <c r="S233" s="62" t="s">
        <v>37</v>
      </c>
      <c r="T233" s="62" t="s">
        <v>37</v>
      </c>
      <c r="U233" s="62" t="s">
        <v>37</v>
      </c>
      <c r="V233" s="62" t="s">
        <v>37</v>
      </c>
      <c r="W233" s="62" t="s">
        <v>37</v>
      </c>
      <c r="X233" s="62" t="s">
        <v>37</v>
      </c>
      <c r="Y233" s="62" t="s">
        <v>37</v>
      </c>
      <c r="Z233" s="62" t="s">
        <v>37</v>
      </c>
      <c r="AA233" s="62" t="s">
        <v>37</v>
      </c>
      <c r="AB233" s="62" t="s">
        <v>37</v>
      </c>
      <c r="AC233" s="62" t="s">
        <v>37</v>
      </c>
      <c r="AD233" s="62" t="s">
        <v>37</v>
      </c>
      <c r="AE233" s="62" t="s">
        <v>37</v>
      </c>
      <c r="AF233" s="62" t="s">
        <v>37</v>
      </c>
      <c r="AG233" s="62" t="s">
        <v>37</v>
      </c>
      <c r="AH233" s="63" t="s">
        <v>37</v>
      </c>
      <c r="AI233" s="56"/>
    </row>
    <row r="234" spans="1:35" s="39" customFormat="1" x14ac:dyDescent="0.15">
      <c r="A234" s="59"/>
      <c r="B234" s="38">
        <f>SUBTOTAL(1,B227:B233)</f>
        <v>22.571428571428573</v>
      </c>
      <c r="C234" s="9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66"/>
      <c r="AI234" s="56"/>
    </row>
    <row r="235" spans="1:35" s="39" customFormat="1" outlineLevel="1" x14ac:dyDescent="0.15">
      <c r="A235" s="59">
        <f>OvoTotal!I156</f>
        <v>44715</v>
      </c>
      <c r="B235" s="38">
        <f t="shared" si="3"/>
        <v>23</v>
      </c>
      <c r="C235" s="89">
        <v>0.1535</v>
      </c>
      <c r="D235" s="62">
        <v>17976</v>
      </c>
      <c r="E235" s="62">
        <v>17976</v>
      </c>
      <c r="F235" s="62"/>
      <c r="G235" s="62"/>
      <c r="H235" s="62">
        <v>28728</v>
      </c>
      <c r="I235" s="62">
        <v>28728</v>
      </c>
      <c r="J235" s="62"/>
      <c r="K235" s="62"/>
      <c r="L235" s="62"/>
      <c r="M235" s="62" t="s">
        <v>37</v>
      </c>
      <c r="N235" s="62">
        <v>60960</v>
      </c>
      <c r="O235" s="62" t="s">
        <v>37</v>
      </c>
      <c r="P235" s="62" t="s">
        <v>37</v>
      </c>
      <c r="Q235" s="62" t="s">
        <v>37</v>
      </c>
      <c r="R235" s="62" t="s">
        <v>37</v>
      </c>
      <c r="S235" s="62" t="s">
        <v>37</v>
      </c>
      <c r="T235" s="62" t="s">
        <v>37</v>
      </c>
      <c r="U235" s="62" t="s">
        <v>37</v>
      </c>
      <c r="V235" s="62" t="s">
        <v>37</v>
      </c>
      <c r="W235" s="62" t="s">
        <v>37</v>
      </c>
      <c r="X235" s="62" t="s">
        <v>37</v>
      </c>
      <c r="Y235" s="62" t="s">
        <v>37</v>
      </c>
      <c r="Z235" s="62" t="s">
        <v>37</v>
      </c>
      <c r="AA235" s="62" t="s">
        <v>37</v>
      </c>
      <c r="AB235" s="62" t="s">
        <v>37</v>
      </c>
      <c r="AC235" s="62" t="s">
        <v>37</v>
      </c>
      <c r="AD235" s="62" t="s">
        <v>37</v>
      </c>
      <c r="AE235" s="62" t="s">
        <v>37</v>
      </c>
      <c r="AF235" s="62" t="s">
        <v>37</v>
      </c>
      <c r="AG235" s="62" t="s">
        <v>37</v>
      </c>
      <c r="AH235" s="63" t="s">
        <v>37</v>
      </c>
      <c r="AI235" s="56"/>
    </row>
    <row r="236" spans="1:35" s="39" customFormat="1" outlineLevel="1" x14ac:dyDescent="0.15">
      <c r="A236" s="59">
        <f>OvoTotal!I157</f>
        <v>44716</v>
      </c>
      <c r="B236" s="38">
        <f t="shared" si="3"/>
        <v>23</v>
      </c>
      <c r="C236" s="89">
        <v>0.1535</v>
      </c>
      <c r="D236" s="62">
        <v>24192</v>
      </c>
      <c r="E236" s="62">
        <v>24192</v>
      </c>
      <c r="F236" s="62"/>
      <c r="G236" s="62"/>
      <c r="H236" s="62">
        <v>26292</v>
      </c>
      <c r="I236" s="62">
        <v>26292</v>
      </c>
      <c r="J236" s="62"/>
      <c r="K236" s="62"/>
      <c r="L236" s="62"/>
      <c r="M236" s="62" t="s">
        <v>37</v>
      </c>
      <c r="N236" s="62">
        <v>61488</v>
      </c>
      <c r="O236" s="62" t="s">
        <v>37</v>
      </c>
      <c r="P236" s="62" t="s">
        <v>37</v>
      </c>
      <c r="Q236" s="62" t="s">
        <v>37</v>
      </c>
      <c r="R236" s="62" t="s">
        <v>37</v>
      </c>
      <c r="S236" s="62" t="s">
        <v>37</v>
      </c>
      <c r="T236" s="62" t="s">
        <v>37</v>
      </c>
      <c r="U236" s="62" t="s">
        <v>37</v>
      </c>
      <c r="V236" s="62" t="s">
        <v>37</v>
      </c>
      <c r="W236" s="62" t="s">
        <v>37</v>
      </c>
      <c r="X236" s="62" t="s">
        <v>37</v>
      </c>
      <c r="Y236" s="62" t="s">
        <v>37</v>
      </c>
      <c r="Z236" s="62" t="s">
        <v>37</v>
      </c>
      <c r="AA236" s="62" t="s">
        <v>37</v>
      </c>
      <c r="AB236" s="62" t="s">
        <v>37</v>
      </c>
      <c r="AC236" s="62" t="s">
        <v>37</v>
      </c>
      <c r="AD236" s="62" t="s">
        <v>37</v>
      </c>
      <c r="AE236" s="62" t="s">
        <v>37</v>
      </c>
      <c r="AF236" s="62" t="s">
        <v>37</v>
      </c>
      <c r="AG236" s="62" t="s">
        <v>37</v>
      </c>
      <c r="AH236" s="63" t="s">
        <v>37</v>
      </c>
      <c r="AI236" s="56"/>
    </row>
    <row r="237" spans="1:35" s="39" customFormat="1" outlineLevel="1" x14ac:dyDescent="0.15">
      <c r="A237" s="59">
        <f>OvoTotal!I158</f>
        <v>44717</v>
      </c>
      <c r="B237" s="38">
        <f t="shared" si="3"/>
        <v>23</v>
      </c>
      <c r="C237" s="89">
        <v>0.1535</v>
      </c>
      <c r="D237" s="62">
        <v>20916</v>
      </c>
      <c r="E237" s="62">
        <v>20916</v>
      </c>
      <c r="F237" s="62"/>
      <c r="G237" s="62"/>
      <c r="H237" s="62">
        <v>26712</v>
      </c>
      <c r="I237" s="62">
        <v>26712</v>
      </c>
      <c r="J237" s="62"/>
      <c r="K237" s="62"/>
      <c r="L237" s="62"/>
      <c r="M237" s="62" t="s">
        <v>37</v>
      </c>
      <c r="N237" s="62">
        <v>42552</v>
      </c>
      <c r="O237" s="62" t="s">
        <v>37</v>
      </c>
      <c r="P237" s="62" t="s">
        <v>37</v>
      </c>
      <c r="Q237" s="62" t="s">
        <v>37</v>
      </c>
      <c r="R237" s="62" t="s">
        <v>37</v>
      </c>
      <c r="S237" s="62" t="s">
        <v>37</v>
      </c>
      <c r="T237" s="62" t="s">
        <v>37</v>
      </c>
      <c r="U237" s="62" t="s">
        <v>37</v>
      </c>
      <c r="V237" s="62" t="s">
        <v>37</v>
      </c>
      <c r="W237" s="62" t="s">
        <v>37</v>
      </c>
      <c r="X237" s="62" t="s">
        <v>37</v>
      </c>
      <c r="Y237" s="62" t="s">
        <v>37</v>
      </c>
      <c r="Z237" s="62" t="s">
        <v>37</v>
      </c>
      <c r="AA237" s="62" t="s">
        <v>37</v>
      </c>
      <c r="AB237" s="62" t="s">
        <v>37</v>
      </c>
      <c r="AC237" s="62" t="s">
        <v>37</v>
      </c>
      <c r="AD237" s="62" t="s">
        <v>37</v>
      </c>
      <c r="AE237" s="62" t="s">
        <v>37</v>
      </c>
      <c r="AF237" s="62" t="s">
        <v>37</v>
      </c>
      <c r="AG237" s="62" t="s">
        <v>37</v>
      </c>
      <c r="AH237" s="63" t="s">
        <v>37</v>
      </c>
      <c r="AI237" s="56"/>
    </row>
    <row r="238" spans="1:35" s="39" customFormat="1" outlineLevel="1" x14ac:dyDescent="0.15">
      <c r="A238" s="59">
        <f>OvoTotal!I159</f>
        <v>44718</v>
      </c>
      <c r="B238" s="38">
        <f t="shared" si="3"/>
        <v>24</v>
      </c>
      <c r="C238" s="89">
        <v>0.1535</v>
      </c>
      <c r="D238" s="62">
        <v>16380</v>
      </c>
      <c r="E238" s="62">
        <v>16380</v>
      </c>
      <c r="F238" s="62"/>
      <c r="G238" s="62"/>
      <c r="H238" s="62">
        <v>27000</v>
      </c>
      <c r="I238" s="62">
        <v>27000</v>
      </c>
      <c r="J238" s="62"/>
      <c r="K238" s="62"/>
      <c r="L238" s="62"/>
      <c r="M238" s="62" t="s">
        <v>37</v>
      </c>
      <c r="N238" s="62">
        <v>56256</v>
      </c>
      <c r="O238" s="62" t="s">
        <v>37</v>
      </c>
      <c r="P238" s="62" t="s">
        <v>37</v>
      </c>
      <c r="Q238" s="62" t="s">
        <v>37</v>
      </c>
      <c r="R238" s="62" t="s">
        <v>37</v>
      </c>
      <c r="S238" s="62" t="s">
        <v>37</v>
      </c>
      <c r="T238" s="62" t="s">
        <v>37</v>
      </c>
      <c r="U238" s="62" t="s">
        <v>37</v>
      </c>
      <c r="V238" s="62" t="s">
        <v>37</v>
      </c>
      <c r="W238" s="62" t="s">
        <v>37</v>
      </c>
      <c r="X238" s="62" t="s">
        <v>37</v>
      </c>
      <c r="Y238" s="62" t="s">
        <v>37</v>
      </c>
      <c r="Z238" s="62" t="s">
        <v>37</v>
      </c>
      <c r="AA238" s="62" t="s">
        <v>37</v>
      </c>
      <c r="AB238" s="62" t="s">
        <v>37</v>
      </c>
      <c r="AC238" s="62" t="s">
        <v>37</v>
      </c>
      <c r="AD238" s="62" t="s">
        <v>37</v>
      </c>
      <c r="AE238" s="62" t="s">
        <v>37</v>
      </c>
      <c r="AF238" s="62" t="s">
        <v>37</v>
      </c>
      <c r="AG238" s="62" t="s">
        <v>37</v>
      </c>
      <c r="AH238" s="63" t="s">
        <v>37</v>
      </c>
      <c r="AI238" s="56"/>
    </row>
    <row r="239" spans="1:35" s="39" customFormat="1" outlineLevel="1" x14ac:dyDescent="0.15">
      <c r="A239" s="59">
        <f>OvoTotal!I160</f>
        <v>44719</v>
      </c>
      <c r="B239" s="38">
        <f t="shared" si="3"/>
        <v>24</v>
      </c>
      <c r="C239" s="89">
        <v>0.1535</v>
      </c>
      <c r="D239" s="62">
        <v>19488</v>
      </c>
      <c r="E239" s="62">
        <v>19488</v>
      </c>
      <c r="F239" s="62"/>
      <c r="G239" s="62"/>
      <c r="H239" s="62">
        <v>25704</v>
      </c>
      <c r="I239" s="62">
        <v>25704</v>
      </c>
      <c r="J239" s="62"/>
      <c r="K239" s="62"/>
      <c r="L239" s="62"/>
      <c r="M239" s="62" t="s">
        <v>37</v>
      </c>
      <c r="N239" s="62">
        <v>59520</v>
      </c>
      <c r="O239" s="62" t="s">
        <v>37</v>
      </c>
      <c r="P239" s="62" t="s">
        <v>37</v>
      </c>
      <c r="Q239" s="62" t="s">
        <v>37</v>
      </c>
      <c r="R239" s="62" t="s">
        <v>37</v>
      </c>
      <c r="S239" s="62" t="s">
        <v>37</v>
      </c>
      <c r="T239" s="62" t="s">
        <v>37</v>
      </c>
      <c r="U239" s="62" t="s">
        <v>37</v>
      </c>
      <c r="V239" s="62" t="s">
        <v>37</v>
      </c>
      <c r="W239" s="62" t="s">
        <v>37</v>
      </c>
      <c r="X239" s="62" t="s">
        <v>37</v>
      </c>
      <c r="Y239" s="62" t="s">
        <v>37</v>
      </c>
      <c r="Z239" s="62" t="s">
        <v>37</v>
      </c>
      <c r="AA239" s="62" t="s">
        <v>37</v>
      </c>
      <c r="AB239" s="62" t="s">
        <v>37</v>
      </c>
      <c r="AC239" s="62" t="s">
        <v>37</v>
      </c>
      <c r="AD239" s="62" t="s">
        <v>37</v>
      </c>
      <c r="AE239" s="62" t="s">
        <v>37</v>
      </c>
      <c r="AF239" s="62" t="s">
        <v>37</v>
      </c>
      <c r="AG239" s="62" t="s">
        <v>37</v>
      </c>
      <c r="AH239" s="63" t="s">
        <v>37</v>
      </c>
      <c r="AI239" s="56"/>
    </row>
    <row r="240" spans="1:35" s="39" customFormat="1" outlineLevel="1" x14ac:dyDescent="0.15">
      <c r="A240" s="59">
        <f>OvoTotal!I161</f>
        <v>44720</v>
      </c>
      <c r="B240" s="38">
        <f t="shared" si="3"/>
        <v>24</v>
      </c>
      <c r="C240" s="89">
        <v>0.1535</v>
      </c>
      <c r="D240" s="62">
        <v>22260</v>
      </c>
      <c r="E240" s="62">
        <v>22260</v>
      </c>
      <c r="F240" s="62"/>
      <c r="G240" s="62"/>
      <c r="H240" s="62">
        <v>26460</v>
      </c>
      <c r="I240" s="62">
        <v>26460</v>
      </c>
      <c r="J240" s="62"/>
      <c r="K240" s="62"/>
      <c r="L240" s="62"/>
      <c r="M240" s="62" t="s">
        <v>37</v>
      </c>
      <c r="N240" s="62">
        <v>65088</v>
      </c>
      <c r="O240" s="62" t="s">
        <v>37</v>
      </c>
      <c r="P240" s="62" t="s">
        <v>37</v>
      </c>
      <c r="Q240" s="62" t="s">
        <v>37</v>
      </c>
      <c r="R240" s="62" t="s">
        <v>37</v>
      </c>
      <c r="S240" s="62" t="s">
        <v>37</v>
      </c>
      <c r="T240" s="62" t="s">
        <v>37</v>
      </c>
      <c r="U240" s="62" t="s">
        <v>37</v>
      </c>
      <c r="V240" s="62" t="s">
        <v>37</v>
      </c>
      <c r="W240" s="62" t="s">
        <v>37</v>
      </c>
      <c r="X240" s="62" t="s">
        <v>37</v>
      </c>
      <c r="Y240" s="62" t="s">
        <v>37</v>
      </c>
      <c r="Z240" s="62" t="s">
        <v>37</v>
      </c>
      <c r="AA240" s="62" t="s">
        <v>37</v>
      </c>
      <c r="AB240" s="62" t="s">
        <v>37</v>
      </c>
      <c r="AC240" s="62" t="s">
        <v>37</v>
      </c>
      <c r="AD240" s="62" t="s">
        <v>37</v>
      </c>
      <c r="AE240" s="62" t="s">
        <v>37</v>
      </c>
      <c r="AF240" s="62" t="s">
        <v>37</v>
      </c>
      <c r="AG240" s="62" t="s">
        <v>37</v>
      </c>
      <c r="AH240" s="63" t="s">
        <v>37</v>
      </c>
      <c r="AI240" s="56"/>
    </row>
    <row r="241" spans="1:35" s="39" customFormat="1" outlineLevel="1" x14ac:dyDescent="0.15">
      <c r="A241" s="59">
        <f>OvoTotal!I162</f>
        <v>44721</v>
      </c>
      <c r="B241" s="38">
        <f t="shared" si="3"/>
        <v>24</v>
      </c>
      <c r="C241" s="89">
        <v>0.1535</v>
      </c>
      <c r="D241" s="62">
        <v>19236</v>
      </c>
      <c r="E241" s="62">
        <v>19236</v>
      </c>
      <c r="F241" s="62"/>
      <c r="G241" s="62"/>
      <c r="H241" s="62">
        <v>24276</v>
      </c>
      <c r="I241" s="62">
        <v>24276</v>
      </c>
      <c r="J241" s="62"/>
      <c r="K241" s="62"/>
      <c r="L241" s="62"/>
      <c r="M241" s="62" t="s">
        <v>37</v>
      </c>
      <c r="N241" s="62">
        <v>57984</v>
      </c>
      <c r="O241" s="62" t="s">
        <v>37</v>
      </c>
      <c r="P241" s="62" t="s">
        <v>37</v>
      </c>
      <c r="Q241" s="62" t="s">
        <v>37</v>
      </c>
      <c r="R241" s="62" t="s">
        <v>37</v>
      </c>
      <c r="S241" s="62" t="s">
        <v>37</v>
      </c>
      <c r="T241" s="62" t="s">
        <v>37</v>
      </c>
      <c r="U241" s="62" t="s">
        <v>37</v>
      </c>
      <c r="V241" s="62" t="s">
        <v>37</v>
      </c>
      <c r="W241" s="62" t="s">
        <v>37</v>
      </c>
      <c r="X241" s="62" t="s">
        <v>37</v>
      </c>
      <c r="Y241" s="62" t="s">
        <v>37</v>
      </c>
      <c r="Z241" s="62" t="s">
        <v>37</v>
      </c>
      <c r="AA241" s="62" t="s">
        <v>37</v>
      </c>
      <c r="AB241" s="62" t="s">
        <v>37</v>
      </c>
      <c r="AC241" s="62" t="s">
        <v>37</v>
      </c>
      <c r="AD241" s="62" t="s">
        <v>37</v>
      </c>
      <c r="AE241" s="62" t="s">
        <v>37</v>
      </c>
      <c r="AF241" s="62" t="s">
        <v>37</v>
      </c>
      <c r="AG241" s="62" t="s">
        <v>37</v>
      </c>
      <c r="AH241" s="63" t="s">
        <v>37</v>
      </c>
      <c r="AI241" s="56"/>
    </row>
    <row r="242" spans="1:35" s="39" customFormat="1" x14ac:dyDescent="0.15">
      <c r="A242" s="59"/>
      <c r="B242" s="38">
        <f>SUBTOTAL(1,B235:B241)</f>
        <v>23.571428571428573</v>
      </c>
      <c r="C242" s="9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66"/>
      <c r="AI242" s="56"/>
    </row>
    <row r="243" spans="1:35" s="39" customFormat="1" outlineLevel="1" x14ac:dyDescent="0.15">
      <c r="A243" s="59">
        <f>OvoTotal!I163</f>
        <v>44722</v>
      </c>
      <c r="B243" s="38">
        <f t="shared" si="3"/>
        <v>24</v>
      </c>
      <c r="C243" s="89">
        <v>0.1535</v>
      </c>
      <c r="D243" s="62">
        <v>19572</v>
      </c>
      <c r="E243" s="62">
        <v>19572</v>
      </c>
      <c r="F243" s="62"/>
      <c r="G243" s="62"/>
      <c r="H243" s="62">
        <v>25704</v>
      </c>
      <c r="I243" s="62">
        <v>25704</v>
      </c>
      <c r="J243" s="62"/>
      <c r="K243" s="62"/>
      <c r="L243" s="62"/>
      <c r="M243" s="62" t="s">
        <v>37</v>
      </c>
      <c r="N243" s="62">
        <v>49104</v>
      </c>
      <c r="O243" s="62" t="s">
        <v>37</v>
      </c>
      <c r="P243" s="62" t="s">
        <v>37</v>
      </c>
      <c r="Q243" s="62" t="s">
        <v>37</v>
      </c>
      <c r="R243" s="62" t="s">
        <v>37</v>
      </c>
      <c r="S243" s="62" t="s">
        <v>37</v>
      </c>
      <c r="T243" s="62" t="s">
        <v>37</v>
      </c>
      <c r="U243" s="62" t="s">
        <v>37</v>
      </c>
      <c r="V243" s="62" t="s">
        <v>37</v>
      </c>
      <c r="W243" s="62" t="s">
        <v>37</v>
      </c>
      <c r="X243" s="62" t="s">
        <v>37</v>
      </c>
      <c r="Y243" s="62" t="s">
        <v>37</v>
      </c>
      <c r="Z243" s="62" t="s">
        <v>37</v>
      </c>
      <c r="AA243" s="62" t="s">
        <v>37</v>
      </c>
      <c r="AB243" s="62" t="s">
        <v>37</v>
      </c>
      <c r="AC243" s="62" t="s">
        <v>37</v>
      </c>
      <c r="AD243" s="62" t="s">
        <v>37</v>
      </c>
      <c r="AE243" s="62" t="s">
        <v>37</v>
      </c>
      <c r="AF243" s="62" t="s">
        <v>37</v>
      </c>
      <c r="AG243" s="62" t="s">
        <v>37</v>
      </c>
      <c r="AH243" s="63" t="s">
        <v>37</v>
      </c>
      <c r="AI243" s="56"/>
    </row>
    <row r="244" spans="1:35" s="39" customFormat="1" outlineLevel="1" x14ac:dyDescent="0.15">
      <c r="A244" s="59">
        <f>OvoTotal!I164</f>
        <v>44723</v>
      </c>
      <c r="B244" s="38">
        <f t="shared" si="3"/>
        <v>24</v>
      </c>
      <c r="C244" s="89">
        <v>0.1535</v>
      </c>
      <c r="D244" s="62">
        <v>19152</v>
      </c>
      <c r="E244" s="62">
        <v>19152</v>
      </c>
      <c r="F244" s="62"/>
      <c r="G244" s="62"/>
      <c r="H244" s="62">
        <v>24120</v>
      </c>
      <c r="I244" s="62">
        <v>24120</v>
      </c>
      <c r="J244" s="62"/>
      <c r="K244" s="62"/>
      <c r="L244" s="62"/>
      <c r="M244" s="62" t="s">
        <v>37</v>
      </c>
      <c r="N244" s="62">
        <v>59592</v>
      </c>
      <c r="O244" s="62" t="s">
        <v>37</v>
      </c>
      <c r="P244" s="62" t="s">
        <v>37</v>
      </c>
      <c r="Q244" s="62" t="s">
        <v>37</v>
      </c>
      <c r="R244" s="62" t="s">
        <v>37</v>
      </c>
      <c r="S244" s="62" t="s">
        <v>37</v>
      </c>
      <c r="T244" s="62" t="s">
        <v>37</v>
      </c>
      <c r="U244" s="62" t="s">
        <v>37</v>
      </c>
      <c r="V244" s="62" t="s">
        <v>37</v>
      </c>
      <c r="W244" s="62" t="s">
        <v>37</v>
      </c>
      <c r="X244" s="62" t="s">
        <v>37</v>
      </c>
      <c r="Y244" s="62" t="s">
        <v>37</v>
      </c>
      <c r="Z244" s="62" t="s">
        <v>37</v>
      </c>
      <c r="AA244" s="62" t="s">
        <v>37</v>
      </c>
      <c r="AB244" s="62" t="s">
        <v>37</v>
      </c>
      <c r="AC244" s="62" t="s">
        <v>37</v>
      </c>
      <c r="AD244" s="62" t="s">
        <v>37</v>
      </c>
      <c r="AE244" s="62" t="s">
        <v>37</v>
      </c>
      <c r="AF244" s="62" t="s">
        <v>37</v>
      </c>
      <c r="AG244" s="62" t="s">
        <v>37</v>
      </c>
      <c r="AH244" s="63" t="s">
        <v>37</v>
      </c>
      <c r="AI244" s="56"/>
    </row>
    <row r="245" spans="1:35" s="39" customFormat="1" outlineLevel="1" x14ac:dyDescent="0.15">
      <c r="A245" s="59">
        <f>OvoTotal!I165</f>
        <v>44724</v>
      </c>
      <c r="B245" s="38">
        <f t="shared" si="3"/>
        <v>24</v>
      </c>
      <c r="C245" s="89">
        <v>0.1535</v>
      </c>
      <c r="D245" s="62">
        <v>19068</v>
      </c>
      <c r="E245" s="62">
        <v>19068</v>
      </c>
      <c r="F245" s="62"/>
      <c r="G245" s="62"/>
      <c r="H245" s="62">
        <v>24192</v>
      </c>
      <c r="I245" s="62">
        <v>24192</v>
      </c>
      <c r="J245" s="62"/>
      <c r="K245" s="62"/>
      <c r="L245" s="62"/>
      <c r="M245" s="62" t="s">
        <v>37</v>
      </c>
      <c r="N245" s="62">
        <v>62976</v>
      </c>
      <c r="O245" s="62" t="s">
        <v>37</v>
      </c>
      <c r="P245" s="62" t="s">
        <v>37</v>
      </c>
      <c r="Q245" s="62" t="s">
        <v>37</v>
      </c>
      <c r="R245" s="62" t="s">
        <v>37</v>
      </c>
      <c r="S245" s="62" t="s">
        <v>37</v>
      </c>
      <c r="T245" s="62" t="s">
        <v>37</v>
      </c>
      <c r="U245" s="62" t="s">
        <v>37</v>
      </c>
      <c r="V245" s="62" t="s">
        <v>37</v>
      </c>
      <c r="W245" s="62" t="s">
        <v>37</v>
      </c>
      <c r="X245" s="62" t="s">
        <v>37</v>
      </c>
      <c r="Y245" s="62" t="s">
        <v>37</v>
      </c>
      <c r="Z245" s="62" t="s">
        <v>37</v>
      </c>
      <c r="AA245" s="62" t="s">
        <v>37</v>
      </c>
      <c r="AB245" s="62" t="s">
        <v>37</v>
      </c>
      <c r="AC245" s="62" t="s">
        <v>37</v>
      </c>
      <c r="AD245" s="62" t="s">
        <v>37</v>
      </c>
      <c r="AE245" s="62" t="s">
        <v>37</v>
      </c>
      <c r="AF245" s="62" t="s">
        <v>37</v>
      </c>
      <c r="AG245" s="62" t="s">
        <v>37</v>
      </c>
      <c r="AH245" s="63" t="s">
        <v>37</v>
      </c>
      <c r="AI245" s="56"/>
    </row>
    <row r="246" spans="1:35" s="39" customFormat="1" outlineLevel="1" x14ac:dyDescent="0.15">
      <c r="A246" s="59">
        <f>OvoTotal!I166</f>
        <v>44725</v>
      </c>
      <c r="B246" s="38">
        <f t="shared" si="3"/>
        <v>25</v>
      </c>
      <c r="C246" s="89">
        <v>0.1535</v>
      </c>
      <c r="D246" s="62">
        <v>16464</v>
      </c>
      <c r="E246" s="62">
        <v>16464</v>
      </c>
      <c r="F246" s="62"/>
      <c r="G246" s="62"/>
      <c r="H246" s="62">
        <v>25704</v>
      </c>
      <c r="I246" s="62">
        <v>25704</v>
      </c>
      <c r="J246" s="62"/>
      <c r="K246" s="62"/>
      <c r="L246" s="62"/>
      <c r="M246" s="62" t="s">
        <v>37</v>
      </c>
      <c r="N246" s="62">
        <v>58272</v>
      </c>
      <c r="O246" s="62" t="s">
        <v>37</v>
      </c>
      <c r="P246" s="62" t="s">
        <v>37</v>
      </c>
      <c r="Q246" s="62" t="s">
        <v>37</v>
      </c>
      <c r="R246" s="62" t="s">
        <v>37</v>
      </c>
      <c r="S246" s="62" t="s">
        <v>37</v>
      </c>
      <c r="T246" s="62" t="s">
        <v>37</v>
      </c>
      <c r="U246" s="62" t="s">
        <v>37</v>
      </c>
      <c r="V246" s="62" t="s">
        <v>37</v>
      </c>
      <c r="W246" s="62" t="s">
        <v>37</v>
      </c>
      <c r="X246" s="62" t="s">
        <v>37</v>
      </c>
      <c r="Y246" s="62" t="s">
        <v>37</v>
      </c>
      <c r="Z246" s="62" t="s">
        <v>37</v>
      </c>
      <c r="AA246" s="62" t="s">
        <v>37</v>
      </c>
      <c r="AB246" s="62" t="s">
        <v>37</v>
      </c>
      <c r="AC246" s="62" t="s">
        <v>37</v>
      </c>
      <c r="AD246" s="62" t="s">
        <v>37</v>
      </c>
      <c r="AE246" s="62" t="s">
        <v>37</v>
      </c>
      <c r="AF246" s="62" t="s">
        <v>37</v>
      </c>
      <c r="AG246" s="62" t="s">
        <v>37</v>
      </c>
      <c r="AH246" s="63" t="s">
        <v>37</v>
      </c>
      <c r="AI246" s="56"/>
    </row>
    <row r="247" spans="1:35" s="39" customFormat="1" outlineLevel="1" x14ac:dyDescent="0.15">
      <c r="A247" s="59">
        <f>OvoTotal!I167</f>
        <v>44726</v>
      </c>
      <c r="B247" s="38">
        <f t="shared" si="3"/>
        <v>25</v>
      </c>
      <c r="C247" s="89">
        <v>0.1535</v>
      </c>
      <c r="D247" s="62">
        <v>17808</v>
      </c>
      <c r="E247" s="62">
        <v>17808</v>
      </c>
      <c r="F247" s="62"/>
      <c r="G247" s="62"/>
      <c r="H247" s="62">
        <v>18144</v>
      </c>
      <c r="I247" s="62">
        <v>18144</v>
      </c>
      <c r="J247" s="62"/>
      <c r="K247" s="62"/>
      <c r="L247" s="62"/>
      <c r="M247" s="62" t="s">
        <v>37</v>
      </c>
      <c r="N247" s="62">
        <v>61440</v>
      </c>
      <c r="O247" s="62" t="s">
        <v>37</v>
      </c>
      <c r="P247" s="62" t="s">
        <v>37</v>
      </c>
      <c r="Q247" s="62" t="s">
        <v>37</v>
      </c>
      <c r="R247" s="62" t="s">
        <v>37</v>
      </c>
      <c r="S247" s="62" t="s">
        <v>37</v>
      </c>
      <c r="T247" s="62" t="s">
        <v>37</v>
      </c>
      <c r="U247" s="62" t="s">
        <v>37</v>
      </c>
      <c r="V247" s="62" t="s">
        <v>37</v>
      </c>
      <c r="W247" s="62" t="s">
        <v>37</v>
      </c>
      <c r="X247" s="62" t="s">
        <v>37</v>
      </c>
      <c r="Y247" s="62" t="s">
        <v>37</v>
      </c>
      <c r="Z247" s="62" t="s">
        <v>37</v>
      </c>
      <c r="AA247" s="62" t="s">
        <v>37</v>
      </c>
      <c r="AB247" s="62" t="s">
        <v>37</v>
      </c>
      <c r="AC247" s="62" t="s">
        <v>37</v>
      </c>
      <c r="AD247" s="62" t="s">
        <v>37</v>
      </c>
      <c r="AE247" s="62" t="s">
        <v>37</v>
      </c>
      <c r="AF247" s="62" t="s">
        <v>37</v>
      </c>
      <c r="AG247" s="62" t="s">
        <v>37</v>
      </c>
      <c r="AH247" s="63" t="s">
        <v>37</v>
      </c>
      <c r="AI247" s="56"/>
    </row>
    <row r="248" spans="1:35" s="39" customFormat="1" outlineLevel="1" x14ac:dyDescent="0.15">
      <c r="A248" s="59">
        <f>OvoTotal!I168</f>
        <v>44727</v>
      </c>
      <c r="B248" s="38">
        <f t="shared" si="3"/>
        <v>25</v>
      </c>
      <c r="C248" s="89">
        <v>0.1535</v>
      </c>
      <c r="D248" s="62">
        <v>18900</v>
      </c>
      <c r="E248" s="62">
        <v>18900</v>
      </c>
      <c r="F248" s="62"/>
      <c r="G248" s="62"/>
      <c r="H248" s="62">
        <v>28728</v>
      </c>
      <c r="I248" s="62">
        <v>28728</v>
      </c>
      <c r="J248" s="62"/>
      <c r="K248" s="62"/>
      <c r="L248" s="62"/>
      <c r="M248" s="62" t="s">
        <v>37</v>
      </c>
      <c r="N248" s="62">
        <v>58080</v>
      </c>
      <c r="O248" s="62" t="s">
        <v>37</v>
      </c>
      <c r="P248" s="62" t="s">
        <v>37</v>
      </c>
      <c r="Q248" s="62" t="s">
        <v>37</v>
      </c>
      <c r="R248" s="62" t="s">
        <v>37</v>
      </c>
      <c r="S248" s="62" t="s">
        <v>37</v>
      </c>
      <c r="T248" s="62" t="s">
        <v>37</v>
      </c>
      <c r="U248" s="62" t="s">
        <v>37</v>
      </c>
      <c r="V248" s="62" t="s">
        <v>37</v>
      </c>
      <c r="W248" s="62" t="s">
        <v>37</v>
      </c>
      <c r="X248" s="62" t="s">
        <v>37</v>
      </c>
      <c r="Y248" s="62" t="s">
        <v>37</v>
      </c>
      <c r="Z248" s="62" t="s">
        <v>37</v>
      </c>
      <c r="AA248" s="62" t="s">
        <v>37</v>
      </c>
      <c r="AB248" s="62" t="s">
        <v>37</v>
      </c>
      <c r="AC248" s="62" t="s">
        <v>37</v>
      </c>
      <c r="AD248" s="62" t="s">
        <v>37</v>
      </c>
      <c r="AE248" s="62" t="s">
        <v>37</v>
      </c>
      <c r="AF248" s="62" t="s">
        <v>37</v>
      </c>
      <c r="AG248" s="62" t="s">
        <v>37</v>
      </c>
      <c r="AH248" s="63" t="s">
        <v>37</v>
      </c>
      <c r="AI248" s="56"/>
    </row>
    <row r="249" spans="1:35" s="39" customFormat="1" outlineLevel="1" x14ac:dyDescent="0.15">
      <c r="A249" s="59">
        <f>OvoTotal!I169</f>
        <v>44728</v>
      </c>
      <c r="B249" s="38">
        <f t="shared" si="3"/>
        <v>25</v>
      </c>
      <c r="C249" s="89">
        <v>0.1535</v>
      </c>
      <c r="D249" s="62">
        <v>18572</v>
      </c>
      <c r="E249" s="62">
        <v>18572</v>
      </c>
      <c r="F249" s="62"/>
      <c r="G249" s="62"/>
      <c r="H249" s="62">
        <v>28728</v>
      </c>
      <c r="I249" s="62">
        <v>28728</v>
      </c>
      <c r="J249" s="62"/>
      <c r="K249" s="62"/>
      <c r="L249" s="62"/>
      <c r="M249" s="62" t="s">
        <v>37</v>
      </c>
      <c r="N249" s="62">
        <v>58944</v>
      </c>
      <c r="O249" s="62" t="s">
        <v>37</v>
      </c>
      <c r="P249" s="62" t="s">
        <v>37</v>
      </c>
      <c r="Q249" s="62" t="s">
        <v>37</v>
      </c>
      <c r="R249" s="62" t="s">
        <v>37</v>
      </c>
      <c r="S249" s="62" t="s">
        <v>37</v>
      </c>
      <c r="T249" s="62" t="s">
        <v>37</v>
      </c>
      <c r="U249" s="62" t="s">
        <v>37</v>
      </c>
      <c r="V249" s="62" t="s">
        <v>37</v>
      </c>
      <c r="W249" s="62" t="s">
        <v>37</v>
      </c>
      <c r="X249" s="62" t="s">
        <v>37</v>
      </c>
      <c r="Y249" s="62" t="s">
        <v>37</v>
      </c>
      <c r="Z249" s="62" t="s">
        <v>37</v>
      </c>
      <c r="AA249" s="62" t="s">
        <v>37</v>
      </c>
      <c r="AB249" s="62" t="s">
        <v>37</v>
      </c>
      <c r="AC249" s="62" t="s">
        <v>37</v>
      </c>
      <c r="AD249" s="62" t="s">
        <v>37</v>
      </c>
      <c r="AE249" s="62" t="s">
        <v>37</v>
      </c>
      <c r="AF249" s="62" t="s">
        <v>37</v>
      </c>
      <c r="AG249" s="62" t="s">
        <v>37</v>
      </c>
      <c r="AH249" s="63" t="s">
        <v>37</v>
      </c>
      <c r="AI249" s="56"/>
    </row>
    <row r="250" spans="1:35" s="39" customFormat="1" x14ac:dyDescent="0.15">
      <c r="A250" s="59"/>
      <c r="B250" s="38">
        <f>SUBTOTAL(1,B243:B249)</f>
        <v>24.571428571428573</v>
      </c>
      <c r="C250" s="9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66"/>
      <c r="AI250" s="56"/>
    </row>
    <row r="251" spans="1:35" s="39" customFormat="1" outlineLevel="1" x14ac:dyDescent="0.15">
      <c r="A251" s="59">
        <f>OvoTotal!I170</f>
        <v>44729</v>
      </c>
      <c r="B251" s="38">
        <f t="shared" si="3"/>
        <v>25</v>
      </c>
      <c r="C251" s="89">
        <v>0.1535</v>
      </c>
      <c r="D251" s="62">
        <v>19572</v>
      </c>
      <c r="E251" s="62">
        <v>19572</v>
      </c>
      <c r="F251" s="62"/>
      <c r="G251" s="62"/>
      <c r="H251" s="62">
        <v>24780</v>
      </c>
      <c r="I251" s="62">
        <v>24780</v>
      </c>
      <c r="J251" s="62"/>
      <c r="K251" s="62"/>
      <c r="L251" s="62"/>
      <c r="M251" s="62" t="s">
        <v>37</v>
      </c>
      <c r="N251" s="62">
        <v>60192</v>
      </c>
      <c r="O251" s="62" t="s">
        <v>37</v>
      </c>
      <c r="P251" s="62" t="s">
        <v>37</v>
      </c>
      <c r="Q251" s="62" t="s">
        <v>37</v>
      </c>
      <c r="R251" s="62" t="s">
        <v>37</v>
      </c>
      <c r="S251" s="62" t="s">
        <v>37</v>
      </c>
      <c r="T251" s="62" t="s">
        <v>37</v>
      </c>
      <c r="U251" s="62" t="s">
        <v>37</v>
      </c>
      <c r="V251" s="62" t="s">
        <v>37</v>
      </c>
      <c r="W251" s="62" t="s">
        <v>37</v>
      </c>
      <c r="X251" s="62" t="s">
        <v>37</v>
      </c>
      <c r="Y251" s="62" t="s">
        <v>37</v>
      </c>
      <c r="Z251" s="62" t="s">
        <v>37</v>
      </c>
      <c r="AA251" s="62" t="s">
        <v>37</v>
      </c>
      <c r="AB251" s="62" t="s">
        <v>37</v>
      </c>
      <c r="AC251" s="62" t="s">
        <v>37</v>
      </c>
      <c r="AD251" s="62" t="s">
        <v>37</v>
      </c>
      <c r="AE251" s="62" t="s">
        <v>37</v>
      </c>
      <c r="AF251" s="62" t="s">
        <v>37</v>
      </c>
      <c r="AG251" s="62" t="s">
        <v>37</v>
      </c>
      <c r="AH251" s="63" t="s">
        <v>37</v>
      </c>
      <c r="AI251" s="56"/>
    </row>
    <row r="252" spans="1:35" s="39" customFormat="1" outlineLevel="1" x14ac:dyDescent="0.15">
      <c r="A252" s="59">
        <f>OvoTotal!I171</f>
        <v>44730</v>
      </c>
      <c r="B252" s="38">
        <f t="shared" si="3"/>
        <v>25</v>
      </c>
      <c r="C252" s="89">
        <v>0.1535</v>
      </c>
      <c r="D252" s="62">
        <v>17808</v>
      </c>
      <c r="E252" s="62">
        <v>17808</v>
      </c>
      <c r="F252" s="62"/>
      <c r="G252" s="62"/>
      <c r="H252" s="62">
        <v>25704</v>
      </c>
      <c r="I252" s="62">
        <v>25704</v>
      </c>
      <c r="J252" s="62"/>
      <c r="K252" s="62"/>
      <c r="L252" s="62"/>
      <c r="M252" s="62" t="s">
        <v>37</v>
      </c>
      <c r="N252" s="62">
        <v>58368</v>
      </c>
      <c r="O252" s="62" t="s">
        <v>37</v>
      </c>
      <c r="P252" s="62" t="s">
        <v>37</v>
      </c>
      <c r="Q252" s="62" t="s">
        <v>37</v>
      </c>
      <c r="R252" s="62" t="s">
        <v>37</v>
      </c>
      <c r="S252" s="62" t="s">
        <v>37</v>
      </c>
      <c r="T252" s="62" t="s">
        <v>37</v>
      </c>
      <c r="U252" s="62" t="s">
        <v>37</v>
      </c>
      <c r="V252" s="62" t="s">
        <v>37</v>
      </c>
      <c r="W252" s="62" t="s">
        <v>37</v>
      </c>
      <c r="X252" s="62" t="s">
        <v>37</v>
      </c>
      <c r="Y252" s="62" t="s">
        <v>37</v>
      </c>
      <c r="Z252" s="62" t="s">
        <v>37</v>
      </c>
      <c r="AA252" s="62" t="s">
        <v>37</v>
      </c>
      <c r="AB252" s="62" t="s">
        <v>37</v>
      </c>
      <c r="AC252" s="62" t="s">
        <v>37</v>
      </c>
      <c r="AD252" s="62" t="s">
        <v>37</v>
      </c>
      <c r="AE252" s="62" t="s">
        <v>37</v>
      </c>
      <c r="AF252" s="62" t="s">
        <v>37</v>
      </c>
      <c r="AG252" s="62" t="s">
        <v>37</v>
      </c>
      <c r="AH252" s="63" t="s">
        <v>37</v>
      </c>
      <c r="AI252" s="56"/>
    </row>
    <row r="253" spans="1:35" s="39" customFormat="1" outlineLevel="1" x14ac:dyDescent="0.15">
      <c r="A253" s="59">
        <f>OvoTotal!I172</f>
        <v>44731</v>
      </c>
      <c r="B253" s="38">
        <f t="shared" si="3"/>
        <v>25</v>
      </c>
      <c r="C253" s="89">
        <v>0.1535</v>
      </c>
      <c r="D253" s="62">
        <v>19656</v>
      </c>
      <c r="E253" s="62">
        <v>19656</v>
      </c>
      <c r="F253" s="62"/>
      <c r="G253" s="62"/>
      <c r="H253" s="62">
        <v>24192</v>
      </c>
      <c r="I253" s="62">
        <v>24192</v>
      </c>
      <c r="J253" s="62"/>
      <c r="K253" s="62"/>
      <c r="L253" s="62"/>
      <c r="M253" s="62" t="s">
        <v>37</v>
      </c>
      <c r="N253" s="62">
        <v>50880</v>
      </c>
      <c r="O253" s="62" t="s">
        <v>37</v>
      </c>
      <c r="P253" s="62" t="s">
        <v>37</v>
      </c>
      <c r="Q253" s="62" t="s">
        <v>37</v>
      </c>
      <c r="R253" s="62" t="s">
        <v>37</v>
      </c>
      <c r="S253" s="62" t="s">
        <v>37</v>
      </c>
      <c r="T253" s="62" t="s">
        <v>37</v>
      </c>
      <c r="U253" s="62" t="s">
        <v>37</v>
      </c>
      <c r="V253" s="62" t="s">
        <v>37</v>
      </c>
      <c r="W253" s="62" t="s">
        <v>37</v>
      </c>
      <c r="X253" s="62" t="s">
        <v>37</v>
      </c>
      <c r="Y253" s="62" t="s">
        <v>37</v>
      </c>
      <c r="Z253" s="62" t="s">
        <v>37</v>
      </c>
      <c r="AA253" s="62" t="s">
        <v>37</v>
      </c>
      <c r="AB253" s="62" t="s">
        <v>37</v>
      </c>
      <c r="AC253" s="62" t="s">
        <v>37</v>
      </c>
      <c r="AD253" s="62" t="s">
        <v>37</v>
      </c>
      <c r="AE253" s="62" t="s">
        <v>37</v>
      </c>
      <c r="AF253" s="62" t="s">
        <v>37</v>
      </c>
      <c r="AG253" s="62" t="s">
        <v>37</v>
      </c>
      <c r="AH253" s="63" t="s">
        <v>37</v>
      </c>
      <c r="AI253" s="56"/>
    </row>
    <row r="254" spans="1:35" s="39" customFormat="1" outlineLevel="1" x14ac:dyDescent="0.15">
      <c r="A254" s="59">
        <f>OvoTotal!I173</f>
        <v>44732</v>
      </c>
      <c r="B254" s="38">
        <f t="shared" si="3"/>
        <v>26</v>
      </c>
      <c r="C254" s="89">
        <v>0.1535</v>
      </c>
      <c r="D254" s="62">
        <v>16464</v>
      </c>
      <c r="E254" s="62">
        <v>16464</v>
      </c>
      <c r="F254" s="62"/>
      <c r="G254" s="62"/>
      <c r="H254" s="62">
        <v>24192</v>
      </c>
      <c r="I254" s="62">
        <v>24192</v>
      </c>
      <c r="J254" s="62"/>
      <c r="K254" s="62"/>
      <c r="L254" s="62"/>
      <c r="M254" s="62" t="s">
        <v>37</v>
      </c>
      <c r="N254" s="62">
        <v>56448</v>
      </c>
      <c r="O254" s="62" t="s">
        <v>37</v>
      </c>
      <c r="P254" s="62" t="s">
        <v>37</v>
      </c>
      <c r="Q254" s="62" t="s">
        <v>37</v>
      </c>
      <c r="R254" s="62" t="s">
        <v>37</v>
      </c>
      <c r="S254" s="62" t="s">
        <v>37</v>
      </c>
      <c r="T254" s="62" t="s">
        <v>37</v>
      </c>
      <c r="U254" s="62" t="s">
        <v>37</v>
      </c>
      <c r="V254" s="62" t="s">
        <v>37</v>
      </c>
      <c r="W254" s="62" t="s">
        <v>37</v>
      </c>
      <c r="X254" s="62" t="s">
        <v>37</v>
      </c>
      <c r="Y254" s="62" t="s">
        <v>37</v>
      </c>
      <c r="Z254" s="62" t="s">
        <v>37</v>
      </c>
      <c r="AA254" s="62" t="s">
        <v>37</v>
      </c>
      <c r="AB254" s="62" t="s">
        <v>37</v>
      </c>
      <c r="AC254" s="62" t="s">
        <v>37</v>
      </c>
      <c r="AD254" s="62" t="s">
        <v>37</v>
      </c>
      <c r="AE254" s="62" t="s">
        <v>37</v>
      </c>
      <c r="AF254" s="62" t="s">
        <v>37</v>
      </c>
      <c r="AG254" s="62" t="s">
        <v>37</v>
      </c>
      <c r="AH254" s="63" t="s">
        <v>37</v>
      </c>
      <c r="AI254" s="56"/>
    </row>
    <row r="255" spans="1:35" s="39" customFormat="1" outlineLevel="1" x14ac:dyDescent="0.15">
      <c r="A255" s="59">
        <f>OvoTotal!I174</f>
        <v>44733</v>
      </c>
      <c r="B255" s="38">
        <f t="shared" si="3"/>
        <v>26</v>
      </c>
      <c r="C255" s="89">
        <v>0.1535</v>
      </c>
      <c r="D255" s="62">
        <v>16464</v>
      </c>
      <c r="E255" s="62">
        <v>16464</v>
      </c>
      <c r="F255" s="62"/>
      <c r="G255" s="62"/>
      <c r="H255" s="62">
        <v>18144</v>
      </c>
      <c r="I255" s="62">
        <v>18144</v>
      </c>
      <c r="J255" s="62"/>
      <c r="K255" s="62"/>
      <c r="L255" s="62"/>
      <c r="M255" s="62" t="s">
        <v>37</v>
      </c>
      <c r="N255" s="62">
        <v>62496</v>
      </c>
      <c r="O255" s="62" t="s">
        <v>37</v>
      </c>
      <c r="P255" s="62" t="s">
        <v>37</v>
      </c>
      <c r="Q255" s="62" t="s">
        <v>37</v>
      </c>
      <c r="R255" s="62" t="s">
        <v>37</v>
      </c>
      <c r="S255" s="62" t="s">
        <v>37</v>
      </c>
      <c r="T255" s="62" t="s">
        <v>37</v>
      </c>
      <c r="U255" s="62" t="s">
        <v>37</v>
      </c>
      <c r="V255" s="62" t="s">
        <v>37</v>
      </c>
      <c r="W255" s="62" t="s">
        <v>37</v>
      </c>
      <c r="X255" s="62" t="s">
        <v>37</v>
      </c>
      <c r="Y255" s="62" t="s">
        <v>37</v>
      </c>
      <c r="Z255" s="62" t="s">
        <v>37</v>
      </c>
      <c r="AA255" s="62" t="s">
        <v>37</v>
      </c>
      <c r="AB255" s="62" t="s">
        <v>37</v>
      </c>
      <c r="AC255" s="62" t="s">
        <v>37</v>
      </c>
      <c r="AD255" s="62" t="s">
        <v>37</v>
      </c>
      <c r="AE255" s="62" t="s">
        <v>37</v>
      </c>
      <c r="AF255" s="62" t="s">
        <v>37</v>
      </c>
      <c r="AG255" s="62" t="s">
        <v>37</v>
      </c>
      <c r="AH255" s="63" t="s">
        <v>37</v>
      </c>
      <c r="AI255" s="56"/>
    </row>
    <row r="256" spans="1:35" s="39" customFormat="1" outlineLevel="1" x14ac:dyDescent="0.15">
      <c r="A256" s="59">
        <f>OvoTotal!I175</f>
        <v>44734</v>
      </c>
      <c r="B256" s="38">
        <f t="shared" si="3"/>
        <v>26</v>
      </c>
      <c r="C256" s="89">
        <v>0.1535</v>
      </c>
      <c r="D256" s="62">
        <v>16464</v>
      </c>
      <c r="E256" s="62">
        <v>16464</v>
      </c>
      <c r="F256" s="62"/>
      <c r="G256" s="62"/>
      <c r="H256" s="62">
        <v>33264</v>
      </c>
      <c r="I256" s="62">
        <v>33264</v>
      </c>
      <c r="J256" s="62"/>
      <c r="K256" s="62"/>
      <c r="L256" s="62"/>
      <c r="M256" s="62" t="s">
        <v>37</v>
      </c>
      <c r="N256" s="62">
        <v>57504</v>
      </c>
      <c r="O256" s="62" t="s">
        <v>37</v>
      </c>
      <c r="P256" s="62" t="s">
        <v>37</v>
      </c>
      <c r="Q256" s="62" t="s">
        <v>37</v>
      </c>
      <c r="R256" s="62" t="s">
        <v>37</v>
      </c>
      <c r="S256" s="62" t="s">
        <v>37</v>
      </c>
      <c r="T256" s="62" t="s">
        <v>37</v>
      </c>
      <c r="U256" s="62" t="s">
        <v>37</v>
      </c>
      <c r="V256" s="62" t="s">
        <v>37</v>
      </c>
      <c r="W256" s="62" t="s">
        <v>37</v>
      </c>
      <c r="X256" s="62" t="s">
        <v>37</v>
      </c>
      <c r="Y256" s="62" t="s">
        <v>37</v>
      </c>
      <c r="Z256" s="62" t="s">
        <v>37</v>
      </c>
      <c r="AA256" s="62" t="s">
        <v>37</v>
      </c>
      <c r="AB256" s="62" t="s">
        <v>37</v>
      </c>
      <c r="AC256" s="62" t="s">
        <v>37</v>
      </c>
      <c r="AD256" s="62" t="s">
        <v>37</v>
      </c>
      <c r="AE256" s="62" t="s">
        <v>37</v>
      </c>
      <c r="AF256" s="62" t="s">
        <v>37</v>
      </c>
      <c r="AG256" s="62" t="s">
        <v>37</v>
      </c>
      <c r="AH256" s="63" t="s">
        <v>37</v>
      </c>
      <c r="AI256" s="56"/>
    </row>
    <row r="257" spans="1:35" s="39" customFormat="1" outlineLevel="1" x14ac:dyDescent="0.15">
      <c r="A257" s="59">
        <f>OvoTotal!I176</f>
        <v>44735</v>
      </c>
      <c r="B257" s="38">
        <f t="shared" si="3"/>
        <v>26</v>
      </c>
      <c r="C257" s="89">
        <v>0.1535</v>
      </c>
      <c r="D257" s="62">
        <v>16632</v>
      </c>
      <c r="E257" s="62">
        <v>16632</v>
      </c>
      <c r="F257" s="62"/>
      <c r="G257" s="62"/>
      <c r="H257" s="62">
        <v>24192</v>
      </c>
      <c r="I257" s="62">
        <v>24192</v>
      </c>
      <c r="J257" s="62"/>
      <c r="K257" s="62"/>
      <c r="L257" s="62"/>
      <c r="M257" s="62" t="s">
        <v>37</v>
      </c>
      <c r="N257" s="62">
        <v>58272</v>
      </c>
      <c r="O257" s="62" t="s">
        <v>37</v>
      </c>
      <c r="P257" s="62" t="s">
        <v>37</v>
      </c>
      <c r="Q257" s="62" t="s">
        <v>37</v>
      </c>
      <c r="R257" s="62" t="s">
        <v>37</v>
      </c>
      <c r="S257" s="62" t="s">
        <v>37</v>
      </c>
      <c r="T257" s="62" t="s">
        <v>37</v>
      </c>
      <c r="U257" s="62" t="s">
        <v>37</v>
      </c>
      <c r="V257" s="62" t="s">
        <v>37</v>
      </c>
      <c r="W257" s="62" t="s">
        <v>37</v>
      </c>
      <c r="X257" s="62" t="s">
        <v>37</v>
      </c>
      <c r="Y257" s="62" t="s">
        <v>37</v>
      </c>
      <c r="Z257" s="62" t="s">
        <v>37</v>
      </c>
      <c r="AA257" s="62" t="s">
        <v>37</v>
      </c>
      <c r="AB257" s="62" t="s">
        <v>37</v>
      </c>
      <c r="AC257" s="62" t="s">
        <v>37</v>
      </c>
      <c r="AD257" s="62" t="s">
        <v>37</v>
      </c>
      <c r="AE257" s="62" t="s">
        <v>37</v>
      </c>
      <c r="AF257" s="62" t="s">
        <v>37</v>
      </c>
      <c r="AG257" s="62" t="s">
        <v>37</v>
      </c>
      <c r="AH257" s="63" t="s">
        <v>37</v>
      </c>
      <c r="AI257" s="56"/>
    </row>
    <row r="258" spans="1:35" s="39" customFormat="1" x14ac:dyDescent="0.15">
      <c r="A258" s="59"/>
      <c r="B258" s="38">
        <f>SUBTOTAL(1,B251:B257)</f>
        <v>25.571428571428573</v>
      </c>
      <c r="C258" s="9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66"/>
      <c r="AI258" s="56"/>
    </row>
    <row r="259" spans="1:35" s="39" customFormat="1" outlineLevel="1" x14ac:dyDescent="0.15">
      <c r="A259" s="59">
        <f>OvoTotal!I177</f>
        <v>44736</v>
      </c>
      <c r="B259" s="38">
        <f t="shared" si="3"/>
        <v>26</v>
      </c>
      <c r="C259" s="89">
        <v>0.1535</v>
      </c>
      <c r="D259" s="62">
        <v>16380</v>
      </c>
      <c r="E259" s="62">
        <v>16380</v>
      </c>
      <c r="F259" s="62"/>
      <c r="G259" s="62"/>
      <c r="H259" s="62">
        <v>25704</v>
      </c>
      <c r="I259" s="62">
        <v>25704</v>
      </c>
      <c r="J259" s="62"/>
      <c r="K259" s="62"/>
      <c r="L259" s="62"/>
      <c r="M259" s="62" t="s">
        <v>37</v>
      </c>
      <c r="N259" s="62">
        <v>49536</v>
      </c>
      <c r="O259" s="62" t="s">
        <v>37</v>
      </c>
      <c r="P259" s="62" t="s">
        <v>37</v>
      </c>
      <c r="Q259" s="62" t="s">
        <v>37</v>
      </c>
      <c r="R259" s="62" t="s">
        <v>37</v>
      </c>
      <c r="S259" s="62" t="s">
        <v>37</v>
      </c>
      <c r="T259" s="62" t="s">
        <v>37</v>
      </c>
      <c r="U259" s="62" t="s">
        <v>37</v>
      </c>
      <c r="V259" s="62" t="s">
        <v>37</v>
      </c>
      <c r="W259" s="62" t="s">
        <v>37</v>
      </c>
      <c r="X259" s="62" t="s">
        <v>37</v>
      </c>
      <c r="Y259" s="62" t="s">
        <v>37</v>
      </c>
      <c r="Z259" s="62" t="s">
        <v>37</v>
      </c>
      <c r="AA259" s="62" t="s">
        <v>37</v>
      </c>
      <c r="AB259" s="62" t="s">
        <v>37</v>
      </c>
      <c r="AC259" s="62" t="s">
        <v>37</v>
      </c>
      <c r="AD259" s="62" t="s">
        <v>37</v>
      </c>
      <c r="AE259" s="62" t="s">
        <v>37</v>
      </c>
      <c r="AF259" s="62" t="s">
        <v>37</v>
      </c>
      <c r="AG259" s="62" t="s">
        <v>37</v>
      </c>
      <c r="AH259" s="63" t="s">
        <v>37</v>
      </c>
      <c r="AI259" s="56"/>
    </row>
    <row r="260" spans="1:35" s="39" customFormat="1" outlineLevel="1" x14ac:dyDescent="0.15">
      <c r="A260" s="59">
        <f>OvoTotal!I178</f>
        <v>44737</v>
      </c>
      <c r="B260" s="38">
        <f t="shared" si="3"/>
        <v>26</v>
      </c>
      <c r="C260" s="89">
        <v>0.1535</v>
      </c>
      <c r="D260" s="62">
        <v>17640</v>
      </c>
      <c r="E260" s="62">
        <v>17640</v>
      </c>
      <c r="F260" s="62"/>
      <c r="G260" s="62"/>
      <c r="H260" s="62">
        <v>25620</v>
      </c>
      <c r="I260" s="62">
        <v>25536</v>
      </c>
      <c r="J260" s="62"/>
      <c r="K260" s="62"/>
      <c r="L260" s="62"/>
      <c r="M260" s="62" t="s">
        <v>37</v>
      </c>
      <c r="N260" s="62">
        <v>53280</v>
      </c>
      <c r="O260" s="62" t="s">
        <v>37</v>
      </c>
      <c r="P260" s="62" t="s">
        <v>37</v>
      </c>
      <c r="Q260" s="62" t="s">
        <v>37</v>
      </c>
      <c r="R260" s="62" t="s">
        <v>37</v>
      </c>
      <c r="S260" s="62" t="s">
        <v>37</v>
      </c>
      <c r="T260" s="62" t="s">
        <v>37</v>
      </c>
      <c r="U260" s="62" t="s">
        <v>37</v>
      </c>
      <c r="V260" s="62" t="s">
        <v>37</v>
      </c>
      <c r="W260" s="62" t="s">
        <v>37</v>
      </c>
      <c r="X260" s="62" t="s">
        <v>37</v>
      </c>
      <c r="Y260" s="62" t="s">
        <v>37</v>
      </c>
      <c r="Z260" s="62" t="s">
        <v>37</v>
      </c>
      <c r="AA260" s="62" t="s">
        <v>37</v>
      </c>
      <c r="AB260" s="62" t="s">
        <v>37</v>
      </c>
      <c r="AC260" s="62" t="s">
        <v>37</v>
      </c>
      <c r="AD260" s="62" t="s">
        <v>37</v>
      </c>
      <c r="AE260" s="62" t="s">
        <v>37</v>
      </c>
      <c r="AF260" s="62" t="s">
        <v>37</v>
      </c>
      <c r="AG260" s="62" t="s">
        <v>37</v>
      </c>
      <c r="AH260" s="63" t="s">
        <v>37</v>
      </c>
      <c r="AI260" s="56"/>
    </row>
    <row r="261" spans="1:35" s="39" customFormat="1" outlineLevel="1" x14ac:dyDescent="0.15">
      <c r="A261" s="59">
        <f>OvoTotal!I179</f>
        <v>44738</v>
      </c>
      <c r="B261" s="38">
        <f t="shared" si="3"/>
        <v>26</v>
      </c>
      <c r="C261" s="89">
        <v>0.1535</v>
      </c>
      <c r="D261" s="62">
        <v>18144</v>
      </c>
      <c r="E261" s="62">
        <v>18144</v>
      </c>
      <c r="F261" s="62"/>
      <c r="G261" s="62"/>
      <c r="H261" s="62">
        <v>24696</v>
      </c>
      <c r="I261" s="62">
        <v>24696</v>
      </c>
      <c r="J261" s="62"/>
      <c r="K261" s="62"/>
      <c r="L261" s="62"/>
      <c r="M261" s="62" t="s">
        <v>37</v>
      </c>
      <c r="N261" s="62">
        <v>45408</v>
      </c>
      <c r="O261" s="62" t="s">
        <v>37</v>
      </c>
      <c r="P261" s="62" t="s">
        <v>37</v>
      </c>
      <c r="Q261" s="62" t="s">
        <v>37</v>
      </c>
      <c r="R261" s="62" t="s">
        <v>37</v>
      </c>
      <c r="S261" s="62" t="s">
        <v>37</v>
      </c>
      <c r="T261" s="62" t="s">
        <v>37</v>
      </c>
      <c r="U261" s="62" t="s">
        <v>37</v>
      </c>
      <c r="V261" s="62" t="s">
        <v>37</v>
      </c>
      <c r="W261" s="62" t="s">
        <v>37</v>
      </c>
      <c r="X261" s="62" t="s">
        <v>37</v>
      </c>
      <c r="Y261" s="62" t="s">
        <v>37</v>
      </c>
      <c r="Z261" s="62" t="s">
        <v>37</v>
      </c>
      <c r="AA261" s="62" t="s">
        <v>37</v>
      </c>
      <c r="AB261" s="62" t="s">
        <v>37</v>
      </c>
      <c r="AC261" s="62" t="s">
        <v>37</v>
      </c>
      <c r="AD261" s="62" t="s">
        <v>37</v>
      </c>
      <c r="AE261" s="62" t="s">
        <v>37</v>
      </c>
      <c r="AF261" s="62" t="s">
        <v>37</v>
      </c>
      <c r="AG261" s="62" t="s">
        <v>37</v>
      </c>
      <c r="AH261" s="63" t="s">
        <v>37</v>
      </c>
      <c r="AI261" s="56"/>
    </row>
    <row r="262" spans="1:35" s="39" customFormat="1" outlineLevel="1" x14ac:dyDescent="0.15">
      <c r="A262" s="59">
        <f>OvoTotal!I180</f>
        <v>44739</v>
      </c>
      <c r="B262" s="38">
        <f t="shared" si="3"/>
        <v>27</v>
      </c>
      <c r="C262" s="89">
        <v>0.1535</v>
      </c>
      <c r="D262" s="62">
        <v>16380</v>
      </c>
      <c r="E262" s="62">
        <v>16380</v>
      </c>
      <c r="F262" s="62"/>
      <c r="G262" s="62"/>
      <c r="H262" s="62">
        <v>25284</v>
      </c>
      <c r="I262" s="62">
        <v>25284</v>
      </c>
      <c r="J262" s="62"/>
      <c r="K262" s="62"/>
      <c r="L262" s="62"/>
      <c r="M262" s="62" t="s">
        <v>37</v>
      </c>
      <c r="N262" s="62">
        <v>59232</v>
      </c>
      <c r="O262" s="62" t="s">
        <v>37</v>
      </c>
      <c r="P262" s="62" t="s">
        <v>37</v>
      </c>
      <c r="Q262" s="62" t="s">
        <v>37</v>
      </c>
      <c r="R262" s="62" t="s">
        <v>37</v>
      </c>
      <c r="S262" s="62" t="s">
        <v>37</v>
      </c>
      <c r="T262" s="62" t="s">
        <v>37</v>
      </c>
      <c r="U262" s="62" t="s">
        <v>37</v>
      </c>
      <c r="V262" s="62" t="s">
        <v>37</v>
      </c>
      <c r="W262" s="62" t="s">
        <v>37</v>
      </c>
      <c r="X262" s="62" t="s">
        <v>37</v>
      </c>
      <c r="Y262" s="62" t="s">
        <v>37</v>
      </c>
      <c r="Z262" s="62" t="s">
        <v>37</v>
      </c>
      <c r="AA262" s="62" t="s">
        <v>37</v>
      </c>
      <c r="AB262" s="62" t="s">
        <v>37</v>
      </c>
      <c r="AC262" s="62" t="s">
        <v>37</v>
      </c>
      <c r="AD262" s="62" t="s">
        <v>37</v>
      </c>
      <c r="AE262" s="62" t="s">
        <v>37</v>
      </c>
      <c r="AF262" s="62" t="s">
        <v>37</v>
      </c>
      <c r="AG262" s="62" t="s">
        <v>37</v>
      </c>
      <c r="AH262" s="63" t="s">
        <v>37</v>
      </c>
      <c r="AI262" s="56"/>
    </row>
    <row r="263" spans="1:35" s="39" customFormat="1" outlineLevel="1" x14ac:dyDescent="0.15">
      <c r="A263" s="59">
        <f>OvoTotal!I181</f>
        <v>44740</v>
      </c>
      <c r="B263" s="38">
        <f t="shared" si="3"/>
        <v>27</v>
      </c>
      <c r="C263" s="89">
        <v>0.1535</v>
      </c>
      <c r="D263" s="62">
        <v>16380</v>
      </c>
      <c r="E263" s="62">
        <v>16380</v>
      </c>
      <c r="F263" s="62"/>
      <c r="G263" s="62"/>
      <c r="H263" s="62">
        <v>24780</v>
      </c>
      <c r="I263" s="62">
        <v>24780</v>
      </c>
      <c r="J263" s="62"/>
      <c r="K263" s="62"/>
      <c r="L263" s="62"/>
      <c r="M263" s="62" t="s">
        <v>37</v>
      </c>
      <c r="N263" s="62">
        <v>60863</v>
      </c>
      <c r="O263" s="62" t="s">
        <v>37</v>
      </c>
      <c r="P263" s="62" t="s">
        <v>37</v>
      </c>
      <c r="Q263" s="62" t="s">
        <v>37</v>
      </c>
      <c r="R263" s="62" t="s">
        <v>37</v>
      </c>
      <c r="S263" s="62" t="s">
        <v>37</v>
      </c>
      <c r="T263" s="62" t="s">
        <v>37</v>
      </c>
      <c r="U263" s="62" t="s">
        <v>37</v>
      </c>
      <c r="V263" s="62" t="s">
        <v>37</v>
      </c>
      <c r="W263" s="62" t="s">
        <v>37</v>
      </c>
      <c r="X263" s="62" t="s">
        <v>37</v>
      </c>
      <c r="Y263" s="62" t="s">
        <v>37</v>
      </c>
      <c r="Z263" s="62" t="s">
        <v>37</v>
      </c>
      <c r="AA263" s="62" t="s">
        <v>37</v>
      </c>
      <c r="AB263" s="62" t="s">
        <v>37</v>
      </c>
      <c r="AC263" s="62" t="s">
        <v>37</v>
      </c>
      <c r="AD263" s="62" t="s">
        <v>37</v>
      </c>
      <c r="AE263" s="62" t="s">
        <v>37</v>
      </c>
      <c r="AF263" s="62" t="s">
        <v>37</v>
      </c>
      <c r="AG263" s="62" t="s">
        <v>37</v>
      </c>
      <c r="AH263" s="63" t="s">
        <v>37</v>
      </c>
      <c r="AI263" s="56"/>
    </row>
    <row r="264" spans="1:35" s="39" customFormat="1" outlineLevel="1" x14ac:dyDescent="0.15">
      <c r="A264" s="59">
        <f>OvoTotal!I182</f>
        <v>44741</v>
      </c>
      <c r="B264" s="38">
        <f t="shared" si="3"/>
        <v>27</v>
      </c>
      <c r="C264" s="89">
        <v>0.1535</v>
      </c>
      <c r="D264" s="62">
        <v>16548</v>
      </c>
      <c r="E264" s="62">
        <v>16548</v>
      </c>
      <c r="F264" s="62"/>
      <c r="G264" s="62"/>
      <c r="H264" s="62">
        <v>25074</v>
      </c>
      <c r="I264" s="62">
        <v>25074</v>
      </c>
      <c r="J264" s="62"/>
      <c r="K264" s="62"/>
      <c r="L264" s="62"/>
      <c r="M264" s="62" t="s">
        <v>37</v>
      </c>
      <c r="N264" s="62">
        <v>58464</v>
      </c>
      <c r="O264" s="62" t="s">
        <v>37</v>
      </c>
      <c r="P264" s="62" t="s">
        <v>37</v>
      </c>
      <c r="Q264" s="62" t="s">
        <v>37</v>
      </c>
      <c r="R264" s="62" t="s">
        <v>37</v>
      </c>
      <c r="S264" s="62" t="s">
        <v>37</v>
      </c>
      <c r="T264" s="62" t="s">
        <v>37</v>
      </c>
      <c r="U264" s="62" t="s">
        <v>37</v>
      </c>
      <c r="V264" s="62" t="s">
        <v>37</v>
      </c>
      <c r="W264" s="62" t="s">
        <v>37</v>
      </c>
      <c r="X264" s="62" t="s">
        <v>37</v>
      </c>
      <c r="Y264" s="62" t="s">
        <v>37</v>
      </c>
      <c r="Z264" s="62" t="s">
        <v>37</v>
      </c>
      <c r="AA264" s="62" t="s">
        <v>37</v>
      </c>
      <c r="AB264" s="62" t="s">
        <v>37</v>
      </c>
      <c r="AC264" s="62" t="s">
        <v>37</v>
      </c>
      <c r="AD264" s="62" t="s">
        <v>37</v>
      </c>
      <c r="AE264" s="62" t="s">
        <v>37</v>
      </c>
      <c r="AF264" s="62" t="s">
        <v>37</v>
      </c>
      <c r="AG264" s="62" t="s">
        <v>37</v>
      </c>
      <c r="AH264" s="63" t="s">
        <v>37</v>
      </c>
      <c r="AI264" s="56"/>
    </row>
    <row r="265" spans="1:35" s="39" customFormat="1" outlineLevel="1" x14ac:dyDescent="0.15">
      <c r="A265" s="59">
        <f>OvoTotal!I183</f>
        <v>44742</v>
      </c>
      <c r="B265" s="38">
        <f t="shared" si="3"/>
        <v>27</v>
      </c>
      <c r="C265" s="89">
        <v>0.1535</v>
      </c>
      <c r="D265" s="62">
        <v>16632</v>
      </c>
      <c r="E265" s="62">
        <v>16632</v>
      </c>
      <c r="F265" s="62"/>
      <c r="G265" s="62"/>
      <c r="H265" s="62">
        <v>24948</v>
      </c>
      <c r="I265" s="62">
        <v>24948</v>
      </c>
      <c r="J265" s="62"/>
      <c r="K265" s="62"/>
      <c r="L265" s="62"/>
      <c r="M265" s="62" t="s">
        <v>37</v>
      </c>
      <c r="N265" s="62">
        <v>57024</v>
      </c>
      <c r="O265" s="62" t="s">
        <v>37</v>
      </c>
      <c r="P265" s="62" t="s">
        <v>37</v>
      </c>
      <c r="Q265" s="62" t="s">
        <v>37</v>
      </c>
      <c r="R265" s="62" t="s">
        <v>37</v>
      </c>
      <c r="S265" s="62" t="s">
        <v>37</v>
      </c>
      <c r="T265" s="62" t="s">
        <v>37</v>
      </c>
      <c r="U265" s="62" t="s">
        <v>37</v>
      </c>
      <c r="V265" s="62" t="s">
        <v>37</v>
      </c>
      <c r="W265" s="62" t="s">
        <v>37</v>
      </c>
      <c r="X265" s="62" t="s">
        <v>37</v>
      </c>
      <c r="Y265" s="62" t="s">
        <v>37</v>
      </c>
      <c r="Z265" s="62" t="s">
        <v>37</v>
      </c>
      <c r="AA265" s="62" t="s">
        <v>37</v>
      </c>
      <c r="AB265" s="62" t="s">
        <v>37</v>
      </c>
      <c r="AC265" s="62" t="s">
        <v>37</v>
      </c>
      <c r="AD265" s="62" t="s">
        <v>37</v>
      </c>
      <c r="AE265" s="62" t="s">
        <v>37</v>
      </c>
      <c r="AF265" s="62" t="s">
        <v>37</v>
      </c>
      <c r="AG265" s="62" t="s">
        <v>37</v>
      </c>
      <c r="AH265" s="63" t="s">
        <v>37</v>
      </c>
      <c r="AI265" s="56"/>
    </row>
    <row r="266" spans="1:35" s="39" customFormat="1" x14ac:dyDescent="0.15">
      <c r="A266" s="59"/>
      <c r="B266" s="38">
        <f>SUBTOTAL(1,B259:B265)</f>
        <v>26.571428571428573</v>
      </c>
      <c r="C266" s="9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66"/>
      <c r="AI266" s="56"/>
    </row>
    <row r="267" spans="1:35" s="39" customFormat="1" outlineLevel="1" x14ac:dyDescent="0.15">
      <c r="A267" s="59">
        <f>OvoTotal!I184</f>
        <v>44743</v>
      </c>
      <c r="B267" s="38">
        <f t="shared" si="3"/>
        <v>27</v>
      </c>
      <c r="C267" s="89">
        <v>0.1535</v>
      </c>
      <c r="D267" s="62">
        <v>15036</v>
      </c>
      <c r="E267" s="62">
        <v>15036</v>
      </c>
      <c r="F267" s="62"/>
      <c r="G267" s="62"/>
      <c r="H267" s="62">
        <v>25116</v>
      </c>
      <c r="I267" s="62">
        <v>25116</v>
      </c>
      <c r="J267" s="62"/>
      <c r="K267" s="62"/>
      <c r="L267" s="62"/>
      <c r="M267" s="62" t="s">
        <v>37</v>
      </c>
      <c r="N267" s="62">
        <v>57120</v>
      </c>
      <c r="O267" s="62" t="s">
        <v>37</v>
      </c>
      <c r="P267" s="62" t="s">
        <v>37</v>
      </c>
      <c r="Q267" s="62" t="s">
        <v>37</v>
      </c>
      <c r="R267" s="62" t="s">
        <v>37</v>
      </c>
      <c r="S267" s="62" t="s">
        <v>37</v>
      </c>
      <c r="T267" s="62" t="s">
        <v>37</v>
      </c>
      <c r="U267" s="62" t="s">
        <v>37</v>
      </c>
      <c r="V267" s="62" t="s">
        <v>37</v>
      </c>
      <c r="W267" s="62" t="s">
        <v>37</v>
      </c>
      <c r="X267" s="62" t="s">
        <v>37</v>
      </c>
      <c r="Y267" s="62" t="s">
        <v>37</v>
      </c>
      <c r="Z267" s="62" t="s">
        <v>37</v>
      </c>
      <c r="AA267" s="62" t="s">
        <v>37</v>
      </c>
      <c r="AB267" s="62" t="s">
        <v>37</v>
      </c>
      <c r="AC267" s="62" t="s">
        <v>37</v>
      </c>
      <c r="AD267" s="62" t="s">
        <v>37</v>
      </c>
      <c r="AE267" s="62" t="s">
        <v>37</v>
      </c>
      <c r="AF267" s="62" t="s">
        <v>37</v>
      </c>
      <c r="AG267" s="62" t="s">
        <v>37</v>
      </c>
      <c r="AH267" s="63" t="s">
        <v>37</v>
      </c>
      <c r="AI267" s="56"/>
    </row>
    <row r="268" spans="1:35" s="39" customFormat="1" outlineLevel="1" x14ac:dyDescent="0.15">
      <c r="A268" s="59">
        <f>OvoTotal!I185</f>
        <v>44744</v>
      </c>
      <c r="B268" s="38">
        <f t="shared" si="3"/>
        <v>27</v>
      </c>
      <c r="C268" s="89">
        <v>0.1535</v>
      </c>
      <c r="D268" s="62">
        <v>17640</v>
      </c>
      <c r="E268" s="62">
        <v>17640</v>
      </c>
      <c r="F268" s="62"/>
      <c r="G268" s="62"/>
      <c r="H268" s="62">
        <v>23520</v>
      </c>
      <c r="I268" s="62">
        <v>23520</v>
      </c>
      <c r="J268" s="62"/>
      <c r="K268" s="62"/>
      <c r="L268" s="62"/>
      <c r="M268" s="62" t="s">
        <v>37</v>
      </c>
      <c r="N268" s="62">
        <v>55584</v>
      </c>
      <c r="O268" s="62" t="s">
        <v>37</v>
      </c>
      <c r="P268" s="62" t="s">
        <v>37</v>
      </c>
      <c r="Q268" s="62" t="s">
        <v>37</v>
      </c>
      <c r="R268" s="62" t="s">
        <v>37</v>
      </c>
      <c r="S268" s="62" t="s">
        <v>37</v>
      </c>
      <c r="T268" s="62" t="s">
        <v>37</v>
      </c>
      <c r="U268" s="62" t="s">
        <v>37</v>
      </c>
      <c r="V268" s="62" t="s">
        <v>37</v>
      </c>
      <c r="W268" s="62" t="s">
        <v>37</v>
      </c>
      <c r="X268" s="62" t="s">
        <v>37</v>
      </c>
      <c r="Y268" s="62" t="s">
        <v>37</v>
      </c>
      <c r="Z268" s="62" t="s">
        <v>37</v>
      </c>
      <c r="AA268" s="62" t="s">
        <v>37</v>
      </c>
      <c r="AB268" s="62" t="s">
        <v>37</v>
      </c>
      <c r="AC268" s="62" t="s">
        <v>37</v>
      </c>
      <c r="AD268" s="62" t="s">
        <v>37</v>
      </c>
      <c r="AE268" s="62" t="s">
        <v>37</v>
      </c>
      <c r="AF268" s="62" t="s">
        <v>37</v>
      </c>
      <c r="AG268" s="62" t="s">
        <v>37</v>
      </c>
      <c r="AH268" s="63" t="s">
        <v>37</v>
      </c>
      <c r="AI268" s="56"/>
    </row>
    <row r="269" spans="1:35" s="39" customFormat="1" outlineLevel="1" x14ac:dyDescent="0.15">
      <c r="A269" s="59">
        <f>OvoTotal!I186</f>
        <v>44745</v>
      </c>
      <c r="B269" s="38">
        <f t="shared" si="3"/>
        <v>27</v>
      </c>
      <c r="C269" s="89">
        <v>0.1535</v>
      </c>
      <c r="D269" s="62">
        <v>15960</v>
      </c>
      <c r="E269" s="62">
        <v>15960</v>
      </c>
      <c r="F269" s="62"/>
      <c r="G269" s="62"/>
      <c r="H269" s="62">
        <v>17808</v>
      </c>
      <c r="I269" s="62">
        <v>17808</v>
      </c>
      <c r="J269" s="62"/>
      <c r="K269" s="62"/>
      <c r="L269" s="62"/>
      <c r="M269" s="62" t="s">
        <v>37</v>
      </c>
      <c r="N269" s="62">
        <v>58272</v>
      </c>
      <c r="O269" s="62" t="s">
        <v>37</v>
      </c>
      <c r="P269" s="62" t="s">
        <v>37</v>
      </c>
      <c r="Q269" s="62" t="s">
        <v>37</v>
      </c>
      <c r="R269" s="62" t="s">
        <v>37</v>
      </c>
      <c r="S269" s="62" t="s">
        <v>37</v>
      </c>
      <c r="T269" s="62" t="s">
        <v>37</v>
      </c>
      <c r="U269" s="62" t="s">
        <v>37</v>
      </c>
      <c r="V269" s="62" t="s">
        <v>37</v>
      </c>
      <c r="W269" s="62" t="s">
        <v>37</v>
      </c>
      <c r="X269" s="62" t="s">
        <v>37</v>
      </c>
      <c r="Y269" s="62" t="s">
        <v>37</v>
      </c>
      <c r="Z269" s="62" t="s">
        <v>37</v>
      </c>
      <c r="AA269" s="62" t="s">
        <v>37</v>
      </c>
      <c r="AB269" s="62" t="s">
        <v>37</v>
      </c>
      <c r="AC269" s="62" t="s">
        <v>37</v>
      </c>
      <c r="AD269" s="62" t="s">
        <v>37</v>
      </c>
      <c r="AE269" s="62" t="s">
        <v>37</v>
      </c>
      <c r="AF269" s="62" t="s">
        <v>37</v>
      </c>
      <c r="AG269" s="62" t="s">
        <v>37</v>
      </c>
      <c r="AH269" s="63" t="s">
        <v>37</v>
      </c>
      <c r="AI269" s="56"/>
    </row>
    <row r="270" spans="1:35" s="39" customFormat="1" outlineLevel="1" x14ac:dyDescent="0.15">
      <c r="A270" s="59">
        <f>OvoTotal!I187</f>
        <v>44746</v>
      </c>
      <c r="B270" s="38">
        <f t="shared" si="3"/>
        <v>28</v>
      </c>
      <c r="C270" s="89">
        <v>0.1535</v>
      </c>
      <c r="D270" s="62">
        <v>15120</v>
      </c>
      <c r="E270" s="62">
        <v>15120</v>
      </c>
      <c r="F270" s="62"/>
      <c r="G270" s="62"/>
      <c r="H270" s="62">
        <v>27972</v>
      </c>
      <c r="I270" s="62">
        <v>27972</v>
      </c>
      <c r="J270" s="62"/>
      <c r="K270" s="62"/>
      <c r="L270" s="62"/>
      <c r="M270" s="62" t="s">
        <v>37</v>
      </c>
      <c r="N270" s="62">
        <v>59040</v>
      </c>
      <c r="O270" s="62" t="s">
        <v>37</v>
      </c>
      <c r="P270" s="62" t="s">
        <v>37</v>
      </c>
      <c r="Q270" s="62" t="s">
        <v>37</v>
      </c>
      <c r="R270" s="62" t="s">
        <v>37</v>
      </c>
      <c r="S270" s="62" t="s">
        <v>37</v>
      </c>
      <c r="T270" s="62" t="s">
        <v>37</v>
      </c>
      <c r="U270" s="62" t="s">
        <v>37</v>
      </c>
      <c r="V270" s="62" t="s">
        <v>37</v>
      </c>
      <c r="W270" s="62" t="s">
        <v>37</v>
      </c>
      <c r="X270" s="62" t="s">
        <v>37</v>
      </c>
      <c r="Y270" s="62" t="s">
        <v>37</v>
      </c>
      <c r="Z270" s="62" t="s">
        <v>37</v>
      </c>
      <c r="AA270" s="62" t="s">
        <v>37</v>
      </c>
      <c r="AB270" s="62" t="s">
        <v>37</v>
      </c>
      <c r="AC270" s="62" t="s">
        <v>37</v>
      </c>
      <c r="AD270" s="62" t="s">
        <v>37</v>
      </c>
      <c r="AE270" s="62" t="s">
        <v>37</v>
      </c>
      <c r="AF270" s="62" t="s">
        <v>37</v>
      </c>
      <c r="AG270" s="62" t="s">
        <v>37</v>
      </c>
      <c r="AH270" s="63" t="s">
        <v>37</v>
      </c>
      <c r="AI270" s="56"/>
    </row>
    <row r="271" spans="1:35" s="39" customFormat="1" outlineLevel="1" x14ac:dyDescent="0.15">
      <c r="A271" s="59">
        <f>OvoTotal!I188</f>
        <v>44747</v>
      </c>
      <c r="B271" s="38">
        <f t="shared" si="3"/>
        <v>28</v>
      </c>
      <c r="C271" s="89">
        <v>0.1535</v>
      </c>
      <c r="D271" s="62">
        <v>14868</v>
      </c>
      <c r="E271" s="62">
        <v>14868</v>
      </c>
      <c r="F271" s="62"/>
      <c r="G271" s="62"/>
      <c r="H271" s="62">
        <v>22260</v>
      </c>
      <c r="I271" s="62">
        <v>22260</v>
      </c>
      <c r="J271" s="62"/>
      <c r="K271" s="62"/>
      <c r="L271" s="62"/>
      <c r="M271" s="62" t="s">
        <v>37</v>
      </c>
      <c r="N271" s="62">
        <v>65568</v>
      </c>
      <c r="O271" s="62" t="s">
        <v>37</v>
      </c>
      <c r="P271" s="62" t="s">
        <v>37</v>
      </c>
      <c r="Q271" s="62" t="s">
        <v>37</v>
      </c>
      <c r="R271" s="62" t="s">
        <v>37</v>
      </c>
      <c r="S271" s="62" t="s">
        <v>37</v>
      </c>
      <c r="T271" s="62" t="s">
        <v>37</v>
      </c>
      <c r="U271" s="62" t="s">
        <v>37</v>
      </c>
      <c r="V271" s="62" t="s">
        <v>37</v>
      </c>
      <c r="W271" s="62" t="s">
        <v>37</v>
      </c>
      <c r="X271" s="62" t="s">
        <v>37</v>
      </c>
      <c r="Y271" s="62" t="s">
        <v>37</v>
      </c>
      <c r="Z271" s="62" t="s">
        <v>37</v>
      </c>
      <c r="AA271" s="62" t="s">
        <v>37</v>
      </c>
      <c r="AB271" s="62" t="s">
        <v>37</v>
      </c>
      <c r="AC271" s="62" t="s">
        <v>37</v>
      </c>
      <c r="AD271" s="62" t="s">
        <v>37</v>
      </c>
      <c r="AE271" s="62" t="s">
        <v>37</v>
      </c>
      <c r="AF271" s="62" t="s">
        <v>37</v>
      </c>
      <c r="AG271" s="62" t="s">
        <v>37</v>
      </c>
      <c r="AH271" s="63" t="s">
        <v>37</v>
      </c>
      <c r="AI271" s="56"/>
    </row>
    <row r="272" spans="1:35" s="39" customFormat="1" outlineLevel="1" x14ac:dyDescent="0.15">
      <c r="A272" s="59">
        <f>OvoTotal!I189</f>
        <v>44748</v>
      </c>
      <c r="B272" s="38">
        <f t="shared" si="3"/>
        <v>28</v>
      </c>
      <c r="C272" s="89">
        <v>0.1535</v>
      </c>
      <c r="D272" s="62">
        <v>13608</v>
      </c>
      <c r="E272" s="62">
        <v>13608</v>
      </c>
      <c r="F272" s="62"/>
      <c r="G272" s="62"/>
      <c r="H272" s="62">
        <v>27216</v>
      </c>
      <c r="I272" s="62">
        <v>27216</v>
      </c>
      <c r="J272" s="62"/>
      <c r="K272" s="62"/>
      <c r="L272" s="62"/>
      <c r="M272" s="62" t="s">
        <v>37</v>
      </c>
      <c r="N272" s="62">
        <v>60096</v>
      </c>
      <c r="O272" s="62" t="s">
        <v>37</v>
      </c>
      <c r="P272" s="62" t="s">
        <v>37</v>
      </c>
      <c r="Q272" s="62" t="s">
        <v>37</v>
      </c>
      <c r="R272" s="62" t="s">
        <v>37</v>
      </c>
      <c r="S272" s="62" t="s">
        <v>37</v>
      </c>
      <c r="T272" s="62" t="s">
        <v>37</v>
      </c>
      <c r="U272" s="62" t="s">
        <v>37</v>
      </c>
      <c r="V272" s="62" t="s">
        <v>37</v>
      </c>
      <c r="W272" s="62" t="s">
        <v>37</v>
      </c>
      <c r="X272" s="62" t="s">
        <v>37</v>
      </c>
      <c r="Y272" s="62" t="s">
        <v>37</v>
      </c>
      <c r="Z272" s="62" t="s">
        <v>37</v>
      </c>
      <c r="AA272" s="62" t="s">
        <v>37</v>
      </c>
      <c r="AB272" s="62" t="s">
        <v>37</v>
      </c>
      <c r="AC272" s="62" t="s">
        <v>37</v>
      </c>
      <c r="AD272" s="62" t="s">
        <v>37</v>
      </c>
      <c r="AE272" s="62" t="s">
        <v>37</v>
      </c>
      <c r="AF272" s="62" t="s">
        <v>37</v>
      </c>
      <c r="AG272" s="62" t="s">
        <v>37</v>
      </c>
      <c r="AH272" s="63" t="s">
        <v>37</v>
      </c>
      <c r="AI272" s="56"/>
    </row>
    <row r="273" spans="1:35" s="39" customFormat="1" outlineLevel="1" x14ac:dyDescent="0.15">
      <c r="A273" s="59">
        <f>OvoTotal!I190</f>
        <v>44749</v>
      </c>
      <c r="B273" s="38">
        <f t="shared" si="3"/>
        <v>28</v>
      </c>
      <c r="C273" s="89">
        <v>0.1535</v>
      </c>
      <c r="D273" s="62">
        <v>13104</v>
      </c>
      <c r="E273" s="62">
        <v>13104</v>
      </c>
      <c r="F273" s="62"/>
      <c r="G273" s="62"/>
      <c r="H273" s="62">
        <v>22680</v>
      </c>
      <c r="I273" s="62">
        <v>22680</v>
      </c>
      <c r="J273" s="62"/>
      <c r="K273" s="62"/>
      <c r="L273" s="62"/>
      <c r="M273" s="62" t="s">
        <v>37</v>
      </c>
      <c r="N273" s="62">
        <v>65568</v>
      </c>
      <c r="O273" s="62" t="s">
        <v>37</v>
      </c>
      <c r="P273" s="62" t="s">
        <v>37</v>
      </c>
      <c r="Q273" s="62" t="s">
        <v>37</v>
      </c>
      <c r="R273" s="62" t="s">
        <v>37</v>
      </c>
      <c r="S273" s="62" t="s">
        <v>37</v>
      </c>
      <c r="T273" s="62" t="s">
        <v>37</v>
      </c>
      <c r="U273" s="62" t="s">
        <v>37</v>
      </c>
      <c r="V273" s="62" t="s">
        <v>37</v>
      </c>
      <c r="W273" s="62" t="s">
        <v>37</v>
      </c>
      <c r="X273" s="62" t="s">
        <v>37</v>
      </c>
      <c r="Y273" s="62" t="s">
        <v>37</v>
      </c>
      <c r="Z273" s="62" t="s">
        <v>37</v>
      </c>
      <c r="AA273" s="62" t="s">
        <v>37</v>
      </c>
      <c r="AB273" s="62" t="s">
        <v>37</v>
      </c>
      <c r="AC273" s="62" t="s">
        <v>37</v>
      </c>
      <c r="AD273" s="62" t="s">
        <v>37</v>
      </c>
      <c r="AE273" s="62" t="s">
        <v>37</v>
      </c>
      <c r="AF273" s="62" t="s">
        <v>37</v>
      </c>
      <c r="AG273" s="62" t="s">
        <v>37</v>
      </c>
      <c r="AH273" s="63" t="s">
        <v>37</v>
      </c>
      <c r="AI273" s="56"/>
    </row>
    <row r="274" spans="1:35" s="39" customFormat="1" x14ac:dyDescent="0.15">
      <c r="A274" s="59"/>
      <c r="B274" s="38">
        <f>SUBTOTAL(1,B267:B273)</f>
        <v>27.571428571428573</v>
      </c>
      <c r="C274" s="9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66"/>
      <c r="AI274" s="56"/>
    </row>
    <row r="275" spans="1:35" s="39" customFormat="1" outlineLevel="1" x14ac:dyDescent="0.15">
      <c r="A275" s="59">
        <f>OvoTotal!I191</f>
        <v>44750</v>
      </c>
      <c r="B275" s="38">
        <f t="shared" si="3"/>
        <v>28</v>
      </c>
      <c r="C275" s="89">
        <v>0.1535</v>
      </c>
      <c r="D275" s="62">
        <v>13272</v>
      </c>
      <c r="E275" s="62">
        <v>13272</v>
      </c>
      <c r="F275" s="62"/>
      <c r="G275" s="62"/>
      <c r="H275" s="62">
        <v>21168</v>
      </c>
      <c r="I275" s="62">
        <v>21168</v>
      </c>
      <c r="J275" s="62"/>
      <c r="K275" s="62"/>
      <c r="L275" s="62"/>
      <c r="M275" s="62" t="s">
        <v>37</v>
      </c>
      <c r="N275" s="62">
        <v>59808</v>
      </c>
      <c r="O275" s="62" t="s">
        <v>37</v>
      </c>
      <c r="P275" s="62" t="s">
        <v>37</v>
      </c>
      <c r="Q275" s="62" t="s">
        <v>37</v>
      </c>
      <c r="R275" s="62" t="s">
        <v>37</v>
      </c>
      <c r="S275" s="62" t="s">
        <v>37</v>
      </c>
      <c r="T275" s="62" t="s">
        <v>37</v>
      </c>
      <c r="U275" s="62" t="s">
        <v>37</v>
      </c>
      <c r="V275" s="62" t="s">
        <v>37</v>
      </c>
      <c r="W275" s="62" t="s">
        <v>37</v>
      </c>
      <c r="X275" s="62" t="s">
        <v>37</v>
      </c>
      <c r="Y275" s="62" t="s">
        <v>37</v>
      </c>
      <c r="Z275" s="62" t="s">
        <v>37</v>
      </c>
      <c r="AA275" s="62" t="s">
        <v>37</v>
      </c>
      <c r="AB275" s="62" t="s">
        <v>37</v>
      </c>
      <c r="AC275" s="62" t="s">
        <v>37</v>
      </c>
      <c r="AD275" s="62" t="s">
        <v>37</v>
      </c>
      <c r="AE275" s="62" t="s">
        <v>37</v>
      </c>
      <c r="AF275" s="62" t="s">
        <v>37</v>
      </c>
      <c r="AG275" s="62" t="s">
        <v>37</v>
      </c>
      <c r="AH275" s="63" t="s">
        <v>37</v>
      </c>
      <c r="AI275" s="56"/>
    </row>
    <row r="276" spans="1:35" s="39" customFormat="1" outlineLevel="1" x14ac:dyDescent="0.15">
      <c r="A276" s="59">
        <f>OvoTotal!I192</f>
        <v>44751</v>
      </c>
      <c r="B276" s="38">
        <f t="shared" si="3"/>
        <v>28</v>
      </c>
      <c r="C276" s="89">
        <v>0.1535</v>
      </c>
      <c r="D276" s="62">
        <v>14952</v>
      </c>
      <c r="E276" s="62">
        <v>14952</v>
      </c>
      <c r="F276" s="62"/>
      <c r="G276" s="62"/>
      <c r="H276" s="62">
        <v>18144</v>
      </c>
      <c r="I276" s="62">
        <v>18144</v>
      </c>
      <c r="J276" s="62"/>
      <c r="K276" s="62"/>
      <c r="L276" s="62"/>
      <c r="M276" s="62" t="s">
        <v>37</v>
      </c>
      <c r="N276" s="62">
        <v>54816</v>
      </c>
      <c r="O276" s="62" t="s">
        <v>37</v>
      </c>
      <c r="P276" s="62" t="s">
        <v>37</v>
      </c>
      <c r="Q276" s="62" t="s">
        <v>37</v>
      </c>
      <c r="R276" s="62" t="s">
        <v>37</v>
      </c>
      <c r="S276" s="62" t="s">
        <v>37</v>
      </c>
      <c r="T276" s="62" t="s">
        <v>37</v>
      </c>
      <c r="U276" s="62" t="s">
        <v>37</v>
      </c>
      <c r="V276" s="62" t="s">
        <v>37</v>
      </c>
      <c r="W276" s="62" t="s">
        <v>37</v>
      </c>
      <c r="X276" s="62" t="s">
        <v>37</v>
      </c>
      <c r="Y276" s="62" t="s">
        <v>37</v>
      </c>
      <c r="Z276" s="62" t="s">
        <v>37</v>
      </c>
      <c r="AA276" s="62" t="s">
        <v>37</v>
      </c>
      <c r="AB276" s="62" t="s">
        <v>37</v>
      </c>
      <c r="AC276" s="62" t="s">
        <v>37</v>
      </c>
      <c r="AD276" s="62" t="s">
        <v>37</v>
      </c>
      <c r="AE276" s="62" t="s">
        <v>37</v>
      </c>
      <c r="AF276" s="62" t="s">
        <v>37</v>
      </c>
      <c r="AG276" s="62" t="s">
        <v>37</v>
      </c>
      <c r="AH276" s="63" t="s">
        <v>37</v>
      </c>
      <c r="AI276" s="56"/>
    </row>
    <row r="277" spans="1:35" s="39" customFormat="1" outlineLevel="1" x14ac:dyDescent="0.15">
      <c r="A277" s="59">
        <f>OvoTotal!I193</f>
        <v>44752</v>
      </c>
      <c r="B277" s="38">
        <f t="shared" si="3"/>
        <v>28</v>
      </c>
      <c r="C277" s="89">
        <v>0.1535</v>
      </c>
      <c r="D277" s="62">
        <v>16380</v>
      </c>
      <c r="E277" s="62">
        <v>16380</v>
      </c>
      <c r="F277" s="62"/>
      <c r="G277" s="62"/>
      <c r="H277" s="62">
        <v>26964</v>
      </c>
      <c r="I277" s="62">
        <v>26964</v>
      </c>
      <c r="J277" s="62"/>
      <c r="K277" s="62"/>
      <c r="L277" s="62"/>
      <c r="M277" s="62" t="s">
        <v>37</v>
      </c>
      <c r="N277" s="62">
        <v>59328</v>
      </c>
      <c r="O277" s="62" t="s">
        <v>37</v>
      </c>
      <c r="P277" s="62" t="s">
        <v>37</v>
      </c>
      <c r="Q277" s="62" t="s">
        <v>37</v>
      </c>
      <c r="R277" s="62" t="s">
        <v>37</v>
      </c>
      <c r="S277" s="62" t="s">
        <v>37</v>
      </c>
      <c r="T277" s="62" t="s">
        <v>37</v>
      </c>
      <c r="U277" s="62" t="s">
        <v>37</v>
      </c>
      <c r="V277" s="62" t="s">
        <v>37</v>
      </c>
      <c r="W277" s="62" t="s">
        <v>37</v>
      </c>
      <c r="X277" s="62" t="s">
        <v>37</v>
      </c>
      <c r="Y277" s="62" t="s">
        <v>37</v>
      </c>
      <c r="Z277" s="62" t="s">
        <v>37</v>
      </c>
      <c r="AA277" s="62" t="s">
        <v>37</v>
      </c>
      <c r="AB277" s="62" t="s">
        <v>37</v>
      </c>
      <c r="AC277" s="62" t="s">
        <v>37</v>
      </c>
      <c r="AD277" s="62" t="s">
        <v>37</v>
      </c>
      <c r="AE277" s="62" t="s">
        <v>37</v>
      </c>
      <c r="AF277" s="62" t="s">
        <v>37</v>
      </c>
      <c r="AG277" s="62" t="s">
        <v>37</v>
      </c>
      <c r="AH277" s="63" t="s">
        <v>37</v>
      </c>
      <c r="AI277" s="56"/>
    </row>
    <row r="278" spans="1:35" s="39" customFormat="1" outlineLevel="1" x14ac:dyDescent="0.15">
      <c r="A278" s="59">
        <f>OvoTotal!I194</f>
        <v>44753</v>
      </c>
      <c r="B278" s="38">
        <f t="shared" si="3"/>
        <v>29</v>
      </c>
      <c r="C278" s="89">
        <v>0.1535</v>
      </c>
      <c r="D278" s="62">
        <v>13104</v>
      </c>
      <c r="E278" s="62">
        <v>13104</v>
      </c>
      <c r="F278" s="62"/>
      <c r="G278" s="62"/>
      <c r="H278" s="62">
        <v>18144</v>
      </c>
      <c r="I278" s="62">
        <v>18144</v>
      </c>
      <c r="J278" s="62"/>
      <c r="K278" s="62"/>
      <c r="L278" s="62"/>
      <c r="M278" s="62" t="s">
        <v>37</v>
      </c>
      <c r="N278" s="62">
        <v>46656</v>
      </c>
      <c r="O278" s="62" t="s">
        <v>37</v>
      </c>
      <c r="P278" s="62" t="s">
        <v>37</v>
      </c>
      <c r="Q278" s="62" t="s">
        <v>37</v>
      </c>
      <c r="R278" s="62" t="s">
        <v>37</v>
      </c>
      <c r="S278" s="62" t="s">
        <v>37</v>
      </c>
      <c r="T278" s="62" t="s">
        <v>37</v>
      </c>
      <c r="U278" s="62" t="s">
        <v>37</v>
      </c>
      <c r="V278" s="62" t="s">
        <v>37</v>
      </c>
      <c r="W278" s="62" t="s">
        <v>37</v>
      </c>
      <c r="X278" s="62" t="s">
        <v>37</v>
      </c>
      <c r="Y278" s="62" t="s">
        <v>37</v>
      </c>
      <c r="Z278" s="62" t="s">
        <v>37</v>
      </c>
      <c r="AA278" s="62" t="s">
        <v>37</v>
      </c>
      <c r="AB278" s="62" t="s">
        <v>37</v>
      </c>
      <c r="AC278" s="62" t="s">
        <v>37</v>
      </c>
      <c r="AD278" s="62" t="s">
        <v>37</v>
      </c>
      <c r="AE278" s="62" t="s">
        <v>37</v>
      </c>
      <c r="AF278" s="62" t="s">
        <v>37</v>
      </c>
      <c r="AG278" s="62" t="s">
        <v>37</v>
      </c>
      <c r="AH278" s="63" t="s">
        <v>37</v>
      </c>
      <c r="AI278" s="56"/>
    </row>
    <row r="279" spans="1:35" s="39" customFormat="1" outlineLevel="1" x14ac:dyDescent="0.15">
      <c r="A279" s="59">
        <f>OvoTotal!I195</f>
        <v>44754</v>
      </c>
      <c r="B279" s="38">
        <f t="shared" si="3"/>
        <v>29</v>
      </c>
      <c r="C279" s="89">
        <v>0.1535</v>
      </c>
      <c r="D279" s="62">
        <v>13608</v>
      </c>
      <c r="E279" s="62">
        <v>13608</v>
      </c>
      <c r="F279" s="62"/>
      <c r="G279" s="62"/>
      <c r="H279" s="62">
        <v>23184</v>
      </c>
      <c r="I279" s="62">
        <v>23184</v>
      </c>
      <c r="J279" s="62"/>
      <c r="K279" s="62"/>
      <c r="L279" s="62"/>
      <c r="M279" s="62" t="s">
        <v>37</v>
      </c>
      <c r="N279" s="62">
        <v>43912</v>
      </c>
      <c r="O279" s="62" t="s">
        <v>37</v>
      </c>
      <c r="P279" s="62" t="s">
        <v>37</v>
      </c>
      <c r="Q279" s="62" t="s">
        <v>37</v>
      </c>
      <c r="R279" s="62" t="s">
        <v>37</v>
      </c>
      <c r="S279" s="62" t="s">
        <v>37</v>
      </c>
      <c r="T279" s="62" t="s">
        <v>37</v>
      </c>
      <c r="U279" s="62" t="s">
        <v>37</v>
      </c>
      <c r="V279" s="62" t="s">
        <v>37</v>
      </c>
      <c r="W279" s="62" t="s">
        <v>37</v>
      </c>
      <c r="X279" s="62" t="s">
        <v>37</v>
      </c>
      <c r="Y279" s="62" t="s">
        <v>37</v>
      </c>
      <c r="Z279" s="62" t="s">
        <v>37</v>
      </c>
      <c r="AA279" s="62" t="s">
        <v>37</v>
      </c>
      <c r="AB279" s="62" t="s">
        <v>37</v>
      </c>
      <c r="AC279" s="62" t="s">
        <v>37</v>
      </c>
      <c r="AD279" s="62" t="s">
        <v>37</v>
      </c>
      <c r="AE279" s="62" t="s">
        <v>37</v>
      </c>
      <c r="AF279" s="62" t="s">
        <v>37</v>
      </c>
      <c r="AG279" s="62" t="s">
        <v>37</v>
      </c>
      <c r="AH279" s="63" t="s">
        <v>37</v>
      </c>
      <c r="AI279" s="56"/>
    </row>
    <row r="280" spans="1:35" s="39" customFormat="1" outlineLevel="1" x14ac:dyDescent="0.15">
      <c r="A280" s="59">
        <f>OvoTotal!I196</f>
        <v>44755</v>
      </c>
      <c r="B280" s="38">
        <f t="shared" ref="B280:B352" si="4">WEEKNUM(A280,2)</f>
        <v>29</v>
      </c>
      <c r="C280" s="89">
        <v>0.1535</v>
      </c>
      <c r="D280" s="62">
        <v>13440</v>
      </c>
      <c r="E280" s="62">
        <v>13440</v>
      </c>
      <c r="F280" s="62"/>
      <c r="G280" s="62"/>
      <c r="H280" s="62">
        <v>21420</v>
      </c>
      <c r="I280" s="62">
        <v>21420</v>
      </c>
      <c r="J280" s="62"/>
      <c r="K280" s="62"/>
      <c r="L280" s="62"/>
      <c r="M280" s="62" t="s">
        <v>37</v>
      </c>
      <c r="N280" s="62">
        <v>80736</v>
      </c>
      <c r="O280" s="62" t="s">
        <v>37</v>
      </c>
      <c r="P280" s="62" t="s">
        <v>37</v>
      </c>
      <c r="Q280" s="62" t="s">
        <v>37</v>
      </c>
      <c r="R280" s="62" t="s">
        <v>37</v>
      </c>
      <c r="S280" s="62" t="s">
        <v>37</v>
      </c>
      <c r="T280" s="62" t="s">
        <v>37</v>
      </c>
      <c r="U280" s="62" t="s">
        <v>37</v>
      </c>
      <c r="V280" s="62" t="s">
        <v>37</v>
      </c>
      <c r="W280" s="62" t="s">
        <v>37</v>
      </c>
      <c r="X280" s="62" t="s">
        <v>37</v>
      </c>
      <c r="Y280" s="62" t="s">
        <v>37</v>
      </c>
      <c r="Z280" s="62" t="s">
        <v>37</v>
      </c>
      <c r="AA280" s="62" t="s">
        <v>37</v>
      </c>
      <c r="AB280" s="62" t="s">
        <v>37</v>
      </c>
      <c r="AC280" s="62" t="s">
        <v>37</v>
      </c>
      <c r="AD280" s="62" t="s">
        <v>37</v>
      </c>
      <c r="AE280" s="62" t="s">
        <v>37</v>
      </c>
      <c r="AF280" s="62" t="s">
        <v>37</v>
      </c>
      <c r="AG280" s="62" t="s">
        <v>37</v>
      </c>
      <c r="AH280" s="63" t="s">
        <v>37</v>
      </c>
      <c r="AI280" s="56"/>
    </row>
    <row r="281" spans="1:35" s="39" customFormat="1" outlineLevel="1" x14ac:dyDescent="0.15">
      <c r="A281" s="59">
        <f>OvoTotal!I197</f>
        <v>44756</v>
      </c>
      <c r="B281" s="38">
        <f t="shared" si="4"/>
        <v>29</v>
      </c>
      <c r="C281" s="89">
        <v>0.1535</v>
      </c>
      <c r="D281" s="62">
        <v>13104</v>
      </c>
      <c r="E281" s="62">
        <v>13104</v>
      </c>
      <c r="F281" s="62"/>
      <c r="G281" s="62"/>
      <c r="H281" s="62">
        <v>24192</v>
      </c>
      <c r="I281" s="62">
        <v>24192</v>
      </c>
      <c r="J281" s="62"/>
      <c r="K281" s="62"/>
      <c r="L281" s="62"/>
      <c r="M281" s="62" t="s">
        <v>37</v>
      </c>
      <c r="N281" s="62">
        <v>59808</v>
      </c>
      <c r="O281" s="62" t="s">
        <v>37</v>
      </c>
      <c r="P281" s="62" t="s">
        <v>37</v>
      </c>
      <c r="Q281" s="62" t="s">
        <v>37</v>
      </c>
      <c r="R281" s="62" t="s">
        <v>37</v>
      </c>
      <c r="S281" s="62" t="s">
        <v>37</v>
      </c>
      <c r="T281" s="62" t="s">
        <v>37</v>
      </c>
      <c r="U281" s="62" t="s">
        <v>37</v>
      </c>
      <c r="V281" s="62" t="s">
        <v>37</v>
      </c>
      <c r="W281" s="62" t="s">
        <v>37</v>
      </c>
      <c r="X281" s="62" t="s">
        <v>37</v>
      </c>
      <c r="Y281" s="62" t="s">
        <v>37</v>
      </c>
      <c r="Z281" s="62" t="s">
        <v>37</v>
      </c>
      <c r="AA281" s="62" t="s">
        <v>37</v>
      </c>
      <c r="AB281" s="62" t="s">
        <v>37</v>
      </c>
      <c r="AC281" s="62" t="s">
        <v>37</v>
      </c>
      <c r="AD281" s="62" t="s">
        <v>37</v>
      </c>
      <c r="AE281" s="62" t="s">
        <v>37</v>
      </c>
      <c r="AF281" s="62" t="s">
        <v>37</v>
      </c>
      <c r="AG281" s="62" t="s">
        <v>37</v>
      </c>
      <c r="AH281" s="63" t="s">
        <v>37</v>
      </c>
      <c r="AI281" s="56"/>
    </row>
    <row r="282" spans="1:35" s="39" customFormat="1" x14ac:dyDescent="0.15">
      <c r="A282" s="59"/>
      <c r="B282" s="38">
        <f>SUBTOTAL(1,B275:B281)</f>
        <v>28.571428571428573</v>
      </c>
      <c r="C282" s="9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66"/>
      <c r="AI282" s="56"/>
    </row>
    <row r="283" spans="1:35" s="39" customFormat="1" outlineLevel="1" x14ac:dyDescent="0.15">
      <c r="A283" s="59">
        <f>OvoTotal!I198</f>
        <v>44757</v>
      </c>
      <c r="B283" s="38">
        <f t="shared" si="4"/>
        <v>29</v>
      </c>
      <c r="C283" s="89">
        <v>0.1535</v>
      </c>
      <c r="D283" s="62">
        <v>13356</v>
      </c>
      <c r="E283" s="62">
        <v>13356</v>
      </c>
      <c r="F283" s="62"/>
      <c r="G283" s="62"/>
      <c r="H283" s="62">
        <v>21168</v>
      </c>
      <c r="I283" s="62">
        <v>21168</v>
      </c>
      <c r="J283" s="62"/>
      <c r="K283" s="62"/>
      <c r="L283" s="62"/>
      <c r="M283" s="62" t="s">
        <v>37</v>
      </c>
      <c r="N283" s="62">
        <v>63264</v>
      </c>
      <c r="O283" s="62" t="s">
        <v>37</v>
      </c>
      <c r="P283" s="62" t="s">
        <v>37</v>
      </c>
      <c r="Q283" s="62" t="s">
        <v>37</v>
      </c>
      <c r="R283" s="62" t="s">
        <v>37</v>
      </c>
      <c r="S283" s="62" t="s">
        <v>37</v>
      </c>
      <c r="T283" s="62" t="s">
        <v>37</v>
      </c>
      <c r="U283" s="62" t="s">
        <v>37</v>
      </c>
      <c r="V283" s="62" t="s">
        <v>37</v>
      </c>
      <c r="W283" s="62" t="s">
        <v>37</v>
      </c>
      <c r="X283" s="62" t="s">
        <v>37</v>
      </c>
      <c r="Y283" s="62" t="s">
        <v>37</v>
      </c>
      <c r="Z283" s="62" t="s">
        <v>37</v>
      </c>
      <c r="AA283" s="62" t="s">
        <v>37</v>
      </c>
      <c r="AB283" s="62" t="s">
        <v>37</v>
      </c>
      <c r="AC283" s="62" t="s">
        <v>37</v>
      </c>
      <c r="AD283" s="62" t="s">
        <v>37</v>
      </c>
      <c r="AE283" s="62" t="s">
        <v>37</v>
      </c>
      <c r="AF283" s="62" t="s">
        <v>37</v>
      </c>
      <c r="AG283" s="62" t="s">
        <v>37</v>
      </c>
      <c r="AH283" s="63" t="s">
        <v>37</v>
      </c>
      <c r="AI283" s="56"/>
    </row>
    <row r="284" spans="1:35" s="39" customFormat="1" outlineLevel="1" x14ac:dyDescent="0.15">
      <c r="A284" s="59">
        <f>OvoTotal!I199</f>
        <v>44758</v>
      </c>
      <c r="B284" s="38">
        <f t="shared" si="4"/>
        <v>29</v>
      </c>
      <c r="C284" s="89">
        <v>0.1535</v>
      </c>
      <c r="D284" s="62">
        <v>14868</v>
      </c>
      <c r="E284" s="62">
        <v>14868</v>
      </c>
      <c r="F284" s="62"/>
      <c r="G284" s="62"/>
      <c r="H284" s="62">
        <v>19488</v>
      </c>
      <c r="I284" s="62">
        <v>19488</v>
      </c>
      <c r="J284" s="62"/>
      <c r="K284" s="62"/>
      <c r="L284" s="62"/>
      <c r="M284" s="62" t="s">
        <v>37</v>
      </c>
      <c r="N284" s="62">
        <v>57216</v>
      </c>
      <c r="O284" s="62" t="s">
        <v>37</v>
      </c>
      <c r="P284" s="62" t="s">
        <v>37</v>
      </c>
      <c r="Q284" s="62" t="s">
        <v>37</v>
      </c>
      <c r="R284" s="62" t="s">
        <v>37</v>
      </c>
      <c r="S284" s="62" t="s">
        <v>37</v>
      </c>
      <c r="T284" s="62" t="s">
        <v>37</v>
      </c>
      <c r="U284" s="62" t="s">
        <v>37</v>
      </c>
      <c r="V284" s="62" t="s">
        <v>37</v>
      </c>
      <c r="W284" s="62" t="s">
        <v>37</v>
      </c>
      <c r="X284" s="62" t="s">
        <v>37</v>
      </c>
      <c r="Y284" s="62" t="s">
        <v>37</v>
      </c>
      <c r="Z284" s="62" t="s">
        <v>37</v>
      </c>
      <c r="AA284" s="62" t="s">
        <v>37</v>
      </c>
      <c r="AB284" s="62" t="s">
        <v>37</v>
      </c>
      <c r="AC284" s="62" t="s">
        <v>37</v>
      </c>
      <c r="AD284" s="62" t="s">
        <v>37</v>
      </c>
      <c r="AE284" s="62" t="s">
        <v>37</v>
      </c>
      <c r="AF284" s="62" t="s">
        <v>37</v>
      </c>
      <c r="AG284" s="62" t="s">
        <v>37</v>
      </c>
      <c r="AH284" s="63" t="s">
        <v>37</v>
      </c>
      <c r="AI284" s="56"/>
    </row>
    <row r="285" spans="1:35" s="39" customFormat="1" outlineLevel="1" x14ac:dyDescent="0.15">
      <c r="A285" s="59">
        <f>OvoTotal!I200</f>
        <v>44759</v>
      </c>
      <c r="B285" s="38">
        <f t="shared" si="4"/>
        <v>29</v>
      </c>
      <c r="C285" s="89">
        <v>0.1535</v>
      </c>
      <c r="D285" s="62">
        <v>14868</v>
      </c>
      <c r="E285" s="62">
        <v>14868</v>
      </c>
      <c r="F285" s="62"/>
      <c r="G285" s="62"/>
      <c r="H285" s="62">
        <v>23016</v>
      </c>
      <c r="I285" s="62">
        <v>23016</v>
      </c>
      <c r="J285" s="62"/>
      <c r="K285" s="62"/>
      <c r="L285" s="62"/>
      <c r="M285" s="62" t="s">
        <v>37</v>
      </c>
      <c r="N285" s="62">
        <v>61440</v>
      </c>
      <c r="O285" s="62" t="s">
        <v>37</v>
      </c>
      <c r="P285" s="62" t="s">
        <v>37</v>
      </c>
      <c r="Q285" s="62" t="s">
        <v>37</v>
      </c>
      <c r="R285" s="62" t="s">
        <v>37</v>
      </c>
      <c r="S285" s="62" t="s">
        <v>37</v>
      </c>
      <c r="T285" s="62" t="s">
        <v>37</v>
      </c>
      <c r="U285" s="62" t="s">
        <v>37</v>
      </c>
      <c r="V285" s="62" t="s">
        <v>37</v>
      </c>
      <c r="W285" s="62" t="s">
        <v>37</v>
      </c>
      <c r="X285" s="62" t="s">
        <v>37</v>
      </c>
      <c r="Y285" s="62" t="s">
        <v>37</v>
      </c>
      <c r="Z285" s="62" t="s">
        <v>37</v>
      </c>
      <c r="AA285" s="62" t="s">
        <v>37</v>
      </c>
      <c r="AB285" s="62" t="s">
        <v>37</v>
      </c>
      <c r="AC285" s="62" t="s">
        <v>37</v>
      </c>
      <c r="AD285" s="62" t="s">
        <v>37</v>
      </c>
      <c r="AE285" s="62" t="s">
        <v>37</v>
      </c>
      <c r="AF285" s="62" t="s">
        <v>37</v>
      </c>
      <c r="AG285" s="62" t="s">
        <v>37</v>
      </c>
      <c r="AH285" s="63" t="s">
        <v>37</v>
      </c>
      <c r="AI285" s="56"/>
    </row>
    <row r="286" spans="1:35" s="39" customFormat="1" outlineLevel="1" x14ac:dyDescent="0.15">
      <c r="A286" s="59">
        <f>OvoTotal!I201</f>
        <v>44760</v>
      </c>
      <c r="B286" s="38">
        <f t="shared" si="4"/>
        <v>30</v>
      </c>
      <c r="C286" s="89">
        <v>0.1535</v>
      </c>
      <c r="D286" s="62"/>
      <c r="E286" s="62"/>
      <c r="F286" s="62"/>
      <c r="G286" s="62"/>
      <c r="H286" s="62"/>
      <c r="I286" s="62"/>
      <c r="J286" s="62"/>
      <c r="K286" s="62"/>
      <c r="L286" s="62"/>
      <c r="M286" s="62" t="s">
        <v>37</v>
      </c>
      <c r="N286" s="62" t="s">
        <v>37</v>
      </c>
      <c r="O286" s="62" t="s">
        <v>37</v>
      </c>
      <c r="P286" s="62" t="s">
        <v>37</v>
      </c>
      <c r="Q286" s="62" t="s">
        <v>37</v>
      </c>
      <c r="R286" s="62" t="s">
        <v>37</v>
      </c>
      <c r="S286" s="62" t="s">
        <v>37</v>
      </c>
      <c r="T286" s="62" t="s">
        <v>37</v>
      </c>
      <c r="U286" s="62" t="s">
        <v>37</v>
      </c>
      <c r="V286" s="62" t="s">
        <v>37</v>
      </c>
      <c r="W286" s="62" t="s">
        <v>37</v>
      </c>
      <c r="X286" s="62" t="s">
        <v>37</v>
      </c>
      <c r="Y286" s="62" t="s">
        <v>37</v>
      </c>
      <c r="Z286" s="62" t="s">
        <v>37</v>
      </c>
      <c r="AA286" s="62" t="s">
        <v>37</v>
      </c>
      <c r="AB286" s="62" t="s">
        <v>37</v>
      </c>
      <c r="AC286" s="62" t="s">
        <v>37</v>
      </c>
      <c r="AD286" s="62" t="s">
        <v>37</v>
      </c>
      <c r="AE286" s="62" t="s">
        <v>37</v>
      </c>
      <c r="AF286" s="62" t="s">
        <v>37</v>
      </c>
      <c r="AG286" s="62" t="s">
        <v>37</v>
      </c>
      <c r="AH286" s="63" t="s">
        <v>37</v>
      </c>
      <c r="AI286" s="56"/>
    </row>
    <row r="287" spans="1:35" s="39" customFormat="1" outlineLevel="1" x14ac:dyDescent="0.15">
      <c r="A287" s="59">
        <f>OvoTotal!I202</f>
        <v>44761</v>
      </c>
      <c r="B287" s="38">
        <f t="shared" si="4"/>
        <v>30</v>
      </c>
      <c r="C287" s="89">
        <v>0.1535</v>
      </c>
      <c r="D287" s="62"/>
      <c r="E287" s="62"/>
      <c r="F287" s="62"/>
      <c r="G287" s="62"/>
      <c r="H287" s="62"/>
      <c r="I287" s="62"/>
      <c r="J287" s="62"/>
      <c r="K287" s="62"/>
      <c r="L287" s="62"/>
      <c r="M287" s="62" t="s">
        <v>37</v>
      </c>
      <c r="N287" s="62" t="s">
        <v>37</v>
      </c>
      <c r="O287" s="62" t="s">
        <v>37</v>
      </c>
      <c r="P287" s="62" t="s">
        <v>37</v>
      </c>
      <c r="Q287" s="62" t="s">
        <v>37</v>
      </c>
      <c r="R287" s="62" t="s">
        <v>37</v>
      </c>
      <c r="S287" s="62" t="s">
        <v>37</v>
      </c>
      <c r="T287" s="62" t="s">
        <v>37</v>
      </c>
      <c r="U287" s="62" t="s">
        <v>37</v>
      </c>
      <c r="V287" s="62" t="s">
        <v>37</v>
      </c>
      <c r="W287" s="62" t="s">
        <v>37</v>
      </c>
      <c r="X287" s="62" t="s">
        <v>37</v>
      </c>
      <c r="Y287" s="62" t="s">
        <v>37</v>
      </c>
      <c r="Z287" s="62" t="s">
        <v>37</v>
      </c>
      <c r="AA287" s="62" t="s">
        <v>37</v>
      </c>
      <c r="AB287" s="62" t="s">
        <v>37</v>
      </c>
      <c r="AC287" s="62" t="s">
        <v>37</v>
      </c>
      <c r="AD287" s="62" t="s">
        <v>37</v>
      </c>
      <c r="AE287" s="62" t="s">
        <v>37</v>
      </c>
      <c r="AF287" s="62" t="s">
        <v>37</v>
      </c>
      <c r="AG287" s="62" t="s">
        <v>37</v>
      </c>
      <c r="AH287" s="63" t="s">
        <v>37</v>
      </c>
      <c r="AI287" s="56"/>
    </row>
    <row r="288" spans="1:35" s="39" customFormat="1" outlineLevel="1" x14ac:dyDescent="0.15">
      <c r="A288" s="59">
        <f>OvoTotal!I203</f>
        <v>44762</v>
      </c>
      <c r="B288" s="38">
        <f t="shared" si="4"/>
        <v>30</v>
      </c>
      <c r="C288" s="89">
        <v>0.1535</v>
      </c>
      <c r="D288" s="62"/>
      <c r="E288" s="62"/>
      <c r="F288" s="62"/>
      <c r="G288" s="62"/>
      <c r="H288" s="62"/>
      <c r="I288" s="62"/>
      <c r="J288" s="62"/>
      <c r="K288" s="62"/>
      <c r="L288" s="62"/>
      <c r="M288" s="62" t="s">
        <v>37</v>
      </c>
      <c r="N288" s="62" t="s">
        <v>37</v>
      </c>
      <c r="O288" s="62" t="s">
        <v>37</v>
      </c>
      <c r="P288" s="62" t="s">
        <v>37</v>
      </c>
      <c r="Q288" s="62" t="s">
        <v>37</v>
      </c>
      <c r="R288" s="62" t="s">
        <v>37</v>
      </c>
      <c r="S288" s="62" t="s">
        <v>37</v>
      </c>
      <c r="T288" s="62" t="s">
        <v>37</v>
      </c>
      <c r="U288" s="62" t="s">
        <v>37</v>
      </c>
      <c r="V288" s="62" t="s">
        <v>37</v>
      </c>
      <c r="W288" s="62" t="s">
        <v>37</v>
      </c>
      <c r="X288" s="62" t="s">
        <v>37</v>
      </c>
      <c r="Y288" s="62" t="s">
        <v>37</v>
      </c>
      <c r="Z288" s="62" t="s">
        <v>37</v>
      </c>
      <c r="AA288" s="62" t="s">
        <v>37</v>
      </c>
      <c r="AB288" s="62" t="s">
        <v>37</v>
      </c>
      <c r="AC288" s="62" t="s">
        <v>37</v>
      </c>
      <c r="AD288" s="62" t="s">
        <v>37</v>
      </c>
      <c r="AE288" s="62" t="s">
        <v>37</v>
      </c>
      <c r="AF288" s="62" t="s">
        <v>37</v>
      </c>
      <c r="AG288" s="62" t="s">
        <v>37</v>
      </c>
      <c r="AH288" s="63" t="s">
        <v>37</v>
      </c>
      <c r="AI288" s="56"/>
    </row>
    <row r="289" spans="1:35" s="39" customFormat="1" outlineLevel="1" x14ac:dyDescent="0.15">
      <c r="A289" s="59">
        <f>OvoTotal!I204</f>
        <v>44763</v>
      </c>
      <c r="B289" s="38">
        <f t="shared" si="4"/>
        <v>30</v>
      </c>
      <c r="C289" s="89">
        <v>0.1535</v>
      </c>
      <c r="D289" s="62"/>
      <c r="E289" s="62"/>
      <c r="F289" s="62"/>
      <c r="G289" s="62"/>
      <c r="H289" s="62"/>
      <c r="I289" s="62"/>
      <c r="J289" s="62"/>
      <c r="K289" s="62"/>
      <c r="L289" s="62"/>
      <c r="M289" s="62" t="s">
        <v>37</v>
      </c>
      <c r="N289" s="62" t="s">
        <v>37</v>
      </c>
      <c r="O289" s="62" t="s">
        <v>37</v>
      </c>
      <c r="P289" s="62" t="s">
        <v>37</v>
      </c>
      <c r="Q289" s="62" t="s">
        <v>37</v>
      </c>
      <c r="R289" s="62" t="s">
        <v>37</v>
      </c>
      <c r="S289" s="62" t="s">
        <v>37</v>
      </c>
      <c r="T289" s="62" t="s">
        <v>37</v>
      </c>
      <c r="U289" s="62" t="s">
        <v>37</v>
      </c>
      <c r="V289" s="62" t="s">
        <v>37</v>
      </c>
      <c r="W289" s="62" t="s">
        <v>37</v>
      </c>
      <c r="X289" s="62" t="s">
        <v>37</v>
      </c>
      <c r="Y289" s="62" t="s">
        <v>37</v>
      </c>
      <c r="Z289" s="62" t="s">
        <v>37</v>
      </c>
      <c r="AA289" s="62" t="s">
        <v>37</v>
      </c>
      <c r="AB289" s="62" t="s">
        <v>37</v>
      </c>
      <c r="AC289" s="62" t="s">
        <v>37</v>
      </c>
      <c r="AD289" s="62" t="s">
        <v>37</v>
      </c>
      <c r="AE289" s="62" t="s">
        <v>37</v>
      </c>
      <c r="AF289" s="62" t="s">
        <v>37</v>
      </c>
      <c r="AG289" s="62" t="s">
        <v>37</v>
      </c>
      <c r="AH289" s="63" t="s">
        <v>37</v>
      </c>
      <c r="AI289" s="56"/>
    </row>
    <row r="290" spans="1:35" s="39" customFormat="1" x14ac:dyDescent="0.15">
      <c r="A290" s="59"/>
      <c r="B290" s="38">
        <f>SUBTOTAL(1,B283:B289)</f>
        <v>29.571428571428573</v>
      </c>
      <c r="C290" s="9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66"/>
      <c r="AI290" s="56"/>
    </row>
    <row r="291" spans="1:35" s="39" customFormat="1" outlineLevel="1" x14ac:dyDescent="0.15">
      <c r="A291" s="59">
        <f>OvoTotal!I205</f>
        <v>44764</v>
      </c>
      <c r="B291" s="38">
        <f t="shared" si="4"/>
        <v>30</v>
      </c>
      <c r="C291" s="89"/>
      <c r="D291" s="62"/>
      <c r="E291" s="62"/>
      <c r="F291" s="62"/>
      <c r="G291" s="62"/>
      <c r="H291" s="62"/>
      <c r="I291" s="62"/>
      <c r="J291" s="62"/>
      <c r="K291" s="62"/>
      <c r="L291" s="62"/>
      <c r="M291" s="62" t="s">
        <v>37</v>
      </c>
      <c r="N291" s="62" t="s">
        <v>37</v>
      </c>
      <c r="O291" s="62" t="s">
        <v>37</v>
      </c>
      <c r="P291" s="62" t="s">
        <v>37</v>
      </c>
      <c r="Q291" s="62" t="s">
        <v>37</v>
      </c>
      <c r="R291" s="62" t="s">
        <v>37</v>
      </c>
      <c r="S291" s="62" t="s">
        <v>37</v>
      </c>
      <c r="T291" s="62" t="s">
        <v>37</v>
      </c>
      <c r="U291" s="62" t="s">
        <v>37</v>
      </c>
      <c r="V291" s="62" t="s">
        <v>37</v>
      </c>
      <c r="W291" s="62" t="s">
        <v>37</v>
      </c>
      <c r="X291" s="62" t="s">
        <v>37</v>
      </c>
      <c r="Y291" s="62" t="s">
        <v>37</v>
      </c>
      <c r="Z291" s="62" t="s">
        <v>37</v>
      </c>
      <c r="AA291" s="62" t="s">
        <v>37</v>
      </c>
      <c r="AB291" s="62" t="s">
        <v>37</v>
      </c>
      <c r="AC291" s="62" t="s">
        <v>37</v>
      </c>
      <c r="AD291" s="62" t="s">
        <v>37</v>
      </c>
      <c r="AE291" s="62" t="s">
        <v>37</v>
      </c>
      <c r="AF291" s="62" t="s">
        <v>37</v>
      </c>
      <c r="AG291" s="62" t="s">
        <v>37</v>
      </c>
      <c r="AH291" s="63" t="s">
        <v>37</v>
      </c>
      <c r="AI291" s="56"/>
    </row>
    <row r="292" spans="1:35" s="39" customFormat="1" outlineLevel="1" x14ac:dyDescent="0.15">
      <c r="A292" s="59">
        <f>OvoTotal!I206</f>
        <v>44765</v>
      </c>
      <c r="B292" s="38">
        <f t="shared" si="4"/>
        <v>30</v>
      </c>
      <c r="C292" s="89"/>
      <c r="D292" s="62"/>
      <c r="E292" s="62"/>
      <c r="F292" s="62"/>
      <c r="G292" s="62"/>
      <c r="H292" s="62"/>
      <c r="I292" s="62"/>
      <c r="J292" s="62"/>
      <c r="K292" s="62"/>
      <c r="L292" s="62"/>
      <c r="M292" s="62" t="s">
        <v>37</v>
      </c>
      <c r="N292" s="62" t="s">
        <v>37</v>
      </c>
      <c r="O292" s="62" t="s">
        <v>37</v>
      </c>
      <c r="P292" s="62" t="s">
        <v>37</v>
      </c>
      <c r="Q292" s="62" t="s">
        <v>37</v>
      </c>
      <c r="R292" s="62" t="s">
        <v>37</v>
      </c>
      <c r="S292" s="62" t="s">
        <v>37</v>
      </c>
      <c r="T292" s="62" t="s">
        <v>37</v>
      </c>
      <c r="U292" s="62" t="s">
        <v>37</v>
      </c>
      <c r="V292" s="62" t="s">
        <v>37</v>
      </c>
      <c r="W292" s="62" t="s">
        <v>37</v>
      </c>
      <c r="X292" s="62" t="s">
        <v>37</v>
      </c>
      <c r="Y292" s="62" t="s">
        <v>37</v>
      </c>
      <c r="Z292" s="62" t="s">
        <v>37</v>
      </c>
      <c r="AA292" s="62" t="s">
        <v>37</v>
      </c>
      <c r="AB292" s="62" t="s">
        <v>37</v>
      </c>
      <c r="AC292" s="62" t="s">
        <v>37</v>
      </c>
      <c r="AD292" s="62" t="s">
        <v>37</v>
      </c>
      <c r="AE292" s="62" t="s">
        <v>37</v>
      </c>
      <c r="AF292" s="62" t="s">
        <v>37</v>
      </c>
      <c r="AG292" s="62" t="s">
        <v>37</v>
      </c>
      <c r="AH292" s="63" t="s">
        <v>37</v>
      </c>
      <c r="AI292" s="56"/>
    </row>
    <row r="293" spans="1:35" s="39" customFormat="1" outlineLevel="1" x14ac:dyDescent="0.15">
      <c r="A293" s="59">
        <f>OvoTotal!I207</f>
        <v>44766</v>
      </c>
      <c r="B293" s="38">
        <f t="shared" si="4"/>
        <v>30</v>
      </c>
      <c r="C293" s="89"/>
      <c r="D293" s="62"/>
      <c r="E293" s="62"/>
      <c r="F293" s="62"/>
      <c r="G293" s="62"/>
      <c r="H293" s="62"/>
      <c r="I293" s="62"/>
      <c r="J293" s="62"/>
      <c r="K293" s="62"/>
      <c r="L293" s="62"/>
      <c r="M293" s="62" t="s">
        <v>37</v>
      </c>
      <c r="N293" s="62" t="s">
        <v>37</v>
      </c>
      <c r="O293" s="62" t="s">
        <v>37</v>
      </c>
      <c r="P293" s="62" t="s">
        <v>37</v>
      </c>
      <c r="Q293" s="62" t="s">
        <v>37</v>
      </c>
      <c r="R293" s="62" t="s">
        <v>37</v>
      </c>
      <c r="S293" s="62" t="s">
        <v>37</v>
      </c>
      <c r="T293" s="62" t="s">
        <v>37</v>
      </c>
      <c r="U293" s="62" t="s">
        <v>37</v>
      </c>
      <c r="V293" s="62" t="s">
        <v>37</v>
      </c>
      <c r="W293" s="62" t="s">
        <v>37</v>
      </c>
      <c r="X293" s="62" t="s">
        <v>37</v>
      </c>
      <c r="Y293" s="62" t="s">
        <v>37</v>
      </c>
      <c r="Z293" s="62" t="s">
        <v>37</v>
      </c>
      <c r="AA293" s="62" t="s">
        <v>37</v>
      </c>
      <c r="AB293" s="62" t="s">
        <v>37</v>
      </c>
      <c r="AC293" s="62" t="s">
        <v>37</v>
      </c>
      <c r="AD293" s="62" t="s">
        <v>37</v>
      </c>
      <c r="AE293" s="62" t="s">
        <v>37</v>
      </c>
      <c r="AF293" s="62" t="s">
        <v>37</v>
      </c>
      <c r="AG293" s="62" t="s">
        <v>37</v>
      </c>
      <c r="AH293" s="63" t="s">
        <v>37</v>
      </c>
      <c r="AI293" s="56"/>
    </row>
    <row r="294" spans="1:35" s="39" customFormat="1" outlineLevel="1" x14ac:dyDescent="0.15">
      <c r="A294" s="59">
        <f>OvoTotal!I208</f>
        <v>44767</v>
      </c>
      <c r="B294" s="38">
        <f t="shared" si="4"/>
        <v>31</v>
      </c>
      <c r="C294" s="89"/>
      <c r="D294" s="62"/>
      <c r="E294" s="62"/>
      <c r="F294" s="62"/>
      <c r="G294" s="62"/>
      <c r="H294" s="62"/>
      <c r="I294" s="62"/>
      <c r="J294" s="62"/>
      <c r="K294" s="62"/>
      <c r="L294" s="62"/>
      <c r="M294" s="62" t="s">
        <v>37</v>
      </c>
      <c r="N294" s="62" t="s">
        <v>37</v>
      </c>
      <c r="O294" s="62" t="s">
        <v>37</v>
      </c>
      <c r="P294" s="62" t="s">
        <v>37</v>
      </c>
      <c r="Q294" s="62" t="s">
        <v>37</v>
      </c>
      <c r="R294" s="62" t="s">
        <v>37</v>
      </c>
      <c r="S294" s="62" t="s">
        <v>37</v>
      </c>
      <c r="T294" s="62" t="s">
        <v>37</v>
      </c>
      <c r="U294" s="62" t="s">
        <v>37</v>
      </c>
      <c r="V294" s="62" t="s">
        <v>37</v>
      </c>
      <c r="W294" s="62" t="s">
        <v>37</v>
      </c>
      <c r="X294" s="62" t="s">
        <v>37</v>
      </c>
      <c r="Y294" s="62" t="s">
        <v>37</v>
      </c>
      <c r="Z294" s="62" t="s">
        <v>37</v>
      </c>
      <c r="AA294" s="62" t="s">
        <v>37</v>
      </c>
      <c r="AB294" s="62" t="s">
        <v>37</v>
      </c>
      <c r="AC294" s="62" t="s">
        <v>37</v>
      </c>
      <c r="AD294" s="62" t="s">
        <v>37</v>
      </c>
      <c r="AE294" s="62" t="s">
        <v>37</v>
      </c>
      <c r="AF294" s="62" t="s">
        <v>37</v>
      </c>
      <c r="AG294" s="62" t="s">
        <v>37</v>
      </c>
      <c r="AH294" s="63" t="s">
        <v>37</v>
      </c>
      <c r="AI294" s="56"/>
    </row>
    <row r="295" spans="1:35" s="39" customFormat="1" outlineLevel="1" x14ac:dyDescent="0.15">
      <c r="A295" s="59">
        <f>OvoTotal!I209</f>
        <v>44768</v>
      </c>
      <c r="B295" s="38">
        <f t="shared" si="4"/>
        <v>31</v>
      </c>
      <c r="C295" s="89"/>
      <c r="D295" s="62"/>
      <c r="E295" s="62"/>
      <c r="F295" s="62"/>
      <c r="G295" s="62"/>
      <c r="H295" s="62"/>
      <c r="I295" s="62"/>
      <c r="J295" s="62"/>
      <c r="K295" s="62"/>
      <c r="L295" s="62"/>
      <c r="M295" s="62" t="s">
        <v>37</v>
      </c>
      <c r="N295" s="62" t="s">
        <v>37</v>
      </c>
      <c r="O295" s="62" t="s">
        <v>37</v>
      </c>
      <c r="P295" s="62" t="s">
        <v>37</v>
      </c>
      <c r="Q295" s="62" t="s">
        <v>37</v>
      </c>
      <c r="R295" s="62" t="s">
        <v>37</v>
      </c>
      <c r="S295" s="62" t="s">
        <v>37</v>
      </c>
      <c r="T295" s="62" t="s">
        <v>37</v>
      </c>
      <c r="U295" s="62" t="s">
        <v>37</v>
      </c>
      <c r="V295" s="62" t="s">
        <v>37</v>
      </c>
      <c r="W295" s="62" t="s">
        <v>37</v>
      </c>
      <c r="X295" s="62" t="s">
        <v>37</v>
      </c>
      <c r="Y295" s="62" t="s">
        <v>37</v>
      </c>
      <c r="Z295" s="62" t="s">
        <v>37</v>
      </c>
      <c r="AA295" s="62" t="s">
        <v>37</v>
      </c>
      <c r="AB295" s="62" t="s">
        <v>37</v>
      </c>
      <c r="AC295" s="62" t="s">
        <v>37</v>
      </c>
      <c r="AD295" s="62" t="s">
        <v>37</v>
      </c>
      <c r="AE295" s="62" t="s">
        <v>37</v>
      </c>
      <c r="AF295" s="62" t="s">
        <v>37</v>
      </c>
      <c r="AG295" s="62" t="s">
        <v>37</v>
      </c>
      <c r="AH295" s="63" t="s">
        <v>37</v>
      </c>
      <c r="AI295" s="56"/>
    </row>
    <row r="296" spans="1:35" s="39" customFormat="1" outlineLevel="1" x14ac:dyDescent="0.15">
      <c r="A296" s="59">
        <f>OvoTotal!I210</f>
        <v>44769</v>
      </c>
      <c r="B296" s="38">
        <f t="shared" si="4"/>
        <v>31</v>
      </c>
      <c r="C296" s="89"/>
      <c r="D296" s="62"/>
      <c r="E296" s="62"/>
      <c r="F296" s="62"/>
      <c r="G296" s="62"/>
      <c r="H296" s="62"/>
      <c r="I296" s="62"/>
      <c r="J296" s="62"/>
      <c r="K296" s="62"/>
      <c r="L296" s="62"/>
      <c r="M296" s="62" t="s">
        <v>37</v>
      </c>
      <c r="N296" s="62" t="s">
        <v>37</v>
      </c>
      <c r="O296" s="62" t="s">
        <v>37</v>
      </c>
      <c r="P296" s="62" t="s">
        <v>37</v>
      </c>
      <c r="Q296" s="62" t="s">
        <v>37</v>
      </c>
      <c r="R296" s="62" t="s">
        <v>37</v>
      </c>
      <c r="S296" s="62" t="s">
        <v>37</v>
      </c>
      <c r="T296" s="62" t="s">
        <v>37</v>
      </c>
      <c r="U296" s="62" t="s">
        <v>37</v>
      </c>
      <c r="V296" s="62" t="s">
        <v>37</v>
      </c>
      <c r="W296" s="62" t="s">
        <v>37</v>
      </c>
      <c r="X296" s="62" t="s">
        <v>37</v>
      </c>
      <c r="Y296" s="62" t="s">
        <v>37</v>
      </c>
      <c r="Z296" s="62" t="s">
        <v>37</v>
      </c>
      <c r="AA296" s="62" t="s">
        <v>37</v>
      </c>
      <c r="AB296" s="62" t="s">
        <v>37</v>
      </c>
      <c r="AC296" s="62" t="s">
        <v>37</v>
      </c>
      <c r="AD296" s="62" t="s">
        <v>37</v>
      </c>
      <c r="AE296" s="62" t="s">
        <v>37</v>
      </c>
      <c r="AF296" s="62" t="s">
        <v>37</v>
      </c>
      <c r="AG296" s="62" t="s">
        <v>37</v>
      </c>
      <c r="AH296" s="63" t="s">
        <v>37</v>
      </c>
      <c r="AI296" s="56"/>
    </row>
    <row r="297" spans="1:35" s="39" customFormat="1" outlineLevel="1" x14ac:dyDescent="0.15">
      <c r="A297" s="59">
        <f>OvoTotal!I211</f>
        <v>44770</v>
      </c>
      <c r="B297" s="38">
        <f t="shared" si="4"/>
        <v>31</v>
      </c>
      <c r="C297" s="89"/>
      <c r="D297" s="62"/>
      <c r="E297" s="62"/>
      <c r="F297" s="62"/>
      <c r="G297" s="62"/>
      <c r="H297" s="62"/>
      <c r="I297" s="62"/>
      <c r="J297" s="62"/>
      <c r="K297" s="62"/>
      <c r="L297" s="62"/>
      <c r="M297" s="62" t="s">
        <v>37</v>
      </c>
      <c r="N297" s="62" t="s">
        <v>37</v>
      </c>
      <c r="O297" s="62" t="s">
        <v>37</v>
      </c>
      <c r="P297" s="62" t="s">
        <v>37</v>
      </c>
      <c r="Q297" s="62" t="s">
        <v>37</v>
      </c>
      <c r="R297" s="62" t="s">
        <v>37</v>
      </c>
      <c r="S297" s="62" t="s">
        <v>37</v>
      </c>
      <c r="T297" s="62" t="s">
        <v>37</v>
      </c>
      <c r="U297" s="62" t="s">
        <v>37</v>
      </c>
      <c r="V297" s="62" t="s">
        <v>37</v>
      </c>
      <c r="W297" s="62" t="s">
        <v>37</v>
      </c>
      <c r="X297" s="62" t="s">
        <v>37</v>
      </c>
      <c r="Y297" s="62" t="s">
        <v>37</v>
      </c>
      <c r="Z297" s="62" t="s">
        <v>37</v>
      </c>
      <c r="AA297" s="62" t="s">
        <v>37</v>
      </c>
      <c r="AB297" s="62" t="s">
        <v>37</v>
      </c>
      <c r="AC297" s="62" t="s">
        <v>37</v>
      </c>
      <c r="AD297" s="62" t="s">
        <v>37</v>
      </c>
      <c r="AE297" s="62" t="s">
        <v>37</v>
      </c>
      <c r="AF297" s="62" t="s">
        <v>37</v>
      </c>
      <c r="AG297" s="62" t="s">
        <v>37</v>
      </c>
      <c r="AH297" s="63" t="s">
        <v>37</v>
      </c>
      <c r="AI297" s="56"/>
    </row>
    <row r="298" spans="1:35" s="39" customFormat="1" x14ac:dyDescent="0.15">
      <c r="A298" s="59"/>
      <c r="B298" s="38">
        <f>SUBTOTAL(1,B291:B297)</f>
        <v>30.571428571428573</v>
      </c>
      <c r="C298" s="9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66"/>
      <c r="AI298" s="56"/>
    </row>
    <row r="299" spans="1:35" s="39" customFormat="1" outlineLevel="1" x14ac:dyDescent="0.15">
      <c r="A299" s="59">
        <f>OvoTotal!I212</f>
        <v>44771</v>
      </c>
      <c r="B299" s="38">
        <f t="shared" si="4"/>
        <v>31</v>
      </c>
      <c r="C299" s="89"/>
      <c r="D299" s="62"/>
      <c r="E299" s="62"/>
      <c r="F299" s="62"/>
      <c r="G299" s="62"/>
      <c r="H299" s="62"/>
      <c r="I299" s="62"/>
      <c r="J299" s="62"/>
      <c r="K299" s="62"/>
      <c r="L299" s="62"/>
      <c r="M299" s="62" t="s">
        <v>37</v>
      </c>
      <c r="N299" s="62" t="s">
        <v>37</v>
      </c>
      <c r="O299" s="62" t="s">
        <v>37</v>
      </c>
      <c r="P299" s="62" t="s">
        <v>37</v>
      </c>
      <c r="Q299" s="62" t="s">
        <v>37</v>
      </c>
      <c r="R299" s="62" t="s">
        <v>37</v>
      </c>
      <c r="S299" s="62" t="s">
        <v>37</v>
      </c>
      <c r="T299" s="62" t="s">
        <v>37</v>
      </c>
      <c r="U299" s="62" t="s">
        <v>37</v>
      </c>
      <c r="V299" s="62" t="s">
        <v>37</v>
      </c>
      <c r="W299" s="62" t="s">
        <v>37</v>
      </c>
      <c r="X299" s="62" t="s">
        <v>37</v>
      </c>
      <c r="Y299" s="62" t="s">
        <v>37</v>
      </c>
      <c r="Z299" s="62" t="s">
        <v>37</v>
      </c>
      <c r="AA299" s="62" t="s">
        <v>37</v>
      </c>
      <c r="AB299" s="62" t="s">
        <v>37</v>
      </c>
      <c r="AC299" s="62" t="s">
        <v>37</v>
      </c>
      <c r="AD299" s="62" t="s">
        <v>37</v>
      </c>
      <c r="AE299" s="62" t="s">
        <v>37</v>
      </c>
      <c r="AF299" s="62" t="s">
        <v>37</v>
      </c>
      <c r="AG299" s="62" t="s">
        <v>37</v>
      </c>
      <c r="AH299" s="63" t="s">
        <v>37</v>
      </c>
      <c r="AI299" s="56"/>
    </row>
    <row r="300" spans="1:35" s="39" customFormat="1" outlineLevel="1" x14ac:dyDescent="0.15">
      <c r="A300" s="59">
        <f>OvoTotal!I213</f>
        <v>44772</v>
      </c>
      <c r="B300" s="38">
        <f t="shared" si="4"/>
        <v>31</v>
      </c>
      <c r="C300" s="89"/>
      <c r="D300" s="62"/>
      <c r="E300" s="62"/>
      <c r="F300" s="62"/>
      <c r="G300" s="62"/>
      <c r="H300" s="62"/>
      <c r="I300" s="62"/>
      <c r="J300" s="62"/>
      <c r="K300" s="62"/>
      <c r="L300" s="62"/>
      <c r="M300" s="62" t="s">
        <v>37</v>
      </c>
      <c r="N300" s="62" t="s">
        <v>37</v>
      </c>
      <c r="O300" s="62" t="s">
        <v>37</v>
      </c>
      <c r="P300" s="62" t="s">
        <v>37</v>
      </c>
      <c r="Q300" s="62" t="s">
        <v>37</v>
      </c>
      <c r="R300" s="62" t="s">
        <v>37</v>
      </c>
      <c r="S300" s="62" t="s">
        <v>37</v>
      </c>
      <c r="T300" s="62" t="s">
        <v>37</v>
      </c>
      <c r="U300" s="62" t="s">
        <v>37</v>
      </c>
      <c r="V300" s="62" t="s">
        <v>37</v>
      </c>
      <c r="W300" s="62" t="s">
        <v>37</v>
      </c>
      <c r="X300" s="62" t="s">
        <v>37</v>
      </c>
      <c r="Y300" s="62" t="s">
        <v>37</v>
      </c>
      <c r="Z300" s="62" t="s">
        <v>37</v>
      </c>
      <c r="AA300" s="62" t="s">
        <v>37</v>
      </c>
      <c r="AB300" s="62" t="s">
        <v>37</v>
      </c>
      <c r="AC300" s="62" t="s">
        <v>37</v>
      </c>
      <c r="AD300" s="62" t="s">
        <v>37</v>
      </c>
      <c r="AE300" s="62" t="s">
        <v>37</v>
      </c>
      <c r="AF300" s="62" t="s">
        <v>37</v>
      </c>
      <c r="AG300" s="62" t="s">
        <v>37</v>
      </c>
      <c r="AH300" s="63" t="s">
        <v>37</v>
      </c>
      <c r="AI300" s="56"/>
    </row>
    <row r="301" spans="1:35" s="39" customFormat="1" outlineLevel="1" x14ac:dyDescent="0.15">
      <c r="A301" s="59">
        <f>OvoTotal!I214</f>
        <v>44773</v>
      </c>
      <c r="B301" s="38">
        <f t="shared" si="4"/>
        <v>31</v>
      </c>
      <c r="C301" s="89"/>
      <c r="D301" s="62"/>
      <c r="E301" s="62"/>
      <c r="F301" s="62"/>
      <c r="G301" s="62"/>
      <c r="H301" s="62"/>
      <c r="I301" s="62"/>
      <c r="J301" s="62"/>
      <c r="K301" s="62"/>
      <c r="L301" s="62"/>
      <c r="M301" s="62" t="s">
        <v>37</v>
      </c>
      <c r="N301" s="62" t="s">
        <v>37</v>
      </c>
      <c r="O301" s="62" t="s">
        <v>37</v>
      </c>
      <c r="P301" s="62" t="s">
        <v>37</v>
      </c>
      <c r="Q301" s="62" t="s">
        <v>37</v>
      </c>
      <c r="R301" s="62" t="s">
        <v>37</v>
      </c>
      <c r="S301" s="62" t="s">
        <v>37</v>
      </c>
      <c r="T301" s="62" t="s">
        <v>37</v>
      </c>
      <c r="U301" s="62" t="s">
        <v>37</v>
      </c>
      <c r="V301" s="62" t="s">
        <v>37</v>
      </c>
      <c r="W301" s="62" t="s">
        <v>37</v>
      </c>
      <c r="X301" s="62" t="s">
        <v>37</v>
      </c>
      <c r="Y301" s="62" t="s">
        <v>37</v>
      </c>
      <c r="Z301" s="62" t="s">
        <v>37</v>
      </c>
      <c r="AA301" s="62" t="s">
        <v>37</v>
      </c>
      <c r="AB301" s="62" t="s">
        <v>37</v>
      </c>
      <c r="AC301" s="62" t="s">
        <v>37</v>
      </c>
      <c r="AD301" s="62" t="s">
        <v>37</v>
      </c>
      <c r="AE301" s="62" t="s">
        <v>37</v>
      </c>
      <c r="AF301" s="62" t="s">
        <v>37</v>
      </c>
      <c r="AG301" s="62" t="s">
        <v>37</v>
      </c>
      <c r="AH301" s="63" t="s">
        <v>37</v>
      </c>
      <c r="AI301" s="56"/>
    </row>
    <row r="302" spans="1:35" s="39" customFormat="1" outlineLevel="1" x14ac:dyDescent="0.15">
      <c r="A302" s="59">
        <f>OvoTotal!I215</f>
        <v>44774</v>
      </c>
      <c r="B302" s="38">
        <f t="shared" si="4"/>
        <v>32</v>
      </c>
      <c r="C302" s="89"/>
      <c r="D302" s="62"/>
      <c r="E302" s="62"/>
      <c r="F302" s="62"/>
      <c r="G302" s="62"/>
      <c r="H302" s="62"/>
      <c r="I302" s="62"/>
      <c r="J302" s="62"/>
      <c r="K302" s="62"/>
      <c r="L302" s="62"/>
      <c r="M302" s="62" t="s">
        <v>37</v>
      </c>
      <c r="N302" s="62" t="s">
        <v>37</v>
      </c>
      <c r="O302" s="62" t="s">
        <v>37</v>
      </c>
      <c r="P302" s="62" t="s">
        <v>37</v>
      </c>
      <c r="Q302" s="62" t="s">
        <v>37</v>
      </c>
      <c r="R302" s="62" t="s">
        <v>37</v>
      </c>
      <c r="S302" s="62" t="s">
        <v>37</v>
      </c>
      <c r="T302" s="62" t="s">
        <v>37</v>
      </c>
      <c r="U302" s="62" t="s">
        <v>37</v>
      </c>
      <c r="V302" s="62" t="s">
        <v>37</v>
      </c>
      <c r="W302" s="62" t="s">
        <v>37</v>
      </c>
      <c r="X302" s="62" t="s">
        <v>37</v>
      </c>
      <c r="Y302" s="62" t="s">
        <v>37</v>
      </c>
      <c r="Z302" s="62" t="s">
        <v>37</v>
      </c>
      <c r="AA302" s="62" t="s">
        <v>37</v>
      </c>
      <c r="AB302" s="62" t="s">
        <v>37</v>
      </c>
      <c r="AC302" s="62" t="s">
        <v>37</v>
      </c>
      <c r="AD302" s="62" t="s">
        <v>37</v>
      </c>
      <c r="AE302" s="62" t="s">
        <v>37</v>
      </c>
      <c r="AF302" s="62" t="s">
        <v>37</v>
      </c>
      <c r="AG302" s="62" t="s">
        <v>37</v>
      </c>
      <c r="AH302" s="63" t="s">
        <v>37</v>
      </c>
      <c r="AI302" s="56"/>
    </row>
    <row r="303" spans="1:35" s="39" customFormat="1" outlineLevel="1" x14ac:dyDescent="0.15">
      <c r="A303" s="59">
        <f>OvoTotal!I216</f>
        <v>44775</v>
      </c>
      <c r="B303" s="38">
        <f t="shared" si="4"/>
        <v>32</v>
      </c>
      <c r="C303" s="89"/>
      <c r="D303" s="62"/>
      <c r="E303" s="62"/>
      <c r="F303" s="62"/>
      <c r="G303" s="62"/>
      <c r="H303" s="62"/>
      <c r="I303" s="62"/>
      <c r="J303" s="62"/>
      <c r="K303" s="62"/>
      <c r="L303" s="62"/>
      <c r="M303" s="62" t="s">
        <v>37</v>
      </c>
      <c r="N303" s="62" t="s">
        <v>37</v>
      </c>
      <c r="O303" s="62" t="s">
        <v>37</v>
      </c>
      <c r="P303" s="62" t="s">
        <v>37</v>
      </c>
      <c r="Q303" s="62" t="s">
        <v>37</v>
      </c>
      <c r="R303" s="62" t="s">
        <v>37</v>
      </c>
      <c r="S303" s="62" t="s">
        <v>37</v>
      </c>
      <c r="T303" s="62" t="s">
        <v>37</v>
      </c>
      <c r="U303" s="62" t="s">
        <v>37</v>
      </c>
      <c r="V303" s="62" t="s">
        <v>37</v>
      </c>
      <c r="W303" s="62" t="s">
        <v>37</v>
      </c>
      <c r="X303" s="62" t="s">
        <v>37</v>
      </c>
      <c r="Y303" s="62" t="s">
        <v>37</v>
      </c>
      <c r="Z303" s="62" t="s">
        <v>37</v>
      </c>
      <c r="AA303" s="62" t="s">
        <v>37</v>
      </c>
      <c r="AB303" s="62" t="s">
        <v>37</v>
      </c>
      <c r="AC303" s="62" t="s">
        <v>37</v>
      </c>
      <c r="AD303" s="62" t="s">
        <v>37</v>
      </c>
      <c r="AE303" s="62" t="s">
        <v>37</v>
      </c>
      <c r="AF303" s="62" t="s">
        <v>37</v>
      </c>
      <c r="AG303" s="62" t="s">
        <v>37</v>
      </c>
      <c r="AH303" s="63" t="s">
        <v>37</v>
      </c>
      <c r="AI303" s="56"/>
    </row>
    <row r="304" spans="1:35" s="39" customFormat="1" outlineLevel="1" x14ac:dyDescent="0.15">
      <c r="A304" s="59">
        <f>OvoTotal!I217</f>
        <v>44776</v>
      </c>
      <c r="B304" s="38">
        <f t="shared" si="4"/>
        <v>32</v>
      </c>
      <c r="C304" s="89"/>
      <c r="D304" s="62"/>
      <c r="E304" s="62"/>
      <c r="F304" s="62"/>
      <c r="G304" s="62"/>
      <c r="H304" s="62"/>
      <c r="I304" s="62"/>
      <c r="J304" s="62"/>
      <c r="K304" s="62"/>
      <c r="L304" s="62"/>
      <c r="M304" s="62" t="s">
        <v>37</v>
      </c>
      <c r="N304" s="62" t="s">
        <v>37</v>
      </c>
      <c r="O304" s="62" t="s">
        <v>37</v>
      </c>
      <c r="P304" s="62" t="s">
        <v>37</v>
      </c>
      <c r="Q304" s="62" t="s">
        <v>37</v>
      </c>
      <c r="R304" s="62" t="s">
        <v>37</v>
      </c>
      <c r="S304" s="62" t="s">
        <v>37</v>
      </c>
      <c r="T304" s="62" t="s">
        <v>37</v>
      </c>
      <c r="U304" s="62" t="s">
        <v>37</v>
      </c>
      <c r="V304" s="62" t="s">
        <v>37</v>
      </c>
      <c r="W304" s="62" t="s">
        <v>37</v>
      </c>
      <c r="X304" s="62" t="s">
        <v>37</v>
      </c>
      <c r="Y304" s="62" t="s">
        <v>37</v>
      </c>
      <c r="Z304" s="62" t="s">
        <v>37</v>
      </c>
      <c r="AA304" s="62" t="s">
        <v>37</v>
      </c>
      <c r="AB304" s="62" t="s">
        <v>37</v>
      </c>
      <c r="AC304" s="62" t="s">
        <v>37</v>
      </c>
      <c r="AD304" s="62" t="s">
        <v>37</v>
      </c>
      <c r="AE304" s="62" t="s">
        <v>37</v>
      </c>
      <c r="AF304" s="62" t="s">
        <v>37</v>
      </c>
      <c r="AG304" s="62" t="s">
        <v>37</v>
      </c>
      <c r="AH304" s="63" t="s">
        <v>37</v>
      </c>
      <c r="AI304" s="56"/>
    </row>
    <row r="305" spans="1:35" s="39" customFormat="1" outlineLevel="1" x14ac:dyDescent="0.15">
      <c r="A305" s="59">
        <f>OvoTotal!I218</f>
        <v>44777</v>
      </c>
      <c r="B305" s="38">
        <f t="shared" si="4"/>
        <v>32</v>
      </c>
      <c r="C305" s="89"/>
      <c r="D305" s="62"/>
      <c r="E305" s="62"/>
      <c r="F305" s="62"/>
      <c r="G305" s="62"/>
      <c r="H305" s="62"/>
      <c r="I305" s="62"/>
      <c r="J305" s="62"/>
      <c r="K305" s="62"/>
      <c r="L305" s="62"/>
      <c r="M305" s="62" t="s">
        <v>37</v>
      </c>
      <c r="N305" s="62" t="s">
        <v>37</v>
      </c>
      <c r="O305" s="62" t="s">
        <v>37</v>
      </c>
      <c r="P305" s="62" t="s">
        <v>37</v>
      </c>
      <c r="Q305" s="62" t="s">
        <v>37</v>
      </c>
      <c r="R305" s="62" t="s">
        <v>37</v>
      </c>
      <c r="S305" s="62" t="s">
        <v>37</v>
      </c>
      <c r="T305" s="62" t="s">
        <v>37</v>
      </c>
      <c r="U305" s="62" t="s">
        <v>37</v>
      </c>
      <c r="V305" s="62" t="s">
        <v>37</v>
      </c>
      <c r="W305" s="62" t="s">
        <v>37</v>
      </c>
      <c r="X305" s="62" t="s">
        <v>37</v>
      </c>
      <c r="Y305" s="62" t="s">
        <v>37</v>
      </c>
      <c r="Z305" s="62" t="s">
        <v>37</v>
      </c>
      <c r="AA305" s="62" t="s">
        <v>37</v>
      </c>
      <c r="AB305" s="62" t="s">
        <v>37</v>
      </c>
      <c r="AC305" s="62" t="s">
        <v>37</v>
      </c>
      <c r="AD305" s="62" t="s">
        <v>37</v>
      </c>
      <c r="AE305" s="62" t="s">
        <v>37</v>
      </c>
      <c r="AF305" s="62" t="s">
        <v>37</v>
      </c>
      <c r="AG305" s="62" t="s">
        <v>37</v>
      </c>
      <c r="AH305" s="63" t="s">
        <v>37</v>
      </c>
      <c r="AI305" s="56"/>
    </row>
    <row r="306" spans="1:35" s="39" customFormat="1" x14ac:dyDescent="0.15">
      <c r="A306" s="59"/>
      <c r="B306" s="38">
        <f>SUBTOTAL(1,B299:B305)</f>
        <v>31.571428571428573</v>
      </c>
      <c r="C306" s="9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66"/>
      <c r="AI306" s="56"/>
    </row>
    <row r="307" spans="1:35" s="39" customFormat="1" outlineLevel="1" x14ac:dyDescent="0.15">
      <c r="A307" s="59">
        <f>OvoTotal!I219</f>
        <v>44778</v>
      </c>
      <c r="B307" s="38">
        <f t="shared" si="4"/>
        <v>32</v>
      </c>
      <c r="C307" s="89"/>
      <c r="D307" s="62"/>
      <c r="E307" s="62"/>
      <c r="F307" s="62"/>
      <c r="G307" s="62"/>
      <c r="H307" s="62"/>
      <c r="I307" s="62"/>
      <c r="J307" s="62"/>
      <c r="K307" s="62"/>
      <c r="L307" s="62"/>
      <c r="M307" s="62" t="s">
        <v>37</v>
      </c>
      <c r="N307" s="62" t="s">
        <v>37</v>
      </c>
      <c r="O307" s="62" t="s">
        <v>37</v>
      </c>
      <c r="P307" s="62" t="s">
        <v>37</v>
      </c>
      <c r="Q307" s="62" t="s">
        <v>37</v>
      </c>
      <c r="R307" s="62" t="s">
        <v>37</v>
      </c>
      <c r="S307" s="62" t="s">
        <v>37</v>
      </c>
      <c r="T307" s="62" t="s">
        <v>37</v>
      </c>
      <c r="U307" s="62" t="s">
        <v>37</v>
      </c>
      <c r="V307" s="62" t="s">
        <v>37</v>
      </c>
      <c r="W307" s="62" t="s">
        <v>37</v>
      </c>
      <c r="X307" s="62" t="s">
        <v>37</v>
      </c>
      <c r="Y307" s="62" t="s">
        <v>37</v>
      </c>
      <c r="Z307" s="62" t="s">
        <v>37</v>
      </c>
      <c r="AA307" s="62" t="s">
        <v>37</v>
      </c>
      <c r="AB307" s="62" t="s">
        <v>37</v>
      </c>
      <c r="AC307" s="62" t="s">
        <v>37</v>
      </c>
      <c r="AD307" s="62" t="s">
        <v>37</v>
      </c>
      <c r="AE307" s="62" t="s">
        <v>37</v>
      </c>
      <c r="AF307" s="62" t="s">
        <v>37</v>
      </c>
      <c r="AG307" s="62" t="s">
        <v>37</v>
      </c>
      <c r="AH307" s="63" t="s">
        <v>37</v>
      </c>
      <c r="AI307" s="56"/>
    </row>
    <row r="308" spans="1:35" s="39" customFormat="1" outlineLevel="1" x14ac:dyDescent="0.15">
      <c r="A308" s="59">
        <f>OvoTotal!I220</f>
        <v>44779</v>
      </c>
      <c r="B308" s="38">
        <f t="shared" si="4"/>
        <v>32</v>
      </c>
      <c r="C308" s="89"/>
      <c r="D308" s="62"/>
      <c r="E308" s="62"/>
      <c r="F308" s="62"/>
      <c r="G308" s="62"/>
      <c r="H308" s="62"/>
      <c r="I308" s="62"/>
      <c r="J308" s="62"/>
      <c r="K308" s="62"/>
      <c r="L308" s="62"/>
      <c r="M308" s="62" t="s">
        <v>37</v>
      </c>
      <c r="N308" s="62" t="s">
        <v>37</v>
      </c>
      <c r="O308" s="62" t="s">
        <v>37</v>
      </c>
      <c r="P308" s="62" t="s">
        <v>37</v>
      </c>
      <c r="Q308" s="62" t="s">
        <v>37</v>
      </c>
      <c r="R308" s="62" t="s">
        <v>37</v>
      </c>
      <c r="S308" s="62" t="s">
        <v>37</v>
      </c>
      <c r="T308" s="62" t="s">
        <v>37</v>
      </c>
      <c r="U308" s="62" t="s">
        <v>37</v>
      </c>
      <c r="V308" s="62" t="s">
        <v>37</v>
      </c>
      <c r="W308" s="62" t="s">
        <v>37</v>
      </c>
      <c r="X308" s="62" t="s">
        <v>37</v>
      </c>
      <c r="Y308" s="62" t="s">
        <v>37</v>
      </c>
      <c r="Z308" s="62" t="s">
        <v>37</v>
      </c>
      <c r="AA308" s="62" t="s">
        <v>37</v>
      </c>
      <c r="AB308" s="62" t="s">
        <v>37</v>
      </c>
      <c r="AC308" s="62" t="s">
        <v>37</v>
      </c>
      <c r="AD308" s="62" t="s">
        <v>37</v>
      </c>
      <c r="AE308" s="62" t="s">
        <v>37</v>
      </c>
      <c r="AF308" s="62" t="s">
        <v>37</v>
      </c>
      <c r="AG308" s="62" t="s">
        <v>37</v>
      </c>
      <c r="AH308" s="63" t="s">
        <v>37</v>
      </c>
      <c r="AI308" s="56"/>
    </row>
    <row r="309" spans="1:35" s="39" customFormat="1" outlineLevel="1" x14ac:dyDescent="0.15">
      <c r="A309" s="59">
        <f>OvoTotal!I221</f>
        <v>44780</v>
      </c>
      <c r="B309" s="38">
        <f t="shared" si="4"/>
        <v>32</v>
      </c>
      <c r="C309" s="89"/>
      <c r="D309" s="62"/>
      <c r="E309" s="62"/>
      <c r="F309" s="62"/>
      <c r="G309" s="62"/>
      <c r="H309" s="62"/>
      <c r="I309" s="62"/>
      <c r="J309" s="62"/>
      <c r="K309" s="62"/>
      <c r="L309" s="62"/>
      <c r="M309" s="62" t="s">
        <v>37</v>
      </c>
      <c r="N309" s="62" t="s">
        <v>37</v>
      </c>
      <c r="O309" s="62" t="s">
        <v>37</v>
      </c>
      <c r="P309" s="62" t="s">
        <v>37</v>
      </c>
      <c r="Q309" s="62" t="s">
        <v>37</v>
      </c>
      <c r="R309" s="62" t="s">
        <v>37</v>
      </c>
      <c r="S309" s="62" t="s">
        <v>37</v>
      </c>
      <c r="T309" s="62" t="s">
        <v>37</v>
      </c>
      <c r="U309" s="62" t="s">
        <v>37</v>
      </c>
      <c r="V309" s="62" t="s">
        <v>37</v>
      </c>
      <c r="W309" s="62" t="s">
        <v>37</v>
      </c>
      <c r="X309" s="62" t="s">
        <v>37</v>
      </c>
      <c r="Y309" s="62" t="s">
        <v>37</v>
      </c>
      <c r="Z309" s="62" t="s">
        <v>37</v>
      </c>
      <c r="AA309" s="62" t="s">
        <v>37</v>
      </c>
      <c r="AB309" s="62" t="s">
        <v>37</v>
      </c>
      <c r="AC309" s="62" t="s">
        <v>37</v>
      </c>
      <c r="AD309" s="62" t="s">
        <v>37</v>
      </c>
      <c r="AE309" s="62" t="s">
        <v>37</v>
      </c>
      <c r="AF309" s="62" t="s">
        <v>37</v>
      </c>
      <c r="AG309" s="62" t="s">
        <v>37</v>
      </c>
      <c r="AH309" s="63" t="s">
        <v>37</v>
      </c>
      <c r="AI309" s="56"/>
    </row>
    <row r="310" spans="1:35" s="39" customFormat="1" outlineLevel="1" x14ac:dyDescent="0.15">
      <c r="A310" s="59">
        <f>OvoTotal!I222</f>
        <v>44781</v>
      </c>
      <c r="B310" s="38">
        <f t="shared" si="4"/>
        <v>33</v>
      </c>
      <c r="C310" s="89"/>
      <c r="D310" s="62"/>
      <c r="E310" s="62"/>
      <c r="F310" s="62"/>
      <c r="G310" s="62"/>
      <c r="H310" s="62"/>
      <c r="I310" s="62"/>
      <c r="J310" s="62"/>
      <c r="K310" s="62"/>
      <c r="L310" s="62"/>
      <c r="M310" s="62" t="s">
        <v>37</v>
      </c>
      <c r="N310" s="62" t="s">
        <v>37</v>
      </c>
      <c r="O310" s="62" t="s">
        <v>37</v>
      </c>
      <c r="P310" s="62" t="s">
        <v>37</v>
      </c>
      <c r="Q310" s="62" t="s">
        <v>37</v>
      </c>
      <c r="R310" s="62" t="s">
        <v>37</v>
      </c>
      <c r="S310" s="62" t="s">
        <v>37</v>
      </c>
      <c r="T310" s="62" t="s">
        <v>37</v>
      </c>
      <c r="U310" s="62" t="s">
        <v>37</v>
      </c>
      <c r="V310" s="62" t="s">
        <v>37</v>
      </c>
      <c r="W310" s="62" t="s">
        <v>37</v>
      </c>
      <c r="X310" s="62" t="s">
        <v>37</v>
      </c>
      <c r="Y310" s="62" t="s">
        <v>37</v>
      </c>
      <c r="Z310" s="62" t="s">
        <v>37</v>
      </c>
      <c r="AA310" s="62" t="s">
        <v>37</v>
      </c>
      <c r="AB310" s="62" t="s">
        <v>37</v>
      </c>
      <c r="AC310" s="62" t="s">
        <v>37</v>
      </c>
      <c r="AD310" s="62" t="s">
        <v>37</v>
      </c>
      <c r="AE310" s="62" t="s">
        <v>37</v>
      </c>
      <c r="AF310" s="62" t="s">
        <v>37</v>
      </c>
      <c r="AG310" s="62" t="s">
        <v>37</v>
      </c>
      <c r="AH310" s="63" t="s">
        <v>37</v>
      </c>
      <c r="AI310" s="56"/>
    </row>
    <row r="311" spans="1:35" s="39" customFormat="1" outlineLevel="1" x14ac:dyDescent="0.15">
      <c r="A311" s="59">
        <f>OvoTotal!I223</f>
        <v>44782</v>
      </c>
      <c r="B311" s="38">
        <f t="shared" si="4"/>
        <v>33</v>
      </c>
      <c r="C311" s="89"/>
      <c r="D311" s="62"/>
      <c r="E311" s="62"/>
      <c r="F311" s="62"/>
      <c r="G311" s="62"/>
      <c r="H311" s="62"/>
      <c r="I311" s="62"/>
      <c r="J311" s="62"/>
      <c r="K311" s="62"/>
      <c r="L311" s="62"/>
      <c r="M311" s="62" t="s">
        <v>37</v>
      </c>
      <c r="N311" s="62" t="s">
        <v>37</v>
      </c>
      <c r="O311" s="62" t="s">
        <v>37</v>
      </c>
      <c r="P311" s="62" t="s">
        <v>37</v>
      </c>
      <c r="Q311" s="62" t="s">
        <v>37</v>
      </c>
      <c r="R311" s="62" t="s">
        <v>37</v>
      </c>
      <c r="S311" s="62" t="s">
        <v>37</v>
      </c>
      <c r="T311" s="62" t="s">
        <v>37</v>
      </c>
      <c r="U311" s="62" t="s">
        <v>37</v>
      </c>
      <c r="V311" s="62" t="s">
        <v>37</v>
      </c>
      <c r="W311" s="62" t="s">
        <v>37</v>
      </c>
      <c r="X311" s="62" t="s">
        <v>37</v>
      </c>
      <c r="Y311" s="62" t="s">
        <v>37</v>
      </c>
      <c r="Z311" s="62" t="s">
        <v>37</v>
      </c>
      <c r="AA311" s="62" t="s">
        <v>37</v>
      </c>
      <c r="AB311" s="62" t="s">
        <v>37</v>
      </c>
      <c r="AC311" s="62" t="s">
        <v>37</v>
      </c>
      <c r="AD311" s="62" t="s">
        <v>37</v>
      </c>
      <c r="AE311" s="62" t="s">
        <v>37</v>
      </c>
      <c r="AF311" s="62" t="s">
        <v>37</v>
      </c>
      <c r="AG311" s="62" t="s">
        <v>37</v>
      </c>
      <c r="AH311" s="63" t="s">
        <v>37</v>
      </c>
      <c r="AI311" s="56"/>
    </row>
    <row r="312" spans="1:35" s="39" customFormat="1" outlineLevel="1" x14ac:dyDescent="0.15">
      <c r="A312" s="59">
        <f>OvoTotal!I224</f>
        <v>44783</v>
      </c>
      <c r="B312" s="38">
        <f t="shared" si="4"/>
        <v>33</v>
      </c>
      <c r="C312" s="89"/>
      <c r="D312" s="62"/>
      <c r="E312" s="62"/>
      <c r="F312" s="62"/>
      <c r="G312" s="62"/>
      <c r="H312" s="62"/>
      <c r="I312" s="62"/>
      <c r="J312" s="62"/>
      <c r="K312" s="62"/>
      <c r="L312" s="62"/>
      <c r="M312" s="62" t="s">
        <v>37</v>
      </c>
      <c r="N312" s="62" t="s">
        <v>37</v>
      </c>
      <c r="O312" s="62" t="s">
        <v>37</v>
      </c>
      <c r="P312" s="62" t="s">
        <v>37</v>
      </c>
      <c r="Q312" s="62" t="s">
        <v>37</v>
      </c>
      <c r="R312" s="62" t="s">
        <v>37</v>
      </c>
      <c r="S312" s="62" t="s">
        <v>37</v>
      </c>
      <c r="T312" s="62" t="s">
        <v>37</v>
      </c>
      <c r="U312" s="62" t="s">
        <v>37</v>
      </c>
      <c r="V312" s="62" t="s">
        <v>37</v>
      </c>
      <c r="W312" s="62" t="s">
        <v>37</v>
      </c>
      <c r="X312" s="62" t="s">
        <v>37</v>
      </c>
      <c r="Y312" s="62" t="s">
        <v>37</v>
      </c>
      <c r="Z312" s="62" t="s">
        <v>37</v>
      </c>
      <c r="AA312" s="62" t="s">
        <v>37</v>
      </c>
      <c r="AB312" s="62" t="s">
        <v>37</v>
      </c>
      <c r="AC312" s="62" t="s">
        <v>37</v>
      </c>
      <c r="AD312" s="62" t="s">
        <v>37</v>
      </c>
      <c r="AE312" s="62" t="s">
        <v>37</v>
      </c>
      <c r="AF312" s="62" t="s">
        <v>37</v>
      </c>
      <c r="AG312" s="62" t="s">
        <v>37</v>
      </c>
      <c r="AH312" s="63" t="s">
        <v>37</v>
      </c>
      <c r="AI312" s="56"/>
    </row>
    <row r="313" spans="1:35" s="39" customFormat="1" outlineLevel="1" x14ac:dyDescent="0.15">
      <c r="A313" s="59">
        <f>OvoTotal!I225</f>
        <v>44784</v>
      </c>
      <c r="B313" s="38">
        <f t="shared" si="4"/>
        <v>33</v>
      </c>
      <c r="C313" s="89"/>
      <c r="D313" s="62"/>
      <c r="E313" s="62"/>
      <c r="F313" s="62"/>
      <c r="G313" s="62"/>
      <c r="H313" s="62"/>
      <c r="I313" s="62"/>
      <c r="J313" s="62"/>
      <c r="K313" s="62"/>
      <c r="L313" s="62"/>
      <c r="M313" s="62" t="s">
        <v>37</v>
      </c>
      <c r="N313" s="62" t="s">
        <v>37</v>
      </c>
      <c r="O313" s="62" t="s">
        <v>37</v>
      </c>
      <c r="P313" s="62" t="s">
        <v>37</v>
      </c>
      <c r="Q313" s="62" t="s">
        <v>37</v>
      </c>
      <c r="R313" s="62" t="s">
        <v>37</v>
      </c>
      <c r="S313" s="62" t="s">
        <v>37</v>
      </c>
      <c r="T313" s="62" t="s">
        <v>37</v>
      </c>
      <c r="U313" s="62" t="s">
        <v>37</v>
      </c>
      <c r="V313" s="62" t="s">
        <v>37</v>
      </c>
      <c r="W313" s="62" t="s">
        <v>37</v>
      </c>
      <c r="X313" s="62" t="s">
        <v>37</v>
      </c>
      <c r="Y313" s="62" t="s">
        <v>37</v>
      </c>
      <c r="Z313" s="62" t="s">
        <v>37</v>
      </c>
      <c r="AA313" s="62" t="s">
        <v>37</v>
      </c>
      <c r="AB313" s="62" t="s">
        <v>37</v>
      </c>
      <c r="AC313" s="62" t="s">
        <v>37</v>
      </c>
      <c r="AD313" s="62" t="s">
        <v>37</v>
      </c>
      <c r="AE313" s="62" t="s">
        <v>37</v>
      </c>
      <c r="AF313" s="62" t="s">
        <v>37</v>
      </c>
      <c r="AG313" s="62" t="s">
        <v>37</v>
      </c>
      <c r="AH313" s="63" t="s">
        <v>37</v>
      </c>
      <c r="AI313" s="56"/>
    </row>
    <row r="314" spans="1:35" s="39" customFormat="1" x14ac:dyDescent="0.15">
      <c r="A314" s="59"/>
      <c r="B314" s="38">
        <f>SUBTOTAL(1,B307:B313)</f>
        <v>32.571428571428569</v>
      </c>
      <c r="C314" s="9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66"/>
      <c r="AI314" s="56"/>
    </row>
    <row r="315" spans="1:35" s="39" customFormat="1" outlineLevel="1" x14ac:dyDescent="0.15">
      <c r="A315" s="59">
        <f>OvoTotal!I226</f>
        <v>44785</v>
      </c>
      <c r="B315" s="38">
        <f t="shared" si="4"/>
        <v>33</v>
      </c>
      <c r="C315" s="89"/>
      <c r="D315" s="62"/>
      <c r="E315" s="62"/>
      <c r="F315" s="62"/>
      <c r="G315" s="62"/>
      <c r="H315" s="62"/>
      <c r="I315" s="62"/>
      <c r="J315" s="62"/>
      <c r="K315" s="62"/>
      <c r="L315" s="62"/>
      <c r="M315" s="62" t="s">
        <v>37</v>
      </c>
      <c r="N315" s="62" t="s">
        <v>37</v>
      </c>
      <c r="O315" s="62" t="s">
        <v>37</v>
      </c>
      <c r="P315" s="62" t="s">
        <v>37</v>
      </c>
      <c r="Q315" s="62" t="s">
        <v>37</v>
      </c>
      <c r="R315" s="62" t="s">
        <v>37</v>
      </c>
      <c r="S315" s="62" t="s">
        <v>37</v>
      </c>
      <c r="T315" s="62" t="s">
        <v>37</v>
      </c>
      <c r="U315" s="62" t="s">
        <v>37</v>
      </c>
      <c r="V315" s="62" t="s">
        <v>37</v>
      </c>
      <c r="W315" s="62" t="s">
        <v>37</v>
      </c>
      <c r="X315" s="62" t="s">
        <v>37</v>
      </c>
      <c r="Y315" s="62" t="s">
        <v>37</v>
      </c>
      <c r="Z315" s="62" t="s">
        <v>37</v>
      </c>
      <c r="AA315" s="62" t="s">
        <v>37</v>
      </c>
      <c r="AB315" s="62" t="s">
        <v>37</v>
      </c>
      <c r="AC315" s="62" t="s">
        <v>37</v>
      </c>
      <c r="AD315" s="62" t="s">
        <v>37</v>
      </c>
      <c r="AE315" s="62" t="s">
        <v>37</v>
      </c>
      <c r="AF315" s="62" t="s">
        <v>37</v>
      </c>
      <c r="AG315" s="62" t="s">
        <v>37</v>
      </c>
      <c r="AH315" s="63" t="s">
        <v>37</v>
      </c>
      <c r="AI315" s="56"/>
    </row>
    <row r="316" spans="1:35" s="39" customFormat="1" outlineLevel="1" x14ac:dyDescent="0.15">
      <c r="A316" s="59">
        <f>OvoTotal!I227</f>
        <v>44786</v>
      </c>
      <c r="B316" s="38">
        <f t="shared" si="4"/>
        <v>33</v>
      </c>
      <c r="C316" s="89"/>
      <c r="D316" s="62"/>
      <c r="E316" s="62"/>
      <c r="F316" s="62"/>
      <c r="G316" s="62"/>
      <c r="H316" s="62"/>
      <c r="I316" s="62"/>
      <c r="J316" s="62"/>
      <c r="K316" s="62"/>
      <c r="L316" s="62"/>
      <c r="M316" s="62" t="s">
        <v>37</v>
      </c>
      <c r="N316" s="62" t="s">
        <v>37</v>
      </c>
      <c r="O316" s="62" t="s">
        <v>37</v>
      </c>
      <c r="P316" s="62" t="s">
        <v>37</v>
      </c>
      <c r="Q316" s="62" t="s">
        <v>37</v>
      </c>
      <c r="R316" s="62" t="s">
        <v>37</v>
      </c>
      <c r="S316" s="62" t="s">
        <v>37</v>
      </c>
      <c r="T316" s="62" t="s">
        <v>37</v>
      </c>
      <c r="U316" s="62" t="s">
        <v>37</v>
      </c>
      <c r="V316" s="62" t="s">
        <v>37</v>
      </c>
      <c r="W316" s="62" t="s">
        <v>37</v>
      </c>
      <c r="X316" s="62" t="s">
        <v>37</v>
      </c>
      <c r="Y316" s="62" t="s">
        <v>37</v>
      </c>
      <c r="Z316" s="62" t="s">
        <v>37</v>
      </c>
      <c r="AA316" s="62" t="s">
        <v>37</v>
      </c>
      <c r="AB316" s="62" t="s">
        <v>37</v>
      </c>
      <c r="AC316" s="62" t="s">
        <v>37</v>
      </c>
      <c r="AD316" s="62" t="s">
        <v>37</v>
      </c>
      <c r="AE316" s="62" t="s">
        <v>37</v>
      </c>
      <c r="AF316" s="62" t="s">
        <v>37</v>
      </c>
      <c r="AG316" s="62" t="s">
        <v>37</v>
      </c>
      <c r="AH316" s="63" t="s">
        <v>37</v>
      </c>
      <c r="AI316" s="56"/>
    </row>
    <row r="317" spans="1:35" s="39" customFormat="1" outlineLevel="1" x14ac:dyDescent="0.15">
      <c r="A317" s="59">
        <f>OvoTotal!I228</f>
        <v>44787</v>
      </c>
      <c r="B317" s="38">
        <f t="shared" si="4"/>
        <v>33</v>
      </c>
      <c r="C317" s="89"/>
      <c r="D317" s="62"/>
      <c r="E317" s="62"/>
      <c r="F317" s="62"/>
      <c r="G317" s="62"/>
      <c r="H317" s="62"/>
      <c r="I317" s="62"/>
      <c r="J317" s="62"/>
      <c r="K317" s="62"/>
      <c r="L317" s="62"/>
      <c r="M317" s="62" t="s">
        <v>37</v>
      </c>
      <c r="N317" s="62" t="s">
        <v>37</v>
      </c>
      <c r="O317" s="62" t="s">
        <v>37</v>
      </c>
      <c r="P317" s="62" t="s">
        <v>37</v>
      </c>
      <c r="Q317" s="62" t="s">
        <v>37</v>
      </c>
      <c r="R317" s="62" t="s">
        <v>37</v>
      </c>
      <c r="S317" s="62" t="s">
        <v>37</v>
      </c>
      <c r="T317" s="62" t="s">
        <v>37</v>
      </c>
      <c r="U317" s="62" t="s">
        <v>37</v>
      </c>
      <c r="V317" s="62" t="s">
        <v>37</v>
      </c>
      <c r="W317" s="62" t="s">
        <v>37</v>
      </c>
      <c r="X317" s="62" t="s">
        <v>37</v>
      </c>
      <c r="Y317" s="62" t="s">
        <v>37</v>
      </c>
      <c r="Z317" s="62" t="s">
        <v>37</v>
      </c>
      <c r="AA317" s="62" t="s">
        <v>37</v>
      </c>
      <c r="AB317" s="62" t="s">
        <v>37</v>
      </c>
      <c r="AC317" s="62" t="s">
        <v>37</v>
      </c>
      <c r="AD317" s="62" t="s">
        <v>37</v>
      </c>
      <c r="AE317" s="62" t="s">
        <v>37</v>
      </c>
      <c r="AF317" s="62" t="s">
        <v>37</v>
      </c>
      <c r="AG317" s="62" t="s">
        <v>37</v>
      </c>
      <c r="AH317" s="63" t="s">
        <v>37</v>
      </c>
      <c r="AI317" s="56"/>
    </row>
    <row r="318" spans="1:35" s="39" customFormat="1" outlineLevel="1" x14ac:dyDescent="0.15">
      <c r="A318" s="59">
        <f>OvoTotal!I229</f>
        <v>44788</v>
      </c>
      <c r="B318" s="38">
        <f t="shared" si="4"/>
        <v>34</v>
      </c>
      <c r="C318" s="89"/>
      <c r="D318" s="62"/>
      <c r="E318" s="62"/>
      <c r="F318" s="62"/>
      <c r="G318" s="62"/>
      <c r="H318" s="62"/>
      <c r="I318" s="62"/>
      <c r="J318" s="62"/>
      <c r="K318" s="62"/>
      <c r="L318" s="62"/>
      <c r="M318" s="62" t="s">
        <v>37</v>
      </c>
      <c r="N318" s="62" t="s">
        <v>37</v>
      </c>
      <c r="O318" s="62" t="s">
        <v>37</v>
      </c>
      <c r="P318" s="62" t="s">
        <v>37</v>
      </c>
      <c r="Q318" s="62" t="s">
        <v>37</v>
      </c>
      <c r="R318" s="62" t="s">
        <v>37</v>
      </c>
      <c r="S318" s="62" t="s">
        <v>37</v>
      </c>
      <c r="T318" s="62" t="s">
        <v>37</v>
      </c>
      <c r="U318" s="62" t="s">
        <v>37</v>
      </c>
      <c r="V318" s="62" t="s">
        <v>37</v>
      </c>
      <c r="W318" s="62" t="s">
        <v>37</v>
      </c>
      <c r="X318" s="62" t="s">
        <v>37</v>
      </c>
      <c r="Y318" s="62" t="s">
        <v>37</v>
      </c>
      <c r="Z318" s="62" t="s">
        <v>37</v>
      </c>
      <c r="AA318" s="62" t="s">
        <v>37</v>
      </c>
      <c r="AB318" s="62" t="s">
        <v>37</v>
      </c>
      <c r="AC318" s="62" t="s">
        <v>37</v>
      </c>
      <c r="AD318" s="62" t="s">
        <v>37</v>
      </c>
      <c r="AE318" s="62" t="s">
        <v>37</v>
      </c>
      <c r="AF318" s="62" t="s">
        <v>37</v>
      </c>
      <c r="AG318" s="62" t="s">
        <v>37</v>
      </c>
      <c r="AH318" s="63" t="s">
        <v>37</v>
      </c>
      <c r="AI318" s="56"/>
    </row>
    <row r="319" spans="1:35" s="39" customFormat="1" outlineLevel="1" x14ac:dyDescent="0.15">
      <c r="A319" s="59">
        <f>OvoTotal!I230</f>
        <v>44789</v>
      </c>
      <c r="B319" s="38">
        <f t="shared" si="4"/>
        <v>34</v>
      </c>
      <c r="C319" s="89"/>
      <c r="D319" s="62"/>
      <c r="E319" s="62"/>
      <c r="F319" s="62"/>
      <c r="G319" s="62"/>
      <c r="H319" s="62"/>
      <c r="I319" s="62"/>
      <c r="J319" s="62"/>
      <c r="K319" s="62"/>
      <c r="L319" s="62"/>
      <c r="M319" s="62" t="s">
        <v>37</v>
      </c>
      <c r="N319" s="62" t="s">
        <v>37</v>
      </c>
      <c r="O319" s="62" t="s">
        <v>37</v>
      </c>
      <c r="P319" s="62" t="s">
        <v>37</v>
      </c>
      <c r="Q319" s="62" t="s">
        <v>37</v>
      </c>
      <c r="R319" s="62" t="s">
        <v>37</v>
      </c>
      <c r="S319" s="62" t="s">
        <v>37</v>
      </c>
      <c r="T319" s="62" t="s">
        <v>37</v>
      </c>
      <c r="U319" s="62" t="s">
        <v>37</v>
      </c>
      <c r="V319" s="62" t="s">
        <v>37</v>
      </c>
      <c r="W319" s="62" t="s">
        <v>37</v>
      </c>
      <c r="X319" s="62" t="s">
        <v>37</v>
      </c>
      <c r="Y319" s="62" t="s">
        <v>37</v>
      </c>
      <c r="Z319" s="62" t="s">
        <v>37</v>
      </c>
      <c r="AA319" s="62" t="s">
        <v>37</v>
      </c>
      <c r="AB319" s="62" t="s">
        <v>37</v>
      </c>
      <c r="AC319" s="62" t="s">
        <v>37</v>
      </c>
      <c r="AD319" s="62" t="s">
        <v>37</v>
      </c>
      <c r="AE319" s="62" t="s">
        <v>37</v>
      </c>
      <c r="AF319" s="62" t="s">
        <v>37</v>
      </c>
      <c r="AG319" s="62" t="s">
        <v>37</v>
      </c>
      <c r="AH319" s="63" t="s">
        <v>37</v>
      </c>
      <c r="AI319" s="56"/>
    </row>
    <row r="320" spans="1:35" s="39" customFormat="1" outlineLevel="1" x14ac:dyDescent="0.15">
      <c r="A320" s="59">
        <f>OvoTotal!I231</f>
        <v>44790</v>
      </c>
      <c r="B320" s="38">
        <f t="shared" si="4"/>
        <v>34</v>
      </c>
      <c r="C320" s="89"/>
      <c r="D320" s="62"/>
      <c r="E320" s="62"/>
      <c r="F320" s="62"/>
      <c r="G320" s="62"/>
      <c r="H320" s="62"/>
      <c r="I320" s="62"/>
      <c r="J320" s="62"/>
      <c r="K320" s="62"/>
      <c r="L320" s="62"/>
      <c r="M320" s="62" t="s">
        <v>37</v>
      </c>
      <c r="N320" s="62" t="s">
        <v>37</v>
      </c>
      <c r="O320" s="62" t="s">
        <v>37</v>
      </c>
      <c r="P320" s="62" t="s">
        <v>37</v>
      </c>
      <c r="Q320" s="62" t="s">
        <v>37</v>
      </c>
      <c r="R320" s="62" t="s">
        <v>37</v>
      </c>
      <c r="S320" s="62" t="s">
        <v>37</v>
      </c>
      <c r="T320" s="62" t="s">
        <v>37</v>
      </c>
      <c r="U320" s="62" t="s">
        <v>37</v>
      </c>
      <c r="V320" s="62" t="s">
        <v>37</v>
      </c>
      <c r="W320" s="62" t="s">
        <v>37</v>
      </c>
      <c r="X320" s="62" t="s">
        <v>37</v>
      </c>
      <c r="Y320" s="62" t="s">
        <v>37</v>
      </c>
      <c r="Z320" s="62" t="s">
        <v>37</v>
      </c>
      <c r="AA320" s="62" t="s">
        <v>37</v>
      </c>
      <c r="AB320" s="62" t="s">
        <v>37</v>
      </c>
      <c r="AC320" s="62" t="s">
        <v>37</v>
      </c>
      <c r="AD320" s="62" t="s">
        <v>37</v>
      </c>
      <c r="AE320" s="62" t="s">
        <v>37</v>
      </c>
      <c r="AF320" s="62" t="s">
        <v>37</v>
      </c>
      <c r="AG320" s="62" t="s">
        <v>37</v>
      </c>
      <c r="AH320" s="63" t="s">
        <v>37</v>
      </c>
      <c r="AI320" s="56"/>
    </row>
    <row r="321" spans="1:35" s="39" customFormat="1" outlineLevel="1" x14ac:dyDescent="0.15">
      <c r="A321" s="59">
        <f>OvoTotal!I232</f>
        <v>44791</v>
      </c>
      <c r="B321" s="38">
        <f t="shared" si="4"/>
        <v>34</v>
      </c>
      <c r="C321" s="89"/>
      <c r="D321" s="62"/>
      <c r="E321" s="62"/>
      <c r="F321" s="62"/>
      <c r="G321" s="62"/>
      <c r="H321" s="62"/>
      <c r="I321" s="62"/>
      <c r="J321" s="62"/>
      <c r="K321" s="62"/>
      <c r="L321" s="62"/>
      <c r="M321" s="62" t="s">
        <v>37</v>
      </c>
      <c r="N321" s="62" t="s">
        <v>37</v>
      </c>
      <c r="O321" s="62" t="s">
        <v>37</v>
      </c>
      <c r="P321" s="62" t="s">
        <v>37</v>
      </c>
      <c r="Q321" s="62" t="s">
        <v>37</v>
      </c>
      <c r="R321" s="62" t="s">
        <v>37</v>
      </c>
      <c r="S321" s="62" t="s">
        <v>37</v>
      </c>
      <c r="T321" s="62" t="s">
        <v>37</v>
      </c>
      <c r="U321" s="62" t="s">
        <v>37</v>
      </c>
      <c r="V321" s="62" t="s">
        <v>37</v>
      </c>
      <c r="W321" s="62" t="s">
        <v>37</v>
      </c>
      <c r="X321" s="62" t="s">
        <v>37</v>
      </c>
      <c r="Y321" s="62" t="s">
        <v>37</v>
      </c>
      <c r="Z321" s="62" t="s">
        <v>37</v>
      </c>
      <c r="AA321" s="62" t="s">
        <v>37</v>
      </c>
      <c r="AB321" s="62" t="s">
        <v>37</v>
      </c>
      <c r="AC321" s="62" t="s">
        <v>37</v>
      </c>
      <c r="AD321" s="62" t="s">
        <v>37</v>
      </c>
      <c r="AE321" s="62" t="s">
        <v>37</v>
      </c>
      <c r="AF321" s="62" t="s">
        <v>37</v>
      </c>
      <c r="AG321" s="62" t="s">
        <v>37</v>
      </c>
      <c r="AH321" s="63" t="s">
        <v>37</v>
      </c>
      <c r="AI321" s="56"/>
    </row>
    <row r="322" spans="1:35" s="39" customFormat="1" x14ac:dyDescent="0.15">
      <c r="A322" s="59"/>
      <c r="B322" s="38">
        <f>SUBTOTAL(1,B315:B321)</f>
        <v>33.571428571428569</v>
      </c>
      <c r="C322" s="9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66"/>
      <c r="AI322" s="56"/>
    </row>
    <row r="323" spans="1:35" s="39" customFormat="1" outlineLevel="1" x14ac:dyDescent="0.15">
      <c r="A323" s="59">
        <f>OvoTotal!I233</f>
        <v>44792</v>
      </c>
      <c r="B323" s="38">
        <f t="shared" si="4"/>
        <v>34</v>
      </c>
      <c r="C323" s="89"/>
      <c r="D323" s="62"/>
      <c r="E323" s="62"/>
      <c r="F323" s="62"/>
      <c r="G323" s="62"/>
      <c r="H323" s="62"/>
      <c r="I323" s="62"/>
      <c r="J323" s="62"/>
      <c r="K323" s="62"/>
      <c r="L323" s="62"/>
      <c r="M323" s="62" t="s">
        <v>37</v>
      </c>
      <c r="N323" s="62" t="s">
        <v>37</v>
      </c>
      <c r="O323" s="62" t="s">
        <v>37</v>
      </c>
      <c r="P323" s="62" t="s">
        <v>37</v>
      </c>
      <c r="Q323" s="62" t="s">
        <v>37</v>
      </c>
      <c r="R323" s="62" t="s">
        <v>37</v>
      </c>
      <c r="S323" s="62" t="s">
        <v>37</v>
      </c>
      <c r="T323" s="62" t="s">
        <v>37</v>
      </c>
      <c r="U323" s="62" t="s">
        <v>37</v>
      </c>
      <c r="V323" s="62" t="s">
        <v>37</v>
      </c>
      <c r="W323" s="62" t="s">
        <v>37</v>
      </c>
      <c r="X323" s="62" t="s">
        <v>37</v>
      </c>
      <c r="Y323" s="62" t="s">
        <v>37</v>
      </c>
      <c r="Z323" s="62" t="s">
        <v>37</v>
      </c>
      <c r="AA323" s="62" t="s">
        <v>37</v>
      </c>
      <c r="AB323" s="62" t="s">
        <v>37</v>
      </c>
      <c r="AC323" s="62" t="s">
        <v>37</v>
      </c>
      <c r="AD323" s="62" t="s">
        <v>37</v>
      </c>
      <c r="AE323" s="62" t="s">
        <v>37</v>
      </c>
      <c r="AF323" s="62" t="s">
        <v>37</v>
      </c>
      <c r="AG323" s="62" t="s">
        <v>37</v>
      </c>
      <c r="AH323" s="63" t="s">
        <v>37</v>
      </c>
      <c r="AI323" s="56"/>
    </row>
    <row r="324" spans="1:35" s="39" customFormat="1" outlineLevel="1" x14ac:dyDescent="0.15">
      <c r="A324" s="59">
        <f>OvoTotal!I234</f>
        <v>44793</v>
      </c>
      <c r="B324" s="38">
        <f t="shared" si="4"/>
        <v>34</v>
      </c>
      <c r="C324" s="89"/>
      <c r="D324" s="62"/>
      <c r="E324" s="62"/>
      <c r="F324" s="62"/>
      <c r="G324" s="62"/>
      <c r="H324" s="62"/>
      <c r="I324" s="62"/>
      <c r="J324" s="62"/>
      <c r="K324" s="62"/>
      <c r="L324" s="62"/>
      <c r="M324" s="62" t="s">
        <v>37</v>
      </c>
      <c r="N324" s="62" t="s">
        <v>37</v>
      </c>
      <c r="O324" s="62" t="s">
        <v>37</v>
      </c>
      <c r="P324" s="62" t="s">
        <v>37</v>
      </c>
      <c r="Q324" s="62" t="s">
        <v>37</v>
      </c>
      <c r="R324" s="62" t="s">
        <v>37</v>
      </c>
      <c r="S324" s="62" t="s">
        <v>37</v>
      </c>
      <c r="T324" s="62" t="s">
        <v>37</v>
      </c>
      <c r="U324" s="62" t="s">
        <v>37</v>
      </c>
      <c r="V324" s="62" t="s">
        <v>37</v>
      </c>
      <c r="W324" s="62" t="s">
        <v>37</v>
      </c>
      <c r="X324" s="62" t="s">
        <v>37</v>
      </c>
      <c r="Y324" s="62" t="s">
        <v>37</v>
      </c>
      <c r="Z324" s="62" t="s">
        <v>37</v>
      </c>
      <c r="AA324" s="62" t="s">
        <v>37</v>
      </c>
      <c r="AB324" s="62" t="s">
        <v>37</v>
      </c>
      <c r="AC324" s="62" t="s">
        <v>37</v>
      </c>
      <c r="AD324" s="62" t="s">
        <v>37</v>
      </c>
      <c r="AE324" s="62" t="s">
        <v>37</v>
      </c>
      <c r="AF324" s="62" t="s">
        <v>37</v>
      </c>
      <c r="AG324" s="62" t="s">
        <v>37</v>
      </c>
      <c r="AH324" s="63" t="s">
        <v>37</v>
      </c>
      <c r="AI324" s="56"/>
    </row>
    <row r="325" spans="1:35" s="39" customFormat="1" outlineLevel="1" x14ac:dyDescent="0.15">
      <c r="A325" s="59">
        <f>OvoTotal!I235</f>
        <v>44794</v>
      </c>
      <c r="B325" s="38">
        <f t="shared" si="4"/>
        <v>34</v>
      </c>
      <c r="C325" s="89"/>
      <c r="D325" s="62"/>
      <c r="E325" s="62"/>
      <c r="F325" s="62"/>
      <c r="G325" s="62"/>
      <c r="H325" s="62"/>
      <c r="I325" s="62"/>
      <c r="J325" s="62"/>
      <c r="K325" s="62"/>
      <c r="L325" s="62"/>
      <c r="M325" s="62" t="s">
        <v>37</v>
      </c>
      <c r="N325" s="62" t="s">
        <v>37</v>
      </c>
      <c r="O325" s="62" t="s">
        <v>37</v>
      </c>
      <c r="P325" s="62" t="s">
        <v>37</v>
      </c>
      <c r="Q325" s="62" t="s">
        <v>37</v>
      </c>
      <c r="R325" s="62" t="s">
        <v>37</v>
      </c>
      <c r="S325" s="62" t="s">
        <v>37</v>
      </c>
      <c r="T325" s="62" t="s">
        <v>37</v>
      </c>
      <c r="U325" s="62" t="s">
        <v>37</v>
      </c>
      <c r="V325" s="62" t="s">
        <v>37</v>
      </c>
      <c r="W325" s="62" t="s">
        <v>37</v>
      </c>
      <c r="X325" s="62" t="s">
        <v>37</v>
      </c>
      <c r="Y325" s="62" t="s">
        <v>37</v>
      </c>
      <c r="Z325" s="62" t="s">
        <v>37</v>
      </c>
      <c r="AA325" s="62" t="s">
        <v>37</v>
      </c>
      <c r="AB325" s="62" t="s">
        <v>37</v>
      </c>
      <c r="AC325" s="62" t="s">
        <v>37</v>
      </c>
      <c r="AD325" s="62" t="s">
        <v>37</v>
      </c>
      <c r="AE325" s="62" t="s">
        <v>37</v>
      </c>
      <c r="AF325" s="62" t="s">
        <v>37</v>
      </c>
      <c r="AG325" s="62" t="s">
        <v>37</v>
      </c>
      <c r="AH325" s="63" t="s">
        <v>37</v>
      </c>
      <c r="AI325" s="56"/>
    </row>
    <row r="326" spans="1:35" s="39" customFormat="1" outlineLevel="1" x14ac:dyDescent="0.15">
      <c r="A326" s="59">
        <f>OvoTotal!I236</f>
        <v>44795</v>
      </c>
      <c r="B326" s="38">
        <f t="shared" si="4"/>
        <v>35</v>
      </c>
      <c r="C326" s="89"/>
      <c r="D326" s="62"/>
      <c r="E326" s="62"/>
      <c r="F326" s="62"/>
      <c r="G326" s="62"/>
      <c r="H326" s="62"/>
      <c r="I326" s="62"/>
      <c r="J326" s="62"/>
      <c r="K326" s="62"/>
      <c r="L326" s="62"/>
      <c r="M326" s="62" t="s">
        <v>37</v>
      </c>
      <c r="N326" s="62" t="s">
        <v>37</v>
      </c>
      <c r="O326" s="62" t="s">
        <v>37</v>
      </c>
      <c r="P326" s="62" t="s">
        <v>37</v>
      </c>
      <c r="Q326" s="62" t="s">
        <v>37</v>
      </c>
      <c r="R326" s="62" t="s">
        <v>37</v>
      </c>
      <c r="S326" s="62" t="s">
        <v>37</v>
      </c>
      <c r="T326" s="62" t="s">
        <v>37</v>
      </c>
      <c r="U326" s="62" t="s">
        <v>37</v>
      </c>
      <c r="V326" s="62" t="s">
        <v>37</v>
      </c>
      <c r="W326" s="62" t="s">
        <v>37</v>
      </c>
      <c r="X326" s="62" t="s">
        <v>37</v>
      </c>
      <c r="Y326" s="62" t="s">
        <v>37</v>
      </c>
      <c r="Z326" s="62" t="s">
        <v>37</v>
      </c>
      <c r="AA326" s="62" t="s">
        <v>37</v>
      </c>
      <c r="AB326" s="62" t="s">
        <v>37</v>
      </c>
      <c r="AC326" s="62" t="s">
        <v>37</v>
      </c>
      <c r="AD326" s="62" t="s">
        <v>37</v>
      </c>
      <c r="AE326" s="62" t="s">
        <v>37</v>
      </c>
      <c r="AF326" s="62" t="s">
        <v>37</v>
      </c>
      <c r="AG326" s="62" t="s">
        <v>37</v>
      </c>
      <c r="AH326" s="63" t="s">
        <v>37</v>
      </c>
      <c r="AI326" s="56"/>
    </row>
    <row r="327" spans="1:35" s="39" customFormat="1" outlineLevel="1" x14ac:dyDescent="0.15">
      <c r="A327" s="59">
        <f>OvoTotal!I237</f>
        <v>44796</v>
      </c>
      <c r="B327" s="38">
        <f t="shared" si="4"/>
        <v>35</v>
      </c>
      <c r="C327" s="89"/>
      <c r="D327" s="62"/>
      <c r="E327" s="62"/>
      <c r="F327" s="62"/>
      <c r="G327" s="62"/>
      <c r="H327" s="62"/>
      <c r="I327" s="62"/>
      <c r="J327" s="62"/>
      <c r="K327" s="62"/>
      <c r="L327" s="62"/>
      <c r="M327" s="62" t="s">
        <v>37</v>
      </c>
      <c r="N327" s="62" t="s">
        <v>37</v>
      </c>
      <c r="O327" s="62" t="s">
        <v>37</v>
      </c>
      <c r="P327" s="62" t="s">
        <v>37</v>
      </c>
      <c r="Q327" s="62" t="s">
        <v>37</v>
      </c>
      <c r="R327" s="62" t="s">
        <v>37</v>
      </c>
      <c r="S327" s="62" t="s">
        <v>37</v>
      </c>
      <c r="T327" s="62" t="s">
        <v>37</v>
      </c>
      <c r="U327" s="62" t="s">
        <v>37</v>
      </c>
      <c r="V327" s="62" t="s">
        <v>37</v>
      </c>
      <c r="W327" s="62" t="s">
        <v>37</v>
      </c>
      <c r="X327" s="62" t="s">
        <v>37</v>
      </c>
      <c r="Y327" s="62" t="s">
        <v>37</v>
      </c>
      <c r="Z327" s="62" t="s">
        <v>37</v>
      </c>
      <c r="AA327" s="62" t="s">
        <v>37</v>
      </c>
      <c r="AB327" s="62" t="s">
        <v>37</v>
      </c>
      <c r="AC327" s="62" t="s">
        <v>37</v>
      </c>
      <c r="AD327" s="62" t="s">
        <v>37</v>
      </c>
      <c r="AE327" s="62" t="s">
        <v>37</v>
      </c>
      <c r="AF327" s="62" t="s">
        <v>37</v>
      </c>
      <c r="AG327" s="62" t="s">
        <v>37</v>
      </c>
      <c r="AH327" s="63" t="s">
        <v>37</v>
      </c>
      <c r="AI327" s="56"/>
    </row>
    <row r="328" spans="1:35" s="39" customFormat="1" outlineLevel="1" x14ac:dyDescent="0.15">
      <c r="A328" s="59">
        <f>OvoTotal!I238</f>
        <v>44797</v>
      </c>
      <c r="B328" s="38">
        <f t="shared" si="4"/>
        <v>35</v>
      </c>
      <c r="C328" s="89"/>
      <c r="D328" s="62"/>
      <c r="E328" s="62"/>
      <c r="F328" s="62"/>
      <c r="G328" s="62"/>
      <c r="H328" s="62"/>
      <c r="I328" s="62"/>
      <c r="J328" s="62"/>
      <c r="K328" s="62"/>
      <c r="L328" s="62"/>
      <c r="M328" s="62" t="s">
        <v>37</v>
      </c>
      <c r="N328" s="62" t="s">
        <v>37</v>
      </c>
      <c r="O328" s="62" t="s">
        <v>37</v>
      </c>
      <c r="P328" s="62" t="s">
        <v>37</v>
      </c>
      <c r="Q328" s="62" t="s">
        <v>37</v>
      </c>
      <c r="R328" s="62" t="s">
        <v>37</v>
      </c>
      <c r="S328" s="62" t="s">
        <v>37</v>
      </c>
      <c r="T328" s="62" t="s">
        <v>37</v>
      </c>
      <c r="U328" s="62" t="s">
        <v>37</v>
      </c>
      <c r="V328" s="62" t="s">
        <v>37</v>
      </c>
      <c r="W328" s="62" t="s">
        <v>37</v>
      </c>
      <c r="X328" s="62" t="s">
        <v>37</v>
      </c>
      <c r="Y328" s="62" t="s">
        <v>37</v>
      </c>
      <c r="Z328" s="62" t="s">
        <v>37</v>
      </c>
      <c r="AA328" s="62" t="s">
        <v>37</v>
      </c>
      <c r="AB328" s="62" t="s">
        <v>37</v>
      </c>
      <c r="AC328" s="62" t="s">
        <v>37</v>
      </c>
      <c r="AD328" s="62" t="s">
        <v>37</v>
      </c>
      <c r="AE328" s="62" t="s">
        <v>37</v>
      </c>
      <c r="AF328" s="62" t="s">
        <v>37</v>
      </c>
      <c r="AG328" s="62" t="s">
        <v>37</v>
      </c>
      <c r="AH328" s="63" t="s">
        <v>37</v>
      </c>
      <c r="AI328" s="56"/>
    </row>
    <row r="329" spans="1:35" s="39" customFormat="1" outlineLevel="1" x14ac:dyDescent="0.15">
      <c r="A329" s="59">
        <f>OvoTotal!I239</f>
        <v>44798</v>
      </c>
      <c r="B329" s="38">
        <f t="shared" si="4"/>
        <v>35</v>
      </c>
      <c r="C329" s="89"/>
      <c r="D329" s="62"/>
      <c r="E329" s="62"/>
      <c r="F329" s="62"/>
      <c r="G329" s="62"/>
      <c r="H329" s="62"/>
      <c r="I329" s="62"/>
      <c r="J329" s="62"/>
      <c r="K329" s="62"/>
      <c r="L329" s="62"/>
      <c r="M329" s="62" t="s">
        <v>37</v>
      </c>
      <c r="N329" s="62" t="s">
        <v>37</v>
      </c>
      <c r="O329" s="62" t="s">
        <v>37</v>
      </c>
      <c r="P329" s="62" t="s">
        <v>37</v>
      </c>
      <c r="Q329" s="62" t="s">
        <v>37</v>
      </c>
      <c r="R329" s="62" t="s">
        <v>37</v>
      </c>
      <c r="S329" s="62" t="s">
        <v>37</v>
      </c>
      <c r="T329" s="62" t="s">
        <v>37</v>
      </c>
      <c r="U329" s="62" t="s">
        <v>37</v>
      </c>
      <c r="V329" s="62" t="s">
        <v>37</v>
      </c>
      <c r="W329" s="62" t="s">
        <v>37</v>
      </c>
      <c r="X329" s="62" t="s">
        <v>37</v>
      </c>
      <c r="Y329" s="62" t="s">
        <v>37</v>
      </c>
      <c r="Z329" s="62" t="s">
        <v>37</v>
      </c>
      <c r="AA329" s="62" t="s">
        <v>37</v>
      </c>
      <c r="AB329" s="62" t="s">
        <v>37</v>
      </c>
      <c r="AC329" s="62" t="s">
        <v>37</v>
      </c>
      <c r="AD329" s="62" t="s">
        <v>37</v>
      </c>
      <c r="AE329" s="62" t="s">
        <v>37</v>
      </c>
      <c r="AF329" s="62" t="s">
        <v>37</v>
      </c>
      <c r="AG329" s="62" t="s">
        <v>37</v>
      </c>
      <c r="AH329" s="63" t="s">
        <v>37</v>
      </c>
      <c r="AI329" s="56"/>
    </row>
    <row r="330" spans="1:35" s="39" customFormat="1" x14ac:dyDescent="0.15">
      <c r="A330" s="59"/>
      <c r="B330" s="38">
        <f>SUBTOTAL(1,B323:B329)</f>
        <v>34.571428571428569</v>
      </c>
      <c r="C330" s="9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66"/>
      <c r="AI330" s="56"/>
    </row>
    <row r="331" spans="1:35" s="39" customFormat="1" outlineLevel="1" x14ac:dyDescent="0.15">
      <c r="A331" s="59">
        <f>OvoTotal!I240</f>
        <v>44799</v>
      </c>
      <c r="B331" s="38">
        <f t="shared" si="4"/>
        <v>35</v>
      </c>
      <c r="C331" s="89"/>
      <c r="D331" s="62"/>
      <c r="E331" s="62"/>
      <c r="F331" s="62"/>
      <c r="G331" s="62"/>
      <c r="H331" s="62"/>
      <c r="I331" s="62"/>
      <c r="J331" s="62"/>
      <c r="K331" s="62"/>
      <c r="L331" s="62"/>
      <c r="M331" s="62" t="s">
        <v>37</v>
      </c>
      <c r="N331" s="62" t="s">
        <v>37</v>
      </c>
      <c r="O331" s="62" t="s">
        <v>37</v>
      </c>
      <c r="P331" s="62" t="s">
        <v>37</v>
      </c>
      <c r="Q331" s="62" t="s">
        <v>37</v>
      </c>
      <c r="R331" s="62" t="s">
        <v>37</v>
      </c>
      <c r="S331" s="62" t="s">
        <v>37</v>
      </c>
      <c r="T331" s="62" t="s">
        <v>37</v>
      </c>
      <c r="U331" s="62" t="s">
        <v>37</v>
      </c>
      <c r="V331" s="62" t="s">
        <v>37</v>
      </c>
      <c r="W331" s="62" t="s">
        <v>37</v>
      </c>
      <c r="X331" s="62" t="s">
        <v>37</v>
      </c>
      <c r="Y331" s="62" t="s">
        <v>37</v>
      </c>
      <c r="Z331" s="62" t="s">
        <v>37</v>
      </c>
      <c r="AA331" s="62" t="s">
        <v>37</v>
      </c>
      <c r="AB331" s="62" t="s">
        <v>37</v>
      </c>
      <c r="AC331" s="62" t="s">
        <v>37</v>
      </c>
      <c r="AD331" s="62" t="s">
        <v>37</v>
      </c>
      <c r="AE331" s="62" t="s">
        <v>37</v>
      </c>
      <c r="AF331" s="62" t="s">
        <v>37</v>
      </c>
      <c r="AG331" s="62" t="s">
        <v>37</v>
      </c>
      <c r="AH331" s="63" t="s">
        <v>37</v>
      </c>
      <c r="AI331" s="56"/>
    </row>
    <row r="332" spans="1:35" s="39" customFormat="1" outlineLevel="1" x14ac:dyDescent="0.15">
      <c r="A332" s="59">
        <f>OvoTotal!I241</f>
        <v>44800</v>
      </c>
      <c r="B332" s="38">
        <f t="shared" si="4"/>
        <v>35</v>
      </c>
      <c r="C332" s="89"/>
      <c r="D332" s="62"/>
      <c r="E332" s="62"/>
      <c r="F332" s="62"/>
      <c r="G332" s="62"/>
      <c r="H332" s="62"/>
      <c r="I332" s="62"/>
      <c r="J332" s="62"/>
      <c r="K332" s="62"/>
      <c r="L332" s="62"/>
      <c r="M332" s="62" t="s">
        <v>37</v>
      </c>
      <c r="N332" s="62" t="s">
        <v>37</v>
      </c>
      <c r="O332" s="62" t="s">
        <v>37</v>
      </c>
      <c r="P332" s="62" t="s">
        <v>37</v>
      </c>
      <c r="Q332" s="62" t="s">
        <v>37</v>
      </c>
      <c r="R332" s="62" t="s">
        <v>37</v>
      </c>
      <c r="S332" s="62" t="s">
        <v>37</v>
      </c>
      <c r="T332" s="62" t="s">
        <v>37</v>
      </c>
      <c r="U332" s="62" t="s">
        <v>37</v>
      </c>
      <c r="V332" s="62" t="s">
        <v>37</v>
      </c>
      <c r="W332" s="62" t="s">
        <v>37</v>
      </c>
      <c r="X332" s="62" t="s">
        <v>37</v>
      </c>
      <c r="Y332" s="62" t="s">
        <v>37</v>
      </c>
      <c r="Z332" s="62" t="s">
        <v>37</v>
      </c>
      <c r="AA332" s="62" t="s">
        <v>37</v>
      </c>
      <c r="AB332" s="62" t="s">
        <v>37</v>
      </c>
      <c r="AC332" s="62" t="s">
        <v>37</v>
      </c>
      <c r="AD332" s="62" t="s">
        <v>37</v>
      </c>
      <c r="AE332" s="62" t="s">
        <v>37</v>
      </c>
      <c r="AF332" s="62" t="s">
        <v>37</v>
      </c>
      <c r="AG332" s="62" t="s">
        <v>37</v>
      </c>
      <c r="AH332" s="63" t="s">
        <v>37</v>
      </c>
      <c r="AI332" s="56"/>
    </row>
    <row r="333" spans="1:35" s="39" customFormat="1" outlineLevel="1" x14ac:dyDescent="0.15">
      <c r="A333" s="59">
        <f>OvoTotal!I242</f>
        <v>44801</v>
      </c>
      <c r="B333" s="38">
        <f t="shared" si="4"/>
        <v>35</v>
      </c>
      <c r="C333" s="89"/>
      <c r="D333" s="62"/>
      <c r="E333" s="62"/>
      <c r="F333" s="62"/>
      <c r="G333" s="62"/>
      <c r="H333" s="62"/>
      <c r="I333" s="62"/>
      <c r="J333" s="62"/>
      <c r="K333" s="62"/>
      <c r="L333" s="62"/>
      <c r="M333" s="62" t="s">
        <v>37</v>
      </c>
      <c r="N333" s="62" t="s">
        <v>37</v>
      </c>
      <c r="O333" s="62" t="s">
        <v>37</v>
      </c>
      <c r="P333" s="62" t="s">
        <v>37</v>
      </c>
      <c r="Q333" s="62" t="s">
        <v>37</v>
      </c>
      <c r="R333" s="62" t="s">
        <v>37</v>
      </c>
      <c r="S333" s="62" t="s">
        <v>37</v>
      </c>
      <c r="T333" s="62" t="s">
        <v>37</v>
      </c>
      <c r="U333" s="62" t="s">
        <v>37</v>
      </c>
      <c r="V333" s="62" t="s">
        <v>37</v>
      </c>
      <c r="W333" s="62" t="s">
        <v>37</v>
      </c>
      <c r="X333" s="62" t="s">
        <v>37</v>
      </c>
      <c r="Y333" s="62" t="s">
        <v>37</v>
      </c>
      <c r="Z333" s="62" t="s">
        <v>37</v>
      </c>
      <c r="AA333" s="62" t="s">
        <v>37</v>
      </c>
      <c r="AB333" s="62" t="s">
        <v>37</v>
      </c>
      <c r="AC333" s="62" t="s">
        <v>37</v>
      </c>
      <c r="AD333" s="62" t="s">
        <v>37</v>
      </c>
      <c r="AE333" s="62" t="s">
        <v>37</v>
      </c>
      <c r="AF333" s="62" t="s">
        <v>37</v>
      </c>
      <c r="AG333" s="62" t="s">
        <v>37</v>
      </c>
      <c r="AH333" s="63" t="s">
        <v>37</v>
      </c>
      <c r="AI333" s="56"/>
    </row>
    <row r="334" spans="1:35" s="39" customFormat="1" outlineLevel="1" x14ac:dyDescent="0.15">
      <c r="A334" s="59">
        <f>OvoTotal!I243</f>
        <v>44802</v>
      </c>
      <c r="B334" s="38">
        <f t="shared" si="4"/>
        <v>36</v>
      </c>
      <c r="C334" s="89"/>
      <c r="D334" s="62"/>
      <c r="E334" s="62"/>
      <c r="F334" s="62"/>
      <c r="G334" s="62"/>
      <c r="H334" s="62"/>
      <c r="I334" s="62"/>
      <c r="J334" s="62"/>
      <c r="K334" s="62"/>
      <c r="L334" s="62"/>
      <c r="M334" s="62" t="s">
        <v>37</v>
      </c>
      <c r="N334" s="62" t="s">
        <v>37</v>
      </c>
      <c r="O334" s="62" t="s">
        <v>37</v>
      </c>
      <c r="P334" s="62" t="s">
        <v>37</v>
      </c>
      <c r="Q334" s="62" t="s">
        <v>37</v>
      </c>
      <c r="R334" s="62" t="s">
        <v>37</v>
      </c>
      <c r="S334" s="62" t="s">
        <v>37</v>
      </c>
      <c r="T334" s="62" t="s">
        <v>37</v>
      </c>
      <c r="U334" s="62" t="s">
        <v>37</v>
      </c>
      <c r="V334" s="62" t="s">
        <v>37</v>
      </c>
      <c r="W334" s="62" t="s">
        <v>37</v>
      </c>
      <c r="X334" s="62" t="s">
        <v>37</v>
      </c>
      <c r="Y334" s="62" t="s">
        <v>37</v>
      </c>
      <c r="Z334" s="62" t="s">
        <v>37</v>
      </c>
      <c r="AA334" s="62" t="s">
        <v>37</v>
      </c>
      <c r="AB334" s="62" t="s">
        <v>37</v>
      </c>
      <c r="AC334" s="62" t="s">
        <v>37</v>
      </c>
      <c r="AD334" s="62" t="s">
        <v>37</v>
      </c>
      <c r="AE334" s="62" t="s">
        <v>37</v>
      </c>
      <c r="AF334" s="62" t="s">
        <v>37</v>
      </c>
      <c r="AG334" s="62" t="s">
        <v>37</v>
      </c>
      <c r="AH334" s="63" t="s">
        <v>37</v>
      </c>
      <c r="AI334" s="56"/>
    </row>
    <row r="335" spans="1:35" s="39" customFormat="1" outlineLevel="1" x14ac:dyDescent="0.15">
      <c r="A335" s="59">
        <f>OvoTotal!I244</f>
        <v>44803</v>
      </c>
      <c r="B335" s="38">
        <f t="shared" si="4"/>
        <v>36</v>
      </c>
      <c r="C335" s="89"/>
      <c r="D335" s="62"/>
      <c r="E335" s="62"/>
      <c r="F335" s="62"/>
      <c r="G335" s="62"/>
      <c r="H335" s="62"/>
      <c r="I335" s="62"/>
      <c r="J335" s="62"/>
      <c r="K335" s="62"/>
      <c r="L335" s="62"/>
      <c r="M335" s="62" t="s">
        <v>37</v>
      </c>
      <c r="N335" s="62" t="s">
        <v>37</v>
      </c>
      <c r="O335" s="62" t="s">
        <v>37</v>
      </c>
      <c r="P335" s="62" t="s">
        <v>37</v>
      </c>
      <c r="Q335" s="62" t="s">
        <v>37</v>
      </c>
      <c r="R335" s="62" t="s">
        <v>37</v>
      </c>
      <c r="S335" s="62" t="s">
        <v>37</v>
      </c>
      <c r="T335" s="62" t="s">
        <v>37</v>
      </c>
      <c r="U335" s="62" t="s">
        <v>37</v>
      </c>
      <c r="V335" s="62" t="s">
        <v>37</v>
      </c>
      <c r="W335" s="62" t="s">
        <v>37</v>
      </c>
      <c r="X335" s="62" t="s">
        <v>37</v>
      </c>
      <c r="Y335" s="62" t="s">
        <v>37</v>
      </c>
      <c r="Z335" s="62" t="s">
        <v>37</v>
      </c>
      <c r="AA335" s="62" t="s">
        <v>37</v>
      </c>
      <c r="AB335" s="62" t="s">
        <v>37</v>
      </c>
      <c r="AC335" s="62" t="s">
        <v>37</v>
      </c>
      <c r="AD335" s="62" t="s">
        <v>37</v>
      </c>
      <c r="AE335" s="62" t="s">
        <v>37</v>
      </c>
      <c r="AF335" s="62" t="s">
        <v>37</v>
      </c>
      <c r="AG335" s="62" t="s">
        <v>37</v>
      </c>
      <c r="AH335" s="63" t="s">
        <v>37</v>
      </c>
      <c r="AI335" s="56"/>
    </row>
    <row r="336" spans="1:35" s="39" customFormat="1" outlineLevel="1" x14ac:dyDescent="0.15">
      <c r="A336" s="59">
        <f>OvoTotal!I245</f>
        <v>44804</v>
      </c>
      <c r="B336" s="38">
        <f t="shared" si="4"/>
        <v>36</v>
      </c>
      <c r="C336" s="89"/>
      <c r="D336" s="62"/>
      <c r="E336" s="62"/>
      <c r="F336" s="62"/>
      <c r="G336" s="62"/>
      <c r="H336" s="62"/>
      <c r="I336" s="62"/>
      <c r="J336" s="62"/>
      <c r="K336" s="62"/>
      <c r="L336" s="62"/>
      <c r="M336" s="62" t="s">
        <v>37</v>
      </c>
      <c r="N336" s="62" t="s">
        <v>37</v>
      </c>
      <c r="O336" s="62" t="s">
        <v>37</v>
      </c>
      <c r="P336" s="62" t="s">
        <v>37</v>
      </c>
      <c r="Q336" s="62" t="s">
        <v>37</v>
      </c>
      <c r="R336" s="62" t="s">
        <v>37</v>
      </c>
      <c r="S336" s="62" t="s">
        <v>37</v>
      </c>
      <c r="T336" s="62" t="s">
        <v>37</v>
      </c>
      <c r="U336" s="62" t="s">
        <v>37</v>
      </c>
      <c r="V336" s="62" t="s">
        <v>37</v>
      </c>
      <c r="W336" s="62" t="s">
        <v>37</v>
      </c>
      <c r="X336" s="62" t="s">
        <v>37</v>
      </c>
      <c r="Y336" s="62" t="s">
        <v>37</v>
      </c>
      <c r="Z336" s="62" t="s">
        <v>37</v>
      </c>
      <c r="AA336" s="62" t="s">
        <v>37</v>
      </c>
      <c r="AB336" s="62" t="s">
        <v>37</v>
      </c>
      <c r="AC336" s="62" t="s">
        <v>37</v>
      </c>
      <c r="AD336" s="62" t="s">
        <v>37</v>
      </c>
      <c r="AE336" s="62" t="s">
        <v>37</v>
      </c>
      <c r="AF336" s="62" t="s">
        <v>37</v>
      </c>
      <c r="AG336" s="62" t="s">
        <v>37</v>
      </c>
      <c r="AH336" s="63" t="s">
        <v>37</v>
      </c>
      <c r="AI336" s="56"/>
    </row>
    <row r="337" spans="1:35" s="39" customFormat="1" outlineLevel="1" x14ac:dyDescent="0.15">
      <c r="A337" s="59">
        <f>OvoTotal!I246</f>
        <v>44805</v>
      </c>
      <c r="B337" s="38">
        <f t="shared" si="4"/>
        <v>36</v>
      </c>
      <c r="C337" s="89"/>
      <c r="D337" s="62"/>
      <c r="E337" s="62"/>
      <c r="F337" s="62"/>
      <c r="G337" s="62"/>
      <c r="H337" s="62"/>
      <c r="I337" s="62"/>
      <c r="J337" s="62"/>
      <c r="K337" s="62"/>
      <c r="L337" s="62"/>
      <c r="M337" s="62" t="s">
        <v>37</v>
      </c>
      <c r="N337" s="62" t="s">
        <v>37</v>
      </c>
      <c r="O337" s="62" t="s">
        <v>37</v>
      </c>
      <c r="P337" s="62" t="s">
        <v>37</v>
      </c>
      <c r="Q337" s="62" t="s">
        <v>37</v>
      </c>
      <c r="R337" s="62" t="s">
        <v>37</v>
      </c>
      <c r="S337" s="62" t="s">
        <v>37</v>
      </c>
      <c r="T337" s="62" t="s">
        <v>37</v>
      </c>
      <c r="U337" s="62" t="s">
        <v>37</v>
      </c>
      <c r="V337" s="62" t="s">
        <v>37</v>
      </c>
      <c r="W337" s="62" t="s">
        <v>37</v>
      </c>
      <c r="X337" s="62" t="s">
        <v>37</v>
      </c>
      <c r="Y337" s="62" t="s">
        <v>37</v>
      </c>
      <c r="Z337" s="62" t="s">
        <v>37</v>
      </c>
      <c r="AA337" s="62" t="s">
        <v>37</v>
      </c>
      <c r="AB337" s="62" t="s">
        <v>37</v>
      </c>
      <c r="AC337" s="62" t="s">
        <v>37</v>
      </c>
      <c r="AD337" s="62" t="s">
        <v>37</v>
      </c>
      <c r="AE337" s="62" t="s">
        <v>37</v>
      </c>
      <c r="AF337" s="62" t="s">
        <v>37</v>
      </c>
      <c r="AG337" s="62" t="s">
        <v>37</v>
      </c>
      <c r="AH337" s="63" t="s">
        <v>37</v>
      </c>
      <c r="AI337" s="56"/>
    </row>
    <row r="338" spans="1:35" s="39" customFormat="1" x14ac:dyDescent="0.15">
      <c r="A338" s="59"/>
      <c r="B338" s="38">
        <f>SUBTOTAL(1,B331:B337)</f>
        <v>35.571428571428569</v>
      </c>
      <c r="C338" s="9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66"/>
      <c r="AI338" s="56"/>
    </row>
    <row r="339" spans="1:35" s="39" customFormat="1" outlineLevel="1" x14ac:dyDescent="0.15">
      <c r="A339" s="59">
        <f>OvoTotal!I247</f>
        <v>44806</v>
      </c>
      <c r="B339" s="38">
        <f t="shared" si="4"/>
        <v>36</v>
      </c>
      <c r="C339" s="89"/>
      <c r="D339" s="62"/>
      <c r="E339" s="62"/>
      <c r="F339" s="62"/>
      <c r="G339" s="62"/>
      <c r="H339" s="62"/>
      <c r="I339" s="62"/>
      <c r="J339" s="62"/>
      <c r="K339" s="62"/>
      <c r="L339" s="62"/>
      <c r="M339" s="62" t="s">
        <v>37</v>
      </c>
      <c r="N339" s="62" t="s">
        <v>37</v>
      </c>
      <c r="O339" s="62" t="s">
        <v>37</v>
      </c>
      <c r="P339" s="62" t="s">
        <v>37</v>
      </c>
      <c r="Q339" s="62" t="s">
        <v>37</v>
      </c>
      <c r="R339" s="62" t="s">
        <v>37</v>
      </c>
      <c r="S339" s="62" t="s">
        <v>37</v>
      </c>
      <c r="T339" s="62" t="s">
        <v>37</v>
      </c>
      <c r="U339" s="62" t="s">
        <v>37</v>
      </c>
      <c r="V339" s="62" t="s">
        <v>37</v>
      </c>
      <c r="W339" s="62" t="s">
        <v>37</v>
      </c>
      <c r="X339" s="62" t="s">
        <v>37</v>
      </c>
      <c r="Y339" s="62" t="s">
        <v>37</v>
      </c>
      <c r="Z339" s="62" t="s">
        <v>37</v>
      </c>
      <c r="AA339" s="62" t="s">
        <v>37</v>
      </c>
      <c r="AB339" s="62" t="s">
        <v>37</v>
      </c>
      <c r="AC339" s="62" t="s">
        <v>37</v>
      </c>
      <c r="AD339" s="62" t="s">
        <v>37</v>
      </c>
      <c r="AE339" s="62" t="s">
        <v>37</v>
      </c>
      <c r="AF339" s="62" t="s">
        <v>37</v>
      </c>
      <c r="AG339" s="62" t="s">
        <v>37</v>
      </c>
      <c r="AH339" s="63" t="s">
        <v>37</v>
      </c>
      <c r="AI339" s="56"/>
    </row>
    <row r="340" spans="1:35" s="39" customFormat="1" outlineLevel="1" x14ac:dyDescent="0.15">
      <c r="A340" s="59">
        <f>OvoTotal!I248</f>
        <v>44807</v>
      </c>
      <c r="B340" s="38">
        <f t="shared" si="4"/>
        <v>36</v>
      </c>
      <c r="C340" s="89"/>
      <c r="D340" s="62"/>
      <c r="E340" s="62"/>
      <c r="F340" s="62"/>
      <c r="G340" s="62"/>
      <c r="H340" s="62"/>
      <c r="I340" s="62"/>
      <c r="J340" s="62"/>
      <c r="K340" s="62"/>
      <c r="L340" s="62"/>
      <c r="M340" s="62" t="s">
        <v>37</v>
      </c>
      <c r="N340" s="62" t="s">
        <v>37</v>
      </c>
      <c r="O340" s="62" t="s">
        <v>37</v>
      </c>
      <c r="P340" s="62" t="s">
        <v>37</v>
      </c>
      <c r="Q340" s="62" t="s">
        <v>37</v>
      </c>
      <c r="R340" s="62" t="s">
        <v>37</v>
      </c>
      <c r="S340" s="62" t="s">
        <v>37</v>
      </c>
      <c r="T340" s="62" t="s">
        <v>37</v>
      </c>
      <c r="U340" s="62" t="s">
        <v>37</v>
      </c>
      <c r="V340" s="62" t="s">
        <v>37</v>
      </c>
      <c r="W340" s="62" t="s">
        <v>37</v>
      </c>
      <c r="X340" s="62" t="s">
        <v>37</v>
      </c>
      <c r="Y340" s="62" t="s">
        <v>37</v>
      </c>
      <c r="Z340" s="62" t="s">
        <v>37</v>
      </c>
      <c r="AA340" s="62" t="s">
        <v>37</v>
      </c>
      <c r="AB340" s="62" t="s">
        <v>37</v>
      </c>
      <c r="AC340" s="62" t="s">
        <v>37</v>
      </c>
      <c r="AD340" s="62" t="s">
        <v>37</v>
      </c>
      <c r="AE340" s="62" t="s">
        <v>37</v>
      </c>
      <c r="AF340" s="62" t="s">
        <v>37</v>
      </c>
      <c r="AG340" s="62" t="s">
        <v>37</v>
      </c>
      <c r="AH340" s="63" t="s">
        <v>37</v>
      </c>
      <c r="AI340" s="56"/>
    </row>
    <row r="341" spans="1:35" s="39" customFormat="1" outlineLevel="1" x14ac:dyDescent="0.15">
      <c r="A341" s="59">
        <f>OvoTotal!I249</f>
        <v>44808</v>
      </c>
      <c r="B341" s="38">
        <f t="shared" si="4"/>
        <v>36</v>
      </c>
      <c r="C341" s="89"/>
      <c r="D341" s="62"/>
      <c r="E341" s="62"/>
      <c r="F341" s="62"/>
      <c r="G341" s="62"/>
      <c r="H341" s="62"/>
      <c r="I341" s="62"/>
      <c r="J341" s="62"/>
      <c r="K341" s="62"/>
      <c r="L341" s="62"/>
      <c r="M341" s="62" t="s">
        <v>37</v>
      </c>
      <c r="N341" s="62" t="s">
        <v>37</v>
      </c>
      <c r="O341" s="62" t="s">
        <v>37</v>
      </c>
      <c r="P341" s="62" t="s">
        <v>37</v>
      </c>
      <c r="Q341" s="62" t="s">
        <v>37</v>
      </c>
      <c r="R341" s="62" t="s">
        <v>37</v>
      </c>
      <c r="S341" s="62" t="s">
        <v>37</v>
      </c>
      <c r="T341" s="62" t="s">
        <v>37</v>
      </c>
      <c r="U341" s="62" t="s">
        <v>37</v>
      </c>
      <c r="V341" s="62" t="s">
        <v>37</v>
      </c>
      <c r="W341" s="62" t="s">
        <v>37</v>
      </c>
      <c r="X341" s="62" t="s">
        <v>37</v>
      </c>
      <c r="Y341" s="62" t="s">
        <v>37</v>
      </c>
      <c r="Z341" s="62" t="s">
        <v>37</v>
      </c>
      <c r="AA341" s="62" t="s">
        <v>37</v>
      </c>
      <c r="AB341" s="62" t="s">
        <v>37</v>
      </c>
      <c r="AC341" s="62" t="s">
        <v>37</v>
      </c>
      <c r="AD341" s="62" t="s">
        <v>37</v>
      </c>
      <c r="AE341" s="62" t="s">
        <v>37</v>
      </c>
      <c r="AF341" s="62" t="s">
        <v>37</v>
      </c>
      <c r="AG341" s="62" t="s">
        <v>37</v>
      </c>
      <c r="AH341" s="63" t="s">
        <v>37</v>
      </c>
      <c r="AI341" s="56"/>
    </row>
    <row r="342" spans="1:35" s="39" customFormat="1" outlineLevel="1" x14ac:dyDescent="0.15">
      <c r="A342" s="59">
        <f>OvoTotal!I250</f>
        <v>44809</v>
      </c>
      <c r="B342" s="38">
        <f t="shared" si="4"/>
        <v>37</v>
      </c>
      <c r="C342" s="89"/>
      <c r="D342" s="62"/>
      <c r="E342" s="62"/>
      <c r="F342" s="62"/>
      <c r="G342" s="62"/>
      <c r="H342" s="62"/>
      <c r="I342" s="62"/>
      <c r="J342" s="62"/>
      <c r="K342" s="62"/>
      <c r="L342" s="62"/>
      <c r="M342" s="62" t="s">
        <v>37</v>
      </c>
      <c r="N342" s="62" t="s">
        <v>37</v>
      </c>
      <c r="O342" s="62" t="s">
        <v>37</v>
      </c>
      <c r="P342" s="62" t="s">
        <v>37</v>
      </c>
      <c r="Q342" s="62" t="s">
        <v>37</v>
      </c>
      <c r="R342" s="62" t="s">
        <v>37</v>
      </c>
      <c r="S342" s="62" t="s">
        <v>37</v>
      </c>
      <c r="T342" s="62" t="s">
        <v>37</v>
      </c>
      <c r="U342" s="62" t="s">
        <v>37</v>
      </c>
      <c r="V342" s="62" t="s">
        <v>37</v>
      </c>
      <c r="W342" s="62" t="s">
        <v>37</v>
      </c>
      <c r="X342" s="62" t="s">
        <v>37</v>
      </c>
      <c r="Y342" s="62" t="s">
        <v>37</v>
      </c>
      <c r="Z342" s="62" t="s">
        <v>37</v>
      </c>
      <c r="AA342" s="62" t="s">
        <v>37</v>
      </c>
      <c r="AB342" s="62" t="s">
        <v>37</v>
      </c>
      <c r="AC342" s="62" t="s">
        <v>37</v>
      </c>
      <c r="AD342" s="62" t="s">
        <v>37</v>
      </c>
      <c r="AE342" s="62" t="s">
        <v>37</v>
      </c>
      <c r="AF342" s="62" t="s">
        <v>37</v>
      </c>
      <c r="AG342" s="62" t="s">
        <v>37</v>
      </c>
      <c r="AH342" s="63" t="s">
        <v>37</v>
      </c>
      <c r="AI342" s="56"/>
    </row>
    <row r="343" spans="1:35" s="39" customFormat="1" outlineLevel="1" x14ac:dyDescent="0.15">
      <c r="A343" s="59">
        <f>OvoTotal!I251</f>
        <v>44810</v>
      </c>
      <c r="B343" s="38">
        <f t="shared" si="4"/>
        <v>37</v>
      </c>
      <c r="C343" s="89"/>
      <c r="D343" s="62"/>
      <c r="E343" s="62"/>
      <c r="F343" s="62"/>
      <c r="G343" s="62"/>
      <c r="H343" s="62"/>
      <c r="I343" s="62"/>
      <c r="J343" s="62"/>
      <c r="K343" s="62"/>
      <c r="L343" s="62"/>
      <c r="M343" s="62" t="s">
        <v>37</v>
      </c>
      <c r="N343" s="62" t="s">
        <v>37</v>
      </c>
      <c r="O343" s="62" t="s">
        <v>37</v>
      </c>
      <c r="P343" s="62" t="s">
        <v>37</v>
      </c>
      <c r="Q343" s="62" t="s">
        <v>37</v>
      </c>
      <c r="R343" s="62" t="s">
        <v>37</v>
      </c>
      <c r="S343" s="62" t="s">
        <v>37</v>
      </c>
      <c r="T343" s="62" t="s">
        <v>37</v>
      </c>
      <c r="U343" s="62" t="s">
        <v>37</v>
      </c>
      <c r="V343" s="62" t="s">
        <v>37</v>
      </c>
      <c r="W343" s="62" t="s">
        <v>37</v>
      </c>
      <c r="X343" s="62" t="s">
        <v>37</v>
      </c>
      <c r="Y343" s="62" t="s">
        <v>37</v>
      </c>
      <c r="Z343" s="62" t="s">
        <v>37</v>
      </c>
      <c r="AA343" s="62" t="s">
        <v>37</v>
      </c>
      <c r="AB343" s="62" t="s">
        <v>37</v>
      </c>
      <c r="AC343" s="62" t="s">
        <v>37</v>
      </c>
      <c r="AD343" s="62" t="s">
        <v>37</v>
      </c>
      <c r="AE343" s="62" t="s">
        <v>37</v>
      </c>
      <c r="AF343" s="62" t="s">
        <v>37</v>
      </c>
      <c r="AG343" s="62" t="s">
        <v>37</v>
      </c>
      <c r="AH343" s="63" t="s">
        <v>37</v>
      </c>
      <c r="AI343" s="56"/>
    </row>
    <row r="344" spans="1:35" s="39" customFormat="1" outlineLevel="1" x14ac:dyDescent="0.15">
      <c r="A344" s="59">
        <f>OvoTotal!I252</f>
        <v>44811</v>
      </c>
      <c r="B344" s="38">
        <f t="shared" si="4"/>
        <v>37</v>
      </c>
      <c r="C344" s="89"/>
      <c r="D344" s="62"/>
      <c r="E344" s="62"/>
      <c r="F344" s="62"/>
      <c r="G344" s="62"/>
      <c r="H344" s="62"/>
      <c r="I344" s="62"/>
      <c r="J344" s="62"/>
      <c r="K344" s="62"/>
      <c r="L344" s="62"/>
      <c r="M344" s="62" t="s">
        <v>37</v>
      </c>
      <c r="N344" s="62" t="s">
        <v>37</v>
      </c>
      <c r="O344" s="62" t="s">
        <v>37</v>
      </c>
      <c r="P344" s="62" t="s">
        <v>37</v>
      </c>
      <c r="Q344" s="62" t="s">
        <v>37</v>
      </c>
      <c r="R344" s="62" t="s">
        <v>37</v>
      </c>
      <c r="S344" s="62" t="s">
        <v>37</v>
      </c>
      <c r="T344" s="62" t="s">
        <v>37</v>
      </c>
      <c r="U344" s="62" t="s">
        <v>37</v>
      </c>
      <c r="V344" s="62" t="s">
        <v>37</v>
      </c>
      <c r="W344" s="62" t="s">
        <v>37</v>
      </c>
      <c r="X344" s="62" t="s">
        <v>37</v>
      </c>
      <c r="Y344" s="62" t="s">
        <v>37</v>
      </c>
      <c r="Z344" s="62" t="s">
        <v>37</v>
      </c>
      <c r="AA344" s="62" t="s">
        <v>37</v>
      </c>
      <c r="AB344" s="62" t="s">
        <v>37</v>
      </c>
      <c r="AC344" s="62" t="s">
        <v>37</v>
      </c>
      <c r="AD344" s="62" t="s">
        <v>37</v>
      </c>
      <c r="AE344" s="62" t="s">
        <v>37</v>
      </c>
      <c r="AF344" s="62" t="s">
        <v>37</v>
      </c>
      <c r="AG344" s="62" t="s">
        <v>37</v>
      </c>
      <c r="AH344" s="63" t="s">
        <v>37</v>
      </c>
      <c r="AI344" s="56"/>
    </row>
    <row r="345" spans="1:35" s="39" customFormat="1" outlineLevel="1" x14ac:dyDescent="0.15">
      <c r="A345" s="59">
        <f>OvoTotal!I253</f>
        <v>44812</v>
      </c>
      <c r="B345" s="38">
        <f t="shared" si="4"/>
        <v>37</v>
      </c>
      <c r="C345" s="89"/>
      <c r="D345" s="62"/>
      <c r="E345" s="62"/>
      <c r="F345" s="62"/>
      <c r="G345" s="62"/>
      <c r="H345" s="62"/>
      <c r="I345" s="62"/>
      <c r="J345" s="62"/>
      <c r="K345" s="62"/>
      <c r="L345" s="62"/>
      <c r="M345" s="62" t="s">
        <v>37</v>
      </c>
      <c r="N345" s="62" t="s">
        <v>37</v>
      </c>
      <c r="O345" s="62" t="s">
        <v>37</v>
      </c>
      <c r="P345" s="62" t="s">
        <v>37</v>
      </c>
      <c r="Q345" s="62" t="s">
        <v>37</v>
      </c>
      <c r="R345" s="62" t="s">
        <v>37</v>
      </c>
      <c r="S345" s="62" t="s">
        <v>37</v>
      </c>
      <c r="T345" s="62" t="s">
        <v>37</v>
      </c>
      <c r="U345" s="62" t="s">
        <v>37</v>
      </c>
      <c r="V345" s="62" t="s">
        <v>37</v>
      </c>
      <c r="W345" s="62" t="s">
        <v>37</v>
      </c>
      <c r="X345" s="62" t="s">
        <v>37</v>
      </c>
      <c r="Y345" s="62" t="s">
        <v>37</v>
      </c>
      <c r="Z345" s="62" t="s">
        <v>37</v>
      </c>
      <c r="AA345" s="62" t="s">
        <v>37</v>
      </c>
      <c r="AB345" s="62" t="s">
        <v>37</v>
      </c>
      <c r="AC345" s="62" t="s">
        <v>37</v>
      </c>
      <c r="AD345" s="62" t="s">
        <v>37</v>
      </c>
      <c r="AE345" s="62" t="s">
        <v>37</v>
      </c>
      <c r="AF345" s="62" t="s">
        <v>37</v>
      </c>
      <c r="AG345" s="62" t="s">
        <v>37</v>
      </c>
      <c r="AH345" s="63" t="s">
        <v>37</v>
      </c>
      <c r="AI345" s="56"/>
    </row>
    <row r="346" spans="1:35" s="39" customFormat="1" x14ac:dyDescent="0.15">
      <c r="A346" s="59"/>
      <c r="B346" s="38">
        <f>SUBTOTAL(1,B339:B345)</f>
        <v>36.571428571428569</v>
      </c>
      <c r="C346" s="9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66"/>
      <c r="AI346" s="56"/>
    </row>
    <row r="347" spans="1:35" s="39" customFormat="1" outlineLevel="1" x14ac:dyDescent="0.15">
      <c r="A347" s="59">
        <f>OvoTotal!I254</f>
        <v>44813</v>
      </c>
      <c r="B347" s="38">
        <f t="shared" si="4"/>
        <v>37</v>
      </c>
      <c r="C347" s="89"/>
      <c r="D347" s="62"/>
      <c r="E347" s="62"/>
      <c r="F347" s="62"/>
      <c r="G347" s="62"/>
      <c r="H347" s="62"/>
      <c r="I347" s="62"/>
      <c r="J347" s="62"/>
      <c r="K347" s="62"/>
      <c r="L347" s="62"/>
      <c r="M347" s="62" t="s">
        <v>37</v>
      </c>
      <c r="N347" s="62" t="s">
        <v>37</v>
      </c>
      <c r="O347" s="62" t="s">
        <v>37</v>
      </c>
      <c r="P347" s="62" t="s">
        <v>37</v>
      </c>
      <c r="Q347" s="62" t="s">
        <v>37</v>
      </c>
      <c r="R347" s="62" t="s">
        <v>37</v>
      </c>
      <c r="S347" s="62" t="s">
        <v>37</v>
      </c>
      <c r="T347" s="62" t="s">
        <v>37</v>
      </c>
      <c r="U347" s="62" t="s">
        <v>37</v>
      </c>
      <c r="V347" s="62" t="s">
        <v>37</v>
      </c>
      <c r="W347" s="62" t="s">
        <v>37</v>
      </c>
      <c r="X347" s="62" t="s">
        <v>37</v>
      </c>
      <c r="Y347" s="62" t="s">
        <v>37</v>
      </c>
      <c r="Z347" s="62" t="s">
        <v>37</v>
      </c>
      <c r="AA347" s="62" t="s">
        <v>37</v>
      </c>
      <c r="AB347" s="62" t="s">
        <v>37</v>
      </c>
      <c r="AC347" s="62" t="s">
        <v>37</v>
      </c>
      <c r="AD347" s="62" t="s">
        <v>37</v>
      </c>
      <c r="AE347" s="62" t="s">
        <v>37</v>
      </c>
      <c r="AF347" s="62" t="s">
        <v>37</v>
      </c>
      <c r="AG347" s="62" t="s">
        <v>37</v>
      </c>
      <c r="AH347" s="63" t="s">
        <v>37</v>
      </c>
      <c r="AI347" s="56"/>
    </row>
    <row r="348" spans="1:35" s="39" customFormat="1" outlineLevel="1" x14ac:dyDescent="0.15">
      <c r="A348" s="59">
        <f>OvoTotal!I255</f>
        <v>44814</v>
      </c>
      <c r="B348" s="38">
        <f t="shared" si="4"/>
        <v>37</v>
      </c>
      <c r="C348" s="89"/>
      <c r="D348" s="62"/>
      <c r="E348" s="62"/>
      <c r="F348" s="62"/>
      <c r="G348" s="62"/>
      <c r="H348" s="62"/>
      <c r="I348" s="62"/>
      <c r="J348" s="62"/>
      <c r="K348" s="62"/>
      <c r="L348" s="62"/>
      <c r="M348" s="62" t="s">
        <v>37</v>
      </c>
      <c r="N348" s="62" t="s">
        <v>37</v>
      </c>
      <c r="O348" s="62" t="s">
        <v>37</v>
      </c>
      <c r="P348" s="62" t="s">
        <v>37</v>
      </c>
      <c r="Q348" s="62" t="s">
        <v>37</v>
      </c>
      <c r="R348" s="62" t="s">
        <v>37</v>
      </c>
      <c r="S348" s="62" t="s">
        <v>37</v>
      </c>
      <c r="T348" s="62" t="s">
        <v>37</v>
      </c>
      <c r="U348" s="62" t="s">
        <v>37</v>
      </c>
      <c r="V348" s="62" t="s">
        <v>37</v>
      </c>
      <c r="W348" s="62" t="s">
        <v>37</v>
      </c>
      <c r="X348" s="62" t="s">
        <v>37</v>
      </c>
      <c r="Y348" s="62" t="s">
        <v>37</v>
      </c>
      <c r="Z348" s="62" t="s">
        <v>37</v>
      </c>
      <c r="AA348" s="62" t="s">
        <v>37</v>
      </c>
      <c r="AB348" s="62" t="s">
        <v>37</v>
      </c>
      <c r="AC348" s="62" t="s">
        <v>37</v>
      </c>
      <c r="AD348" s="62" t="s">
        <v>37</v>
      </c>
      <c r="AE348" s="62" t="s">
        <v>37</v>
      </c>
      <c r="AF348" s="62" t="s">
        <v>37</v>
      </c>
      <c r="AG348" s="62" t="s">
        <v>37</v>
      </c>
      <c r="AH348" s="63" t="s">
        <v>37</v>
      </c>
      <c r="AI348" s="56"/>
    </row>
    <row r="349" spans="1:35" s="39" customFormat="1" outlineLevel="1" x14ac:dyDescent="0.15">
      <c r="A349" s="59">
        <f>OvoTotal!I256</f>
        <v>44815</v>
      </c>
      <c r="B349" s="38">
        <f t="shared" si="4"/>
        <v>37</v>
      </c>
      <c r="C349" s="89"/>
      <c r="D349" s="62"/>
      <c r="E349" s="62"/>
      <c r="F349" s="62"/>
      <c r="G349" s="62"/>
      <c r="H349" s="62"/>
      <c r="I349" s="62"/>
      <c r="J349" s="62"/>
      <c r="K349" s="62"/>
      <c r="L349" s="62"/>
      <c r="M349" s="62" t="s">
        <v>37</v>
      </c>
      <c r="N349" s="62" t="s">
        <v>37</v>
      </c>
      <c r="O349" s="62" t="s">
        <v>37</v>
      </c>
      <c r="P349" s="62" t="s">
        <v>37</v>
      </c>
      <c r="Q349" s="62" t="s">
        <v>37</v>
      </c>
      <c r="R349" s="62" t="s">
        <v>37</v>
      </c>
      <c r="S349" s="62" t="s">
        <v>37</v>
      </c>
      <c r="T349" s="62" t="s">
        <v>37</v>
      </c>
      <c r="U349" s="62" t="s">
        <v>37</v>
      </c>
      <c r="V349" s="62" t="s">
        <v>37</v>
      </c>
      <c r="W349" s="62" t="s">
        <v>37</v>
      </c>
      <c r="X349" s="62" t="s">
        <v>37</v>
      </c>
      <c r="Y349" s="62" t="s">
        <v>37</v>
      </c>
      <c r="Z349" s="62" t="s">
        <v>37</v>
      </c>
      <c r="AA349" s="62" t="s">
        <v>37</v>
      </c>
      <c r="AB349" s="62" t="s">
        <v>37</v>
      </c>
      <c r="AC349" s="62" t="s">
        <v>37</v>
      </c>
      <c r="AD349" s="62" t="s">
        <v>37</v>
      </c>
      <c r="AE349" s="62" t="s">
        <v>37</v>
      </c>
      <c r="AF349" s="62" t="s">
        <v>37</v>
      </c>
      <c r="AG349" s="62" t="s">
        <v>37</v>
      </c>
      <c r="AH349" s="63" t="s">
        <v>37</v>
      </c>
      <c r="AI349" s="56"/>
    </row>
    <row r="350" spans="1:35" s="39" customFormat="1" outlineLevel="1" x14ac:dyDescent="0.15">
      <c r="A350" s="59">
        <f>OvoTotal!I257</f>
        <v>44816</v>
      </c>
      <c r="B350" s="38">
        <f t="shared" si="4"/>
        <v>38</v>
      </c>
      <c r="C350" s="89"/>
      <c r="D350" s="62"/>
      <c r="E350" s="62"/>
      <c r="F350" s="62"/>
      <c r="G350" s="62"/>
      <c r="H350" s="62"/>
      <c r="I350" s="62"/>
      <c r="J350" s="62"/>
      <c r="K350" s="62"/>
      <c r="L350" s="62"/>
      <c r="M350" s="62" t="s">
        <v>37</v>
      </c>
      <c r="N350" s="62" t="s">
        <v>37</v>
      </c>
      <c r="O350" s="62" t="s">
        <v>37</v>
      </c>
      <c r="P350" s="62" t="s">
        <v>37</v>
      </c>
      <c r="Q350" s="62" t="s">
        <v>37</v>
      </c>
      <c r="R350" s="62" t="s">
        <v>37</v>
      </c>
      <c r="S350" s="62" t="s">
        <v>37</v>
      </c>
      <c r="T350" s="62" t="s">
        <v>37</v>
      </c>
      <c r="U350" s="62" t="s">
        <v>37</v>
      </c>
      <c r="V350" s="62" t="s">
        <v>37</v>
      </c>
      <c r="W350" s="62" t="s">
        <v>37</v>
      </c>
      <c r="X350" s="62" t="s">
        <v>37</v>
      </c>
      <c r="Y350" s="62" t="s">
        <v>37</v>
      </c>
      <c r="Z350" s="62" t="s">
        <v>37</v>
      </c>
      <c r="AA350" s="62" t="s">
        <v>37</v>
      </c>
      <c r="AB350" s="62" t="s">
        <v>37</v>
      </c>
      <c r="AC350" s="62" t="s">
        <v>37</v>
      </c>
      <c r="AD350" s="62" t="s">
        <v>37</v>
      </c>
      <c r="AE350" s="62" t="s">
        <v>37</v>
      </c>
      <c r="AF350" s="62" t="s">
        <v>37</v>
      </c>
      <c r="AG350" s="62" t="s">
        <v>37</v>
      </c>
      <c r="AH350" s="63" t="s">
        <v>37</v>
      </c>
      <c r="AI350" s="56"/>
    </row>
    <row r="351" spans="1:35" s="39" customFormat="1" outlineLevel="1" x14ac:dyDescent="0.15">
      <c r="A351" s="59">
        <f>OvoTotal!I258</f>
        <v>44817</v>
      </c>
      <c r="B351" s="38">
        <f t="shared" si="4"/>
        <v>38</v>
      </c>
      <c r="C351" s="89"/>
      <c r="D351" s="62"/>
      <c r="E351" s="62"/>
      <c r="F351" s="62"/>
      <c r="G351" s="62"/>
      <c r="H351" s="62"/>
      <c r="I351" s="62"/>
      <c r="J351" s="62"/>
      <c r="K351" s="62"/>
      <c r="L351" s="62"/>
      <c r="M351" s="62" t="s">
        <v>37</v>
      </c>
      <c r="N351" s="62" t="s">
        <v>37</v>
      </c>
      <c r="O351" s="62" t="s">
        <v>37</v>
      </c>
      <c r="P351" s="62" t="s">
        <v>37</v>
      </c>
      <c r="Q351" s="62" t="s">
        <v>37</v>
      </c>
      <c r="R351" s="62" t="s">
        <v>37</v>
      </c>
      <c r="S351" s="62" t="s">
        <v>37</v>
      </c>
      <c r="T351" s="62" t="s">
        <v>37</v>
      </c>
      <c r="U351" s="62" t="s">
        <v>37</v>
      </c>
      <c r="V351" s="62" t="s">
        <v>37</v>
      </c>
      <c r="W351" s="62" t="s">
        <v>37</v>
      </c>
      <c r="X351" s="62" t="s">
        <v>37</v>
      </c>
      <c r="Y351" s="62" t="s">
        <v>37</v>
      </c>
      <c r="Z351" s="62" t="s">
        <v>37</v>
      </c>
      <c r="AA351" s="62" t="s">
        <v>37</v>
      </c>
      <c r="AB351" s="62" t="s">
        <v>37</v>
      </c>
      <c r="AC351" s="62" t="s">
        <v>37</v>
      </c>
      <c r="AD351" s="62" t="s">
        <v>37</v>
      </c>
      <c r="AE351" s="62" t="s">
        <v>37</v>
      </c>
      <c r="AF351" s="62" t="s">
        <v>37</v>
      </c>
      <c r="AG351" s="62" t="s">
        <v>37</v>
      </c>
      <c r="AH351" s="63" t="s">
        <v>37</v>
      </c>
      <c r="AI351" s="56"/>
    </row>
    <row r="352" spans="1:35" s="39" customFormat="1" outlineLevel="1" x14ac:dyDescent="0.15">
      <c r="A352" s="59">
        <f>OvoTotal!I259</f>
        <v>44818</v>
      </c>
      <c r="B352" s="38">
        <f t="shared" si="4"/>
        <v>38</v>
      </c>
      <c r="C352" s="89"/>
      <c r="D352" s="62"/>
      <c r="E352" s="62"/>
      <c r="F352" s="62"/>
      <c r="G352" s="62"/>
      <c r="H352" s="62"/>
      <c r="I352" s="62"/>
      <c r="J352" s="62"/>
      <c r="K352" s="62"/>
      <c r="L352" s="62"/>
      <c r="M352" s="62" t="s">
        <v>37</v>
      </c>
      <c r="N352" s="62" t="s">
        <v>37</v>
      </c>
      <c r="O352" s="62" t="s">
        <v>37</v>
      </c>
      <c r="P352" s="62" t="s">
        <v>37</v>
      </c>
      <c r="Q352" s="62" t="s">
        <v>37</v>
      </c>
      <c r="R352" s="62" t="s">
        <v>37</v>
      </c>
      <c r="S352" s="62" t="s">
        <v>37</v>
      </c>
      <c r="T352" s="62" t="s">
        <v>37</v>
      </c>
      <c r="U352" s="62" t="s">
        <v>37</v>
      </c>
      <c r="V352" s="62" t="s">
        <v>37</v>
      </c>
      <c r="W352" s="62" t="s">
        <v>37</v>
      </c>
      <c r="X352" s="62" t="s">
        <v>37</v>
      </c>
      <c r="Y352" s="62" t="s">
        <v>37</v>
      </c>
      <c r="Z352" s="62" t="s">
        <v>37</v>
      </c>
      <c r="AA352" s="62" t="s">
        <v>37</v>
      </c>
      <c r="AB352" s="62" t="s">
        <v>37</v>
      </c>
      <c r="AC352" s="62" t="s">
        <v>37</v>
      </c>
      <c r="AD352" s="62" t="s">
        <v>37</v>
      </c>
      <c r="AE352" s="62" t="s">
        <v>37</v>
      </c>
      <c r="AF352" s="62" t="s">
        <v>37</v>
      </c>
      <c r="AG352" s="62" t="s">
        <v>37</v>
      </c>
      <c r="AH352" s="63" t="s">
        <v>37</v>
      </c>
      <c r="AI352" s="56"/>
    </row>
    <row r="353" spans="1:35" s="39" customFormat="1" outlineLevel="1" x14ac:dyDescent="0.15">
      <c r="A353" s="59">
        <f>OvoTotal!I260</f>
        <v>44819</v>
      </c>
      <c r="B353" s="38">
        <f t="shared" ref="B353:B425" si="5">WEEKNUM(A353,2)</f>
        <v>38</v>
      </c>
      <c r="C353" s="89"/>
      <c r="D353" s="62"/>
      <c r="E353" s="62"/>
      <c r="F353" s="62"/>
      <c r="G353" s="62"/>
      <c r="H353" s="62"/>
      <c r="I353" s="62"/>
      <c r="J353" s="62"/>
      <c r="K353" s="62"/>
      <c r="L353" s="62"/>
      <c r="M353" s="62" t="s">
        <v>37</v>
      </c>
      <c r="N353" s="62" t="s">
        <v>37</v>
      </c>
      <c r="O353" s="62" t="s">
        <v>37</v>
      </c>
      <c r="P353" s="62" t="s">
        <v>37</v>
      </c>
      <c r="Q353" s="62" t="s">
        <v>37</v>
      </c>
      <c r="R353" s="62" t="s">
        <v>37</v>
      </c>
      <c r="S353" s="62" t="s">
        <v>37</v>
      </c>
      <c r="T353" s="62" t="s">
        <v>37</v>
      </c>
      <c r="U353" s="62" t="s">
        <v>37</v>
      </c>
      <c r="V353" s="62" t="s">
        <v>37</v>
      </c>
      <c r="W353" s="62" t="s">
        <v>37</v>
      </c>
      <c r="X353" s="62" t="s">
        <v>37</v>
      </c>
      <c r="Y353" s="62" t="s">
        <v>37</v>
      </c>
      <c r="Z353" s="62" t="s">
        <v>37</v>
      </c>
      <c r="AA353" s="62" t="s">
        <v>37</v>
      </c>
      <c r="AB353" s="62" t="s">
        <v>37</v>
      </c>
      <c r="AC353" s="62" t="s">
        <v>37</v>
      </c>
      <c r="AD353" s="62" t="s">
        <v>37</v>
      </c>
      <c r="AE353" s="62" t="s">
        <v>37</v>
      </c>
      <c r="AF353" s="62" t="s">
        <v>37</v>
      </c>
      <c r="AG353" s="62" t="s">
        <v>37</v>
      </c>
      <c r="AH353" s="63" t="s">
        <v>37</v>
      </c>
      <c r="AI353" s="56"/>
    </row>
    <row r="354" spans="1:35" s="39" customFormat="1" x14ac:dyDescent="0.15">
      <c r="A354" s="59"/>
      <c r="B354" s="38">
        <f>SUBTOTAL(1,B347:B353)</f>
        <v>37.571428571428569</v>
      </c>
      <c r="C354" s="9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66"/>
      <c r="AI354" s="56"/>
    </row>
    <row r="355" spans="1:35" s="39" customFormat="1" outlineLevel="1" x14ac:dyDescent="0.15">
      <c r="A355" s="59">
        <f>OvoTotal!I261</f>
        <v>44820</v>
      </c>
      <c r="B355" s="38">
        <f t="shared" si="5"/>
        <v>38</v>
      </c>
      <c r="C355" s="89"/>
      <c r="D355" s="62"/>
      <c r="E355" s="62"/>
      <c r="F355" s="62"/>
      <c r="G355" s="62"/>
      <c r="H355" s="62"/>
      <c r="I355" s="62"/>
      <c r="J355" s="62"/>
      <c r="K355" s="62"/>
      <c r="L355" s="62"/>
      <c r="M355" s="62" t="s">
        <v>37</v>
      </c>
      <c r="N355" s="62" t="s">
        <v>37</v>
      </c>
      <c r="O355" s="62" t="s">
        <v>37</v>
      </c>
      <c r="P355" s="62" t="s">
        <v>37</v>
      </c>
      <c r="Q355" s="62" t="s">
        <v>37</v>
      </c>
      <c r="R355" s="62" t="s">
        <v>37</v>
      </c>
      <c r="S355" s="62" t="s">
        <v>37</v>
      </c>
      <c r="T355" s="62" t="s">
        <v>37</v>
      </c>
      <c r="U355" s="62" t="s">
        <v>37</v>
      </c>
      <c r="V355" s="62" t="s">
        <v>37</v>
      </c>
      <c r="W355" s="62" t="s">
        <v>37</v>
      </c>
      <c r="X355" s="62" t="s">
        <v>37</v>
      </c>
      <c r="Y355" s="62" t="s">
        <v>37</v>
      </c>
      <c r="Z355" s="62" t="s">
        <v>37</v>
      </c>
      <c r="AA355" s="62" t="s">
        <v>37</v>
      </c>
      <c r="AB355" s="62" t="s">
        <v>37</v>
      </c>
      <c r="AC355" s="62" t="s">
        <v>37</v>
      </c>
      <c r="AD355" s="62" t="s">
        <v>37</v>
      </c>
      <c r="AE355" s="62" t="s">
        <v>37</v>
      </c>
      <c r="AF355" s="62" t="s">
        <v>37</v>
      </c>
      <c r="AG355" s="62" t="s">
        <v>37</v>
      </c>
      <c r="AH355" s="63" t="s">
        <v>37</v>
      </c>
      <c r="AI355" s="56"/>
    </row>
    <row r="356" spans="1:35" s="39" customFormat="1" outlineLevel="1" x14ac:dyDescent="0.15">
      <c r="A356" s="59">
        <f>OvoTotal!I262</f>
        <v>44821</v>
      </c>
      <c r="B356" s="38">
        <f t="shared" si="5"/>
        <v>38</v>
      </c>
      <c r="C356" s="89"/>
      <c r="D356" s="62"/>
      <c r="E356" s="62"/>
      <c r="F356" s="62"/>
      <c r="G356" s="62"/>
      <c r="H356" s="62"/>
      <c r="I356" s="62"/>
      <c r="J356" s="62"/>
      <c r="K356" s="62"/>
      <c r="L356" s="62"/>
      <c r="M356" s="62" t="s">
        <v>37</v>
      </c>
      <c r="N356" s="62" t="s">
        <v>37</v>
      </c>
      <c r="O356" s="62" t="s">
        <v>37</v>
      </c>
      <c r="P356" s="62" t="s">
        <v>37</v>
      </c>
      <c r="Q356" s="62" t="s">
        <v>37</v>
      </c>
      <c r="R356" s="62" t="s">
        <v>37</v>
      </c>
      <c r="S356" s="62" t="s">
        <v>37</v>
      </c>
      <c r="T356" s="62" t="s">
        <v>37</v>
      </c>
      <c r="U356" s="62" t="s">
        <v>37</v>
      </c>
      <c r="V356" s="62" t="s">
        <v>37</v>
      </c>
      <c r="W356" s="62" t="s">
        <v>37</v>
      </c>
      <c r="X356" s="62" t="s">
        <v>37</v>
      </c>
      <c r="Y356" s="62" t="s">
        <v>37</v>
      </c>
      <c r="Z356" s="62" t="s">
        <v>37</v>
      </c>
      <c r="AA356" s="62" t="s">
        <v>37</v>
      </c>
      <c r="AB356" s="62" t="s">
        <v>37</v>
      </c>
      <c r="AC356" s="62" t="s">
        <v>37</v>
      </c>
      <c r="AD356" s="62" t="s">
        <v>37</v>
      </c>
      <c r="AE356" s="62" t="s">
        <v>37</v>
      </c>
      <c r="AF356" s="62" t="s">
        <v>37</v>
      </c>
      <c r="AG356" s="62" t="s">
        <v>37</v>
      </c>
      <c r="AH356" s="63" t="s">
        <v>37</v>
      </c>
      <c r="AI356" s="56"/>
    </row>
    <row r="357" spans="1:35" s="39" customFormat="1" outlineLevel="1" x14ac:dyDescent="0.15">
      <c r="A357" s="59">
        <f>OvoTotal!I263</f>
        <v>44822</v>
      </c>
      <c r="B357" s="38">
        <f t="shared" si="5"/>
        <v>38</v>
      </c>
      <c r="C357" s="89"/>
      <c r="D357" s="62"/>
      <c r="E357" s="62"/>
      <c r="F357" s="62"/>
      <c r="G357" s="62"/>
      <c r="H357" s="62"/>
      <c r="I357" s="62"/>
      <c r="J357" s="62"/>
      <c r="K357" s="62"/>
      <c r="L357" s="62"/>
      <c r="M357" s="62" t="s">
        <v>37</v>
      </c>
      <c r="N357" s="62" t="s">
        <v>37</v>
      </c>
      <c r="O357" s="62" t="s">
        <v>37</v>
      </c>
      <c r="P357" s="62" t="s">
        <v>37</v>
      </c>
      <c r="Q357" s="62" t="s">
        <v>37</v>
      </c>
      <c r="R357" s="62" t="s">
        <v>37</v>
      </c>
      <c r="S357" s="62" t="s">
        <v>37</v>
      </c>
      <c r="T357" s="62" t="s">
        <v>37</v>
      </c>
      <c r="U357" s="62" t="s">
        <v>37</v>
      </c>
      <c r="V357" s="62" t="s">
        <v>37</v>
      </c>
      <c r="W357" s="62" t="s">
        <v>37</v>
      </c>
      <c r="X357" s="62" t="s">
        <v>37</v>
      </c>
      <c r="Y357" s="62" t="s">
        <v>37</v>
      </c>
      <c r="Z357" s="62" t="s">
        <v>37</v>
      </c>
      <c r="AA357" s="62" t="s">
        <v>37</v>
      </c>
      <c r="AB357" s="62" t="s">
        <v>37</v>
      </c>
      <c r="AC357" s="62" t="s">
        <v>37</v>
      </c>
      <c r="AD357" s="62" t="s">
        <v>37</v>
      </c>
      <c r="AE357" s="62" t="s">
        <v>37</v>
      </c>
      <c r="AF357" s="62" t="s">
        <v>37</v>
      </c>
      <c r="AG357" s="62" t="s">
        <v>37</v>
      </c>
      <c r="AH357" s="63" t="s">
        <v>37</v>
      </c>
      <c r="AI357" s="56"/>
    </row>
    <row r="358" spans="1:35" s="39" customFormat="1" outlineLevel="1" x14ac:dyDescent="0.15">
      <c r="A358" s="59">
        <f>OvoTotal!I264</f>
        <v>44823</v>
      </c>
      <c r="B358" s="38">
        <f t="shared" si="5"/>
        <v>39</v>
      </c>
      <c r="C358" s="89"/>
      <c r="D358" s="62"/>
      <c r="E358" s="62"/>
      <c r="F358" s="62"/>
      <c r="G358" s="62"/>
      <c r="H358" s="62"/>
      <c r="I358" s="62"/>
      <c r="J358" s="62"/>
      <c r="K358" s="62"/>
      <c r="L358" s="62"/>
      <c r="M358" s="62" t="s">
        <v>37</v>
      </c>
      <c r="N358" s="62" t="s">
        <v>37</v>
      </c>
      <c r="O358" s="62" t="s">
        <v>37</v>
      </c>
      <c r="P358" s="62" t="s">
        <v>37</v>
      </c>
      <c r="Q358" s="62" t="s">
        <v>37</v>
      </c>
      <c r="R358" s="62" t="s">
        <v>37</v>
      </c>
      <c r="S358" s="62" t="s">
        <v>37</v>
      </c>
      <c r="T358" s="62" t="s">
        <v>37</v>
      </c>
      <c r="U358" s="62" t="s">
        <v>37</v>
      </c>
      <c r="V358" s="62" t="s">
        <v>37</v>
      </c>
      <c r="W358" s="62" t="s">
        <v>37</v>
      </c>
      <c r="X358" s="62" t="s">
        <v>37</v>
      </c>
      <c r="Y358" s="62" t="s">
        <v>37</v>
      </c>
      <c r="Z358" s="62" t="s">
        <v>37</v>
      </c>
      <c r="AA358" s="62" t="s">
        <v>37</v>
      </c>
      <c r="AB358" s="62" t="s">
        <v>37</v>
      </c>
      <c r="AC358" s="62" t="s">
        <v>37</v>
      </c>
      <c r="AD358" s="62" t="s">
        <v>37</v>
      </c>
      <c r="AE358" s="62" t="s">
        <v>37</v>
      </c>
      <c r="AF358" s="62" t="s">
        <v>37</v>
      </c>
      <c r="AG358" s="62" t="s">
        <v>37</v>
      </c>
      <c r="AH358" s="63" t="s">
        <v>37</v>
      </c>
      <c r="AI358" s="56"/>
    </row>
    <row r="359" spans="1:35" s="39" customFormat="1" outlineLevel="1" x14ac:dyDescent="0.15">
      <c r="A359" s="59">
        <f>OvoTotal!I265</f>
        <v>44824</v>
      </c>
      <c r="B359" s="38">
        <f t="shared" si="5"/>
        <v>39</v>
      </c>
      <c r="C359" s="89"/>
      <c r="D359" s="62"/>
      <c r="E359" s="62"/>
      <c r="F359" s="62"/>
      <c r="G359" s="62"/>
      <c r="H359" s="62"/>
      <c r="I359" s="62"/>
      <c r="J359" s="62"/>
      <c r="K359" s="62"/>
      <c r="L359" s="62"/>
      <c r="M359" s="62" t="s">
        <v>37</v>
      </c>
      <c r="N359" s="62" t="s">
        <v>37</v>
      </c>
      <c r="O359" s="62" t="s">
        <v>37</v>
      </c>
      <c r="P359" s="62" t="s">
        <v>37</v>
      </c>
      <c r="Q359" s="62" t="s">
        <v>37</v>
      </c>
      <c r="R359" s="62" t="s">
        <v>37</v>
      </c>
      <c r="S359" s="62" t="s">
        <v>37</v>
      </c>
      <c r="T359" s="62" t="s">
        <v>37</v>
      </c>
      <c r="U359" s="62" t="s">
        <v>37</v>
      </c>
      <c r="V359" s="62" t="s">
        <v>37</v>
      </c>
      <c r="W359" s="62" t="s">
        <v>37</v>
      </c>
      <c r="X359" s="62" t="s">
        <v>37</v>
      </c>
      <c r="Y359" s="62" t="s">
        <v>37</v>
      </c>
      <c r="Z359" s="62" t="s">
        <v>37</v>
      </c>
      <c r="AA359" s="62" t="s">
        <v>37</v>
      </c>
      <c r="AB359" s="62" t="s">
        <v>37</v>
      </c>
      <c r="AC359" s="62" t="s">
        <v>37</v>
      </c>
      <c r="AD359" s="62" t="s">
        <v>37</v>
      </c>
      <c r="AE359" s="62" t="s">
        <v>37</v>
      </c>
      <c r="AF359" s="62" t="s">
        <v>37</v>
      </c>
      <c r="AG359" s="62" t="s">
        <v>37</v>
      </c>
      <c r="AH359" s="63" t="s">
        <v>37</v>
      </c>
      <c r="AI359" s="56"/>
    </row>
    <row r="360" spans="1:35" s="39" customFormat="1" outlineLevel="1" x14ac:dyDescent="0.15">
      <c r="A360" s="59">
        <f>OvoTotal!I266</f>
        <v>44825</v>
      </c>
      <c r="B360" s="38">
        <f t="shared" si="5"/>
        <v>39</v>
      </c>
      <c r="C360" s="89"/>
      <c r="D360" s="62"/>
      <c r="E360" s="62"/>
      <c r="F360" s="62"/>
      <c r="G360" s="62"/>
      <c r="H360" s="62"/>
      <c r="I360" s="62"/>
      <c r="J360" s="62"/>
      <c r="K360" s="62"/>
      <c r="L360" s="62"/>
      <c r="M360" s="62" t="s">
        <v>37</v>
      </c>
      <c r="N360" s="62" t="s">
        <v>37</v>
      </c>
      <c r="O360" s="62" t="s">
        <v>37</v>
      </c>
      <c r="P360" s="62" t="s">
        <v>37</v>
      </c>
      <c r="Q360" s="62" t="s">
        <v>37</v>
      </c>
      <c r="R360" s="62" t="s">
        <v>37</v>
      </c>
      <c r="S360" s="62" t="s">
        <v>37</v>
      </c>
      <c r="T360" s="62" t="s">
        <v>37</v>
      </c>
      <c r="U360" s="62" t="s">
        <v>37</v>
      </c>
      <c r="V360" s="62" t="s">
        <v>37</v>
      </c>
      <c r="W360" s="62" t="s">
        <v>37</v>
      </c>
      <c r="X360" s="62" t="s">
        <v>37</v>
      </c>
      <c r="Y360" s="62" t="s">
        <v>37</v>
      </c>
      <c r="Z360" s="62" t="s">
        <v>37</v>
      </c>
      <c r="AA360" s="62" t="s">
        <v>37</v>
      </c>
      <c r="AB360" s="62" t="s">
        <v>37</v>
      </c>
      <c r="AC360" s="62" t="s">
        <v>37</v>
      </c>
      <c r="AD360" s="62" t="s">
        <v>37</v>
      </c>
      <c r="AE360" s="62" t="s">
        <v>37</v>
      </c>
      <c r="AF360" s="62" t="s">
        <v>37</v>
      </c>
      <c r="AG360" s="62" t="s">
        <v>37</v>
      </c>
      <c r="AH360" s="63" t="s">
        <v>37</v>
      </c>
      <c r="AI360" s="56"/>
    </row>
    <row r="361" spans="1:35" s="39" customFormat="1" outlineLevel="1" x14ac:dyDescent="0.15">
      <c r="A361" s="59">
        <f>OvoTotal!I267</f>
        <v>44826</v>
      </c>
      <c r="B361" s="38">
        <f t="shared" si="5"/>
        <v>39</v>
      </c>
      <c r="C361" s="89"/>
      <c r="D361" s="62"/>
      <c r="E361" s="62"/>
      <c r="F361" s="62"/>
      <c r="G361" s="62"/>
      <c r="H361" s="62"/>
      <c r="I361" s="62"/>
      <c r="J361" s="62"/>
      <c r="K361" s="62"/>
      <c r="L361" s="62"/>
      <c r="M361" s="62" t="s">
        <v>37</v>
      </c>
      <c r="N361" s="62" t="s">
        <v>37</v>
      </c>
      <c r="O361" s="62" t="s">
        <v>37</v>
      </c>
      <c r="P361" s="62" t="s">
        <v>37</v>
      </c>
      <c r="Q361" s="62" t="s">
        <v>37</v>
      </c>
      <c r="R361" s="62" t="s">
        <v>37</v>
      </c>
      <c r="S361" s="62" t="s">
        <v>37</v>
      </c>
      <c r="T361" s="62" t="s">
        <v>37</v>
      </c>
      <c r="U361" s="62" t="s">
        <v>37</v>
      </c>
      <c r="V361" s="62" t="s">
        <v>37</v>
      </c>
      <c r="W361" s="62" t="s">
        <v>37</v>
      </c>
      <c r="X361" s="62" t="s">
        <v>37</v>
      </c>
      <c r="Y361" s="62" t="s">
        <v>37</v>
      </c>
      <c r="Z361" s="62" t="s">
        <v>37</v>
      </c>
      <c r="AA361" s="62" t="s">
        <v>37</v>
      </c>
      <c r="AB361" s="62" t="s">
        <v>37</v>
      </c>
      <c r="AC361" s="62" t="s">
        <v>37</v>
      </c>
      <c r="AD361" s="62" t="s">
        <v>37</v>
      </c>
      <c r="AE361" s="62" t="s">
        <v>37</v>
      </c>
      <c r="AF361" s="62" t="s">
        <v>37</v>
      </c>
      <c r="AG361" s="62" t="s">
        <v>37</v>
      </c>
      <c r="AH361" s="63" t="s">
        <v>37</v>
      </c>
      <c r="AI361" s="56"/>
    </row>
    <row r="362" spans="1:35" s="39" customFormat="1" x14ac:dyDescent="0.15">
      <c r="A362" s="59"/>
      <c r="B362" s="38">
        <f>SUBTOTAL(1,B355:B361)</f>
        <v>38.571428571428569</v>
      </c>
      <c r="C362" s="9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66"/>
      <c r="AI362" s="56"/>
    </row>
    <row r="363" spans="1:35" s="39" customFormat="1" outlineLevel="1" x14ac:dyDescent="0.15">
      <c r="A363" s="59">
        <f>OvoTotal!I268</f>
        <v>44827</v>
      </c>
      <c r="B363" s="38">
        <f t="shared" si="5"/>
        <v>39</v>
      </c>
      <c r="C363" s="89"/>
      <c r="D363" s="62"/>
      <c r="E363" s="62"/>
      <c r="F363" s="62"/>
      <c r="G363" s="62"/>
      <c r="H363" s="62"/>
      <c r="I363" s="62"/>
      <c r="J363" s="62"/>
      <c r="K363" s="62"/>
      <c r="L363" s="62"/>
      <c r="M363" s="62" t="s">
        <v>37</v>
      </c>
      <c r="N363" s="62" t="s">
        <v>37</v>
      </c>
      <c r="O363" s="62" t="s">
        <v>37</v>
      </c>
      <c r="P363" s="62" t="s">
        <v>37</v>
      </c>
      <c r="Q363" s="62" t="s">
        <v>37</v>
      </c>
      <c r="R363" s="62" t="s">
        <v>37</v>
      </c>
      <c r="S363" s="62" t="s">
        <v>37</v>
      </c>
      <c r="T363" s="62" t="s">
        <v>37</v>
      </c>
      <c r="U363" s="62" t="s">
        <v>37</v>
      </c>
      <c r="V363" s="62" t="s">
        <v>37</v>
      </c>
      <c r="W363" s="62" t="s">
        <v>37</v>
      </c>
      <c r="X363" s="62" t="s">
        <v>37</v>
      </c>
      <c r="Y363" s="62" t="s">
        <v>37</v>
      </c>
      <c r="Z363" s="62" t="s">
        <v>37</v>
      </c>
      <c r="AA363" s="62" t="s">
        <v>37</v>
      </c>
      <c r="AB363" s="62" t="s">
        <v>37</v>
      </c>
      <c r="AC363" s="62" t="s">
        <v>37</v>
      </c>
      <c r="AD363" s="62" t="s">
        <v>37</v>
      </c>
      <c r="AE363" s="62" t="s">
        <v>37</v>
      </c>
      <c r="AF363" s="62" t="s">
        <v>37</v>
      </c>
      <c r="AG363" s="62" t="s">
        <v>37</v>
      </c>
      <c r="AH363" s="63" t="s">
        <v>37</v>
      </c>
      <c r="AI363" s="56"/>
    </row>
    <row r="364" spans="1:35" s="39" customFormat="1" outlineLevel="1" x14ac:dyDescent="0.15">
      <c r="A364" s="59">
        <f>OvoTotal!I269</f>
        <v>44828</v>
      </c>
      <c r="B364" s="38">
        <f t="shared" si="5"/>
        <v>39</v>
      </c>
      <c r="C364" s="89"/>
      <c r="D364" s="62"/>
      <c r="E364" s="62"/>
      <c r="F364" s="62"/>
      <c r="G364" s="62"/>
      <c r="H364" s="62"/>
      <c r="I364" s="62"/>
      <c r="J364" s="62"/>
      <c r="K364" s="62"/>
      <c r="L364" s="62"/>
      <c r="M364" s="62" t="s">
        <v>37</v>
      </c>
      <c r="N364" s="62" t="s">
        <v>37</v>
      </c>
      <c r="O364" s="62" t="s">
        <v>37</v>
      </c>
      <c r="P364" s="62" t="s">
        <v>37</v>
      </c>
      <c r="Q364" s="62" t="s">
        <v>37</v>
      </c>
      <c r="R364" s="62" t="s">
        <v>37</v>
      </c>
      <c r="S364" s="62" t="s">
        <v>37</v>
      </c>
      <c r="T364" s="62" t="s">
        <v>37</v>
      </c>
      <c r="U364" s="62" t="s">
        <v>37</v>
      </c>
      <c r="V364" s="62" t="s">
        <v>37</v>
      </c>
      <c r="W364" s="62" t="s">
        <v>37</v>
      </c>
      <c r="X364" s="62" t="s">
        <v>37</v>
      </c>
      <c r="Y364" s="62" t="s">
        <v>37</v>
      </c>
      <c r="Z364" s="62" t="s">
        <v>37</v>
      </c>
      <c r="AA364" s="62" t="s">
        <v>37</v>
      </c>
      <c r="AB364" s="62" t="s">
        <v>37</v>
      </c>
      <c r="AC364" s="62" t="s">
        <v>37</v>
      </c>
      <c r="AD364" s="62" t="s">
        <v>37</v>
      </c>
      <c r="AE364" s="62" t="s">
        <v>37</v>
      </c>
      <c r="AF364" s="62" t="s">
        <v>37</v>
      </c>
      <c r="AG364" s="62" t="s">
        <v>37</v>
      </c>
      <c r="AH364" s="63" t="s">
        <v>37</v>
      </c>
      <c r="AI364" s="56"/>
    </row>
    <row r="365" spans="1:35" s="39" customFormat="1" outlineLevel="1" x14ac:dyDescent="0.15">
      <c r="A365" s="59">
        <f>OvoTotal!I270</f>
        <v>44829</v>
      </c>
      <c r="B365" s="38">
        <f t="shared" si="5"/>
        <v>39</v>
      </c>
      <c r="C365" s="89"/>
      <c r="D365" s="62"/>
      <c r="E365" s="62"/>
      <c r="F365" s="62"/>
      <c r="G365" s="62"/>
      <c r="H365" s="62"/>
      <c r="I365" s="62"/>
      <c r="J365" s="62"/>
      <c r="K365" s="62"/>
      <c r="L365" s="62"/>
      <c r="M365" s="62" t="s">
        <v>37</v>
      </c>
      <c r="N365" s="62" t="s">
        <v>37</v>
      </c>
      <c r="O365" s="62" t="s">
        <v>37</v>
      </c>
      <c r="P365" s="62" t="s">
        <v>37</v>
      </c>
      <c r="Q365" s="62" t="s">
        <v>37</v>
      </c>
      <c r="R365" s="62" t="s">
        <v>37</v>
      </c>
      <c r="S365" s="62" t="s">
        <v>37</v>
      </c>
      <c r="T365" s="62" t="s">
        <v>37</v>
      </c>
      <c r="U365" s="62" t="s">
        <v>37</v>
      </c>
      <c r="V365" s="62" t="s">
        <v>37</v>
      </c>
      <c r="W365" s="62" t="s">
        <v>37</v>
      </c>
      <c r="X365" s="62" t="s">
        <v>37</v>
      </c>
      <c r="Y365" s="62" t="s">
        <v>37</v>
      </c>
      <c r="Z365" s="62" t="s">
        <v>37</v>
      </c>
      <c r="AA365" s="62" t="s">
        <v>37</v>
      </c>
      <c r="AB365" s="62" t="s">
        <v>37</v>
      </c>
      <c r="AC365" s="62" t="s">
        <v>37</v>
      </c>
      <c r="AD365" s="62" t="s">
        <v>37</v>
      </c>
      <c r="AE365" s="62" t="s">
        <v>37</v>
      </c>
      <c r="AF365" s="62" t="s">
        <v>37</v>
      </c>
      <c r="AG365" s="62" t="s">
        <v>37</v>
      </c>
      <c r="AH365" s="63" t="s">
        <v>37</v>
      </c>
      <c r="AI365" s="56"/>
    </row>
    <row r="366" spans="1:35" s="39" customFormat="1" outlineLevel="1" x14ac:dyDescent="0.15">
      <c r="A366" s="59">
        <f>OvoTotal!I271</f>
        <v>44830</v>
      </c>
      <c r="B366" s="38">
        <f t="shared" si="5"/>
        <v>40</v>
      </c>
      <c r="C366" s="89"/>
      <c r="D366" s="62"/>
      <c r="E366" s="62"/>
      <c r="F366" s="62"/>
      <c r="G366" s="62"/>
      <c r="H366" s="62"/>
      <c r="I366" s="62"/>
      <c r="J366" s="62"/>
      <c r="K366" s="62"/>
      <c r="L366" s="62"/>
      <c r="M366" s="62" t="s">
        <v>37</v>
      </c>
      <c r="N366" s="62" t="s">
        <v>37</v>
      </c>
      <c r="O366" s="62" t="s">
        <v>37</v>
      </c>
      <c r="P366" s="62" t="s">
        <v>37</v>
      </c>
      <c r="Q366" s="62" t="s">
        <v>37</v>
      </c>
      <c r="R366" s="62" t="s">
        <v>37</v>
      </c>
      <c r="S366" s="62" t="s">
        <v>37</v>
      </c>
      <c r="T366" s="62" t="s">
        <v>37</v>
      </c>
      <c r="U366" s="62" t="s">
        <v>37</v>
      </c>
      <c r="V366" s="62" t="s">
        <v>37</v>
      </c>
      <c r="W366" s="62" t="s">
        <v>37</v>
      </c>
      <c r="X366" s="62" t="s">
        <v>37</v>
      </c>
      <c r="Y366" s="62" t="s">
        <v>37</v>
      </c>
      <c r="Z366" s="62" t="s">
        <v>37</v>
      </c>
      <c r="AA366" s="62" t="s">
        <v>37</v>
      </c>
      <c r="AB366" s="62" t="s">
        <v>37</v>
      </c>
      <c r="AC366" s="62" t="s">
        <v>37</v>
      </c>
      <c r="AD366" s="62" t="s">
        <v>37</v>
      </c>
      <c r="AE366" s="62" t="s">
        <v>37</v>
      </c>
      <c r="AF366" s="62" t="s">
        <v>37</v>
      </c>
      <c r="AG366" s="62" t="s">
        <v>37</v>
      </c>
      <c r="AH366" s="63" t="s">
        <v>37</v>
      </c>
      <c r="AI366" s="56"/>
    </row>
    <row r="367" spans="1:35" s="39" customFormat="1" outlineLevel="1" x14ac:dyDescent="0.15">
      <c r="A367" s="59">
        <f>OvoTotal!I272</f>
        <v>44831</v>
      </c>
      <c r="B367" s="38">
        <f t="shared" si="5"/>
        <v>40</v>
      </c>
      <c r="C367" s="89"/>
      <c r="D367" s="62"/>
      <c r="E367" s="62"/>
      <c r="F367" s="62"/>
      <c r="G367" s="62"/>
      <c r="H367" s="62"/>
      <c r="I367" s="62"/>
      <c r="J367" s="62"/>
      <c r="K367" s="62"/>
      <c r="L367" s="62"/>
      <c r="M367" s="62" t="s">
        <v>37</v>
      </c>
      <c r="N367" s="62" t="s">
        <v>37</v>
      </c>
      <c r="O367" s="62" t="s">
        <v>37</v>
      </c>
      <c r="P367" s="62" t="s">
        <v>37</v>
      </c>
      <c r="Q367" s="62" t="s">
        <v>37</v>
      </c>
      <c r="R367" s="62" t="s">
        <v>37</v>
      </c>
      <c r="S367" s="62" t="s">
        <v>37</v>
      </c>
      <c r="T367" s="62" t="s">
        <v>37</v>
      </c>
      <c r="U367" s="62" t="s">
        <v>37</v>
      </c>
      <c r="V367" s="62" t="s">
        <v>37</v>
      </c>
      <c r="W367" s="62" t="s">
        <v>37</v>
      </c>
      <c r="X367" s="62" t="s">
        <v>37</v>
      </c>
      <c r="Y367" s="62" t="s">
        <v>37</v>
      </c>
      <c r="Z367" s="62" t="s">
        <v>37</v>
      </c>
      <c r="AA367" s="62" t="s">
        <v>37</v>
      </c>
      <c r="AB367" s="62" t="s">
        <v>37</v>
      </c>
      <c r="AC367" s="62" t="s">
        <v>37</v>
      </c>
      <c r="AD367" s="62" t="s">
        <v>37</v>
      </c>
      <c r="AE367" s="62" t="s">
        <v>37</v>
      </c>
      <c r="AF367" s="62" t="s">
        <v>37</v>
      </c>
      <c r="AG367" s="62" t="s">
        <v>37</v>
      </c>
      <c r="AH367" s="63" t="s">
        <v>37</v>
      </c>
      <c r="AI367" s="56"/>
    </row>
    <row r="368" spans="1:35" s="39" customFormat="1" outlineLevel="1" x14ac:dyDescent="0.15">
      <c r="A368" s="59">
        <f>OvoTotal!I273</f>
        <v>44832</v>
      </c>
      <c r="B368" s="38">
        <f t="shared" si="5"/>
        <v>40</v>
      </c>
      <c r="C368" s="89"/>
      <c r="D368" s="62"/>
      <c r="E368" s="62"/>
      <c r="F368" s="62"/>
      <c r="G368" s="62"/>
      <c r="H368" s="62"/>
      <c r="I368" s="62"/>
      <c r="J368" s="62"/>
      <c r="K368" s="62"/>
      <c r="L368" s="62"/>
      <c r="M368" s="62" t="s">
        <v>37</v>
      </c>
      <c r="N368" s="62" t="s">
        <v>37</v>
      </c>
      <c r="O368" s="62" t="s">
        <v>37</v>
      </c>
      <c r="P368" s="62" t="s">
        <v>37</v>
      </c>
      <c r="Q368" s="62" t="s">
        <v>37</v>
      </c>
      <c r="R368" s="62" t="s">
        <v>37</v>
      </c>
      <c r="S368" s="62" t="s">
        <v>37</v>
      </c>
      <c r="T368" s="62" t="s">
        <v>37</v>
      </c>
      <c r="U368" s="62" t="s">
        <v>37</v>
      </c>
      <c r="V368" s="62" t="s">
        <v>37</v>
      </c>
      <c r="W368" s="62" t="s">
        <v>37</v>
      </c>
      <c r="X368" s="62" t="s">
        <v>37</v>
      </c>
      <c r="Y368" s="62" t="s">
        <v>37</v>
      </c>
      <c r="Z368" s="62" t="s">
        <v>37</v>
      </c>
      <c r="AA368" s="62" t="s">
        <v>37</v>
      </c>
      <c r="AB368" s="62" t="s">
        <v>37</v>
      </c>
      <c r="AC368" s="62" t="s">
        <v>37</v>
      </c>
      <c r="AD368" s="62" t="s">
        <v>37</v>
      </c>
      <c r="AE368" s="62" t="s">
        <v>37</v>
      </c>
      <c r="AF368" s="62" t="s">
        <v>37</v>
      </c>
      <c r="AG368" s="62" t="s">
        <v>37</v>
      </c>
      <c r="AH368" s="63" t="s">
        <v>37</v>
      </c>
      <c r="AI368" s="56"/>
    </row>
    <row r="369" spans="1:35" s="39" customFormat="1" outlineLevel="1" x14ac:dyDescent="0.15">
      <c r="A369" s="59">
        <f>OvoTotal!I274</f>
        <v>44833</v>
      </c>
      <c r="B369" s="38">
        <f t="shared" si="5"/>
        <v>40</v>
      </c>
      <c r="C369" s="89"/>
      <c r="D369" s="62"/>
      <c r="E369" s="62"/>
      <c r="F369" s="62"/>
      <c r="G369" s="62"/>
      <c r="H369" s="62"/>
      <c r="I369" s="62"/>
      <c r="J369" s="62"/>
      <c r="K369" s="62"/>
      <c r="L369" s="62"/>
      <c r="M369" s="62" t="s">
        <v>37</v>
      </c>
      <c r="N369" s="62" t="s">
        <v>37</v>
      </c>
      <c r="O369" s="62" t="s">
        <v>37</v>
      </c>
      <c r="P369" s="62" t="s">
        <v>37</v>
      </c>
      <c r="Q369" s="62" t="s">
        <v>37</v>
      </c>
      <c r="R369" s="62" t="s">
        <v>37</v>
      </c>
      <c r="S369" s="62" t="s">
        <v>37</v>
      </c>
      <c r="T369" s="62" t="s">
        <v>37</v>
      </c>
      <c r="U369" s="62" t="s">
        <v>37</v>
      </c>
      <c r="V369" s="62" t="s">
        <v>37</v>
      </c>
      <c r="W369" s="62" t="s">
        <v>37</v>
      </c>
      <c r="X369" s="62" t="s">
        <v>37</v>
      </c>
      <c r="Y369" s="62" t="s">
        <v>37</v>
      </c>
      <c r="Z369" s="62" t="s">
        <v>37</v>
      </c>
      <c r="AA369" s="62" t="s">
        <v>37</v>
      </c>
      <c r="AB369" s="62" t="s">
        <v>37</v>
      </c>
      <c r="AC369" s="62" t="s">
        <v>37</v>
      </c>
      <c r="AD369" s="62" t="s">
        <v>37</v>
      </c>
      <c r="AE369" s="62" t="s">
        <v>37</v>
      </c>
      <c r="AF369" s="62" t="s">
        <v>37</v>
      </c>
      <c r="AG369" s="62" t="s">
        <v>37</v>
      </c>
      <c r="AH369" s="63" t="s">
        <v>37</v>
      </c>
      <c r="AI369" s="56"/>
    </row>
    <row r="370" spans="1:35" s="39" customFormat="1" x14ac:dyDescent="0.15">
      <c r="A370" s="59"/>
      <c r="B370" s="38">
        <f>SUBTOTAL(1,B363:B369)</f>
        <v>39.571428571428569</v>
      </c>
      <c r="C370" s="9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66"/>
      <c r="AI370" s="56"/>
    </row>
    <row r="371" spans="1:35" s="39" customFormat="1" outlineLevel="1" x14ac:dyDescent="0.15">
      <c r="A371" s="59">
        <f>OvoTotal!I275</f>
        <v>44834</v>
      </c>
      <c r="B371" s="38">
        <f t="shared" si="5"/>
        <v>40</v>
      </c>
      <c r="C371" s="89"/>
      <c r="D371" s="62"/>
      <c r="E371" s="62"/>
      <c r="F371" s="62"/>
      <c r="G371" s="62"/>
      <c r="H371" s="62"/>
      <c r="I371" s="62"/>
      <c r="J371" s="62"/>
      <c r="K371" s="62"/>
      <c r="L371" s="62"/>
      <c r="M371" s="62" t="s">
        <v>37</v>
      </c>
      <c r="N371" s="62" t="s">
        <v>37</v>
      </c>
      <c r="O371" s="62" t="s">
        <v>37</v>
      </c>
      <c r="P371" s="62" t="s">
        <v>37</v>
      </c>
      <c r="Q371" s="62" t="s">
        <v>37</v>
      </c>
      <c r="R371" s="62" t="s">
        <v>37</v>
      </c>
      <c r="S371" s="62" t="s">
        <v>37</v>
      </c>
      <c r="T371" s="62" t="s">
        <v>37</v>
      </c>
      <c r="U371" s="62" t="s">
        <v>37</v>
      </c>
      <c r="V371" s="62" t="s">
        <v>37</v>
      </c>
      <c r="W371" s="62" t="s">
        <v>37</v>
      </c>
      <c r="X371" s="62" t="s">
        <v>37</v>
      </c>
      <c r="Y371" s="62" t="s">
        <v>37</v>
      </c>
      <c r="Z371" s="62" t="s">
        <v>37</v>
      </c>
      <c r="AA371" s="62" t="s">
        <v>37</v>
      </c>
      <c r="AB371" s="62" t="s">
        <v>37</v>
      </c>
      <c r="AC371" s="62" t="s">
        <v>37</v>
      </c>
      <c r="AD371" s="62" t="s">
        <v>37</v>
      </c>
      <c r="AE371" s="62" t="s">
        <v>37</v>
      </c>
      <c r="AF371" s="62" t="s">
        <v>37</v>
      </c>
      <c r="AG371" s="62" t="s">
        <v>37</v>
      </c>
      <c r="AH371" s="63" t="s">
        <v>37</v>
      </c>
      <c r="AI371" s="56"/>
    </row>
    <row r="372" spans="1:35" s="39" customFormat="1" outlineLevel="1" x14ac:dyDescent="0.15">
      <c r="A372" s="59">
        <f>OvoTotal!I276</f>
        <v>44835</v>
      </c>
      <c r="B372" s="38">
        <f t="shared" si="5"/>
        <v>40</v>
      </c>
      <c r="C372" s="89"/>
      <c r="D372" s="62"/>
      <c r="E372" s="62"/>
      <c r="F372" s="62"/>
      <c r="G372" s="62"/>
      <c r="H372" s="62"/>
      <c r="I372" s="62"/>
      <c r="J372" s="62"/>
      <c r="K372" s="62"/>
      <c r="L372" s="62"/>
      <c r="M372" s="62" t="s">
        <v>37</v>
      </c>
      <c r="N372" s="62" t="s">
        <v>37</v>
      </c>
      <c r="O372" s="62" t="s">
        <v>37</v>
      </c>
      <c r="P372" s="62" t="s">
        <v>37</v>
      </c>
      <c r="Q372" s="62" t="s">
        <v>37</v>
      </c>
      <c r="R372" s="62" t="s">
        <v>37</v>
      </c>
      <c r="S372" s="62" t="s">
        <v>37</v>
      </c>
      <c r="T372" s="62" t="s">
        <v>37</v>
      </c>
      <c r="U372" s="62" t="s">
        <v>37</v>
      </c>
      <c r="V372" s="62" t="s">
        <v>37</v>
      </c>
      <c r="W372" s="62" t="s">
        <v>37</v>
      </c>
      <c r="X372" s="62" t="s">
        <v>37</v>
      </c>
      <c r="Y372" s="62" t="s">
        <v>37</v>
      </c>
      <c r="Z372" s="62" t="s">
        <v>37</v>
      </c>
      <c r="AA372" s="62" t="s">
        <v>37</v>
      </c>
      <c r="AB372" s="62" t="s">
        <v>37</v>
      </c>
      <c r="AC372" s="62" t="s">
        <v>37</v>
      </c>
      <c r="AD372" s="62" t="s">
        <v>37</v>
      </c>
      <c r="AE372" s="62" t="s">
        <v>37</v>
      </c>
      <c r="AF372" s="62" t="s">
        <v>37</v>
      </c>
      <c r="AG372" s="62" t="s">
        <v>37</v>
      </c>
      <c r="AH372" s="63" t="s">
        <v>37</v>
      </c>
      <c r="AI372" s="56"/>
    </row>
    <row r="373" spans="1:35" s="39" customFormat="1" outlineLevel="1" x14ac:dyDescent="0.15">
      <c r="A373" s="59">
        <f>OvoTotal!I277</f>
        <v>44836</v>
      </c>
      <c r="B373" s="38">
        <f t="shared" si="5"/>
        <v>40</v>
      </c>
      <c r="C373" s="89"/>
      <c r="D373" s="62"/>
      <c r="E373" s="62"/>
      <c r="F373" s="62"/>
      <c r="G373" s="62"/>
      <c r="H373" s="62"/>
      <c r="I373" s="62"/>
      <c r="J373" s="62"/>
      <c r="K373" s="62"/>
      <c r="L373" s="62"/>
      <c r="M373" s="62" t="s">
        <v>37</v>
      </c>
      <c r="N373" s="62" t="s">
        <v>37</v>
      </c>
      <c r="O373" s="62" t="s">
        <v>37</v>
      </c>
      <c r="P373" s="62" t="s">
        <v>37</v>
      </c>
      <c r="Q373" s="62" t="s">
        <v>37</v>
      </c>
      <c r="R373" s="62" t="s">
        <v>37</v>
      </c>
      <c r="S373" s="62" t="s">
        <v>37</v>
      </c>
      <c r="T373" s="62" t="s">
        <v>37</v>
      </c>
      <c r="U373" s="62" t="s">
        <v>37</v>
      </c>
      <c r="V373" s="62" t="s">
        <v>37</v>
      </c>
      <c r="W373" s="62" t="s">
        <v>37</v>
      </c>
      <c r="X373" s="62" t="s">
        <v>37</v>
      </c>
      <c r="Y373" s="62" t="s">
        <v>37</v>
      </c>
      <c r="Z373" s="62" t="s">
        <v>37</v>
      </c>
      <c r="AA373" s="62" t="s">
        <v>37</v>
      </c>
      <c r="AB373" s="62" t="s">
        <v>37</v>
      </c>
      <c r="AC373" s="62" t="s">
        <v>37</v>
      </c>
      <c r="AD373" s="62" t="s">
        <v>37</v>
      </c>
      <c r="AE373" s="62" t="s">
        <v>37</v>
      </c>
      <c r="AF373" s="62" t="s">
        <v>37</v>
      </c>
      <c r="AG373" s="62" t="s">
        <v>37</v>
      </c>
      <c r="AH373" s="63" t="s">
        <v>37</v>
      </c>
      <c r="AI373" s="56"/>
    </row>
    <row r="374" spans="1:35" s="39" customFormat="1" outlineLevel="1" x14ac:dyDescent="0.15">
      <c r="A374" s="59">
        <f>OvoTotal!I278</f>
        <v>44837</v>
      </c>
      <c r="B374" s="38">
        <f t="shared" si="5"/>
        <v>41</v>
      </c>
      <c r="C374" s="89"/>
      <c r="D374" s="62"/>
      <c r="E374" s="62"/>
      <c r="F374" s="62"/>
      <c r="G374" s="62"/>
      <c r="H374" s="62"/>
      <c r="I374" s="62"/>
      <c r="J374" s="62"/>
      <c r="K374" s="62"/>
      <c r="L374" s="62"/>
      <c r="M374" s="62" t="s">
        <v>37</v>
      </c>
      <c r="N374" s="62" t="s">
        <v>37</v>
      </c>
      <c r="O374" s="62" t="s">
        <v>37</v>
      </c>
      <c r="P374" s="62" t="s">
        <v>37</v>
      </c>
      <c r="Q374" s="62" t="s">
        <v>37</v>
      </c>
      <c r="R374" s="62" t="s">
        <v>37</v>
      </c>
      <c r="S374" s="62" t="s">
        <v>37</v>
      </c>
      <c r="T374" s="62" t="s">
        <v>37</v>
      </c>
      <c r="U374" s="62" t="s">
        <v>37</v>
      </c>
      <c r="V374" s="62" t="s">
        <v>37</v>
      </c>
      <c r="W374" s="62" t="s">
        <v>37</v>
      </c>
      <c r="X374" s="62" t="s">
        <v>37</v>
      </c>
      <c r="Y374" s="62" t="s">
        <v>37</v>
      </c>
      <c r="Z374" s="62" t="s">
        <v>37</v>
      </c>
      <c r="AA374" s="62" t="s">
        <v>37</v>
      </c>
      <c r="AB374" s="62" t="s">
        <v>37</v>
      </c>
      <c r="AC374" s="62" t="s">
        <v>37</v>
      </c>
      <c r="AD374" s="62" t="s">
        <v>37</v>
      </c>
      <c r="AE374" s="62" t="s">
        <v>37</v>
      </c>
      <c r="AF374" s="62" t="s">
        <v>37</v>
      </c>
      <c r="AG374" s="62" t="s">
        <v>37</v>
      </c>
      <c r="AH374" s="63" t="s">
        <v>37</v>
      </c>
      <c r="AI374" s="56"/>
    </row>
    <row r="375" spans="1:35" s="39" customFormat="1" outlineLevel="1" x14ac:dyDescent="0.15">
      <c r="A375" s="59">
        <f>OvoTotal!I279</f>
        <v>44838</v>
      </c>
      <c r="B375" s="38">
        <f t="shared" si="5"/>
        <v>41</v>
      </c>
      <c r="C375" s="89"/>
      <c r="D375" s="62"/>
      <c r="E375" s="62"/>
      <c r="F375" s="62"/>
      <c r="G375" s="62"/>
      <c r="H375" s="62"/>
      <c r="I375" s="62"/>
      <c r="J375" s="62"/>
      <c r="K375" s="62"/>
      <c r="L375" s="62"/>
      <c r="M375" s="62" t="s">
        <v>37</v>
      </c>
      <c r="N375" s="62" t="s">
        <v>37</v>
      </c>
      <c r="O375" s="62" t="s">
        <v>37</v>
      </c>
      <c r="P375" s="62" t="s">
        <v>37</v>
      </c>
      <c r="Q375" s="62" t="s">
        <v>37</v>
      </c>
      <c r="R375" s="62" t="s">
        <v>37</v>
      </c>
      <c r="S375" s="62" t="s">
        <v>37</v>
      </c>
      <c r="T375" s="62" t="s">
        <v>37</v>
      </c>
      <c r="U375" s="62" t="s">
        <v>37</v>
      </c>
      <c r="V375" s="62" t="s">
        <v>37</v>
      </c>
      <c r="W375" s="62" t="s">
        <v>37</v>
      </c>
      <c r="X375" s="62" t="s">
        <v>37</v>
      </c>
      <c r="Y375" s="62" t="s">
        <v>37</v>
      </c>
      <c r="Z375" s="62" t="s">
        <v>37</v>
      </c>
      <c r="AA375" s="62" t="s">
        <v>37</v>
      </c>
      <c r="AB375" s="62" t="s">
        <v>37</v>
      </c>
      <c r="AC375" s="62" t="s">
        <v>37</v>
      </c>
      <c r="AD375" s="62" t="s">
        <v>37</v>
      </c>
      <c r="AE375" s="62" t="s">
        <v>37</v>
      </c>
      <c r="AF375" s="62" t="s">
        <v>37</v>
      </c>
      <c r="AG375" s="62" t="s">
        <v>37</v>
      </c>
      <c r="AH375" s="63" t="s">
        <v>37</v>
      </c>
      <c r="AI375" s="56"/>
    </row>
    <row r="376" spans="1:35" s="39" customFormat="1" outlineLevel="1" x14ac:dyDescent="0.15">
      <c r="A376" s="59">
        <f>OvoTotal!I280</f>
        <v>44839</v>
      </c>
      <c r="B376" s="38">
        <f t="shared" si="5"/>
        <v>41</v>
      </c>
      <c r="C376" s="89"/>
      <c r="D376" s="62"/>
      <c r="E376" s="62"/>
      <c r="F376" s="62"/>
      <c r="G376" s="62"/>
      <c r="H376" s="62"/>
      <c r="I376" s="62"/>
      <c r="J376" s="62"/>
      <c r="K376" s="62"/>
      <c r="L376" s="62"/>
      <c r="M376" s="62" t="s">
        <v>37</v>
      </c>
      <c r="N376" s="62" t="s">
        <v>37</v>
      </c>
      <c r="O376" s="62" t="s">
        <v>37</v>
      </c>
      <c r="P376" s="62" t="s">
        <v>37</v>
      </c>
      <c r="Q376" s="62" t="s">
        <v>37</v>
      </c>
      <c r="R376" s="62" t="s">
        <v>37</v>
      </c>
      <c r="S376" s="62" t="s">
        <v>37</v>
      </c>
      <c r="T376" s="62" t="s">
        <v>37</v>
      </c>
      <c r="U376" s="62" t="s">
        <v>37</v>
      </c>
      <c r="V376" s="62" t="s">
        <v>37</v>
      </c>
      <c r="W376" s="62" t="s">
        <v>37</v>
      </c>
      <c r="X376" s="62" t="s">
        <v>37</v>
      </c>
      <c r="Y376" s="62" t="s">
        <v>37</v>
      </c>
      <c r="Z376" s="62" t="s">
        <v>37</v>
      </c>
      <c r="AA376" s="62" t="s">
        <v>37</v>
      </c>
      <c r="AB376" s="62" t="s">
        <v>37</v>
      </c>
      <c r="AC376" s="62" t="s">
        <v>37</v>
      </c>
      <c r="AD376" s="62" t="s">
        <v>37</v>
      </c>
      <c r="AE376" s="62" t="s">
        <v>37</v>
      </c>
      <c r="AF376" s="62" t="s">
        <v>37</v>
      </c>
      <c r="AG376" s="62" t="s">
        <v>37</v>
      </c>
      <c r="AH376" s="63" t="s">
        <v>37</v>
      </c>
      <c r="AI376" s="56"/>
    </row>
    <row r="377" spans="1:35" s="39" customFormat="1" outlineLevel="1" x14ac:dyDescent="0.15">
      <c r="A377" s="59">
        <f>OvoTotal!I281</f>
        <v>44840</v>
      </c>
      <c r="B377" s="38">
        <f t="shared" si="5"/>
        <v>41</v>
      </c>
      <c r="C377" s="89"/>
      <c r="D377" s="62"/>
      <c r="E377" s="62"/>
      <c r="F377" s="62"/>
      <c r="G377" s="62"/>
      <c r="H377" s="62"/>
      <c r="I377" s="62"/>
      <c r="J377" s="62"/>
      <c r="K377" s="62"/>
      <c r="L377" s="62"/>
      <c r="M377" s="62" t="s">
        <v>37</v>
      </c>
      <c r="N377" s="62" t="s">
        <v>37</v>
      </c>
      <c r="O377" s="62" t="s">
        <v>37</v>
      </c>
      <c r="P377" s="62" t="s">
        <v>37</v>
      </c>
      <c r="Q377" s="62" t="s">
        <v>37</v>
      </c>
      <c r="R377" s="62" t="s">
        <v>37</v>
      </c>
      <c r="S377" s="62" t="s">
        <v>37</v>
      </c>
      <c r="T377" s="62" t="s">
        <v>37</v>
      </c>
      <c r="U377" s="62" t="s">
        <v>37</v>
      </c>
      <c r="V377" s="62" t="s">
        <v>37</v>
      </c>
      <c r="W377" s="62" t="s">
        <v>37</v>
      </c>
      <c r="X377" s="62" t="s">
        <v>37</v>
      </c>
      <c r="Y377" s="62" t="s">
        <v>37</v>
      </c>
      <c r="Z377" s="62" t="s">
        <v>37</v>
      </c>
      <c r="AA377" s="62" t="s">
        <v>37</v>
      </c>
      <c r="AB377" s="62" t="s">
        <v>37</v>
      </c>
      <c r="AC377" s="62" t="s">
        <v>37</v>
      </c>
      <c r="AD377" s="62" t="s">
        <v>37</v>
      </c>
      <c r="AE377" s="62" t="s">
        <v>37</v>
      </c>
      <c r="AF377" s="62" t="s">
        <v>37</v>
      </c>
      <c r="AG377" s="62" t="s">
        <v>37</v>
      </c>
      <c r="AH377" s="63" t="s">
        <v>37</v>
      </c>
      <c r="AI377" s="56"/>
    </row>
    <row r="378" spans="1:35" s="39" customFormat="1" x14ac:dyDescent="0.15">
      <c r="A378" s="59"/>
      <c r="B378" s="38">
        <f>SUBTOTAL(1,B371:B377)</f>
        <v>40.571428571428569</v>
      </c>
      <c r="C378" s="9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66"/>
      <c r="AI378" s="56"/>
    </row>
    <row r="379" spans="1:35" s="39" customFormat="1" outlineLevel="1" x14ac:dyDescent="0.15">
      <c r="A379" s="59">
        <f>OvoTotal!I282</f>
        <v>44841</v>
      </c>
      <c r="B379" s="38">
        <f t="shared" si="5"/>
        <v>41</v>
      </c>
      <c r="C379" s="89"/>
      <c r="D379" s="62"/>
      <c r="E379" s="62"/>
      <c r="F379" s="62"/>
      <c r="G379" s="62"/>
      <c r="H379" s="62"/>
      <c r="I379" s="62"/>
      <c r="J379" s="62"/>
      <c r="K379" s="62"/>
      <c r="L379" s="62"/>
      <c r="M379" s="62" t="s">
        <v>37</v>
      </c>
      <c r="N379" s="62" t="s">
        <v>37</v>
      </c>
      <c r="O379" s="62" t="s">
        <v>37</v>
      </c>
      <c r="P379" s="62" t="s">
        <v>37</v>
      </c>
      <c r="Q379" s="62" t="s">
        <v>37</v>
      </c>
      <c r="R379" s="62" t="s">
        <v>37</v>
      </c>
      <c r="S379" s="62" t="s">
        <v>37</v>
      </c>
      <c r="T379" s="62" t="s">
        <v>37</v>
      </c>
      <c r="U379" s="62" t="s">
        <v>37</v>
      </c>
      <c r="V379" s="62" t="s">
        <v>37</v>
      </c>
      <c r="W379" s="62" t="s">
        <v>37</v>
      </c>
      <c r="X379" s="62" t="s">
        <v>37</v>
      </c>
      <c r="Y379" s="62" t="s">
        <v>37</v>
      </c>
      <c r="Z379" s="62" t="s">
        <v>37</v>
      </c>
      <c r="AA379" s="62" t="s">
        <v>37</v>
      </c>
      <c r="AB379" s="62" t="s">
        <v>37</v>
      </c>
      <c r="AC379" s="62" t="s">
        <v>37</v>
      </c>
      <c r="AD379" s="62" t="s">
        <v>37</v>
      </c>
      <c r="AE379" s="62" t="s">
        <v>37</v>
      </c>
      <c r="AF379" s="62" t="s">
        <v>37</v>
      </c>
      <c r="AG379" s="62" t="s">
        <v>37</v>
      </c>
      <c r="AH379" s="63" t="s">
        <v>37</v>
      </c>
      <c r="AI379" s="56"/>
    </row>
    <row r="380" spans="1:35" s="39" customFormat="1" outlineLevel="1" x14ac:dyDescent="0.15">
      <c r="A380" s="59">
        <f>OvoTotal!I283</f>
        <v>44842</v>
      </c>
      <c r="B380" s="38">
        <f t="shared" si="5"/>
        <v>41</v>
      </c>
      <c r="C380" s="89"/>
      <c r="D380" s="62"/>
      <c r="E380" s="62"/>
      <c r="F380" s="62"/>
      <c r="G380" s="62"/>
      <c r="H380" s="62"/>
      <c r="I380" s="62"/>
      <c r="J380" s="62"/>
      <c r="K380" s="62"/>
      <c r="L380" s="62"/>
      <c r="M380" s="62" t="s">
        <v>37</v>
      </c>
      <c r="N380" s="62" t="s">
        <v>37</v>
      </c>
      <c r="O380" s="62" t="s">
        <v>37</v>
      </c>
      <c r="P380" s="62" t="s">
        <v>37</v>
      </c>
      <c r="Q380" s="62" t="s">
        <v>37</v>
      </c>
      <c r="R380" s="62" t="s">
        <v>37</v>
      </c>
      <c r="S380" s="62" t="s">
        <v>37</v>
      </c>
      <c r="T380" s="62" t="s">
        <v>37</v>
      </c>
      <c r="U380" s="62" t="s">
        <v>37</v>
      </c>
      <c r="V380" s="62" t="s">
        <v>37</v>
      </c>
      <c r="W380" s="62" t="s">
        <v>37</v>
      </c>
      <c r="X380" s="62" t="s">
        <v>37</v>
      </c>
      <c r="Y380" s="62" t="s">
        <v>37</v>
      </c>
      <c r="Z380" s="62" t="s">
        <v>37</v>
      </c>
      <c r="AA380" s="62" t="s">
        <v>37</v>
      </c>
      <c r="AB380" s="62" t="s">
        <v>37</v>
      </c>
      <c r="AC380" s="62" t="s">
        <v>37</v>
      </c>
      <c r="AD380" s="62" t="s">
        <v>37</v>
      </c>
      <c r="AE380" s="62" t="s">
        <v>37</v>
      </c>
      <c r="AF380" s="62" t="s">
        <v>37</v>
      </c>
      <c r="AG380" s="62" t="s">
        <v>37</v>
      </c>
      <c r="AH380" s="63" t="s">
        <v>37</v>
      </c>
      <c r="AI380" s="56"/>
    </row>
    <row r="381" spans="1:35" s="39" customFormat="1" outlineLevel="1" x14ac:dyDescent="0.15">
      <c r="A381" s="59">
        <f>OvoTotal!I284</f>
        <v>44843</v>
      </c>
      <c r="B381" s="38">
        <f t="shared" si="5"/>
        <v>41</v>
      </c>
      <c r="C381" s="89"/>
      <c r="D381" s="62"/>
      <c r="E381" s="62"/>
      <c r="F381" s="62"/>
      <c r="G381" s="62"/>
      <c r="H381" s="62"/>
      <c r="I381" s="62"/>
      <c r="J381" s="62"/>
      <c r="K381" s="62"/>
      <c r="L381" s="62"/>
      <c r="M381" s="62" t="s">
        <v>37</v>
      </c>
      <c r="N381" s="62" t="s">
        <v>37</v>
      </c>
      <c r="O381" s="62" t="s">
        <v>37</v>
      </c>
      <c r="P381" s="62" t="s">
        <v>37</v>
      </c>
      <c r="Q381" s="62" t="s">
        <v>37</v>
      </c>
      <c r="R381" s="62" t="s">
        <v>37</v>
      </c>
      <c r="S381" s="62" t="s">
        <v>37</v>
      </c>
      <c r="T381" s="62" t="s">
        <v>37</v>
      </c>
      <c r="U381" s="62" t="s">
        <v>37</v>
      </c>
      <c r="V381" s="62" t="s">
        <v>37</v>
      </c>
      <c r="W381" s="62" t="s">
        <v>37</v>
      </c>
      <c r="X381" s="62" t="s">
        <v>37</v>
      </c>
      <c r="Y381" s="62" t="s">
        <v>37</v>
      </c>
      <c r="Z381" s="62" t="s">
        <v>37</v>
      </c>
      <c r="AA381" s="62" t="s">
        <v>37</v>
      </c>
      <c r="AB381" s="62" t="s">
        <v>37</v>
      </c>
      <c r="AC381" s="62" t="s">
        <v>37</v>
      </c>
      <c r="AD381" s="62" t="s">
        <v>37</v>
      </c>
      <c r="AE381" s="62" t="s">
        <v>37</v>
      </c>
      <c r="AF381" s="62" t="s">
        <v>37</v>
      </c>
      <c r="AG381" s="62" t="s">
        <v>37</v>
      </c>
      <c r="AH381" s="63" t="s">
        <v>37</v>
      </c>
      <c r="AI381" s="56"/>
    </row>
    <row r="382" spans="1:35" s="39" customFormat="1" outlineLevel="1" x14ac:dyDescent="0.15">
      <c r="A382" s="59">
        <f>OvoTotal!I285</f>
        <v>44844</v>
      </c>
      <c r="B382" s="38">
        <f t="shared" si="5"/>
        <v>42</v>
      </c>
      <c r="C382" s="89"/>
      <c r="D382" s="62"/>
      <c r="E382" s="62"/>
      <c r="F382" s="62"/>
      <c r="G382" s="62"/>
      <c r="H382" s="62"/>
      <c r="I382" s="62"/>
      <c r="J382" s="62"/>
      <c r="K382" s="62"/>
      <c r="L382" s="62"/>
      <c r="M382" s="62" t="s">
        <v>37</v>
      </c>
      <c r="N382" s="62" t="s">
        <v>37</v>
      </c>
      <c r="O382" s="62" t="s">
        <v>37</v>
      </c>
      <c r="P382" s="62" t="s">
        <v>37</v>
      </c>
      <c r="Q382" s="62" t="s">
        <v>37</v>
      </c>
      <c r="R382" s="62" t="s">
        <v>37</v>
      </c>
      <c r="S382" s="62" t="s">
        <v>37</v>
      </c>
      <c r="T382" s="62" t="s">
        <v>37</v>
      </c>
      <c r="U382" s="62" t="s">
        <v>37</v>
      </c>
      <c r="V382" s="62" t="s">
        <v>37</v>
      </c>
      <c r="W382" s="62" t="s">
        <v>37</v>
      </c>
      <c r="X382" s="62" t="s">
        <v>37</v>
      </c>
      <c r="Y382" s="62" t="s">
        <v>37</v>
      </c>
      <c r="Z382" s="62" t="s">
        <v>37</v>
      </c>
      <c r="AA382" s="62" t="s">
        <v>37</v>
      </c>
      <c r="AB382" s="62" t="s">
        <v>37</v>
      </c>
      <c r="AC382" s="62" t="s">
        <v>37</v>
      </c>
      <c r="AD382" s="62" t="s">
        <v>37</v>
      </c>
      <c r="AE382" s="62" t="s">
        <v>37</v>
      </c>
      <c r="AF382" s="62" t="s">
        <v>37</v>
      </c>
      <c r="AG382" s="62" t="s">
        <v>37</v>
      </c>
      <c r="AH382" s="63" t="s">
        <v>37</v>
      </c>
      <c r="AI382" s="56"/>
    </row>
    <row r="383" spans="1:35" s="39" customFormat="1" outlineLevel="1" x14ac:dyDescent="0.15">
      <c r="A383" s="59">
        <f>OvoTotal!I286</f>
        <v>44845</v>
      </c>
      <c r="B383" s="38">
        <f t="shared" si="5"/>
        <v>42</v>
      </c>
      <c r="C383" s="89"/>
      <c r="D383" s="62"/>
      <c r="E383" s="62"/>
      <c r="F383" s="62"/>
      <c r="G383" s="62"/>
      <c r="H383" s="62"/>
      <c r="I383" s="62"/>
      <c r="J383" s="62"/>
      <c r="K383" s="62"/>
      <c r="L383" s="62"/>
      <c r="M383" s="62" t="s">
        <v>37</v>
      </c>
      <c r="N383" s="62" t="s">
        <v>37</v>
      </c>
      <c r="O383" s="62" t="s">
        <v>37</v>
      </c>
      <c r="P383" s="62" t="s">
        <v>37</v>
      </c>
      <c r="Q383" s="62" t="s">
        <v>37</v>
      </c>
      <c r="R383" s="62" t="s">
        <v>37</v>
      </c>
      <c r="S383" s="62" t="s">
        <v>37</v>
      </c>
      <c r="T383" s="62" t="s">
        <v>37</v>
      </c>
      <c r="U383" s="62" t="s">
        <v>37</v>
      </c>
      <c r="V383" s="62" t="s">
        <v>37</v>
      </c>
      <c r="W383" s="62" t="s">
        <v>37</v>
      </c>
      <c r="X383" s="62" t="s">
        <v>37</v>
      </c>
      <c r="Y383" s="62" t="s">
        <v>37</v>
      </c>
      <c r="Z383" s="62" t="s">
        <v>37</v>
      </c>
      <c r="AA383" s="62" t="s">
        <v>37</v>
      </c>
      <c r="AB383" s="62" t="s">
        <v>37</v>
      </c>
      <c r="AC383" s="62" t="s">
        <v>37</v>
      </c>
      <c r="AD383" s="62" t="s">
        <v>37</v>
      </c>
      <c r="AE383" s="62" t="s">
        <v>37</v>
      </c>
      <c r="AF383" s="62" t="s">
        <v>37</v>
      </c>
      <c r="AG383" s="62" t="s">
        <v>37</v>
      </c>
      <c r="AH383" s="63" t="s">
        <v>37</v>
      </c>
      <c r="AI383" s="56"/>
    </row>
    <row r="384" spans="1:35" s="39" customFormat="1" outlineLevel="1" x14ac:dyDescent="0.15">
      <c r="A384" s="59">
        <f>OvoTotal!I287</f>
        <v>44846</v>
      </c>
      <c r="B384" s="38">
        <f t="shared" si="5"/>
        <v>42</v>
      </c>
      <c r="C384" s="89"/>
      <c r="D384" s="62"/>
      <c r="E384" s="62"/>
      <c r="F384" s="62"/>
      <c r="G384" s="62"/>
      <c r="H384" s="62"/>
      <c r="I384" s="62"/>
      <c r="J384" s="62"/>
      <c r="K384" s="62"/>
      <c r="L384" s="62"/>
      <c r="M384" s="62" t="s">
        <v>37</v>
      </c>
      <c r="N384" s="62" t="s">
        <v>37</v>
      </c>
      <c r="O384" s="62" t="s">
        <v>37</v>
      </c>
      <c r="P384" s="62" t="s">
        <v>37</v>
      </c>
      <c r="Q384" s="62" t="s">
        <v>37</v>
      </c>
      <c r="R384" s="62" t="s">
        <v>37</v>
      </c>
      <c r="S384" s="62" t="s">
        <v>37</v>
      </c>
      <c r="T384" s="62" t="s">
        <v>37</v>
      </c>
      <c r="U384" s="62" t="s">
        <v>37</v>
      </c>
      <c r="V384" s="62" t="s">
        <v>37</v>
      </c>
      <c r="W384" s="62" t="s">
        <v>37</v>
      </c>
      <c r="X384" s="62" t="s">
        <v>37</v>
      </c>
      <c r="Y384" s="62" t="s">
        <v>37</v>
      </c>
      <c r="Z384" s="62" t="s">
        <v>37</v>
      </c>
      <c r="AA384" s="62" t="s">
        <v>37</v>
      </c>
      <c r="AB384" s="62" t="s">
        <v>37</v>
      </c>
      <c r="AC384" s="62" t="s">
        <v>37</v>
      </c>
      <c r="AD384" s="62" t="s">
        <v>37</v>
      </c>
      <c r="AE384" s="62" t="s">
        <v>37</v>
      </c>
      <c r="AF384" s="62" t="s">
        <v>37</v>
      </c>
      <c r="AG384" s="62" t="s">
        <v>37</v>
      </c>
      <c r="AH384" s="63" t="s">
        <v>37</v>
      </c>
      <c r="AI384" s="56"/>
    </row>
    <row r="385" spans="1:35" s="39" customFormat="1" outlineLevel="1" x14ac:dyDescent="0.15">
      <c r="A385" s="59">
        <f>OvoTotal!I288</f>
        <v>44847</v>
      </c>
      <c r="B385" s="38">
        <f t="shared" si="5"/>
        <v>42</v>
      </c>
      <c r="C385" s="89"/>
      <c r="D385" s="62"/>
      <c r="E385" s="62"/>
      <c r="F385" s="62"/>
      <c r="G385" s="62"/>
      <c r="H385" s="62"/>
      <c r="I385" s="62"/>
      <c r="J385" s="62"/>
      <c r="K385" s="62"/>
      <c r="L385" s="62"/>
      <c r="M385" s="62" t="s">
        <v>37</v>
      </c>
      <c r="N385" s="62" t="s">
        <v>37</v>
      </c>
      <c r="O385" s="62" t="s">
        <v>37</v>
      </c>
      <c r="P385" s="62" t="s">
        <v>37</v>
      </c>
      <c r="Q385" s="62" t="s">
        <v>37</v>
      </c>
      <c r="R385" s="62" t="s">
        <v>37</v>
      </c>
      <c r="S385" s="62" t="s">
        <v>37</v>
      </c>
      <c r="T385" s="62" t="s">
        <v>37</v>
      </c>
      <c r="U385" s="62" t="s">
        <v>37</v>
      </c>
      <c r="V385" s="62" t="s">
        <v>37</v>
      </c>
      <c r="W385" s="62" t="s">
        <v>37</v>
      </c>
      <c r="X385" s="62" t="s">
        <v>37</v>
      </c>
      <c r="Y385" s="62" t="s">
        <v>37</v>
      </c>
      <c r="Z385" s="62" t="s">
        <v>37</v>
      </c>
      <c r="AA385" s="62" t="s">
        <v>37</v>
      </c>
      <c r="AB385" s="62" t="s">
        <v>37</v>
      </c>
      <c r="AC385" s="62" t="s">
        <v>37</v>
      </c>
      <c r="AD385" s="62" t="s">
        <v>37</v>
      </c>
      <c r="AE385" s="62" t="s">
        <v>37</v>
      </c>
      <c r="AF385" s="62" t="s">
        <v>37</v>
      </c>
      <c r="AG385" s="62" t="s">
        <v>37</v>
      </c>
      <c r="AH385" s="63" t="s">
        <v>37</v>
      </c>
      <c r="AI385" s="56"/>
    </row>
    <row r="386" spans="1:35" s="39" customFormat="1" x14ac:dyDescent="0.15">
      <c r="A386" s="59"/>
      <c r="B386" s="38">
        <f>SUBTOTAL(1,B379:B385)</f>
        <v>41.571428571428569</v>
      </c>
      <c r="C386" s="9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66"/>
      <c r="AI386" s="56"/>
    </row>
    <row r="387" spans="1:35" s="39" customFormat="1" outlineLevel="1" x14ac:dyDescent="0.15">
      <c r="A387" s="59">
        <f>OvoTotal!I289</f>
        <v>44848</v>
      </c>
      <c r="B387" s="38">
        <f t="shared" si="5"/>
        <v>42</v>
      </c>
      <c r="C387" s="89"/>
      <c r="D387" s="62"/>
      <c r="E387" s="62"/>
      <c r="F387" s="62"/>
      <c r="G387" s="62"/>
      <c r="H387" s="62"/>
      <c r="I387" s="62"/>
      <c r="J387" s="62"/>
      <c r="K387" s="62"/>
      <c r="L387" s="62"/>
      <c r="M387" s="62" t="s">
        <v>37</v>
      </c>
      <c r="N387" s="62" t="s">
        <v>37</v>
      </c>
      <c r="O387" s="62" t="s">
        <v>37</v>
      </c>
      <c r="P387" s="62" t="s">
        <v>37</v>
      </c>
      <c r="Q387" s="62" t="s">
        <v>37</v>
      </c>
      <c r="R387" s="62" t="s">
        <v>37</v>
      </c>
      <c r="S387" s="62" t="s">
        <v>37</v>
      </c>
      <c r="T387" s="62" t="s">
        <v>37</v>
      </c>
      <c r="U387" s="62" t="s">
        <v>37</v>
      </c>
      <c r="V387" s="62" t="s">
        <v>37</v>
      </c>
      <c r="W387" s="62" t="s">
        <v>37</v>
      </c>
      <c r="X387" s="62" t="s">
        <v>37</v>
      </c>
      <c r="Y387" s="62" t="s">
        <v>37</v>
      </c>
      <c r="Z387" s="62" t="s">
        <v>37</v>
      </c>
      <c r="AA387" s="62" t="s">
        <v>37</v>
      </c>
      <c r="AB387" s="62" t="s">
        <v>37</v>
      </c>
      <c r="AC387" s="62" t="s">
        <v>37</v>
      </c>
      <c r="AD387" s="62" t="s">
        <v>37</v>
      </c>
      <c r="AE387" s="62" t="s">
        <v>37</v>
      </c>
      <c r="AF387" s="62" t="s">
        <v>37</v>
      </c>
      <c r="AG387" s="62" t="s">
        <v>37</v>
      </c>
      <c r="AH387" s="63" t="s">
        <v>37</v>
      </c>
      <c r="AI387" s="56"/>
    </row>
    <row r="388" spans="1:35" s="39" customFormat="1" outlineLevel="1" x14ac:dyDescent="0.15">
      <c r="A388" s="59">
        <f>OvoTotal!I290</f>
        <v>44849</v>
      </c>
      <c r="B388" s="38">
        <f t="shared" si="5"/>
        <v>42</v>
      </c>
      <c r="C388" s="89"/>
      <c r="D388" s="62"/>
      <c r="E388" s="62"/>
      <c r="F388" s="62"/>
      <c r="G388" s="62"/>
      <c r="H388" s="62"/>
      <c r="I388" s="62"/>
      <c r="J388" s="62"/>
      <c r="K388" s="62"/>
      <c r="L388" s="62"/>
      <c r="M388" s="62" t="s">
        <v>37</v>
      </c>
      <c r="N388" s="62" t="s">
        <v>37</v>
      </c>
      <c r="O388" s="62" t="s">
        <v>37</v>
      </c>
      <c r="P388" s="62" t="s">
        <v>37</v>
      </c>
      <c r="Q388" s="62" t="s">
        <v>37</v>
      </c>
      <c r="R388" s="62" t="s">
        <v>37</v>
      </c>
      <c r="S388" s="62" t="s">
        <v>37</v>
      </c>
      <c r="T388" s="62" t="s">
        <v>37</v>
      </c>
      <c r="U388" s="62" t="s">
        <v>37</v>
      </c>
      <c r="V388" s="62" t="s">
        <v>37</v>
      </c>
      <c r="W388" s="62" t="s">
        <v>37</v>
      </c>
      <c r="X388" s="62" t="s">
        <v>37</v>
      </c>
      <c r="Y388" s="62" t="s">
        <v>37</v>
      </c>
      <c r="Z388" s="62" t="s">
        <v>37</v>
      </c>
      <c r="AA388" s="62" t="s">
        <v>37</v>
      </c>
      <c r="AB388" s="62" t="s">
        <v>37</v>
      </c>
      <c r="AC388" s="62" t="s">
        <v>37</v>
      </c>
      <c r="AD388" s="62" t="s">
        <v>37</v>
      </c>
      <c r="AE388" s="62" t="s">
        <v>37</v>
      </c>
      <c r="AF388" s="62" t="s">
        <v>37</v>
      </c>
      <c r="AG388" s="62" t="s">
        <v>37</v>
      </c>
      <c r="AH388" s="63" t="s">
        <v>37</v>
      </c>
      <c r="AI388" s="56"/>
    </row>
    <row r="389" spans="1:35" s="39" customFormat="1" outlineLevel="1" x14ac:dyDescent="0.15">
      <c r="A389" s="59">
        <f>OvoTotal!I291</f>
        <v>44850</v>
      </c>
      <c r="B389" s="38">
        <f t="shared" si="5"/>
        <v>42</v>
      </c>
      <c r="C389" s="89"/>
      <c r="D389" s="62"/>
      <c r="E389" s="62"/>
      <c r="F389" s="62"/>
      <c r="G389" s="62"/>
      <c r="H389" s="62"/>
      <c r="I389" s="62"/>
      <c r="J389" s="62"/>
      <c r="K389" s="62"/>
      <c r="L389" s="62"/>
      <c r="M389" s="62" t="s">
        <v>37</v>
      </c>
      <c r="N389" s="62" t="s">
        <v>37</v>
      </c>
      <c r="O389" s="62" t="s">
        <v>37</v>
      </c>
      <c r="P389" s="62" t="s">
        <v>37</v>
      </c>
      <c r="Q389" s="62" t="s">
        <v>37</v>
      </c>
      <c r="R389" s="62" t="s">
        <v>37</v>
      </c>
      <c r="S389" s="62" t="s">
        <v>37</v>
      </c>
      <c r="T389" s="62" t="s">
        <v>37</v>
      </c>
      <c r="U389" s="62" t="s">
        <v>37</v>
      </c>
      <c r="V389" s="62" t="s">
        <v>37</v>
      </c>
      <c r="W389" s="62" t="s">
        <v>37</v>
      </c>
      <c r="X389" s="62" t="s">
        <v>37</v>
      </c>
      <c r="Y389" s="62" t="s">
        <v>37</v>
      </c>
      <c r="Z389" s="62" t="s">
        <v>37</v>
      </c>
      <c r="AA389" s="62" t="s">
        <v>37</v>
      </c>
      <c r="AB389" s="62" t="s">
        <v>37</v>
      </c>
      <c r="AC389" s="62" t="s">
        <v>37</v>
      </c>
      <c r="AD389" s="62" t="s">
        <v>37</v>
      </c>
      <c r="AE389" s="62" t="s">
        <v>37</v>
      </c>
      <c r="AF389" s="62" t="s">
        <v>37</v>
      </c>
      <c r="AG389" s="62" t="s">
        <v>37</v>
      </c>
      <c r="AH389" s="63" t="s">
        <v>37</v>
      </c>
      <c r="AI389" s="56"/>
    </row>
    <row r="390" spans="1:35" s="39" customFormat="1" outlineLevel="1" x14ac:dyDescent="0.15">
      <c r="A390" s="59">
        <f>OvoTotal!I292</f>
        <v>44851</v>
      </c>
      <c r="B390" s="38">
        <f t="shared" si="5"/>
        <v>43</v>
      </c>
      <c r="C390" s="89"/>
      <c r="D390" s="62"/>
      <c r="E390" s="62"/>
      <c r="F390" s="62"/>
      <c r="G390" s="62"/>
      <c r="H390" s="62"/>
      <c r="I390" s="62"/>
      <c r="J390" s="62"/>
      <c r="K390" s="62"/>
      <c r="L390" s="62"/>
      <c r="M390" s="62" t="s">
        <v>37</v>
      </c>
      <c r="N390" s="62" t="s">
        <v>37</v>
      </c>
      <c r="O390" s="62" t="s">
        <v>37</v>
      </c>
      <c r="P390" s="62" t="s">
        <v>37</v>
      </c>
      <c r="Q390" s="62" t="s">
        <v>37</v>
      </c>
      <c r="R390" s="62" t="s">
        <v>37</v>
      </c>
      <c r="S390" s="62" t="s">
        <v>37</v>
      </c>
      <c r="T390" s="62" t="s">
        <v>37</v>
      </c>
      <c r="U390" s="62" t="s">
        <v>37</v>
      </c>
      <c r="V390" s="62" t="s">
        <v>37</v>
      </c>
      <c r="W390" s="62" t="s">
        <v>37</v>
      </c>
      <c r="X390" s="62" t="s">
        <v>37</v>
      </c>
      <c r="Y390" s="62" t="s">
        <v>37</v>
      </c>
      <c r="Z390" s="62" t="s">
        <v>37</v>
      </c>
      <c r="AA390" s="62" t="s">
        <v>37</v>
      </c>
      <c r="AB390" s="62" t="s">
        <v>37</v>
      </c>
      <c r="AC390" s="62" t="s">
        <v>37</v>
      </c>
      <c r="AD390" s="62" t="s">
        <v>37</v>
      </c>
      <c r="AE390" s="62" t="s">
        <v>37</v>
      </c>
      <c r="AF390" s="62" t="s">
        <v>37</v>
      </c>
      <c r="AG390" s="62" t="s">
        <v>37</v>
      </c>
      <c r="AH390" s="63" t="s">
        <v>37</v>
      </c>
      <c r="AI390" s="56"/>
    </row>
    <row r="391" spans="1:35" s="39" customFormat="1" outlineLevel="1" x14ac:dyDescent="0.15">
      <c r="A391" s="59">
        <f>OvoTotal!I293</f>
        <v>44852</v>
      </c>
      <c r="B391" s="38">
        <f t="shared" si="5"/>
        <v>43</v>
      </c>
      <c r="C391" s="89"/>
      <c r="D391" s="62"/>
      <c r="E391" s="62"/>
      <c r="F391" s="62"/>
      <c r="G391" s="62"/>
      <c r="H391" s="62"/>
      <c r="I391" s="62"/>
      <c r="J391" s="62"/>
      <c r="K391" s="62"/>
      <c r="L391" s="62"/>
      <c r="M391" s="62" t="s">
        <v>37</v>
      </c>
      <c r="N391" s="62" t="s">
        <v>37</v>
      </c>
      <c r="O391" s="62" t="s">
        <v>37</v>
      </c>
      <c r="P391" s="62" t="s">
        <v>37</v>
      </c>
      <c r="Q391" s="62" t="s">
        <v>37</v>
      </c>
      <c r="R391" s="62" t="s">
        <v>37</v>
      </c>
      <c r="S391" s="62" t="s">
        <v>37</v>
      </c>
      <c r="T391" s="62" t="s">
        <v>37</v>
      </c>
      <c r="U391" s="62" t="s">
        <v>37</v>
      </c>
      <c r="V391" s="62" t="s">
        <v>37</v>
      </c>
      <c r="W391" s="62" t="s">
        <v>37</v>
      </c>
      <c r="X391" s="62" t="s">
        <v>37</v>
      </c>
      <c r="Y391" s="62" t="s">
        <v>37</v>
      </c>
      <c r="Z391" s="62" t="s">
        <v>37</v>
      </c>
      <c r="AA391" s="62" t="s">
        <v>37</v>
      </c>
      <c r="AB391" s="62" t="s">
        <v>37</v>
      </c>
      <c r="AC391" s="62" t="s">
        <v>37</v>
      </c>
      <c r="AD391" s="62" t="s">
        <v>37</v>
      </c>
      <c r="AE391" s="62" t="s">
        <v>37</v>
      </c>
      <c r="AF391" s="62" t="s">
        <v>37</v>
      </c>
      <c r="AG391" s="62" t="s">
        <v>37</v>
      </c>
      <c r="AH391" s="63" t="s">
        <v>37</v>
      </c>
      <c r="AI391" s="56"/>
    </row>
    <row r="392" spans="1:35" s="39" customFormat="1" outlineLevel="1" x14ac:dyDescent="0.15">
      <c r="A392" s="59">
        <f>OvoTotal!I294</f>
        <v>44853</v>
      </c>
      <c r="B392" s="38">
        <f t="shared" si="5"/>
        <v>43</v>
      </c>
      <c r="C392" s="89"/>
      <c r="D392" s="62"/>
      <c r="E392" s="62"/>
      <c r="F392" s="62"/>
      <c r="G392" s="62"/>
      <c r="H392" s="62"/>
      <c r="I392" s="62"/>
      <c r="J392" s="62"/>
      <c r="K392" s="62"/>
      <c r="L392" s="62"/>
      <c r="M392" s="62" t="s">
        <v>37</v>
      </c>
      <c r="N392" s="62" t="s">
        <v>37</v>
      </c>
      <c r="O392" s="62" t="s">
        <v>37</v>
      </c>
      <c r="P392" s="62" t="s">
        <v>37</v>
      </c>
      <c r="Q392" s="62" t="s">
        <v>37</v>
      </c>
      <c r="R392" s="62" t="s">
        <v>37</v>
      </c>
      <c r="S392" s="62" t="s">
        <v>37</v>
      </c>
      <c r="T392" s="62" t="s">
        <v>37</v>
      </c>
      <c r="U392" s="62" t="s">
        <v>37</v>
      </c>
      <c r="V392" s="62" t="s">
        <v>37</v>
      </c>
      <c r="W392" s="62" t="s">
        <v>37</v>
      </c>
      <c r="X392" s="62" t="s">
        <v>37</v>
      </c>
      <c r="Y392" s="62" t="s">
        <v>37</v>
      </c>
      <c r="Z392" s="62" t="s">
        <v>37</v>
      </c>
      <c r="AA392" s="62" t="s">
        <v>37</v>
      </c>
      <c r="AB392" s="62" t="s">
        <v>37</v>
      </c>
      <c r="AC392" s="62" t="s">
        <v>37</v>
      </c>
      <c r="AD392" s="62" t="s">
        <v>37</v>
      </c>
      <c r="AE392" s="62" t="s">
        <v>37</v>
      </c>
      <c r="AF392" s="62" t="s">
        <v>37</v>
      </c>
      <c r="AG392" s="62" t="s">
        <v>37</v>
      </c>
      <c r="AH392" s="63" t="s">
        <v>37</v>
      </c>
      <c r="AI392" s="56"/>
    </row>
    <row r="393" spans="1:35" s="39" customFormat="1" outlineLevel="1" x14ac:dyDescent="0.15">
      <c r="A393" s="59">
        <f>OvoTotal!I295</f>
        <v>44854</v>
      </c>
      <c r="B393" s="38">
        <f t="shared" si="5"/>
        <v>43</v>
      </c>
      <c r="C393" s="89"/>
      <c r="D393" s="62"/>
      <c r="E393" s="62"/>
      <c r="F393" s="62"/>
      <c r="G393" s="62"/>
      <c r="H393" s="62"/>
      <c r="I393" s="62"/>
      <c r="J393" s="62"/>
      <c r="K393" s="62"/>
      <c r="L393" s="62"/>
      <c r="M393" s="62" t="s">
        <v>37</v>
      </c>
      <c r="N393" s="62" t="s">
        <v>37</v>
      </c>
      <c r="O393" s="62" t="s">
        <v>37</v>
      </c>
      <c r="P393" s="62" t="s">
        <v>37</v>
      </c>
      <c r="Q393" s="62" t="s">
        <v>37</v>
      </c>
      <c r="R393" s="62" t="s">
        <v>37</v>
      </c>
      <c r="S393" s="62" t="s">
        <v>37</v>
      </c>
      <c r="T393" s="62" t="s">
        <v>37</v>
      </c>
      <c r="U393" s="62" t="s">
        <v>37</v>
      </c>
      <c r="V393" s="62" t="s">
        <v>37</v>
      </c>
      <c r="W393" s="62" t="s">
        <v>37</v>
      </c>
      <c r="X393" s="62" t="s">
        <v>37</v>
      </c>
      <c r="Y393" s="62" t="s">
        <v>37</v>
      </c>
      <c r="Z393" s="62" t="s">
        <v>37</v>
      </c>
      <c r="AA393" s="62" t="s">
        <v>37</v>
      </c>
      <c r="AB393" s="62" t="s">
        <v>37</v>
      </c>
      <c r="AC393" s="62" t="s">
        <v>37</v>
      </c>
      <c r="AD393" s="62" t="s">
        <v>37</v>
      </c>
      <c r="AE393" s="62" t="s">
        <v>37</v>
      </c>
      <c r="AF393" s="62" t="s">
        <v>37</v>
      </c>
      <c r="AG393" s="62" t="s">
        <v>37</v>
      </c>
      <c r="AH393" s="63" t="s">
        <v>37</v>
      </c>
      <c r="AI393" s="56"/>
    </row>
    <row r="394" spans="1:35" s="39" customFormat="1" x14ac:dyDescent="0.15">
      <c r="A394" s="59"/>
      <c r="B394" s="38">
        <f>SUBTOTAL(1,B387:B393)</f>
        <v>42.571428571428569</v>
      </c>
      <c r="C394" s="9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66"/>
      <c r="AI394" s="56"/>
    </row>
    <row r="395" spans="1:35" s="39" customFormat="1" outlineLevel="1" x14ac:dyDescent="0.15">
      <c r="A395" s="59">
        <f>OvoTotal!I296</f>
        <v>44855</v>
      </c>
      <c r="B395" s="38">
        <f t="shared" si="5"/>
        <v>43</v>
      </c>
      <c r="C395" s="89"/>
      <c r="D395" s="62"/>
      <c r="E395" s="62"/>
      <c r="F395" s="62"/>
      <c r="G395" s="62"/>
      <c r="H395" s="62"/>
      <c r="I395" s="62"/>
      <c r="J395" s="62"/>
      <c r="K395" s="62"/>
      <c r="L395" s="62"/>
      <c r="M395" s="62" t="s">
        <v>37</v>
      </c>
      <c r="N395" s="62" t="s">
        <v>37</v>
      </c>
      <c r="O395" s="62" t="s">
        <v>37</v>
      </c>
      <c r="P395" s="62" t="s">
        <v>37</v>
      </c>
      <c r="Q395" s="62" t="s">
        <v>37</v>
      </c>
      <c r="R395" s="62" t="s">
        <v>37</v>
      </c>
      <c r="S395" s="62" t="s">
        <v>37</v>
      </c>
      <c r="T395" s="62" t="s">
        <v>37</v>
      </c>
      <c r="U395" s="62" t="s">
        <v>37</v>
      </c>
      <c r="V395" s="62" t="s">
        <v>37</v>
      </c>
      <c r="W395" s="62" t="s">
        <v>37</v>
      </c>
      <c r="X395" s="62" t="s">
        <v>37</v>
      </c>
      <c r="Y395" s="62" t="s">
        <v>37</v>
      </c>
      <c r="Z395" s="62" t="s">
        <v>37</v>
      </c>
      <c r="AA395" s="62" t="s">
        <v>37</v>
      </c>
      <c r="AB395" s="62" t="s">
        <v>37</v>
      </c>
      <c r="AC395" s="62" t="s">
        <v>37</v>
      </c>
      <c r="AD395" s="62" t="s">
        <v>37</v>
      </c>
      <c r="AE395" s="62" t="s">
        <v>37</v>
      </c>
      <c r="AF395" s="62" t="s">
        <v>37</v>
      </c>
      <c r="AG395" s="62" t="s">
        <v>37</v>
      </c>
      <c r="AH395" s="63" t="s">
        <v>37</v>
      </c>
      <c r="AI395" s="56"/>
    </row>
    <row r="396" spans="1:35" s="39" customFormat="1" outlineLevel="1" x14ac:dyDescent="0.15">
      <c r="A396" s="59">
        <f>OvoTotal!I297</f>
        <v>44856</v>
      </c>
      <c r="B396" s="38">
        <f t="shared" si="5"/>
        <v>43</v>
      </c>
      <c r="C396" s="89"/>
      <c r="D396" s="62"/>
      <c r="E396" s="62"/>
      <c r="F396" s="62"/>
      <c r="G396" s="62"/>
      <c r="H396" s="62"/>
      <c r="I396" s="62"/>
      <c r="J396" s="62"/>
      <c r="K396" s="62"/>
      <c r="L396" s="62"/>
      <c r="M396" s="62" t="s">
        <v>37</v>
      </c>
      <c r="N396" s="62" t="s">
        <v>37</v>
      </c>
      <c r="O396" s="62" t="s">
        <v>37</v>
      </c>
      <c r="P396" s="62" t="s">
        <v>37</v>
      </c>
      <c r="Q396" s="62" t="s">
        <v>37</v>
      </c>
      <c r="R396" s="62" t="s">
        <v>37</v>
      </c>
      <c r="S396" s="62" t="s">
        <v>37</v>
      </c>
      <c r="T396" s="62" t="s">
        <v>37</v>
      </c>
      <c r="U396" s="62" t="s">
        <v>37</v>
      </c>
      <c r="V396" s="62" t="s">
        <v>37</v>
      </c>
      <c r="W396" s="62" t="s">
        <v>37</v>
      </c>
      <c r="X396" s="62" t="s">
        <v>37</v>
      </c>
      <c r="Y396" s="62" t="s">
        <v>37</v>
      </c>
      <c r="Z396" s="62" t="s">
        <v>37</v>
      </c>
      <c r="AA396" s="62" t="s">
        <v>37</v>
      </c>
      <c r="AB396" s="62" t="s">
        <v>37</v>
      </c>
      <c r="AC396" s="62" t="s">
        <v>37</v>
      </c>
      <c r="AD396" s="62" t="s">
        <v>37</v>
      </c>
      <c r="AE396" s="62" t="s">
        <v>37</v>
      </c>
      <c r="AF396" s="62" t="s">
        <v>37</v>
      </c>
      <c r="AG396" s="62" t="s">
        <v>37</v>
      </c>
      <c r="AH396" s="63" t="s">
        <v>37</v>
      </c>
      <c r="AI396" s="56"/>
    </row>
    <row r="397" spans="1:35" s="39" customFormat="1" outlineLevel="1" x14ac:dyDescent="0.15">
      <c r="A397" s="59">
        <f>OvoTotal!I298</f>
        <v>44857</v>
      </c>
      <c r="B397" s="38">
        <f t="shared" si="5"/>
        <v>43</v>
      </c>
      <c r="C397" s="89"/>
      <c r="D397" s="62"/>
      <c r="E397" s="62"/>
      <c r="F397" s="62"/>
      <c r="G397" s="62"/>
      <c r="H397" s="62"/>
      <c r="I397" s="62"/>
      <c r="J397" s="62"/>
      <c r="K397" s="62"/>
      <c r="L397" s="62"/>
      <c r="M397" s="62" t="s">
        <v>37</v>
      </c>
      <c r="N397" s="62" t="s">
        <v>37</v>
      </c>
      <c r="O397" s="62" t="s">
        <v>37</v>
      </c>
      <c r="P397" s="62" t="s">
        <v>37</v>
      </c>
      <c r="Q397" s="62" t="s">
        <v>37</v>
      </c>
      <c r="R397" s="62" t="s">
        <v>37</v>
      </c>
      <c r="S397" s="62" t="s">
        <v>37</v>
      </c>
      <c r="T397" s="62" t="s">
        <v>37</v>
      </c>
      <c r="U397" s="62" t="s">
        <v>37</v>
      </c>
      <c r="V397" s="62" t="s">
        <v>37</v>
      </c>
      <c r="W397" s="62" t="s">
        <v>37</v>
      </c>
      <c r="X397" s="62" t="s">
        <v>37</v>
      </c>
      <c r="Y397" s="62" t="s">
        <v>37</v>
      </c>
      <c r="Z397" s="62" t="s">
        <v>37</v>
      </c>
      <c r="AA397" s="62" t="s">
        <v>37</v>
      </c>
      <c r="AB397" s="62" t="s">
        <v>37</v>
      </c>
      <c r="AC397" s="62" t="s">
        <v>37</v>
      </c>
      <c r="AD397" s="62" t="s">
        <v>37</v>
      </c>
      <c r="AE397" s="62" t="s">
        <v>37</v>
      </c>
      <c r="AF397" s="62" t="s">
        <v>37</v>
      </c>
      <c r="AG397" s="62" t="s">
        <v>37</v>
      </c>
      <c r="AH397" s="63" t="s">
        <v>37</v>
      </c>
      <c r="AI397" s="56"/>
    </row>
    <row r="398" spans="1:35" s="39" customFormat="1" outlineLevel="1" x14ac:dyDescent="0.15">
      <c r="A398" s="59">
        <f>OvoTotal!I299</f>
        <v>44858</v>
      </c>
      <c r="B398" s="38">
        <f t="shared" si="5"/>
        <v>44</v>
      </c>
      <c r="C398" s="89"/>
      <c r="D398" s="62"/>
      <c r="E398" s="62"/>
      <c r="F398" s="62"/>
      <c r="G398" s="62"/>
      <c r="H398" s="62"/>
      <c r="I398" s="62"/>
      <c r="J398" s="62"/>
      <c r="K398" s="62"/>
      <c r="L398" s="62"/>
      <c r="M398" s="62" t="s">
        <v>37</v>
      </c>
      <c r="N398" s="62" t="s">
        <v>37</v>
      </c>
      <c r="O398" s="62" t="s">
        <v>37</v>
      </c>
      <c r="P398" s="62" t="s">
        <v>37</v>
      </c>
      <c r="Q398" s="62" t="s">
        <v>37</v>
      </c>
      <c r="R398" s="62" t="s">
        <v>37</v>
      </c>
      <c r="S398" s="62" t="s">
        <v>37</v>
      </c>
      <c r="T398" s="62" t="s">
        <v>37</v>
      </c>
      <c r="U398" s="62" t="s">
        <v>37</v>
      </c>
      <c r="V398" s="62" t="s">
        <v>37</v>
      </c>
      <c r="W398" s="62" t="s">
        <v>37</v>
      </c>
      <c r="X398" s="62" t="s">
        <v>37</v>
      </c>
      <c r="Y398" s="62" t="s">
        <v>37</v>
      </c>
      <c r="Z398" s="62" t="s">
        <v>37</v>
      </c>
      <c r="AA398" s="62" t="s">
        <v>37</v>
      </c>
      <c r="AB398" s="62" t="s">
        <v>37</v>
      </c>
      <c r="AC398" s="62" t="s">
        <v>37</v>
      </c>
      <c r="AD398" s="62" t="s">
        <v>37</v>
      </c>
      <c r="AE398" s="62" t="s">
        <v>37</v>
      </c>
      <c r="AF398" s="62" t="s">
        <v>37</v>
      </c>
      <c r="AG398" s="62" t="s">
        <v>37</v>
      </c>
      <c r="AH398" s="63" t="s">
        <v>37</v>
      </c>
      <c r="AI398" s="56"/>
    </row>
    <row r="399" spans="1:35" s="39" customFormat="1" outlineLevel="1" x14ac:dyDescent="0.15">
      <c r="A399" s="59">
        <f>OvoTotal!I300</f>
        <v>44859</v>
      </c>
      <c r="B399" s="38">
        <f t="shared" si="5"/>
        <v>44</v>
      </c>
      <c r="C399" s="89"/>
      <c r="D399" s="62"/>
      <c r="E399" s="62"/>
      <c r="F399" s="62"/>
      <c r="G399" s="62"/>
      <c r="H399" s="62"/>
      <c r="I399" s="62"/>
      <c r="J399" s="62"/>
      <c r="K399" s="62"/>
      <c r="L399" s="62"/>
      <c r="M399" s="62" t="s">
        <v>37</v>
      </c>
      <c r="N399" s="62" t="s">
        <v>37</v>
      </c>
      <c r="O399" s="62" t="s">
        <v>37</v>
      </c>
      <c r="P399" s="62" t="s">
        <v>37</v>
      </c>
      <c r="Q399" s="62" t="s">
        <v>37</v>
      </c>
      <c r="R399" s="62" t="s">
        <v>37</v>
      </c>
      <c r="S399" s="62" t="s">
        <v>37</v>
      </c>
      <c r="T399" s="62" t="s">
        <v>37</v>
      </c>
      <c r="U399" s="62" t="s">
        <v>37</v>
      </c>
      <c r="V399" s="62" t="s">
        <v>37</v>
      </c>
      <c r="W399" s="62" t="s">
        <v>37</v>
      </c>
      <c r="X399" s="62" t="s">
        <v>37</v>
      </c>
      <c r="Y399" s="62" t="s">
        <v>37</v>
      </c>
      <c r="Z399" s="62" t="s">
        <v>37</v>
      </c>
      <c r="AA399" s="62" t="s">
        <v>37</v>
      </c>
      <c r="AB399" s="62" t="s">
        <v>37</v>
      </c>
      <c r="AC399" s="62" t="s">
        <v>37</v>
      </c>
      <c r="AD399" s="62" t="s">
        <v>37</v>
      </c>
      <c r="AE399" s="62" t="s">
        <v>37</v>
      </c>
      <c r="AF399" s="62" t="s">
        <v>37</v>
      </c>
      <c r="AG399" s="62" t="s">
        <v>37</v>
      </c>
      <c r="AH399" s="63" t="s">
        <v>37</v>
      </c>
      <c r="AI399" s="56"/>
    </row>
    <row r="400" spans="1:35" s="39" customFormat="1" outlineLevel="1" x14ac:dyDescent="0.15">
      <c r="A400" s="59">
        <f>OvoTotal!I301</f>
        <v>44860</v>
      </c>
      <c r="B400" s="38">
        <f t="shared" si="5"/>
        <v>44</v>
      </c>
      <c r="C400" s="89"/>
      <c r="D400" s="62"/>
      <c r="E400" s="62"/>
      <c r="F400" s="62"/>
      <c r="G400" s="62"/>
      <c r="H400" s="62"/>
      <c r="I400" s="62"/>
      <c r="J400" s="62"/>
      <c r="K400" s="62"/>
      <c r="L400" s="62"/>
      <c r="M400" s="62" t="s">
        <v>37</v>
      </c>
      <c r="N400" s="62" t="s">
        <v>37</v>
      </c>
      <c r="O400" s="62" t="s">
        <v>37</v>
      </c>
      <c r="P400" s="62" t="s">
        <v>37</v>
      </c>
      <c r="Q400" s="62" t="s">
        <v>37</v>
      </c>
      <c r="R400" s="62" t="s">
        <v>37</v>
      </c>
      <c r="S400" s="62" t="s">
        <v>37</v>
      </c>
      <c r="T400" s="62" t="s">
        <v>37</v>
      </c>
      <c r="U400" s="62" t="s">
        <v>37</v>
      </c>
      <c r="V400" s="62" t="s">
        <v>37</v>
      </c>
      <c r="W400" s="62" t="s">
        <v>37</v>
      </c>
      <c r="X400" s="62" t="s">
        <v>37</v>
      </c>
      <c r="Y400" s="62" t="s">
        <v>37</v>
      </c>
      <c r="Z400" s="62" t="s">
        <v>37</v>
      </c>
      <c r="AA400" s="62" t="s">
        <v>37</v>
      </c>
      <c r="AB400" s="62" t="s">
        <v>37</v>
      </c>
      <c r="AC400" s="62" t="s">
        <v>37</v>
      </c>
      <c r="AD400" s="62" t="s">
        <v>37</v>
      </c>
      <c r="AE400" s="62" t="s">
        <v>37</v>
      </c>
      <c r="AF400" s="62" t="s">
        <v>37</v>
      </c>
      <c r="AG400" s="62" t="s">
        <v>37</v>
      </c>
      <c r="AH400" s="63" t="s">
        <v>37</v>
      </c>
      <c r="AI400" s="56"/>
    </row>
    <row r="401" spans="1:35" s="39" customFormat="1" outlineLevel="1" x14ac:dyDescent="0.15">
      <c r="A401" s="59">
        <f>OvoTotal!I302</f>
        <v>44861</v>
      </c>
      <c r="B401" s="38">
        <f t="shared" si="5"/>
        <v>44</v>
      </c>
      <c r="C401" s="89"/>
      <c r="D401" s="62"/>
      <c r="E401" s="62"/>
      <c r="F401" s="62"/>
      <c r="G401" s="62"/>
      <c r="H401" s="62"/>
      <c r="I401" s="62"/>
      <c r="J401" s="62"/>
      <c r="K401" s="62"/>
      <c r="L401" s="62"/>
      <c r="M401" s="62" t="s">
        <v>37</v>
      </c>
      <c r="N401" s="62" t="s">
        <v>37</v>
      </c>
      <c r="O401" s="62" t="s">
        <v>37</v>
      </c>
      <c r="P401" s="62" t="s">
        <v>37</v>
      </c>
      <c r="Q401" s="62" t="s">
        <v>37</v>
      </c>
      <c r="R401" s="62" t="s">
        <v>37</v>
      </c>
      <c r="S401" s="62" t="s">
        <v>37</v>
      </c>
      <c r="T401" s="62" t="s">
        <v>37</v>
      </c>
      <c r="U401" s="62" t="s">
        <v>37</v>
      </c>
      <c r="V401" s="62" t="s">
        <v>37</v>
      </c>
      <c r="W401" s="62" t="s">
        <v>37</v>
      </c>
      <c r="X401" s="62" t="s">
        <v>37</v>
      </c>
      <c r="Y401" s="62" t="s">
        <v>37</v>
      </c>
      <c r="Z401" s="62" t="s">
        <v>37</v>
      </c>
      <c r="AA401" s="62" t="s">
        <v>37</v>
      </c>
      <c r="AB401" s="62" t="s">
        <v>37</v>
      </c>
      <c r="AC401" s="62" t="s">
        <v>37</v>
      </c>
      <c r="AD401" s="62" t="s">
        <v>37</v>
      </c>
      <c r="AE401" s="62" t="s">
        <v>37</v>
      </c>
      <c r="AF401" s="62" t="s">
        <v>37</v>
      </c>
      <c r="AG401" s="62" t="s">
        <v>37</v>
      </c>
      <c r="AH401" s="63" t="s">
        <v>37</v>
      </c>
      <c r="AI401" s="56"/>
    </row>
    <row r="402" spans="1:35" s="39" customFormat="1" x14ac:dyDescent="0.15">
      <c r="A402" s="59"/>
      <c r="B402" s="38">
        <f>SUBTOTAL(1,B395:B401)</f>
        <v>43.571428571428569</v>
      </c>
      <c r="C402" s="9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66"/>
      <c r="AI402" s="56"/>
    </row>
    <row r="403" spans="1:35" s="39" customFormat="1" outlineLevel="1" x14ac:dyDescent="0.15">
      <c r="A403" s="59">
        <f>OvoTotal!I303</f>
        <v>44862</v>
      </c>
      <c r="B403" s="38">
        <f t="shared" si="5"/>
        <v>44</v>
      </c>
      <c r="C403" s="89"/>
      <c r="D403" s="62"/>
      <c r="E403" s="62"/>
      <c r="F403" s="62"/>
      <c r="G403" s="62"/>
      <c r="H403" s="62"/>
      <c r="I403" s="62"/>
      <c r="J403" s="62"/>
      <c r="K403" s="62"/>
      <c r="L403" s="62"/>
      <c r="M403" s="62" t="s">
        <v>37</v>
      </c>
      <c r="N403" s="62" t="s">
        <v>37</v>
      </c>
      <c r="O403" s="62" t="s">
        <v>37</v>
      </c>
      <c r="P403" s="62" t="s">
        <v>37</v>
      </c>
      <c r="Q403" s="62" t="s">
        <v>37</v>
      </c>
      <c r="R403" s="62" t="s">
        <v>37</v>
      </c>
      <c r="S403" s="62" t="s">
        <v>37</v>
      </c>
      <c r="T403" s="62" t="s">
        <v>37</v>
      </c>
      <c r="U403" s="62" t="s">
        <v>37</v>
      </c>
      <c r="V403" s="62" t="s">
        <v>37</v>
      </c>
      <c r="W403" s="62" t="s">
        <v>37</v>
      </c>
      <c r="X403" s="62" t="s">
        <v>37</v>
      </c>
      <c r="Y403" s="62" t="s">
        <v>37</v>
      </c>
      <c r="Z403" s="62" t="s">
        <v>37</v>
      </c>
      <c r="AA403" s="62" t="s">
        <v>37</v>
      </c>
      <c r="AB403" s="62" t="s">
        <v>37</v>
      </c>
      <c r="AC403" s="62" t="s">
        <v>37</v>
      </c>
      <c r="AD403" s="62" t="s">
        <v>37</v>
      </c>
      <c r="AE403" s="62" t="s">
        <v>37</v>
      </c>
      <c r="AF403" s="62" t="s">
        <v>37</v>
      </c>
      <c r="AG403" s="62" t="s">
        <v>37</v>
      </c>
      <c r="AH403" s="63" t="s">
        <v>37</v>
      </c>
      <c r="AI403" s="56"/>
    </row>
    <row r="404" spans="1:35" s="39" customFormat="1" outlineLevel="1" x14ac:dyDescent="0.15">
      <c r="A404" s="59">
        <f>OvoTotal!I304</f>
        <v>44863</v>
      </c>
      <c r="B404" s="38">
        <f t="shared" si="5"/>
        <v>44</v>
      </c>
      <c r="C404" s="89"/>
      <c r="D404" s="62"/>
      <c r="E404" s="62"/>
      <c r="F404" s="62"/>
      <c r="G404" s="62"/>
      <c r="H404" s="62"/>
      <c r="I404" s="62"/>
      <c r="J404" s="62"/>
      <c r="K404" s="62"/>
      <c r="L404" s="62"/>
      <c r="M404" s="62" t="s">
        <v>37</v>
      </c>
      <c r="N404" s="62" t="s">
        <v>37</v>
      </c>
      <c r="O404" s="62" t="s">
        <v>37</v>
      </c>
      <c r="P404" s="62" t="s">
        <v>37</v>
      </c>
      <c r="Q404" s="62" t="s">
        <v>37</v>
      </c>
      <c r="R404" s="62" t="s">
        <v>37</v>
      </c>
      <c r="S404" s="62" t="s">
        <v>37</v>
      </c>
      <c r="T404" s="62" t="s">
        <v>37</v>
      </c>
      <c r="U404" s="62" t="s">
        <v>37</v>
      </c>
      <c r="V404" s="62" t="s">
        <v>37</v>
      </c>
      <c r="W404" s="62" t="s">
        <v>37</v>
      </c>
      <c r="X404" s="62" t="s">
        <v>37</v>
      </c>
      <c r="Y404" s="62" t="s">
        <v>37</v>
      </c>
      <c r="Z404" s="62" t="s">
        <v>37</v>
      </c>
      <c r="AA404" s="62" t="s">
        <v>37</v>
      </c>
      <c r="AB404" s="62" t="s">
        <v>37</v>
      </c>
      <c r="AC404" s="62" t="s">
        <v>37</v>
      </c>
      <c r="AD404" s="62" t="s">
        <v>37</v>
      </c>
      <c r="AE404" s="62" t="s">
        <v>37</v>
      </c>
      <c r="AF404" s="62" t="s">
        <v>37</v>
      </c>
      <c r="AG404" s="62" t="s">
        <v>37</v>
      </c>
      <c r="AH404" s="63" t="s">
        <v>37</v>
      </c>
      <c r="AI404" s="56"/>
    </row>
    <row r="405" spans="1:35" s="39" customFormat="1" outlineLevel="1" x14ac:dyDescent="0.15">
      <c r="A405" s="59">
        <f>OvoTotal!I305</f>
        <v>44864</v>
      </c>
      <c r="B405" s="38">
        <f t="shared" si="5"/>
        <v>44</v>
      </c>
      <c r="C405" s="89"/>
      <c r="D405" s="62"/>
      <c r="E405" s="62"/>
      <c r="F405" s="62"/>
      <c r="G405" s="62"/>
      <c r="H405" s="62"/>
      <c r="I405" s="62"/>
      <c r="J405" s="62"/>
      <c r="K405" s="62"/>
      <c r="L405" s="62"/>
      <c r="M405" s="62" t="s">
        <v>37</v>
      </c>
      <c r="N405" s="62" t="s">
        <v>37</v>
      </c>
      <c r="O405" s="62" t="s">
        <v>37</v>
      </c>
      <c r="P405" s="62" t="s">
        <v>37</v>
      </c>
      <c r="Q405" s="62" t="s">
        <v>37</v>
      </c>
      <c r="R405" s="62" t="s">
        <v>37</v>
      </c>
      <c r="S405" s="62" t="s">
        <v>37</v>
      </c>
      <c r="T405" s="62" t="s">
        <v>37</v>
      </c>
      <c r="U405" s="62" t="s">
        <v>37</v>
      </c>
      <c r="V405" s="62" t="s">
        <v>37</v>
      </c>
      <c r="W405" s="62" t="s">
        <v>37</v>
      </c>
      <c r="X405" s="62" t="s">
        <v>37</v>
      </c>
      <c r="Y405" s="62" t="s">
        <v>37</v>
      </c>
      <c r="Z405" s="62" t="s">
        <v>37</v>
      </c>
      <c r="AA405" s="62" t="s">
        <v>37</v>
      </c>
      <c r="AB405" s="62" t="s">
        <v>37</v>
      </c>
      <c r="AC405" s="62" t="s">
        <v>37</v>
      </c>
      <c r="AD405" s="62" t="s">
        <v>37</v>
      </c>
      <c r="AE405" s="62" t="s">
        <v>37</v>
      </c>
      <c r="AF405" s="62" t="s">
        <v>37</v>
      </c>
      <c r="AG405" s="62" t="s">
        <v>37</v>
      </c>
      <c r="AH405" s="63" t="s">
        <v>37</v>
      </c>
      <c r="AI405" s="56"/>
    </row>
    <row r="406" spans="1:35" s="39" customFormat="1" outlineLevel="1" x14ac:dyDescent="0.15">
      <c r="A406" s="59">
        <f>OvoTotal!I306</f>
        <v>44865</v>
      </c>
      <c r="B406" s="38">
        <f t="shared" si="5"/>
        <v>45</v>
      </c>
      <c r="C406" s="89"/>
      <c r="D406" s="62"/>
      <c r="E406" s="62"/>
      <c r="F406" s="62"/>
      <c r="G406" s="62"/>
      <c r="H406" s="62"/>
      <c r="I406" s="62"/>
      <c r="J406" s="62"/>
      <c r="K406" s="62"/>
      <c r="L406" s="62"/>
      <c r="M406" s="62" t="s">
        <v>37</v>
      </c>
      <c r="N406" s="62" t="s">
        <v>37</v>
      </c>
      <c r="O406" s="62" t="s">
        <v>37</v>
      </c>
      <c r="P406" s="62" t="s">
        <v>37</v>
      </c>
      <c r="Q406" s="62" t="s">
        <v>37</v>
      </c>
      <c r="R406" s="62" t="s">
        <v>37</v>
      </c>
      <c r="S406" s="62" t="s">
        <v>37</v>
      </c>
      <c r="T406" s="62" t="s">
        <v>37</v>
      </c>
      <c r="U406" s="62" t="s">
        <v>37</v>
      </c>
      <c r="V406" s="62" t="s">
        <v>37</v>
      </c>
      <c r="W406" s="62" t="s">
        <v>37</v>
      </c>
      <c r="X406" s="62" t="s">
        <v>37</v>
      </c>
      <c r="Y406" s="62" t="s">
        <v>37</v>
      </c>
      <c r="Z406" s="62" t="s">
        <v>37</v>
      </c>
      <c r="AA406" s="62" t="s">
        <v>37</v>
      </c>
      <c r="AB406" s="62" t="s">
        <v>37</v>
      </c>
      <c r="AC406" s="62" t="s">
        <v>37</v>
      </c>
      <c r="AD406" s="62" t="s">
        <v>37</v>
      </c>
      <c r="AE406" s="62" t="s">
        <v>37</v>
      </c>
      <c r="AF406" s="62" t="s">
        <v>37</v>
      </c>
      <c r="AG406" s="62" t="s">
        <v>37</v>
      </c>
      <c r="AH406" s="63" t="s">
        <v>37</v>
      </c>
      <c r="AI406" s="56"/>
    </row>
    <row r="407" spans="1:35" s="39" customFormat="1" outlineLevel="1" x14ac:dyDescent="0.15">
      <c r="A407" s="59">
        <f>OvoTotal!I307</f>
        <v>44866</v>
      </c>
      <c r="B407" s="38">
        <f t="shared" si="5"/>
        <v>45</v>
      </c>
      <c r="C407" s="89"/>
      <c r="D407" s="62"/>
      <c r="E407" s="62"/>
      <c r="F407" s="62"/>
      <c r="G407" s="62"/>
      <c r="H407" s="62"/>
      <c r="I407" s="62"/>
      <c r="J407" s="62"/>
      <c r="K407" s="62"/>
      <c r="L407" s="62"/>
      <c r="M407" s="62" t="s">
        <v>37</v>
      </c>
      <c r="N407" s="62" t="s">
        <v>37</v>
      </c>
      <c r="O407" s="62" t="s">
        <v>37</v>
      </c>
      <c r="P407" s="62" t="s">
        <v>37</v>
      </c>
      <c r="Q407" s="62" t="s">
        <v>37</v>
      </c>
      <c r="R407" s="62" t="s">
        <v>37</v>
      </c>
      <c r="S407" s="62" t="s">
        <v>37</v>
      </c>
      <c r="T407" s="62" t="s">
        <v>37</v>
      </c>
      <c r="U407" s="62" t="s">
        <v>37</v>
      </c>
      <c r="V407" s="62" t="s">
        <v>37</v>
      </c>
      <c r="W407" s="62" t="s">
        <v>37</v>
      </c>
      <c r="X407" s="62" t="s">
        <v>37</v>
      </c>
      <c r="Y407" s="62" t="s">
        <v>37</v>
      </c>
      <c r="Z407" s="62" t="s">
        <v>37</v>
      </c>
      <c r="AA407" s="62" t="s">
        <v>37</v>
      </c>
      <c r="AB407" s="62" t="s">
        <v>37</v>
      </c>
      <c r="AC407" s="62" t="s">
        <v>37</v>
      </c>
      <c r="AD407" s="62" t="s">
        <v>37</v>
      </c>
      <c r="AE407" s="62" t="s">
        <v>37</v>
      </c>
      <c r="AF407" s="62" t="s">
        <v>37</v>
      </c>
      <c r="AG407" s="62" t="s">
        <v>37</v>
      </c>
      <c r="AH407" s="63" t="s">
        <v>37</v>
      </c>
      <c r="AI407" s="56"/>
    </row>
    <row r="408" spans="1:35" s="39" customFormat="1" outlineLevel="1" x14ac:dyDescent="0.15">
      <c r="A408" s="59">
        <f>OvoTotal!I308</f>
        <v>44867</v>
      </c>
      <c r="B408" s="38">
        <f t="shared" si="5"/>
        <v>45</v>
      </c>
      <c r="C408" s="89"/>
      <c r="D408" s="62"/>
      <c r="E408" s="62"/>
      <c r="F408" s="62"/>
      <c r="G408" s="62"/>
      <c r="H408" s="62"/>
      <c r="I408" s="62"/>
      <c r="J408" s="62"/>
      <c r="K408" s="62"/>
      <c r="L408" s="62"/>
      <c r="M408" s="62" t="s">
        <v>37</v>
      </c>
      <c r="N408" s="62" t="s">
        <v>37</v>
      </c>
      <c r="O408" s="62" t="s">
        <v>37</v>
      </c>
      <c r="P408" s="62" t="s">
        <v>37</v>
      </c>
      <c r="Q408" s="62" t="s">
        <v>37</v>
      </c>
      <c r="R408" s="62" t="s">
        <v>37</v>
      </c>
      <c r="S408" s="62" t="s">
        <v>37</v>
      </c>
      <c r="T408" s="62" t="s">
        <v>37</v>
      </c>
      <c r="U408" s="62" t="s">
        <v>37</v>
      </c>
      <c r="V408" s="62" t="s">
        <v>37</v>
      </c>
      <c r="W408" s="62" t="s">
        <v>37</v>
      </c>
      <c r="X408" s="62" t="s">
        <v>37</v>
      </c>
      <c r="Y408" s="62" t="s">
        <v>37</v>
      </c>
      <c r="Z408" s="62" t="s">
        <v>37</v>
      </c>
      <c r="AA408" s="62" t="s">
        <v>37</v>
      </c>
      <c r="AB408" s="62" t="s">
        <v>37</v>
      </c>
      <c r="AC408" s="62" t="s">
        <v>37</v>
      </c>
      <c r="AD408" s="62" t="s">
        <v>37</v>
      </c>
      <c r="AE408" s="62" t="s">
        <v>37</v>
      </c>
      <c r="AF408" s="62" t="s">
        <v>37</v>
      </c>
      <c r="AG408" s="62" t="s">
        <v>37</v>
      </c>
      <c r="AH408" s="63" t="s">
        <v>37</v>
      </c>
      <c r="AI408" s="56"/>
    </row>
    <row r="409" spans="1:35" s="39" customFormat="1" outlineLevel="1" x14ac:dyDescent="0.15">
      <c r="A409" s="59">
        <f>OvoTotal!I309</f>
        <v>44868</v>
      </c>
      <c r="B409" s="38">
        <f t="shared" si="5"/>
        <v>45</v>
      </c>
      <c r="C409" s="89"/>
      <c r="D409" s="62"/>
      <c r="E409" s="62"/>
      <c r="F409" s="62"/>
      <c r="G409" s="62"/>
      <c r="H409" s="62"/>
      <c r="I409" s="62"/>
      <c r="J409" s="62"/>
      <c r="K409" s="62"/>
      <c r="L409" s="62"/>
      <c r="M409" s="62" t="s">
        <v>37</v>
      </c>
      <c r="N409" s="62" t="s">
        <v>37</v>
      </c>
      <c r="O409" s="62" t="s">
        <v>37</v>
      </c>
      <c r="P409" s="62" t="s">
        <v>37</v>
      </c>
      <c r="Q409" s="62" t="s">
        <v>37</v>
      </c>
      <c r="R409" s="62" t="s">
        <v>37</v>
      </c>
      <c r="S409" s="62" t="s">
        <v>37</v>
      </c>
      <c r="T409" s="62" t="s">
        <v>37</v>
      </c>
      <c r="U409" s="62" t="s">
        <v>37</v>
      </c>
      <c r="V409" s="62" t="s">
        <v>37</v>
      </c>
      <c r="W409" s="62" t="s">
        <v>37</v>
      </c>
      <c r="X409" s="62" t="s">
        <v>37</v>
      </c>
      <c r="Y409" s="62" t="s">
        <v>37</v>
      </c>
      <c r="Z409" s="62" t="s">
        <v>37</v>
      </c>
      <c r="AA409" s="62" t="s">
        <v>37</v>
      </c>
      <c r="AB409" s="62" t="s">
        <v>37</v>
      </c>
      <c r="AC409" s="62" t="s">
        <v>37</v>
      </c>
      <c r="AD409" s="62" t="s">
        <v>37</v>
      </c>
      <c r="AE409" s="62" t="s">
        <v>37</v>
      </c>
      <c r="AF409" s="62" t="s">
        <v>37</v>
      </c>
      <c r="AG409" s="62" t="s">
        <v>37</v>
      </c>
      <c r="AH409" s="63" t="s">
        <v>37</v>
      </c>
      <c r="AI409" s="56"/>
    </row>
    <row r="410" spans="1:35" s="39" customFormat="1" x14ac:dyDescent="0.15">
      <c r="A410" s="59"/>
      <c r="B410" s="38">
        <f>SUBTOTAL(1,B403:B409)</f>
        <v>44.571428571428569</v>
      </c>
      <c r="C410" s="9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66"/>
      <c r="AI410" s="56"/>
    </row>
    <row r="411" spans="1:35" s="39" customFormat="1" outlineLevel="1" x14ac:dyDescent="0.15">
      <c r="A411" s="59">
        <f>OvoTotal!I310</f>
        <v>44869</v>
      </c>
      <c r="B411" s="38">
        <f t="shared" si="5"/>
        <v>45</v>
      </c>
      <c r="C411" s="89"/>
      <c r="D411" s="62"/>
      <c r="E411" s="62"/>
      <c r="F411" s="62"/>
      <c r="G411" s="62"/>
      <c r="H411" s="62"/>
      <c r="I411" s="62"/>
      <c r="J411" s="62"/>
      <c r="K411" s="62"/>
      <c r="L411" s="62"/>
      <c r="M411" s="62" t="s">
        <v>37</v>
      </c>
      <c r="N411" s="62" t="s">
        <v>37</v>
      </c>
      <c r="O411" s="62" t="s">
        <v>37</v>
      </c>
      <c r="P411" s="62" t="s">
        <v>37</v>
      </c>
      <c r="Q411" s="62" t="s">
        <v>37</v>
      </c>
      <c r="R411" s="62" t="s">
        <v>37</v>
      </c>
      <c r="S411" s="62" t="s">
        <v>37</v>
      </c>
      <c r="T411" s="62" t="s">
        <v>37</v>
      </c>
      <c r="U411" s="62" t="s">
        <v>37</v>
      </c>
      <c r="V411" s="62" t="s">
        <v>37</v>
      </c>
      <c r="W411" s="62" t="s">
        <v>37</v>
      </c>
      <c r="X411" s="62" t="s">
        <v>37</v>
      </c>
      <c r="Y411" s="62" t="s">
        <v>37</v>
      </c>
      <c r="Z411" s="62" t="s">
        <v>37</v>
      </c>
      <c r="AA411" s="62" t="s">
        <v>37</v>
      </c>
      <c r="AB411" s="62" t="s">
        <v>37</v>
      </c>
      <c r="AC411" s="62" t="s">
        <v>37</v>
      </c>
      <c r="AD411" s="62" t="s">
        <v>37</v>
      </c>
      <c r="AE411" s="62" t="s">
        <v>37</v>
      </c>
      <c r="AF411" s="62" t="s">
        <v>37</v>
      </c>
      <c r="AG411" s="62" t="s">
        <v>37</v>
      </c>
      <c r="AH411" s="63" t="s">
        <v>37</v>
      </c>
      <c r="AI411" s="56"/>
    </row>
    <row r="412" spans="1:35" s="39" customFormat="1" outlineLevel="1" x14ac:dyDescent="0.15">
      <c r="A412" s="59">
        <f>OvoTotal!I311</f>
        <v>44870</v>
      </c>
      <c r="B412" s="38">
        <f t="shared" si="5"/>
        <v>45</v>
      </c>
      <c r="C412" s="89"/>
      <c r="D412" s="62"/>
      <c r="E412" s="62"/>
      <c r="F412" s="62"/>
      <c r="G412" s="62"/>
      <c r="H412" s="62"/>
      <c r="I412" s="62"/>
      <c r="J412" s="62"/>
      <c r="K412" s="62"/>
      <c r="L412" s="62"/>
      <c r="M412" s="62" t="s">
        <v>37</v>
      </c>
      <c r="N412" s="62" t="s">
        <v>37</v>
      </c>
      <c r="O412" s="62" t="s">
        <v>37</v>
      </c>
      <c r="P412" s="62" t="s">
        <v>37</v>
      </c>
      <c r="Q412" s="62" t="s">
        <v>37</v>
      </c>
      <c r="R412" s="62" t="s">
        <v>37</v>
      </c>
      <c r="S412" s="62" t="s">
        <v>37</v>
      </c>
      <c r="T412" s="62" t="s">
        <v>37</v>
      </c>
      <c r="U412" s="62" t="s">
        <v>37</v>
      </c>
      <c r="V412" s="62" t="s">
        <v>37</v>
      </c>
      <c r="W412" s="62" t="s">
        <v>37</v>
      </c>
      <c r="X412" s="62" t="s">
        <v>37</v>
      </c>
      <c r="Y412" s="62" t="s">
        <v>37</v>
      </c>
      <c r="Z412" s="62" t="s">
        <v>37</v>
      </c>
      <c r="AA412" s="62" t="s">
        <v>37</v>
      </c>
      <c r="AB412" s="62" t="s">
        <v>37</v>
      </c>
      <c r="AC412" s="62" t="s">
        <v>37</v>
      </c>
      <c r="AD412" s="62" t="s">
        <v>37</v>
      </c>
      <c r="AE412" s="62" t="s">
        <v>37</v>
      </c>
      <c r="AF412" s="62" t="s">
        <v>37</v>
      </c>
      <c r="AG412" s="62" t="s">
        <v>37</v>
      </c>
      <c r="AH412" s="63" t="s">
        <v>37</v>
      </c>
      <c r="AI412" s="56"/>
    </row>
    <row r="413" spans="1:35" s="39" customFormat="1" outlineLevel="1" x14ac:dyDescent="0.15">
      <c r="A413" s="59">
        <f>OvoTotal!I312</f>
        <v>44871</v>
      </c>
      <c r="B413" s="38">
        <f t="shared" si="5"/>
        <v>45</v>
      </c>
      <c r="C413" s="89"/>
      <c r="D413" s="62"/>
      <c r="E413" s="62"/>
      <c r="F413" s="62"/>
      <c r="G413" s="62"/>
      <c r="H413" s="62"/>
      <c r="I413" s="62"/>
      <c r="J413" s="62"/>
      <c r="K413" s="62"/>
      <c r="L413" s="62"/>
      <c r="M413" s="62" t="s">
        <v>37</v>
      </c>
      <c r="N413" s="62" t="s">
        <v>37</v>
      </c>
      <c r="O413" s="62" t="s">
        <v>37</v>
      </c>
      <c r="P413" s="62" t="s">
        <v>37</v>
      </c>
      <c r="Q413" s="62" t="s">
        <v>37</v>
      </c>
      <c r="R413" s="62" t="s">
        <v>37</v>
      </c>
      <c r="S413" s="62" t="s">
        <v>37</v>
      </c>
      <c r="T413" s="62" t="s">
        <v>37</v>
      </c>
      <c r="U413" s="62" t="s">
        <v>37</v>
      </c>
      <c r="V413" s="62" t="s">
        <v>37</v>
      </c>
      <c r="W413" s="62" t="s">
        <v>37</v>
      </c>
      <c r="X413" s="62" t="s">
        <v>37</v>
      </c>
      <c r="Y413" s="62" t="s">
        <v>37</v>
      </c>
      <c r="Z413" s="62" t="s">
        <v>37</v>
      </c>
      <c r="AA413" s="62" t="s">
        <v>37</v>
      </c>
      <c r="AB413" s="62" t="s">
        <v>37</v>
      </c>
      <c r="AC413" s="62" t="s">
        <v>37</v>
      </c>
      <c r="AD413" s="62" t="s">
        <v>37</v>
      </c>
      <c r="AE413" s="62" t="s">
        <v>37</v>
      </c>
      <c r="AF413" s="62" t="s">
        <v>37</v>
      </c>
      <c r="AG413" s="62" t="s">
        <v>37</v>
      </c>
      <c r="AH413" s="63" t="s">
        <v>37</v>
      </c>
      <c r="AI413" s="56"/>
    </row>
    <row r="414" spans="1:35" s="39" customFormat="1" outlineLevel="1" x14ac:dyDescent="0.15">
      <c r="A414" s="59">
        <f>OvoTotal!I313</f>
        <v>44872</v>
      </c>
      <c r="B414" s="38">
        <f t="shared" si="5"/>
        <v>46</v>
      </c>
      <c r="C414" s="89"/>
      <c r="D414" s="62"/>
      <c r="E414" s="62"/>
      <c r="F414" s="62"/>
      <c r="G414" s="62"/>
      <c r="H414" s="62"/>
      <c r="I414" s="62"/>
      <c r="J414" s="62"/>
      <c r="K414" s="62"/>
      <c r="L414" s="62"/>
      <c r="M414" s="62" t="s">
        <v>37</v>
      </c>
      <c r="N414" s="62" t="s">
        <v>37</v>
      </c>
      <c r="O414" s="62" t="s">
        <v>37</v>
      </c>
      <c r="P414" s="62" t="s">
        <v>37</v>
      </c>
      <c r="Q414" s="62" t="s">
        <v>37</v>
      </c>
      <c r="R414" s="62" t="s">
        <v>37</v>
      </c>
      <c r="S414" s="62" t="s">
        <v>37</v>
      </c>
      <c r="T414" s="62" t="s">
        <v>37</v>
      </c>
      <c r="U414" s="62" t="s">
        <v>37</v>
      </c>
      <c r="V414" s="62" t="s">
        <v>37</v>
      </c>
      <c r="W414" s="62" t="s">
        <v>37</v>
      </c>
      <c r="X414" s="62" t="s">
        <v>37</v>
      </c>
      <c r="Y414" s="62" t="s">
        <v>37</v>
      </c>
      <c r="Z414" s="62" t="s">
        <v>37</v>
      </c>
      <c r="AA414" s="62" t="s">
        <v>37</v>
      </c>
      <c r="AB414" s="62" t="s">
        <v>37</v>
      </c>
      <c r="AC414" s="62" t="s">
        <v>37</v>
      </c>
      <c r="AD414" s="62" t="s">
        <v>37</v>
      </c>
      <c r="AE414" s="62" t="s">
        <v>37</v>
      </c>
      <c r="AF414" s="62" t="s">
        <v>37</v>
      </c>
      <c r="AG414" s="62" t="s">
        <v>37</v>
      </c>
      <c r="AH414" s="63" t="s">
        <v>37</v>
      </c>
      <c r="AI414" s="56"/>
    </row>
    <row r="415" spans="1:35" s="39" customFormat="1" outlineLevel="1" x14ac:dyDescent="0.15">
      <c r="A415" s="59">
        <f>OvoTotal!I314</f>
        <v>44873</v>
      </c>
      <c r="B415" s="38">
        <f t="shared" si="5"/>
        <v>46</v>
      </c>
      <c r="C415" s="89"/>
      <c r="D415" s="62"/>
      <c r="E415" s="62"/>
      <c r="F415" s="62"/>
      <c r="G415" s="62"/>
      <c r="H415" s="62"/>
      <c r="I415" s="62"/>
      <c r="J415" s="62"/>
      <c r="K415" s="62"/>
      <c r="L415" s="62"/>
      <c r="M415" s="62" t="s">
        <v>37</v>
      </c>
      <c r="N415" s="62" t="s">
        <v>37</v>
      </c>
      <c r="O415" s="62" t="s">
        <v>37</v>
      </c>
      <c r="P415" s="62" t="s">
        <v>37</v>
      </c>
      <c r="Q415" s="62" t="s">
        <v>37</v>
      </c>
      <c r="R415" s="62" t="s">
        <v>37</v>
      </c>
      <c r="S415" s="62" t="s">
        <v>37</v>
      </c>
      <c r="T415" s="62" t="s">
        <v>37</v>
      </c>
      <c r="U415" s="62" t="s">
        <v>37</v>
      </c>
      <c r="V415" s="62" t="s">
        <v>37</v>
      </c>
      <c r="W415" s="62" t="s">
        <v>37</v>
      </c>
      <c r="X415" s="62" t="s">
        <v>37</v>
      </c>
      <c r="Y415" s="62" t="s">
        <v>37</v>
      </c>
      <c r="Z415" s="62" t="s">
        <v>37</v>
      </c>
      <c r="AA415" s="62" t="s">
        <v>37</v>
      </c>
      <c r="AB415" s="62" t="s">
        <v>37</v>
      </c>
      <c r="AC415" s="62" t="s">
        <v>37</v>
      </c>
      <c r="AD415" s="62" t="s">
        <v>37</v>
      </c>
      <c r="AE415" s="62" t="s">
        <v>37</v>
      </c>
      <c r="AF415" s="62" t="s">
        <v>37</v>
      </c>
      <c r="AG415" s="62" t="s">
        <v>37</v>
      </c>
      <c r="AH415" s="63" t="s">
        <v>37</v>
      </c>
      <c r="AI415" s="56"/>
    </row>
    <row r="416" spans="1:35" s="39" customFormat="1" outlineLevel="1" x14ac:dyDescent="0.15">
      <c r="A416" s="59">
        <f>OvoTotal!I315</f>
        <v>44874</v>
      </c>
      <c r="B416" s="38">
        <f t="shared" si="5"/>
        <v>46</v>
      </c>
      <c r="C416" s="89"/>
      <c r="D416" s="62"/>
      <c r="E416" s="62"/>
      <c r="F416" s="62"/>
      <c r="G416" s="62"/>
      <c r="H416" s="62"/>
      <c r="I416" s="62"/>
      <c r="J416" s="62"/>
      <c r="K416" s="62"/>
      <c r="L416" s="62"/>
      <c r="M416" s="62" t="s">
        <v>37</v>
      </c>
      <c r="N416" s="62" t="s">
        <v>37</v>
      </c>
      <c r="O416" s="62" t="s">
        <v>37</v>
      </c>
      <c r="P416" s="62" t="s">
        <v>37</v>
      </c>
      <c r="Q416" s="62" t="s">
        <v>37</v>
      </c>
      <c r="R416" s="62" t="s">
        <v>37</v>
      </c>
      <c r="S416" s="62" t="s">
        <v>37</v>
      </c>
      <c r="T416" s="62" t="s">
        <v>37</v>
      </c>
      <c r="U416" s="62" t="s">
        <v>37</v>
      </c>
      <c r="V416" s="62" t="s">
        <v>37</v>
      </c>
      <c r="W416" s="62" t="s">
        <v>37</v>
      </c>
      <c r="X416" s="62" t="s">
        <v>37</v>
      </c>
      <c r="Y416" s="62" t="s">
        <v>37</v>
      </c>
      <c r="Z416" s="62" t="s">
        <v>37</v>
      </c>
      <c r="AA416" s="62" t="s">
        <v>37</v>
      </c>
      <c r="AB416" s="62" t="s">
        <v>37</v>
      </c>
      <c r="AC416" s="62" t="s">
        <v>37</v>
      </c>
      <c r="AD416" s="62" t="s">
        <v>37</v>
      </c>
      <c r="AE416" s="62" t="s">
        <v>37</v>
      </c>
      <c r="AF416" s="62" t="s">
        <v>37</v>
      </c>
      <c r="AG416" s="62" t="s">
        <v>37</v>
      </c>
      <c r="AH416" s="63" t="s">
        <v>37</v>
      </c>
      <c r="AI416" s="56"/>
    </row>
    <row r="417" spans="1:35" s="39" customFormat="1" outlineLevel="1" x14ac:dyDescent="0.15">
      <c r="A417" s="59">
        <f>OvoTotal!I316</f>
        <v>44875</v>
      </c>
      <c r="B417" s="38">
        <f t="shared" si="5"/>
        <v>46</v>
      </c>
      <c r="C417" s="89"/>
      <c r="D417" s="62"/>
      <c r="E417" s="62"/>
      <c r="F417" s="62"/>
      <c r="G417" s="62"/>
      <c r="H417" s="62"/>
      <c r="I417" s="62"/>
      <c r="J417" s="62"/>
      <c r="K417" s="62"/>
      <c r="L417" s="62"/>
      <c r="M417" s="62" t="s">
        <v>37</v>
      </c>
      <c r="N417" s="62" t="s">
        <v>37</v>
      </c>
      <c r="O417" s="62" t="s">
        <v>37</v>
      </c>
      <c r="P417" s="62" t="s">
        <v>37</v>
      </c>
      <c r="Q417" s="62" t="s">
        <v>37</v>
      </c>
      <c r="R417" s="62" t="s">
        <v>37</v>
      </c>
      <c r="S417" s="62" t="s">
        <v>37</v>
      </c>
      <c r="T417" s="62" t="s">
        <v>37</v>
      </c>
      <c r="U417" s="62" t="s">
        <v>37</v>
      </c>
      <c r="V417" s="62" t="s">
        <v>37</v>
      </c>
      <c r="W417" s="62" t="s">
        <v>37</v>
      </c>
      <c r="X417" s="62" t="s">
        <v>37</v>
      </c>
      <c r="Y417" s="62" t="s">
        <v>37</v>
      </c>
      <c r="Z417" s="62" t="s">
        <v>37</v>
      </c>
      <c r="AA417" s="62" t="s">
        <v>37</v>
      </c>
      <c r="AB417" s="62" t="s">
        <v>37</v>
      </c>
      <c r="AC417" s="62" t="s">
        <v>37</v>
      </c>
      <c r="AD417" s="62" t="s">
        <v>37</v>
      </c>
      <c r="AE417" s="62" t="s">
        <v>37</v>
      </c>
      <c r="AF417" s="62" t="s">
        <v>37</v>
      </c>
      <c r="AG417" s="62" t="s">
        <v>37</v>
      </c>
      <c r="AH417" s="63" t="s">
        <v>37</v>
      </c>
      <c r="AI417" s="56"/>
    </row>
    <row r="418" spans="1:35" s="39" customFormat="1" x14ac:dyDescent="0.15">
      <c r="A418" s="59"/>
      <c r="B418" s="38">
        <f>SUBTOTAL(1,B411:B417)</f>
        <v>45.571428571428569</v>
      </c>
      <c r="C418" s="9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66"/>
      <c r="AI418" s="56"/>
    </row>
    <row r="419" spans="1:35" s="39" customFormat="1" outlineLevel="1" x14ac:dyDescent="0.15">
      <c r="A419" s="59">
        <f>OvoTotal!I317</f>
        <v>44876</v>
      </c>
      <c r="B419" s="38">
        <f t="shared" si="5"/>
        <v>46</v>
      </c>
      <c r="C419" s="89"/>
      <c r="D419" s="62"/>
      <c r="E419" s="62"/>
      <c r="F419" s="62"/>
      <c r="G419" s="62"/>
      <c r="H419" s="62"/>
      <c r="I419" s="62"/>
      <c r="J419" s="62"/>
      <c r="K419" s="62"/>
      <c r="L419" s="62"/>
      <c r="M419" s="62" t="s">
        <v>37</v>
      </c>
      <c r="N419" s="62" t="s">
        <v>37</v>
      </c>
      <c r="O419" s="62" t="s">
        <v>37</v>
      </c>
      <c r="P419" s="62" t="s">
        <v>37</v>
      </c>
      <c r="Q419" s="62" t="s">
        <v>37</v>
      </c>
      <c r="R419" s="62" t="s">
        <v>37</v>
      </c>
      <c r="S419" s="62" t="s">
        <v>37</v>
      </c>
      <c r="T419" s="62" t="s">
        <v>37</v>
      </c>
      <c r="U419" s="62" t="s">
        <v>37</v>
      </c>
      <c r="V419" s="62" t="s">
        <v>37</v>
      </c>
      <c r="W419" s="62" t="s">
        <v>37</v>
      </c>
      <c r="X419" s="62" t="s">
        <v>37</v>
      </c>
      <c r="Y419" s="62" t="s">
        <v>37</v>
      </c>
      <c r="Z419" s="62" t="s">
        <v>37</v>
      </c>
      <c r="AA419" s="62" t="s">
        <v>37</v>
      </c>
      <c r="AB419" s="62" t="s">
        <v>37</v>
      </c>
      <c r="AC419" s="62" t="s">
        <v>37</v>
      </c>
      <c r="AD419" s="62" t="s">
        <v>37</v>
      </c>
      <c r="AE419" s="62" t="s">
        <v>37</v>
      </c>
      <c r="AF419" s="62" t="s">
        <v>37</v>
      </c>
      <c r="AG419" s="62" t="s">
        <v>37</v>
      </c>
      <c r="AH419" s="63" t="s">
        <v>37</v>
      </c>
      <c r="AI419" s="56"/>
    </row>
    <row r="420" spans="1:35" s="39" customFormat="1" outlineLevel="1" x14ac:dyDescent="0.15">
      <c r="A420" s="59">
        <f>OvoTotal!I318</f>
        <v>44877</v>
      </c>
      <c r="B420" s="38">
        <f t="shared" si="5"/>
        <v>46</v>
      </c>
      <c r="C420" s="89"/>
      <c r="D420" s="62"/>
      <c r="E420" s="62"/>
      <c r="F420" s="62"/>
      <c r="G420" s="62"/>
      <c r="H420" s="62"/>
      <c r="I420" s="62"/>
      <c r="J420" s="62"/>
      <c r="K420" s="62"/>
      <c r="L420" s="62"/>
      <c r="M420" s="62" t="s">
        <v>37</v>
      </c>
      <c r="N420" s="62" t="s">
        <v>37</v>
      </c>
      <c r="O420" s="62" t="s">
        <v>37</v>
      </c>
      <c r="P420" s="62" t="s">
        <v>37</v>
      </c>
      <c r="Q420" s="62" t="s">
        <v>37</v>
      </c>
      <c r="R420" s="62" t="s">
        <v>37</v>
      </c>
      <c r="S420" s="62" t="s">
        <v>37</v>
      </c>
      <c r="T420" s="62" t="s">
        <v>37</v>
      </c>
      <c r="U420" s="62" t="s">
        <v>37</v>
      </c>
      <c r="V420" s="62" t="s">
        <v>37</v>
      </c>
      <c r="W420" s="62" t="s">
        <v>37</v>
      </c>
      <c r="X420" s="62" t="s">
        <v>37</v>
      </c>
      <c r="Y420" s="62" t="s">
        <v>37</v>
      </c>
      <c r="Z420" s="62" t="s">
        <v>37</v>
      </c>
      <c r="AA420" s="62" t="s">
        <v>37</v>
      </c>
      <c r="AB420" s="62" t="s">
        <v>37</v>
      </c>
      <c r="AC420" s="62" t="s">
        <v>37</v>
      </c>
      <c r="AD420" s="62" t="s">
        <v>37</v>
      </c>
      <c r="AE420" s="62" t="s">
        <v>37</v>
      </c>
      <c r="AF420" s="62" t="s">
        <v>37</v>
      </c>
      <c r="AG420" s="62" t="s">
        <v>37</v>
      </c>
      <c r="AH420" s="63" t="s">
        <v>37</v>
      </c>
      <c r="AI420" s="56"/>
    </row>
    <row r="421" spans="1:35" s="39" customFormat="1" outlineLevel="1" x14ac:dyDescent="0.15">
      <c r="A421" s="59">
        <f>OvoTotal!I319</f>
        <v>44878</v>
      </c>
      <c r="B421" s="38">
        <f t="shared" si="5"/>
        <v>46</v>
      </c>
      <c r="C421" s="89"/>
      <c r="D421" s="62"/>
      <c r="E421" s="62"/>
      <c r="F421" s="62"/>
      <c r="G421" s="62"/>
      <c r="H421" s="62"/>
      <c r="I421" s="62"/>
      <c r="J421" s="62"/>
      <c r="K421" s="62"/>
      <c r="L421" s="62"/>
      <c r="M421" s="62" t="s">
        <v>37</v>
      </c>
      <c r="N421" s="62" t="s">
        <v>37</v>
      </c>
      <c r="O421" s="62" t="s">
        <v>37</v>
      </c>
      <c r="P421" s="62" t="s">
        <v>37</v>
      </c>
      <c r="Q421" s="62" t="s">
        <v>37</v>
      </c>
      <c r="R421" s="62" t="s">
        <v>37</v>
      </c>
      <c r="S421" s="62" t="s">
        <v>37</v>
      </c>
      <c r="T421" s="62" t="s">
        <v>37</v>
      </c>
      <c r="U421" s="62" t="s">
        <v>37</v>
      </c>
      <c r="V421" s="62" t="s">
        <v>37</v>
      </c>
      <c r="W421" s="62" t="s">
        <v>37</v>
      </c>
      <c r="X421" s="62" t="s">
        <v>37</v>
      </c>
      <c r="Y421" s="62" t="s">
        <v>37</v>
      </c>
      <c r="Z421" s="62" t="s">
        <v>37</v>
      </c>
      <c r="AA421" s="62" t="s">
        <v>37</v>
      </c>
      <c r="AB421" s="62" t="s">
        <v>37</v>
      </c>
      <c r="AC421" s="62" t="s">
        <v>37</v>
      </c>
      <c r="AD421" s="62" t="s">
        <v>37</v>
      </c>
      <c r="AE421" s="62" t="s">
        <v>37</v>
      </c>
      <c r="AF421" s="62" t="s">
        <v>37</v>
      </c>
      <c r="AG421" s="62" t="s">
        <v>37</v>
      </c>
      <c r="AH421" s="63" t="s">
        <v>37</v>
      </c>
      <c r="AI421" s="56"/>
    </row>
    <row r="422" spans="1:35" s="39" customFormat="1" outlineLevel="1" x14ac:dyDescent="0.15">
      <c r="A422" s="59">
        <f>OvoTotal!I320</f>
        <v>44879</v>
      </c>
      <c r="B422" s="38">
        <f t="shared" si="5"/>
        <v>47</v>
      </c>
      <c r="C422" s="89"/>
      <c r="D422" s="62"/>
      <c r="E422" s="62"/>
      <c r="F422" s="62"/>
      <c r="G422" s="62"/>
      <c r="H422" s="62"/>
      <c r="I422" s="62"/>
      <c r="J422" s="62"/>
      <c r="K422" s="62"/>
      <c r="L422" s="62"/>
      <c r="M422" s="62" t="s">
        <v>37</v>
      </c>
      <c r="N422" s="62" t="s">
        <v>37</v>
      </c>
      <c r="O422" s="62" t="s">
        <v>37</v>
      </c>
      <c r="P422" s="62" t="s">
        <v>37</v>
      </c>
      <c r="Q422" s="62" t="s">
        <v>37</v>
      </c>
      <c r="R422" s="62" t="s">
        <v>37</v>
      </c>
      <c r="S422" s="62" t="s">
        <v>37</v>
      </c>
      <c r="T422" s="62" t="s">
        <v>37</v>
      </c>
      <c r="U422" s="62" t="s">
        <v>37</v>
      </c>
      <c r="V422" s="62" t="s">
        <v>37</v>
      </c>
      <c r="W422" s="62" t="s">
        <v>37</v>
      </c>
      <c r="X422" s="62" t="s">
        <v>37</v>
      </c>
      <c r="Y422" s="62" t="s">
        <v>37</v>
      </c>
      <c r="Z422" s="62" t="s">
        <v>37</v>
      </c>
      <c r="AA422" s="62" t="s">
        <v>37</v>
      </c>
      <c r="AB422" s="62" t="s">
        <v>37</v>
      </c>
      <c r="AC422" s="62" t="s">
        <v>37</v>
      </c>
      <c r="AD422" s="62" t="s">
        <v>37</v>
      </c>
      <c r="AE422" s="62" t="s">
        <v>37</v>
      </c>
      <c r="AF422" s="62" t="s">
        <v>37</v>
      </c>
      <c r="AG422" s="62" t="s">
        <v>37</v>
      </c>
      <c r="AH422" s="63" t="s">
        <v>37</v>
      </c>
      <c r="AI422" s="56"/>
    </row>
    <row r="423" spans="1:35" s="39" customFormat="1" outlineLevel="1" x14ac:dyDescent="0.15">
      <c r="A423" s="59">
        <f>OvoTotal!I321</f>
        <v>44880</v>
      </c>
      <c r="B423" s="38">
        <f t="shared" si="5"/>
        <v>47</v>
      </c>
      <c r="C423" s="89"/>
      <c r="D423" s="62"/>
      <c r="E423" s="62"/>
      <c r="F423" s="62"/>
      <c r="G423" s="62"/>
      <c r="H423" s="62"/>
      <c r="I423" s="62"/>
      <c r="J423" s="62"/>
      <c r="K423" s="62"/>
      <c r="L423" s="62"/>
      <c r="M423" s="62" t="s">
        <v>37</v>
      </c>
      <c r="N423" s="62" t="s">
        <v>37</v>
      </c>
      <c r="O423" s="62" t="s">
        <v>37</v>
      </c>
      <c r="P423" s="62" t="s">
        <v>37</v>
      </c>
      <c r="Q423" s="62" t="s">
        <v>37</v>
      </c>
      <c r="R423" s="62" t="s">
        <v>37</v>
      </c>
      <c r="S423" s="62" t="s">
        <v>37</v>
      </c>
      <c r="T423" s="62" t="s">
        <v>37</v>
      </c>
      <c r="U423" s="62" t="s">
        <v>37</v>
      </c>
      <c r="V423" s="62" t="s">
        <v>37</v>
      </c>
      <c r="W423" s="62" t="s">
        <v>37</v>
      </c>
      <c r="X423" s="62" t="s">
        <v>37</v>
      </c>
      <c r="Y423" s="62" t="s">
        <v>37</v>
      </c>
      <c r="Z423" s="62" t="s">
        <v>37</v>
      </c>
      <c r="AA423" s="62" t="s">
        <v>37</v>
      </c>
      <c r="AB423" s="62" t="s">
        <v>37</v>
      </c>
      <c r="AC423" s="62" t="s">
        <v>37</v>
      </c>
      <c r="AD423" s="62" t="s">
        <v>37</v>
      </c>
      <c r="AE423" s="62" t="s">
        <v>37</v>
      </c>
      <c r="AF423" s="62" t="s">
        <v>37</v>
      </c>
      <c r="AG423" s="62" t="s">
        <v>37</v>
      </c>
      <c r="AH423" s="63" t="s">
        <v>37</v>
      </c>
      <c r="AI423" s="56"/>
    </row>
    <row r="424" spans="1:35" s="39" customFormat="1" outlineLevel="1" x14ac:dyDescent="0.15">
      <c r="A424" s="59">
        <f>OvoTotal!I322</f>
        <v>44881</v>
      </c>
      <c r="B424" s="38">
        <f t="shared" si="5"/>
        <v>47</v>
      </c>
      <c r="C424" s="89"/>
      <c r="D424" s="62"/>
      <c r="E424" s="62"/>
      <c r="F424" s="62"/>
      <c r="G424" s="62"/>
      <c r="H424" s="62"/>
      <c r="I424" s="62"/>
      <c r="J424" s="62"/>
      <c r="K424" s="62"/>
      <c r="L424" s="62"/>
      <c r="M424" s="62" t="s">
        <v>37</v>
      </c>
      <c r="N424" s="62" t="s">
        <v>37</v>
      </c>
      <c r="O424" s="62" t="s">
        <v>37</v>
      </c>
      <c r="P424" s="62" t="s">
        <v>37</v>
      </c>
      <c r="Q424" s="62" t="s">
        <v>37</v>
      </c>
      <c r="R424" s="62" t="s">
        <v>37</v>
      </c>
      <c r="S424" s="62" t="s">
        <v>37</v>
      </c>
      <c r="T424" s="62" t="s">
        <v>37</v>
      </c>
      <c r="U424" s="62" t="s">
        <v>37</v>
      </c>
      <c r="V424" s="62" t="s">
        <v>37</v>
      </c>
      <c r="W424" s="62" t="s">
        <v>37</v>
      </c>
      <c r="X424" s="62" t="s">
        <v>37</v>
      </c>
      <c r="Y424" s="62" t="s">
        <v>37</v>
      </c>
      <c r="Z424" s="62" t="s">
        <v>37</v>
      </c>
      <c r="AA424" s="62" t="s">
        <v>37</v>
      </c>
      <c r="AB424" s="62" t="s">
        <v>37</v>
      </c>
      <c r="AC424" s="62" t="s">
        <v>37</v>
      </c>
      <c r="AD424" s="62" t="s">
        <v>37</v>
      </c>
      <c r="AE424" s="62" t="s">
        <v>37</v>
      </c>
      <c r="AF424" s="62" t="s">
        <v>37</v>
      </c>
      <c r="AG424" s="62" t="s">
        <v>37</v>
      </c>
      <c r="AH424" s="63" t="s">
        <v>37</v>
      </c>
      <c r="AI424" s="56"/>
    </row>
    <row r="425" spans="1:35" s="39" customFormat="1" outlineLevel="1" x14ac:dyDescent="0.15">
      <c r="A425" s="59">
        <f>OvoTotal!I323</f>
        <v>44882</v>
      </c>
      <c r="B425" s="38">
        <f t="shared" si="5"/>
        <v>47</v>
      </c>
      <c r="C425" s="89"/>
      <c r="D425" s="62"/>
      <c r="E425" s="62"/>
      <c r="F425" s="62"/>
      <c r="G425" s="62"/>
      <c r="H425" s="62"/>
      <c r="I425" s="62"/>
      <c r="J425" s="62"/>
      <c r="K425" s="62"/>
      <c r="L425" s="62"/>
      <c r="M425" s="62" t="s">
        <v>37</v>
      </c>
      <c r="N425" s="62" t="s">
        <v>37</v>
      </c>
      <c r="O425" s="62" t="s">
        <v>37</v>
      </c>
      <c r="P425" s="62" t="s">
        <v>37</v>
      </c>
      <c r="Q425" s="62" t="s">
        <v>37</v>
      </c>
      <c r="R425" s="62" t="s">
        <v>37</v>
      </c>
      <c r="S425" s="62" t="s">
        <v>37</v>
      </c>
      <c r="T425" s="62" t="s">
        <v>37</v>
      </c>
      <c r="U425" s="62" t="s">
        <v>37</v>
      </c>
      <c r="V425" s="62" t="s">
        <v>37</v>
      </c>
      <c r="W425" s="62" t="s">
        <v>37</v>
      </c>
      <c r="X425" s="62" t="s">
        <v>37</v>
      </c>
      <c r="Y425" s="62" t="s">
        <v>37</v>
      </c>
      <c r="Z425" s="62" t="s">
        <v>37</v>
      </c>
      <c r="AA425" s="62" t="s">
        <v>37</v>
      </c>
      <c r="AB425" s="62" t="s">
        <v>37</v>
      </c>
      <c r="AC425" s="62" t="s">
        <v>37</v>
      </c>
      <c r="AD425" s="62" t="s">
        <v>37</v>
      </c>
      <c r="AE425" s="62" t="s">
        <v>37</v>
      </c>
      <c r="AF425" s="62" t="s">
        <v>37</v>
      </c>
      <c r="AG425" s="62" t="s">
        <v>37</v>
      </c>
      <c r="AH425" s="63" t="s">
        <v>37</v>
      </c>
      <c r="AI425" s="56"/>
    </row>
    <row r="426" spans="1:35" s="39" customFormat="1" x14ac:dyDescent="0.15">
      <c r="A426" s="59"/>
      <c r="B426" s="38">
        <f>SUBTOTAL(1,B419:B425)</f>
        <v>46.571428571428569</v>
      </c>
      <c r="C426" s="9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66"/>
      <c r="AI426" s="56"/>
    </row>
    <row r="427" spans="1:35" s="39" customFormat="1" outlineLevel="1" x14ac:dyDescent="0.15">
      <c r="A427" s="59">
        <f>OvoTotal!I324</f>
        <v>44883</v>
      </c>
      <c r="B427" s="38">
        <f t="shared" ref="B427:B479" si="6">WEEKNUM(A427,2)</f>
        <v>47</v>
      </c>
      <c r="C427" s="89"/>
      <c r="D427" s="62"/>
      <c r="E427" s="62"/>
      <c r="F427" s="62"/>
      <c r="G427" s="62"/>
      <c r="H427" s="62"/>
      <c r="I427" s="62"/>
      <c r="J427" s="62"/>
      <c r="K427" s="62"/>
      <c r="L427" s="62"/>
      <c r="M427" s="62" t="s">
        <v>37</v>
      </c>
      <c r="N427" s="62" t="s">
        <v>37</v>
      </c>
      <c r="O427" s="62" t="s">
        <v>37</v>
      </c>
      <c r="P427" s="62" t="s">
        <v>37</v>
      </c>
      <c r="Q427" s="62" t="s">
        <v>37</v>
      </c>
      <c r="R427" s="62" t="s">
        <v>37</v>
      </c>
      <c r="S427" s="62" t="s">
        <v>37</v>
      </c>
      <c r="T427" s="62" t="s">
        <v>37</v>
      </c>
      <c r="U427" s="62" t="s">
        <v>37</v>
      </c>
      <c r="V427" s="62" t="s">
        <v>37</v>
      </c>
      <c r="W427" s="62" t="s">
        <v>37</v>
      </c>
      <c r="X427" s="62" t="s">
        <v>37</v>
      </c>
      <c r="Y427" s="62" t="s">
        <v>37</v>
      </c>
      <c r="Z427" s="62" t="s">
        <v>37</v>
      </c>
      <c r="AA427" s="62" t="s">
        <v>37</v>
      </c>
      <c r="AB427" s="62" t="s">
        <v>37</v>
      </c>
      <c r="AC427" s="62" t="s">
        <v>37</v>
      </c>
      <c r="AD427" s="62" t="s">
        <v>37</v>
      </c>
      <c r="AE427" s="62" t="s">
        <v>37</v>
      </c>
      <c r="AF427" s="62" t="s">
        <v>37</v>
      </c>
      <c r="AG427" s="62" t="s">
        <v>37</v>
      </c>
      <c r="AH427" s="63" t="s">
        <v>37</v>
      </c>
      <c r="AI427" s="56"/>
    </row>
    <row r="428" spans="1:35" s="39" customFormat="1" outlineLevel="1" x14ac:dyDescent="0.15">
      <c r="A428" s="59">
        <f>OvoTotal!I325</f>
        <v>44884</v>
      </c>
      <c r="B428" s="38">
        <f t="shared" si="6"/>
        <v>47</v>
      </c>
      <c r="C428" s="89"/>
      <c r="D428" s="62"/>
      <c r="E428" s="62"/>
      <c r="F428" s="62"/>
      <c r="G428" s="62"/>
      <c r="H428" s="62"/>
      <c r="I428" s="62"/>
      <c r="J428" s="62"/>
      <c r="K428" s="62"/>
      <c r="L428" s="62"/>
      <c r="M428" s="62" t="s">
        <v>37</v>
      </c>
      <c r="N428" s="62" t="s">
        <v>37</v>
      </c>
      <c r="O428" s="62" t="s">
        <v>37</v>
      </c>
      <c r="P428" s="62" t="s">
        <v>37</v>
      </c>
      <c r="Q428" s="62" t="s">
        <v>37</v>
      </c>
      <c r="R428" s="62" t="s">
        <v>37</v>
      </c>
      <c r="S428" s="62" t="s">
        <v>37</v>
      </c>
      <c r="T428" s="62" t="s">
        <v>37</v>
      </c>
      <c r="U428" s="62" t="s">
        <v>37</v>
      </c>
      <c r="V428" s="62" t="s">
        <v>37</v>
      </c>
      <c r="W428" s="62" t="s">
        <v>37</v>
      </c>
      <c r="X428" s="62" t="s">
        <v>37</v>
      </c>
      <c r="Y428" s="62" t="s">
        <v>37</v>
      </c>
      <c r="Z428" s="62" t="s">
        <v>37</v>
      </c>
      <c r="AA428" s="62" t="s">
        <v>37</v>
      </c>
      <c r="AB428" s="62" t="s">
        <v>37</v>
      </c>
      <c r="AC428" s="62" t="s">
        <v>37</v>
      </c>
      <c r="AD428" s="62" t="s">
        <v>37</v>
      </c>
      <c r="AE428" s="62" t="s">
        <v>37</v>
      </c>
      <c r="AF428" s="62" t="s">
        <v>37</v>
      </c>
      <c r="AG428" s="62" t="s">
        <v>37</v>
      </c>
      <c r="AH428" s="63" t="s">
        <v>37</v>
      </c>
      <c r="AI428" s="56"/>
    </row>
    <row r="429" spans="1:35" s="39" customFormat="1" outlineLevel="1" x14ac:dyDescent="0.15">
      <c r="A429" s="59">
        <f>OvoTotal!I326</f>
        <v>44885</v>
      </c>
      <c r="B429" s="38">
        <f t="shared" si="6"/>
        <v>47</v>
      </c>
      <c r="C429" s="89"/>
      <c r="D429" s="62"/>
      <c r="E429" s="62"/>
      <c r="F429" s="62"/>
      <c r="G429" s="62"/>
      <c r="H429" s="62"/>
      <c r="I429" s="62"/>
      <c r="J429" s="62"/>
      <c r="K429" s="62"/>
      <c r="L429" s="62"/>
      <c r="M429" s="62" t="s">
        <v>37</v>
      </c>
      <c r="N429" s="62" t="s">
        <v>37</v>
      </c>
      <c r="O429" s="62" t="s">
        <v>37</v>
      </c>
      <c r="P429" s="62" t="s">
        <v>37</v>
      </c>
      <c r="Q429" s="62" t="s">
        <v>37</v>
      </c>
      <c r="R429" s="62" t="s">
        <v>37</v>
      </c>
      <c r="S429" s="62" t="s">
        <v>37</v>
      </c>
      <c r="T429" s="62" t="s">
        <v>37</v>
      </c>
      <c r="U429" s="62" t="s">
        <v>37</v>
      </c>
      <c r="V429" s="62" t="s">
        <v>37</v>
      </c>
      <c r="W429" s="62" t="s">
        <v>37</v>
      </c>
      <c r="X429" s="62" t="s">
        <v>37</v>
      </c>
      <c r="Y429" s="62" t="s">
        <v>37</v>
      </c>
      <c r="Z429" s="62" t="s">
        <v>37</v>
      </c>
      <c r="AA429" s="62" t="s">
        <v>37</v>
      </c>
      <c r="AB429" s="62" t="s">
        <v>37</v>
      </c>
      <c r="AC429" s="62" t="s">
        <v>37</v>
      </c>
      <c r="AD429" s="62" t="s">
        <v>37</v>
      </c>
      <c r="AE429" s="62" t="s">
        <v>37</v>
      </c>
      <c r="AF429" s="62" t="s">
        <v>37</v>
      </c>
      <c r="AG429" s="62" t="s">
        <v>37</v>
      </c>
      <c r="AH429" s="63" t="s">
        <v>37</v>
      </c>
      <c r="AI429" s="56"/>
    </row>
    <row r="430" spans="1:35" s="39" customFormat="1" outlineLevel="1" x14ac:dyDescent="0.15">
      <c r="A430" s="59">
        <f>OvoTotal!I327</f>
        <v>44886</v>
      </c>
      <c r="B430" s="38">
        <f t="shared" si="6"/>
        <v>48</v>
      </c>
      <c r="C430" s="89"/>
      <c r="D430" s="62"/>
      <c r="E430" s="62"/>
      <c r="F430" s="62"/>
      <c r="G430" s="62"/>
      <c r="H430" s="62"/>
      <c r="I430" s="62"/>
      <c r="J430" s="62"/>
      <c r="K430" s="62"/>
      <c r="L430" s="62"/>
      <c r="M430" s="62" t="s">
        <v>37</v>
      </c>
      <c r="N430" s="62" t="s">
        <v>37</v>
      </c>
      <c r="O430" s="62" t="s">
        <v>37</v>
      </c>
      <c r="P430" s="62" t="s">
        <v>37</v>
      </c>
      <c r="Q430" s="62" t="s">
        <v>37</v>
      </c>
      <c r="R430" s="62" t="s">
        <v>37</v>
      </c>
      <c r="S430" s="62" t="s">
        <v>37</v>
      </c>
      <c r="T430" s="62" t="s">
        <v>37</v>
      </c>
      <c r="U430" s="62" t="s">
        <v>37</v>
      </c>
      <c r="V430" s="62" t="s">
        <v>37</v>
      </c>
      <c r="W430" s="62" t="s">
        <v>37</v>
      </c>
      <c r="X430" s="62" t="s">
        <v>37</v>
      </c>
      <c r="Y430" s="62" t="s">
        <v>37</v>
      </c>
      <c r="Z430" s="62" t="s">
        <v>37</v>
      </c>
      <c r="AA430" s="62" t="s">
        <v>37</v>
      </c>
      <c r="AB430" s="62" t="s">
        <v>37</v>
      </c>
      <c r="AC430" s="62" t="s">
        <v>37</v>
      </c>
      <c r="AD430" s="62" t="s">
        <v>37</v>
      </c>
      <c r="AE430" s="62" t="s">
        <v>37</v>
      </c>
      <c r="AF430" s="62" t="s">
        <v>37</v>
      </c>
      <c r="AG430" s="62" t="s">
        <v>37</v>
      </c>
      <c r="AH430" s="63" t="s">
        <v>37</v>
      </c>
      <c r="AI430" s="56"/>
    </row>
    <row r="431" spans="1:35" s="39" customFormat="1" outlineLevel="1" x14ac:dyDescent="0.15">
      <c r="A431" s="59">
        <f>OvoTotal!I328</f>
        <v>44887</v>
      </c>
      <c r="B431" s="38">
        <f t="shared" si="6"/>
        <v>48</v>
      </c>
      <c r="C431" s="89"/>
      <c r="D431" s="62"/>
      <c r="E431" s="62"/>
      <c r="F431" s="62"/>
      <c r="G431" s="62"/>
      <c r="H431" s="62"/>
      <c r="I431" s="62"/>
      <c r="J431" s="62"/>
      <c r="K431" s="62"/>
      <c r="L431" s="62"/>
      <c r="M431" s="62" t="s">
        <v>37</v>
      </c>
      <c r="N431" s="62" t="s">
        <v>37</v>
      </c>
      <c r="O431" s="62" t="s">
        <v>37</v>
      </c>
      <c r="P431" s="62" t="s">
        <v>37</v>
      </c>
      <c r="Q431" s="62" t="s">
        <v>37</v>
      </c>
      <c r="R431" s="62" t="s">
        <v>37</v>
      </c>
      <c r="S431" s="62" t="s">
        <v>37</v>
      </c>
      <c r="T431" s="62" t="s">
        <v>37</v>
      </c>
      <c r="U431" s="62" t="s">
        <v>37</v>
      </c>
      <c r="V431" s="62" t="s">
        <v>37</v>
      </c>
      <c r="W431" s="62" t="s">
        <v>37</v>
      </c>
      <c r="X431" s="62" t="s">
        <v>37</v>
      </c>
      <c r="Y431" s="62" t="s">
        <v>37</v>
      </c>
      <c r="Z431" s="62" t="s">
        <v>37</v>
      </c>
      <c r="AA431" s="62" t="s">
        <v>37</v>
      </c>
      <c r="AB431" s="62" t="s">
        <v>37</v>
      </c>
      <c r="AC431" s="62" t="s">
        <v>37</v>
      </c>
      <c r="AD431" s="62" t="s">
        <v>37</v>
      </c>
      <c r="AE431" s="62" t="s">
        <v>37</v>
      </c>
      <c r="AF431" s="62" t="s">
        <v>37</v>
      </c>
      <c r="AG431" s="62" t="s">
        <v>37</v>
      </c>
      <c r="AH431" s="63" t="s">
        <v>37</v>
      </c>
      <c r="AI431" s="56"/>
    </row>
    <row r="432" spans="1:35" s="39" customFormat="1" outlineLevel="1" x14ac:dyDescent="0.15">
      <c r="A432" s="59">
        <f>OvoTotal!I329</f>
        <v>44888</v>
      </c>
      <c r="B432" s="38">
        <f t="shared" si="6"/>
        <v>48</v>
      </c>
      <c r="C432" s="89"/>
      <c r="D432" s="62"/>
      <c r="E432" s="62"/>
      <c r="F432" s="62"/>
      <c r="G432" s="62"/>
      <c r="H432" s="62"/>
      <c r="I432" s="62"/>
      <c r="J432" s="62"/>
      <c r="K432" s="62"/>
      <c r="L432" s="62"/>
      <c r="M432" s="62" t="s">
        <v>37</v>
      </c>
      <c r="N432" s="62" t="s">
        <v>37</v>
      </c>
      <c r="O432" s="62" t="s">
        <v>37</v>
      </c>
      <c r="P432" s="62" t="s">
        <v>37</v>
      </c>
      <c r="Q432" s="62" t="s">
        <v>37</v>
      </c>
      <c r="R432" s="62" t="s">
        <v>37</v>
      </c>
      <c r="S432" s="62" t="s">
        <v>37</v>
      </c>
      <c r="T432" s="62" t="s">
        <v>37</v>
      </c>
      <c r="U432" s="62" t="s">
        <v>37</v>
      </c>
      <c r="V432" s="62" t="s">
        <v>37</v>
      </c>
      <c r="W432" s="62" t="s">
        <v>37</v>
      </c>
      <c r="X432" s="62" t="s">
        <v>37</v>
      </c>
      <c r="Y432" s="62" t="s">
        <v>37</v>
      </c>
      <c r="Z432" s="62" t="s">
        <v>37</v>
      </c>
      <c r="AA432" s="62" t="s">
        <v>37</v>
      </c>
      <c r="AB432" s="62" t="s">
        <v>37</v>
      </c>
      <c r="AC432" s="62" t="s">
        <v>37</v>
      </c>
      <c r="AD432" s="62" t="s">
        <v>37</v>
      </c>
      <c r="AE432" s="62" t="s">
        <v>37</v>
      </c>
      <c r="AF432" s="62" t="s">
        <v>37</v>
      </c>
      <c r="AG432" s="62" t="s">
        <v>37</v>
      </c>
      <c r="AH432" s="63" t="s">
        <v>37</v>
      </c>
      <c r="AI432" s="56"/>
    </row>
    <row r="433" spans="1:35" s="39" customFormat="1" outlineLevel="1" x14ac:dyDescent="0.15">
      <c r="A433" s="59">
        <f>OvoTotal!I330</f>
        <v>44889</v>
      </c>
      <c r="B433" s="38">
        <f t="shared" si="6"/>
        <v>48</v>
      </c>
      <c r="C433" s="89"/>
      <c r="D433" s="62"/>
      <c r="E433" s="62"/>
      <c r="F433" s="62"/>
      <c r="G433" s="62"/>
      <c r="H433" s="62"/>
      <c r="I433" s="62"/>
      <c r="J433" s="62"/>
      <c r="K433" s="62"/>
      <c r="L433" s="62"/>
      <c r="M433" s="62" t="s">
        <v>37</v>
      </c>
      <c r="N433" s="62" t="s">
        <v>37</v>
      </c>
      <c r="O433" s="62" t="s">
        <v>37</v>
      </c>
      <c r="P433" s="62" t="s">
        <v>37</v>
      </c>
      <c r="Q433" s="62" t="s">
        <v>37</v>
      </c>
      <c r="R433" s="62" t="s">
        <v>37</v>
      </c>
      <c r="S433" s="62" t="s">
        <v>37</v>
      </c>
      <c r="T433" s="62" t="s">
        <v>37</v>
      </c>
      <c r="U433" s="62" t="s">
        <v>37</v>
      </c>
      <c r="V433" s="62" t="s">
        <v>37</v>
      </c>
      <c r="W433" s="62" t="s">
        <v>37</v>
      </c>
      <c r="X433" s="62" t="s">
        <v>37</v>
      </c>
      <c r="Y433" s="62" t="s">
        <v>37</v>
      </c>
      <c r="Z433" s="62" t="s">
        <v>37</v>
      </c>
      <c r="AA433" s="62" t="s">
        <v>37</v>
      </c>
      <c r="AB433" s="62" t="s">
        <v>37</v>
      </c>
      <c r="AC433" s="62" t="s">
        <v>37</v>
      </c>
      <c r="AD433" s="62" t="s">
        <v>37</v>
      </c>
      <c r="AE433" s="62" t="s">
        <v>37</v>
      </c>
      <c r="AF433" s="62" t="s">
        <v>37</v>
      </c>
      <c r="AG433" s="62" t="s">
        <v>37</v>
      </c>
      <c r="AH433" s="63" t="s">
        <v>37</v>
      </c>
      <c r="AI433" s="56"/>
    </row>
    <row r="434" spans="1:35" s="39" customFormat="1" x14ac:dyDescent="0.15">
      <c r="A434" s="59"/>
      <c r="B434" s="38">
        <f>SUBTOTAL(1,B427:B433)</f>
        <v>47.571428571428569</v>
      </c>
      <c r="C434" s="9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66"/>
      <c r="AI434" s="56"/>
    </row>
    <row r="435" spans="1:35" s="39" customFormat="1" outlineLevel="1" x14ac:dyDescent="0.15">
      <c r="A435" s="59">
        <f>OvoTotal!I331</f>
        <v>44890</v>
      </c>
      <c r="B435" s="38">
        <f t="shared" si="6"/>
        <v>48</v>
      </c>
      <c r="C435" s="89"/>
      <c r="D435" s="62"/>
      <c r="E435" s="62"/>
      <c r="F435" s="62"/>
      <c r="G435" s="62"/>
      <c r="H435" s="62"/>
      <c r="I435" s="62"/>
      <c r="J435" s="62"/>
      <c r="K435" s="62"/>
      <c r="L435" s="62"/>
      <c r="M435" s="62" t="s">
        <v>37</v>
      </c>
      <c r="N435" s="62" t="s">
        <v>37</v>
      </c>
      <c r="O435" s="62" t="s">
        <v>37</v>
      </c>
      <c r="P435" s="62" t="s">
        <v>37</v>
      </c>
      <c r="Q435" s="62" t="s">
        <v>37</v>
      </c>
      <c r="R435" s="62" t="s">
        <v>37</v>
      </c>
      <c r="S435" s="62" t="s">
        <v>37</v>
      </c>
      <c r="T435" s="62" t="s">
        <v>37</v>
      </c>
      <c r="U435" s="62" t="s">
        <v>37</v>
      </c>
      <c r="V435" s="62" t="s">
        <v>37</v>
      </c>
      <c r="W435" s="62" t="s">
        <v>37</v>
      </c>
      <c r="X435" s="62" t="s">
        <v>37</v>
      </c>
      <c r="Y435" s="62" t="s">
        <v>37</v>
      </c>
      <c r="Z435" s="62" t="s">
        <v>37</v>
      </c>
      <c r="AA435" s="62" t="s">
        <v>37</v>
      </c>
      <c r="AB435" s="62" t="s">
        <v>37</v>
      </c>
      <c r="AC435" s="62" t="s">
        <v>37</v>
      </c>
      <c r="AD435" s="62" t="s">
        <v>37</v>
      </c>
      <c r="AE435" s="62" t="s">
        <v>37</v>
      </c>
      <c r="AF435" s="62" t="s">
        <v>37</v>
      </c>
      <c r="AG435" s="62" t="s">
        <v>37</v>
      </c>
      <c r="AH435" s="63" t="s">
        <v>37</v>
      </c>
      <c r="AI435" s="56"/>
    </row>
    <row r="436" spans="1:35" s="39" customFormat="1" outlineLevel="1" x14ac:dyDescent="0.15">
      <c r="A436" s="59">
        <f>OvoTotal!I332</f>
        <v>44891</v>
      </c>
      <c r="B436" s="38">
        <f t="shared" si="6"/>
        <v>48</v>
      </c>
      <c r="C436" s="89"/>
      <c r="D436" s="62"/>
      <c r="E436" s="62"/>
      <c r="F436" s="62"/>
      <c r="G436" s="62"/>
      <c r="H436" s="62"/>
      <c r="I436" s="62"/>
      <c r="J436" s="62"/>
      <c r="K436" s="62"/>
      <c r="L436" s="62"/>
      <c r="M436" s="62" t="s">
        <v>37</v>
      </c>
      <c r="N436" s="62" t="s">
        <v>37</v>
      </c>
      <c r="O436" s="62" t="s">
        <v>37</v>
      </c>
      <c r="P436" s="62" t="s">
        <v>37</v>
      </c>
      <c r="Q436" s="62" t="s">
        <v>37</v>
      </c>
      <c r="R436" s="62" t="s">
        <v>37</v>
      </c>
      <c r="S436" s="62" t="s">
        <v>37</v>
      </c>
      <c r="T436" s="62" t="s">
        <v>37</v>
      </c>
      <c r="U436" s="62" t="s">
        <v>37</v>
      </c>
      <c r="V436" s="62" t="s">
        <v>37</v>
      </c>
      <c r="W436" s="62" t="s">
        <v>37</v>
      </c>
      <c r="X436" s="62" t="s">
        <v>37</v>
      </c>
      <c r="Y436" s="62" t="s">
        <v>37</v>
      </c>
      <c r="Z436" s="62" t="s">
        <v>37</v>
      </c>
      <c r="AA436" s="62" t="s">
        <v>37</v>
      </c>
      <c r="AB436" s="62" t="s">
        <v>37</v>
      </c>
      <c r="AC436" s="62" t="s">
        <v>37</v>
      </c>
      <c r="AD436" s="62" t="s">
        <v>37</v>
      </c>
      <c r="AE436" s="62" t="s">
        <v>37</v>
      </c>
      <c r="AF436" s="62" t="s">
        <v>37</v>
      </c>
      <c r="AG436" s="62" t="s">
        <v>37</v>
      </c>
      <c r="AH436" s="63" t="s">
        <v>37</v>
      </c>
      <c r="AI436" s="56"/>
    </row>
    <row r="437" spans="1:35" s="39" customFormat="1" outlineLevel="1" x14ac:dyDescent="0.15">
      <c r="A437" s="59">
        <f>OvoTotal!I333</f>
        <v>44892</v>
      </c>
      <c r="B437" s="38">
        <f t="shared" si="6"/>
        <v>48</v>
      </c>
      <c r="C437" s="89"/>
      <c r="D437" s="62"/>
      <c r="E437" s="62"/>
      <c r="F437" s="62"/>
      <c r="G437" s="62"/>
      <c r="H437" s="62"/>
      <c r="I437" s="62"/>
      <c r="J437" s="62"/>
      <c r="K437" s="62"/>
      <c r="L437" s="62"/>
      <c r="M437" s="62" t="s">
        <v>37</v>
      </c>
      <c r="N437" s="62" t="s">
        <v>37</v>
      </c>
      <c r="O437" s="62" t="s">
        <v>37</v>
      </c>
      <c r="P437" s="62" t="s">
        <v>37</v>
      </c>
      <c r="Q437" s="62" t="s">
        <v>37</v>
      </c>
      <c r="R437" s="62" t="s">
        <v>37</v>
      </c>
      <c r="S437" s="62" t="s">
        <v>37</v>
      </c>
      <c r="T437" s="62" t="s">
        <v>37</v>
      </c>
      <c r="U437" s="62" t="s">
        <v>37</v>
      </c>
      <c r="V437" s="62" t="s">
        <v>37</v>
      </c>
      <c r="W437" s="62" t="s">
        <v>37</v>
      </c>
      <c r="X437" s="62" t="s">
        <v>37</v>
      </c>
      <c r="Y437" s="62" t="s">
        <v>37</v>
      </c>
      <c r="Z437" s="62" t="s">
        <v>37</v>
      </c>
      <c r="AA437" s="62" t="s">
        <v>37</v>
      </c>
      <c r="AB437" s="62" t="s">
        <v>37</v>
      </c>
      <c r="AC437" s="62" t="s">
        <v>37</v>
      </c>
      <c r="AD437" s="62" t="s">
        <v>37</v>
      </c>
      <c r="AE437" s="62" t="s">
        <v>37</v>
      </c>
      <c r="AF437" s="62" t="s">
        <v>37</v>
      </c>
      <c r="AG437" s="62" t="s">
        <v>37</v>
      </c>
      <c r="AH437" s="63" t="s">
        <v>37</v>
      </c>
      <c r="AI437" s="56"/>
    </row>
    <row r="438" spans="1:35" s="39" customFormat="1" outlineLevel="1" x14ac:dyDescent="0.15">
      <c r="A438" s="59">
        <f>OvoTotal!I334</f>
        <v>44893</v>
      </c>
      <c r="B438" s="38">
        <f t="shared" si="6"/>
        <v>49</v>
      </c>
      <c r="C438" s="89"/>
      <c r="D438" s="62"/>
      <c r="E438" s="62"/>
      <c r="F438" s="62"/>
      <c r="G438" s="62"/>
      <c r="H438" s="62"/>
      <c r="I438" s="62"/>
      <c r="J438" s="62"/>
      <c r="K438" s="62"/>
      <c r="L438" s="62"/>
      <c r="M438" s="62" t="s">
        <v>37</v>
      </c>
      <c r="N438" s="62" t="s">
        <v>37</v>
      </c>
      <c r="O438" s="62" t="s">
        <v>37</v>
      </c>
      <c r="P438" s="62" t="s">
        <v>37</v>
      </c>
      <c r="Q438" s="62" t="s">
        <v>37</v>
      </c>
      <c r="R438" s="62" t="s">
        <v>37</v>
      </c>
      <c r="S438" s="62" t="s">
        <v>37</v>
      </c>
      <c r="T438" s="62" t="s">
        <v>37</v>
      </c>
      <c r="U438" s="62" t="s">
        <v>37</v>
      </c>
      <c r="V438" s="62" t="s">
        <v>37</v>
      </c>
      <c r="W438" s="62" t="s">
        <v>37</v>
      </c>
      <c r="X438" s="62" t="s">
        <v>37</v>
      </c>
      <c r="Y438" s="62" t="s">
        <v>37</v>
      </c>
      <c r="Z438" s="62" t="s">
        <v>37</v>
      </c>
      <c r="AA438" s="62" t="s">
        <v>37</v>
      </c>
      <c r="AB438" s="62" t="s">
        <v>37</v>
      </c>
      <c r="AC438" s="62" t="s">
        <v>37</v>
      </c>
      <c r="AD438" s="62" t="s">
        <v>37</v>
      </c>
      <c r="AE438" s="62" t="s">
        <v>37</v>
      </c>
      <c r="AF438" s="62" t="s">
        <v>37</v>
      </c>
      <c r="AG438" s="62" t="s">
        <v>37</v>
      </c>
      <c r="AH438" s="63" t="s">
        <v>37</v>
      </c>
      <c r="AI438" s="56"/>
    </row>
    <row r="439" spans="1:35" s="39" customFormat="1" outlineLevel="1" x14ac:dyDescent="0.15">
      <c r="A439" s="59">
        <f>OvoTotal!I335</f>
        <v>44894</v>
      </c>
      <c r="B439" s="38">
        <f t="shared" si="6"/>
        <v>49</v>
      </c>
      <c r="C439" s="89"/>
      <c r="D439" s="62"/>
      <c r="E439" s="62"/>
      <c r="F439" s="62"/>
      <c r="G439" s="62"/>
      <c r="H439" s="62"/>
      <c r="I439" s="62"/>
      <c r="J439" s="62"/>
      <c r="K439" s="62"/>
      <c r="L439" s="62"/>
      <c r="M439" s="62" t="s">
        <v>37</v>
      </c>
      <c r="N439" s="62" t="s">
        <v>37</v>
      </c>
      <c r="O439" s="62" t="s">
        <v>37</v>
      </c>
      <c r="P439" s="62" t="s">
        <v>37</v>
      </c>
      <c r="Q439" s="62" t="s">
        <v>37</v>
      </c>
      <c r="R439" s="62" t="s">
        <v>37</v>
      </c>
      <c r="S439" s="62" t="s">
        <v>37</v>
      </c>
      <c r="T439" s="62" t="s">
        <v>37</v>
      </c>
      <c r="U439" s="62" t="s">
        <v>37</v>
      </c>
      <c r="V439" s="62" t="s">
        <v>37</v>
      </c>
      <c r="W439" s="62" t="s">
        <v>37</v>
      </c>
      <c r="X439" s="62" t="s">
        <v>37</v>
      </c>
      <c r="Y439" s="62" t="s">
        <v>37</v>
      </c>
      <c r="Z439" s="62" t="s">
        <v>37</v>
      </c>
      <c r="AA439" s="62" t="s">
        <v>37</v>
      </c>
      <c r="AB439" s="62" t="s">
        <v>37</v>
      </c>
      <c r="AC439" s="62" t="s">
        <v>37</v>
      </c>
      <c r="AD439" s="62" t="s">
        <v>37</v>
      </c>
      <c r="AE439" s="62" t="s">
        <v>37</v>
      </c>
      <c r="AF439" s="62" t="s">
        <v>37</v>
      </c>
      <c r="AG439" s="62" t="s">
        <v>37</v>
      </c>
      <c r="AH439" s="63" t="s">
        <v>37</v>
      </c>
      <c r="AI439" s="56"/>
    </row>
    <row r="440" spans="1:35" s="39" customFormat="1" outlineLevel="1" x14ac:dyDescent="0.15">
      <c r="A440" s="59">
        <f>OvoTotal!I336</f>
        <v>44895</v>
      </c>
      <c r="B440" s="38">
        <f t="shared" si="6"/>
        <v>49</v>
      </c>
      <c r="C440" s="89"/>
      <c r="D440" s="62"/>
      <c r="E440" s="62"/>
      <c r="F440" s="62"/>
      <c r="G440" s="62"/>
      <c r="H440" s="62"/>
      <c r="I440" s="62"/>
      <c r="J440" s="62"/>
      <c r="K440" s="62"/>
      <c r="L440" s="62"/>
      <c r="M440" s="62" t="s">
        <v>37</v>
      </c>
      <c r="N440" s="62" t="s">
        <v>37</v>
      </c>
      <c r="O440" s="62" t="s">
        <v>37</v>
      </c>
      <c r="P440" s="62" t="s">
        <v>37</v>
      </c>
      <c r="Q440" s="62" t="s">
        <v>37</v>
      </c>
      <c r="R440" s="62" t="s">
        <v>37</v>
      </c>
      <c r="S440" s="62" t="s">
        <v>37</v>
      </c>
      <c r="T440" s="62" t="s">
        <v>37</v>
      </c>
      <c r="U440" s="62" t="s">
        <v>37</v>
      </c>
      <c r="V440" s="62" t="s">
        <v>37</v>
      </c>
      <c r="W440" s="62" t="s">
        <v>37</v>
      </c>
      <c r="X440" s="62" t="s">
        <v>37</v>
      </c>
      <c r="Y440" s="62" t="s">
        <v>37</v>
      </c>
      <c r="Z440" s="62" t="s">
        <v>37</v>
      </c>
      <c r="AA440" s="62" t="s">
        <v>37</v>
      </c>
      <c r="AB440" s="62" t="s">
        <v>37</v>
      </c>
      <c r="AC440" s="62" t="s">
        <v>37</v>
      </c>
      <c r="AD440" s="62" t="s">
        <v>37</v>
      </c>
      <c r="AE440" s="62" t="s">
        <v>37</v>
      </c>
      <c r="AF440" s="62" t="s">
        <v>37</v>
      </c>
      <c r="AG440" s="62" t="s">
        <v>37</v>
      </c>
      <c r="AH440" s="63" t="s">
        <v>37</v>
      </c>
      <c r="AI440" s="56"/>
    </row>
    <row r="441" spans="1:35" s="39" customFormat="1" outlineLevel="1" x14ac:dyDescent="0.15">
      <c r="A441" s="59">
        <f>OvoTotal!I337</f>
        <v>44896</v>
      </c>
      <c r="B441" s="38">
        <f t="shared" si="6"/>
        <v>49</v>
      </c>
      <c r="C441" s="89"/>
      <c r="D441" s="62"/>
      <c r="E441" s="62"/>
      <c r="F441" s="62"/>
      <c r="G441" s="62"/>
      <c r="H441" s="62"/>
      <c r="I441" s="62"/>
      <c r="J441" s="62"/>
      <c r="K441" s="62"/>
      <c r="L441" s="62"/>
      <c r="M441" s="62" t="s">
        <v>37</v>
      </c>
      <c r="N441" s="62" t="s">
        <v>37</v>
      </c>
      <c r="O441" s="62" t="s">
        <v>37</v>
      </c>
      <c r="P441" s="62" t="s">
        <v>37</v>
      </c>
      <c r="Q441" s="62" t="s">
        <v>37</v>
      </c>
      <c r="R441" s="62" t="s">
        <v>37</v>
      </c>
      <c r="S441" s="62" t="s">
        <v>37</v>
      </c>
      <c r="T441" s="62" t="s">
        <v>37</v>
      </c>
      <c r="U441" s="62" t="s">
        <v>37</v>
      </c>
      <c r="V441" s="62" t="s">
        <v>37</v>
      </c>
      <c r="W441" s="62" t="s">
        <v>37</v>
      </c>
      <c r="X441" s="62" t="s">
        <v>37</v>
      </c>
      <c r="Y441" s="62" t="s">
        <v>37</v>
      </c>
      <c r="Z441" s="62" t="s">
        <v>37</v>
      </c>
      <c r="AA441" s="62" t="s">
        <v>37</v>
      </c>
      <c r="AB441" s="62" t="s">
        <v>37</v>
      </c>
      <c r="AC441" s="62" t="s">
        <v>37</v>
      </c>
      <c r="AD441" s="62" t="s">
        <v>37</v>
      </c>
      <c r="AE441" s="62" t="s">
        <v>37</v>
      </c>
      <c r="AF441" s="62" t="s">
        <v>37</v>
      </c>
      <c r="AG441" s="62" t="s">
        <v>37</v>
      </c>
      <c r="AH441" s="63" t="s">
        <v>37</v>
      </c>
      <c r="AI441" s="56"/>
    </row>
    <row r="442" spans="1:35" s="39" customFormat="1" x14ac:dyDescent="0.15">
      <c r="A442" s="59"/>
      <c r="B442" s="38">
        <f>SUBTOTAL(1,B435:B441)</f>
        <v>48.571428571428569</v>
      </c>
      <c r="C442" s="9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66"/>
      <c r="AI442" s="56"/>
    </row>
    <row r="443" spans="1:35" s="39" customFormat="1" outlineLevel="1" x14ac:dyDescent="0.15">
      <c r="A443" s="59">
        <f>OvoTotal!I338</f>
        <v>44897</v>
      </c>
      <c r="B443" s="38">
        <f t="shared" si="6"/>
        <v>49</v>
      </c>
      <c r="C443" s="89"/>
      <c r="D443" s="62"/>
      <c r="E443" s="62"/>
      <c r="F443" s="62"/>
      <c r="G443" s="62"/>
      <c r="H443" s="62"/>
      <c r="I443" s="62"/>
      <c r="J443" s="62"/>
      <c r="K443" s="62"/>
      <c r="L443" s="62"/>
      <c r="M443" s="62" t="s">
        <v>37</v>
      </c>
      <c r="N443" s="62" t="s">
        <v>37</v>
      </c>
      <c r="O443" s="62" t="s">
        <v>37</v>
      </c>
      <c r="P443" s="62" t="s">
        <v>37</v>
      </c>
      <c r="Q443" s="62" t="s">
        <v>37</v>
      </c>
      <c r="R443" s="62" t="s">
        <v>37</v>
      </c>
      <c r="S443" s="62" t="s">
        <v>37</v>
      </c>
      <c r="T443" s="62" t="s">
        <v>37</v>
      </c>
      <c r="U443" s="62" t="s">
        <v>37</v>
      </c>
      <c r="V443" s="62" t="s">
        <v>37</v>
      </c>
      <c r="W443" s="62" t="s">
        <v>37</v>
      </c>
      <c r="X443" s="62" t="s">
        <v>37</v>
      </c>
      <c r="Y443" s="62" t="s">
        <v>37</v>
      </c>
      <c r="Z443" s="62" t="s">
        <v>37</v>
      </c>
      <c r="AA443" s="62" t="s">
        <v>37</v>
      </c>
      <c r="AB443" s="62" t="s">
        <v>37</v>
      </c>
      <c r="AC443" s="62" t="s">
        <v>37</v>
      </c>
      <c r="AD443" s="62" t="s">
        <v>37</v>
      </c>
      <c r="AE443" s="62" t="s">
        <v>37</v>
      </c>
      <c r="AF443" s="62" t="s">
        <v>37</v>
      </c>
      <c r="AG443" s="62" t="s">
        <v>37</v>
      </c>
      <c r="AH443" s="63" t="s">
        <v>37</v>
      </c>
      <c r="AI443" s="56"/>
    </row>
    <row r="444" spans="1:35" s="39" customFormat="1" outlineLevel="1" x14ac:dyDescent="0.15">
      <c r="A444" s="59">
        <f>OvoTotal!I339</f>
        <v>44898</v>
      </c>
      <c r="B444" s="38">
        <f t="shared" si="6"/>
        <v>49</v>
      </c>
      <c r="C444" s="89"/>
      <c r="D444" s="62"/>
      <c r="E444" s="62"/>
      <c r="F444" s="62"/>
      <c r="G444" s="62"/>
      <c r="H444" s="62"/>
      <c r="I444" s="62"/>
      <c r="J444" s="62"/>
      <c r="K444" s="62"/>
      <c r="L444" s="62"/>
      <c r="M444" s="62" t="s">
        <v>37</v>
      </c>
      <c r="N444" s="62" t="s">
        <v>37</v>
      </c>
      <c r="O444" s="62" t="s">
        <v>37</v>
      </c>
      <c r="P444" s="62" t="s">
        <v>37</v>
      </c>
      <c r="Q444" s="62" t="s">
        <v>37</v>
      </c>
      <c r="R444" s="62" t="s">
        <v>37</v>
      </c>
      <c r="S444" s="62" t="s">
        <v>37</v>
      </c>
      <c r="T444" s="62" t="s">
        <v>37</v>
      </c>
      <c r="U444" s="62" t="s">
        <v>37</v>
      </c>
      <c r="V444" s="62" t="s">
        <v>37</v>
      </c>
      <c r="W444" s="62" t="s">
        <v>37</v>
      </c>
      <c r="X444" s="62" t="s">
        <v>37</v>
      </c>
      <c r="Y444" s="62" t="s">
        <v>37</v>
      </c>
      <c r="Z444" s="62" t="s">
        <v>37</v>
      </c>
      <c r="AA444" s="62" t="s">
        <v>37</v>
      </c>
      <c r="AB444" s="62" t="s">
        <v>37</v>
      </c>
      <c r="AC444" s="62" t="s">
        <v>37</v>
      </c>
      <c r="AD444" s="62" t="s">
        <v>37</v>
      </c>
      <c r="AE444" s="62" t="s">
        <v>37</v>
      </c>
      <c r="AF444" s="62" t="s">
        <v>37</v>
      </c>
      <c r="AG444" s="62" t="s">
        <v>37</v>
      </c>
      <c r="AH444" s="63" t="s">
        <v>37</v>
      </c>
      <c r="AI444" s="56"/>
    </row>
    <row r="445" spans="1:35" s="39" customFormat="1" outlineLevel="1" x14ac:dyDescent="0.15">
      <c r="A445" s="59">
        <f>OvoTotal!I340</f>
        <v>44899</v>
      </c>
      <c r="B445" s="38">
        <f t="shared" si="6"/>
        <v>49</v>
      </c>
      <c r="C445" s="89"/>
      <c r="D445" s="62"/>
      <c r="E445" s="62"/>
      <c r="F445" s="62"/>
      <c r="G445" s="62"/>
      <c r="H445" s="62"/>
      <c r="I445" s="62"/>
      <c r="J445" s="62"/>
      <c r="K445" s="62"/>
      <c r="L445" s="62"/>
      <c r="M445" s="62" t="s">
        <v>37</v>
      </c>
      <c r="N445" s="62" t="s">
        <v>37</v>
      </c>
      <c r="O445" s="62" t="s">
        <v>37</v>
      </c>
      <c r="P445" s="62" t="s">
        <v>37</v>
      </c>
      <c r="Q445" s="62" t="s">
        <v>37</v>
      </c>
      <c r="R445" s="62" t="s">
        <v>37</v>
      </c>
      <c r="S445" s="62" t="s">
        <v>37</v>
      </c>
      <c r="T445" s="62" t="s">
        <v>37</v>
      </c>
      <c r="U445" s="62" t="s">
        <v>37</v>
      </c>
      <c r="V445" s="62" t="s">
        <v>37</v>
      </c>
      <c r="W445" s="62" t="s">
        <v>37</v>
      </c>
      <c r="X445" s="62" t="s">
        <v>37</v>
      </c>
      <c r="Y445" s="62" t="s">
        <v>37</v>
      </c>
      <c r="Z445" s="62" t="s">
        <v>37</v>
      </c>
      <c r="AA445" s="62" t="s">
        <v>37</v>
      </c>
      <c r="AB445" s="62" t="s">
        <v>37</v>
      </c>
      <c r="AC445" s="62" t="s">
        <v>37</v>
      </c>
      <c r="AD445" s="62" t="s">
        <v>37</v>
      </c>
      <c r="AE445" s="62" t="s">
        <v>37</v>
      </c>
      <c r="AF445" s="62" t="s">
        <v>37</v>
      </c>
      <c r="AG445" s="62" t="s">
        <v>37</v>
      </c>
      <c r="AH445" s="63" t="s">
        <v>37</v>
      </c>
      <c r="AI445" s="56"/>
    </row>
    <row r="446" spans="1:35" s="39" customFormat="1" outlineLevel="1" x14ac:dyDescent="0.15">
      <c r="A446" s="59">
        <f>OvoTotal!I341</f>
        <v>44900</v>
      </c>
      <c r="B446" s="38">
        <f t="shared" si="6"/>
        <v>50</v>
      </c>
      <c r="C446" s="89"/>
      <c r="D446" s="62"/>
      <c r="E446" s="62"/>
      <c r="F446" s="62"/>
      <c r="G446" s="62"/>
      <c r="H446" s="62"/>
      <c r="I446" s="62"/>
      <c r="J446" s="62"/>
      <c r="K446" s="62"/>
      <c r="L446" s="62"/>
      <c r="M446" s="62" t="s">
        <v>37</v>
      </c>
      <c r="N446" s="62" t="s">
        <v>37</v>
      </c>
      <c r="O446" s="62" t="s">
        <v>37</v>
      </c>
      <c r="P446" s="62" t="s">
        <v>37</v>
      </c>
      <c r="Q446" s="62" t="s">
        <v>37</v>
      </c>
      <c r="R446" s="62" t="s">
        <v>37</v>
      </c>
      <c r="S446" s="62" t="s">
        <v>37</v>
      </c>
      <c r="T446" s="62" t="s">
        <v>37</v>
      </c>
      <c r="U446" s="62" t="s">
        <v>37</v>
      </c>
      <c r="V446" s="62" t="s">
        <v>37</v>
      </c>
      <c r="W446" s="62" t="s">
        <v>37</v>
      </c>
      <c r="X446" s="62" t="s">
        <v>37</v>
      </c>
      <c r="Y446" s="62" t="s">
        <v>37</v>
      </c>
      <c r="Z446" s="62" t="s">
        <v>37</v>
      </c>
      <c r="AA446" s="62" t="s">
        <v>37</v>
      </c>
      <c r="AB446" s="62" t="s">
        <v>37</v>
      </c>
      <c r="AC446" s="62" t="s">
        <v>37</v>
      </c>
      <c r="AD446" s="62" t="s">
        <v>37</v>
      </c>
      <c r="AE446" s="62" t="s">
        <v>37</v>
      </c>
      <c r="AF446" s="62" t="s">
        <v>37</v>
      </c>
      <c r="AG446" s="62" t="s">
        <v>37</v>
      </c>
      <c r="AH446" s="63" t="s">
        <v>37</v>
      </c>
      <c r="AI446" s="56"/>
    </row>
    <row r="447" spans="1:35" s="39" customFormat="1" outlineLevel="1" x14ac:dyDescent="0.15">
      <c r="A447" s="59">
        <f>OvoTotal!I342</f>
        <v>44901</v>
      </c>
      <c r="B447" s="38">
        <f t="shared" si="6"/>
        <v>50</v>
      </c>
      <c r="C447" s="89"/>
      <c r="D447" s="62"/>
      <c r="E447" s="62"/>
      <c r="F447" s="62"/>
      <c r="G447" s="62"/>
      <c r="H447" s="62"/>
      <c r="I447" s="62"/>
      <c r="J447" s="62"/>
      <c r="K447" s="62"/>
      <c r="L447" s="62"/>
      <c r="M447" s="62" t="s">
        <v>37</v>
      </c>
      <c r="N447" s="62" t="s">
        <v>37</v>
      </c>
      <c r="O447" s="62" t="s">
        <v>37</v>
      </c>
      <c r="P447" s="62" t="s">
        <v>37</v>
      </c>
      <c r="Q447" s="62" t="s">
        <v>37</v>
      </c>
      <c r="R447" s="62" t="s">
        <v>37</v>
      </c>
      <c r="S447" s="62" t="s">
        <v>37</v>
      </c>
      <c r="T447" s="62" t="s">
        <v>37</v>
      </c>
      <c r="U447" s="62" t="s">
        <v>37</v>
      </c>
      <c r="V447" s="62" t="s">
        <v>37</v>
      </c>
      <c r="W447" s="62" t="s">
        <v>37</v>
      </c>
      <c r="X447" s="62" t="s">
        <v>37</v>
      </c>
      <c r="Y447" s="62" t="s">
        <v>37</v>
      </c>
      <c r="Z447" s="62" t="s">
        <v>37</v>
      </c>
      <c r="AA447" s="62" t="s">
        <v>37</v>
      </c>
      <c r="AB447" s="62" t="s">
        <v>37</v>
      </c>
      <c r="AC447" s="62" t="s">
        <v>37</v>
      </c>
      <c r="AD447" s="62" t="s">
        <v>37</v>
      </c>
      <c r="AE447" s="62" t="s">
        <v>37</v>
      </c>
      <c r="AF447" s="62" t="s">
        <v>37</v>
      </c>
      <c r="AG447" s="62" t="s">
        <v>37</v>
      </c>
      <c r="AH447" s="63" t="s">
        <v>37</v>
      </c>
      <c r="AI447" s="56"/>
    </row>
    <row r="448" spans="1:35" s="39" customFormat="1" outlineLevel="1" x14ac:dyDescent="0.15">
      <c r="A448" s="59">
        <f>OvoTotal!I343</f>
        <v>44902</v>
      </c>
      <c r="B448" s="38">
        <f t="shared" si="6"/>
        <v>50</v>
      </c>
      <c r="C448" s="89"/>
      <c r="D448" s="62"/>
      <c r="E448" s="62"/>
      <c r="F448" s="62"/>
      <c r="G448" s="62"/>
      <c r="H448" s="62"/>
      <c r="I448" s="62"/>
      <c r="J448" s="62"/>
      <c r="K448" s="62"/>
      <c r="L448" s="62"/>
      <c r="M448" s="62" t="s">
        <v>37</v>
      </c>
      <c r="N448" s="62" t="s">
        <v>37</v>
      </c>
      <c r="O448" s="62" t="s">
        <v>37</v>
      </c>
      <c r="P448" s="62" t="s">
        <v>37</v>
      </c>
      <c r="Q448" s="62" t="s">
        <v>37</v>
      </c>
      <c r="R448" s="62" t="s">
        <v>37</v>
      </c>
      <c r="S448" s="62" t="s">
        <v>37</v>
      </c>
      <c r="T448" s="62" t="s">
        <v>37</v>
      </c>
      <c r="U448" s="62" t="s">
        <v>37</v>
      </c>
      <c r="V448" s="62" t="s">
        <v>37</v>
      </c>
      <c r="W448" s="62" t="s">
        <v>37</v>
      </c>
      <c r="X448" s="62" t="s">
        <v>37</v>
      </c>
      <c r="Y448" s="62" t="s">
        <v>37</v>
      </c>
      <c r="Z448" s="62" t="s">
        <v>37</v>
      </c>
      <c r="AA448" s="62" t="s">
        <v>37</v>
      </c>
      <c r="AB448" s="62" t="s">
        <v>37</v>
      </c>
      <c r="AC448" s="62" t="s">
        <v>37</v>
      </c>
      <c r="AD448" s="62" t="s">
        <v>37</v>
      </c>
      <c r="AE448" s="62" t="s">
        <v>37</v>
      </c>
      <c r="AF448" s="62" t="s">
        <v>37</v>
      </c>
      <c r="AG448" s="62" t="s">
        <v>37</v>
      </c>
      <c r="AH448" s="63" t="s">
        <v>37</v>
      </c>
      <c r="AI448" s="56"/>
    </row>
    <row r="449" spans="1:35" s="39" customFormat="1" outlineLevel="1" x14ac:dyDescent="0.15">
      <c r="A449" s="59">
        <f>OvoTotal!I344</f>
        <v>44903</v>
      </c>
      <c r="B449" s="38">
        <f t="shared" si="6"/>
        <v>50</v>
      </c>
      <c r="C449" s="89"/>
      <c r="D449" s="62"/>
      <c r="E449" s="62"/>
      <c r="F449" s="62"/>
      <c r="G449" s="62"/>
      <c r="H449" s="62"/>
      <c r="I449" s="62"/>
      <c r="J449" s="62"/>
      <c r="K449" s="62"/>
      <c r="L449" s="62"/>
      <c r="M449" s="62" t="s">
        <v>37</v>
      </c>
      <c r="N449" s="62" t="s">
        <v>37</v>
      </c>
      <c r="O449" s="62" t="s">
        <v>37</v>
      </c>
      <c r="P449" s="62" t="s">
        <v>37</v>
      </c>
      <c r="Q449" s="62" t="s">
        <v>37</v>
      </c>
      <c r="R449" s="62" t="s">
        <v>37</v>
      </c>
      <c r="S449" s="62" t="s">
        <v>37</v>
      </c>
      <c r="T449" s="62" t="s">
        <v>37</v>
      </c>
      <c r="U449" s="62" t="s">
        <v>37</v>
      </c>
      <c r="V449" s="62" t="s">
        <v>37</v>
      </c>
      <c r="W449" s="62" t="s">
        <v>37</v>
      </c>
      <c r="X449" s="62" t="s">
        <v>37</v>
      </c>
      <c r="Y449" s="62" t="s">
        <v>37</v>
      </c>
      <c r="Z449" s="62" t="s">
        <v>37</v>
      </c>
      <c r="AA449" s="62" t="s">
        <v>37</v>
      </c>
      <c r="AB449" s="62" t="s">
        <v>37</v>
      </c>
      <c r="AC449" s="62" t="s">
        <v>37</v>
      </c>
      <c r="AD449" s="62" t="s">
        <v>37</v>
      </c>
      <c r="AE449" s="62" t="s">
        <v>37</v>
      </c>
      <c r="AF449" s="62" t="s">
        <v>37</v>
      </c>
      <c r="AG449" s="62" t="s">
        <v>37</v>
      </c>
      <c r="AH449" s="63" t="s">
        <v>37</v>
      </c>
      <c r="AI449" s="56"/>
    </row>
    <row r="450" spans="1:35" s="39" customFormat="1" x14ac:dyDescent="0.15">
      <c r="A450" s="59"/>
      <c r="B450" s="38">
        <f>SUBTOTAL(1,B443:B449)</f>
        <v>49.571428571428569</v>
      </c>
      <c r="C450" s="9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66"/>
      <c r="AI450" s="56"/>
    </row>
    <row r="451" spans="1:35" s="39" customFormat="1" outlineLevel="1" x14ac:dyDescent="0.15">
      <c r="A451" s="59">
        <f>OvoTotal!I345</f>
        <v>44904</v>
      </c>
      <c r="B451" s="38">
        <f t="shared" si="6"/>
        <v>50</v>
      </c>
      <c r="C451" s="89"/>
      <c r="D451" s="62"/>
      <c r="E451" s="62"/>
      <c r="F451" s="62"/>
      <c r="G451" s="62"/>
      <c r="H451" s="62"/>
      <c r="I451" s="62"/>
      <c r="J451" s="62"/>
      <c r="K451" s="62"/>
      <c r="L451" s="62"/>
      <c r="M451" s="62" t="s">
        <v>37</v>
      </c>
      <c r="N451" s="62" t="s">
        <v>37</v>
      </c>
      <c r="O451" s="62" t="s">
        <v>37</v>
      </c>
      <c r="P451" s="62" t="s">
        <v>37</v>
      </c>
      <c r="Q451" s="62" t="s">
        <v>37</v>
      </c>
      <c r="R451" s="62" t="s">
        <v>37</v>
      </c>
      <c r="S451" s="62" t="s">
        <v>37</v>
      </c>
      <c r="T451" s="62" t="s">
        <v>37</v>
      </c>
      <c r="U451" s="62" t="s">
        <v>37</v>
      </c>
      <c r="V451" s="62" t="s">
        <v>37</v>
      </c>
      <c r="W451" s="62" t="s">
        <v>37</v>
      </c>
      <c r="X451" s="62" t="s">
        <v>37</v>
      </c>
      <c r="Y451" s="62" t="s">
        <v>37</v>
      </c>
      <c r="Z451" s="62" t="s">
        <v>37</v>
      </c>
      <c r="AA451" s="62" t="s">
        <v>37</v>
      </c>
      <c r="AB451" s="62" t="s">
        <v>37</v>
      </c>
      <c r="AC451" s="62" t="s">
        <v>37</v>
      </c>
      <c r="AD451" s="62" t="s">
        <v>37</v>
      </c>
      <c r="AE451" s="62" t="s">
        <v>37</v>
      </c>
      <c r="AF451" s="62" t="s">
        <v>37</v>
      </c>
      <c r="AG451" s="62" t="s">
        <v>37</v>
      </c>
      <c r="AH451" s="63" t="s">
        <v>37</v>
      </c>
      <c r="AI451" s="56"/>
    </row>
    <row r="452" spans="1:35" s="39" customFormat="1" outlineLevel="1" x14ac:dyDescent="0.15">
      <c r="A452" s="59">
        <f>OvoTotal!I346</f>
        <v>44905</v>
      </c>
      <c r="B452" s="38">
        <f t="shared" si="6"/>
        <v>50</v>
      </c>
      <c r="C452" s="89"/>
      <c r="D452" s="62"/>
      <c r="E452" s="62"/>
      <c r="F452" s="62"/>
      <c r="G452" s="62"/>
      <c r="H452" s="62"/>
      <c r="I452" s="62"/>
      <c r="J452" s="62"/>
      <c r="K452" s="62"/>
      <c r="L452" s="62"/>
      <c r="M452" s="62" t="s">
        <v>37</v>
      </c>
      <c r="N452" s="62" t="s">
        <v>37</v>
      </c>
      <c r="O452" s="62" t="s">
        <v>37</v>
      </c>
      <c r="P452" s="62" t="s">
        <v>37</v>
      </c>
      <c r="Q452" s="62" t="s">
        <v>37</v>
      </c>
      <c r="R452" s="62" t="s">
        <v>37</v>
      </c>
      <c r="S452" s="62" t="s">
        <v>37</v>
      </c>
      <c r="T452" s="62" t="s">
        <v>37</v>
      </c>
      <c r="U452" s="62" t="s">
        <v>37</v>
      </c>
      <c r="V452" s="62" t="s">
        <v>37</v>
      </c>
      <c r="W452" s="62" t="s">
        <v>37</v>
      </c>
      <c r="X452" s="62" t="s">
        <v>37</v>
      </c>
      <c r="Y452" s="62" t="s">
        <v>37</v>
      </c>
      <c r="Z452" s="62" t="s">
        <v>37</v>
      </c>
      <c r="AA452" s="62" t="s">
        <v>37</v>
      </c>
      <c r="AB452" s="62" t="s">
        <v>37</v>
      </c>
      <c r="AC452" s="62" t="s">
        <v>37</v>
      </c>
      <c r="AD452" s="62" t="s">
        <v>37</v>
      </c>
      <c r="AE452" s="62" t="s">
        <v>37</v>
      </c>
      <c r="AF452" s="62" t="s">
        <v>37</v>
      </c>
      <c r="AG452" s="62" t="s">
        <v>37</v>
      </c>
      <c r="AH452" s="63" t="s">
        <v>37</v>
      </c>
      <c r="AI452" s="56"/>
    </row>
    <row r="453" spans="1:35" s="39" customFormat="1" outlineLevel="1" x14ac:dyDescent="0.15">
      <c r="A453" s="59">
        <f>OvoTotal!I347</f>
        <v>44906</v>
      </c>
      <c r="B453" s="38">
        <f t="shared" si="6"/>
        <v>50</v>
      </c>
      <c r="C453" s="89"/>
      <c r="D453" s="62"/>
      <c r="E453" s="62"/>
      <c r="F453" s="62"/>
      <c r="G453" s="62"/>
      <c r="H453" s="62"/>
      <c r="I453" s="62"/>
      <c r="J453" s="62"/>
      <c r="K453" s="62"/>
      <c r="L453" s="62"/>
      <c r="M453" s="62" t="s">
        <v>37</v>
      </c>
      <c r="N453" s="62" t="s">
        <v>37</v>
      </c>
      <c r="O453" s="62" t="s">
        <v>37</v>
      </c>
      <c r="P453" s="62" t="s">
        <v>37</v>
      </c>
      <c r="Q453" s="62" t="s">
        <v>37</v>
      </c>
      <c r="R453" s="62" t="s">
        <v>37</v>
      </c>
      <c r="S453" s="62" t="s">
        <v>37</v>
      </c>
      <c r="T453" s="62" t="s">
        <v>37</v>
      </c>
      <c r="U453" s="62" t="s">
        <v>37</v>
      </c>
      <c r="V453" s="62" t="s">
        <v>37</v>
      </c>
      <c r="W453" s="62" t="s">
        <v>37</v>
      </c>
      <c r="X453" s="62" t="s">
        <v>37</v>
      </c>
      <c r="Y453" s="62" t="s">
        <v>37</v>
      </c>
      <c r="Z453" s="62" t="s">
        <v>37</v>
      </c>
      <c r="AA453" s="62" t="s">
        <v>37</v>
      </c>
      <c r="AB453" s="62" t="s">
        <v>37</v>
      </c>
      <c r="AC453" s="62" t="s">
        <v>37</v>
      </c>
      <c r="AD453" s="62" t="s">
        <v>37</v>
      </c>
      <c r="AE453" s="62" t="s">
        <v>37</v>
      </c>
      <c r="AF453" s="62" t="s">
        <v>37</v>
      </c>
      <c r="AG453" s="62" t="s">
        <v>37</v>
      </c>
      <c r="AH453" s="63" t="s">
        <v>37</v>
      </c>
      <c r="AI453" s="56"/>
    </row>
    <row r="454" spans="1:35" s="39" customFormat="1" outlineLevel="1" x14ac:dyDescent="0.15">
      <c r="A454" s="59">
        <f>OvoTotal!I348</f>
        <v>44907</v>
      </c>
      <c r="B454" s="38">
        <f t="shared" si="6"/>
        <v>51</v>
      </c>
      <c r="C454" s="89"/>
      <c r="D454" s="62"/>
      <c r="E454" s="62"/>
      <c r="F454" s="62"/>
      <c r="G454" s="62"/>
      <c r="H454" s="62"/>
      <c r="I454" s="62"/>
      <c r="J454" s="62"/>
      <c r="K454" s="62"/>
      <c r="L454" s="62"/>
      <c r="M454" s="62" t="s">
        <v>37</v>
      </c>
      <c r="N454" s="62" t="s">
        <v>37</v>
      </c>
      <c r="O454" s="62" t="s">
        <v>37</v>
      </c>
      <c r="P454" s="62" t="s">
        <v>37</v>
      </c>
      <c r="Q454" s="62" t="s">
        <v>37</v>
      </c>
      <c r="R454" s="62" t="s">
        <v>37</v>
      </c>
      <c r="S454" s="62" t="s">
        <v>37</v>
      </c>
      <c r="T454" s="62" t="s">
        <v>37</v>
      </c>
      <c r="U454" s="62" t="s">
        <v>37</v>
      </c>
      <c r="V454" s="62" t="s">
        <v>37</v>
      </c>
      <c r="W454" s="62" t="s">
        <v>37</v>
      </c>
      <c r="X454" s="62" t="s">
        <v>37</v>
      </c>
      <c r="Y454" s="62" t="s">
        <v>37</v>
      </c>
      <c r="Z454" s="62" t="s">
        <v>37</v>
      </c>
      <c r="AA454" s="62" t="s">
        <v>37</v>
      </c>
      <c r="AB454" s="62" t="s">
        <v>37</v>
      </c>
      <c r="AC454" s="62" t="s">
        <v>37</v>
      </c>
      <c r="AD454" s="62" t="s">
        <v>37</v>
      </c>
      <c r="AE454" s="62" t="s">
        <v>37</v>
      </c>
      <c r="AF454" s="62" t="s">
        <v>37</v>
      </c>
      <c r="AG454" s="62" t="s">
        <v>37</v>
      </c>
      <c r="AH454" s="63" t="s">
        <v>37</v>
      </c>
      <c r="AI454" s="56"/>
    </row>
    <row r="455" spans="1:35" s="39" customFormat="1" outlineLevel="1" x14ac:dyDescent="0.15">
      <c r="A455" s="59">
        <f>OvoTotal!I349</f>
        <v>44908</v>
      </c>
      <c r="B455" s="38">
        <f t="shared" si="6"/>
        <v>51</v>
      </c>
      <c r="C455" s="89"/>
      <c r="D455" s="62"/>
      <c r="E455" s="62"/>
      <c r="F455" s="62"/>
      <c r="G455" s="62"/>
      <c r="H455" s="62"/>
      <c r="I455" s="62"/>
      <c r="J455" s="62"/>
      <c r="K455" s="62"/>
      <c r="L455" s="62"/>
      <c r="M455" s="62" t="s">
        <v>37</v>
      </c>
      <c r="N455" s="62" t="s">
        <v>37</v>
      </c>
      <c r="O455" s="62" t="s">
        <v>37</v>
      </c>
      <c r="P455" s="62" t="s">
        <v>37</v>
      </c>
      <c r="Q455" s="62" t="s">
        <v>37</v>
      </c>
      <c r="R455" s="62" t="s">
        <v>37</v>
      </c>
      <c r="S455" s="62" t="s">
        <v>37</v>
      </c>
      <c r="T455" s="62" t="s">
        <v>37</v>
      </c>
      <c r="U455" s="62" t="s">
        <v>37</v>
      </c>
      <c r="V455" s="62" t="s">
        <v>37</v>
      </c>
      <c r="W455" s="62" t="s">
        <v>37</v>
      </c>
      <c r="X455" s="62" t="s">
        <v>37</v>
      </c>
      <c r="Y455" s="62" t="s">
        <v>37</v>
      </c>
      <c r="Z455" s="62" t="s">
        <v>37</v>
      </c>
      <c r="AA455" s="62" t="s">
        <v>37</v>
      </c>
      <c r="AB455" s="62" t="s">
        <v>37</v>
      </c>
      <c r="AC455" s="62" t="s">
        <v>37</v>
      </c>
      <c r="AD455" s="62" t="s">
        <v>37</v>
      </c>
      <c r="AE455" s="62" t="s">
        <v>37</v>
      </c>
      <c r="AF455" s="62" t="s">
        <v>37</v>
      </c>
      <c r="AG455" s="62" t="s">
        <v>37</v>
      </c>
      <c r="AH455" s="63" t="s">
        <v>37</v>
      </c>
      <c r="AI455" s="56"/>
    </row>
    <row r="456" spans="1:35" s="39" customFormat="1" outlineLevel="1" x14ac:dyDescent="0.15">
      <c r="A456" s="59">
        <f>OvoTotal!I350</f>
        <v>44909</v>
      </c>
      <c r="B456" s="38">
        <f t="shared" si="6"/>
        <v>51</v>
      </c>
      <c r="C456" s="89"/>
      <c r="D456" s="62"/>
      <c r="E456" s="62"/>
      <c r="F456" s="62"/>
      <c r="G456" s="62"/>
      <c r="H456" s="62"/>
      <c r="I456" s="62"/>
      <c r="J456" s="62"/>
      <c r="K456" s="62"/>
      <c r="L456" s="62"/>
      <c r="M456" s="62" t="s">
        <v>37</v>
      </c>
      <c r="N456" s="62" t="s">
        <v>37</v>
      </c>
      <c r="O456" s="62" t="s">
        <v>37</v>
      </c>
      <c r="P456" s="62" t="s">
        <v>37</v>
      </c>
      <c r="Q456" s="62" t="s">
        <v>37</v>
      </c>
      <c r="R456" s="62" t="s">
        <v>37</v>
      </c>
      <c r="S456" s="62" t="s">
        <v>37</v>
      </c>
      <c r="T456" s="62" t="s">
        <v>37</v>
      </c>
      <c r="U456" s="62" t="s">
        <v>37</v>
      </c>
      <c r="V456" s="62" t="s">
        <v>37</v>
      </c>
      <c r="W456" s="62" t="s">
        <v>37</v>
      </c>
      <c r="X456" s="62" t="s">
        <v>37</v>
      </c>
      <c r="Y456" s="62" t="s">
        <v>37</v>
      </c>
      <c r="Z456" s="62" t="s">
        <v>37</v>
      </c>
      <c r="AA456" s="62" t="s">
        <v>37</v>
      </c>
      <c r="AB456" s="62" t="s">
        <v>37</v>
      </c>
      <c r="AC456" s="62" t="s">
        <v>37</v>
      </c>
      <c r="AD456" s="62" t="s">
        <v>37</v>
      </c>
      <c r="AE456" s="62" t="s">
        <v>37</v>
      </c>
      <c r="AF456" s="62" t="s">
        <v>37</v>
      </c>
      <c r="AG456" s="62" t="s">
        <v>37</v>
      </c>
      <c r="AH456" s="63" t="s">
        <v>37</v>
      </c>
      <c r="AI456" s="56"/>
    </row>
    <row r="457" spans="1:35" s="39" customFormat="1" outlineLevel="1" x14ac:dyDescent="0.15">
      <c r="A457" s="59">
        <f>OvoTotal!I351</f>
        <v>44910</v>
      </c>
      <c r="B457" s="38">
        <f t="shared" si="6"/>
        <v>51</v>
      </c>
      <c r="C457" s="89"/>
      <c r="D457" s="62"/>
      <c r="E457" s="62"/>
      <c r="F457" s="62"/>
      <c r="G457" s="62"/>
      <c r="H457" s="62"/>
      <c r="I457" s="62"/>
      <c r="J457" s="62"/>
      <c r="K457" s="62"/>
      <c r="L457" s="62"/>
      <c r="M457" s="62" t="s">
        <v>37</v>
      </c>
      <c r="N457" s="62" t="s">
        <v>37</v>
      </c>
      <c r="O457" s="62" t="s">
        <v>37</v>
      </c>
      <c r="P457" s="62" t="s">
        <v>37</v>
      </c>
      <c r="Q457" s="62" t="s">
        <v>37</v>
      </c>
      <c r="R457" s="62" t="s">
        <v>37</v>
      </c>
      <c r="S457" s="62" t="s">
        <v>37</v>
      </c>
      <c r="T457" s="62" t="s">
        <v>37</v>
      </c>
      <c r="U457" s="62" t="s">
        <v>37</v>
      </c>
      <c r="V457" s="62" t="s">
        <v>37</v>
      </c>
      <c r="W457" s="62" t="s">
        <v>37</v>
      </c>
      <c r="X457" s="62" t="s">
        <v>37</v>
      </c>
      <c r="Y457" s="62" t="s">
        <v>37</v>
      </c>
      <c r="Z457" s="62" t="s">
        <v>37</v>
      </c>
      <c r="AA457" s="62" t="s">
        <v>37</v>
      </c>
      <c r="AB457" s="62" t="s">
        <v>37</v>
      </c>
      <c r="AC457" s="62" t="s">
        <v>37</v>
      </c>
      <c r="AD457" s="62" t="s">
        <v>37</v>
      </c>
      <c r="AE457" s="62" t="s">
        <v>37</v>
      </c>
      <c r="AF457" s="62" t="s">
        <v>37</v>
      </c>
      <c r="AG457" s="62" t="s">
        <v>37</v>
      </c>
      <c r="AH457" s="63" t="s">
        <v>37</v>
      </c>
      <c r="AI457" s="56"/>
    </row>
    <row r="458" spans="1:35" s="39" customFormat="1" x14ac:dyDescent="0.15">
      <c r="A458" s="59"/>
      <c r="B458" s="38">
        <f>SUBTOTAL(1,B451:B457)</f>
        <v>50.571428571428569</v>
      </c>
      <c r="C458" s="9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66"/>
      <c r="AI458" s="56"/>
    </row>
    <row r="459" spans="1:35" s="39" customFormat="1" outlineLevel="1" x14ac:dyDescent="0.15">
      <c r="A459" s="59">
        <f>OvoTotal!I352</f>
        <v>44911</v>
      </c>
      <c r="B459" s="38">
        <f t="shared" si="6"/>
        <v>51</v>
      </c>
      <c r="C459" s="89"/>
      <c r="D459" s="62"/>
      <c r="E459" s="62"/>
      <c r="F459" s="62"/>
      <c r="G459" s="62"/>
      <c r="H459" s="62"/>
      <c r="I459" s="62"/>
      <c r="J459" s="62"/>
      <c r="K459" s="62"/>
      <c r="L459" s="62"/>
      <c r="M459" s="62" t="s">
        <v>37</v>
      </c>
      <c r="N459" s="62" t="s">
        <v>37</v>
      </c>
      <c r="O459" s="62" t="s">
        <v>37</v>
      </c>
      <c r="P459" s="62" t="s">
        <v>37</v>
      </c>
      <c r="Q459" s="62" t="s">
        <v>37</v>
      </c>
      <c r="R459" s="62" t="s">
        <v>37</v>
      </c>
      <c r="S459" s="62" t="s">
        <v>37</v>
      </c>
      <c r="T459" s="62" t="s">
        <v>37</v>
      </c>
      <c r="U459" s="62" t="s">
        <v>37</v>
      </c>
      <c r="V459" s="62" t="s">
        <v>37</v>
      </c>
      <c r="W459" s="62" t="s">
        <v>37</v>
      </c>
      <c r="X459" s="62" t="s">
        <v>37</v>
      </c>
      <c r="Y459" s="62" t="s">
        <v>37</v>
      </c>
      <c r="Z459" s="62" t="s">
        <v>37</v>
      </c>
      <c r="AA459" s="62" t="s">
        <v>37</v>
      </c>
      <c r="AB459" s="62" t="s">
        <v>37</v>
      </c>
      <c r="AC459" s="62" t="s">
        <v>37</v>
      </c>
      <c r="AD459" s="62" t="s">
        <v>37</v>
      </c>
      <c r="AE459" s="62" t="s">
        <v>37</v>
      </c>
      <c r="AF459" s="62" t="s">
        <v>37</v>
      </c>
      <c r="AG459" s="62" t="s">
        <v>37</v>
      </c>
      <c r="AH459" s="63" t="s">
        <v>37</v>
      </c>
      <c r="AI459" s="56"/>
    </row>
    <row r="460" spans="1:35" s="39" customFormat="1" outlineLevel="1" x14ac:dyDescent="0.15">
      <c r="A460" s="59">
        <f>OvoTotal!I353</f>
        <v>44912</v>
      </c>
      <c r="B460" s="38">
        <f t="shared" si="6"/>
        <v>51</v>
      </c>
      <c r="C460" s="89"/>
      <c r="D460" s="62"/>
      <c r="E460" s="62"/>
      <c r="F460" s="62"/>
      <c r="G460" s="62"/>
      <c r="H460" s="62"/>
      <c r="I460" s="62"/>
      <c r="J460" s="62"/>
      <c r="K460" s="62"/>
      <c r="L460" s="62"/>
      <c r="M460" s="62" t="s">
        <v>37</v>
      </c>
      <c r="N460" s="62" t="s">
        <v>37</v>
      </c>
      <c r="O460" s="62" t="s">
        <v>37</v>
      </c>
      <c r="P460" s="62" t="s">
        <v>37</v>
      </c>
      <c r="Q460" s="62" t="s">
        <v>37</v>
      </c>
      <c r="R460" s="62" t="s">
        <v>37</v>
      </c>
      <c r="S460" s="62" t="s">
        <v>37</v>
      </c>
      <c r="T460" s="62" t="s">
        <v>37</v>
      </c>
      <c r="U460" s="62" t="s">
        <v>37</v>
      </c>
      <c r="V460" s="62" t="s">
        <v>37</v>
      </c>
      <c r="W460" s="62" t="s">
        <v>37</v>
      </c>
      <c r="X460" s="62" t="s">
        <v>37</v>
      </c>
      <c r="Y460" s="62" t="s">
        <v>37</v>
      </c>
      <c r="Z460" s="62" t="s">
        <v>37</v>
      </c>
      <c r="AA460" s="62" t="s">
        <v>37</v>
      </c>
      <c r="AB460" s="62" t="s">
        <v>37</v>
      </c>
      <c r="AC460" s="62" t="s">
        <v>37</v>
      </c>
      <c r="AD460" s="62" t="s">
        <v>37</v>
      </c>
      <c r="AE460" s="62" t="s">
        <v>37</v>
      </c>
      <c r="AF460" s="62" t="s">
        <v>37</v>
      </c>
      <c r="AG460" s="62" t="s">
        <v>37</v>
      </c>
      <c r="AH460" s="63" t="s">
        <v>37</v>
      </c>
      <c r="AI460" s="56"/>
    </row>
    <row r="461" spans="1:35" s="39" customFormat="1" outlineLevel="1" x14ac:dyDescent="0.15">
      <c r="A461" s="59">
        <f>OvoTotal!I354</f>
        <v>44913</v>
      </c>
      <c r="B461" s="38">
        <f t="shared" si="6"/>
        <v>51</v>
      </c>
      <c r="C461" s="89"/>
      <c r="D461" s="62"/>
      <c r="E461" s="62"/>
      <c r="F461" s="62"/>
      <c r="G461" s="62"/>
      <c r="H461" s="62"/>
      <c r="I461" s="62"/>
      <c r="J461" s="62"/>
      <c r="K461" s="62"/>
      <c r="L461" s="62"/>
      <c r="M461" s="62" t="s">
        <v>37</v>
      </c>
      <c r="N461" s="62" t="s">
        <v>37</v>
      </c>
      <c r="O461" s="62" t="s">
        <v>37</v>
      </c>
      <c r="P461" s="62" t="s">
        <v>37</v>
      </c>
      <c r="Q461" s="62" t="s">
        <v>37</v>
      </c>
      <c r="R461" s="62" t="s">
        <v>37</v>
      </c>
      <c r="S461" s="62" t="s">
        <v>37</v>
      </c>
      <c r="T461" s="62" t="s">
        <v>37</v>
      </c>
      <c r="U461" s="62" t="s">
        <v>37</v>
      </c>
      <c r="V461" s="62" t="s">
        <v>37</v>
      </c>
      <c r="W461" s="62" t="s">
        <v>37</v>
      </c>
      <c r="X461" s="62" t="s">
        <v>37</v>
      </c>
      <c r="Y461" s="62" t="s">
        <v>37</v>
      </c>
      <c r="Z461" s="62" t="s">
        <v>37</v>
      </c>
      <c r="AA461" s="62" t="s">
        <v>37</v>
      </c>
      <c r="AB461" s="62" t="s">
        <v>37</v>
      </c>
      <c r="AC461" s="62" t="s">
        <v>37</v>
      </c>
      <c r="AD461" s="62" t="s">
        <v>37</v>
      </c>
      <c r="AE461" s="62" t="s">
        <v>37</v>
      </c>
      <c r="AF461" s="62" t="s">
        <v>37</v>
      </c>
      <c r="AG461" s="62" t="s">
        <v>37</v>
      </c>
      <c r="AH461" s="63" t="s">
        <v>37</v>
      </c>
      <c r="AI461" s="56"/>
    </row>
    <row r="462" spans="1:35" s="39" customFormat="1" outlineLevel="1" x14ac:dyDescent="0.15">
      <c r="A462" s="59">
        <f>OvoTotal!I355</f>
        <v>44914</v>
      </c>
      <c r="B462" s="38">
        <f t="shared" si="6"/>
        <v>52</v>
      </c>
      <c r="C462" s="89"/>
      <c r="D462" s="62"/>
      <c r="E462" s="62"/>
      <c r="F462" s="62"/>
      <c r="G462" s="62"/>
      <c r="H462" s="62"/>
      <c r="I462" s="62"/>
      <c r="J462" s="62"/>
      <c r="K462" s="62"/>
      <c r="L462" s="62"/>
      <c r="M462" s="62" t="s">
        <v>37</v>
      </c>
      <c r="N462" s="62" t="s">
        <v>37</v>
      </c>
      <c r="O462" s="62" t="s">
        <v>37</v>
      </c>
      <c r="P462" s="62" t="s">
        <v>37</v>
      </c>
      <c r="Q462" s="62" t="s">
        <v>37</v>
      </c>
      <c r="R462" s="62" t="s">
        <v>37</v>
      </c>
      <c r="S462" s="62" t="s">
        <v>37</v>
      </c>
      <c r="T462" s="62" t="s">
        <v>37</v>
      </c>
      <c r="U462" s="62" t="s">
        <v>37</v>
      </c>
      <c r="V462" s="62" t="s">
        <v>37</v>
      </c>
      <c r="W462" s="62" t="s">
        <v>37</v>
      </c>
      <c r="X462" s="62" t="s">
        <v>37</v>
      </c>
      <c r="Y462" s="62" t="s">
        <v>37</v>
      </c>
      <c r="Z462" s="62" t="s">
        <v>37</v>
      </c>
      <c r="AA462" s="62" t="s">
        <v>37</v>
      </c>
      <c r="AB462" s="62" t="s">
        <v>37</v>
      </c>
      <c r="AC462" s="62" t="s">
        <v>37</v>
      </c>
      <c r="AD462" s="62" t="s">
        <v>37</v>
      </c>
      <c r="AE462" s="62" t="s">
        <v>37</v>
      </c>
      <c r="AF462" s="62" t="s">
        <v>37</v>
      </c>
      <c r="AG462" s="62" t="s">
        <v>37</v>
      </c>
      <c r="AH462" s="63" t="s">
        <v>37</v>
      </c>
      <c r="AI462" s="56"/>
    </row>
    <row r="463" spans="1:35" s="39" customFormat="1" outlineLevel="1" x14ac:dyDescent="0.15">
      <c r="A463" s="59">
        <f>OvoTotal!I356</f>
        <v>44915</v>
      </c>
      <c r="B463" s="38">
        <f t="shared" si="6"/>
        <v>52</v>
      </c>
      <c r="C463" s="89"/>
      <c r="D463" s="62"/>
      <c r="E463" s="62"/>
      <c r="F463" s="62"/>
      <c r="G463" s="62"/>
      <c r="H463" s="62"/>
      <c r="I463" s="62"/>
      <c r="J463" s="62"/>
      <c r="K463" s="62"/>
      <c r="L463" s="62"/>
      <c r="M463" s="62" t="s">
        <v>37</v>
      </c>
      <c r="N463" s="62" t="s">
        <v>37</v>
      </c>
      <c r="O463" s="62" t="s">
        <v>37</v>
      </c>
      <c r="P463" s="62" t="s">
        <v>37</v>
      </c>
      <c r="Q463" s="62" t="s">
        <v>37</v>
      </c>
      <c r="R463" s="62" t="s">
        <v>37</v>
      </c>
      <c r="S463" s="62" t="s">
        <v>37</v>
      </c>
      <c r="T463" s="62" t="s">
        <v>37</v>
      </c>
      <c r="U463" s="62" t="s">
        <v>37</v>
      </c>
      <c r="V463" s="62" t="s">
        <v>37</v>
      </c>
      <c r="W463" s="62" t="s">
        <v>37</v>
      </c>
      <c r="X463" s="62" t="s">
        <v>37</v>
      </c>
      <c r="Y463" s="62" t="s">
        <v>37</v>
      </c>
      <c r="Z463" s="62" t="s">
        <v>37</v>
      </c>
      <c r="AA463" s="62" t="s">
        <v>37</v>
      </c>
      <c r="AB463" s="62" t="s">
        <v>37</v>
      </c>
      <c r="AC463" s="62" t="s">
        <v>37</v>
      </c>
      <c r="AD463" s="62" t="s">
        <v>37</v>
      </c>
      <c r="AE463" s="62" t="s">
        <v>37</v>
      </c>
      <c r="AF463" s="62" t="s">
        <v>37</v>
      </c>
      <c r="AG463" s="62" t="s">
        <v>37</v>
      </c>
      <c r="AH463" s="63" t="s">
        <v>37</v>
      </c>
      <c r="AI463" s="56"/>
    </row>
    <row r="464" spans="1:35" s="39" customFormat="1" outlineLevel="1" x14ac:dyDescent="0.15">
      <c r="A464" s="59">
        <f>OvoTotal!I357</f>
        <v>44916</v>
      </c>
      <c r="B464" s="38">
        <f t="shared" si="6"/>
        <v>52</v>
      </c>
      <c r="C464" s="89"/>
      <c r="D464" s="62"/>
      <c r="E464" s="62"/>
      <c r="F464" s="62"/>
      <c r="G464" s="62"/>
      <c r="H464" s="62"/>
      <c r="I464" s="62"/>
      <c r="J464" s="62"/>
      <c r="K464" s="62"/>
      <c r="L464" s="62"/>
      <c r="M464" s="62" t="s">
        <v>37</v>
      </c>
      <c r="N464" s="62" t="s">
        <v>37</v>
      </c>
      <c r="O464" s="62" t="s">
        <v>37</v>
      </c>
      <c r="P464" s="62" t="s">
        <v>37</v>
      </c>
      <c r="Q464" s="62" t="s">
        <v>37</v>
      </c>
      <c r="R464" s="62" t="s">
        <v>37</v>
      </c>
      <c r="S464" s="62" t="s">
        <v>37</v>
      </c>
      <c r="T464" s="62" t="s">
        <v>37</v>
      </c>
      <c r="U464" s="62" t="s">
        <v>37</v>
      </c>
      <c r="V464" s="62" t="s">
        <v>37</v>
      </c>
      <c r="W464" s="62" t="s">
        <v>37</v>
      </c>
      <c r="X464" s="62" t="s">
        <v>37</v>
      </c>
      <c r="Y464" s="62" t="s">
        <v>37</v>
      </c>
      <c r="Z464" s="62" t="s">
        <v>37</v>
      </c>
      <c r="AA464" s="62" t="s">
        <v>37</v>
      </c>
      <c r="AB464" s="62" t="s">
        <v>37</v>
      </c>
      <c r="AC464" s="62" t="s">
        <v>37</v>
      </c>
      <c r="AD464" s="62" t="s">
        <v>37</v>
      </c>
      <c r="AE464" s="62" t="s">
        <v>37</v>
      </c>
      <c r="AF464" s="62" t="s">
        <v>37</v>
      </c>
      <c r="AG464" s="62" t="s">
        <v>37</v>
      </c>
      <c r="AH464" s="63" t="s">
        <v>37</v>
      </c>
      <c r="AI464" s="56"/>
    </row>
    <row r="465" spans="1:35" s="39" customFormat="1" outlineLevel="1" x14ac:dyDescent="0.15">
      <c r="A465" s="59">
        <f>OvoTotal!I358</f>
        <v>44917</v>
      </c>
      <c r="B465" s="38">
        <f t="shared" si="6"/>
        <v>52</v>
      </c>
      <c r="C465" s="89"/>
      <c r="D465" s="62"/>
      <c r="E465" s="62"/>
      <c r="F465" s="62"/>
      <c r="G465" s="62"/>
      <c r="H465" s="62"/>
      <c r="I465" s="62"/>
      <c r="J465" s="62"/>
      <c r="K465" s="62"/>
      <c r="L465" s="62"/>
      <c r="M465" s="62" t="s">
        <v>37</v>
      </c>
      <c r="N465" s="62" t="s">
        <v>37</v>
      </c>
      <c r="O465" s="62" t="s">
        <v>37</v>
      </c>
      <c r="P465" s="62" t="s">
        <v>37</v>
      </c>
      <c r="Q465" s="62" t="s">
        <v>37</v>
      </c>
      <c r="R465" s="62" t="s">
        <v>37</v>
      </c>
      <c r="S465" s="62" t="s">
        <v>37</v>
      </c>
      <c r="T465" s="62" t="s">
        <v>37</v>
      </c>
      <c r="U465" s="62" t="s">
        <v>37</v>
      </c>
      <c r="V465" s="62" t="s">
        <v>37</v>
      </c>
      <c r="W465" s="62" t="s">
        <v>37</v>
      </c>
      <c r="X465" s="62" t="s">
        <v>37</v>
      </c>
      <c r="Y465" s="62" t="s">
        <v>37</v>
      </c>
      <c r="Z465" s="62" t="s">
        <v>37</v>
      </c>
      <c r="AA465" s="62" t="s">
        <v>37</v>
      </c>
      <c r="AB465" s="62" t="s">
        <v>37</v>
      </c>
      <c r="AC465" s="62" t="s">
        <v>37</v>
      </c>
      <c r="AD465" s="62" t="s">
        <v>37</v>
      </c>
      <c r="AE465" s="62" t="s">
        <v>37</v>
      </c>
      <c r="AF465" s="62" t="s">
        <v>37</v>
      </c>
      <c r="AG465" s="62" t="s">
        <v>37</v>
      </c>
      <c r="AH465" s="63" t="s">
        <v>37</v>
      </c>
      <c r="AI465" s="56"/>
    </row>
    <row r="466" spans="1:35" s="39" customFormat="1" x14ac:dyDescent="0.15">
      <c r="A466" s="59"/>
      <c r="B466" s="38">
        <f>SUBTOTAL(1,B459:B465)</f>
        <v>51.571428571428569</v>
      </c>
      <c r="C466" s="9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66"/>
      <c r="AI466" s="56"/>
    </row>
    <row r="467" spans="1:35" s="39" customFormat="1" outlineLevel="1" x14ac:dyDescent="0.15">
      <c r="A467" s="59">
        <f>OvoTotal!I359</f>
        <v>44918</v>
      </c>
      <c r="B467" s="38">
        <f t="shared" si="6"/>
        <v>52</v>
      </c>
      <c r="C467" s="89"/>
      <c r="D467" s="62"/>
      <c r="E467" s="62"/>
      <c r="F467" s="62"/>
      <c r="G467" s="62"/>
      <c r="H467" s="62"/>
      <c r="I467" s="62"/>
      <c r="J467" s="62"/>
      <c r="K467" s="62"/>
      <c r="L467" s="62"/>
      <c r="M467" s="62" t="s">
        <v>37</v>
      </c>
      <c r="N467" s="62" t="s">
        <v>37</v>
      </c>
      <c r="O467" s="62" t="s">
        <v>37</v>
      </c>
      <c r="P467" s="62" t="s">
        <v>37</v>
      </c>
      <c r="Q467" s="62" t="s">
        <v>37</v>
      </c>
      <c r="R467" s="62" t="s">
        <v>37</v>
      </c>
      <c r="S467" s="62" t="s">
        <v>37</v>
      </c>
      <c r="T467" s="62" t="s">
        <v>37</v>
      </c>
      <c r="U467" s="62" t="s">
        <v>37</v>
      </c>
      <c r="V467" s="62" t="s">
        <v>37</v>
      </c>
      <c r="W467" s="62" t="s">
        <v>37</v>
      </c>
      <c r="X467" s="62" t="s">
        <v>37</v>
      </c>
      <c r="Y467" s="62" t="s">
        <v>37</v>
      </c>
      <c r="Z467" s="62" t="s">
        <v>37</v>
      </c>
      <c r="AA467" s="62" t="s">
        <v>37</v>
      </c>
      <c r="AB467" s="62" t="s">
        <v>37</v>
      </c>
      <c r="AC467" s="62" t="s">
        <v>37</v>
      </c>
      <c r="AD467" s="62" t="s">
        <v>37</v>
      </c>
      <c r="AE467" s="62" t="s">
        <v>37</v>
      </c>
      <c r="AF467" s="62" t="s">
        <v>37</v>
      </c>
      <c r="AG467" s="62" t="s">
        <v>37</v>
      </c>
      <c r="AH467" s="63" t="s">
        <v>37</v>
      </c>
      <c r="AI467" s="56"/>
    </row>
    <row r="468" spans="1:35" s="39" customFormat="1" outlineLevel="1" x14ac:dyDescent="0.15">
      <c r="A468" s="59">
        <f>OvoTotal!I360</f>
        <v>44919</v>
      </c>
      <c r="B468" s="38">
        <f t="shared" si="6"/>
        <v>52</v>
      </c>
      <c r="C468" s="89"/>
      <c r="D468" s="62"/>
      <c r="E468" s="62"/>
      <c r="F468" s="62"/>
      <c r="G468" s="62"/>
      <c r="H468" s="62"/>
      <c r="I468" s="62"/>
      <c r="J468" s="62"/>
      <c r="K468" s="62"/>
      <c r="L468" s="62"/>
      <c r="M468" s="62" t="s">
        <v>37</v>
      </c>
      <c r="N468" s="62" t="s">
        <v>37</v>
      </c>
      <c r="O468" s="62" t="s">
        <v>37</v>
      </c>
      <c r="P468" s="62" t="s">
        <v>37</v>
      </c>
      <c r="Q468" s="62" t="s">
        <v>37</v>
      </c>
      <c r="R468" s="62" t="s">
        <v>37</v>
      </c>
      <c r="S468" s="62" t="s">
        <v>37</v>
      </c>
      <c r="T468" s="62" t="s">
        <v>37</v>
      </c>
      <c r="U468" s="62" t="s">
        <v>37</v>
      </c>
      <c r="V468" s="62" t="s">
        <v>37</v>
      </c>
      <c r="W468" s="62" t="s">
        <v>37</v>
      </c>
      <c r="X468" s="62" t="s">
        <v>37</v>
      </c>
      <c r="Y468" s="62" t="s">
        <v>37</v>
      </c>
      <c r="Z468" s="62" t="s">
        <v>37</v>
      </c>
      <c r="AA468" s="62" t="s">
        <v>37</v>
      </c>
      <c r="AB468" s="62" t="s">
        <v>37</v>
      </c>
      <c r="AC468" s="62" t="s">
        <v>37</v>
      </c>
      <c r="AD468" s="62" t="s">
        <v>37</v>
      </c>
      <c r="AE468" s="62" t="s">
        <v>37</v>
      </c>
      <c r="AF468" s="62" t="s">
        <v>37</v>
      </c>
      <c r="AG468" s="62" t="s">
        <v>37</v>
      </c>
      <c r="AH468" s="63" t="s">
        <v>37</v>
      </c>
      <c r="AI468" s="56"/>
    </row>
    <row r="469" spans="1:35" s="39" customFormat="1" outlineLevel="1" x14ac:dyDescent="0.15">
      <c r="A469" s="59">
        <f>OvoTotal!I361</f>
        <v>44920</v>
      </c>
      <c r="B469" s="38">
        <f t="shared" si="6"/>
        <v>52</v>
      </c>
      <c r="C469" s="89"/>
      <c r="D469" s="62"/>
      <c r="E469" s="62"/>
      <c r="F469" s="62"/>
      <c r="G469" s="62"/>
      <c r="H469" s="62"/>
      <c r="I469" s="62"/>
      <c r="J469" s="62"/>
      <c r="K469" s="62"/>
      <c r="L469" s="62"/>
      <c r="M469" s="62" t="s">
        <v>37</v>
      </c>
      <c r="N469" s="62" t="s">
        <v>37</v>
      </c>
      <c r="O469" s="62" t="s">
        <v>37</v>
      </c>
      <c r="P469" s="62" t="s">
        <v>37</v>
      </c>
      <c r="Q469" s="62" t="s">
        <v>37</v>
      </c>
      <c r="R469" s="62" t="s">
        <v>37</v>
      </c>
      <c r="S469" s="62" t="s">
        <v>37</v>
      </c>
      <c r="T469" s="62" t="s">
        <v>37</v>
      </c>
      <c r="U469" s="62" t="s">
        <v>37</v>
      </c>
      <c r="V469" s="62" t="s">
        <v>37</v>
      </c>
      <c r="W469" s="62" t="s">
        <v>37</v>
      </c>
      <c r="X469" s="62" t="s">
        <v>37</v>
      </c>
      <c r="Y469" s="62" t="s">
        <v>37</v>
      </c>
      <c r="Z469" s="62" t="s">
        <v>37</v>
      </c>
      <c r="AA469" s="62" t="s">
        <v>37</v>
      </c>
      <c r="AB469" s="62" t="s">
        <v>37</v>
      </c>
      <c r="AC469" s="62" t="s">
        <v>37</v>
      </c>
      <c r="AD469" s="62" t="s">
        <v>37</v>
      </c>
      <c r="AE469" s="62" t="s">
        <v>37</v>
      </c>
      <c r="AF469" s="62" t="s">
        <v>37</v>
      </c>
      <c r="AG469" s="62" t="s">
        <v>37</v>
      </c>
      <c r="AH469" s="63" t="s">
        <v>37</v>
      </c>
      <c r="AI469" s="56"/>
    </row>
    <row r="470" spans="1:35" s="39" customFormat="1" outlineLevel="1" x14ac:dyDescent="0.15">
      <c r="A470" s="59">
        <f>OvoTotal!I362</f>
        <v>44921</v>
      </c>
      <c r="B470" s="38">
        <f t="shared" si="6"/>
        <v>53</v>
      </c>
      <c r="C470" s="89"/>
      <c r="D470" s="62"/>
      <c r="E470" s="62"/>
      <c r="F470" s="62"/>
      <c r="G470" s="62"/>
      <c r="H470" s="62"/>
      <c r="I470" s="62"/>
      <c r="J470" s="62"/>
      <c r="K470" s="62"/>
      <c r="L470" s="62"/>
      <c r="M470" s="62" t="s">
        <v>37</v>
      </c>
      <c r="N470" s="62" t="s">
        <v>37</v>
      </c>
      <c r="O470" s="62" t="s">
        <v>37</v>
      </c>
      <c r="P470" s="62" t="s">
        <v>37</v>
      </c>
      <c r="Q470" s="62" t="s">
        <v>37</v>
      </c>
      <c r="R470" s="62" t="s">
        <v>37</v>
      </c>
      <c r="S470" s="62" t="s">
        <v>37</v>
      </c>
      <c r="T470" s="62" t="s">
        <v>37</v>
      </c>
      <c r="U470" s="62" t="s">
        <v>37</v>
      </c>
      <c r="V470" s="62" t="s">
        <v>37</v>
      </c>
      <c r="W470" s="62" t="s">
        <v>37</v>
      </c>
      <c r="X470" s="62" t="s">
        <v>37</v>
      </c>
      <c r="Y470" s="62" t="s">
        <v>37</v>
      </c>
      <c r="Z470" s="62" t="s">
        <v>37</v>
      </c>
      <c r="AA470" s="62" t="s">
        <v>37</v>
      </c>
      <c r="AB470" s="62" t="s">
        <v>37</v>
      </c>
      <c r="AC470" s="62" t="s">
        <v>37</v>
      </c>
      <c r="AD470" s="62" t="s">
        <v>37</v>
      </c>
      <c r="AE470" s="62" t="s">
        <v>37</v>
      </c>
      <c r="AF470" s="62" t="s">
        <v>37</v>
      </c>
      <c r="AG470" s="62" t="s">
        <v>37</v>
      </c>
      <c r="AH470" s="63" t="s">
        <v>37</v>
      </c>
      <c r="AI470" s="56"/>
    </row>
    <row r="471" spans="1:35" s="39" customFormat="1" outlineLevel="1" x14ac:dyDescent="0.15">
      <c r="A471" s="59">
        <f>OvoTotal!I363</f>
        <v>44922</v>
      </c>
      <c r="B471" s="38">
        <f t="shared" si="6"/>
        <v>53</v>
      </c>
      <c r="C471" s="89"/>
      <c r="D471" s="62"/>
      <c r="E471" s="62"/>
      <c r="F471" s="62"/>
      <c r="G471" s="62"/>
      <c r="H471" s="62"/>
      <c r="I471" s="62"/>
      <c r="J471" s="62"/>
      <c r="K471" s="62"/>
      <c r="L471" s="62"/>
      <c r="M471" s="62" t="s">
        <v>37</v>
      </c>
      <c r="N471" s="62" t="s">
        <v>37</v>
      </c>
      <c r="O471" s="62" t="s">
        <v>37</v>
      </c>
      <c r="P471" s="62" t="s">
        <v>37</v>
      </c>
      <c r="Q471" s="62" t="s">
        <v>37</v>
      </c>
      <c r="R471" s="62" t="s">
        <v>37</v>
      </c>
      <c r="S471" s="62" t="s">
        <v>37</v>
      </c>
      <c r="T471" s="62" t="s">
        <v>37</v>
      </c>
      <c r="U471" s="62" t="s">
        <v>37</v>
      </c>
      <c r="V471" s="62" t="s">
        <v>37</v>
      </c>
      <c r="W471" s="62" t="s">
        <v>37</v>
      </c>
      <c r="X471" s="62" t="s">
        <v>37</v>
      </c>
      <c r="Y471" s="62" t="s">
        <v>37</v>
      </c>
      <c r="Z471" s="62" t="s">
        <v>37</v>
      </c>
      <c r="AA471" s="62" t="s">
        <v>37</v>
      </c>
      <c r="AB471" s="62" t="s">
        <v>37</v>
      </c>
      <c r="AC471" s="62" t="s">
        <v>37</v>
      </c>
      <c r="AD471" s="62" t="s">
        <v>37</v>
      </c>
      <c r="AE471" s="62" t="s">
        <v>37</v>
      </c>
      <c r="AF471" s="62" t="s">
        <v>37</v>
      </c>
      <c r="AG471" s="62" t="s">
        <v>37</v>
      </c>
      <c r="AH471" s="63" t="s">
        <v>37</v>
      </c>
      <c r="AI471" s="56"/>
    </row>
    <row r="472" spans="1:35" s="39" customFormat="1" outlineLevel="1" x14ac:dyDescent="0.15">
      <c r="A472" s="59">
        <f>OvoTotal!I364</f>
        <v>44923</v>
      </c>
      <c r="B472" s="38">
        <f t="shared" si="6"/>
        <v>53</v>
      </c>
      <c r="C472" s="89"/>
      <c r="D472" s="62"/>
      <c r="E472" s="62"/>
      <c r="F472" s="62"/>
      <c r="G472" s="62"/>
      <c r="H472" s="62"/>
      <c r="I472" s="62"/>
      <c r="J472" s="62"/>
      <c r="K472" s="62"/>
      <c r="L472" s="62"/>
      <c r="M472" s="62" t="s">
        <v>37</v>
      </c>
      <c r="N472" s="62" t="s">
        <v>37</v>
      </c>
      <c r="O472" s="62" t="s">
        <v>37</v>
      </c>
      <c r="P472" s="62" t="s">
        <v>37</v>
      </c>
      <c r="Q472" s="62" t="s">
        <v>37</v>
      </c>
      <c r="R472" s="62" t="s">
        <v>37</v>
      </c>
      <c r="S472" s="62" t="s">
        <v>37</v>
      </c>
      <c r="T472" s="62" t="s">
        <v>37</v>
      </c>
      <c r="U472" s="62" t="s">
        <v>37</v>
      </c>
      <c r="V472" s="62" t="s">
        <v>37</v>
      </c>
      <c r="W472" s="62" t="s">
        <v>37</v>
      </c>
      <c r="X472" s="62" t="s">
        <v>37</v>
      </c>
      <c r="Y472" s="62" t="s">
        <v>37</v>
      </c>
      <c r="Z472" s="62" t="s">
        <v>37</v>
      </c>
      <c r="AA472" s="62" t="s">
        <v>37</v>
      </c>
      <c r="AB472" s="62" t="s">
        <v>37</v>
      </c>
      <c r="AC472" s="62" t="s">
        <v>37</v>
      </c>
      <c r="AD472" s="62" t="s">
        <v>37</v>
      </c>
      <c r="AE472" s="62" t="s">
        <v>37</v>
      </c>
      <c r="AF472" s="62" t="s">
        <v>37</v>
      </c>
      <c r="AG472" s="62" t="s">
        <v>37</v>
      </c>
      <c r="AH472" s="63" t="s">
        <v>37</v>
      </c>
      <c r="AI472" s="56"/>
    </row>
    <row r="473" spans="1:35" s="39" customFormat="1" outlineLevel="1" x14ac:dyDescent="0.15">
      <c r="A473" s="59">
        <f>OvoTotal!I365</f>
        <v>44924</v>
      </c>
      <c r="B473" s="38">
        <f t="shared" si="6"/>
        <v>53</v>
      </c>
      <c r="C473" s="89"/>
      <c r="D473" s="62"/>
      <c r="E473" s="62"/>
      <c r="F473" s="62"/>
      <c r="G473" s="62"/>
      <c r="H473" s="62"/>
      <c r="I473" s="62"/>
      <c r="J473" s="62"/>
      <c r="K473" s="62"/>
      <c r="L473" s="62"/>
      <c r="M473" s="62" t="s">
        <v>37</v>
      </c>
      <c r="N473" s="62" t="s">
        <v>37</v>
      </c>
      <c r="O473" s="62" t="s">
        <v>37</v>
      </c>
      <c r="P473" s="62" t="s">
        <v>37</v>
      </c>
      <c r="Q473" s="62" t="s">
        <v>37</v>
      </c>
      <c r="R473" s="62" t="s">
        <v>37</v>
      </c>
      <c r="S473" s="62" t="s">
        <v>37</v>
      </c>
      <c r="T473" s="62" t="s">
        <v>37</v>
      </c>
      <c r="U473" s="62" t="s">
        <v>37</v>
      </c>
      <c r="V473" s="62" t="s">
        <v>37</v>
      </c>
      <c r="W473" s="62" t="s">
        <v>37</v>
      </c>
      <c r="X473" s="62" t="s">
        <v>37</v>
      </c>
      <c r="Y473" s="62" t="s">
        <v>37</v>
      </c>
      <c r="Z473" s="62" t="s">
        <v>37</v>
      </c>
      <c r="AA473" s="62" t="s">
        <v>37</v>
      </c>
      <c r="AB473" s="62" t="s">
        <v>37</v>
      </c>
      <c r="AC473" s="62" t="s">
        <v>37</v>
      </c>
      <c r="AD473" s="62" t="s">
        <v>37</v>
      </c>
      <c r="AE473" s="62" t="s">
        <v>37</v>
      </c>
      <c r="AF473" s="62" t="s">
        <v>37</v>
      </c>
      <c r="AG473" s="62" t="s">
        <v>37</v>
      </c>
      <c r="AH473" s="63" t="s">
        <v>37</v>
      </c>
      <c r="AI473" s="56"/>
    </row>
    <row r="474" spans="1:35" s="39" customFormat="1" x14ac:dyDescent="0.15">
      <c r="A474" s="59"/>
      <c r="B474" s="38">
        <f>SUBTOTAL(1,B467:B473)</f>
        <v>52.571428571428569</v>
      </c>
      <c r="C474" s="9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66"/>
      <c r="AI474" s="56"/>
    </row>
    <row r="475" spans="1:35" s="39" customFormat="1" outlineLevel="1" x14ac:dyDescent="0.15">
      <c r="A475" s="59">
        <f>OvoTotal!I366</f>
        <v>44925</v>
      </c>
      <c r="B475" s="38">
        <f t="shared" si="6"/>
        <v>53</v>
      </c>
      <c r="C475" s="89"/>
      <c r="D475" s="62"/>
      <c r="E475" s="62"/>
      <c r="F475" s="62"/>
      <c r="G475" s="62"/>
      <c r="H475" s="62"/>
      <c r="I475" s="62"/>
      <c r="J475" s="62"/>
      <c r="K475" s="62"/>
      <c r="L475" s="62"/>
      <c r="M475" s="62" t="s">
        <v>37</v>
      </c>
      <c r="N475" s="62" t="s">
        <v>37</v>
      </c>
      <c r="O475" s="62" t="s">
        <v>37</v>
      </c>
      <c r="P475" s="62" t="s">
        <v>37</v>
      </c>
      <c r="Q475" s="62" t="s">
        <v>37</v>
      </c>
      <c r="R475" s="62" t="s">
        <v>37</v>
      </c>
      <c r="S475" s="62" t="s">
        <v>37</v>
      </c>
      <c r="T475" s="62" t="s">
        <v>37</v>
      </c>
      <c r="U475" s="62" t="s">
        <v>37</v>
      </c>
      <c r="V475" s="62" t="s">
        <v>37</v>
      </c>
      <c r="W475" s="62" t="s">
        <v>37</v>
      </c>
      <c r="X475" s="62" t="s">
        <v>37</v>
      </c>
      <c r="Y475" s="62" t="s">
        <v>37</v>
      </c>
      <c r="Z475" s="62" t="s">
        <v>37</v>
      </c>
      <c r="AA475" s="62" t="s">
        <v>37</v>
      </c>
      <c r="AB475" s="62" t="s">
        <v>37</v>
      </c>
      <c r="AC475" s="62" t="s">
        <v>37</v>
      </c>
      <c r="AD475" s="62" t="s">
        <v>37</v>
      </c>
      <c r="AE475" s="62" t="s">
        <v>37</v>
      </c>
      <c r="AF475" s="62" t="s">
        <v>37</v>
      </c>
      <c r="AG475" s="62" t="s">
        <v>37</v>
      </c>
      <c r="AH475" s="63" t="s">
        <v>37</v>
      </c>
      <c r="AI475" s="56"/>
    </row>
    <row r="476" spans="1:35" s="39" customFormat="1" outlineLevel="1" x14ac:dyDescent="0.15">
      <c r="A476" s="59">
        <f>OvoTotal!I367</f>
        <v>44926</v>
      </c>
      <c r="B476" s="38">
        <f t="shared" si="6"/>
        <v>53</v>
      </c>
      <c r="C476" s="89"/>
      <c r="D476" s="62"/>
      <c r="E476" s="62"/>
      <c r="F476" s="62"/>
      <c r="G476" s="62"/>
      <c r="H476" s="62"/>
      <c r="I476" s="62"/>
      <c r="J476" s="62"/>
      <c r="K476" s="62"/>
      <c r="L476" s="62"/>
      <c r="M476" s="62" t="s">
        <v>37</v>
      </c>
      <c r="N476" s="62" t="s">
        <v>37</v>
      </c>
      <c r="O476" s="62" t="s">
        <v>37</v>
      </c>
      <c r="P476" s="62" t="s">
        <v>37</v>
      </c>
      <c r="Q476" s="62" t="s">
        <v>37</v>
      </c>
      <c r="R476" s="62" t="s">
        <v>37</v>
      </c>
      <c r="S476" s="62" t="s">
        <v>37</v>
      </c>
      <c r="T476" s="62" t="s">
        <v>37</v>
      </c>
      <c r="U476" s="62" t="s">
        <v>37</v>
      </c>
      <c r="V476" s="62" t="s">
        <v>37</v>
      </c>
      <c r="W476" s="62" t="s">
        <v>37</v>
      </c>
      <c r="X476" s="62" t="s">
        <v>37</v>
      </c>
      <c r="Y476" s="62" t="s">
        <v>37</v>
      </c>
      <c r="Z476" s="62" t="s">
        <v>37</v>
      </c>
      <c r="AA476" s="62" t="s">
        <v>37</v>
      </c>
      <c r="AB476" s="62" t="s">
        <v>37</v>
      </c>
      <c r="AC476" s="62" t="s">
        <v>37</v>
      </c>
      <c r="AD476" s="62" t="s">
        <v>37</v>
      </c>
      <c r="AE476" s="62" t="s">
        <v>37</v>
      </c>
      <c r="AF476" s="62" t="s">
        <v>37</v>
      </c>
      <c r="AG476" s="62" t="s">
        <v>37</v>
      </c>
      <c r="AH476" s="63" t="s">
        <v>37</v>
      </c>
      <c r="AI476" s="56"/>
    </row>
    <row r="477" spans="1:35" s="39" customFormat="1" x14ac:dyDescent="0.15">
      <c r="A477" s="59"/>
      <c r="B477" s="38">
        <f>SUBTOTAL(1,B475:B476)</f>
        <v>53</v>
      </c>
      <c r="C477" s="9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66"/>
      <c r="AI477" s="56"/>
    </row>
    <row r="478" spans="1:35" s="4" customFormat="1" outlineLevel="1" x14ac:dyDescent="0.15">
      <c r="A478" s="58">
        <f>OvoTotal!I368</f>
        <v>44927</v>
      </c>
      <c r="B478" s="17">
        <f t="shared" si="6"/>
        <v>1</v>
      </c>
      <c r="C478" s="89"/>
      <c r="D478" s="40"/>
      <c r="E478" s="41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67"/>
      <c r="AI478" s="11"/>
    </row>
    <row r="479" spans="1:35" s="4" customFormat="1" outlineLevel="1" x14ac:dyDescent="0.15">
      <c r="A479" s="58">
        <f>OvoTotal!I369</f>
        <v>44928</v>
      </c>
      <c r="B479" s="17">
        <f t="shared" si="6"/>
        <v>2</v>
      </c>
      <c r="C479" s="90"/>
      <c r="D479" s="68"/>
      <c r="E479" s="69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70"/>
      <c r="AI479" s="11"/>
    </row>
    <row r="480" spans="1:35" s="39" customFormat="1" x14ac:dyDescent="0.15">
      <c r="A480" s="58"/>
      <c r="B480" s="38">
        <f>SUBTOTAL(1,B478:B479)</f>
        <v>1.5</v>
      </c>
      <c r="C480" s="53"/>
      <c r="D480" s="44"/>
      <c r="E480" s="57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56"/>
    </row>
    <row r="481" spans="16:17" hidden="1" x14ac:dyDescent="0.15">
      <c r="P481" s="15"/>
      <c r="Q481" s="12"/>
    </row>
  </sheetData>
  <sheetProtection formatCells="0" formatColumns="0" formatRows="0" insertHyperlinks="0" sort="0" autoFilter="0" pivotTables="0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7"/>
  <dimension ref="A1:AI58"/>
  <sheetViews>
    <sheetView zoomScale="80" zoomScaleNormal="80" zoomScalePageLayoutView="70" workbookViewId="0">
      <pane xSplit="1" ySplit="2" topLeftCell="I8" activePane="bottomRight" state="frozen"/>
      <selection pane="topRight" activeCell="C1" sqref="C1"/>
      <selection pane="bottomLeft" activeCell="A3" sqref="A3"/>
      <selection pane="bottomRight" activeCell="M24" sqref="M24"/>
    </sheetView>
  </sheetViews>
  <sheetFormatPr baseColWidth="10" defaultColWidth="0" defaultRowHeight="13" customHeight="1" zeroHeight="1" outlineLevelRow="1" outlineLevelCol="1" x14ac:dyDescent="0.15"/>
  <cols>
    <col min="1" max="1" width="10.83203125" style="12" bestFit="1" customWidth="1"/>
    <col min="2" max="2" width="3.1640625" style="12" customWidth="1"/>
    <col min="3" max="10" width="9.83203125" style="12" customWidth="1"/>
    <col min="11" max="11" width="15.5" style="12" customWidth="1"/>
    <col min="12" max="12" width="9.83203125" style="12" customWidth="1"/>
    <col min="13" max="13" width="14.1640625" style="12" customWidth="1" outlineLevel="1"/>
    <col min="14" max="15" width="9.83203125" style="12" customWidth="1" outlineLevel="1"/>
    <col min="16" max="16" width="9.83203125" style="15" customWidth="1" outlineLevel="1"/>
    <col min="17" max="33" width="9.83203125" style="12" customWidth="1" outlineLevel="1"/>
    <col min="34" max="34" width="9.6640625" style="12" bestFit="1" customWidth="1"/>
    <col min="35" max="35" width="0" style="12" hidden="1" customWidth="1"/>
    <col min="36" max="16384" width="8.83203125" style="12" hidden="1"/>
  </cols>
  <sheetData>
    <row r="1" spans="1:34" s="1" customFormat="1" ht="30" customHeight="1" x14ac:dyDescent="0.15">
      <c r="A1" s="71"/>
      <c r="B1" s="45"/>
      <c r="C1" s="48" t="str">
        <f>OvoTotal!J1</f>
        <v>AA</v>
      </c>
      <c r="D1" s="48" t="str">
        <f>OvoTotal!K1</f>
        <v>BB</v>
      </c>
      <c r="E1" s="48" t="str">
        <f>OvoTotal!L1</f>
        <v>CC</v>
      </c>
      <c r="F1" s="48" t="str">
        <f>OvoTotal!M1</f>
        <v>DD</v>
      </c>
      <c r="G1" s="48" t="str">
        <f>OvoTotal!N1</f>
        <v>EE</v>
      </c>
      <c r="H1" s="48" t="str">
        <f>OvoTotal!O1</f>
        <v>FF</v>
      </c>
      <c r="I1" s="48" t="str">
        <f>OvoTotal!P1</f>
        <v>GG</v>
      </c>
      <c r="J1" s="48" t="str">
        <f>OvoTotal!Q1</f>
        <v>HH</v>
      </c>
      <c r="K1" s="48" t="str">
        <f>OvoTotal!R1</f>
        <v>II</v>
      </c>
      <c r="L1" s="48" t="str">
        <f>OvoTotal!S1</f>
        <v>JJ</v>
      </c>
      <c r="M1" s="48" t="str">
        <f>OvoTotal!T1</f>
        <v>KK</v>
      </c>
      <c r="N1" s="48" t="str">
        <f>OvoTotal!U1</f>
        <v>LL</v>
      </c>
      <c r="O1" s="48" t="str">
        <f>OvoTotal!V1</f>
        <v>MM</v>
      </c>
      <c r="P1" s="48" t="str">
        <f>OvoTotal!W1</f>
        <v>NN</v>
      </c>
      <c r="Q1" s="48" t="str">
        <f>OvoTotal!X1</f>
        <v>OO</v>
      </c>
      <c r="R1" s="48" t="str">
        <f>OvoTotal!Y1</f>
        <v>PP</v>
      </c>
      <c r="S1" s="48" t="str">
        <f>OvoTotal!Z1</f>
        <v>QQ</v>
      </c>
      <c r="T1" s="48" t="str">
        <f>OvoTotal!AA1</f>
        <v>RR</v>
      </c>
      <c r="U1" s="48" t="str">
        <f>OvoTotal!AB1</f>
        <v>SS</v>
      </c>
      <c r="V1" s="48" t="str">
        <f>OvoTotal!AC1</f>
        <v>TT</v>
      </c>
      <c r="W1" s="48" t="str">
        <f>OvoTotal!AD1</f>
        <v>UU</v>
      </c>
      <c r="X1" s="48" t="str">
        <f>OvoTotal!AE1</f>
        <v>VV</v>
      </c>
      <c r="Y1" s="48" t="str">
        <f>OvoTotal!AF1</f>
        <v>XX</v>
      </c>
      <c r="Z1" s="48" t="str">
        <f>OvoTotal!AG1</f>
        <v>YY</v>
      </c>
      <c r="AA1" s="48" t="str">
        <f>OvoTotal!AH1</f>
        <v>ZZ</v>
      </c>
      <c r="AB1" s="48" t="str">
        <f>OvoTotal!AI1</f>
        <v>WW</v>
      </c>
      <c r="AC1" s="48" t="str">
        <f>OvoTotal!AJ1</f>
        <v>AAA</v>
      </c>
      <c r="AD1" s="48" t="str">
        <f>OvoTotal!AK1</f>
        <v>BBB</v>
      </c>
      <c r="AE1" s="48" t="str">
        <f>OvoTotal!AL1</f>
        <v>CCC</v>
      </c>
      <c r="AF1" s="48" t="str">
        <f>OvoTotal!AM1</f>
        <v>DDD</v>
      </c>
      <c r="AG1" s="48" t="str">
        <f>OvoTotal!AN1</f>
        <v>EEE</v>
      </c>
      <c r="AH1" s="46"/>
    </row>
    <row r="2" spans="1:34" s="1" customFormat="1" ht="77" x14ac:dyDescent="0.15">
      <c r="A2" s="118" t="s">
        <v>117</v>
      </c>
      <c r="B2" s="45"/>
      <c r="C2" s="111" t="str">
        <f>OvoTotal!J2</f>
        <v>SJ F1 A 221 R</v>
      </c>
      <c r="D2" s="111" t="str">
        <f>OvoTotal!K2</f>
        <v>SJ F1 B 321 R</v>
      </c>
      <c r="E2" s="111" t="str">
        <f>OvoTotal!L2</f>
        <v>SJ F1 A 222 R</v>
      </c>
      <c r="F2" s="111" t="str">
        <f>OvoTotal!M2</f>
        <v>SJ F1 B 322 R</v>
      </c>
      <c r="G2" s="111" t="str">
        <f>OvoTotal!N2</f>
        <v>SJ F2 A 421 R</v>
      </c>
      <c r="H2" s="111" t="str">
        <f>OvoTotal!O2</f>
        <v>SJ F2 B 521 R</v>
      </c>
      <c r="I2" s="111" t="str">
        <f>OvoTotal!P2</f>
        <v>SJ F2 A 422 R</v>
      </c>
      <c r="J2" s="111" t="str">
        <f>OvoTotal!Q2</f>
        <v>SJ F2 B 522 R</v>
      </c>
      <c r="K2" s="111" t="str">
        <f>OvoTotal!R2</f>
        <v>SJ F3 820 R</v>
      </c>
      <c r="L2" s="111" t="str">
        <f>OvoTotal!S2</f>
        <v>AAA 1 001</v>
      </c>
      <c r="M2" s="111" t="str">
        <f>OvoTotal!T2</f>
        <v>SJ F3 821 R</v>
      </c>
      <c r="N2" s="111" t="str">
        <f>OvoTotal!U2</f>
        <v>AAA 1 001</v>
      </c>
      <c r="O2" s="111" t="str">
        <f>OvoTotal!V2</f>
        <v>AAA 1 001</v>
      </c>
      <c r="P2" s="111" t="str">
        <f>OvoTotal!W2</f>
        <v>AAA 1 001</v>
      </c>
      <c r="Q2" s="111" t="str">
        <f>OvoTotal!X2</f>
        <v>AAA 1 001</v>
      </c>
      <c r="R2" s="111" t="str">
        <f>OvoTotal!Y2</f>
        <v>AAA 1 001</v>
      </c>
      <c r="S2" s="111" t="str">
        <f>OvoTotal!Z2</f>
        <v>AAA 1 001</v>
      </c>
      <c r="T2" s="111" t="str">
        <f>OvoTotal!AA2</f>
        <v>AAA 1 001</v>
      </c>
      <c r="U2" s="111" t="str">
        <f>OvoTotal!AB2</f>
        <v>AAA 1 001</v>
      </c>
      <c r="V2" s="111" t="str">
        <f>OvoTotal!AC2</f>
        <v>AAA 1 001</v>
      </c>
      <c r="W2" s="111" t="str">
        <f>OvoTotal!AD2</f>
        <v>AAA 1 001</v>
      </c>
      <c r="X2" s="111" t="str">
        <f>OvoTotal!AE2</f>
        <v>AAA 1 001</v>
      </c>
      <c r="Y2" s="111" t="str">
        <f>OvoTotal!AF2</f>
        <v>AAA 1 001</v>
      </c>
      <c r="Z2" s="111" t="str">
        <f>OvoTotal!AG2</f>
        <v>AAA 1 001</v>
      </c>
      <c r="AA2" s="111" t="str">
        <f>OvoTotal!AH2</f>
        <v>AAA 1 001</v>
      </c>
      <c r="AB2" s="111" t="str">
        <f>OvoTotal!AI2</f>
        <v>AAA 1 001</v>
      </c>
      <c r="AC2" s="111" t="str">
        <f>OvoTotal!AJ2</f>
        <v>AAA 1 001</v>
      </c>
      <c r="AD2" s="111" t="str">
        <f>OvoTotal!AK2</f>
        <v>AAA 1 001</v>
      </c>
      <c r="AE2" s="111" t="str">
        <f>OvoTotal!AL2</f>
        <v>AAA 1 001</v>
      </c>
      <c r="AF2" s="111" t="str">
        <f>OvoTotal!AM2</f>
        <v>AAA 1 001</v>
      </c>
      <c r="AG2" s="111" t="str">
        <f>OvoTotal!AN2</f>
        <v>AAA 1 001</v>
      </c>
      <c r="AH2" s="46"/>
    </row>
    <row r="3" spans="1:34" outlineLevel="1" x14ac:dyDescent="0.15">
      <c r="A3" s="58">
        <f>Produção!A3</f>
        <v>44563</v>
      </c>
      <c r="B3" s="51">
        <v>1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3"/>
      <c r="AH3" s="17"/>
    </row>
    <row r="4" spans="1:34" outlineLevel="1" x14ac:dyDescent="0.15">
      <c r="A4" s="58">
        <f>A3+7</f>
        <v>44570</v>
      </c>
      <c r="B4" s="49">
        <v>2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5"/>
      <c r="AH4" s="17"/>
    </row>
    <row r="5" spans="1:34" outlineLevel="1" x14ac:dyDescent="0.15">
      <c r="A5" s="58">
        <f t="shared" ref="A5:A56" si="0">A4+7</f>
        <v>44577</v>
      </c>
      <c r="B5" s="49">
        <v>3</v>
      </c>
      <c r="C5" s="114"/>
      <c r="D5" s="114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4"/>
      <c r="AB5" s="114"/>
      <c r="AC5" s="114"/>
      <c r="AD5" s="114"/>
      <c r="AE5" s="114"/>
      <c r="AF5" s="114"/>
      <c r="AG5" s="115"/>
      <c r="AH5" s="17"/>
    </row>
    <row r="6" spans="1:34" outlineLevel="1" x14ac:dyDescent="0.15">
      <c r="A6" s="58">
        <f t="shared" si="0"/>
        <v>44584</v>
      </c>
      <c r="B6" s="49">
        <v>4</v>
      </c>
      <c r="C6" s="114"/>
      <c r="D6" s="114"/>
      <c r="E6" s="114"/>
      <c r="F6" s="114"/>
      <c r="G6" s="114"/>
      <c r="H6" s="114"/>
      <c r="I6" s="114"/>
      <c r="J6" s="114"/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5"/>
      <c r="AH6" s="17"/>
    </row>
    <row r="7" spans="1:34" outlineLevel="1" x14ac:dyDescent="0.15">
      <c r="A7" s="58">
        <f t="shared" si="0"/>
        <v>44591</v>
      </c>
      <c r="B7" s="49">
        <v>5</v>
      </c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5"/>
      <c r="AH7" s="17"/>
    </row>
    <row r="8" spans="1:34" outlineLevel="1" x14ac:dyDescent="0.15">
      <c r="A8" s="58">
        <f t="shared" si="0"/>
        <v>44598</v>
      </c>
      <c r="B8" s="49">
        <v>6</v>
      </c>
      <c r="C8" s="114"/>
      <c r="D8" s="114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5"/>
      <c r="AH8" s="17"/>
    </row>
    <row r="9" spans="1:34" outlineLevel="1" x14ac:dyDescent="0.15">
      <c r="A9" s="58">
        <f t="shared" si="0"/>
        <v>44605</v>
      </c>
      <c r="B9" s="49">
        <v>7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5"/>
      <c r="AH9" s="17"/>
    </row>
    <row r="10" spans="1:34" outlineLevel="1" x14ac:dyDescent="0.15">
      <c r="A10" s="58">
        <f t="shared" si="0"/>
        <v>44612</v>
      </c>
      <c r="B10" s="49">
        <v>8</v>
      </c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  <c r="R10" s="114"/>
      <c r="S10" s="114"/>
      <c r="T10" s="114"/>
      <c r="U10" s="114"/>
      <c r="V10" s="114"/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5"/>
      <c r="AH10" s="17"/>
    </row>
    <row r="11" spans="1:34" outlineLevel="1" x14ac:dyDescent="0.15">
      <c r="A11" s="58">
        <f t="shared" si="0"/>
        <v>44619</v>
      </c>
      <c r="B11" s="49">
        <v>9</v>
      </c>
      <c r="C11" s="114"/>
      <c r="D11" s="114"/>
      <c r="E11" s="114"/>
      <c r="F11" s="114"/>
      <c r="G11" s="114"/>
      <c r="H11" s="114"/>
      <c r="I11" s="114"/>
      <c r="J11" s="114"/>
      <c r="K11" s="114">
        <v>325886.15000000002</v>
      </c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5"/>
      <c r="AH11" s="17"/>
    </row>
    <row r="12" spans="1:34" outlineLevel="1" x14ac:dyDescent="0.15">
      <c r="A12" s="58">
        <f t="shared" si="0"/>
        <v>44626</v>
      </c>
      <c r="B12" s="49">
        <v>10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4"/>
      <c r="N12" s="114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5"/>
      <c r="AH12" s="17"/>
    </row>
    <row r="13" spans="1:34" outlineLevel="1" x14ac:dyDescent="0.15">
      <c r="A13" s="58">
        <f t="shared" si="0"/>
        <v>44633</v>
      </c>
      <c r="B13" s="49">
        <v>11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  <c r="AC13" s="114"/>
      <c r="AD13" s="114"/>
      <c r="AE13" s="114"/>
      <c r="AF13" s="114"/>
      <c r="AG13" s="115"/>
      <c r="AH13" s="17"/>
    </row>
    <row r="14" spans="1:34" outlineLevel="1" x14ac:dyDescent="0.15">
      <c r="A14" s="58">
        <f t="shared" si="0"/>
        <v>44640</v>
      </c>
      <c r="B14" s="49">
        <v>12</v>
      </c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  <c r="AC14" s="114"/>
      <c r="AD14" s="114"/>
      <c r="AE14" s="114"/>
      <c r="AF14" s="114"/>
      <c r="AG14" s="115"/>
      <c r="AH14" s="17"/>
    </row>
    <row r="15" spans="1:34" outlineLevel="1" x14ac:dyDescent="0.15">
      <c r="A15" s="58">
        <f t="shared" si="0"/>
        <v>44647</v>
      </c>
      <c r="B15" s="49">
        <v>13</v>
      </c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114"/>
      <c r="W15" s="114"/>
      <c r="X15" s="114"/>
      <c r="Y15" s="114"/>
      <c r="Z15" s="114"/>
      <c r="AA15" s="114"/>
      <c r="AB15" s="114"/>
      <c r="AC15" s="114"/>
      <c r="AD15" s="114"/>
      <c r="AE15" s="114"/>
      <c r="AF15" s="114"/>
      <c r="AG15" s="115"/>
      <c r="AH15" s="17"/>
    </row>
    <row r="16" spans="1:34" outlineLevel="1" x14ac:dyDescent="0.15">
      <c r="A16" s="58">
        <f t="shared" si="0"/>
        <v>44654</v>
      </c>
      <c r="B16" s="49">
        <v>14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114"/>
      <c r="W16" s="114"/>
      <c r="X16" s="114"/>
      <c r="Y16" s="114"/>
      <c r="Z16" s="114"/>
      <c r="AA16" s="114"/>
      <c r="AB16" s="114"/>
      <c r="AC16" s="114"/>
      <c r="AD16" s="114"/>
      <c r="AE16" s="114"/>
      <c r="AF16" s="114"/>
      <c r="AG16" s="115"/>
      <c r="AH16" s="17"/>
    </row>
    <row r="17" spans="1:34" outlineLevel="1" x14ac:dyDescent="0.15">
      <c r="A17" s="58">
        <f t="shared" si="0"/>
        <v>44661</v>
      </c>
      <c r="B17" s="49">
        <v>15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4"/>
      <c r="AB17" s="114"/>
      <c r="AC17" s="114"/>
      <c r="AD17" s="114"/>
      <c r="AE17" s="114"/>
      <c r="AF17" s="114"/>
      <c r="AG17" s="115"/>
      <c r="AH17" s="17"/>
    </row>
    <row r="18" spans="1:34" outlineLevel="1" x14ac:dyDescent="0.15">
      <c r="A18" s="58">
        <f t="shared" si="0"/>
        <v>44668</v>
      </c>
      <c r="B18" s="49">
        <v>16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5"/>
      <c r="AH18" s="17"/>
    </row>
    <row r="19" spans="1:34" outlineLevel="1" x14ac:dyDescent="0.15">
      <c r="A19" s="58">
        <f t="shared" si="0"/>
        <v>44675</v>
      </c>
      <c r="B19" s="49">
        <v>17</v>
      </c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5"/>
      <c r="AH19" s="17"/>
    </row>
    <row r="20" spans="1:34" outlineLevel="1" x14ac:dyDescent="0.15">
      <c r="A20" s="58">
        <f t="shared" si="0"/>
        <v>44682</v>
      </c>
      <c r="B20" s="49">
        <v>18</v>
      </c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5"/>
      <c r="AH20" s="17"/>
    </row>
    <row r="21" spans="1:34" outlineLevel="1" x14ac:dyDescent="0.15">
      <c r="A21" s="58">
        <f t="shared" si="0"/>
        <v>44689</v>
      </c>
      <c r="B21" s="49">
        <v>19</v>
      </c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  <c r="V21" s="114"/>
      <c r="W21" s="114"/>
      <c r="X21" s="114"/>
      <c r="Y21" s="114"/>
      <c r="Z21" s="114"/>
      <c r="AA21" s="114"/>
      <c r="AB21" s="114"/>
      <c r="AC21" s="114"/>
      <c r="AD21" s="114"/>
      <c r="AE21" s="114"/>
      <c r="AF21" s="114"/>
      <c r="AG21" s="115"/>
      <c r="AH21" s="17"/>
    </row>
    <row r="22" spans="1:34" outlineLevel="1" x14ac:dyDescent="0.15">
      <c r="A22" s="58">
        <f t="shared" si="0"/>
        <v>44696</v>
      </c>
      <c r="B22" s="49">
        <v>20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  <c r="V22" s="114"/>
      <c r="W22" s="114"/>
      <c r="X22" s="114"/>
      <c r="Y22" s="114"/>
      <c r="Z22" s="114"/>
      <c r="AA22" s="114"/>
      <c r="AB22" s="114"/>
      <c r="AC22" s="114"/>
      <c r="AD22" s="114"/>
      <c r="AE22" s="114"/>
      <c r="AF22" s="114"/>
      <c r="AG22" s="115"/>
      <c r="AH22" s="17"/>
    </row>
    <row r="23" spans="1:34" outlineLevel="1" x14ac:dyDescent="0.15">
      <c r="A23" s="58">
        <f t="shared" si="0"/>
        <v>44703</v>
      </c>
      <c r="B23" s="49">
        <v>21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5"/>
      <c r="AH23" s="17"/>
    </row>
    <row r="24" spans="1:34" outlineLevel="1" x14ac:dyDescent="0.15">
      <c r="A24" s="58">
        <f t="shared" si="0"/>
        <v>44710</v>
      </c>
      <c r="B24" s="49">
        <v>22</v>
      </c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>
        <v>250769</v>
      </c>
      <c r="N24" s="114"/>
      <c r="O24" s="114"/>
      <c r="P24" s="114"/>
      <c r="Q24" s="114"/>
      <c r="R24" s="114"/>
      <c r="S24" s="114"/>
      <c r="T24" s="114"/>
      <c r="U24" s="114"/>
      <c r="V24" s="114"/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5"/>
      <c r="AH24" s="17"/>
    </row>
    <row r="25" spans="1:34" outlineLevel="1" x14ac:dyDescent="0.15">
      <c r="A25" s="58">
        <f t="shared" si="0"/>
        <v>44717</v>
      </c>
      <c r="B25" s="49">
        <v>23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5"/>
      <c r="AH25" s="17"/>
    </row>
    <row r="26" spans="1:34" outlineLevel="1" x14ac:dyDescent="0.15">
      <c r="A26" s="58">
        <f t="shared" si="0"/>
        <v>44724</v>
      </c>
      <c r="B26" s="49">
        <v>24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5"/>
      <c r="AH26" s="17"/>
    </row>
    <row r="27" spans="1:34" outlineLevel="1" x14ac:dyDescent="0.15">
      <c r="A27" s="58">
        <f t="shared" si="0"/>
        <v>44731</v>
      </c>
      <c r="B27" s="49">
        <v>25</v>
      </c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  <c r="AA27" s="114"/>
      <c r="AB27" s="114"/>
      <c r="AC27" s="114"/>
      <c r="AD27" s="114"/>
      <c r="AE27" s="114"/>
      <c r="AF27" s="114"/>
      <c r="AG27" s="115"/>
      <c r="AH27" s="17"/>
    </row>
    <row r="28" spans="1:34" outlineLevel="1" x14ac:dyDescent="0.15">
      <c r="A28" s="58">
        <f t="shared" si="0"/>
        <v>44738</v>
      </c>
      <c r="B28" s="49">
        <v>26</v>
      </c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  <c r="V28" s="114"/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5"/>
      <c r="AH28" s="17"/>
    </row>
    <row r="29" spans="1:34" outlineLevel="1" x14ac:dyDescent="0.15">
      <c r="A29" s="58">
        <f t="shared" si="0"/>
        <v>44745</v>
      </c>
      <c r="B29" s="49">
        <v>27</v>
      </c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5"/>
      <c r="AH29" s="17"/>
    </row>
    <row r="30" spans="1:34" outlineLevel="1" x14ac:dyDescent="0.15">
      <c r="A30" s="58">
        <f t="shared" si="0"/>
        <v>44752</v>
      </c>
      <c r="B30" s="49">
        <v>28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114"/>
      <c r="W30" s="114"/>
      <c r="X30" s="114"/>
      <c r="Y30" s="114"/>
      <c r="Z30" s="114"/>
      <c r="AA30" s="114"/>
      <c r="AB30" s="114"/>
      <c r="AC30" s="114"/>
      <c r="AD30" s="114"/>
      <c r="AE30" s="114"/>
      <c r="AF30" s="114"/>
      <c r="AG30" s="115"/>
      <c r="AH30" s="17"/>
    </row>
    <row r="31" spans="1:34" outlineLevel="1" x14ac:dyDescent="0.15">
      <c r="A31" s="58">
        <f t="shared" si="0"/>
        <v>44759</v>
      </c>
      <c r="B31" s="49">
        <v>29</v>
      </c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114"/>
      <c r="W31" s="114"/>
      <c r="X31" s="114"/>
      <c r="Y31" s="114"/>
      <c r="Z31" s="114"/>
      <c r="AA31" s="114"/>
      <c r="AB31" s="114"/>
      <c r="AC31" s="114"/>
      <c r="AD31" s="114"/>
      <c r="AE31" s="114"/>
      <c r="AF31" s="114"/>
      <c r="AG31" s="115"/>
      <c r="AH31" s="17"/>
    </row>
    <row r="32" spans="1:34" outlineLevel="1" x14ac:dyDescent="0.15">
      <c r="A32" s="58">
        <f t="shared" si="0"/>
        <v>44766</v>
      </c>
      <c r="B32" s="49">
        <v>30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  <c r="Z32" s="114"/>
      <c r="AA32" s="114"/>
      <c r="AB32" s="114"/>
      <c r="AC32" s="114"/>
      <c r="AD32" s="114"/>
      <c r="AE32" s="114"/>
      <c r="AF32" s="114"/>
      <c r="AG32" s="115"/>
      <c r="AH32" s="17"/>
    </row>
    <row r="33" spans="1:34" outlineLevel="1" x14ac:dyDescent="0.15">
      <c r="A33" s="58">
        <f t="shared" si="0"/>
        <v>44773</v>
      </c>
      <c r="B33" s="49">
        <v>31</v>
      </c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  <c r="Q33" s="114"/>
      <c r="R33" s="114"/>
      <c r="S33" s="114"/>
      <c r="T33" s="114"/>
      <c r="U33" s="114"/>
      <c r="V33" s="114"/>
      <c r="W33" s="114"/>
      <c r="X33" s="114"/>
      <c r="Y33" s="114"/>
      <c r="Z33" s="114"/>
      <c r="AA33" s="114"/>
      <c r="AB33" s="114"/>
      <c r="AC33" s="114"/>
      <c r="AD33" s="114"/>
      <c r="AE33" s="114"/>
      <c r="AF33" s="114"/>
      <c r="AG33" s="115"/>
      <c r="AH33" s="17"/>
    </row>
    <row r="34" spans="1:34" outlineLevel="1" x14ac:dyDescent="0.15">
      <c r="A34" s="58">
        <f t="shared" si="0"/>
        <v>44780</v>
      </c>
      <c r="B34" s="49">
        <v>32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  <c r="AC34" s="114"/>
      <c r="AD34" s="114"/>
      <c r="AE34" s="114"/>
      <c r="AF34" s="114"/>
      <c r="AG34" s="115"/>
      <c r="AH34" s="17"/>
    </row>
    <row r="35" spans="1:34" outlineLevel="1" x14ac:dyDescent="0.15">
      <c r="A35" s="58">
        <f t="shared" si="0"/>
        <v>44787</v>
      </c>
      <c r="B35" s="49">
        <v>33</v>
      </c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5"/>
      <c r="AH35" s="17"/>
    </row>
    <row r="36" spans="1:34" outlineLevel="1" x14ac:dyDescent="0.15">
      <c r="A36" s="58">
        <f t="shared" si="0"/>
        <v>44794</v>
      </c>
      <c r="B36" s="49">
        <v>34</v>
      </c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  <c r="AC36" s="114"/>
      <c r="AD36" s="114"/>
      <c r="AE36" s="114"/>
      <c r="AF36" s="114"/>
      <c r="AG36" s="115"/>
      <c r="AH36" s="17"/>
    </row>
    <row r="37" spans="1:34" outlineLevel="1" x14ac:dyDescent="0.15">
      <c r="A37" s="58">
        <f t="shared" si="0"/>
        <v>44801</v>
      </c>
      <c r="B37" s="49">
        <v>35</v>
      </c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  <c r="Q37" s="114"/>
      <c r="R37" s="114"/>
      <c r="S37" s="114"/>
      <c r="T37" s="114"/>
      <c r="U37" s="114"/>
      <c r="V37" s="114"/>
      <c r="W37" s="114"/>
      <c r="X37" s="114"/>
      <c r="Y37" s="114"/>
      <c r="Z37" s="114"/>
      <c r="AA37" s="114"/>
      <c r="AB37" s="114"/>
      <c r="AC37" s="114"/>
      <c r="AD37" s="114"/>
      <c r="AE37" s="114"/>
      <c r="AF37" s="114"/>
      <c r="AG37" s="115"/>
      <c r="AH37" s="17"/>
    </row>
    <row r="38" spans="1:34" outlineLevel="1" x14ac:dyDescent="0.15">
      <c r="A38" s="58">
        <f t="shared" si="0"/>
        <v>44808</v>
      </c>
      <c r="B38" s="49">
        <v>36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5"/>
      <c r="AH38" s="17"/>
    </row>
    <row r="39" spans="1:34" outlineLevel="1" x14ac:dyDescent="0.15">
      <c r="A39" s="58">
        <f t="shared" si="0"/>
        <v>44815</v>
      </c>
      <c r="B39" s="49">
        <v>37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  <c r="N39" s="114"/>
      <c r="O39" s="114"/>
      <c r="P39" s="114"/>
      <c r="Q39" s="114"/>
      <c r="R39" s="114"/>
      <c r="S39" s="114"/>
      <c r="T39" s="114"/>
      <c r="U39" s="114"/>
      <c r="V39" s="114"/>
      <c r="W39" s="114"/>
      <c r="X39" s="114"/>
      <c r="Y39" s="114"/>
      <c r="Z39" s="114"/>
      <c r="AA39" s="114"/>
      <c r="AB39" s="114"/>
      <c r="AC39" s="114"/>
      <c r="AD39" s="114"/>
      <c r="AE39" s="114"/>
      <c r="AF39" s="114"/>
      <c r="AG39" s="115"/>
      <c r="AH39" s="17"/>
    </row>
    <row r="40" spans="1:34" outlineLevel="1" x14ac:dyDescent="0.15">
      <c r="A40" s="58">
        <f t="shared" si="0"/>
        <v>44822</v>
      </c>
      <c r="B40" s="49">
        <v>38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P40" s="114"/>
      <c r="Q40" s="114"/>
      <c r="R40" s="114"/>
      <c r="S40" s="114"/>
      <c r="T40" s="114"/>
      <c r="U40" s="114"/>
      <c r="V40" s="114"/>
      <c r="W40" s="114"/>
      <c r="X40" s="114"/>
      <c r="Y40" s="114"/>
      <c r="Z40" s="114"/>
      <c r="AA40" s="114"/>
      <c r="AB40" s="114"/>
      <c r="AC40" s="114"/>
      <c r="AD40" s="114"/>
      <c r="AE40" s="114"/>
      <c r="AF40" s="114"/>
      <c r="AG40" s="115"/>
      <c r="AH40" s="17"/>
    </row>
    <row r="41" spans="1:34" outlineLevel="1" x14ac:dyDescent="0.15">
      <c r="A41" s="58">
        <f t="shared" si="0"/>
        <v>44829</v>
      </c>
      <c r="B41" s="49">
        <v>39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P41" s="114"/>
      <c r="Q41" s="114"/>
      <c r="R41" s="114"/>
      <c r="S41" s="114"/>
      <c r="T41" s="114"/>
      <c r="U41" s="114"/>
      <c r="V41" s="114"/>
      <c r="W41" s="114"/>
      <c r="X41" s="114"/>
      <c r="Y41" s="114"/>
      <c r="Z41" s="114"/>
      <c r="AA41" s="114"/>
      <c r="AB41" s="114"/>
      <c r="AC41" s="114"/>
      <c r="AD41" s="114"/>
      <c r="AE41" s="114"/>
      <c r="AF41" s="114"/>
      <c r="AG41" s="115"/>
      <c r="AH41" s="17"/>
    </row>
    <row r="42" spans="1:34" outlineLevel="1" x14ac:dyDescent="0.15">
      <c r="A42" s="58">
        <f t="shared" si="0"/>
        <v>44836</v>
      </c>
      <c r="B42" s="49">
        <v>40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114"/>
      <c r="AD42" s="114"/>
      <c r="AE42" s="114"/>
      <c r="AF42" s="114"/>
      <c r="AG42" s="115"/>
      <c r="AH42" s="17"/>
    </row>
    <row r="43" spans="1:34" outlineLevel="1" x14ac:dyDescent="0.15">
      <c r="A43" s="58">
        <f t="shared" si="0"/>
        <v>44843</v>
      </c>
      <c r="B43" s="49">
        <v>41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114"/>
      <c r="AD43" s="114"/>
      <c r="AE43" s="114"/>
      <c r="AF43" s="114"/>
      <c r="AG43" s="115"/>
      <c r="AH43" s="17"/>
    </row>
    <row r="44" spans="1:34" outlineLevel="1" x14ac:dyDescent="0.15">
      <c r="A44" s="58">
        <f t="shared" si="0"/>
        <v>44850</v>
      </c>
      <c r="B44" s="49">
        <v>42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114"/>
      <c r="AD44" s="114"/>
      <c r="AE44" s="114"/>
      <c r="AF44" s="114"/>
      <c r="AG44" s="115"/>
      <c r="AH44" s="17"/>
    </row>
    <row r="45" spans="1:34" outlineLevel="1" x14ac:dyDescent="0.15">
      <c r="A45" s="58">
        <f t="shared" si="0"/>
        <v>44857</v>
      </c>
      <c r="B45" s="49">
        <v>43</v>
      </c>
      <c r="C45" s="114"/>
      <c r="D45" s="114"/>
      <c r="E45" s="114"/>
      <c r="F45" s="114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114"/>
      <c r="AD45" s="114"/>
      <c r="AE45" s="114"/>
      <c r="AF45" s="114"/>
      <c r="AG45" s="115"/>
      <c r="AH45" s="17"/>
    </row>
    <row r="46" spans="1:34" outlineLevel="1" x14ac:dyDescent="0.15">
      <c r="A46" s="58">
        <f t="shared" si="0"/>
        <v>44864</v>
      </c>
      <c r="B46" s="49">
        <v>44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P46" s="114"/>
      <c r="Q46" s="114"/>
      <c r="R46" s="114"/>
      <c r="S46" s="114"/>
      <c r="T46" s="114"/>
      <c r="U46" s="114"/>
      <c r="V46" s="114"/>
      <c r="W46" s="114"/>
      <c r="X46" s="114"/>
      <c r="Y46" s="114"/>
      <c r="Z46" s="114"/>
      <c r="AA46" s="114"/>
      <c r="AB46" s="114"/>
      <c r="AC46" s="114"/>
      <c r="AD46" s="114"/>
      <c r="AE46" s="114"/>
      <c r="AF46" s="114"/>
      <c r="AG46" s="115"/>
      <c r="AH46" s="17"/>
    </row>
    <row r="47" spans="1:34" outlineLevel="1" x14ac:dyDescent="0.15">
      <c r="A47" s="58">
        <f t="shared" si="0"/>
        <v>44871</v>
      </c>
      <c r="B47" s="49">
        <v>45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  <c r="P47" s="114"/>
      <c r="Q47" s="114"/>
      <c r="R47" s="114"/>
      <c r="S47" s="114"/>
      <c r="T47" s="114"/>
      <c r="U47" s="114"/>
      <c r="V47" s="114"/>
      <c r="W47" s="114"/>
      <c r="X47" s="114"/>
      <c r="Y47" s="114"/>
      <c r="Z47" s="114"/>
      <c r="AA47" s="114"/>
      <c r="AB47" s="114"/>
      <c r="AC47" s="114"/>
      <c r="AD47" s="114"/>
      <c r="AE47" s="114"/>
      <c r="AF47" s="114"/>
      <c r="AG47" s="115"/>
      <c r="AH47" s="17"/>
    </row>
    <row r="48" spans="1:34" outlineLevel="1" x14ac:dyDescent="0.15">
      <c r="A48" s="58">
        <f t="shared" si="0"/>
        <v>44878</v>
      </c>
      <c r="B48" s="49">
        <v>46</v>
      </c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  <c r="P48" s="114"/>
      <c r="Q48" s="114"/>
      <c r="R48" s="114"/>
      <c r="S48" s="114"/>
      <c r="T48" s="114"/>
      <c r="U48" s="114"/>
      <c r="V48" s="114"/>
      <c r="W48" s="114"/>
      <c r="X48" s="114"/>
      <c r="Y48" s="114"/>
      <c r="Z48" s="114"/>
      <c r="AA48" s="114"/>
      <c r="AB48" s="114"/>
      <c r="AC48" s="114"/>
      <c r="AD48" s="114"/>
      <c r="AE48" s="114"/>
      <c r="AF48" s="114"/>
      <c r="AG48" s="115"/>
      <c r="AH48" s="17"/>
    </row>
    <row r="49" spans="1:34" outlineLevel="1" x14ac:dyDescent="0.15">
      <c r="A49" s="58">
        <f t="shared" si="0"/>
        <v>44885</v>
      </c>
      <c r="B49" s="49">
        <v>47</v>
      </c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  <c r="P49" s="114"/>
      <c r="Q49" s="114"/>
      <c r="R49" s="114"/>
      <c r="S49" s="114"/>
      <c r="T49" s="114"/>
      <c r="U49" s="114"/>
      <c r="V49" s="114"/>
      <c r="W49" s="114"/>
      <c r="X49" s="114"/>
      <c r="Y49" s="114"/>
      <c r="Z49" s="114"/>
      <c r="AA49" s="114"/>
      <c r="AB49" s="114"/>
      <c r="AC49" s="114"/>
      <c r="AD49" s="114"/>
      <c r="AE49" s="114"/>
      <c r="AF49" s="114"/>
      <c r="AG49" s="115"/>
      <c r="AH49" s="17"/>
    </row>
    <row r="50" spans="1:34" outlineLevel="1" x14ac:dyDescent="0.15">
      <c r="A50" s="58">
        <f t="shared" si="0"/>
        <v>44892</v>
      </c>
      <c r="B50" s="49">
        <v>48</v>
      </c>
      <c r="C50" s="114"/>
      <c r="D50" s="114"/>
      <c r="E50" s="114"/>
      <c r="F50" s="114"/>
      <c r="G50" s="114"/>
      <c r="H50" s="114"/>
      <c r="I50" s="114"/>
      <c r="J50" s="114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14"/>
      <c r="W50" s="114"/>
      <c r="X50" s="114"/>
      <c r="Y50" s="114"/>
      <c r="Z50" s="114"/>
      <c r="AA50" s="114"/>
      <c r="AB50" s="114"/>
      <c r="AC50" s="114"/>
      <c r="AD50" s="114"/>
      <c r="AE50" s="114"/>
      <c r="AF50" s="114"/>
      <c r="AG50" s="115"/>
      <c r="AH50" s="17"/>
    </row>
    <row r="51" spans="1:34" outlineLevel="1" x14ac:dyDescent="0.15">
      <c r="A51" s="58">
        <f t="shared" si="0"/>
        <v>44899</v>
      </c>
      <c r="B51" s="49">
        <v>49</v>
      </c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14"/>
      <c r="W51" s="114"/>
      <c r="X51" s="114"/>
      <c r="Y51" s="114"/>
      <c r="Z51" s="114"/>
      <c r="AA51" s="114"/>
      <c r="AB51" s="114"/>
      <c r="AC51" s="114"/>
      <c r="AD51" s="114"/>
      <c r="AE51" s="114"/>
      <c r="AF51" s="114"/>
      <c r="AG51" s="115"/>
      <c r="AH51" s="17"/>
    </row>
    <row r="52" spans="1:34" outlineLevel="1" x14ac:dyDescent="0.15">
      <c r="A52" s="58">
        <f t="shared" si="0"/>
        <v>44906</v>
      </c>
      <c r="B52" s="49">
        <v>50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X52" s="114"/>
      <c r="Y52" s="114"/>
      <c r="Z52" s="114"/>
      <c r="AA52" s="114"/>
      <c r="AB52" s="114"/>
      <c r="AC52" s="114"/>
      <c r="AD52" s="114"/>
      <c r="AE52" s="114"/>
      <c r="AF52" s="114"/>
      <c r="AG52" s="115"/>
      <c r="AH52" s="17"/>
    </row>
    <row r="53" spans="1:34" outlineLevel="1" x14ac:dyDescent="0.15">
      <c r="A53" s="58">
        <f t="shared" si="0"/>
        <v>44913</v>
      </c>
      <c r="B53" s="49">
        <v>51</v>
      </c>
      <c r="C53" s="114"/>
      <c r="D53" s="114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5"/>
      <c r="AH53" s="17"/>
    </row>
    <row r="54" spans="1:34" outlineLevel="1" x14ac:dyDescent="0.15">
      <c r="A54" s="58">
        <f t="shared" si="0"/>
        <v>44920</v>
      </c>
      <c r="B54" s="49">
        <v>52</v>
      </c>
      <c r="C54" s="114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5"/>
      <c r="AH54" s="17"/>
    </row>
    <row r="55" spans="1:34" outlineLevel="1" x14ac:dyDescent="0.15">
      <c r="A55" s="58">
        <f t="shared" si="0"/>
        <v>44927</v>
      </c>
      <c r="B55" s="49">
        <v>53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  <c r="X55" s="114"/>
      <c r="Y55" s="114"/>
      <c r="Z55" s="114"/>
      <c r="AA55" s="114"/>
      <c r="AB55" s="114"/>
      <c r="AC55" s="114"/>
      <c r="AD55" s="114"/>
      <c r="AE55" s="114"/>
      <c r="AF55" s="114"/>
      <c r="AG55" s="115"/>
      <c r="AH55" s="17"/>
    </row>
    <row r="56" spans="1:34" outlineLevel="1" x14ac:dyDescent="0.15">
      <c r="A56" s="58">
        <f t="shared" si="0"/>
        <v>44934</v>
      </c>
      <c r="B56" s="49">
        <v>54</v>
      </c>
      <c r="C56" s="116"/>
      <c r="D56" s="116"/>
      <c r="E56" s="116"/>
      <c r="F56" s="116"/>
      <c r="G56" s="116"/>
      <c r="H56" s="116"/>
      <c r="I56" s="116"/>
      <c r="J56" s="116"/>
      <c r="K56" s="116"/>
      <c r="L56" s="116"/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16"/>
      <c r="AF56" s="116"/>
      <c r="AG56" s="117"/>
      <c r="AH56" s="17"/>
    </row>
    <row r="57" spans="1:34" x14ac:dyDescent="0.15">
      <c r="A57" s="50"/>
      <c r="B57" s="35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17"/>
    </row>
    <row r="58" spans="1:34" hidden="1" x14ac:dyDescent="0.15">
      <c r="O58" s="15"/>
      <c r="P58" s="12"/>
    </row>
  </sheetData>
  <sheetProtection formatCells="0" formatColumns="0" formatRows="0" insertHyperlinks="0" sort="0" autoFilter="0" pivotTables="0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10"/>
  <dimension ref="A1:BT226"/>
  <sheetViews>
    <sheetView showGridLines="0" zoomScale="70" zoomScaleNormal="70" zoomScalePageLayoutView="70" workbookViewId="0">
      <pane xSplit="2" ySplit="1" topLeftCell="C110" activePane="bottomRight" state="frozen"/>
      <selection sqref="A1:XFD1048576"/>
      <selection pane="topRight" sqref="A1:XFD1048576"/>
      <selection pane="bottomLeft" sqref="A1:XFD1048576"/>
      <selection pane="bottomRight" sqref="A1:XFD1048576"/>
    </sheetView>
  </sheetViews>
  <sheetFormatPr baseColWidth="10" defaultColWidth="8.83203125" defaultRowHeight="13" outlineLevelRow="1" x14ac:dyDescent="0.15"/>
  <cols>
    <col min="1" max="1" width="12.1640625" style="12" bestFit="1" customWidth="1"/>
    <col min="2" max="2" width="12" style="12" bestFit="1" customWidth="1"/>
    <col min="3" max="14" width="10.33203125" style="12" bestFit="1" customWidth="1"/>
    <col min="15" max="15" width="10.33203125" style="15" bestFit="1" customWidth="1"/>
    <col min="16" max="27" width="10.33203125" style="12" bestFit="1" customWidth="1"/>
    <col min="28" max="28" width="13" style="12" bestFit="1" customWidth="1"/>
    <col min="29" max="36" width="10.33203125" style="12" bestFit="1" customWidth="1"/>
    <col min="37" max="37" width="10.33203125" style="20" bestFit="1" customWidth="1"/>
    <col min="38" max="39" width="10.33203125" style="12" bestFit="1" customWidth="1"/>
    <col min="40" max="40" width="10.33203125" bestFit="1" customWidth="1"/>
    <col min="41" max="42" width="10.33203125" style="12" bestFit="1" customWidth="1"/>
    <col min="43" max="43" width="10.33203125" style="20" bestFit="1" customWidth="1"/>
    <col min="44" max="56" width="10.33203125" style="12" bestFit="1" customWidth="1"/>
    <col min="57" max="57" width="8.83203125" style="12"/>
    <col min="58" max="64" width="10.1640625" style="12" bestFit="1" customWidth="1"/>
    <col min="65" max="66" width="8.6640625" style="12" bestFit="1" customWidth="1"/>
    <col min="67" max="69" width="10.1640625" style="12" bestFit="1" customWidth="1"/>
    <col min="70" max="71" width="8.83203125" style="12"/>
    <col min="72" max="72" width="12.6640625" style="12" bestFit="1" customWidth="1"/>
    <col min="73" max="16384" width="8.83203125" style="12"/>
  </cols>
  <sheetData>
    <row r="1" spans="1:69" x14ac:dyDescent="0.15">
      <c r="A1" s="5" t="s">
        <v>51</v>
      </c>
      <c r="B1" s="5" t="s">
        <v>50</v>
      </c>
      <c r="C1" s="13">
        <v>1</v>
      </c>
      <c r="D1" s="13">
        <v>2</v>
      </c>
      <c r="E1" s="13">
        <v>3</v>
      </c>
      <c r="F1" s="13">
        <v>4</v>
      </c>
      <c r="G1" s="13">
        <v>5</v>
      </c>
      <c r="H1" s="13">
        <v>6</v>
      </c>
      <c r="I1" s="13">
        <v>7</v>
      </c>
      <c r="J1" s="13">
        <v>8</v>
      </c>
      <c r="K1" s="13">
        <v>9</v>
      </c>
      <c r="L1" s="13">
        <v>10</v>
      </c>
      <c r="M1" s="13">
        <v>11</v>
      </c>
      <c r="N1" s="13">
        <v>12</v>
      </c>
      <c r="O1" s="13">
        <v>13</v>
      </c>
      <c r="P1" s="13">
        <v>14</v>
      </c>
      <c r="Q1" s="13">
        <v>15</v>
      </c>
      <c r="R1" s="13">
        <v>16</v>
      </c>
      <c r="S1" s="13">
        <v>17</v>
      </c>
      <c r="T1" s="13">
        <v>18</v>
      </c>
      <c r="U1" s="13">
        <v>19</v>
      </c>
      <c r="V1" s="13">
        <v>20</v>
      </c>
      <c r="W1" s="13">
        <v>21</v>
      </c>
      <c r="X1" s="13">
        <v>22</v>
      </c>
      <c r="Y1" s="13">
        <v>23</v>
      </c>
      <c r="Z1" s="13">
        <v>24</v>
      </c>
      <c r="AA1" s="13">
        <v>25</v>
      </c>
      <c r="AB1" s="13">
        <v>26</v>
      </c>
      <c r="AC1" s="13">
        <v>27</v>
      </c>
      <c r="AD1" s="13">
        <v>28</v>
      </c>
      <c r="AE1" s="13">
        <v>29</v>
      </c>
      <c r="AF1" s="13">
        <v>30</v>
      </c>
      <c r="AG1" s="13">
        <v>31</v>
      </c>
      <c r="AH1" s="13">
        <v>32</v>
      </c>
      <c r="AI1" s="13">
        <v>33</v>
      </c>
      <c r="AJ1" s="13">
        <v>34</v>
      </c>
      <c r="AK1" s="13">
        <v>35</v>
      </c>
      <c r="AL1" s="13">
        <v>36</v>
      </c>
      <c r="AM1" s="13">
        <v>37</v>
      </c>
      <c r="AN1" s="13">
        <v>38</v>
      </c>
      <c r="AO1" s="13">
        <v>39</v>
      </c>
      <c r="AP1" s="13">
        <v>40</v>
      </c>
      <c r="AQ1" s="13">
        <v>41</v>
      </c>
      <c r="AR1" s="13">
        <v>42</v>
      </c>
      <c r="AS1" s="13">
        <v>43</v>
      </c>
      <c r="AT1" s="13">
        <v>44</v>
      </c>
      <c r="AU1" s="13">
        <v>45</v>
      </c>
      <c r="AV1" s="13">
        <v>46</v>
      </c>
      <c r="AW1" s="13">
        <v>47</v>
      </c>
      <c r="AX1" s="13">
        <v>48</v>
      </c>
      <c r="AY1" s="13">
        <v>49</v>
      </c>
      <c r="AZ1" s="13">
        <v>50</v>
      </c>
      <c r="BA1" s="13">
        <v>51</v>
      </c>
      <c r="BB1" s="13">
        <v>52</v>
      </c>
      <c r="BC1" s="13">
        <v>53</v>
      </c>
      <c r="BD1" s="13">
        <v>54</v>
      </c>
      <c r="BF1" s="32">
        <v>43466</v>
      </c>
      <c r="BG1" s="32">
        <f t="shared" ref="BG1:BQ1" si="0">EOMONTH(BF1,0)+1</f>
        <v>43497</v>
      </c>
      <c r="BH1" s="32">
        <f t="shared" si="0"/>
        <v>43525</v>
      </c>
      <c r="BI1" s="32">
        <f t="shared" si="0"/>
        <v>43556</v>
      </c>
      <c r="BJ1" s="32">
        <f t="shared" si="0"/>
        <v>43586</v>
      </c>
      <c r="BK1" s="32">
        <f t="shared" si="0"/>
        <v>43617</v>
      </c>
      <c r="BL1" s="32">
        <f t="shared" si="0"/>
        <v>43647</v>
      </c>
      <c r="BM1" s="32">
        <f t="shared" si="0"/>
        <v>43678</v>
      </c>
      <c r="BN1" s="32">
        <f t="shared" si="0"/>
        <v>43709</v>
      </c>
      <c r="BO1" s="32">
        <f t="shared" si="0"/>
        <v>43739</v>
      </c>
      <c r="BP1" s="32">
        <f t="shared" si="0"/>
        <v>43770</v>
      </c>
      <c r="BQ1" s="32">
        <f t="shared" si="0"/>
        <v>43800</v>
      </c>
    </row>
    <row r="2" spans="1:69" outlineLevel="1" x14ac:dyDescent="0.15">
      <c r="A2" s="12" t="s">
        <v>53</v>
      </c>
      <c r="B2" s="14" t="str">
        <f>OvoTotal!J2</f>
        <v>SJ F1 A 221 R</v>
      </c>
      <c r="C2" s="15">
        <f>SUMIFS(OvoTotal!J:J,OvoTotal!$I:$I,"&lt;="&amp;EOMONTH(OvoTotal!$I$3+360,0),OvoTotal!$AW:$AW,Dados!$C1)</f>
        <v>40099.213087049982</v>
      </c>
      <c r="D2" s="15">
        <f>SUMIFS(OvoTotal!J:J,OvoTotal!$I:$I,"&lt;="&amp;EOMONTH(OvoTotal!$I$3+360,0),OvoTotal!$AW:$AW,Dados!$D1)</f>
        <v>277854.7825806911</v>
      </c>
      <c r="E2" s="15">
        <f>SUMIFS(OvoTotal!J:J,OvoTotal!$I:$I,"&lt;="&amp;EOMONTH(OvoTotal!$I$3+360,0),OvoTotal!$AW:$AW,Dados!$E1)</f>
        <v>273773.60450881766</v>
      </c>
      <c r="F2" s="15">
        <f>SUMIFS(OvoTotal!J:J,OvoTotal!$I:$I,"&lt;="&amp;EOMONTH(OvoTotal!$I$3+360,0),OvoTotal!$AW:$AW,Dados!$F1)</f>
        <v>269708.35676047934</v>
      </c>
      <c r="G2" s="15">
        <f>SUMIFS(OvoTotal!J:J,OvoTotal!$I:$I,"&lt;="&amp;EOMONTH(OvoTotal!$I$3+360,0),OvoTotal!$AW:$AW,Dados!$G1)</f>
        <v>265658.99039536429</v>
      </c>
      <c r="H2" s="15">
        <f>SUMIFS(OvoTotal!J:J,OvoTotal!$I:$I,"&lt;="&amp;EOMONTH(OvoTotal!$I$3+360,0),OvoTotal!$AW:$AW,Dados!$H1)</f>
        <v>261625.45660852228</v>
      </c>
      <c r="I2" s="15">
        <f>SUMIFS(OvoTotal!J:J,OvoTotal!$I:$I,"&lt;="&amp;EOMONTH(OvoTotal!$I$3+360,0),OvoTotal!$AW:$AW,Dados!$I1)</f>
        <v>257607.70673001173</v>
      </c>
      <c r="J2" s="15">
        <f>SUMIFS(OvoTotal!J:J,OvoTotal!$I:$I,"&lt;="&amp;EOMONTH(OvoTotal!$I$3+360,0),OvoTotal!$AW:$AW,Dados!$J1)</f>
        <v>253605.69222454823</v>
      </c>
      <c r="K2" s="15">
        <f>SUMIFS(OvoTotal!J:J,OvoTotal!$I:$I,"&lt;="&amp;EOMONTH(OvoTotal!$I$3+360,0),OvoTotal!$AW:$AW,Dados!$K1)</f>
        <v>249619.36469115299</v>
      </c>
      <c r="L2" s="15">
        <f>SUMIFS(OvoTotal!J:J,OvoTotal!$I:$I,"&lt;="&amp;EOMONTH(OvoTotal!$I$3+360,0),OvoTotal!$AW:$AW,Dados!$L1)</f>
        <v>245648.67586280304</v>
      </c>
      <c r="M2" s="15">
        <f>SUMIFS(OvoTotal!J:J,OvoTotal!$I:$I,"&lt;="&amp;EOMONTH(OvoTotal!$I$3+360,0),OvoTotal!$AW:$AW,Dados!$M1)</f>
        <v>241693.57760608161</v>
      </c>
      <c r="N2" s="15">
        <f>SUMIFS(OvoTotal!J:J,OvoTotal!$I:$I,"&lt;="&amp;EOMONTH(OvoTotal!$I$3+360,0),OvoTotal!$AW:$AW,Dados!$N1)</f>
        <v>237754.02192083004</v>
      </c>
      <c r="O2" s="15">
        <f>SUMIFS(OvoTotal!J:J,OvoTotal!$I:$I,"&lt;="&amp;EOMONTH(OvoTotal!$I$3+360,0),OvoTotal!$AW:$AW,Dados!$O1)</f>
        <v>233829.9609397999</v>
      </c>
      <c r="P2" s="15">
        <f>SUMIFS(OvoTotal!J:J,OvoTotal!$I:$I,"&lt;="&amp;EOMONTH(OvoTotal!$I$3+360,0),OvoTotal!$AW:$AW,Dados!$P1)</f>
        <v>229921.34692830654</v>
      </c>
      <c r="Q2" s="15">
        <f>SUMIFS(OvoTotal!J:J,OvoTotal!$I:$I,"&lt;="&amp;EOMONTH(OvoTotal!$I$3+360,0),OvoTotal!$AW:$AW,Dados!$Q1)</f>
        <v>226028.13228388323</v>
      </c>
      <c r="R2" s="15">
        <f>SUMIFS(OvoTotal!J:J,OvoTotal!$I:$I,"&lt;="&amp;EOMONTH(OvoTotal!$I$3+360,0),OvoTotal!$AW:$AW,Dados!$R1)</f>
        <v>222150.26953593612</v>
      </c>
      <c r="S2" s="15">
        <f>SUMIFS(OvoTotal!J:J,OvoTotal!$I:$I,"&lt;="&amp;EOMONTH(OvoTotal!$I$3+360,0),OvoTotal!$AW:$AW,Dados!$S1)</f>
        <v>218287.71134540031</v>
      </c>
      <c r="T2" s="15">
        <f>SUMIFS(OvoTotal!J:J,OvoTotal!$I:$I,"&lt;="&amp;EOMONTH(OvoTotal!$I$3+360,0),OvoTotal!$AW:$AW,Dados!$T1)</f>
        <v>214440.41050439651</v>
      </c>
      <c r="U2" s="15">
        <f>SUMIFS(OvoTotal!J:J,OvoTotal!$I:$I,"&lt;="&amp;EOMONTH(OvoTotal!$I$3+360,0),OvoTotal!$AW:$AW,Dados!$U1)</f>
        <v>210608.31993588887</v>
      </c>
      <c r="V2" s="15">
        <f>SUMIFS(OvoTotal!J:J,OvoTotal!$I:$I,"&lt;="&amp;EOMONTH(OvoTotal!$I$3+360,0),OvoTotal!$AW:$AW,Dados!$V1)</f>
        <v>206791.39269334314</v>
      </c>
      <c r="W2" s="15">
        <f>SUMIFS(OvoTotal!J:J,OvoTotal!$I:$I,"&lt;="&amp;EOMONTH(OvoTotal!$I$3+360,0),OvoTotal!$AW:$AW,Dados!$W1)</f>
        <v>202989.58196038663</v>
      </c>
      <c r="X2" s="15">
        <f>SUMIFS(OvoTotal!J:J,OvoTotal!$I:$I,"&lt;="&amp;EOMONTH(OvoTotal!$I$3+360,0),OvoTotal!$AW:$AW,Dados!$X1)</f>
        <v>199202.84105046786</v>
      </c>
      <c r="Y2" s="15">
        <f>SUMIFS(OvoTotal!J:J,OvoTotal!$I:$I,"&lt;="&amp;EOMONTH(OvoTotal!$I$3+360,0),OvoTotal!$AW:$AW,Dados!$Y1)</f>
        <v>195431.12340651779</v>
      </c>
      <c r="Z2" s="15">
        <f>SUMIFS(OvoTotal!J:J,OvoTotal!$I:$I,"&lt;="&amp;EOMONTH(OvoTotal!$I$3+360,0),OvoTotal!$AW:$AW,Dados!$Z1)</f>
        <v>191674.38260061201</v>
      </c>
      <c r="AA2" s="15">
        <f>SUMIFS(OvoTotal!J:J,OvoTotal!$I:$I,"&lt;="&amp;EOMONTH(OvoTotal!$I$3+360,0),OvoTotal!$AW:$AW,Dados!$AA1)</f>
        <v>187932.57233363317</v>
      </c>
      <c r="AB2" s="15">
        <f>SUMIFS(OvoTotal!J:J,OvoTotal!$I:$I,"&lt;="&amp;EOMONTH(OvoTotal!$I$3+360,0),OvoTotal!$AW:$AW,Dados!$AB1)</f>
        <v>184205.64643493493</v>
      </c>
      <c r="AC2" s="15">
        <f>SUMIFS(OvoTotal!J:J,OvoTotal!$I:$I,"&lt;="&amp;EOMONTH(OvoTotal!$I$3+360,0),OvoTotal!$AW:$AW,Dados!$AC1)</f>
        <v>180493.55886200609</v>
      </c>
      <c r="AD2" s="15">
        <f>SUMIFS(OvoTotal!J:J,OvoTotal!$I:$I,"&lt;="&amp;EOMONTH(OvoTotal!$I$3+360,0),OvoTotal!$AW:$AW,Dados!$AD1)</f>
        <v>176796.26370013622</v>
      </c>
      <c r="AE2" s="15">
        <f>SUMIFS(OvoTotal!J:J,OvoTotal!$I:$I,"&lt;="&amp;EOMONTH(OvoTotal!$I$3+360,0),OvoTotal!$AW:$AW,Dados!$AE1)</f>
        <v>173113.71516208153</v>
      </c>
      <c r="AF2" s="15">
        <f>SUMIFS(OvoTotal!J:J,OvoTotal!$I:$I,"&lt;="&amp;EOMONTH(OvoTotal!$I$3+360,0),OvoTotal!$AW:$AW,Dados!$AF1)</f>
        <v>169445.86758773209</v>
      </c>
      <c r="AG2" s="15">
        <f>SUMIFS(OvoTotal!J:J,OvoTotal!$I:$I,"&lt;="&amp;EOMONTH(OvoTotal!$I$3+360,0),OvoTotal!$AW:$AW,Dados!$AG1)</f>
        <v>163438.38396538768</v>
      </c>
      <c r="AH2" s="15">
        <f>SUMIFS(OvoTotal!J:J,OvoTotal!$I:$I,"&lt;="&amp;EOMONTH(OvoTotal!$I$3+360,0),OvoTotal!$AW:$AW,Dados!$AH1)</f>
        <v>46095.583960451375</v>
      </c>
      <c r="AI2" s="15">
        <f>SUMIFS(OvoTotal!J:J,OvoTotal!$I:$I,"&lt;="&amp;EOMONTH(OvoTotal!$I$3+360,0),OvoTotal!$AW:$AW,Dados!$AI1)</f>
        <v>0</v>
      </c>
      <c r="AJ2" s="15">
        <f>SUMIFS(OvoTotal!J:J,OvoTotal!$I:$I,"&lt;="&amp;EOMONTH(OvoTotal!$I$3+360,0),OvoTotal!$AW:$AW,Dados!$AJ1)</f>
        <v>0</v>
      </c>
      <c r="AK2" s="33">
        <f>SUMIFS(OvoTotal!J:J,OvoTotal!$I:$I,"&lt;="&amp;EOMONTH(OvoTotal!$I$3+360,0),OvoTotal!$AW:$AW,Dados!$AK1)</f>
        <v>0</v>
      </c>
      <c r="AL2" s="15">
        <f>SUMIFS(OvoTotal!J:J,OvoTotal!$I:$I,"&lt;="&amp;EOMONTH(OvoTotal!$I$3+360,0),OvoTotal!$AW:$AW,Dados!$AL1)</f>
        <v>0</v>
      </c>
      <c r="AM2" s="15">
        <f>SUMIFS(OvoTotal!J:J,OvoTotal!$I:$I,"&lt;="&amp;EOMONTH(OvoTotal!$I$3+360,0),OvoTotal!$AW:$AW,Dados!$AM1)</f>
        <v>0</v>
      </c>
      <c r="AN2" s="15">
        <f>SUMIFS(OvoTotal!J:J,OvoTotal!$I:$I,"&lt;="&amp;EOMONTH(OvoTotal!$I$3+360,0),OvoTotal!$AW:$AW,Dados!$AN1)</f>
        <v>0</v>
      </c>
      <c r="AO2" s="15">
        <f>SUMIFS(OvoTotal!J:J,OvoTotal!$I:$I,"&lt;="&amp;EOMONTH(OvoTotal!$I$3+360,0),OvoTotal!$AW:$AW,Dados!$AO1)</f>
        <v>0</v>
      </c>
      <c r="AP2" s="15">
        <f>SUMIFS(OvoTotal!J:J,OvoTotal!$I:$I,"&lt;="&amp;EOMONTH(OvoTotal!$I$3+360,0),OvoTotal!$AW:$AW,Dados!$AP1)</f>
        <v>0</v>
      </c>
      <c r="AQ2" s="33">
        <f>SUMIFS(OvoTotal!J:J,OvoTotal!$I:$I,"&lt;="&amp;EOMONTH(OvoTotal!$I$3+360,0),OvoTotal!$AW:$AW,Dados!$AQ1)</f>
        <v>0</v>
      </c>
      <c r="AR2" s="15">
        <f>SUMIFS(OvoTotal!J:J,OvoTotal!$I:$I,"&lt;="&amp;EOMONTH(OvoTotal!$I$3+360,0),OvoTotal!$AW:$AW,Dados!$AR1)</f>
        <v>0</v>
      </c>
      <c r="AS2" s="15">
        <f>SUMIFS(OvoTotal!J:J,OvoTotal!$I:$I,"&lt;="&amp;EOMONTH(OvoTotal!$I$3+360,0),OvoTotal!$AW:$AW,Dados!$AS1)</f>
        <v>0</v>
      </c>
      <c r="AT2" s="15">
        <f>SUMIFS(OvoTotal!J:J,OvoTotal!$I:$I,"&lt;="&amp;EOMONTH(OvoTotal!$I$3+360,0),OvoTotal!$AW:$AW,Dados!$AT1)</f>
        <v>0</v>
      </c>
      <c r="AU2" s="15">
        <f>SUMIFS(OvoTotal!J:J,OvoTotal!$I:$I,"&lt;="&amp;EOMONTH(OvoTotal!$I$3+360,0),OvoTotal!$AW:$AW,Dados!$AU1)</f>
        <v>0</v>
      </c>
      <c r="AV2" s="15">
        <f>SUMIFS(OvoTotal!J:J,OvoTotal!$I:$I,"&lt;="&amp;EOMONTH(OvoTotal!$I$3+360,0),OvoTotal!$AW:$AW,Dados!$AV1)</f>
        <v>0</v>
      </c>
      <c r="AW2" s="15">
        <f>SUMIFS(OvoTotal!J:J,OvoTotal!$I:$I,"&lt;="&amp;EOMONTH(OvoTotal!$I$3+360,0),OvoTotal!$AW:$AW,Dados!$AW1)</f>
        <v>0</v>
      </c>
      <c r="AX2" s="15">
        <f>SUMIFS(OvoTotal!J:J,OvoTotal!$I:$I,"&lt;="&amp;EOMONTH(OvoTotal!$I$3+360,0),OvoTotal!$AW:$AW,Dados!$AX1)</f>
        <v>0</v>
      </c>
      <c r="AY2" s="15">
        <f>SUMIFS(OvoTotal!J:J,OvoTotal!$I:$I,"&lt;="&amp;EOMONTH(OvoTotal!$I$3+360,0),OvoTotal!$AW:$AW,Dados!$AY1)</f>
        <v>0</v>
      </c>
      <c r="AZ2" s="15">
        <f>SUMIFS(OvoTotal!J:J,OvoTotal!$I:$I,"&lt;="&amp;EOMONTH(OvoTotal!$I$3+360,0),OvoTotal!$AW:$AW,Dados!$AZ1)</f>
        <v>0</v>
      </c>
      <c r="BA2" s="15">
        <f>SUMIFS(OvoTotal!J:J,OvoTotal!$I:$I,"&lt;="&amp;EOMONTH(OvoTotal!$I$3+360,0),OvoTotal!$AW:$AW,Dados!$BA1)</f>
        <v>0</v>
      </c>
      <c r="BB2" s="15">
        <f>SUMIFS(OvoTotal!J:J,OvoTotal!$I:$I,"&lt;="&amp;EOMONTH(OvoTotal!$I$3+360,0),OvoTotal!$AW:$AW,Dados!$BB1)</f>
        <v>0</v>
      </c>
      <c r="BC2" s="15">
        <f>SUMIFS(OvoTotal!J:J,OvoTotal!$I:$I,"&lt;="&amp;EOMONTH(OvoTotal!$I$3+360,0),OvoTotal!$AW:$AW,Dados!$BC1)</f>
        <v>0</v>
      </c>
      <c r="BD2" s="15">
        <f>SUMIFS(OvoTotal!J:J,OvoTotal!$I:$I,"&lt;="&amp;EOMONTH(OvoTotal!$I$3+360,0),OvoTotal!$AW:$AW,Dados!$BD1)</f>
        <v>0</v>
      </c>
      <c r="BF2" s="15">
        <f>SUMIFS(OvoTotal!J:J,OvoTotal!$I:$I,"&gt;="&amp;BF1,OvoTotal!$I:$I,"&lt;="&amp;EOMONTH($BF1,0))</f>
        <v>0</v>
      </c>
      <c r="BG2" s="15">
        <f>SUMIFS(OvoTotal!J:J,OvoTotal!$I:$I,"&gt;="&amp;BG1,OvoTotal!$I:$I,"&lt;="&amp;EOMONTH($BG1,0))</f>
        <v>0</v>
      </c>
      <c r="BH2" s="15">
        <f>SUMIFS(OvoTotal!J:J,OvoTotal!$I:$I,"&gt;="&amp;BH1,OvoTotal!$I:$I,"&lt;="&amp;EOMONTH($BH1,0))</f>
        <v>0</v>
      </c>
      <c r="BI2" s="15">
        <f>SUMIFS(OvoTotal!J:J,OvoTotal!$I:$I,"&gt;="&amp;BI1,OvoTotal!$I:$I,"&lt;="&amp;EOMONTH($BI1,0))</f>
        <v>0</v>
      </c>
      <c r="BJ2" s="15">
        <f>SUMIFS(OvoTotal!J:J,OvoTotal!$I:$I,"&gt;="&amp;BJ1,OvoTotal!$I:$I,"&lt;="&amp;EOMONTH($BJ1,0))</f>
        <v>0</v>
      </c>
      <c r="BK2" s="15">
        <f>SUMIFS(OvoTotal!J:J,OvoTotal!$I:$I,"&gt;="&amp;BK1,OvoTotal!$I:$I,"&lt;="&amp;EOMONTH($BK1,0))</f>
        <v>0</v>
      </c>
      <c r="BL2" s="15">
        <f>SUMIFS(OvoTotal!J:J,OvoTotal!$I:$I,"&gt;="&amp;BL1,OvoTotal!$I:$I,"&lt;="&amp;EOMONTH($BL1,0))</f>
        <v>0</v>
      </c>
      <c r="BM2" s="15">
        <f>SUMIFS(OvoTotal!J:J,OvoTotal!$I:$I,"&gt;="&amp;BM1,OvoTotal!$I:$I,"&lt;="&amp;EOMONTH($BM1,0))</f>
        <v>0</v>
      </c>
      <c r="BN2" s="15">
        <f>SUMIFS(OvoTotal!J:J,OvoTotal!$I:$I,"&gt;="&amp;BN1,OvoTotal!$I:$I,"&lt;="&amp;EOMONTH($BN1,0))</f>
        <v>0</v>
      </c>
      <c r="BO2" s="15">
        <f>SUMIFS(OvoTotal!J:J,OvoTotal!$I:$I,"&gt;="&amp;BO1,OvoTotal!$I:$I,"&lt;="&amp;EOMONTH($BO1,0))</f>
        <v>0</v>
      </c>
      <c r="BP2" s="15">
        <f>SUMIFS(OvoTotal!J:J,OvoTotal!$I:$I,"&gt;="&amp;BP1,OvoTotal!$I:$I,"&lt;="&amp;EOMONTH($BP1,0))</f>
        <v>0</v>
      </c>
      <c r="BQ2" s="15">
        <f>SUMIFS(OvoTotal!J:J,OvoTotal!$I:$I,"&gt;="&amp;BQ1,OvoTotal!$I:$I,"&lt;="&amp;EOMONTH($BQ1,0))</f>
        <v>0</v>
      </c>
    </row>
    <row r="3" spans="1:69" outlineLevel="1" x14ac:dyDescent="0.15">
      <c r="A3" s="12" t="s">
        <v>53</v>
      </c>
      <c r="B3" s="14" t="str">
        <f>OvoTotal!K2</f>
        <v>SJ F1 B 321 R</v>
      </c>
      <c r="C3" s="15">
        <f>SUMIFS(OvoTotal!K:K,OvoTotal!$I:$I,"&lt;="&amp;EOMONTH(OvoTotal!$I$3+360,0),OvoTotal!$AW:$AW,Dados!$C1)</f>
        <v>40681.698398815555</v>
      </c>
      <c r="D3" s="15">
        <f>SUMIFS(OvoTotal!K:K,OvoTotal!$I:$I,"&lt;="&amp;(EOMONTH(OvoTotal!$I$3+360,0)),OvoTotal!$AW:$AW,Dados!$D1)</f>
        <v>281420.33159634518</v>
      </c>
      <c r="E3" s="15">
        <f>SUMIFS(OvoTotal!K:K,OvoTotal!$I:$I,"&lt;="&amp;EOMONTH(OvoTotal!$I$3+360,0),OvoTotal!$AW:$AW,Dados!$E1)</f>
        <v>277324.66036281909</v>
      </c>
      <c r="F3" s="15">
        <f>SUMIFS(OvoTotal!K:K,OvoTotal!$I:$I,"&lt;="&amp;EOMONTH(OvoTotal!$I$3+360,0),OvoTotal!$AW:$AW,Dados!$F1)</f>
        <v>273244.96462949581</v>
      </c>
      <c r="G3" s="15">
        <f>SUMIFS(OvoTotal!K:K,OvoTotal!$I:$I,"&lt;="&amp;EOMONTH(OvoTotal!$I$3+360,0),OvoTotal!$AW:$AW,Dados!$G1)</f>
        <v>269181.19533017423</v>
      </c>
      <c r="H3" s="15">
        <f>SUMIFS(OvoTotal!K:K,OvoTotal!$I:$I,"&lt;="&amp;EOMONTH(OvoTotal!$I$3+360,0),OvoTotal!$AW:$AW,Dados!$H1)</f>
        <v>265133.3035343446</v>
      </c>
      <c r="I3" s="15">
        <f>SUMIFS(OvoTotal!K:K,OvoTotal!$I:$I,"&lt;="&amp;EOMONTH(OvoTotal!$I$3+360,0),OvoTotal!$AW:$AW,Dados!$I1)</f>
        <v>261101.24044683485</v>
      </c>
      <c r="J3" s="15">
        <f>SUMIFS(OvoTotal!K:K,OvoTotal!$I:$I,"&lt;="&amp;EOMONTH(OvoTotal!$I$3+360,0),OvoTotal!$AW:$AW,Dados!$J1)</f>
        <v>257084.9574074577</v>
      </c>
      <c r="K3" s="15">
        <f>SUMIFS(OvoTotal!K:K,OvoTotal!$I:$I,"&lt;="&amp;EOMONTH(OvoTotal!$I$3+360,0),OvoTotal!$AW:$AW,Dados!$K1)</f>
        <v>253084.40589065891</v>
      </c>
      <c r="L3" s="15">
        <f>SUMIFS(OvoTotal!K:K,OvoTotal!$I:$I,"&lt;="&amp;EOMONTH(OvoTotal!$I$3+360,0),OvoTotal!$AW:$AW,Dados!$L1)</f>
        <v>249099.5375051662</v>
      </c>
      <c r="M3" s="15">
        <f>SUMIFS(OvoTotal!K:K,OvoTotal!$I:$I,"&lt;="&amp;EOMONTH(OvoTotal!$I$3+360,0),OvoTotal!$AW:$AW,Dados!$M1)</f>
        <v>245130.30399363925</v>
      </c>
      <c r="N3" s="15">
        <f>SUMIFS(OvoTotal!K:K,OvoTotal!$I:$I,"&lt;="&amp;EOMONTH(OvoTotal!$I$3+360,0),OvoTotal!$AW:$AW,Dados!$N1)</f>
        <v>241176.65723232011</v>
      </c>
      <c r="O3" s="15">
        <f>SUMIFS(OvoTotal!K:K,OvoTotal!$I:$I,"&lt;="&amp;EOMONTH(OvoTotal!$I$3+360,0),OvoTotal!$AW:$AW,Dados!$O1)</f>
        <v>237238.5492306854</v>
      </c>
      <c r="P3" s="15">
        <f>SUMIFS(OvoTotal!K:K,OvoTotal!$I:$I,"&lt;="&amp;EOMONTH(OvoTotal!$I$3+360,0),OvoTotal!$AW:$AW,Dados!$P1)</f>
        <v>233315.93213109847</v>
      </c>
      <c r="Q3" s="15">
        <f>SUMIFS(OvoTotal!K:K,OvoTotal!$I:$I,"&lt;="&amp;EOMONTH(OvoTotal!$I$3+360,0),OvoTotal!$AW:$AW,Dados!$Q1)</f>
        <v>229408.75820846247</v>
      </c>
      <c r="R3" s="15">
        <f>SUMIFS(OvoTotal!K:K,OvoTotal!$I:$I,"&lt;="&amp;EOMONTH(OvoTotal!$I$3+360,0),OvoTotal!$AW:$AW,Dados!$R1)</f>
        <v>225516.97986987536</v>
      </c>
      <c r="S3" s="15">
        <f>SUMIFS(OvoTotal!K:K,OvoTotal!$I:$I,"&lt;="&amp;EOMONTH(OvoTotal!$I$3+360,0),OvoTotal!$AW:$AW,Dados!$S1)</f>
        <v>221640.54965428426</v>
      </c>
      <c r="T3" s="15">
        <f>SUMIFS(OvoTotal!K:K,OvoTotal!$I:$I,"&lt;="&amp;EOMONTH(OvoTotal!$I$3+360,0),OvoTotal!$AW:$AW,Dados!$T1)</f>
        <v>217779.420232142</v>
      </c>
      <c r="U3" s="15">
        <f>SUMIFS(OvoTotal!K:K,OvoTotal!$I:$I,"&lt;="&amp;EOMONTH(OvoTotal!$I$3+360,0),OvoTotal!$AW:$AW,Dados!$U1)</f>
        <v>213933.5444050637</v>
      </c>
      <c r="V3" s="15">
        <f>SUMIFS(OvoTotal!K:K,OvoTotal!$I:$I,"&lt;="&amp;EOMONTH(OvoTotal!$I$3+360,0),OvoTotal!$AW:$AW,Dados!$V1)</f>
        <v>210102.87510548442</v>
      </c>
      <c r="W3" s="15">
        <f>SUMIFS(OvoTotal!K:K,OvoTotal!$I:$I,"&lt;="&amp;EOMONTH(OvoTotal!$I$3+360,0),OvoTotal!$AW:$AW,Dados!$W1)</f>
        <v>206287.36539631794</v>
      </c>
      <c r="X3" s="15">
        <f>SUMIFS(OvoTotal!K:K,OvoTotal!$I:$I,"&lt;="&amp;EOMONTH(OvoTotal!$I$3+360,0),OvoTotal!$AW:$AW,Dados!$X1)</f>
        <v>202486.96847061612</v>
      </c>
      <c r="Y3" s="15">
        <f>SUMIFS(OvoTotal!K:K,OvoTotal!$I:$I,"&lt;="&amp;EOMONTH(OvoTotal!$I$3+360,0),OvoTotal!$AW:$AW,Dados!$Y1)</f>
        <v>198701.63765122902</v>
      </c>
      <c r="Z3" s="15">
        <f>SUMIFS(OvoTotal!K:K,OvoTotal!$I:$I,"&lt;="&amp;EOMONTH(OvoTotal!$I$3+360,0),OvoTotal!$AW:$AW,Dados!$Z1)</f>
        <v>194931.32639046613</v>
      </c>
      <c r="AA3" s="15">
        <f>SUMIFS(OvoTotal!K:K,OvoTotal!$I:$I,"&lt;="&amp;EOMONTH(OvoTotal!$I$3+360,0),OvoTotal!$AW:$AW,Dados!$AA1)</f>
        <v>191175.98826975853</v>
      </c>
      <c r="AB3" s="15">
        <f>SUMIFS(OvoTotal!K:K,OvoTotal!$I:$I,"&lt;="&amp;EOMONTH(OvoTotal!$I$3+360,0),OvoTotal!$AW:$AW,Dados!$AB1)</f>
        <v>187435.57699932141</v>
      </c>
      <c r="AC3" s="15">
        <f>SUMIFS(OvoTotal!K:K,OvoTotal!$I:$I,"&lt;="&amp;EOMONTH(OvoTotal!$I$3+360,0),OvoTotal!$AW:$AW,Dados!$AC1)</f>
        <v>183710.046417818</v>
      </c>
      <c r="AD3" s="15">
        <f>SUMIFS(OvoTotal!K:K,OvoTotal!$I:$I,"&lt;="&amp;EOMONTH(OvoTotal!$I$3+360,0),OvoTotal!$AW:$AW,Dados!$AD1)</f>
        <v>179999.35049202398</v>
      </c>
      <c r="AE3" s="15">
        <f>SUMIFS(OvoTotal!K:K,OvoTotal!$I:$I,"&lt;="&amp;EOMONTH(OvoTotal!$I$3+360,0),OvoTotal!$AW:$AW,Dados!$AE1)</f>
        <v>176303.44331649283</v>
      </c>
      <c r="AF3" s="15">
        <f>SUMIFS(OvoTotal!K:K,OvoTotal!$I:$I,"&lt;="&amp;EOMONTH(OvoTotal!$I$3+360,0),OvoTotal!$AW:$AW,Dados!$AF1)</f>
        <v>172622.27911322203</v>
      </c>
      <c r="AG3" s="15">
        <f>SUMIFS(OvoTotal!K:K,OvoTotal!$I:$I,"&lt;="&amp;EOMONTH(OvoTotal!$I$3+360,0),OvoTotal!$AW:$AW,Dados!$AG1)</f>
        <v>168955.81223132042</v>
      </c>
      <c r="AH3" s="15">
        <f>SUMIFS(OvoTotal!K:K,OvoTotal!$I:$I,"&lt;="&amp;EOMONTH(OvoTotal!$I$3+360,0),OvoTotal!$AW:$AW,Dados!$AH1)</f>
        <v>162478.71988871251</v>
      </c>
      <c r="AI3" s="15">
        <f>SUMIFS(OvoTotal!K:K,OvoTotal!$I:$I,"&lt;="&amp;EOMONTH(OvoTotal!$I$3+360,0),OvoTotal!$AW:$AW,Dados!$AI1)</f>
        <v>23048.830788712297</v>
      </c>
      <c r="AJ3" s="15">
        <f>SUMIFS(OvoTotal!K:K,OvoTotal!$I:$I,"&lt;="&amp;EOMONTH(OvoTotal!$I$3+360,0),OvoTotal!$AW:$AW,Dados!$AJ1)</f>
        <v>0</v>
      </c>
      <c r="AK3" s="33">
        <f>SUMIFS(OvoTotal!K:K,OvoTotal!$I:$I,"&lt;="&amp;EOMONTH(OvoTotal!$I$3+360,0),OvoTotal!$AW:$AW,Dados!$AK1)</f>
        <v>0</v>
      </c>
      <c r="AL3" s="15">
        <f>SUMIFS(OvoTotal!K:K,OvoTotal!$I:$I,"&lt;="&amp;EOMONTH(OvoTotal!$I$3+360,0),OvoTotal!$AW:$AW,Dados!$AL1)</f>
        <v>0</v>
      </c>
      <c r="AM3" s="15">
        <f>SUMIFS(OvoTotal!K:K,OvoTotal!$I:$I,"&lt;="&amp;EOMONTH(OvoTotal!$I$3+360,0),OvoTotal!$AW:$AW,Dados!$AM1)</f>
        <v>0</v>
      </c>
      <c r="AN3" s="15">
        <f>SUMIFS(OvoTotal!K:K,OvoTotal!$I:$I,"&lt;="&amp;EOMONTH(OvoTotal!$I$3+360,0),OvoTotal!$AW:$AW,Dados!$AN1)</f>
        <v>0</v>
      </c>
      <c r="AO3" s="15">
        <f>SUMIFS(OvoTotal!K:K,OvoTotal!$I:$I,"&lt;="&amp;EOMONTH(OvoTotal!$I$3+360,0),OvoTotal!$AW:$AW,Dados!$AO1)</f>
        <v>0</v>
      </c>
      <c r="AP3" s="15">
        <f>SUMIFS(OvoTotal!K:K,OvoTotal!$I:$I,"&lt;="&amp;EOMONTH(OvoTotal!$I$3+360,0),OvoTotal!$AW:$AW,Dados!$AP1)</f>
        <v>0</v>
      </c>
      <c r="AQ3" s="33">
        <f>SUMIFS(OvoTotal!K:K,OvoTotal!$I:$I,"&lt;="&amp;EOMONTH(OvoTotal!$I$3+360,0),OvoTotal!$AW:$AW,Dados!$AQ1)</f>
        <v>0</v>
      </c>
      <c r="AR3" s="15">
        <f>SUMIFS(OvoTotal!K:K,OvoTotal!$I:$I,"&lt;="&amp;EOMONTH(OvoTotal!$I$3+360,0),OvoTotal!$AW:$AW,Dados!$AR1)</f>
        <v>0</v>
      </c>
      <c r="AS3" s="15">
        <f>SUMIFS(OvoTotal!K:K,OvoTotal!$I:$I,"&lt;="&amp;EOMONTH(OvoTotal!$I$3+360,0),OvoTotal!$AW:$AW,Dados!$AS1)</f>
        <v>0</v>
      </c>
      <c r="AT3" s="15">
        <f>SUMIFS(OvoTotal!K:K,OvoTotal!$I:$I,"&lt;="&amp;EOMONTH(OvoTotal!$I$3+360,0),OvoTotal!$AW:$AW,Dados!$AT1)</f>
        <v>0</v>
      </c>
      <c r="AU3" s="15">
        <f>SUMIFS(OvoTotal!K:K,OvoTotal!$I:$I,"&lt;="&amp;EOMONTH(OvoTotal!$I$3+360,0),OvoTotal!$AW:$AW,Dados!$AU1)</f>
        <v>0</v>
      </c>
      <c r="AV3" s="15">
        <f>SUMIFS(OvoTotal!K:K,OvoTotal!$I:$I,"&lt;="&amp;EOMONTH(OvoTotal!$I$3+360,0),OvoTotal!$AW:$AW,Dados!$AV1)</f>
        <v>0</v>
      </c>
      <c r="AW3" s="15">
        <f>SUMIFS(OvoTotal!K:K,OvoTotal!$I:$I,"&lt;="&amp;EOMONTH(OvoTotal!$I$3+360,0),OvoTotal!$AW:$AW,Dados!$AW1)</f>
        <v>0</v>
      </c>
      <c r="AX3" s="15">
        <f>SUMIFS(OvoTotal!K:K,OvoTotal!$I:$I,"&lt;="&amp;EOMONTH(OvoTotal!$I$3+360,0),OvoTotal!$AW:$AW,Dados!$AX1)</f>
        <v>0</v>
      </c>
      <c r="AY3" s="15">
        <f>SUMIFS(OvoTotal!K:K,OvoTotal!$I:$I,"&lt;="&amp;EOMONTH(OvoTotal!$I$3+360,0),OvoTotal!$AW:$AW,Dados!$AY1)</f>
        <v>0</v>
      </c>
      <c r="AZ3" s="15">
        <f>SUMIFS(OvoTotal!K:K,OvoTotal!$I:$I,"&lt;="&amp;EOMONTH(OvoTotal!$I$3+360,0),OvoTotal!$AW:$AW,Dados!$AZ1)</f>
        <v>0</v>
      </c>
      <c r="BA3" s="15">
        <f>SUMIFS(OvoTotal!K:K,OvoTotal!$I:$I,"&lt;="&amp;EOMONTH(OvoTotal!$I$3+360,0),OvoTotal!$AW:$AW,Dados!$BA1)</f>
        <v>0</v>
      </c>
      <c r="BB3" s="15">
        <f>SUMIFS(OvoTotal!K:K,OvoTotal!$I:$I,"&lt;="&amp;EOMONTH(OvoTotal!$I$3+360,0),OvoTotal!$AW:$AW,Dados!$BB1)</f>
        <v>0</v>
      </c>
      <c r="BC3" s="15">
        <f>SUMIFS(OvoTotal!K:K,OvoTotal!$I:$I,"&lt;="&amp;EOMONTH(OvoTotal!$I$3+360,0),OvoTotal!$AW:$AW,Dados!$BC1)</f>
        <v>0</v>
      </c>
      <c r="BD3" s="15">
        <f>SUMIFS(OvoTotal!K:K,OvoTotal!$I:$I,"&lt;="&amp;EOMONTH(OvoTotal!$I$3+360,0),OvoTotal!$AW:$AW,Dados!$BD1)</f>
        <v>0</v>
      </c>
      <c r="BF3" s="15">
        <f>SUMIFS(OvoTotal!K:K,OvoTotal!$I:$I,"&gt;="&amp;BF1,OvoTotal!$I:$I,"&lt;="&amp;EOMONTH($BF1,0))</f>
        <v>0</v>
      </c>
      <c r="BG3" s="15">
        <f>SUMIFS(OvoTotal!K:K,OvoTotal!$I:$I,"&gt;="&amp;BG1,OvoTotal!$I:$I,"&lt;="&amp;EOMONTH($BG1,0))</f>
        <v>0</v>
      </c>
      <c r="BH3" s="15">
        <f>SUMIFS(OvoTotal!K:K,OvoTotal!$I:$I,"&gt;="&amp;BH1,OvoTotal!$I:$I,"&lt;="&amp;EOMONTH($BH1,0))</f>
        <v>0</v>
      </c>
      <c r="BI3" s="15">
        <f>SUMIFS(OvoTotal!K:K,OvoTotal!$I:$I,"&gt;="&amp;BI1,OvoTotal!$I:$I,"&lt;="&amp;EOMONTH($BI1,0))</f>
        <v>0</v>
      </c>
      <c r="BJ3" s="15">
        <f>SUMIFS(OvoTotal!K:K,OvoTotal!$I:$I,"&gt;="&amp;BJ1,OvoTotal!$I:$I,"&lt;="&amp;EOMONTH($BJ1,0))</f>
        <v>0</v>
      </c>
      <c r="BK3" s="15">
        <f>SUMIFS(OvoTotal!K:K,OvoTotal!$I:$I,"&gt;="&amp;BK1,OvoTotal!$I:$I,"&lt;="&amp;EOMONTH($BK1,0))</f>
        <v>0</v>
      </c>
      <c r="BL3" s="15">
        <f>SUMIFS(OvoTotal!K:K,OvoTotal!$I:$I,"&gt;="&amp;BL1,OvoTotal!$I:$I,"&lt;="&amp;EOMONTH($BL1,0))</f>
        <v>0</v>
      </c>
      <c r="BM3" s="15">
        <f>SUMIFS(OvoTotal!K:K,OvoTotal!$I:$I,"&gt;="&amp;BM1,OvoTotal!$I:$I,"&lt;="&amp;EOMONTH($BM1,0))</f>
        <v>0</v>
      </c>
      <c r="BN3" s="15">
        <f>SUMIFS(OvoTotal!K:K,OvoTotal!$I:$I,"&gt;="&amp;BN1,OvoTotal!$I:$I,"&lt;="&amp;EOMONTH($BN1,0))</f>
        <v>0</v>
      </c>
      <c r="BO3" s="15">
        <f>SUMIFS(OvoTotal!K:K,OvoTotal!$I:$I,"&gt;="&amp;BO1,OvoTotal!$I:$I,"&lt;="&amp;EOMONTH($BO1,0))</f>
        <v>0</v>
      </c>
      <c r="BP3" s="15">
        <f>SUMIFS(OvoTotal!K:K,OvoTotal!$I:$I,"&gt;="&amp;BP1,OvoTotal!$I:$I,"&lt;="&amp;EOMONTH($BP1,0))</f>
        <v>0</v>
      </c>
      <c r="BQ3" s="15">
        <f>SUMIFS(OvoTotal!K:K,OvoTotal!$I:$I,"&gt;="&amp;BQ1,OvoTotal!$I:$I,"&lt;="&amp;EOMONTH($BQ1,0))</f>
        <v>0</v>
      </c>
    </row>
    <row r="4" spans="1:69" outlineLevel="1" x14ac:dyDescent="0.15">
      <c r="A4" s="12" t="s">
        <v>53</v>
      </c>
      <c r="B4" s="14" t="str">
        <f>OvoTotal!L2</f>
        <v>SJ F1 A 222 R</v>
      </c>
      <c r="C4" s="15">
        <f>SUMIFS(OvoTotal!L:L,OvoTotal!$I:$I,"&lt;="&amp;EOMONTH(OvoTotal!$I$3+360,0),OvoTotal!$AW:$AW,Dados!$C1)</f>
        <v>0</v>
      </c>
      <c r="D4" s="15">
        <f>SUMIFS(OvoTotal!L:L,OvoTotal!$I:$I,"&lt;="&amp;EOMONTH(OvoTotal!$I$3+360,0),OvoTotal!$AW:$AW,Dados!$D1)</f>
        <v>0</v>
      </c>
      <c r="E4" s="15">
        <f>SUMIFS(OvoTotal!L:L,OvoTotal!$I:$I,"&lt;="&amp;EOMONTH(OvoTotal!$I$3+360,0),OvoTotal!$AW:$AW,Dados!$E1)</f>
        <v>0</v>
      </c>
      <c r="F4" s="15">
        <f>SUMIFS(OvoTotal!L:L,OvoTotal!$I:$I,"&lt;="&amp;EOMONTH(OvoTotal!$I$3+360,0),OvoTotal!$AW:$AW,Dados!$F1)</f>
        <v>0</v>
      </c>
      <c r="G4" s="15">
        <f>SUMIFS(OvoTotal!L:L,OvoTotal!$I:$I,"&lt;="&amp;EOMONTH(OvoTotal!$I$3+360,0),OvoTotal!$AW:$AW,Dados!$G1)</f>
        <v>0</v>
      </c>
      <c r="H4" s="15">
        <f>SUMIFS(OvoTotal!L:L,OvoTotal!$I:$I,"&lt;="&amp;EOMONTH(OvoTotal!$I$3+360,0),OvoTotal!$AW:$AW,Dados!$H1)</f>
        <v>0</v>
      </c>
      <c r="I4" s="15">
        <f>SUMIFS(OvoTotal!L:L,OvoTotal!$I:$I,"&lt;="&amp;EOMONTH(OvoTotal!$I$3+360,0),OvoTotal!$AW:$AW,Dados!$I1)</f>
        <v>0</v>
      </c>
      <c r="J4" s="15">
        <f>SUMIFS(OvoTotal!L:L,OvoTotal!$I:$I,"&lt;="&amp;EOMONTH(OvoTotal!$I$3+360,0),OvoTotal!$AW:$AW,Dados!$J1)</f>
        <v>0</v>
      </c>
      <c r="K4" s="15">
        <f>SUMIFS(OvoTotal!L:L,OvoTotal!$I:$I,"&lt;="&amp;EOMONTH(OvoTotal!$I$3+360,0),OvoTotal!$AW:$AW,Dados!$K1)</f>
        <v>0</v>
      </c>
      <c r="L4" s="15">
        <f>SUMIFS(OvoTotal!L:L,OvoTotal!$I:$I,"&lt;="&amp;EOMONTH(OvoTotal!$I$3+360,0),OvoTotal!$AW:$AW,Dados!$L1)</f>
        <v>0</v>
      </c>
      <c r="M4" s="15">
        <f>SUMIFS(OvoTotal!L:L,OvoTotal!$I:$I,"&lt;="&amp;EOMONTH(OvoTotal!$I$3+360,0),OvoTotal!$AW:$AW,Dados!$M1)</f>
        <v>0</v>
      </c>
      <c r="N4" s="15">
        <f>SUMIFS(OvoTotal!L:L,OvoTotal!$I:$I,"&lt;="&amp;EOMONTH(OvoTotal!$I$3+360,0),OvoTotal!$AW:$AW,Dados!$N1)</f>
        <v>0</v>
      </c>
      <c r="O4" s="15">
        <f>SUMIFS(OvoTotal!L:L,OvoTotal!$I:$I,"&lt;="&amp;EOMONTH(OvoTotal!$I$3+360,0),OvoTotal!$AW:$AW,Dados!$O1)</f>
        <v>0</v>
      </c>
      <c r="P4" s="15">
        <f>SUMIFS(OvoTotal!L:L,OvoTotal!$I:$I,"&lt;="&amp;EOMONTH(OvoTotal!$I$3+360,0),OvoTotal!$AW:$AW,Dados!$P1)</f>
        <v>0</v>
      </c>
      <c r="Q4" s="15">
        <f>SUMIFS(OvoTotal!L:L,OvoTotal!$I:$I,"&lt;="&amp;EOMONTH(OvoTotal!$I$3+360,0),OvoTotal!$AW:$AW,Dados!$Q1)</f>
        <v>0</v>
      </c>
      <c r="R4" s="15">
        <f>SUMIFS(OvoTotal!L:L,OvoTotal!$I:$I,"&lt;="&amp;EOMONTH(OvoTotal!$I$3+360,0),OvoTotal!$AW:$AW,Dados!$R1)</f>
        <v>0</v>
      </c>
      <c r="S4" s="15">
        <f>SUMIFS(OvoTotal!L:L,OvoTotal!$I:$I,"&lt;="&amp;EOMONTH(OvoTotal!$I$3+360,0),OvoTotal!$AW:$AW,Dados!$S1)</f>
        <v>0</v>
      </c>
      <c r="T4" s="15">
        <f>SUMIFS(OvoTotal!L:L,OvoTotal!$I:$I,"&lt;="&amp;EOMONTH(OvoTotal!$I$3+360,0),OvoTotal!$AW:$AW,Dados!$T1)</f>
        <v>0</v>
      </c>
      <c r="U4" s="15">
        <f>SUMIFS(OvoTotal!L:L,OvoTotal!$I:$I,"&lt;="&amp;EOMONTH(OvoTotal!$I$3+360,0),OvoTotal!$AW:$AW,Dados!$U1)</f>
        <v>0</v>
      </c>
      <c r="V4" s="15">
        <f>SUMIFS(OvoTotal!L:L,OvoTotal!$I:$I,"&lt;="&amp;EOMONTH(OvoTotal!$I$3+360,0),OvoTotal!$AW:$AW,Dados!$V1)</f>
        <v>0</v>
      </c>
      <c r="W4" s="15">
        <f>SUMIFS(OvoTotal!L:L,OvoTotal!$I:$I,"&lt;="&amp;EOMONTH(OvoTotal!$I$3+360,0),OvoTotal!$AW:$AW,Dados!$W1)</f>
        <v>0</v>
      </c>
      <c r="X4" s="15">
        <f>SUMIFS(OvoTotal!L:L,OvoTotal!$I:$I,"&lt;="&amp;EOMONTH(OvoTotal!$I$3+360,0),OvoTotal!$AW:$AW,Dados!$X1)</f>
        <v>0</v>
      </c>
      <c r="Y4" s="15">
        <f>SUMIFS(OvoTotal!L:L,OvoTotal!$I:$I,"&lt;="&amp;EOMONTH(OvoTotal!$I$3+360,0),OvoTotal!$AW:$AW,Dados!$Y1)</f>
        <v>0</v>
      </c>
      <c r="Z4" s="15">
        <f>SUMIFS(OvoTotal!L:L,OvoTotal!$I:$I,"&lt;="&amp;EOMONTH(OvoTotal!$I$3+360,0),OvoTotal!$AW:$AW,Dados!$Z1)</f>
        <v>0</v>
      </c>
      <c r="AA4" s="15">
        <f>SUMIFS(OvoTotal!L:L,OvoTotal!$I:$I,"&lt;="&amp;EOMONTH(OvoTotal!$I$3+360,0),OvoTotal!$AW:$AW,Dados!$AA1)</f>
        <v>0</v>
      </c>
      <c r="AB4" s="15">
        <f>SUMIFS(OvoTotal!L:L,OvoTotal!$I:$I,"&lt;="&amp;EOMONTH(OvoTotal!$I$3+360,0),OvoTotal!$AW:$AW,Dados!$AB1)</f>
        <v>0</v>
      </c>
      <c r="AC4" s="15">
        <f>SUMIFS(OvoTotal!L:L,OvoTotal!$I:$I,"&lt;="&amp;EOMONTH(OvoTotal!$I$3+360,0),OvoTotal!$AW:$AW,Dados!$AC1)</f>
        <v>0</v>
      </c>
      <c r="AD4" s="15">
        <f>SUMIFS(OvoTotal!L:L,OvoTotal!$I:$I,"&lt;="&amp;EOMONTH(OvoTotal!$I$3+360,0),OvoTotal!$AW:$AW,Dados!$AD1)</f>
        <v>0</v>
      </c>
      <c r="AE4" s="15">
        <f>SUMIFS(OvoTotal!L:L,OvoTotal!$I:$I,"&lt;="&amp;EOMONTH(OvoTotal!$I$3+360,0),OvoTotal!$AW:$AW,Dados!$AE1)</f>
        <v>0</v>
      </c>
      <c r="AF4" s="15">
        <f>SUMIFS(OvoTotal!L:L,OvoTotal!$I:$I,"&lt;="&amp;EOMONTH(OvoTotal!$I$3+360,0),OvoTotal!$AW:$AW,Dados!$AF1)</f>
        <v>0</v>
      </c>
      <c r="AG4" s="15">
        <f>SUMIFS(OvoTotal!L:L,OvoTotal!$I:$I,"&lt;="&amp;EOMONTH(OvoTotal!$I$3+360,0),OvoTotal!$AW:$AW,Dados!$AG1)</f>
        <v>0</v>
      </c>
      <c r="AH4" s="15">
        <f>SUMIFS(OvoTotal!L:L,OvoTotal!$I:$I,"&lt;="&amp;EOMONTH(OvoTotal!$I$3+360,0),OvoTotal!$AW:$AW,Dados!$AH1)</f>
        <v>0</v>
      </c>
      <c r="AI4" s="15">
        <f>SUMIFS(OvoTotal!L:L,OvoTotal!$I:$I,"&lt;="&amp;EOMONTH(OvoTotal!$I$3+360,0),OvoTotal!$AW:$AW,Dados!$AI1)</f>
        <v>0</v>
      </c>
      <c r="AJ4" s="15">
        <f>SUMIFS(OvoTotal!L:L,OvoTotal!$I:$I,"&lt;="&amp;EOMONTH(OvoTotal!$I$3+360,0),OvoTotal!$AW:$AW,Dados!$AJ1)</f>
        <v>0</v>
      </c>
      <c r="AK4" s="33">
        <f>SUMIFS(OvoTotal!L:L,OvoTotal!$I:$I,"&lt;="&amp;EOMONTH(OvoTotal!$I$3+360,0),OvoTotal!$AW:$AW,Dados!$AK1)</f>
        <v>0</v>
      </c>
      <c r="AL4" s="15">
        <f>SUMIFS(OvoTotal!L:L,OvoTotal!$I:$I,"&lt;="&amp;EOMONTH(OvoTotal!$I$3+360,0),OvoTotal!$AW:$AW,Dados!$AL1)</f>
        <v>0</v>
      </c>
      <c r="AM4" s="15">
        <f>SUMIFS(OvoTotal!L:L,OvoTotal!$I:$I,"&lt;="&amp;EOMONTH(OvoTotal!$I$3+360,0),OvoTotal!$AW:$AW,Dados!$AM1)</f>
        <v>0</v>
      </c>
      <c r="AN4" s="15">
        <f>SUMIFS(OvoTotal!L:L,OvoTotal!$I:$I,"&lt;="&amp;EOMONTH(OvoTotal!$I$3+360,0),OvoTotal!$AW:$AW,Dados!$AN1)</f>
        <v>0</v>
      </c>
      <c r="AO4" s="15">
        <f>SUMIFS(OvoTotal!L:L,OvoTotal!$I:$I,"&lt;="&amp;EOMONTH(OvoTotal!$I$3+360,0),OvoTotal!$AW:$AW,Dados!$AO1)</f>
        <v>0</v>
      </c>
      <c r="AP4" s="15">
        <f>SUMIFS(OvoTotal!L:L,OvoTotal!$I:$I,"&lt;="&amp;EOMONTH(OvoTotal!$I$3+360,0),OvoTotal!$AW:$AW,Dados!$AP1)</f>
        <v>0</v>
      </c>
      <c r="AQ4" s="33">
        <f>SUMIFS(OvoTotal!L:L,OvoTotal!$I:$I,"&lt;="&amp;EOMONTH(OvoTotal!$I$3+360,0),OvoTotal!$AW:$AW,Dados!$AQ1)</f>
        <v>0</v>
      </c>
      <c r="AR4" s="15">
        <f>SUMIFS(OvoTotal!L:L,OvoTotal!$I:$I,"&lt;="&amp;EOMONTH(OvoTotal!$I$3+360,0),OvoTotal!$AW:$AW,Dados!$AR1)</f>
        <v>0</v>
      </c>
      <c r="AS4" s="15">
        <f>SUMIFS(OvoTotal!L:L,OvoTotal!$I:$I,"&lt;="&amp;EOMONTH(OvoTotal!$I$3+360,0),OvoTotal!$AW:$AW,Dados!$AS1)</f>
        <v>0</v>
      </c>
      <c r="AT4" s="15">
        <f>SUMIFS(OvoTotal!L:L,OvoTotal!$I:$I,"&lt;="&amp;EOMONTH(OvoTotal!$I$3+360,0),OvoTotal!$AW:$AW,Dados!$AT1)</f>
        <v>0</v>
      </c>
      <c r="AU4" s="15">
        <f>SUMIFS(OvoTotal!L:L,OvoTotal!$I:$I,"&lt;="&amp;EOMONTH(OvoTotal!$I$3+360,0),OvoTotal!$AW:$AW,Dados!$AU1)</f>
        <v>6194.4913512512712</v>
      </c>
      <c r="AV4" s="15">
        <f>SUMIFS(OvoTotal!L:L,OvoTotal!$I:$I,"&lt;="&amp;EOMONTH(OvoTotal!$I$3+360,0),OvoTotal!$AW:$AW,Dados!$AV1)</f>
        <v>35509.88752151739</v>
      </c>
      <c r="AW4" s="15">
        <f>SUMIFS(OvoTotal!L:L,OvoTotal!$I:$I,"&lt;="&amp;EOMONTH(OvoTotal!$I$3+360,0),OvoTotal!$AW:$AW,Dados!$AW1)</f>
        <v>68251.923656936429</v>
      </c>
      <c r="AX4" s="15">
        <f>SUMIFS(OvoTotal!L:L,OvoTotal!$I:$I,"&lt;="&amp;EOMONTH(OvoTotal!$I$3+360,0),OvoTotal!$AW:$AW,Dados!$AX1)</f>
        <v>138155.56596818659</v>
      </c>
      <c r="AY4" s="15">
        <f>SUMIFS(OvoTotal!L:L,OvoTotal!$I:$I,"&lt;="&amp;EOMONTH(OvoTotal!$I$3+360,0),OvoTotal!$AW:$AW,Dados!$AY1)</f>
        <v>225106.54475359412</v>
      </c>
      <c r="AZ4" s="15">
        <f>SUMIFS(OvoTotal!L:L,OvoTotal!$I:$I,"&lt;="&amp;EOMONTH(OvoTotal!$I$3+360,0),OvoTotal!$AW:$AW,Dados!$AZ1)</f>
        <v>275062.24105565506</v>
      </c>
      <c r="BA4" s="15">
        <f>SUMIFS(OvoTotal!L:L,OvoTotal!$I:$I,"&lt;="&amp;EOMONTH(OvoTotal!$I$3+360,0),OvoTotal!$AW:$AW,Dados!$BA1)</f>
        <v>298378.69436316652</v>
      </c>
      <c r="BB4" s="15">
        <f>SUMIFS(OvoTotal!L:L,OvoTotal!$I:$I,"&lt;="&amp;EOMONTH(OvoTotal!$I$3+360,0),OvoTotal!$AW:$AW,Dados!$BB1)</f>
        <v>303336.71678445349</v>
      </c>
      <c r="BC4" s="15">
        <f>SUMIFS(OvoTotal!L:L,OvoTotal!$I:$I,"&lt;="&amp;EOMONTH(OvoTotal!$I$3+360,0),OvoTotal!$AW:$AW,Dados!$BC1)</f>
        <v>299155.78205601708</v>
      </c>
      <c r="BD4" s="15">
        <f>SUMIFS(OvoTotal!L:L,OvoTotal!$I:$I,"&lt;="&amp;EOMONTH(OvoTotal!$I$3+360,0),OvoTotal!$AW:$AW,Dados!$BD1)</f>
        <v>0</v>
      </c>
      <c r="BF4" s="15">
        <f>SUMIFS(OvoTotal!L:L,OvoTotal!$I:$I,"&gt;="&amp;BF1,OvoTotal!$I:$I,"&lt;="&amp;EOMONTH($BF1,0))</f>
        <v>0</v>
      </c>
      <c r="BG4" s="15">
        <f>SUMIFS(OvoTotal!L:L,OvoTotal!$I:$I,"&gt;="&amp;BG1,OvoTotal!$I:$I,"&lt;="&amp;EOMONTH($BG1,0))</f>
        <v>0</v>
      </c>
      <c r="BH4" s="15">
        <f>SUMIFS(OvoTotal!L:L,OvoTotal!$I:$I,"&gt;="&amp;BH1,OvoTotal!$I:$I,"&lt;="&amp;EOMONTH($BH1,0))</f>
        <v>0</v>
      </c>
      <c r="BI4" s="15">
        <f>SUMIFS(OvoTotal!L:L,OvoTotal!$I:$I,"&gt;="&amp;BI1,OvoTotal!$I:$I,"&lt;="&amp;EOMONTH($BI1,0))</f>
        <v>0</v>
      </c>
      <c r="BJ4" s="15">
        <f>SUMIFS(OvoTotal!L:L,OvoTotal!$I:$I,"&gt;="&amp;BJ1,OvoTotal!$I:$I,"&lt;="&amp;EOMONTH($BJ1,0))</f>
        <v>0</v>
      </c>
      <c r="BK4" s="15">
        <f>SUMIFS(OvoTotal!L:L,OvoTotal!$I:$I,"&gt;="&amp;BK1,OvoTotal!$I:$I,"&lt;="&amp;EOMONTH($BK1,0))</f>
        <v>0</v>
      </c>
      <c r="BL4" s="15">
        <f>SUMIFS(OvoTotal!L:L,OvoTotal!$I:$I,"&gt;="&amp;BL1,OvoTotal!$I:$I,"&lt;="&amp;EOMONTH($BL1,0))</f>
        <v>0</v>
      </c>
      <c r="BM4" s="15">
        <f>SUMIFS(OvoTotal!L:L,OvoTotal!$I:$I,"&gt;="&amp;BM1,OvoTotal!$I:$I,"&lt;="&amp;EOMONTH($BM1,0))</f>
        <v>0</v>
      </c>
      <c r="BN4" s="15">
        <f>SUMIFS(OvoTotal!L:L,OvoTotal!$I:$I,"&gt;="&amp;BN1,OvoTotal!$I:$I,"&lt;="&amp;EOMONTH($BN1,0))</f>
        <v>0</v>
      </c>
      <c r="BO4" s="15">
        <f>SUMIFS(OvoTotal!L:L,OvoTotal!$I:$I,"&gt;="&amp;BO1,OvoTotal!$I:$I,"&lt;="&amp;EOMONTH($BO1,0))</f>
        <v>0</v>
      </c>
      <c r="BP4" s="15">
        <f>SUMIFS(OvoTotal!L:L,OvoTotal!$I:$I,"&gt;="&amp;BP1,OvoTotal!$I:$I,"&lt;="&amp;EOMONTH($BP1,0))</f>
        <v>0</v>
      </c>
      <c r="BQ4" s="15">
        <f>SUMIFS(OvoTotal!L:L,OvoTotal!$I:$I,"&gt;="&amp;BQ1,OvoTotal!$I:$I,"&lt;="&amp;EOMONTH($BQ1,0))</f>
        <v>0</v>
      </c>
    </row>
    <row r="5" spans="1:69" outlineLevel="1" x14ac:dyDescent="0.15">
      <c r="A5" s="12" t="s">
        <v>53</v>
      </c>
      <c r="B5" s="14" t="str">
        <f>OvoTotal!M2</f>
        <v>SJ F1 B 322 R</v>
      </c>
      <c r="C5" s="15">
        <f>SUMIFS(OvoTotal!M:M,OvoTotal!$I:$I,"&lt;="&amp;EOMONTH(OvoTotal!$I$3+360,0),OvoTotal!$AW:$AW,Dados!$C1)</f>
        <v>0</v>
      </c>
      <c r="D5" s="15">
        <f>SUMIFS(OvoTotal!M:M,OvoTotal!$I:$I,"&lt;="&amp;EOMONTH(OvoTotal!$I$3+360,0),OvoTotal!$AW:$AW,Dados!$D1)</f>
        <v>0</v>
      </c>
      <c r="E5" s="15">
        <f>SUMIFS(OvoTotal!M:M,OvoTotal!$I:$I,"&lt;="&amp;EOMONTH(OvoTotal!$I$3+360,0),OvoTotal!$AW:$AW,Dados!$E1)</f>
        <v>0</v>
      </c>
      <c r="F5" s="15">
        <f>SUMIFS(OvoTotal!M:M,OvoTotal!$I:$I,"&lt;="&amp;EOMONTH(OvoTotal!$I$3+360,0),OvoTotal!$AW:$AW,Dados!$F1)</f>
        <v>0</v>
      </c>
      <c r="G5" s="15">
        <f>SUMIFS(OvoTotal!M:M,OvoTotal!$I:$I,"&lt;="&amp;EOMONTH(OvoTotal!$I$3+360,0),OvoTotal!$AW:$AW,Dados!$G1)</f>
        <v>0</v>
      </c>
      <c r="H5" s="15">
        <f>SUMIFS(OvoTotal!M:M,OvoTotal!$I:$I,"&lt;="&amp;EOMONTH(OvoTotal!$I$3+360,0),OvoTotal!$AW:$AW,Dados!$H1)</f>
        <v>0</v>
      </c>
      <c r="I5" s="15">
        <f>SUMIFS(OvoTotal!M:M,OvoTotal!$I:$I,"&lt;="&amp;EOMONTH(OvoTotal!$I$3+360,0),OvoTotal!$AW:$AW,Dados!$I1)</f>
        <v>0</v>
      </c>
      <c r="J5" s="15">
        <f>SUMIFS(OvoTotal!M:M,OvoTotal!$I:$I,"&lt;="&amp;EOMONTH(OvoTotal!$I$3+360,0),OvoTotal!$AW:$AW,Dados!$J1)</f>
        <v>0</v>
      </c>
      <c r="K5" s="15">
        <f>SUMIFS(OvoTotal!M:M,OvoTotal!$I:$I,"&lt;="&amp;EOMONTH(OvoTotal!$I$3+360,0),OvoTotal!$AW:$AW,Dados!$K1)</f>
        <v>0</v>
      </c>
      <c r="L5" s="15">
        <f>SUMIFS(OvoTotal!M:M,OvoTotal!$I:$I,"&lt;="&amp;EOMONTH(OvoTotal!$I$3+360,0),OvoTotal!$AW:$AW,Dados!$L1)</f>
        <v>0</v>
      </c>
      <c r="M5" s="15">
        <f>SUMIFS(OvoTotal!M:M,OvoTotal!$I:$I,"&lt;="&amp;EOMONTH(OvoTotal!$I$3+360,0),OvoTotal!$AW:$AW,Dados!$M1)</f>
        <v>0</v>
      </c>
      <c r="N5" s="15">
        <f>SUMIFS(OvoTotal!M:M,OvoTotal!$I:$I,"&lt;="&amp;EOMONTH(OvoTotal!$I$3+360,0),OvoTotal!$AW:$AW,Dados!$N1)</f>
        <v>0</v>
      </c>
      <c r="O5" s="15">
        <f>SUMIFS(OvoTotal!M:M,OvoTotal!$I:$I,"&lt;="&amp;EOMONTH(OvoTotal!$I$3+360,0),OvoTotal!$AW:$AW,Dados!$O1)</f>
        <v>0</v>
      </c>
      <c r="P5" s="15">
        <f>SUMIFS(OvoTotal!M:M,OvoTotal!$I:$I,"&lt;="&amp;EOMONTH(OvoTotal!$I$3+360,0),OvoTotal!$AW:$AW,Dados!$P1)</f>
        <v>0</v>
      </c>
      <c r="Q5" s="15">
        <f>SUMIFS(OvoTotal!M:M,OvoTotal!$I:$I,"&lt;="&amp;EOMONTH(OvoTotal!$I$3+360,0),OvoTotal!$AW:$AW,Dados!$Q1)</f>
        <v>0</v>
      </c>
      <c r="R5" s="15">
        <f>SUMIFS(OvoTotal!M:M,OvoTotal!$I:$I,"&lt;="&amp;EOMONTH(OvoTotal!$I$3+360,0),OvoTotal!$AW:$AW,Dados!$R1)</f>
        <v>0</v>
      </c>
      <c r="S5" s="15">
        <f>SUMIFS(OvoTotal!M:M,OvoTotal!$I:$I,"&lt;="&amp;EOMONTH(OvoTotal!$I$3+360,0),OvoTotal!$AW:$AW,Dados!$S1)</f>
        <v>0</v>
      </c>
      <c r="T5" s="15">
        <f>SUMIFS(OvoTotal!M:M,OvoTotal!$I:$I,"&lt;="&amp;EOMONTH(OvoTotal!$I$3+360,0),OvoTotal!$AW:$AW,Dados!$T1)</f>
        <v>0</v>
      </c>
      <c r="U5" s="15">
        <f>SUMIFS(OvoTotal!M:M,OvoTotal!$I:$I,"&lt;="&amp;EOMONTH(OvoTotal!$I$3+360,0),OvoTotal!$AW:$AW,Dados!$U1)</f>
        <v>0</v>
      </c>
      <c r="V5" s="15">
        <f>SUMIFS(OvoTotal!M:M,OvoTotal!$I:$I,"&lt;="&amp;EOMONTH(OvoTotal!$I$3+360,0),OvoTotal!$AW:$AW,Dados!$V1)</f>
        <v>0</v>
      </c>
      <c r="W5" s="15">
        <f>SUMIFS(OvoTotal!M:M,OvoTotal!$I:$I,"&lt;="&amp;EOMONTH(OvoTotal!$I$3+360,0),OvoTotal!$AW:$AW,Dados!$W1)</f>
        <v>0</v>
      </c>
      <c r="X5" s="15">
        <f>SUMIFS(OvoTotal!M:M,OvoTotal!$I:$I,"&lt;="&amp;EOMONTH(OvoTotal!$I$3+360,0),OvoTotal!$AW:$AW,Dados!$X1)</f>
        <v>0</v>
      </c>
      <c r="Y5" s="15">
        <f>SUMIFS(OvoTotal!M:M,OvoTotal!$I:$I,"&lt;="&amp;EOMONTH(OvoTotal!$I$3+360,0),OvoTotal!$AW:$AW,Dados!$Y1)</f>
        <v>0</v>
      </c>
      <c r="Z5" s="15">
        <f>SUMIFS(OvoTotal!M:M,OvoTotal!$I:$I,"&lt;="&amp;EOMONTH(OvoTotal!$I$3+360,0),OvoTotal!$AW:$AW,Dados!$Z1)</f>
        <v>0</v>
      </c>
      <c r="AA5" s="15">
        <f>SUMIFS(OvoTotal!M:M,OvoTotal!$I:$I,"&lt;="&amp;EOMONTH(OvoTotal!$I$3+360,0),OvoTotal!$AW:$AW,Dados!$AA1)</f>
        <v>0</v>
      </c>
      <c r="AB5" s="15">
        <f>SUMIFS(OvoTotal!M:M,OvoTotal!$I:$I,"&lt;="&amp;EOMONTH(OvoTotal!$I$3+360,0),OvoTotal!$AW:$AW,Dados!$AB1)</f>
        <v>0</v>
      </c>
      <c r="AC5" s="15">
        <f>SUMIFS(OvoTotal!M:M,OvoTotal!$I:$I,"&lt;="&amp;EOMONTH(OvoTotal!$I$3+360,0),OvoTotal!$AW:$AW,Dados!$AC1)</f>
        <v>0</v>
      </c>
      <c r="AD5" s="15">
        <f>SUMIFS(OvoTotal!M:M,OvoTotal!$I:$I,"&lt;="&amp;EOMONTH(OvoTotal!$I$3+360,0),OvoTotal!$AW:$AW,Dados!$AD1)</f>
        <v>0</v>
      </c>
      <c r="AE5" s="15">
        <f>SUMIFS(OvoTotal!M:M,OvoTotal!$I:$I,"&lt;="&amp;EOMONTH(OvoTotal!$I$3+360,0),OvoTotal!$AW:$AW,Dados!$AE1)</f>
        <v>0</v>
      </c>
      <c r="AF5" s="15">
        <f>SUMIFS(OvoTotal!M:M,OvoTotal!$I:$I,"&lt;="&amp;EOMONTH(OvoTotal!$I$3+360,0),OvoTotal!$AW:$AW,Dados!$AF1)</f>
        <v>0</v>
      </c>
      <c r="AG5" s="15">
        <f>SUMIFS(OvoTotal!M:M,OvoTotal!$I:$I,"&lt;="&amp;EOMONTH(OvoTotal!$I$3+360,0),OvoTotal!$AW:$AW,Dados!$AG1)</f>
        <v>0</v>
      </c>
      <c r="AH5" s="15">
        <f>SUMIFS(OvoTotal!M:M,OvoTotal!$I:$I,"&lt;="&amp;EOMONTH(OvoTotal!$I$3+360,0),OvoTotal!$AW:$AW,Dados!$AH1)</f>
        <v>0</v>
      </c>
      <c r="AI5" s="15">
        <f>SUMIFS(OvoTotal!M:M,OvoTotal!$I:$I,"&lt;="&amp;EOMONTH(OvoTotal!$I$3+360,0),OvoTotal!$AW:$AW,Dados!$AI1)</f>
        <v>0</v>
      </c>
      <c r="AJ5" s="15">
        <f>SUMIFS(OvoTotal!M:M,OvoTotal!$I:$I,"&lt;="&amp;EOMONTH(OvoTotal!$I$3+360,0),OvoTotal!$AW:$AW,Dados!$AJ1)</f>
        <v>0</v>
      </c>
      <c r="AK5" s="33">
        <f>SUMIFS(OvoTotal!M:M,OvoTotal!$I:$I,"&lt;="&amp;EOMONTH(OvoTotal!$I$3+360,0),OvoTotal!$AW:$AW,Dados!$AK1)</f>
        <v>0</v>
      </c>
      <c r="AL5" s="15">
        <f>SUMIFS(OvoTotal!M:M,OvoTotal!$I:$I,"&lt;="&amp;EOMONTH(OvoTotal!$I$3+360,0),OvoTotal!$AW:$AW,Dados!$AL1)</f>
        <v>0</v>
      </c>
      <c r="AM5" s="15">
        <f>SUMIFS(OvoTotal!M:M,OvoTotal!$I:$I,"&lt;="&amp;EOMONTH(OvoTotal!$I$3+360,0),OvoTotal!$AW:$AW,Dados!$AM1)</f>
        <v>0</v>
      </c>
      <c r="AN5" s="15">
        <f>SUMIFS(OvoTotal!M:M,OvoTotal!$I:$I,"&lt;="&amp;EOMONTH(OvoTotal!$I$3+360,0),OvoTotal!$AW:$AW,Dados!$AN1)</f>
        <v>0</v>
      </c>
      <c r="AO5" s="15">
        <f>SUMIFS(OvoTotal!M:M,OvoTotal!$I:$I,"&lt;="&amp;EOMONTH(OvoTotal!$I$3+360,0),OvoTotal!$AW:$AW,Dados!$AO1)</f>
        <v>0</v>
      </c>
      <c r="AP5" s="15">
        <f>SUMIFS(OvoTotal!M:M,OvoTotal!$I:$I,"&lt;="&amp;EOMONTH(OvoTotal!$I$3+360,0),OvoTotal!$AW:$AW,Dados!$AP1)</f>
        <v>0</v>
      </c>
      <c r="AQ5" s="33">
        <f>SUMIFS(OvoTotal!M:M,OvoTotal!$I:$I,"&lt;="&amp;EOMONTH(OvoTotal!$I$3+360,0),OvoTotal!$AW:$AW,Dados!$AQ1)</f>
        <v>0</v>
      </c>
      <c r="AR5" s="15">
        <f>SUMIFS(OvoTotal!M:M,OvoTotal!$I:$I,"&lt;="&amp;EOMONTH(OvoTotal!$I$3+360,0),OvoTotal!$AW:$AW,Dados!$AR1)</f>
        <v>0</v>
      </c>
      <c r="AS5" s="15">
        <f>SUMIFS(OvoTotal!M:M,OvoTotal!$I:$I,"&lt;="&amp;EOMONTH(OvoTotal!$I$3+360,0),OvoTotal!$AW:$AW,Dados!$AS1)</f>
        <v>0</v>
      </c>
      <c r="AT5" s="15">
        <f>SUMIFS(OvoTotal!M:M,OvoTotal!$I:$I,"&lt;="&amp;EOMONTH(OvoTotal!$I$3+360,0),OvoTotal!$AW:$AW,Dados!$AT1)</f>
        <v>0</v>
      </c>
      <c r="AU5" s="15">
        <f>SUMIFS(OvoTotal!M:M,OvoTotal!$I:$I,"&lt;="&amp;EOMONTH(OvoTotal!$I$3+360,0),OvoTotal!$AW:$AW,Dados!$AU1)</f>
        <v>0</v>
      </c>
      <c r="AV5" s="15">
        <f>SUMIFS(OvoTotal!M:M,OvoTotal!$I:$I,"&lt;="&amp;EOMONTH(OvoTotal!$I$3+360,0),OvoTotal!$AW:$AW,Dados!$AV1)</f>
        <v>6194.4913512512712</v>
      </c>
      <c r="AW5" s="15">
        <f>SUMIFS(OvoTotal!M:M,OvoTotal!$I:$I,"&lt;="&amp;EOMONTH(OvoTotal!$I$3+360,0),OvoTotal!$AW:$AW,Dados!$AW1)</f>
        <v>35509.88752151739</v>
      </c>
      <c r="AX5" s="15">
        <f>SUMIFS(OvoTotal!M:M,OvoTotal!$I:$I,"&lt;="&amp;EOMONTH(OvoTotal!$I$3+360,0),OvoTotal!$AW:$AW,Dados!$AX1)</f>
        <v>68251.923656936429</v>
      </c>
      <c r="AY5" s="15">
        <f>SUMIFS(OvoTotal!M:M,OvoTotal!$I:$I,"&lt;="&amp;EOMONTH(OvoTotal!$I$3+360,0),OvoTotal!$AW:$AW,Dados!$AY1)</f>
        <v>138155.56596818659</v>
      </c>
      <c r="AZ5" s="15">
        <f>SUMIFS(OvoTotal!M:M,OvoTotal!$I:$I,"&lt;="&amp;EOMONTH(OvoTotal!$I$3+360,0),OvoTotal!$AW:$AW,Dados!$AZ1)</f>
        <v>225106.54475359412</v>
      </c>
      <c r="BA5" s="15">
        <f>SUMIFS(OvoTotal!M:M,OvoTotal!$I:$I,"&lt;="&amp;EOMONTH(OvoTotal!$I$3+360,0),OvoTotal!$AW:$AW,Dados!$BA1)</f>
        <v>275062.24105565506</v>
      </c>
      <c r="BB5" s="15">
        <f>SUMIFS(OvoTotal!M:M,OvoTotal!$I:$I,"&lt;="&amp;EOMONTH(OvoTotal!$I$3+360,0),OvoTotal!$AW:$AW,Dados!$BB1)</f>
        <v>298378.69436316652</v>
      </c>
      <c r="BC5" s="15">
        <f>SUMIFS(OvoTotal!M:M,OvoTotal!$I:$I,"&lt;="&amp;EOMONTH(OvoTotal!$I$3+360,0),OvoTotal!$AW:$AW,Dados!$BC1)</f>
        <v>303336.71678445349</v>
      </c>
      <c r="BD5" s="15">
        <f>SUMIFS(OvoTotal!M:M,OvoTotal!$I:$I,"&lt;="&amp;EOMONTH(OvoTotal!$I$3+360,0),OvoTotal!$AW:$AW,Dados!$BD1)</f>
        <v>0</v>
      </c>
      <c r="BF5" s="15">
        <f>SUMIFS(OvoTotal!M:M,OvoTotal!$I:$I,"&gt;="&amp;BF1,OvoTotal!$I:$I,"&lt;="&amp;EOMONTH($BF1,0))</f>
        <v>0</v>
      </c>
      <c r="BG5" s="15">
        <f>SUMIFS(OvoTotal!M:M,OvoTotal!$I:$I,"&gt;="&amp;BG1,OvoTotal!$I:$I,"&lt;="&amp;EOMONTH($BG1,0))</f>
        <v>0</v>
      </c>
      <c r="BH5" s="15">
        <f>SUMIFS(OvoTotal!M:M,OvoTotal!$I:$I,"&gt;="&amp;BH1,OvoTotal!$I:$I,"&lt;="&amp;EOMONTH($BH1,0))</f>
        <v>0</v>
      </c>
      <c r="BI5" s="15">
        <f>SUMIFS(OvoTotal!M:M,OvoTotal!$I:$I,"&gt;="&amp;BI1,OvoTotal!$I:$I,"&lt;="&amp;EOMONTH($BI1,0))</f>
        <v>0</v>
      </c>
      <c r="BJ5" s="15">
        <f>SUMIFS(OvoTotal!M:M,OvoTotal!$I:$I,"&gt;="&amp;BJ1,OvoTotal!$I:$I,"&lt;="&amp;EOMONTH($BJ1,0))</f>
        <v>0</v>
      </c>
      <c r="BK5" s="15">
        <f>SUMIFS(OvoTotal!M:M,OvoTotal!$I:$I,"&gt;="&amp;BK1,OvoTotal!$I:$I,"&lt;="&amp;EOMONTH($BK1,0))</f>
        <v>0</v>
      </c>
      <c r="BL5" s="15">
        <f>SUMIFS(OvoTotal!M:M,OvoTotal!$I:$I,"&gt;="&amp;BL1,OvoTotal!$I:$I,"&lt;="&amp;EOMONTH($BL1,0))</f>
        <v>0</v>
      </c>
      <c r="BM5" s="15">
        <f>SUMIFS(OvoTotal!M:M,OvoTotal!$I:$I,"&gt;="&amp;BM1,OvoTotal!$I:$I,"&lt;="&amp;EOMONTH($BM1,0))</f>
        <v>0</v>
      </c>
      <c r="BN5" s="15">
        <f>SUMIFS(OvoTotal!M:M,OvoTotal!$I:$I,"&gt;="&amp;BN1,OvoTotal!$I:$I,"&lt;="&amp;EOMONTH($BN1,0))</f>
        <v>0</v>
      </c>
      <c r="BO5" s="15">
        <f>SUMIFS(OvoTotal!M:M,OvoTotal!$I:$I,"&gt;="&amp;BO1,OvoTotal!$I:$I,"&lt;="&amp;EOMONTH($BO1,0))</f>
        <v>0</v>
      </c>
      <c r="BP5" s="15">
        <f>SUMIFS(OvoTotal!M:M,OvoTotal!$I:$I,"&gt;="&amp;BP1,OvoTotal!$I:$I,"&lt;="&amp;EOMONTH($BP1,0))</f>
        <v>0</v>
      </c>
      <c r="BQ5" s="15">
        <f>SUMIFS(OvoTotal!M:M,OvoTotal!$I:$I,"&gt;="&amp;BQ1,OvoTotal!$I:$I,"&lt;="&amp;EOMONTH($BQ1,0))</f>
        <v>0</v>
      </c>
    </row>
    <row r="6" spans="1:69" outlineLevel="1" x14ac:dyDescent="0.15">
      <c r="A6" s="12" t="s">
        <v>53</v>
      </c>
      <c r="B6" s="14" t="str">
        <f>OvoTotal!N2</f>
        <v>SJ F2 A 421 R</v>
      </c>
      <c r="C6" s="15">
        <f>SUMIFS(OvoTotal!N:N,OvoTotal!$I:$I,"&lt;="&amp;EOMONTH(OvoTotal!$I$3+360,0),OvoTotal!$AW:$AW,Dados!$C1)</f>
        <v>26082.563342346486</v>
      </c>
      <c r="D6" s="15">
        <f>SUMIFS(OvoTotal!N:N,OvoTotal!$I:$I,"&lt;="&amp;EOMONTH(OvoTotal!$I$3+360,0),OvoTotal!$AW:$AW,Dados!$D1)</f>
        <v>214459.11880141063</v>
      </c>
      <c r="E6" s="15">
        <f>SUMIFS(OvoTotal!N:N,OvoTotal!$I:$I,"&lt;="&amp;EOMONTH(OvoTotal!$I$3+360,0),OvoTotal!$AW:$AW,Dados!$E1)</f>
        <v>270559.05569705216</v>
      </c>
      <c r="F6" s="15">
        <f>SUMIFS(OvoTotal!N:N,OvoTotal!$I:$I,"&lt;="&amp;EOMONTH(OvoTotal!$I$3+360,0),OvoTotal!$AW:$AW,Dados!$F1)</f>
        <v>295926.04651675816</v>
      </c>
      <c r="G6" s="15">
        <f>SUMIFS(OvoTotal!N:N,OvoTotal!$I:$I,"&lt;="&amp;EOMONTH(OvoTotal!$I$3+360,0),OvoTotal!$AW:$AW,Dados!$G1)</f>
        <v>303935.32147124154</v>
      </c>
      <c r="H6" s="15">
        <f>SUMIFS(OvoTotal!N:N,OvoTotal!$I:$I,"&lt;="&amp;EOMONTH(OvoTotal!$I$3+360,0),OvoTotal!$AW:$AW,Dados!$H1)</f>
        <v>299752.06308186293</v>
      </c>
      <c r="I6" s="15">
        <f>SUMIFS(OvoTotal!N:N,OvoTotal!$I:$I,"&lt;="&amp;EOMONTH(OvoTotal!$I$3+360,0),OvoTotal!$AW:$AW,Dados!$I1)</f>
        <v>295585.04893712234</v>
      </c>
      <c r="J6" s="15">
        <f>SUMIFS(OvoTotal!N:N,OvoTotal!$I:$I,"&lt;="&amp;EOMONTH(OvoTotal!$I$3+360,0),OvoTotal!$AW:$AW,Dados!$J1)</f>
        <v>291434.22922799492</v>
      </c>
      <c r="K6" s="15">
        <f>SUMIFS(OvoTotal!N:N,OvoTotal!$I:$I,"&lt;="&amp;EOMONTH(OvoTotal!$I$3+360,0),OvoTotal!$AW:$AW,Dados!$K1)</f>
        <v>287299.55428308266</v>
      </c>
      <c r="L6" s="15">
        <f>SUMIFS(OvoTotal!N:N,OvoTotal!$I:$I,"&lt;="&amp;EOMONTH(OvoTotal!$I$3+360,0),OvoTotal!$AW:$AW,Dados!$L1)</f>
        <v>283180.97456825565</v>
      </c>
      <c r="M6" s="15">
        <f>SUMIFS(OvoTotal!N:N,OvoTotal!$I:$I,"&lt;="&amp;EOMONTH(OvoTotal!$I$3+360,0),OvoTotal!$AW:$AW,Dados!$M1)</f>
        <v>279078.44068629493</v>
      </c>
      <c r="N6" s="15">
        <f>SUMIFS(OvoTotal!N:N,OvoTotal!$I:$I,"&lt;="&amp;EOMONTH(OvoTotal!$I$3+360,0),OvoTotal!$AW:$AW,Dados!$N1)</f>
        <v>274991.90337653499</v>
      </c>
      <c r="O6" s="15">
        <f>SUMIFS(OvoTotal!N:N,OvoTotal!$I:$I,"&lt;="&amp;EOMONTH(OvoTotal!$I$3+360,0),OvoTotal!$AW:$AW,Dados!$O1)</f>
        <v>270921.31351450877</v>
      </c>
      <c r="P6" s="15">
        <f>SUMIFS(OvoTotal!N:N,OvoTotal!$I:$I,"&lt;="&amp;EOMONTH(OvoTotal!$I$3+360,0),OvoTotal!$AW:$AW,Dados!$P1)</f>
        <v>266866.62211159227</v>
      </c>
      <c r="Q6" s="15">
        <f>SUMIFS(OvoTotal!N:N,OvoTotal!$I:$I,"&lt;="&amp;EOMONTH(OvoTotal!$I$3+360,0),OvoTotal!$AW:$AW,Dados!$Q1)</f>
        <v>262827.7803146505</v>
      </c>
      <c r="R6" s="15">
        <f>SUMIFS(OvoTotal!N:N,OvoTotal!$I:$I,"&lt;="&amp;EOMONTH(OvoTotal!$I$3+360,0),OvoTotal!$AW:$AW,Dados!$R1)</f>
        <v>258804.73940568458</v>
      </c>
      <c r="S6" s="15">
        <f>SUMIFS(OvoTotal!N:N,OvoTotal!$I:$I,"&lt;="&amp;EOMONTH(OvoTotal!$I$3+360,0),OvoTotal!$AW:$AW,Dados!$S1)</f>
        <v>254797.45080147928</v>
      </c>
      <c r="T6" s="15">
        <f>SUMIFS(OvoTotal!N:N,OvoTotal!$I:$I,"&lt;="&amp;EOMONTH(OvoTotal!$I$3+360,0),OvoTotal!$AW:$AW,Dados!$T1)</f>
        <v>250805.86605325161</v>
      </c>
      <c r="U6" s="15">
        <f>SUMIFS(OvoTotal!N:N,OvoTotal!$I:$I,"&lt;="&amp;EOMONTH(OvoTotal!$I$3+360,0),OvoTotal!$AW:$AW,Dados!$U1)</f>
        <v>246829.93684630055</v>
      </c>
      <c r="V6" s="15">
        <f>SUMIFS(OvoTotal!N:N,OvoTotal!$I:$I,"&lt;="&amp;EOMONTH(OvoTotal!$I$3+360,0),OvoTotal!$AW:$AW,Dados!$V1)</f>
        <v>242869.61499965712</v>
      </c>
      <c r="W6" s="15">
        <f>SUMIFS(OvoTotal!N:N,OvoTotal!$I:$I,"&lt;="&amp;EOMONTH(OvoTotal!$I$3+360,0),OvoTotal!$AW:$AW,Dados!$W1)</f>
        <v>238924.85246573586</v>
      </c>
      <c r="X6" s="15">
        <f>SUMIFS(OvoTotal!N:N,OvoTotal!$I:$I,"&lt;="&amp;EOMONTH(OvoTotal!$I$3+360,0),OvoTotal!$AW:$AW,Dados!$X1)</f>
        <v>234995.60132998702</v>
      </c>
      <c r="Y6" s="15">
        <f>SUMIFS(OvoTotal!N:N,OvoTotal!$I:$I,"&lt;="&amp;EOMONTH(OvoTotal!$I$3+360,0),OvoTotal!$AW:$AW,Dados!$Y1)</f>
        <v>231081.81381054927</v>
      </c>
      <c r="Z6" s="15">
        <f>SUMIFS(OvoTotal!N:N,OvoTotal!$I:$I,"&lt;="&amp;EOMONTH(OvoTotal!$I$3+360,0),OvoTotal!$AW:$AW,Dados!$Z1)</f>
        <v>227183.44225790387</v>
      </c>
      <c r="AA6" s="15">
        <f>SUMIFS(OvoTotal!N:N,OvoTotal!$I:$I,"&lt;="&amp;EOMONTH(OvoTotal!$I$3+360,0),OvoTotal!$AW:$AW,Dados!$AA1)</f>
        <v>223300.43915452913</v>
      </c>
      <c r="AB6" s="15">
        <f>SUMIFS(OvoTotal!N:N,OvoTotal!$I:$I,"&lt;="&amp;EOMONTH(OvoTotal!$I$3+360,0),OvoTotal!$AW:$AW,Dados!$AB1)</f>
        <v>219432.75711455636</v>
      </c>
      <c r="AC6" s="15">
        <f>SUMIFS(OvoTotal!N:N,OvoTotal!$I:$I,"&lt;="&amp;EOMONTH(OvoTotal!$I$3+360,0),OvoTotal!$AW:$AW,Dados!$AC1)</f>
        <v>215580.34888342611</v>
      </c>
      <c r="AD6" s="15">
        <f>SUMIFS(OvoTotal!N:N,OvoTotal!$I:$I,"&lt;="&amp;EOMONTH(OvoTotal!$I$3+360,0),OvoTotal!$AW:$AW,Dados!$AD1)</f>
        <v>211743.16733754554</v>
      </c>
      <c r="AE6" s="15">
        <f>SUMIFS(OvoTotal!N:N,OvoTotal!$I:$I,"&lt;="&amp;EOMONTH(OvoTotal!$I$3+360,0),OvoTotal!$AW:$AW,Dados!$AE1)</f>
        <v>207921.16548394662</v>
      </c>
      <c r="AF6" s="15">
        <f>SUMIFS(OvoTotal!N:N,OvoTotal!$I:$I,"&lt;="&amp;EOMONTH(OvoTotal!$I$3+360,0),OvoTotal!$AW:$AW,Dados!$AF1)</f>
        <v>204114.29645994547</v>
      </c>
      <c r="AG6" s="15">
        <f>SUMIFS(OvoTotal!N:N,OvoTotal!$I:$I,"&lt;="&amp;EOMONTH(OvoTotal!$I$3+360,0),OvoTotal!$AW:$AW,Dados!$AG1)</f>
        <v>200322.51353280171</v>
      </c>
      <c r="AH6" s="15">
        <f>SUMIFS(OvoTotal!N:N,OvoTotal!$I:$I,"&lt;="&amp;EOMONTH(OvoTotal!$I$3+360,0),OvoTotal!$AW:$AW,Dados!$AH1)</f>
        <v>196545.7700993797</v>
      </c>
      <c r="AI6" s="15">
        <f>SUMIFS(OvoTotal!N:N,OvoTotal!$I:$I,"&lt;="&amp;EOMONTH(OvoTotal!$I$3+360,0),OvoTotal!$AW:$AW,Dados!$AI1)</f>
        <v>192784.01968580994</v>
      </c>
      <c r="AJ6" s="15">
        <f>SUMIFS(OvoTotal!N:N,OvoTotal!$I:$I,"&lt;="&amp;EOMONTH(OvoTotal!$I$3+360,0),OvoTotal!$AW:$AW,Dados!$AJ1)</f>
        <v>189037.21594715165</v>
      </c>
      <c r="AK6" s="33">
        <f>SUMIFS(OvoTotal!N:N,OvoTotal!$I:$I,"&lt;="&amp;EOMONTH(OvoTotal!$I$3+360,0),OvoTotal!$AW:$AW,Dados!$AK1)</f>
        <v>185305.31266705607</v>
      </c>
      <c r="AL6" s="15">
        <f>SUMIFS(OvoTotal!N:N,OvoTotal!$I:$I,"&lt;="&amp;EOMONTH(OvoTotal!$I$3+360,0),OvoTotal!$AW:$AW,Dados!$AL1)</f>
        <v>181588.26375743051</v>
      </c>
      <c r="AM6" s="15">
        <f>SUMIFS(OvoTotal!N:N,OvoTotal!$I:$I,"&lt;="&amp;EOMONTH(OvoTotal!$I$3+360,0),OvoTotal!$AW:$AW,Dados!$AM1)</f>
        <v>177886.02325810347</v>
      </c>
      <c r="AN6" s="15">
        <f>SUMIFS(OvoTotal!N:N,OvoTotal!$I:$I,"&lt;="&amp;EOMONTH(OvoTotal!$I$3+360,0),OvoTotal!$AW:$AW,Dados!$AN1)</f>
        <v>174198.54533649044</v>
      </c>
      <c r="AO6" s="15">
        <f>SUMIFS(OvoTotal!N:N,OvoTotal!$I:$I,"&lt;="&amp;EOMONTH(OvoTotal!$I$3+360,0),OvoTotal!$AW:$AW,Dados!$AO1)</f>
        <v>170525.78428726061</v>
      </c>
      <c r="AP6" s="15">
        <f>SUMIFS(OvoTotal!N:N,OvoTotal!$I:$I,"&lt;="&amp;EOMONTH(OvoTotal!$I$3+360,0),OvoTotal!$AW:$AW,Dados!$AP1)</f>
        <v>165454.41890911412</v>
      </c>
      <c r="AQ6" s="33">
        <f>SUMIFS(OvoTotal!N:N,OvoTotal!$I:$I,"&lt;="&amp;EOMONTH(OvoTotal!$I$3+360,0),OvoTotal!$AW:$AW,Dados!$AQ1)</f>
        <v>92236.910907271274</v>
      </c>
      <c r="AR6" s="15">
        <f>SUMIFS(OvoTotal!N:N,OvoTotal!$I:$I,"&lt;="&amp;EOMONTH(OvoTotal!$I$3+360,0),OvoTotal!$AW:$AW,Dados!$AR1)</f>
        <v>0</v>
      </c>
      <c r="AS6" s="15">
        <f>SUMIFS(OvoTotal!N:N,OvoTotal!$I:$I,"&lt;="&amp;EOMONTH(OvoTotal!$I$3+360,0),OvoTotal!$AW:$AW,Dados!$AS1)</f>
        <v>0</v>
      </c>
      <c r="AT6" s="15">
        <f>SUMIFS(OvoTotal!N:N,OvoTotal!$I:$I,"&lt;="&amp;EOMONTH(OvoTotal!$I$3+360,0),OvoTotal!$AW:$AW,Dados!$AT1)</f>
        <v>0</v>
      </c>
      <c r="AU6" s="15">
        <f>SUMIFS(OvoTotal!N:N,OvoTotal!$I:$I,"&lt;="&amp;EOMONTH(OvoTotal!$I$3+360,0),OvoTotal!$AW:$AW,Dados!$AU1)</f>
        <v>0</v>
      </c>
      <c r="AV6" s="15">
        <f>SUMIFS(OvoTotal!N:N,OvoTotal!$I:$I,"&lt;="&amp;EOMONTH(OvoTotal!$I$3+360,0),OvoTotal!$AW:$AW,Dados!$AV1)</f>
        <v>0</v>
      </c>
      <c r="AW6" s="15">
        <f>SUMIFS(OvoTotal!N:N,OvoTotal!$I:$I,"&lt;="&amp;EOMONTH(OvoTotal!$I$3+360,0),OvoTotal!$AW:$AW,Dados!$AW1)</f>
        <v>0</v>
      </c>
      <c r="AX6" s="15">
        <f>SUMIFS(OvoTotal!N:N,OvoTotal!$I:$I,"&lt;="&amp;EOMONTH(OvoTotal!$I$3+360,0),OvoTotal!$AW:$AW,Dados!$AX1)</f>
        <v>0</v>
      </c>
      <c r="AY6" s="15">
        <f>SUMIFS(OvoTotal!N:N,OvoTotal!$I:$I,"&lt;="&amp;EOMONTH(OvoTotal!$I$3+360,0),OvoTotal!$AW:$AW,Dados!$AY1)</f>
        <v>0</v>
      </c>
      <c r="AZ6" s="15">
        <f>SUMIFS(OvoTotal!N:N,OvoTotal!$I:$I,"&lt;="&amp;EOMONTH(OvoTotal!$I$3+360,0),OvoTotal!$AW:$AW,Dados!$AZ1)</f>
        <v>0</v>
      </c>
      <c r="BA6" s="15">
        <f>SUMIFS(OvoTotal!N:N,OvoTotal!$I:$I,"&lt;="&amp;EOMONTH(OvoTotal!$I$3+360,0),OvoTotal!$AW:$AW,Dados!$BA1)</f>
        <v>0</v>
      </c>
      <c r="BB6" s="15">
        <f>SUMIFS(OvoTotal!N:N,OvoTotal!$I:$I,"&lt;="&amp;EOMONTH(OvoTotal!$I$3+360,0),OvoTotal!$AW:$AW,Dados!$BB1)</f>
        <v>0</v>
      </c>
      <c r="BC6" s="15">
        <f>SUMIFS(OvoTotal!N:N,OvoTotal!$I:$I,"&lt;="&amp;EOMONTH(OvoTotal!$I$3+360,0),OvoTotal!$AW:$AW,Dados!$BC1)</f>
        <v>0</v>
      </c>
      <c r="BD6" s="15">
        <f>SUMIFS(OvoTotal!N:N,OvoTotal!$I:$I,"&lt;="&amp;EOMONTH(OvoTotal!$I$3+360,0),OvoTotal!$AW:$AW,Dados!$BD1)</f>
        <v>0</v>
      </c>
      <c r="BF6" s="15">
        <f>SUMIFS(OvoTotal!N:N,OvoTotal!$I:$I,"&gt;="&amp;BF1,OvoTotal!$I:$I,"&lt;="&amp;EOMONTH($BF1,0))</f>
        <v>0</v>
      </c>
      <c r="BG6" s="15">
        <f>SUMIFS(OvoTotal!N:N,OvoTotal!$I:$I,"&gt;="&amp;BG1,OvoTotal!$I:$I,"&lt;="&amp;EOMONTH($BG1,0))</f>
        <v>0</v>
      </c>
      <c r="BH6" s="15">
        <f>SUMIFS(OvoTotal!N:N,OvoTotal!$I:$I,"&gt;="&amp;BH1,OvoTotal!$I:$I,"&lt;="&amp;EOMONTH($BH1,0))</f>
        <v>0</v>
      </c>
      <c r="BI6" s="15">
        <f>SUMIFS(OvoTotal!N:N,OvoTotal!$I:$I,"&gt;="&amp;BI1,OvoTotal!$I:$I,"&lt;="&amp;EOMONTH($BI1,0))</f>
        <v>0</v>
      </c>
      <c r="BJ6" s="15">
        <f>SUMIFS(OvoTotal!N:N,OvoTotal!$I:$I,"&gt;="&amp;BJ1,OvoTotal!$I:$I,"&lt;="&amp;EOMONTH($BJ1,0))</f>
        <v>0</v>
      </c>
      <c r="BK6" s="15">
        <f>SUMIFS(OvoTotal!N:N,OvoTotal!$I:$I,"&gt;="&amp;BK1,OvoTotal!$I:$I,"&lt;="&amp;EOMONTH($BK1,0))</f>
        <v>0</v>
      </c>
      <c r="BL6" s="15">
        <f>SUMIFS(OvoTotal!N:N,OvoTotal!$I:$I,"&gt;="&amp;BL1,OvoTotal!$I:$I,"&lt;="&amp;EOMONTH($BL1,0))</f>
        <v>0</v>
      </c>
      <c r="BM6" s="15">
        <f>SUMIFS(OvoTotal!N:N,OvoTotal!$I:$I,"&gt;="&amp;BM1,OvoTotal!$I:$I,"&lt;="&amp;EOMONTH($BM1,0))</f>
        <v>0</v>
      </c>
      <c r="BN6" s="15">
        <f>SUMIFS(OvoTotal!N:N,OvoTotal!$I:$I,"&gt;="&amp;BN1,OvoTotal!$I:$I,"&lt;="&amp;EOMONTH($BN1,0))</f>
        <v>0</v>
      </c>
      <c r="BO6" s="15">
        <f>SUMIFS(OvoTotal!N:N,OvoTotal!$I:$I,"&gt;="&amp;BO1,OvoTotal!$I:$I,"&lt;="&amp;EOMONTH($BO1,0))</f>
        <v>0</v>
      </c>
      <c r="BP6" s="15">
        <f>SUMIFS(OvoTotal!N:N,OvoTotal!$I:$I,"&gt;="&amp;BP1,OvoTotal!$I:$I,"&lt;="&amp;EOMONTH($BP1,0))</f>
        <v>0</v>
      </c>
      <c r="BQ6" s="15">
        <f>SUMIFS(OvoTotal!N:N,OvoTotal!$I:$I,"&gt;="&amp;BQ1,OvoTotal!$I:$I,"&lt;="&amp;EOMONTH($BQ1,0))</f>
        <v>0</v>
      </c>
    </row>
    <row r="7" spans="1:69" outlineLevel="1" x14ac:dyDescent="0.15">
      <c r="A7" s="12" t="s">
        <v>53</v>
      </c>
      <c r="B7" s="14" t="str">
        <f>OvoTotal!O2</f>
        <v>SJ F2 B 521 R</v>
      </c>
      <c r="C7" s="15">
        <f>SUMIFS(OvoTotal!O:O,OvoTotal!$I:$I,"&lt;="&amp;EOMONTH(OvoTotal!$I$3+360,0),OvoTotal!$AW:$AW,Dados!$C1)</f>
        <v>7701.7292905508393</v>
      </c>
      <c r="D7" s="15">
        <f>SUMIFS(OvoTotal!O:O,OvoTotal!$I:$I,"&lt;="&amp;EOMONTH(OvoTotal!$I$3+360,0),OvoTotal!$AW:$AW,Dados!$D1)</f>
        <v>78941.663398989564</v>
      </c>
      <c r="E7" s="15">
        <f>SUMIFS(OvoTotal!O:O,OvoTotal!$I:$I,"&lt;="&amp;EOMONTH(OvoTotal!$I$3+360,0),OvoTotal!$AW:$AW,Dados!$E1)</f>
        <v>182509.39780069079</v>
      </c>
      <c r="F7" s="15">
        <f>SUMIFS(OvoTotal!O:O,OvoTotal!$I:$I,"&lt;="&amp;EOMONTH(OvoTotal!$I$3+360,0),OvoTotal!$AW:$AW,Dados!$F1)</f>
        <v>257041.37437794934</v>
      </c>
      <c r="G7" s="15">
        <f>SUMIFS(OvoTotal!O:O,OvoTotal!$I:$I,"&lt;="&amp;EOMONTH(OvoTotal!$I$3+360,0),OvoTotal!$AW:$AW,Dados!$G1)</f>
        <v>288563.67758553172</v>
      </c>
      <c r="H7" s="15">
        <f>SUMIFS(OvoTotal!O:O,OvoTotal!$I:$I,"&lt;="&amp;EOMONTH(OvoTotal!$I$3+360,0),OvoTotal!$AW:$AW,Dados!$H1)</f>
        <v>305732.21561344317</v>
      </c>
      <c r="I7" s="15">
        <f>SUMIFS(OvoTotal!O:O,OvoTotal!$I:$I,"&lt;="&amp;EOMONTH(OvoTotal!$I$3+360,0),OvoTotal!$AW:$AW,Dados!$I1)</f>
        <v>301541.98204858135</v>
      </c>
      <c r="J7" s="15">
        <f>SUMIFS(OvoTotal!O:O,OvoTotal!$I:$I,"&lt;="&amp;EOMONTH(OvoTotal!$I$3+360,0),OvoTotal!$AW:$AW,Dados!$J1)</f>
        <v>297368.01411325461</v>
      </c>
      <c r="K7" s="15">
        <f>SUMIFS(OvoTotal!O:O,OvoTotal!$I:$I,"&lt;="&amp;EOMONTH(OvoTotal!$I$3+360,0),OvoTotal!$AW:$AW,Dados!$K1)</f>
        <v>293210.2619393536</v>
      </c>
      <c r="L7" s="15">
        <f>SUMIFS(OvoTotal!O:O,OvoTotal!$I:$I,"&lt;="&amp;EOMONTH(OvoTotal!$I$3+360,0),OvoTotal!$AW:$AW,Dados!$L1)</f>
        <v>289068.67579654994</v>
      </c>
      <c r="M7" s="15">
        <f>SUMIFS(OvoTotal!O:O,OvoTotal!$I:$I,"&lt;="&amp;EOMONTH(OvoTotal!$I$3+360,0),OvoTotal!$AW:$AW,Dados!$M1)</f>
        <v>284943.20609193685</v>
      </c>
      <c r="N7" s="15">
        <f>SUMIFS(OvoTotal!O:O,OvoTotal!$I:$I,"&lt;="&amp;EOMONTH(OvoTotal!$I$3+360,0),OvoTotal!$AW:$AW,Dados!$N1)</f>
        <v>280833.80336967146</v>
      </c>
      <c r="O7" s="15">
        <f>SUMIFS(OvoTotal!O:O,OvoTotal!$I:$I,"&lt;="&amp;EOMONTH(OvoTotal!$I$3+360,0),OvoTotal!$AW:$AW,Dados!$O1)</f>
        <v>276740.41831061739</v>
      </c>
      <c r="P7" s="15">
        <f>SUMIFS(OvoTotal!O:O,OvoTotal!$I:$I,"&lt;="&amp;EOMONTH(OvoTotal!$I$3+360,0),OvoTotal!$AW:$AW,Dados!$P1)</f>
        <v>272663.00173198862</v>
      </c>
      <c r="Q7" s="15">
        <f>SUMIFS(OvoTotal!O:O,OvoTotal!$I:$I,"&lt;="&amp;EOMONTH(OvoTotal!$I$3+360,0),OvoTotal!$AW:$AW,Dados!$Q1)</f>
        <v>268601.50458699476</v>
      </c>
      <c r="R7" s="15">
        <f>SUMIFS(OvoTotal!O:O,OvoTotal!$I:$I,"&lt;="&amp;EOMONTH(OvoTotal!$I$3+360,0),OvoTotal!$AW:$AW,Dados!$R1)</f>
        <v>264555.87796448555</v>
      </c>
      <c r="S7" s="15">
        <f>SUMIFS(OvoTotal!O:O,OvoTotal!$I:$I,"&lt;="&amp;EOMONTH(OvoTotal!$I$3+360,0),OvoTotal!$AW:$AW,Dados!$S1)</f>
        <v>260526.07308859832</v>
      </c>
      <c r="T7" s="15">
        <f>SUMIFS(OvoTotal!O:O,OvoTotal!$I:$I,"&lt;="&amp;EOMONTH(OvoTotal!$I$3+360,0),OvoTotal!$AW:$AW,Dados!$T1)</f>
        <v>256512.04131840475</v>
      </c>
      <c r="U7" s="15">
        <f>SUMIFS(OvoTotal!O:O,OvoTotal!$I:$I,"&lt;="&amp;EOMONTH(OvoTotal!$I$3+360,0),OvoTotal!$AW:$AW,Dados!$U1)</f>
        <v>252513.73414755944</v>
      </c>
      <c r="V7" s="15">
        <f>SUMIFS(OvoTotal!O:O,OvoTotal!$I:$I,"&lt;="&amp;EOMONTH(OvoTotal!$I$3+360,0),OvoTotal!$AW:$AW,Dados!$V1)</f>
        <v>248531.10320394876</v>
      </c>
      <c r="W7" s="15">
        <f>SUMIFS(OvoTotal!O:O,OvoTotal!$I:$I,"&lt;="&amp;EOMONTH(OvoTotal!$I$3+360,0),OvoTotal!$AW:$AW,Dados!$W1)</f>
        <v>244564.10024934111</v>
      </c>
      <c r="X7" s="15">
        <f>SUMIFS(OvoTotal!O:O,OvoTotal!$I:$I,"&lt;="&amp;EOMONTH(OvoTotal!$I$3+360,0),OvoTotal!$AW:$AW,Dados!$X1)</f>
        <v>240612.67717903754</v>
      </c>
      <c r="Y7" s="15">
        <f>SUMIFS(OvoTotal!O:O,OvoTotal!$I:$I,"&lt;="&amp;EOMONTH(OvoTotal!$I$3+360,0),OvoTotal!$AW:$AW,Dados!$Y1)</f>
        <v>236676.78602152379</v>
      </c>
      <c r="Z7" s="15">
        <f>SUMIFS(OvoTotal!O:O,OvoTotal!$I:$I,"&lt;="&amp;EOMONTH(OvoTotal!$I$3+360,0),OvoTotal!$AW:$AW,Dados!$Z1)</f>
        <v>232756.37893812283</v>
      </c>
      <c r="AA7" s="15">
        <f>SUMIFS(OvoTotal!O:O,OvoTotal!$I:$I,"&lt;="&amp;EOMONTH(OvoTotal!$I$3+360,0),OvoTotal!$AW:$AW,Dados!$AA1)</f>
        <v>228851.40822264808</v>
      </c>
      <c r="AB7" s="15">
        <f>SUMIFS(OvoTotal!O:O,OvoTotal!$I:$I,"&lt;="&amp;EOMONTH(OvoTotal!$I$3+360,0),OvoTotal!$AW:$AW,Dados!$AB1)</f>
        <v>224961.82630105823</v>
      </c>
      <c r="AC7" s="15">
        <f>SUMIFS(OvoTotal!O:O,OvoTotal!$I:$I,"&lt;="&amp;EOMONTH(OvoTotal!$I$3+360,0),OvoTotal!$AW:$AW,Dados!$AC1)</f>
        <v>221087.58573111214</v>
      </c>
      <c r="AD7" s="15">
        <f>SUMIFS(OvoTotal!O:O,OvoTotal!$I:$I,"&lt;="&amp;EOMONTH(OvoTotal!$I$3+360,0),OvoTotal!$AW:$AW,Dados!$AD1)</f>
        <v>217228.63920202517</v>
      </c>
      <c r="AE7" s="15">
        <f>SUMIFS(OvoTotal!O:O,OvoTotal!$I:$I,"&lt;="&amp;EOMONTH(OvoTotal!$I$3+360,0),OvoTotal!$AW:$AW,Dados!$AE1)</f>
        <v>213384.93953412602</v>
      </c>
      <c r="AF7" s="15">
        <f>SUMIFS(OvoTotal!O:O,OvoTotal!$I:$I,"&lt;="&amp;EOMONTH(OvoTotal!$I$3+360,0),OvoTotal!$AW:$AW,Dados!$AF1)</f>
        <v>209556.43967851446</v>
      </c>
      <c r="AG7" s="15">
        <f>SUMIFS(OvoTotal!O:O,OvoTotal!$I:$I,"&lt;="&amp;EOMONTH(OvoTotal!$I$3+360,0),OvoTotal!$AW:$AW,Dados!$AG1)</f>
        <v>205743.09271672042</v>
      </c>
      <c r="AH7" s="15">
        <f>SUMIFS(OvoTotal!O:O,OvoTotal!$I:$I,"&lt;="&amp;EOMONTH(OvoTotal!$I$3+360,0),OvoTotal!$AW:$AW,Dados!$AH1)</f>
        <v>201944.85186036309</v>
      </c>
      <c r="AI7" s="15">
        <f>SUMIFS(OvoTotal!O:O,OvoTotal!$I:$I,"&lt;="&amp;EOMONTH(OvoTotal!$I$3+360,0),OvoTotal!$AW:$AW,Dados!$AI1)</f>
        <v>198161.67045081159</v>
      </c>
      <c r="AJ7" s="15">
        <f>SUMIFS(OvoTotal!O:O,OvoTotal!$I:$I,"&lt;="&amp;EOMONTH(OvoTotal!$I$3+360,0),OvoTotal!$AW:$AW,Dados!$AJ1)</f>
        <v>194393.50195884606</v>
      </c>
      <c r="AK7" s="33">
        <f>SUMIFS(OvoTotal!O:O,OvoTotal!$I:$I,"&lt;="&amp;EOMONTH(OvoTotal!$I$3+360,0),OvoTotal!$AW:$AW,Dados!$AK1)</f>
        <v>190640.29998431986</v>
      </c>
      <c r="AL7" s="15">
        <f>SUMIFS(OvoTotal!O:O,OvoTotal!$I:$I,"&lt;="&amp;EOMONTH(OvoTotal!$I$3+360,0),OvoTotal!$AW:$AW,Dados!$AL1)</f>
        <v>186902.01825582259</v>
      </c>
      <c r="AM7" s="15">
        <f>SUMIFS(OvoTotal!O:O,OvoTotal!$I:$I,"&lt;="&amp;EOMONTH(OvoTotal!$I$3+360,0),OvoTotal!$AW:$AW,Dados!$AM1)</f>
        <v>183178.61063034384</v>
      </c>
      <c r="AN7" s="15">
        <f>SUMIFS(OvoTotal!O:O,OvoTotal!$I:$I,"&lt;="&amp;EOMONTH(OvoTotal!$I$3+360,0),OvoTotal!$AW:$AW,Dados!$AN1)</f>
        <v>179470.0310929376</v>
      </c>
      <c r="AO7" s="15">
        <f>SUMIFS(OvoTotal!O:O,OvoTotal!$I:$I,"&lt;="&amp;EOMONTH(OvoTotal!$I$3+360,0),OvoTotal!$AW:$AW,Dados!$AO1)</f>
        <v>175776.23375638807</v>
      </c>
      <c r="AP7" s="15">
        <f>SUMIFS(OvoTotal!O:O,OvoTotal!$I:$I,"&lt;="&amp;EOMONTH(OvoTotal!$I$3+360,0),OvoTotal!$AW:$AW,Dados!$AP1)</f>
        <v>172097.17286087599</v>
      </c>
      <c r="AQ7" s="33">
        <f>SUMIFS(OvoTotal!O:O,OvoTotal!$I:$I,"&lt;="&amp;EOMONTH(OvoTotal!$I$3+360,0),OvoTotal!$AW:$AW,Dados!$AQ1)</f>
        <v>168432.80277364556</v>
      </c>
      <c r="AR7" s="15">
        <f>SUMIFS(OvoTotal!O:O,OvoTotal!$I:$I,"&lt;="&amp;EOMONTH(OvoTotal!$I$3+360,0),OvoTotal!$AW:$AW,Dados!$AR1)</f>
        <v>161487.4164288991</v>
      </c>
      <c r="AS7" s="15">
        <f>SUMIFS(OvoTotal!O:O,OvoTotal!$I:$I,"&lt;="&amp;EOMONTH(OvoTotal!$I$3+360,0),OvoTotal!$AW:$AW,Dados!$AS1)</f>
        <v>0</v>
      </c>
      <c r="AT7" s="15">
        <f>SUMIFS(OvoTotal!O:O,OvoTotal!$I:$I,"&lt;="&amp;EOMONTH(OvoTotal!$I$3+360,0),OvoTotal!$AW:$AW,Dados!$AT1)</f>
        <v>0</v>
      </c>
      <c r="AU7" s="15">
        <f>SUMIFS(OvoTotal!O:O,OvoTotal!$I:$I,"&lt;="&amp;EOMONTH(OvoTotal!$I$3+360,0),OvoTotal!$AW:$AW,Dados!$AU1)</f>
        <v>0</v>
      </c>
      <c r="AV7" s="15">
        <f>SUMIFS(OvoTotal!O:O,OvoTotal!$I:$I,"&lt;="&amp;EOMONTH(OvoTotal!$I$3+360,0),OvoTotal!$AW:$AW,Dados!$AV1)</f>
        <v>0</v>
      </c>
      <c r="AW7" s="15">
        <f>SUMIFS(OvoTotal!O:O,OvoTotal!$I:$I,"&lt;="&amp;EOMONTH(OvoTotal!$I$3+360,0),OvoTotal!$AW:$AW,Dados!$AW1)</f>
        <v>0</v>
      </c>
      <c r="AX7" s="15">
        <f>SUMIFS(OvoTotal!O:O,OvoTotal!$I:$I,"&lt;="&amp;EOMONTH(OvoTotal!$I$3+360,0),OvoTotal!$AW:$AW,Dados!$AX1)</f>
        <v>0</v>
      </c>
      <c r="AY7" s="15">
        <f>SUMIFS(OvoTotal!O:O,OvoTotal!$I:$I,"&lt;="&amp;EOMONTH(OvoTotal!$I$3+360,0),OvoTotal!$AW:$AW,Dados!$AY1)</f>
        <v>0</v>
      </c>
      <c r="AZ7" s="15">
        <f>SUMIFS(OvoTotal!O:O,OvoTotal!$I:$I,"&lt;="&amp;EOMONTH(OvoTotal!$I$3+360,0),OvoTotal!$AW:$AW,Dados!$AZ1)</f>
        <v>0</v>
      </c>
      <c r="BA7" s="15">
        <f>SUMIFS(OvoTotal!O:O,OvoTotal!$I:$I,"&lt;="&amp;EOMONTH(OvoTotal!$I$3+360,0),OvoTotal!$AW:$AW,Dados!$BA1)</f>
        <v>0</v>
      </c>
      <c r="BB7" s="15">
        <f>SUMIFS(OvoTotal!O:O,OvoTotal!$I:$I,"&lt;="&amp;EOMONTH(OvoTotal!$I$3+360,0),OvoTotal!$AW:$AW,Dados!$BB1)</f>
        <v>0</v>
      </c>
      <c r="BC7" s="15">
        <f>SUMIFS(OvoTotal!O:O,OvoTotal!$I:$I,"&lt;="&amp;EOMONTH(OvoTotal!$I$3+360,0),OvoTotal!$AW:$AW,Dados!$BC1)</f>
        <v>0</v>
      </c>
      <c r="BD7" s="15">
        <f>SUMIFS(OvoTotal!O:O,OvoTotal!$I:$I,"&lt;="&amp;EOMONTH(OvoTotal!$I$3+360,0),OvoTotal!$AW:$AW,Dados!$BD1)</f>
        <v>0</v>
      </c>
      <c r="BF7" s="15">
        <f>SUMIFS(OvoTotal!O:O,OvoTotal!$I:$I,"&gt;="&amp;BF1,OvoTotal!$I:$I,"&lt;="&amp;EOMONTH($BF1,0))</f>
        <v>0</v>
      </c>
      <c r="BG7" s="15">
        <f>SUMIFS(OvoTotal!O:O,OvoTotal!$I:$I,"&gt;="&amp;BG1,OvoTotal!$I:$I,"&lt;="&amp;EOMONTH($BG1,0))</f>
        <v>0</v>
      </c>
      <c r="BH7" s="15">
        <f>SUMIFS(OvoTotal!O:O,OvoTotal!$I:$I,"&gt;="&amp;BH1,OvoTotal!$I:$I,"&lt;="&amp;EOMONTH($BH1,0))</f>
        <v>0</v>
      </c>
      <c r="BI7" s="15">
        <f>SUMIFS(OvoTotal!O:O,OvoTotal!$I:$I,"&gt;="&amp;BI1,OvoTotal!$I:$I,"&lt;="&amp;EOMONTH($BI1,0))</f>
        <v>0</v>
      </c>
      <c r="BJ7" s="15">
        <f>SUMIFS(OvoTotal!O:O,OvoTotal!$I:$I,"&gt;="&amp;BJ1,OvoTotal!$I:$I,"&lt;="&amp;EOMONTH($BJ1,0))</f>
        <v>0</v>
      </c>
      <c r="BK7" s="15">
        <f>SUMIFS(OvoTotal!O:O,OvoTotal!$I:$I,"&gt;="&amp;BK1,OvoTotal!$I:$I,"&lt;="&amp;EOMONTH($BK1,0))</f>
        <v>0</v>
      </c>
      <c r="BL7" s="15">
        <f>SUMIFS(OvoTotal!O:O,OvoTotal!$I:$I,"&gt;="&amp;BL1,OvoTotal!$I:$I,"&lt;="&amp;EOMONTH($BL1,0))</f>
        <v>0</v>
      </c>
      <c r="BM7" s="15">
        <f>SUMIFS(OvoTotal!O:O,OvoTotal!$I:$I,"&gt;="&amp;BM1,OvoTotal!$I:$I,"&lt;="&amp;EOMONTH($BM1,0))</f>
        <v>0</v>
      </c>
      <c r="BN7" s="15">
        <f>SUMIFS(OvoTotal!O:O,OvoTotal!$I:$I,"&gt;="&amp;BN1,OvoTotal!$I:$I,"&lt;="&amp;EOMONTH($BN1,0))</f>
        <v>0</v>
      </c>
      <c r="BO7" s="15">
        <f>SUMIFS(OvoTotal!O:O,OvoTotal!$I:$I,"&gt;="&amp;BO1,OvoTotal!$I:$I,"&lt;="&amp;EOMONTH($BO1,0))</f>
        <v>0</v>
      </c>
      <c r="BP7" s="15">
        <f>SUMIFS(OvoTotal!O:O,OvoTotal!$I:$I,"&gt;="&amp;BP1,OvoTotal!$I:$I,"&lt;="&amp;EOMONTH($BP1,0))</f>
        <v>0</v>
      </c>
      <c r="BQ7" s="15">
        <f>SUMIFS(OvoTotal!O:O,OvoTotal!$I:$I,"&gt;="&amp;BQ1,OvoTotal!$I:$I,"&lt;="&amp;EOMONTH($BQ1,0))</f>
        <v>0</v>
      </c>
    </row>
    <row r="8" spans="1:69" outlineLevel="1" x14ac:dyDescent="0.15">
      <c r="A8" s="12" t="s">
        <v>53</v>
      </c>
      <c r="B8" s="14" t="str">
        <f>OvoTotal!P2</f>
        <v>SJ F2 A 422 R</v>
      </c>
      <c r="C8" s="15">
        <f>SUMIFS(OvoTotal!P:P,OvoTotal!$I:$I,"&lt;="&amp;EOMONTH(OvoTotal!$I$3+360,0),OvoTotal!$AW:$AW,Dados!$C1)</f>
        <v>0</v>
      </c>
      <c r="D8" s="15">
        <f>SUMIFS(OvoTotal!P:P,OvoTotal!$I:$I,"&lt;="&amp;EOMONTH(OvoTotal!$I$3+360,0),OvoTotal!$AW:$AW,Dados!$D1)</f>
        <v>0</v>
      </c>
      <c r="E8" s="15">
        <f>SUMIFS(OvoTotal!P:P,OvoTotal!$I:$I,"&lt;="&amp;EOMONTH(OvoTotal!$I$3+360,0),OvoTotal!$AW:$AW,Dados!$E1)</f>
        <v>0</v>
      </c>
      <c r="F8" s="15">
        <f>SUMIFS(OvoTotal!P:P,OvoTotal!$I:$I,"&lt;="&amp;EOMONTH(OvoTotal!$I$3+360,0),OvoTotal!$AW:$AW,Dados!$F1)</f>
        <v>0</v>
      </c>
      <c r="G8" s="15">
        <f>SUMIFS(OvoTotal!P:P,OvoTotal!$I:$I,"&lt;="&amp;EOMONTH(OvoTotal!$I$3+360,0),OvoTotal!$AW:$AW,Dados!$G1)</f>
        <v>0</v>
      </c>
      <c r="H8" s="15">
        <f>SUMIFS(OvoTotal!P:P,OvoTotal!$I:$I,"&lt;="&amp;EOMONTH(OvoTotal!$I$3+360,0),OvoTotal!$AW:$AW,Dados!$H1)</f>
        <v>0</v>
      </c>
      <c r="I8" s="15">
        <f>SUMIFS(OvoTotal!P:P,OvoTotal!$I:$I,"&lt;="&amp;EOMONTH(OvoTotal!$I$3+360,0),OvoTotal!$AW:$AW,Dados!$I1)</f>
        <v>0</v>
      </c>
      <c r="J8" s="15">
        <f>SUMIFS(OvoTotal!P:P,OvoTotal!$I:$I,"&lt;="&amp;EOMONTH(OvoTotal!$I$3+360,0),OvoTotal!$AW:$AW,Dados!$J1)</f>
        <v>0</v>
      </c>
      <c r="K8" s="15">
        <f>SUMIFS(OvoTotal!P:P,OvoTotal!$I:$I,"&lt;="&amp;EOMONTH(OvoTotal!$I$3+360,0),OvoTotal!$AW:$AW,Dados!$K1)</f>
        <v>0</v>
      </c>
      <c r="L8" s="15">
        <f>SUMIFS(OvoTotal!P:P,OvoTotal!$I:$I,"&lt;="&amp;EOMONTH(OvoTotal!$I$3+360,0),OvoTotal!$AW:$AW,Dados!$L1)</f>
        <v>0</v>
      </c>
      <c r="M8" s="15">
        <f>SUMIFS(OvoTotal!P:P,OvoTotal!$I:$I,"&lt;="&amp;EOMONTH(OvoTotal!$I$3+360,0),OvoTotal!$AW:$AW,Dados!$M1)</f>
        <v>0</v>
      </c>
      <c r="N8" s="15">
        <f>SUMIFS(OvoTotal!P:P,OvoTotal!$I:$I,"&lt;="&amp;EOMONTH(OvoTotal!$I$3+360,0),OvoTotal!$AW:$AW,Dados!$N1)</f>
        <v>0</v>
      </c>
      <c r="O8" s="15">
        <f>SUMIFS(OvoTotal!P:P,OvoTotal!$I:$I,"&lt;="&amp;EOMONTH(OvoTotal!$I$3+360,0),OvoTotal!$AW:$AW,Dados!$O1)</f>
        <v>0</v>
      </c>
      <c r="P8" s="15">
        <f>SUMIFS(OvoTotal!P:P,OvoTotal!$I:$I,"&lt;="&amp;EOMONTH(OvoTotal!$I$3+360,0),OvoTotal!$AW:$AW,Dados!$P1)</f>
        <v>0</v>
      </c>
      <c r="Q8" s="15">
        <f>SUMIFS(OvoTotal!P:P,OvoTotal!$I:$I,"&lt;="&amp;EOMONTH(OvoTotal!$I$3+360,0),OvoTotal!$AW:$AW,Dados!$Q1)</f>
        <v>0</v>
      </c>
      <c r="R8" s="15">
        <f>SUMIFS(OvoTotal!P:P,OvoTotal!$I:$I,"&lt;="&amp;EOMONTH(OvoTotal!$I$3+360,0),OvoTotal!$AW:$AW,Dados!$R1)</f>
        <v>0</v>
      </c>
      <c r="S8" s="15">
        <f>SUMIFS(OvoTotal!P:P,OvoTotal!$I:$I,"&lt;="&amp;EOMONTH(OvoTotal!$I$3+360,0),OvoTotal!$AW:$AW,Dados!$S1)</f>
        <v>0</v>
      </c>
      <c r="T8" s="15">
        <f>SUMIFS(OvoTotal!P:P,OvoTotal!$I:$I,"&lt;="&amp;EOMONTH(OvoTotal!$I$3+360,0),OvoTotal!$AW:$AW,Dados!$T1)</f>
        <v>0</v>
      </c>
      <c r="U8" s="15">
        <f>SUMIFS(OvoTotal!P:P,OvoTotal!$I:$I,"&lt;="&amp;EOMONTH(OvoTotal!$I$3+360,0),OvoTotal!$AW:$AW,Dados!$U1)</f>
        <v>0</v>
      </c>
      <c r="V8" s="15">
        <f>SUMIFS(OvoTotal!P:P,OvoTotal!$I:$I,"&lt;="&amp;EOMONTH(OvoTotal!$I$3+360,0),OvoTotal!$AW:$AW,Dados!$V1)</f>
        <v>0</v>
      </c>
      <c r="W8" s="15">
        <f>SUMIFS(OvoTotal!P:P,OvoTotal!$I:$I,"&lt;="&amp;EOMONTH(OvoTotal!$I$3+360,0),OvoTotal!$AW:$AW,Dados!$W1)</f>
        <v>0</v>
      </c>
      <c r="X8" s="15">
        <f>SUMIFS(OvoTotal!P:P,OvoTotal!$I:$I,"&lt;="&amp;EOMONTH(OvoTotal!$I$3+360,0),OvoTotal!$AW:$AW,Dados!$X1)</f>
        <v>0</v>
      </c>
      <c r="Y8" s="15">
        <f>SUMIFS(OvoTotal!P:P,OvoTotal!$I:$I,"&lt;="&amp;EOMONTH(OvoTotal!$I$3+360,0),OvoTotal!$AW:$AW,Dados!$Y1)</f>
        <v>0</v>
      </c>
      <c r="Z8" s="15">
        <f>SUMIFS(OvoTotal!P:P,OvoTotal!$I:$I,"&lt;="&amp;EOMONTH(OvoTotal!$I$3+360,0),OvoTotal!$AW:$AW,Dados!$Z1)</f>
        <v>0</v>
      </c>
      <c r="AA8" s="15">
        <f>SUMIFS(OvoTotal!P:P,OvoTotal!$I:$I,"&lt;="&amp;EOMONTH(OvoTotal!$I$3+360,0),OvoTotal!$AW:$AW,Dados!$AA1)</f>
        <v>0</v>
      </c>
      <c r="AB8" s="15">
        <f>SUMIFS(OvoTotal!P:P,OvoTotal!$I:$I,"&lt;="&amp;EOMONTH(OvoTotal!$I$3+360,0),OvoTotal!$AW:$AW,Dados!$AB1)</f>
        <v>0</v>
      </c>
      <c r="AC8" s="15">
        <f>SUMIFS(OvoTotal!P:P,OvoTotal!$I:$I,"&lt;="&amp;EOMONTH(OvoTotal!$I$3+360,0),OvoTotal!$AW:$AW,Dados!$AC1)</f>
        <v>0</v>
      </c>
      <c r="AD8" s="15">
        <f>SUMIFS(OvoTotal!P:P,OvoTotal!$I:$I,"&lt;="&amp;EOMONTH(OvoTotal!$I$3+360,0),OvoTotal!$AW:$AW,Dados!$AD1)</f>
        <v>0</v>
      </c>
      <c r="AE8" s="15">
        <f>SUMIFS(OvoTotal!P:P,OvoTotal!$I:$I,"&lt;="&amp;EOMONTH(OvoTotal!$I$3+360,0),OvoTotal!$AW:$AW,Dados!$AE1)</f>
        <v>0</v>
      </c>
      <c r="AF8" s="15">
        <f>SUMIFS(OvoTotal!P:P,OvoTotal!$I:$I,"&lt;="&amp;EOMONTH(OvoTotal!$I$3+360,0),OvoTotal!$AW:$AW,Dados!$AF1)</f>
        <v>0</v>
      </c>
      <c r="AG8" s="15">
        <f>SUMIFS(OvoTotal!P:P,OvoTotal!$I:$I,"&lt;="&amp;EOMONTH(OvoTotal!$I$3+360,0),OvoTotal!$AW:$AW,Dados!$AG1)</f>
        <v>0</v>
      </c>
      <c r="AH8" s="15">
        <f>SUMIFS(OvoTotal!P:P,OvoTotal!$I:$I,"&lt;="&amp;EOMONTH(OvoTotal!$I$3+360,0),OvoTotal!$AW:$AW,Dados!$AH1)</f>
        <v>0</v>
      </c>
      <c r="AI8" s="15">
        <f>SUMIFS(OvoTotal!P:P,OvoTotal!$I:$I,"&lt;="&amp;EOMONTH(OvoTotal!$I$3+360,0),OvoTotal!$AW:$AW,Dados!$AI1)</f>
        <v>0</v>
      </c>
      <c r="AJ8" s="15">
        <f>SUMIFS(OvoTotal!P:P,OvoTotal!$I:$I,"&lt;="&amp;EOMONTH(OvoTotal!$I$3+360,0),OvoTotal!$AW:$AW,Dados!$AJ1)</f>
        <v>0</v>
      </c>
      <c r="AK8" s="33">
        <f>SUMIFS(OvoTotal!P:P,OvoTotal!$I:$I,"&lt;="&amp;EOMONTH(OvoTotal!$I$3+360,0),OvoTotal!$AW:$AW,Dados!$AK1)</f>
        <v>0</v>
      </c>
      <c r="AL8" s="15">
        <f>SUMIFS(OvoTotal!P:P,OvoTotal!$I:$I,"&lt;="&amp;EOMONTH(OvoTotal!$I$3+360,0),OvoTotal!$AW:$AW,Dados!$AL1)</f>
        <v>0</v>
      </c>
      <c r="AM8" s="15">
        <f>SUMIFS(OvoTotal!P:P,OvoTotal!$I:$I,"&lt;="&amp;EOMONTH(OvoTotal!$I$3+360,0),OvoTotal!$AW:$AW,Dados!$AM1)</f>
        <v>0</v>
      </c>
      <c r="AN8" s="15">
        <f>SUMIFS(OvoTotal!P:P,OvoTotal!$I:$I,"&lt;="&amp;EOMONTH(OvoTotal!$I$3+360,0),OvoTotal!$AW:$AW,Dados!$AN1)</f>
        <v>0</v>
      </c>
      <c r="AO8" s="15">
        <f>SUMIFS(OvoTotal!P:P,OvoTotal!$I:$I,"&lt;="&amp;EOMONTH(OvoTotal!$I$3+360,0),OvoTotal!$AW:$AW,Dados!$AO1)</f>
        <v>0</v>
      </c>
      <c r="AP8" s="15">
        <f>SUMIFS(OvoTotal!P:P,OvoTotal!$I:$I,"&lt;="&amp;EOMONTH(OvoTotal!$I$3+360,0),OvoTotal!$AW:$AW,Dados!$AP1)</f>
        <v>0</v>
      </c>
      <c r="AQ8" s="33">
        <f>SUMIFS(OvoTotal!P:P,OvoTotal!$I:$I,"&lt;="&amp;EOMONTH(OvoTotal!$I$3+360,0),OvoTotal!$AW:$AW,Dados!$AQ1)</f>
        <v>0</v>
      </c>
      <c r="AR8" s="15">
        <f>SUMIFS(OvoTotal!P:P,OvoTotal!$I:$I,"&lt;="&amp;EOMONTH(OvoTotal!$I$3+360,0),OvoTotal!$AW:$AW,Dados!$AR1)</f>
        <v>0</v>
      </c>
      <c r="AS8" s="15">
        <f>SUMIFS(OvoTotal!P:P,OvoTotal!$I:$I,"&lt;="&amp;EOMONTH(OvoTotal!$I$3+360,0),OvoTotal!$AW:$AW,Dados!$AS1)</f>
        <v>0</v>
      </c>
      <c r="AT8" s="15">
        <f>SUMIFS(OvoTotal!P:P,OvoTotal!$I:$I,"&lt;="&amp;EOMONTH(OvoTotal!$I$3+360,0),OvoTotal!$AW:$AW,Dados!$AT1)</f>
        <v>0</v>
      </c>
      <c r="AU8" s="15">
        <f>SUMIFS(OvoTotal!P:P,OvoTotal!$I:$I,"&lt;="&amp;EOMONTH(OvoTotal!$I$3+360,0),OvoTotal!$AW:$AW,Dados!$AU1)</f>
        <v>0</v>
      </c>
      <c r="AV8" s="15">
        <f>SUMIFS(OvoTotal!P:P,OvoTotal!$I:$I,"&lt;="&amp;EOMONTH(OvoTotal!$I$3+360,0),OvoTotal!$AW:$AW,Dados!$AV1)</f>
        <v>0</v>
      </c>
      <c r="AW8" s="15">
        <f>SUMIFS(OvoTotal!P:P,OvoTotal!$I:$I,"&lt;="&amp;EOMONTH(OvoTotal!$I$3+360,0),OvoTotal!$AW:$AW,Dados!$AW1)</f>
        <v>0</v>
      </c>
      <c r="AX8" s="15">
        <f>SUMIFS(OvoTotal!P:P,OvoTotal!$I:$I,"&lt;="&amp;EOMONTH(OvoTotal!$I$3+360,0),OvoTotal!$AW:$AW,Dados!$AX1)</f>
        <v>0</v>
      </c>
      <c r="AY8" s="15">
        <f>SUMIFS(OvoTotal!P:P,OvoTotal!$I:$I,"&lt;="&amp;EOMONTH(OvoTotal!$I$3+360,0),OvoTotal!$AW:$AW,Dados!$AY1)</f>
        <v>0</v>
      </c>
      <c r="AZ8" s="15">
        <f>SUMIFS(OvoTotal!P:P,OvoTotal!$I:$I,"&lt;="&amp;EOMONTH(OvoTotal!$I$3+360,0),OvoTotal!$AW:$AW,Dados!$AZ1)</f>
        <v>0</v>
      </c>
      <c r="BA8" s="15">
        <f>SUMIFS(OvoTotal!P:P,OvoTotal!$I:$I,"&lt;="&amp;EOMONTH(OvoTotal!$I$3+360,0),OvoTotal!$AW:$AW,Dados!$BA1)</f>
        <v>6194.4913512512712</v>
      </c>
      <c r="BB8" s="15">
        <f>SUMIFS(OvoTotal!P:P,OvoTotal!$I:$I,"&lt;="&amp;EOMONTH(OvoTotal!$I$3+360,0),OvoTotal!$AW:$AW,Dados!$BB1)</f>
        <v>35509.88752151739</v>
      </c>
      <c r="BC8" s="15">
        <f>SUMIFS(OvoTotal!P:P,OvoTotal!$I:$I,"&lt;="&amp;EOMONTH(OvoTotal!$I$3+360,0),OvoTotal!$AW:$AW,Dados!$BC1)</f>
        <v>68251.923656936429</v>
      </c>
      <c r="BD8" s="15">
        <f>SUMIFS(OvoTotal!P:P,OvoTotal!$I:$I,"&lt;="&amp;EOMONTH(OvoTotal!$I$3+360,0),OvoTotal!$AW:$AW,Dados!$BD1)</f>
        <v>0</v>
      </c>
      <c r="BF8" s="15">
        <f>SUMIFS(OvoTotal!P:P,OvoTotal!$I:$I,"&gt;="&amp;BF1,OvoTotal!$I:$I,"&lt;="&amp;EOMONTH($BF1,0))</f>
        <v>0</v>
      </c>
      <c r="BG8" s="15">
        <f>SUMIFS(OvoTotal!P:P,OvoTotal!$I:$I,"&gt;="&amp;BG1,OvoTotal!$I:$I,"&lt;="&amp;EOMONTH($BG1,0))</f>
        <v>0</v>
      </c>
      <c r="BH8" s="15">
        <f>SUMIFS(OvoTotal!P:P,OvoTotal!$I:$I,"&gt;="&amp;BH1,OvoTotal!$I:$I,"&lt;="&amp;EOMONTH($BH1,0))</f>
        <v>0</v>
      </c>
      <c r="BI8" s="15">
        <f>SUMIFS(OvoTotal!P:P,OvoTotal!$I:$I,"&gt;="&amp;BI1,OvoTotal!$I:$I,"&lt;="&amp;EOMONTH($BI1,0))</f>
        <v>0</v>
      </c>
      <c r="BJ8" s="15">
        <f>SUMIFS(OvoTotal!P:P,OvoTotal!$I:$I,"&gt;="&amp;BJ1,OvoTotal!$I:$I,"&lt;="&amp;EOMONTH($BJ1,0))</f>
        <v>0</v>
      </c>
      <c r="BK8" s="15">
        <f>SUMIFS(OvoTotal!P:P,OvoTotal!$I:$I,"&gt;="&amp;BK1,OvoTotal!$I:$I,"&lt;="&amp;EOMONTH($BK1,0))</f>
        <v>0</v>
      </c>
      <c r="BL8" s="15">
        <f>SUMIFS(OvoTotal!P:P,OvoTotal!$I:$I,"&gt;="&amp;BL1,OvoTotal!$I:$I,"&lt;="&amp;EOMONTH($BL1,0))</f>
        <v>0</v>
      </c>
      <c r="BM8" s="15">
        <f>SUMIFS(OvoTotal!P:P,OvoTotal!$I:$I,"&gt;="&amp;BM1,OvoTotal!$I:$I,"&lt;="&amp;EOMONTH($BM1,0))</f>
        <v>0</v>
      </c>
      <c r="BN8" s="15">
        <f>SUMIFS(OvoTotal!P:P,OvoTotal!$I:$I,"&gt;="&amp;BN1,OvoTotal!$I:$I,"&lt;="&amp;EOMONTH($BN1,0))</f>
        <v>0</v>
      </c>
      <c r="BO8" s="15">
        <f>SUMIFS(OvoTotal!P:P,OvoTotal!$I:$I,"&gt;="&amp;BO1,OvoTotal!$I:$I,"&lt;="&amp;EOMONTH($BO1,0))</f>
        <v>0</v>
      </c>
      <c r="BP8" s="15">
        <f>SUMIFS(OvoTotal!P:P,OvoTotal!$I:$I,"&gt;="&amp;BP1,OvoTotal!$I:$I,"&lt;="&amp;EOMONTH($BP1,0))</f>
        <v>0</v>
      </c>
      <c r="BQ8" s="15">
        <f>SUMIFS(OvoTotal!P:P,OvoTotal!$I:$I,"&gt;="&amp;BQ1,OvoTotal!$I:$I,"&lt;="&amp;EOMONTH($BQ1,0))</f>
        <v>0</v>
      </c>
    </row>
    <row r="9" spans="1:69" outlineLevel="1" x14ac:dyDescent="0.15">
      <c r="A9" s="12" t="s">
        <v>53</v>
      </c>
      <c r="B9" s="14" t="str">
        <f>OvoTotal!Q2</f>
        <v>SJ F2 B 522 R</v>
      </c>
      <c r="C9" s="15">
        <f>SUMIFS(OvoTotal!Q:Q,OvoTotal!$I:$I,"&lt;="&amp;EOMONTH(OvoTotal!$I$3+360,0),OvoTotal!$AW:$AW,Dados!$C1)</f>
        <v>0</v>
      </c>
      <c r="D9" s="15">
        <f>SUMIFS(OvoTotal!Q:Q,OvoTotal!$I:$I,"&lt;="&amp;EOMONTH(OvoTotal!$I$3+360,0),OvoTotal!$AW:$AW,Dados!$D1)</f>
        <v>0</v>
      </c>
      <c r="E9" s="15">
        <f>SUMIFS(OvoTotal!Q:Q,OvoTotal!$I:$I,"&lt;="&amp;EOMONTH(OvoTotal!$I$3+360,0),OvoTotal!$AW:$AW,Dados!$E1)</f>
        <v>0</v>
      </c>
      <c r="F9" s="15">
        <f>SUMIFS(OvoTotal!Q:Q,OvoTotal!$I:$I,"&lt;="&amp;EOMONTH(OvoTotal!$I$3+360,0),OvoTotal!$AW:$AW,Dados!$F1)</f>
        <v>0</v>
      </c>
      <c r="G9" s="15">
        <f>SUMIFS(OvoTotal!Q:Q,OvoTotal!$I:$I,"&lt;="&amp;EOMONTH(OvoTotal!$I$3+360,0),OvoTotal!$AW:$AW,Dados!$G1)</f>
        <v>0</v>
      </c>
      <c r="H9" s="15">
        <f>SUMIFS(OvoTotal!Q:Q,OvoTotal!$I:$I,"&lt;="&amp;EOMONTH(OvoTotal!$I$3+360,0),OvoTotal!$AW:$AW,Dados!$H1)</f>
        <v>0</v>
      </c>
      <c r="I9" s="15">
        <f>SUMIFS(OvoTotal!Q:Q,OvoTotal!$I:$I,"&lt;="&amp;EOMONTH(OvoTotal!$I$3+360,0),OvoTotal!$AW:$AW,Dados!$I1)</f>
        <v>0</v>
      </c>
      <c r="J9" s="15">
        <f>SUMIFS(OvoTotal!Q:Q,OvoTotal!$I:$I,"&lt;="&amp;EOMONTH(OvoTotal!$I$3+360,0),OvoTotal!$AW:$AW,Dados!$J1)</f>
        <v>0</v>
      </c>
      <c r="K9" s="15">
        <f>SUMIFS(OvoTotal!Q:Q,OvoTotal!$I:$I,"&lt;="&amp;EOMONTH(OvoTotal!$I$3+360,0),OvoTotal!$AW:$AW,Dados!$K1)</f>
        <v>0</v>
      </c>
      <c r="L9" s="15">
        <f>SUMIFS(OvoTotal!Q:Q,OvoTotal!$I:$I,"&lt;="&amp;EOMONTH(OvoTotal!$I$3+360,0),OvoTotal!$AW:$AW,Dados!$L1)</f>
        <v>0</v>
      </c>
      <c r="M9" s="15">
        <f>SUMIFS(OvoTotal!Q:Q,OvoTotal!$I:$I,"&lt;="&amp;EOMONTH(OvoTotal!$I$3+360,0),OvoTotal!$AW:$AW,Dados!$M1)</f>
        <v>0</v>
      </c>
      <c r="N9" s="15">
        <f>SUMIFS(OvoTotal!Q:Q,OvoTotal!$I:$I,"&lt;="&amp;EOMONTH(OvoTotal!$I$3+360,0),OvoTotal!$AW:$AW,Dados!$N1)</f>
        <v>0</v>
      </c>
      <c r="O9" s="15">
        <f>SUMIFS(OvoTotal!Q:Q,OvoTotal!$I:$I,"&lt;="&amp;EOMONTH(OvoTotal!$I$3+360,0),OvoTotal!$AW:$AW,Dados!$O1)</f>
        <v>0</v>
      </c>
      <c r="P9" s="15">
        <f>SUMIFS(OvoTotal!Q:Q,OvoTotal!$I:$I,"&lt;="&amp;EOMONTH(OvoTotal!$I$3+360,0),OvoTotal!$AW:$AW,Dados!$P1)</f>
        <v>0</v>
      </c>
      <c r="Q9" s="15">
        <f>SUMIFS(OvoTotal!Q:Q,OvoTotal!$I:$I,"&lt;="&amp;EOMONTH(OvoTotal!$I$3+360,0),OvoTotal!$AW:$AW,Dados!$Q1)</f>
        <v>0</v>
      </c>
      <c r="R9" s="15">
        <f>SUMIFS(OvoTotal!Q:Q,OvoTotal!$I:$I,"&lt;="&amp;EOMONTH(OvoTotal!$I$3+360,0),OvoTotal!$AW:$AW,Dados!$R1)</f>
        <v>0</v>
      </c>
      <c r="S9" s="15">
        <f>SUMIFS(OvoTotal!Q:Q,OvoTotal!$I:$I,"&lt;="&amp;EOMONTH(OvoTotal!$I$3+360,0),OvoTotal!$AW:$AW,Dados!$S1)</f>
        <v>0</v>
      </c>
      <c r="T9" s="15">
        <f>SUMIFS(OvoTotal!Q:Q,OvoTotal!$I:$I,"&lt;="&amp;EOMONTH(OvoTotal!$I$3+360,0),OvoTotal!$AW:$AW,Dados!$T1)</f>
        <v>0</v>
      </c>
      <c r="U9" s="15">
        <f>SUMIFS(OvoTotal!Q:Q,OvoTotal!$I:$I,"&lt;="&amp;EOMONTH(OvoTotal!$I$3+360,0),OvoTotal!$AW:$AW,Dados!$U1)</f>
        <v>0</v>
      </c>
      <c r="V9" s="15">
        <f>SUMIFS(OvoTotal!Q:Q,OvoTotal!$I:$I,"&lt;="&amp;EOMONTH(OvoTotal!$I$3+360,0),OvoTotal!$AW:$AW,Dados!$V1)</f>
        <v>0</v>
      </c>
      <c r="W9" s="15">
        <f>SUMIFS(OvoTotal!Q:Q,OvoTotal!$I:$I,"&lt;="&amp;EOMONTH(OvoTotal!$I$3+360,0),OvoTotal!$AW:$AW,Dados!$W1)</f>
        <v>0</v>
      </c>
      <c r="X9" s="15">
        <f>SUMIFS(OvoTotal!Q:Q,OvoTotal!$I:$I,"&lt;="&amp;EOMONTH(OvoTotal!$I$3+360,0),OvoTotal!$AW:$AW,Dados!$X1)</f>
        <v>0</v>
      </c>
      <c r="Y9" s="15">
        <f>SUMIFS(OvoTotal!Q:Q,OvoTotal!$I:$I,"&lt;="&amp;EOMONTH(OvoTotal!$I$3+360,0),OvoTotal!$AW:$AW,Dados!$Y1)</f>
        <v>0</v>
      </c>
      <c r="Z9" s="15">
        <f>SUMIFS(OvoTotal!Q:Q,OvoTotal!$I:$I,"&lt;="&amp;EOMONTH(OvoTotal!$I$3+360,0),OvoTotal!$AW:$AW,Dados!$Z1)</f>
        <v>0</v>
      </c>
      <c r="AA9" s="15">
        <f>SUMIFS(OvoTotal!Q:Q,OvoTotal!$I:$I,"&lt;="&amp;EOMONTH(OvoTotal!$I$3+360,0),OvoTotal!$AW:$AW,Dados!$AA1)</f>
        <v>0</v>
      </c>
      <c r="AB9" s="15">
        <f>SUMIFS(OvoTotal!Q:Q,OvoTotal!$I:$I,"&lt;="&amp;EOMONTH(OvoTotal!$I$3+360,0),OvoTotal!$AW:$AW,Dados!$AB1)</f>
        <v>0</v>
      </c>
      <c r="AC9" s="15">
        <f>SUMIFS(OvoTotal!Q:Q,OvoTotal!$I:$I,"&lt;="&amp;EOMONTH(OvoTotal!$I$3+360,0),OvoTotal!$AW:$AW,Dados!$AC1)</f>
        <v>0</v>
      </c>
      <c r="AD9" s="15">
        <f>SUMIFS(OvoTotal!Q:Q,OvoTotal!$I:$I,"&lt;="&amp;EOMONTH(OvoTotal!$I$3+360,0),OvoTotal!$AW:$AW,Dados!$AD1)</f>
        <v>0</v>
      </c>
      <c r="AE9" s="15">
        <f>SUMIFS(OvoTotal!Q:Q,OvoTotal!$I:$I,"&lt;="&amp;EOMONTH(OvoTotal!$I$3+360,0),OvoTotal!$AW:$AW,Dados!$AE1)</f>
        <v>0</v>
      </c>
      <c r="AF9" s="15">
        <f>SUMIFS(OvoTotal!Q:Q,OvoTotal!$I:$I,"&lt;="&amp;EOMONTH(OvoTotal!$I$3+360,0),OvoTotal!$AW:$AW,Dados!$AF1)</f>
        <v>0</v>
      </c>
      <c r="AG9" s="15">
        <f>SUMIFS(OvoTotal!Q:Q,OvoTotal!$I:$I,"&lt;="&amp;EOMONTH(OvoTotal!$I$3+360,0),OvoTotal!$AW:$AW,Dados!$AG1)</f>
        <v>0</v>
      </c>
      <c r="AH9" s="15">
        <f>SUMIFS(OvoTotal!Q:Q,OvoTotal!$I:$I,"&lt;="&amp;EOMONTH(OvoTotal!$I$3+360,0),OvoTotal!$AW:$AW,Dados!$AH1)</f>
        <v>0</v>
      </c>
      <c r="AI9" s="15">
        <f>SUMIFS(OvoTotal!Q:Q,OvoTotal!$I:$I,"&lt;="&amp;EOMONTH(OvoTotal!$I$3+360,0),OvoTotal!$AW:$AW,Dados!$AI1)</f>
        <v>0</v>
      </c>
      <c r="AJ9" s="15">
        <f>SUMIFS(OvoTotal!Q:Q,OvoTotal!$I:$I,"&lt;="&amp;EOMONTH(OvoTotal!$I$3+360,0),OvoTotal!$AW:$AW,Dados!$AJ1)</f>
        <v>0</v>
      </c>
      <c r="AK9" s="33">
        <f>SUMIFS(OvoTotal!Q:Q,OvoTotal!$I:$I,"&lt;="&amp;EOMONTH(OvoTotal!$I$3+360,0),OvoTotal!$AW:$AW,Dados!$AK1)</f>
        <v>0</v>
      </c>
      <c r="AL9" s="15">
        <f>SUMIFS(OvoTotal!Q:Q,OvoTotal!$I:$I,"&lt;="&amp;EOMONTH(OvoTotal!$I$3+360,0),OvoTotal!$AW:$AW,Dados!$AL1)</f>
        <v>0</v>
      </c>
      <c r="AM9" s="15">
        <f>SUMIFS(OvoTotal!Q:Q,OvoTotal!$I:$I,"&lt;="&amp;EOMONTH(OvoTotal!$I$3+360,0),OvoTotal!$AW:$AW,Dados!$AM1)</f>
        <v>0</v>
      </c>
      <c r="AN9" s="15">
        <f>SUMIFS(OvoTotal!Q:Q,OvoTotal!$I:$I,"&lt;="&amp;EOMONTH(OvoTotal!$I$3+360,0),OvoTotal!$AW:$AW,Dados!$AN1)</f>
        <v>0</v>
      </c>
      <c r="AO9" s="15">
        <f>SUMIFS(OvoTotal!Q:Q,OvoTotal!$I:$I,"&lt;="&amp;EOMONTH(OvoTotal!$I$3+360,0),OvoTotal!$AW:$AW,Dados!$AO1)</f>
        <v>0</v>
      </c>
      <c r="AP9" s="15">
        <f>SUMIFS(OvoTotal!Q:Q,OvoTotal!$I:$I,"&lt;="&amp;EOMONTH(OvoTotal!$I$3+360,0),OvoTotal!$AW:$AW,Dados!$AP1)</f>
        <v>0</v>
      </c>
      <c r="AQ9" s="33">
        <f>SUMIFS(OvoTotal!Q:Q,OvoTotal!$I:$I,"&lt;="&amp;EOMONTH(OvoTotal!$I$3+360,0),OvoTotal!$AW:$AW,Dados!$AQ1)</f>
        <v>0</v>
      </c>
      <c r="AR9" s="15">
        <f>SUMIFS(OvoTotal!Q:Q,OvoTotal!$I:$I,"&lt;="&amp;EOMONTH(OvoTotal!$I$3+360,0),OvoTotal!$AW:$AW,Dados!$AR1)</f>
        <v>0</v>
      </c>
      <c r="AS9" s="15">
        <f>SUMIFS(OvoTotal!Q:Q,OvoTotal!$I:$I,"&lt;="&amp;EOMONTH(OvoTotal!$I$3+360,0),OvoTotal!$AW:$AW,Dados!$AS1)</f>
        <v>0</v>
      </c>
      <c r="AT9" s="15">
        <f>SUMIFS(OvoTotal!Q:Q,OvoTotal!$I:$I,"&lt;="&amp;EOMONTH(OvoTotal!$I$3+360,0),OvoTotal!$AW:$AW,Dados!$AT1)</f>
        <v>0</v>
      </c>
      <c r="AU9" s="15">
        <f>SUMIFS(OvoTotal!Q:Q,OvoTotal!$I:$I,"&lt;="&amp;EOMONTH(OvoTotal!$I$3+360,0),OvoTotal!$AW:$AW,Dados!$AU1)</f>
        <v>0</v>
      </c>
      <c r="AV9" s="15">
        <f>SUMIFS(OvoTotal!Q:Q,OvoTotal!$I:$I,"&lt;="&amp;EOMONTH(OvoTotal!$I$3+360,0),OvoTotal!$AW:$AW,Dados!$AV1)</f>
        <v>0</v>
      </c>
      <c r="AW9" s="15">
        <f>SUMIFS(OvoTotal!Q:Q,OvoTotal!$I:$I,"&lt;="&amp;EOMONTH(OvoTotal!$I$3+360,0),OvoTotal!$AW:$AW,Dados!$AW1)</f>
        <v>0</v>
      </c>
      <c r="AX9" s="15">
        <f>SUMIFS(OvoTotal!Q:Q,OvoTotal!$I:$I,"&lt;="&amp;EOMONTH(OvoTotal!$I$3+360,0),OvoTotal!$AW:$AW,Dados!$AX1)</f>
        <v>0</v>
      </c>
      <c r="AY9" s="15">
        <f>SUMIFS(OvoTotal!Q:Q,OvoTotal!$I:$I,"&lt;="&amp;EOMONTH(OvoTotal!$I$3+360,0),OvoTotal!$AW:$AW,Dados!$AY1)</f>
        <v>0</v>
      </c>
      <c r="AZ9" s="15">
        <f>SUMIFS(OvoTotal!Q:Q,OvoTotal!$I:$I,"&lt;="&amp;EOMONTH(OvoTotal!$I$3+360,0),OvoTotal!$AW:$AW,Dados!$AZ1)</f>
        <v>0</v>
      </c>
      <c r="BA9" s="15">
        <f>SUMIFS(OvoTotal!Q:Q,OvoTotal!$I:$I,"&lt;="&amp;EOMONTH(OvoTotal!$I$3+360,0),OvoTotal!$AW:$AW,Dados!$BA1)</f>
        <v>0</v>
      </c>
      <c r="BB9" s="15">
        <f>SUMIFS(OvoTotal!Q:Q,OvoTotal!$I:$I,"&lt;="&amp;EOMONTH(OvoTotal!$I$3+360,0),OvoTotal!$AW:$AW,Dados!$BB1)</f>
        <v>6194.4913512512712</v>
      </c>
      <c r="BC9" s="15">
        <f>SUMIFS(OvoTotal!Q:Q,OvoTotal!$I:$I,"&lt;="&amp;EOMONTH(OvoTotal!$I$3+360,0),OvoTotal!$AW:$AW,Dados!$BC1)</f>
        <v>35509.88752151739</v>
      </c>
      <c r="BD9" s="15">
        <f>SUMIFS(OvoTotal!Q:Q,OvoTotal!$I:$I,"&lt;="&amp;EOMONTH(OvoTotal!$I$3+360,0),OvoTotal!$AW:$AW,Dados!$BD1)</f>
        <v>0</v>
      </c>
      <c r="BF9" s="15">
        <f>SUMIFS(OvoTotal!Q:Q,OvoTotal!$I:$I,"&gt;="&amp;BF1,OvoTotal!$I:$I,"&lt;="&amp;EOMONTH($BF1,0))</f>
        <v>0</v>
      </c>
      <c r="BG9" s="15">
        <f>SUMIFS(OvoTotal!Q:Q,OvoTotal!$I:$I,"&gt;="&amp;BG1,OvoTotal!$I:$I,"&lt;="&amp;EOMONTH($BG1,0))</f>
        <v>0</v>
      </c>
      <c r="BH9" s="15">
        <f>SUMIFS(OvoTotal!Q:Q,OvoTotal!$I:$I,"&gt;="&amp;BH1,OvoTotal!$I:$I,"&lt;="&amp;EOMONTH($BH1,0))</f>
        <v>0</v>
      </c>
      <c r="BI9" s="15">
        <f>SUMIFS(OvoTotal!Q:Q,OvoTotal!$I:$I,"&gt;="&amp;BI1,OvoTotal!$I:$I,"&lt;="&amp;EOMONTH($BI1,0))</f>
        <v>0</v>
      </c>
      <c r="BJ9" s="15">
        <f>SUMIFS(OvoTotal!Q:Q,OvoTotal!$I:$I,"&gt;="&amp;BJ1,OvoTotal!$I:$I,"&lt;="&amp;EOMONTH($BJ1,0))</f>
        <v>0</v>
      </c>
      <c r="BK9" s="15">
        <f>SUMIFS(OvoTotal!Q:Q,OvoTotal!$I:$I,"&gt;="&amp;BK1,OvoTotal!$I:$I,"&lt;="&amp;EOMONTH($BK1,0))</f>
        <v>0</v>
      </c>
      <c r="BL9" s="15">
        <f>SUMIFS(OvoTotal!Q:Q,OvoTotal!$I:$I,"&gt;="&amp;BL1,OvoTotal!$I:$I,"&lt;="&amp;EOMONTH($BL1,0))</f>
        <v>0</v>
      </c>
      <c r="BM9" s="15">
        <f>SUMIFS(OvoTotal!Q:Q,OvoTotal!$I:$I,"&gt;="&amp;BM1,OvoTotal!$I:$I,"&lt;="&amp;EOMONTH($BM1,0))</f>
        <v>0</v>
      </c>
      <c r="BN9" s="15">
        <f>SUMIFS(OvoTotal!Q:Q,OvoTotal!$I:$I,"&gt;="&amp;BN1,OvoTotal!$I:$I,"&lt;="&amp;EOMONTH($BN1,0))</f>
        <v>0</v>
      </c>
      <c r="BO9" s="15">
        <f>SUMIFS(OvoTotal!Q:Q,OvoTotal!$I:$I,"&gt;="&amp;BO1,OvoTotal!$I:$I,"&lt;="&amp;EOMONTH($BO1,0))</f>
        <v>0</v>
      </c>
      <c r="BP9" s="15">
        <f>SUMIFS(OvoTotal!Q:Q,OvoTotal!$I:$I,"&gt;="&amp;BP1,OvoTotal!$I:$I,"&lt;="&amp;EOMONTH($BP1,0))</f>
        <v>0</v>
      </c>
      <c r="BQ9" s="15">
        <f>SUMIFS(OvoTotal!Q:Q,OvoTotal!$I:$I,"&gt;="&amp;BQ1,OvoTotal!$I:$I,"&lt;="&amp;EOMONTH($BQ1,0))</f>
        <v>0</v>
      </c>
    </row>
    <row r="10" spans="1:69" outlineLevel="1" x14ac:dyDescent="0.15">
      <c r="A10" s="12" t="s">
        <v>53</v>
      </c>
      <c r="B10" s="14" t="str">
        <f>OvoTotal!R2</f>
        <v>SJ F3 820 R</v>
      </c>
      <c r="C10" s="15">
        <f>SUMIFS(OvoTotal!R:R,OvoTotal!$I:$I,"&lt;="&amp;EOMONTH(OvoTotal!$I$3+360,0),OvoTotal!$AW:$AW,Dados!$C1)</f>
        <v>46857.8945784467</v>
      </c>
      <c r="D10" s="15">
        <f>SUMIFS(OvoTotal!R:R,OvoTotal!$I:$I,"&lt;="&amp;EOMONTH(OvoTotal!$I$3+360,0),OvoTotal!$AW:$AW,Dados!$D1)</f>
        <v>322313.64614306821</v>
      </c>
      <c r="E10" s="15">
        <f>SUMIFS(OvoTotal!R:R,OvoTotal!$I:$I,"&lt;="&amp;EOMONTH(OvoTotal!$I$3+360,0),OvoTotal!$AW:$AW,Dados!$E1)</f>
        <v>315467.76092338905</v>
      </c>
      <c r="F10" s="15">
        <f>SUMIFS(OvoTotal!R:R,OvoTotal!$I:$I,"&lt;="&amp;EOMONTH(OvoTotal!$I$3+360,0),OvoTotal!$AW:$AW,Dados!$F1)</f>
        <v>303373.98449965171</v>
      </c>
      <c r="G10" s="15">
        <f>SUMIFS(OvoTotal!R:R,OvoTotal!$I:$I,"&lt;="&amp;EOMONTH(OvoTotal!$I$3+360,0),OvoTotal!$AW:$AW,Dados!$G1)</f>
        <v>43035.885802271565</v>
      </c>
      <c r="H10" s="15">
        <f>SUMIFS(OvoTotal!R:R,OvoTotal!$I:$I,"&lt;="&amp;EOMONTH(OvoTotal!$I$3+360,0),OvoTotal!$AW:$AW,Dados!$H1)</f>
        <v>0</v>
      </c>
      <c r="I10" s="15">
        <f>SUMIFS(OvoTotal!R:R,OvoTotal!$I:$I,"&lt;="&amp;EOMONTH(OvoTotal!$I$3+360,0),OvoTotal!$AW:$AW,Dados!$I1)</f>
        <v>0</v>
      </c>
      <c r="J10" s="15">
        <f>SUMIFS(OvoTotal!R:R,OvoTotal!$I:$I,"&lt;="&amp;EOMONTH(OvoTotal!$I$3+360,0),OvoTotal!$AW:$AW,Dados!$J1)</f>
        <v>0</v>
      </c>
      <c r="K10" s="15">
        <f>SUMIFS(OvoTotal!R:R,OvoTotal!$I:$I,"&lt;="&amp;EOMONTH(OvoTotal!$I$3+360,0),OvoTotal!$AW:$AW,Dados!$K1)</f>
        <v>0</v>
      </c>
      <c r="L10" s="15">
        <f>SUMIFS(OvoTotal!R:R,OvoTotal!$I:$I,"&lt;="&amp;EOMONTH(OvoTotal!$I$3+360,0),OvoTotal!$AW:$AW,Dados!$L1)</f>
        <v>0</v>
      </c>
      <c r="M10" s="15">
        <f>SUMIFS(OvoTotal!R:R,OvoTotal!$I:$I,"&lt;="&amp;EOMONTH(OvoTotal!$I$3+360,0),OvoTotal!$AW:$AW,Dados!$M1)</f>
        <v>0</v>
      </c>
      <c r="N10" s="15">
        <f>SUMIFS(OvoTotal!R:R,OvoTotal!$I:$I,"&lt;="&amp;EOMONTH(OvoTotal!$I$3+360,0),OvoTotal!$AW:$AW,Dados!$N1)</f>
        <v>0</v>
      </c>
      <c r="O10" s="15">
        <f>SUMIFS(OvoTotal!R:R,OvoTotal!$I:$I,"&lt;="&amp;EOMONTH(OvoTotal!$I$3+360,0),OvoTotal!$AW:$AW,Dados!$O1)</f>
        <v>0</v>
      </c>
      <c r="P10" s="15">
        <f>SUMIFS(OvoTotal!R:R,OvoTotal!$I:$I,"&lt;="&amp;EOMONTH(OvoTotal!$I$3+360,0),OvoTotal!$AW:$AW,Dados!$P1)</f>
        <v>0</v>
      </c>
      <c r="Q10" s="15">
        <f>SUMIFS(OvoTotal!R:R,OvoTotal!$I:$I,"&lt;="&amp;EOMONTH(OvoTotal!$I$3+360,0),OvoTotal!$AW:$AW,Dados!$Q1)</f>
        <v>0</v>
      </c>
      <c r="R10" s="15">
        <f>SUMIFS(OvoTotal!R:R,OvoTotal!$I:$I,"&lt;="&amp;EOMONTH(OvoTotal!$I$3+360,0),OvoTotal!$AW:$AW,Dados!$R1)</f>
        <v>0</v>
      </c>
      <c r="S10" s="15">
        <f>SUMIFS(OvoTotal!R:R,OvoTotal!$I:$I,"&lt;="&amp;EOMONTH(OvoTotal!$I$3+360,0),OvoTotal!$AW:$AW,Dados!$S1)</f>
        <v>0</v>
      </c>
      <c r="T10" s="15">
        <f>SUMIFS(OvoTotal!R:R,OvoTotal!$I:$I,"&lt;="&amp;EOMONTH(OvoTotal!$I$3+360,0),OvoTotal!$AW:$AW,Dados!$T1)</f>
        <v>0</v>
      </c>
      <c r="U10" s="15">
        <f>SUMIFS(OvoTotal!R:R,OvoTotal!$I:$I,"&lt;="&amp;EOMONTH(OvoTotal!$I$3+360,0),OvoTotal!$AW:$AW,Dados!$U1)</f>
        <v>0</v>
      </c>
      <c r="V10" s="15">
        <f>SUMIFS(OvoTotal!R:R,OvoTotal!$I:$I,"&lt;="&amp;EOMONTH(OvoTotal!$I$3+360,0),OvoTotal!$AW:$AW,Dados!$V1)</f>
        <v>0</v>
      </c>
      <c r="W10" s="15">
        <f>SUMIFS(OvoTotal!R:R,OvoTotal!$I:$I,"&lt;="&amp;EOMONTH(OvoTotal!$I$3+360,0),OvoTotal!$AW:$AW,Dados!$W1)</f>
        <v>0</v>
      </c>
      <c r="X10" s="15">
        <f>SUMIFS(OvoTotal!R:R,OvoTotal!$I:$I,"&lt;="&amp;EOMONTH(OvoTotal!$I$3+360,0),OvoTotal!$AW:$AW,Dados!$X1)</f>
        <v>0</v>
      </c>
      <c r="Y10" s="15">
        <f>SUMIFS(OvoTotal!R:R,OvoTotal!$I:$I,"&lt;="&amp;EOMONTH(OvoTotal!$I$3+360,0),OvoTotal!$AW:$AW,Dados!$Y1)</f>
        <v>0</v>
      </c>
      <c r="Z10" s="15">
        <f>SUMIFS(OvoTotal!R:R,OvoTotal!$I:$I,"&lt;="&amp;EOMONTH(OvoTotal!$I$3+360,0),OvoTotal!$AW:$AW,Dados!$Z1)</f>
        <v>0</v>
      </c>
      <c r="AA10" s="15">
        <f>SUMIFS(OvoTotal!R:R,OvoTotal!$I:$I,"&lt;="&amp;EOMONTH(OvoTotal!$I$3+360,0),OvoTotal!$AW:$AW,Dados!$AA1)</f>
        <v>0</v>
      </c>
      <c r="AB10" s="15">
        <f>SUMIFS(OvoTotal!R:R,OvoTotal!$I:$I,"&lt;="&amp;EOMONTH(OvoTotal!$I$3+360,0),OvoTotal!$AW:$AW,Dados!$AB1)</f>
        <v>0</v>
      </c>
      <c r="AC10" s="15">
        <f>SUMIFS(OvoTotal!R:R,OvoTotal!$I:$I,"&lt;="&amp;EOMONTH(OvoTotal!$I$3+360,0),OvoTotal!$AW:$AW,Dados!$AC1)</f>
        <v>0</v>
      </c>
      <c r="AD10" s="15">
        <f>SUMIFS(OvoTotal!R:R,OvoTotal!$I:$I,"&lt;="&amp;EOMONTH(OvoTotal!$I$3+360,0),OvoTotal!$AW:$AW,Dados!$AD1)</f>
        <v>0</v>
      </c>
      <c r="AE10" s="15">
        <f>SUMIFS(OvoTotal!R:R,OvoTotal!$I:$I,"&lt;="&amp;EOMONTH(OvoTotal!$I$3+360,0),OvoTotal!$AW:$AW,Dados!$AE1)</f>
        <v>0</v>
      </c>
      <c r="AF10" s="15">
        <f>SUMIFS(OvoTotal!R:R,OvoTotal!$I:$I,"&lt;="&amp;EOMONTH(OvoTotal!$I$3+360,0),OvoTotal!$AW:$AW,Dados!$AF1)</f>
        <v>0</v>
      </c>
      <c r="AG10" s="15">
        <f>SUMIFS(OvoTotal!R:R,OvoTotal!$I:$I,"&lt;="&amp;EOMONTH(OvoTotal!$I$3+360,0),OvoTotal!$AW:$AW,Dados!$AG1)</f>
        <v>0</v>
      </c>
      <c r="AH10" s="15">
        <f>SUMIFS(OvoTotal!R:R,OvoTotal!$I:$I,"&lt;="&amp;EOMONTH(OvoTotal!$I$3+360,0),OvoTotal!$AW:$AW,Dados!$AH1)</f>
        <v>0</v>
      </c>
      <c r="AI10" s="15">
        <f>SUMIFS(OvoTotal!R:R,OvoTotal!$I:$I,"&lt;="&amp;EOMONTH(OvoTotal!$I$3+360,0),OvoTotal!$AW:$AW,Dados!$AI1)</f>
        <v>0</v>
      </c>
      <c r="AJ10" s="15">
        <f>SUMIFS(OvoTotal!R:R,OvoTotal!$I:$I,"&lt;="&amp;EOMONTH(OvoTotal!$I$3+360,0),OvoTotal!$AW:$AW,Dados!$AJ1)</f>
        <v>0</v>
      </c>
      <c r="AK10" s="33">
        <f>SUMIFS(OvoTotal!R:R,OvoTotal!$I:$I,"&lt;="&amp;EOMONTH(OvoTotal!$I$3+360,0),OvoTotal!$AW:$AW,Dados!$AK1)</f>
        <v>0</v>
      </c>
      <c r="AL10" s="15">
        <f>SUMIFS(OvoTotal!R:R,OvoTotal!$I:$I,"&lt;="&amp;EOMONTH(OvoTotal!$I$3+360,0),OvoTotal!$AW:$AW,Dados!$AL1)</f>
        <v>0</v>
      </c>
      <c r="AM10" s="15">
        <f>SUMIFS(OvoTotal!R:R,OvoTotal!$I:$I,"&lt;="&amp;EOMONTH(OvoTotal!$I$3+360,0),OvoTotal!$AW:$AW,Dados!$AM1)</f>
        <v>0</v>
      </c>
      <c r="AN10" s="15">
        <f>SUMIFS(OvoTotal!R:R,OvoTotal!$I:$I,"&lt;="&amp;EOMONTH(OvoTotal!$I$3+360,0),OvoTotal!$AW:$AW,Dados!$AN1)</f>
        <v>0</v>
      </c>
      <c r="AO10" s="15">
        <f>SUMIFS(OvoTotal!R:R,OvoTotal!$I:$I,"&lt;="&amp;EOMONTH(OvoTotal!$I$3+360,0),OvoTotal!$AW:$AW,Dados!$AO1)</f>
        <v>0</v>
      </c>
      <c r="AP10" s="15">
        <f>SUMIFS(OvoTotal!R:R,OvoTotal!$I:$I,"&lt;="&amp;EOMONTH(OvoTotal!$I$3+360,0),OvoTotal!$AW:$AW,Dados!$AP1)</f>
        <v>0</v>
      </c>
      <c r="AQ10" s="33">
        <f>SUMIFS(OvoTotal!R:R,OvoTotal!$I:$I,"&lt;="&amp;EOMONTH(OvoTotal!$I$3+360,0),OvoTotal!$AW:$AW,Dados!$AQ1)</f>
        <v>0</v>
      </c>
      <c r="AR10" s="15">
        <f>SUMIFS(OvoTotal!R:R,OvoTotal!$I:$I,"&lt;="&amp;EOMONTH(OvoTotal!$I$3+360,0),OvoTotal!$AW:$AW,Dados!$AR1)</f>
        <v>0</v>
      </c>
      <c r="AS10" s="15">
        <f>SUMIFS(OvoTotal!R:R,OvoTotal!$I:$I,"&lt;="&amp;EOMONTH(OvoTotal!$I$3+360,0),OvoTotal!$AW:$AW,Dados!$AS1)</f>
        <v>0</v>
      </c>
      <c r="AT10" s="15">
        <f>SUMIFS(OvoTotal!R:R,OvoTotal!$I:$I,"&lt;="&amp;EOMONTH(OvoTotal!$I$3+360,0),OvoTotal!$AW:$AW,Dados!$AT1)</f>
        <v>0</v>
      </c>
      <c r="AU10" s="15">
        <f>SUMIFS(OvoTotal!R:R,OvoTotal!$I:$I,"&lt;="&amp;EOMONTH(OvoTotal!$I$3+360,0),OvoTotal!$AW:$AW,Dados!$AU1)</f>
        <v>0</v>
      </c>
      <c r="AV10" s="15">
        <f>SUMIFS(OvoTotal!R:R,OvoTotal!$I:$I,"&lt;="&amp;EOMONTH(OvoTotal!$I$3+360,0),OvoTotal!$AW:$AW,Dados!$AV1)</f>
        <v>0</v>
      </c>
      <c r="AW10" s="15">
        <f>SUMIFS(OvoTotal!R:R,OvoTotal!$I:$I,"&lt;="&amp;EOMONTH(OvoTotal!$I$3+360,0),OvoTotal!$AW:$AW,Dados!$AW1)</f>
        <v>0</v>
      </c>
      <c r="AX10" s="15">
        <f>SUMIFS(OvoTotal!R:R,OvoTotal!$I:$I,"&lt;="&amp;EOMONTH(OvoTotal!$I$3+360,0),OvoTotal!$AW:$AW,Dados!$AX1)</f>
        <v>0</v>
      </c>
      <c r="AY10" s="15">
        <f>SUMIFS(OvoTotal!R:R,OvoTotal!$I:$I,"&lt;="&amp;EOMONTH(OvoTotal!$I$3+360,0),OvoTotal!$AW:$AW,Dados!$AY1)</f>
        <v>0</v>
      </c>
      <c r="AZ10" s="15">
        <f>SUMIFS(OvoTotal!R:R,OvoTotal!$I:$I,"&lt;="&amp;EOMONTH(OvoTotal!$I$3+360,0),OvoTotal!$AW:$AW,Dados!$AZ1)</f>
        <v>0</v>
      </c>
      <c r="BA10" s="15">
        <f>SUMIFS(OvoTotal!R:R,OvoTotal!$I:$I,"&lt;="&amp;EOMONTH(OvoTotal!$I$3+360,0),OvoTotal!$AW:$AW,Dados!$BA1)</f>
        <v>0</v>
      </c>
      <c r="BB10" s="15">
        <f>SUMIFS(OvoTotal!R:R,OvoTotal!$I:$I,"&lt;="&amp;EOMONTH(OvoTotal!$I$3+360,0),OvoTotal!$AW:$AW,Dados!$BB1)</f>
        <v>0</v>
      </c>
      <c r="BC10" s="15">
        <f>SUMIFS(OvoTotal!R:R,OvoTotal!$I:$I,"&lt;="&amp;EOMONTH(OvoTotal!$I$3+360,0),OvoTotal!$AW:$AW,Dados!$BC1)</f>
        <v>0</v>
      </c>
      <c r="BD10" s="15">
        <f>SUMIFS(OvoTotal!R:R,OvoTotal!$I:$I,"&lt;="&amp;EOMONTH(OvoTotal!$I$3+360,0),OvoTotal!$AW:$AW,Dados!$BD1)</f>
        <v>0</v>
      </c>
      <c r="BF10" s="15">
        <f>SUMIFS(OvoTotal!R:R,OvoTotal!$I:$I,"&gt;="&amp;BF1,OvoTotal!$I:$I,"&lt;="&amp;EOMONTH($BF1,0))</f>
        <v>0</v>
      </c>
      <c r="BG10" s="15">
        <f>SUMIFS(OvoTotal!R:R,OvoTotal!$I:$I,"&gt;="&amp;BG1,OvoTotal!$I:$I,"&lt;="&amp;EOMONTH($BG1,0))</f>
        <v>0</v>
      </c>
      <c r="BH10" s="15">
        <f>SUMIFS(OvoTotal!R:R,OvoTotal!$I:$I,"&gt;="&amp;BH1,OvoTotal!$I:$I,"&lt;="&amp;EOMONTH($BH1,0))</f>
        <v>0</v>
      </c>
      <c r="BI10" s="15">
        <f>SUMIFS(OvoTotal!R:R,OvoTotal!$I:$I,"&gt;="&amp;BI1,OvoTotal!$I:$I,"&lt;="&amp;EOMONTH($BI1,0))</f>
        <v>0</v>
      </c>
      <c r="BJ10" s="15">
        <f>SUMIFS(OvoTotal!R:R,OvoTotal!$I:$I,"&gt;="&amp;BJ1,OvoTotal!$I:$I,"&lt;="&amp;EOMONTH($BJ1,0))</f>
        <v>0</v>
      </c>
      <c r="BK10" s="15">
        <f>SUMIFS(OvoTotal!R:R,OvoTotal!$I:$I,"&gt;="&amp;BK1,OvoTotal!$I:$I,"&lt;="&amp;EOMONTH($BK1,0))</f>
        <v>0</v>
      </c>
      <c r="BL10" s="15">
        <f>SUMIFS(OvoTotal!R:R,OvoTotal!$I:$I,"&gt;="&amp;BL1,OvoTotal!$I:$I,"&lt;="&amp;EOMONTH($BL1,0))</f>
        <v>0</v>
      </c>
      <c r="BM10" s="15">
        <f>SUMIFS(OvoTotal!R:R,OvoTotal!$I:$I,"&gt;="&amp;BM1,OvoTotal!$I:$I,"&lt;="&amp;EOMONTH($BM1,0))</f>
        <v>0</v>
      </c>
      <c r="BN10" s="15">
        <f>SUMIFS(OvoTotal!R:R,OvoTotal!$I:$I,"&gt;="&amp;BN1,OvoTotal!$I:$I,"&lt;="&amp;EOMONTH($BN1,0))</f>
        <v>0</v>
      </c>
      <c r="BO10" s="15">
        <f>SUMIFS(OvoTotal!R:R,OvoTotal!$I:$I,"&gt;="&amp;BO1,OvoTotal!$I:$I,"&lt;="&amp;EOMONTH($BO1,0))</f>
        <v>0</v>
      </c>
      <c r="BP10" s="15">
        <f>SUMIFS(OvoTotal!R:R,OvoTotal!$I:$I,"&gt;="&amp;BP1,OvoTotal!$I:$I,"&lt;="&amp;EOMONTH($BP1,0))</f>
        <v>0</v>
      </c>
      <c r="BQ10" s="15">
        <f>SUMIFS(OvoTotal!R:R,OvoTotal!$I:$I,"&gt;="&amp;BQ1,OvoTotal!$I:$I,"&lt;="&amp;EOMONTH($BQ1,0))</f>
        <v>0</v>
      </c>
    </row>
    <row r="11" spans="1:69" outlineLevel="1" x14ac:dyDescent="0.15">
      <c r="A11" s="12" t="s">
        <v>53</v>
      </c>
      <c r="B11" s="14" t="str">
        <f>OvoTotal!S2</f>
        <v>AAA 1 001</v>
      </c>
      <c r="C11" s="15">
        <f>SUMIFS(OvoTotal!S:S,OvoTotal!$I:$I,"&lt;="&amp;EOMONTH(OvoTotal!$I$3+360,0),OvoTotal!$AW:$AW,Dados!$C1)</f>
        <v>0</v>
      </c>
      <c r="D11" s="15">
        <f>SUMIFS(OvoTotal!S:S,OvoTotal!$I:$I,"&lt;="&amp;EOMONTH(OvoTotal!$I$3+360,0),OvoTotal!$AW:$AW,Dados!$D1)</f>
        <v>0</v>
      </c>
      <c r="E11" s="15">
        <f>SUMIFS(OvoTotal!S:S,OvoTotal!$I:$I,"&lt;="&amp;EOMONTH(OvoTotal!$I$3+360,0),OvoTotal!$AW:$AW,Dados!$E1)</f>
        <v>0</v>
      </c>
      <c r="F11" s="15">
        <f>SUMIFS(OvoTotal!S:S,OvoTotal!$I:$I,"&lt;="&amp;EOMONTH(OvoTotal!$I$3+360,0),OvoTotal!$AW:$AW,Dados!$F1)</f>
        <v>0</v>
      </c>
      <c r="G11" s="15">
        <f>SUMIFS(OvoTotal!S:S,OvoTotal!$I:$I,"&lt;="&amp;EOMONTH(OvoTotal!$I$3+360,0),OvoTotal!$AW:$AW,Dados!$G1)</f>
        <v>0</v>
      </c>
      <c r="H11" s="15">
        <f>SUMIFS(OvoTotal!S:S,OvoTotal!$I:$I,"&lt;="&amp;EOMONTH(OvoTotal!$I$3+360,0),OvoTotal!$AW:$AW,Dados!$H1)</f>
        <v>0</v>
      </c>
      <c r="I11" s="15">
        <f>SUMIFS(OvoTotal!S:S,OvoTotal!$I:$I,"&lt;="&amp;EOMONTH(OvoTotal!$I$3+360,0),OvoTotal!$AW:$AW,Dados!$I1)</f>
        <v>0</v>
      </c>
      <c r="J11" s="15">
        <f>SUMIFS(OvoTotal!S:S,OvoTotal!$I:$I,"&lt;="&amp;EOMONTH(OvoTotal!$I$3+360,0),OvoTotal!$AW:$AW,Dados!$J1)</f>
        <v>0</v>
      </c>
      <c r="K11" s="15">
        <f>SUMIFS(OvoTotal!S:S,OvoTotal!$I:$I,"&lt;="&amp;EOMONTH(OvoTotal!$I$3+360,0),OvoTotal!$AW:$AW,Dados!$K1)</f>
        <v>0</v>
      </c>
      <c r="L11" s="15">
        <f>SUMIFS(OvoTotal!S:S,OvoTotal!$I:$I,"&lt;="&amp;EOMONTH(OvoTotal!$I$3+360,0),OvoTotal!$AW:$AW,Dados!$L1)</f>
        <v>0</v>
      </c>
      <c r="M11" s="15">
        <f>SUMIFS(OvoTotal!S:S,OvoTotal!$I:$I,"&lt;="&amp;EOMONTH(OvoTotal!$I$3+360,0),OvoTotal!$AW:$AW,Dados!$M1)</f>
        <v>0</v>
      </c>
      <c r="N11" s="15">
        <f>SUMIFS(OvoTotal!S:S,OvoTotal!$I:$I,"&lt;="&amp;EOMONTH(OvoTotal!$I$3+360,0),OvoTotal!$AW:$AW,Dados!$N1)</f>
        <v>0</v>
      </c>
      <c r="O11" s="15">
        <f>SUMIFS(OvoTotal!S:S,OvoTotal!$I:$I,"&lt;="&amp;EOMONTH(OvoTotal!$I$3+360,0),OvoTotal!$AW:$AW,Dados!$O1)</f>
        <v>0</v>
      </c>
      <c r="P11" s="15">
        <f>SUMIFS(OvoTotal!S:S,OvoTotal!$I:$I,"&lt;="&amp;EOMONTH(OvoTotal!$I$3+360,0),OvoTotal!$AW:$AW,Dados!$P1)</f>
        <v>0</v>
      </c>
      <c r="Q11" s="15">
        <f>SUMIFS(OvoTotal!S:S,OvoTotal!$I:$I,"&lt;="&amp;EOMONTH(OvoTotal!$I$3+360,0),OvoTotal!$AW:$AW,Dados!$Q1)</f>
        <v>0</v>
      </c>
      <c r="R11" s="15">
        <f>SUMIFS(OvoTotal!S:S,OvoTotal!$I:$I,"&lt;="&amp;EOMONTH(OvoTotal!$I$3+360,0),OvoTotal!$AW:$AW,Dados!$R1)</f>
        <v>0</v>
      </c>
      <c r="S11" s="15">
        <f>SUMIFS(OvoTotal!S:S,OvoTotal!$I:$I,"&lt;="&amp;EOMONTH(OvoTotal!$I$3+360,0),OvoTotal!$AW:$AW,Dados!$S1)</f>
        <v>0</v>
      </c>
      <c r="T11" s="15">
        <f>SUMIFS(OvoTotal!S:S,OvoTotal!$I:$I,"&lt;="&amp;EOMONTH(OvoTotal!$I$3+360,0),OvoTotal!$AW:$AW,Dados!$T1)</f>
        <v>0</v>
      </c>
      <c r="U11" s="15">
        <f>SUMIFS(OvoTotal!S:S,OvoTotal!$I:$I,"&lt;="&amp;EOMONTH(OvoTotal!$I$3+360,0),OvoTotal!$AW:$AW,Dados!$U1)</f>
        <v>0</v>
      </c>
      <c r="V11" s="15">
        <f>SUMIFS(OvoTotal!S:S,OvoTotal!$I:$I,"&lt;="&amp;EOMONTH(OvoTotal!$I$3+360,0),OvoTotal!$AW:$AW,Dados!$V1)</f>
        <v>0</v>
      </c>
      <c r="W11" s="15">
        <f>SUMIFS(OvoTotal!S:S,OvoTotal!$I:$I,"&lt;="&amp;EOMONTH(OvoTotal!$I$3+360,0),OvoTotal!$AW:$AW,Dados!$W1)</f>
        <v>0</v>
      </c>
      <c r="X11" s="15">
        <f>SUMIFS(OvoTotal!S:S,OvoTotal!$I:$I,"&lt;="&amp;EOMONTH(OvoTotal!$I$3+360,0),OvoTotal!$AW:$AW,Dados!$X1)</f>
        <v>0</v>
      </c>
      <c r="Y11" s="15">
        <f>SUMIFS(OvoTotal!S:S,OvoTotal!$I:$I,"&lt;="&amp;EOMONTH(OvoTotal!$I$3+360,0),OvoTotal!$AW:$AW,Dados!$Y1)</f>
        <v>0</v>
      </c>
      <c r="Z11" s="15">
        <f>SUMIFS(OvoTotal!S:S,OvoTotal!$I:$I,"&lt;="&amp;EOMONTH(OvoTotal!$I$3+360,0),OvoTotal!$AW:$AW,Dados!$Z1)</f>
        <v>0</v>
      </c>
      <c r="AA11" s="15">
        <f>SUMIFS(OvoTotal!S:S,OvoTotal!$I:$I,"&lt;="&amp;EOMONTH(OvoTotal!$I$3+360,0),OvoTotal!$AW:$AW,Dados!$AA1)</f>
        <v>0</v>
      </c>
      <c r="AB11" s="15">
        <f>SUMIFS(OvoTotal!S:S,OvoTotal!$I:$I,"&lt;="&amp;EOMONTH(OvoTotal!$I$3+360,0),OvoTotal!$AW:$AW,Dados!$AB1)</f>
        <v>0</v>
      </c>
      <c r="AC11" s="15">
        <f>SUMIFS(OvoTotal!S:S,OvoTotal!$I:$I,"&lt;="&amp;EOMONTH(OvoTotal!$I$3+360,0),OvoTotal!$AW:$AW,Dados!$AC1)</f>
        <v>0</v>
      </c>
      <c r="AD11" s="15">
        <f>SUMIFS(OvoTotal!S:S,OvoTotal!$I:$I,"&lt;="&amp;EOMONTH(OvoTotal!$I$3+360,0),OvoTotal!$AW:$AW,Dados!$AD1)</f>
        <v>0</v>
      </c>
      <c r="AE11" s="15">
        <f>SUMIFS(OvoTotal!S:S,OvoTotal!$I:$I,"&lt;="&amp;EOMONTH(OvoTotal!$I$3+360,0),OvoTotal!$AW:$AW,Dados!$AE1)</f>
        <v>0</v>
      </c>
      <c r="AF11" s="15">
        <f>SUMIFS(OvoTotal!S:S,OvoTotal!$I:$I,"&lt;="&amp;EOMONTH(OvoTotal!$I$3+360,0),OvoTotal!$AW:$AW,Dados!$AF1)</f>
        <v>0</v>
      </c>
      <c r="AG11" s="15">
        <f>SUMIFS(OvoTotal!S:S,OvoTotal!$I:$I,"&lt;="&amp;EOMONTH(OvoTotal!$I$3+360,0),OvoTotal!$AW:$AW,Dados!$AG1)</f>
        <v>0</v>
      </c>
      <c r="AH11" s="15">
        <f>SUMIFS(OvoTotal!S:S,OvoTotal!$I:$I,"&lt;="&amp;EOMONTH(OvoTotal!$I$3+360,0),OvoTotal!$AW:$AW,Dados!$AH1)</f>
        <v>0</v>
      </c>
      <c r="AI11" s="15">
        <f>SUMIFS(OvoTotal!S:S,OvoTotal!$I:$I,"&lt;="&amp;EOMONTH(OvoTotal!$I$3+360,0),OvoTotal!$AW:$AW,Dados!$AI1)</f>
        <v>0</v>
      </c>
      <c r="AJ11" s="15">
        <f>SUMIFS(OvoTotal!S:S,OvoTotal!$I:$I,"&lt;="&amp;EOMONTH(OvoTotal!$I$3+360,0),OvoTotal!$AW:$AW,Dados!$AJ1)</f>
        <v>0</v>
      </c>
      <c r="AK11" s="33">
        <f>SUMIFS(OvoTotal!S:S,OvoTotal!$I:$I,"&lt;="&amp;EOMONTH(OvoTotal!$I$3+360,0),OvoTotal!$AW:$AW,Dados!$AK1)</f>
        <v>0</v>
      </c>
      <c r="AL11" s="15">
        <f>SUMIFS(OvoTotal!S:S,OvoTotal!$I:$I,"&lt;="&amp;EOMONTH(OvoTotal!$I$3+360,0),OvoTotal!$AW:$AW,Dados!$AL1)</f>
        <v>0</v>
      </c>
      <c r="AM11" s="15">
        <f>SUMIFS(OvoTotal!S:S,OvoTotal!$I:$I,"&lt;="&amp;EOMONTH(OvoTotal!$I$3+360,0),OvoTotal!$AW:$AW,Dados!$AM1)</f>
        <v>0</v>
      </c>
      <c r="AN11" s="15">
        <f>SUMIFS(OvoTotal!S:S,OvoTotal!$I:$I,"&lt;="&amp;EOMONTH(OvoTotal!$I$3+360,0),OvoTotal!$AW:$AW,Dados!$AN1)</f>
        <v>0</v>
      </c>
      <c r="AO11" s="15">
        <f>SUMIFS(OvoTotal!S:S,OvoTotal!$I:$I,"&lt;="&amp;EOMONTH(OvoTotal!$I$3+360,0),OvoTotal!$AW:$AW,Dados!$AO1)</f>
        <v>0</v>
      </c>
      <c r="AP11" s="15">
        <f>SUMIFS(OvoTotal!S:S,OvoTotal!$I:$I,"&lt;="&amp;EOMONTH(OvoTotal!$I$3+360,0),OvoTotal!$AW:$AW,Dados!$AP1)</f>
        <v>0</v>
      </c>
      <c r="AQ11" s="33">
        <f>SUMIFS(OvoTotal!S:S,OvoTotal!$I:$I,"&lt;="&amp;EOMONTH(OvoTotal!$I$3+360,0),OvoTotal!$AW:$AW,Dados!$AQ1)</f>
        <v>0</v>
      </c>
      <c r="AR11" s="15">
        <f>SUMIFS(OvoTotal!S:S,OvoTotal!$I:$I,"&lt;="&amp;EOMONTH(OvoTotal!$I$3+360,0),OvoTotal!$AW:$AW,Dados!$AR1)</f>
        <v>0</v>
      </c>
      <c r="AS11" s="15">
        <f>SUMIFS(OvoTotal!S:S,OvoTotal!$I:$I,"&lt;="&amp;EOMONTH(OvoTotal!$I$3+360,0),OvoTotal!$AW:$AW,Dados!$AS1)</f>
        <v>0</v>
      </c>
      <c r="AT11" s="15">
        <f>SUMIFS(OvoTotal!S:S,OvoTotal!$I:$I,"&lt;="&amp;EOMONTH(OvoTotal!$I$3+360,0),OvoTotal!$AW:$AW,Dados!$AT1)</f>
        <v>0</v>
      </c>
      <c r="AU11" s="15">
        <f>SUMIFS(OvoTotal!S:S,OvoTotal!$I:$I,"&lt;="&amp;EOMONTH(OvoTotal!$I$3+360,0),OvoTotal!$AW:$AW,Dados!$AU1)</f>
        <v>0</v>
      </c>
      <c r="AV11" s="15">
        <f>SUMIFS(OvoTotal!S:S,OvoTotal!$I:$I,"&lt;="&amp;EOMONTH(OvoTotal!$I$3+360,0),OvoTotal!$AW:$AW,Dados!$AV1)</f>
        <v>0</v>
      </c>
      <c r="AW11" s="15">
        <f>SUMIFS(OvoTotal!S:S,OvoTotal!$I:$I,"&lt;="&amp;EOMONTH(OvoTotal!$I$3+360,0),OvoTotal!$AW:$AW,Dados!$AW1)</f>
        <v>0</v>
      </c>
      <c r="AX11" s="15">
        <f>SUMIFS(OvoTotal!S:S,OvoTotal!$I:$I,"&lt;="&amp;EOMONTH(OvoTotal!$I$3+360,0),OvoTotal!$AW:$AW,Dados!$AX1)</f>
        <v>0</v>
      </c>
      <c r="AY11" s="15">
        <f>SUMIFS(OvoTotal!S:S,OvoTotal!$I:$I,"&lt;="&amp;EOMONTH(OvoTotal!$I$3+360,0),OvoTotal!$AW:$AW,Dados!$AY1)</f>
        <v>0</v>
      </c>
      <c r="AZ11" s="15">
        <f>SUMIFS(OvoTotal!S:S,OvoTotal!$I:$I,"&lt;="&amp;EOMONTH(OvoTotal!$I$3+360,0),OvoTotal!$AW:$AW,Dados!$AZ1)</f>
        <v>0</v>
      </c>
      <c r="BA11" s="15">
        <f>SUMIFS(OvoTotal!S:S,OvoTotal!$I:$I,"&lt;="&amp;EOMONTH(OvoTotal!$I$3+360,0),OvoTotal!$AW:$AW,Dados!$BA1)</f>
        <v>0</v>
      </c>
      <c r="BB11" s="15">
        <f>SUMIFS(OvoTotal!S:S,OvoTotal!$I:$I,"&lt;="&amp;EOMONTH(OvoTotal!$I$3+360,0),OvoTotal!$AW:$AW,Dados!$BB1)</f>
        <v>0</v>
      </c>
      <c r="BC11" s="15">
        <f>SUMIFS(OvoTotal!S:S,OvoTotal!$I:$I,"&lt;="&amp;EOMONTH(OvoTotal!$I$3+360,0),OvoTotal!$AW:$AW,Dados!$BC1)</f>
        <v>0</v>
      </c>
      <c r="BD11" s="15">
        <f>SUMIFS(OvoTotal!S:S,OvoTotal!$I:$I,"&lt;="&amp;EOMONTH(OvoTotal!$I$3+360,0),OvoTotal!$AW:$AW,Dados!$BD1)</f>
        <v>0</v>
      </c>
      <c r="BF11" s="15">
        <f>SUMIFS(OvoTotal!S:S,OvoTotal!$I:$I,"&gt;="&amp;BF1,OvoTotal!$I:$I,"&lt;="&amp;EOMONTH($BF1,0))</f>
        <v>0</v>
      </c>
      <c r="BG11" s="15">
        <f>SUMIFS(OvoTotal!S:S,OvoTotal!$I:$I,"&gt;="&amp;BG1,OvoTotal!$I:$I,"&lt;="&amp;EOMONTH($BG1,0))</f>
        <v>0</v>
      </c>
      <c r="BH11" s="15">
        <f>SUMIFS(OvoTotal!S:S,OvoTotal!$I:$I,"&gt;="&amp;BH1,OvoTotal!$I:$I,"&lt;="&amp;EOMONTH($BH1,0))</f>
        <v>0</v>
      </c>
      <c r="BI11" s="15">
        <f>SUMIFS(OvoTotal!S:S,OvoTotal!$I:$I,"&gt;="&amp;BI1,OvoTotal!$I:$I,"&lt;="&amp;EOMONTH($BI1,0))</f>
        <v>0</v>
      </c>
      <c r="BJ11" s="15">
        <f>SUMIFS(OvoTotal!S:S,OvoTotal!$I:$I,"&gt;="&amp;BJ1,OvoTotal!$I:$I,"&lt;="&amp;EOMONTH($BJ1,0))</f>
        <v>0</v>
      </c>
      <c r="BK11" s="15">
        <f>SUMIFS(OvoTotal!S:S,OvoTotal!$I:$I,"&gt;="&amp;BK1,OvoTotal!$I:$I,"&lt;="&amp;EOMONTH($BK1,0))</f>
        <v>0</v>
      </c>
      <c r="BL11" s="15">
        <f>SUMIFS(OvoTotal!S:S,OvoTotal!$I:$I,"&gt;="&amp;BL1,OvoTotal!$I:$I,"&lt;="&amp;EOMONTH($BL1,0))</f>
        <v>0</v>
      </c>
      <c r="BM11" s="15">
        <f>SUMIFS(OvoTotal!S:S,OvoTotal!$I:$I,"&gt;="&amp;BM1,OvoTotal!$I:$I,"&lt;="&amp;EOMONTH($BM1,0))</f>
        <v>0</v>
      </c>
      <c r="BN11" s="15">
        <f>SUMIFS(OvoTotal!S:S,OvoTotal!$I:$I,"&gt;="&amp;BN1,OvoTotal!$I:$I,"&lt;="&amp;EOMONTH($BN1,0))</f>
        <v>0</v>
      </c>
      <c r="BO11" s="15">
        <f>SUMIFS(OvoTotal!S:S,OvoTotal!$I:$I,"&gt;="&amp;BO1,OvoTotal!$I:$I,"&lt;="&amp;EOMONTH($BO1,0))</f>
        <v>0</v>
      </c>
      <c r="BP11" s="15">
        <f>SUMIFS(OvoTotal!S:S,OvoTotal!$I:$I,"&gt;="&amp;BP1,OvoTotal!$I:$I,"&lt;="&amp;EOMONTH($BP1,0))</f>
        <v>0</v>
      </c>
      <c r="BQ11" s="15">
        <f>SUMIFS(OvoTotal!S:S,OvoTotal!$I:$I,"&gt;="&amp;BQ1,OvoTotal!$I:$I,"&lt;="&amp;EOMONTH($BQ1,0))</f>
        <v>0</v>
      </c>
    </row>
    <row r="12" spans="1:69" outlineLevel="1" x14ac:dyDescent="0.15">
      <c r="A12" s="12" t="s">
        <v>53</v>
      </c>
      <c r="B12" s="14" t="str">
        <f>OvoTotal!T2</f>
        <v>SJ F3 821 R</v>
      </c>
      <c r="C12" s="15">
        <f>SUMIFS(OvoTotal!T:T,OvoTotal!$I:$I,"&lt;="&amp;EOMONTH(OvoTotal!$I$3+360,0),OvoTotal!$AW:$AW,Dados!$C1)</f>
        <v>0</v>
      </c>
      <c r="D12" s="15">
        <f>SUMIFS(OvoTotal!T:T,OvoTotal!$I:$I,"&lt;="&amp;EOMONTH(OvoTotal!$I$3+360,0),OvoTotal!$AW:$AW,Dados!$D1)</f>
        <v>0</v>
      </c>
      <c r="E12" s="15">
        <f>SUMIFS(OvoTotal!T:T,OvoTotal!$I:$I,"&lt;="&amp;EOMONTH(OvoTotal!$I$3+360,0),OvoTotal!$AW:$AW,Dados!$E1)</f>
        <v>0</v>
      </c>
      <c r="F12" s="15">
        <f>SUMIFS(OvoTotal!T:T,OvoTotal!$I:$I,"&lt;="&amp;EOMONTH(OvoTotal!$I$3+360,0),OvoTotal!$AW:$AW,Dados!$F1)</f>
        <v>0</v>
      </c>
      <c r="G12" s="15">
        <f>SUMIFS(OvoTotal!T:T,OvoTotal!$I:$I,"&lt;="&amp;EOMONTH(OvoTotal!$I$3+360,0),OvoTotal!$AW:$AW,Dados!$G1)</f>
        <v>0</v>
      </c>
      <c r="H12" s="15">
        <f>SUMIFS(OvoTotal!T:T,OvoTotal!$I:$I,"&lt;="&amp;EOMONTH(OvoTotal!$I$3+360,0),OvoTotal!$AW:$AW,Dados!$H1)</f>
        <v>0</v>
      </c>
      <c r="I12" s="15">
        <f>SUMIFS(OvoTotal!T:T,OvoTotal!$I:$I,"&lt;="&amp;EOMONTH(OvoTotal!$I$3+360,0),OvoTotal!$AW:$AW,Dados!$I1)</f>
        <v>0</v>
      </c>
      <c r="J12" s="15">
        <f>SUMIFS(OvoTotal!T:T,OvoTotal!$I:$I,"&lt;="&amp;EOMONTH(OvoTotal!$I$3+360,0),OvoTotal!$AW:$AW,Dados!$J1)</f>
        <v>0</v>
      </c>
      <c r="K12" s="15">
        <f>SUMIFS(OvoTotal!T:T,OvoTotal!$I:$I,"&lt;="&amp;EOMONTH(OvoTotal!$I$3+360,0),OvoTotal!$AW:$AW,Dados!$K1)</f>
        <v>0</v>
      </c>
      <c r="L12" s="15">
        <f>SUMIFS(OvoTotal!T:T,OvoTotal!$I:$I,"&lt;="&amp;EOMONTH(OvoTotal!$I$3+360,0),OvoTotal!$AW:$AW,Dados!$L1)</f>
        <v>0</v>
      </c>
      <c r="M12" s="15">
        <f>SUMIFS(OvoTotal!T:T,OvoTotal!$I:$I,"&lt;="&amp;EOMONTH(OvoTotal!$I$3+360,0),OvoTotal!$AW:$AW,Dados!$M1)</f>
        <v>0</v>
      </c>
      <c r="N12" s="15">
        <f>SUMIFS(OvoTotal!T:T,OvoTotal!$I:$I,"&lt;="&amp;EOMONTH(OvoTotal!$I$3+360,0),OvoTotal!$AW:$AW,Dados!$N1)</f>
        <v>0</v>
      </c>
      <c r="O12" s="15">
        <f>SUMIFS(OvoTotal!T:T,OvoTotal!$I:$I,"&lt;="&amp;EOMONTH(OvoTotal!$I$3+360,0),OvoTotal!$AW:$AW,Dados!$O1)</f>
        <v>0</v>
      </c>
      <c r="P12" s="15">
        <f>SUMIFS(OvoTotal!T:T,OvoTotal!$I:$I,"&lt;="&amp;EOMONTH(OvoTotal!$I$3+360,0),OvoTotal!$AW:$AW,Dados!$P1)</f>
        <v>0</v>
      </c>
      <c r="Q12" s="15">
        <f>SUMIFS(OvoTotal!T:T,OvoTotal!$I:$I,"&lt;="&amp;EOMONTH(OvoTotal!$I$3+360,0),OvoTotal!$AW:$AW,Dados!$Q1)</f>
        <v>0</v>
      </c>
      <c r="R12" s="15">
        <f>SUMIFS(OvoTotal!T:T,OvoTotal!$I:$I,"&lt;="&amp;EOMONTH(OvoTotal!$I$3+360,0),OvoTotal!$AW:$AW,Dados!$R1)</f>
        <v>0</v>
      </c>
      <c r="S12" s="15">
        <f>SUMIFS(OvoTotal!T:T,OvoTotal!$I:$I,"&lt;="&amp;EOMONTH(OvoTotal!$I$3+360,0),OvoTotal!$AW:$AW,Dados!$S1)</f>
        <v>0</v>
      </c>
      <c r="T12" s="15">
        <f>SUMIFS(OvoTotal!T:T,OvoTotal!$I:$I,"&lt;="&amp;EOMONTH(OvoTotal!$I$3+360,0),OvoTotal!$AW:$AW,Dados!$T1)</f>
        <v>0</v>
      </c>
      <c r="U12" s="15">
        <f>SUMIFS(OvoTotal!T:T,OvoTotal!$I:$I,"&lt;="&amp;EOMONTH(OvoTotal!$I$3+360,0),OvoTotal!$AW:$AW,Dados!$U1)</f>
        <v>21665.576856744497</v>
      </c>
      <c r="V12" s="15">
        <f>SUMIFS(OvoTotal!T:T,OvoTotal!$I:$I,"&lt;="&amp;EOMONTH(OvoTotal!$I$3+360,0),OvoTotal!$AW:$AW,Dados!$V1)</f>
        <v>107975.09876705267</v>
      </c>
      <c r="W12" s="15">
        <f>SUMIFS(OvoTotal!T:T,OvoTotal!$I:$I,"&lt;="&amp;EOMONTH(OvoTotal!$I$3+360,0),OvoTotal!$AW:$AW,Dados!$W1)</f>
        <v>157883.32679797913</v>
      </c>
      <c r="X12" s="15">
        <f>SUMIFS(OvoTotal!T:T,OvoTotal!$I:$I,"&lt;="&amp;EOMONTH(OvoTotal!$I$3+360,0),OvoTotal!$AW:$AW,Dados!$X1)</f>
        <v>365018.79560138157</v>
      </c>
      <c r="Y12" s="15">
        <f>SUMIFS(OvoTotal!T:T,OvoTotal!$I:$I,"&lt;="&amp;EOMONTH(OvoTotal!$I$3+360,0),OvoTotal!$AW:$AW,Dados!$Y1)</f>
        <v>514082.74875589868</v>
      </c>
      <c r="Z12" s="15">
        <f>SUMIFS(OvoTotal!T:T,OvoTotal!$I:$I,"&lt;="&amp;EOMONTH(OvoTotal!$I$3+360,0),OvoTotal!$AW:$AW,Dados!$Z1)</f>
        <v>577127.35517106345</v>
      </c>
      <c r="AA12" s="15">
        <f>SUMIFS(OvoTotal!T:T,OvoTotal!$I:$I,"&lt;="&amp;EOMONTH(OvoTotal!$I$3+360,0),OvoTotal!$AW:$AW,Dados!$AA1)</f>
        <v>611464.43122688634</v>
      </c>
      <c r="AB12" s="15">
        <f>SUMIFS(OvoTotal!T:T,OvoTotal!$I:$I,"&lt;="&amp;EOMONTH(OvoTotal!$I$3+360,0),OvoTotal!$AW:$AW,Dados!$AB1)</f>
        <v>603083.96409716271</v>
      </c>
      <c r="AC12" s="15">
        <f>SUMIFS(OvoTotal!T:T,OvoTotal!$I:$I,"&lt;="&amp;EOMONTH(OvoTotal!$I$3+360,0),OvoTotal!$AW:$AW,Dados!$AC1)</f>
        <v>594736.02822650922</v>
      </c>
      <c r="AD12" s="15">
        <f>SUMIFS(OvoTotal!T:T,OvoTotal!$I:$I,"&lt;="&amp;EOMONTH(OvoTotal!$I$3+360,0),OvoTotal!$AW:$AW,Dados!$AD1)</f>
        <v>586420.5238787072</v>
      </c>
      <c r="AE12" s="15">
        <f>SUMIFS(OvoTotal!T:T,OvoTotal!$I:$I,"&lt;="&amp;EOMONTH(OvoTotal!$I$3+360,0),OvoTotal!$AW:$AW,Dados!$AE1)</f>
        <v>578137.35159309988</v>
      </c>
      <c r="AF12" s="15">
        <f>SUMIFS(OvoTotal!T:T,OvoTotal!$I:$I,"&lt;="&amp;EOMONTH(OvoTotal!$I$3+360,0),OvoTotal!$AW:$AW,Dados!$AF1)</f>
        <v>569886.4121838737</v>
      </c>
      <c r="AG12" s="15">
        <f>SUMIFS(OvoTotal!T:T,OvoTotal!$I:$I,"&lt;="&amp;EOMONTH(OvoTotal!$I$3+360,0),OvoTotal!$AW:$AW,Dados!$AG1)</f>
        <v>561667.60673934291</v>
      </c>
      <c r="AH12" s="15">
        <f>SUMIFS(OvoTotal!T:T,OvoTotal!$I:$I,"&lt;="&amp;EOMONTH(OvoTotal!$I$3+360,0),OvoTotal!$AW:$AW,Dados!$AH1)</f>
        <v>553480.83662123478</v>
      </c>
      <c r="AI12" s="15">
        <f>SUMIFS(OvoTotal!T:T,OvoTotal!$I:$I,"&lt;="&amp;EOMONTH(OvoTotal!$I$3+360,0),OvoTotal!$AW:$AW,Dados!$AI1)</f>
        <v>545326.00346397725</v>
      </c>
      <c r="AJ12" s="15">
        <f>SUMIFS(OvoTotal!T:T,OvoTotal!$I:$I,"&lt;="&amp;EOMONTH(OvoTotal!$I$3+360,0),OvoTotal!$AW:$AW,Dados!$AJ1)</f>
        <v>537203.00917398953</v>
      </c>
      <c r="AK12" s="33">
        <f>SUMIFS(OvoTotal!T:T,OvoTotal!$I:$I,"&lt;="&amp;EOMONTH(OvoTotal!$I$3+360,0),OvoTotal!$AW:$AW,Dados!$AK1)</f>
        <v>529111.75592897111</v>
      </c>
      <c r="AL12" s="15">
        <f>SUMIFS(OvoTotal!T:T,OvoTotal!$I:$I,"&lt;="&amp;EOMONTH(OvoTotal!$I$3+360,0),OvoTotal!$AW:$AW,Dados!$AL1)</f>
        <v>521052.14617719664</v>
      </c>
      <c r="AM12" s="15">
        <f>SUMIFS(OvoTotal!T:T,OvoTotal!$I:$I,"&lt;="&amp;EOMONTH(OvoTotal!$I$3+360,0),OvoTotal!$AW:$AW,Dados!$AM1)</f>
        <v>513024.0826368095</v>
      </c>
      <c r="AN12" s="15">
        <f>SUMIFS(OvoTotal!T:T,OvoTotal!$I:$I,"&lt;="&amp;EOMONTH(OvoTotal!$I$3+360,0),OvoTotal!$AW:$AW,Dados!$AN1)</f>
        <v>505027.46829511889</v>
      </c>
      <c r="AO12" s="15">
        <f>SUMIFS(OvoTotal!T:T,OvoTotal!$I:$I,"&lt;="&amp;EOMONTH(OvoTotal!$I$3+360,0),OvoTotal!$AW:$AW,Dados!$AO1)</f>
        <v>497062.20640789752</v>
      </c>
      <c r="AP12" s="15">
        <f>SUMIFS(OvoTotal!T:T,OvoTotal!$I:$I,"&lt;="&amp;EOMONTH(OvoTotal!$I$3+360,0),OvoTotal!$AW:$AW,Dados!$AP1)</f>
        <v>489128.20049868221</v>
      </c>
      <c r="AQ12" s="33">
        <f>SUMIFS(OvoTotal!T:T,OvoTotal!$I:$I,"&lt;="&amp;EOMONTH(OvoTotal!$I$3+360,0),OvoTotal!$AW:$AW,Dados!$AQ1)</f>
        <v>481225.35435807507</v>
      </c>
      <c r="AR12" s="15">
        <f>SUMIFS(OvoTotal!T:T,OvoTotal!$I:$I,"&lt;="&amp;EOMONTH(OvoTotal!$I$3+360,0),OvoTotal!$AW:$AW,Dados!$AR1)</f>
        <v>473353.57204304758</v>
      </c>
      <c r="AS12" s="15">
        <f>SUMIFS(OvoTotal!T:T,OvoTotal!$I:$I,"&lt;="&amp;EOMONTH(OvoTotal!$I$3+360,0),OvoTotal!$AW:$AW,Dados!$AS1)</f>
        <v>465512.75787624565</v>
      </c>
      <c r="AT12" s="15">
        <f>SUMIFS(OvoTotal!T:T,OvoTotal!$I:$I,"&lt;="&amp;EOMONTH(OvoTotal!$I$3+360,0),OvoTotal!$AW:$AW,Dados!$AT1)</f>
        <v>457702.81644529616</v>
      </c>
      <c r="AU12" s="15">
        <f>SUMIFS(OvoTotal!T:T,OvoTotal!$I:$I,"&lt;="&amp;EOMONTH(OvoTotal!$I$3+360,0),OvoTotal!$AW:$AW,Dados!$AU1)</f>
        <v>449923.65260211646</v>
      </c>
      <c r="AV12" s="15">
        <f>SUMIFS(OvoTotal!T:T,OvoTotal!$I:$I,"&lt;="&amp;EOMONTH(OvoTotal!$I$3+360,0),OvoTotal!$AW:$AW,Dados!$AV1)</f>
        <v>442175.17146222427</v>
      </c>
      <c r="AW12" s="15">
        <f>SUMIFS(OvoTotal!T:T,OvoTotal!$I:$I,"&lt;="&amp;EOMONTH(OvoTotal!$I$3+360,0),OvoTotal!$AW:$AW,Dados!$AW1)</f>
        <v>434457.27840405033</v>
      </c>
      <c r="AX12" s="15">
        <f>SUMIFS(OvoTotal!T:T,OvoTotal!$I:$I,"&lt;="&amp;EOMONTH(OvoTotal!$I$3+360,0),OvoTotal!$AW:$AW,Dados!$AX1)</f>
        <v>426769.87906825205</v>
      </c>
      <c r="AY12" s="15">
        <f>SUMIFS(OvoTotal!T:T,OvoTotal!$I:$I,"&lt;="&amp;EOMONTH(OvoTotal!$I$3+360,0),OvoTotal!$AW:$AW,Dados!$AY1)</f>
        <v>419112.87935702893</v>
      </c>
      <c r="AZ12" s="15">
        <f>SUMIFS(OvoTotal!T:T,OvoTotal!$I:$I,"&lt;="&amp;EOMONTH(OvoTotal!$I$3+360,0),OvoTotal!$AW:$AW,Dados!$AZ1)</f>
        <v>411486.18543344084</v>
      </c>
      <c r="BA12" s="15">
        <f>SUMIFS(OvoTotal!T:T,OvoTotal!$I:$I,"&lt;="&amp;EOMONTH(OvoTotal!$I$3+360,0),OvoTotal!$AW:$AW,Dados!$BA1)</f>
        <v>403889.70372072619</v>
      </c>
      <c r="BB12" s="15">
        <f>SUMIFS(OvoTotal!T:T,OvoTotal!$I:$I,"&lt;="&amp;EOMONTH(OvoTotal!$I$3+360,0),OvoTotal!$AW:$AW,Dados!$BB1)</f>
        <v>396323.34090162319</v>
      </c>
      <c r="BC12" s="15">
        <f>SUMIFS(OvoTotal!T:T,OvoTotal!$I:$I,"&lt;="&amp;EOMONTH(OvoTotal!$I$3+360,0),OvoTotal!$AW:$AW,Dados!$BC1)</f>
        <v>388787.00391769211</v>
      </c>
      <c r="BD12" s="15">
        <f>SUMIFS(OvoTotal!T:T,OvoTotal!$I:$I,"&lt;="&amp;EOMONTH(OvoTotal!$I$3+360,0),OvoTotal!$AW:$AW,Dados!$BD1)</f>
        <v>0</v>
      </c>
      <c r="BF12" s="15">
        <f>SUMIFS(OvoTotal!T:T,OvoTotal!$I:$I,"&gt;="&amp;BF1,OvoTotal!$I:$I,"&lt;="&amp;EOMONTH($BF1,0))</f>
        <v>0</v>
      </c>
      <c r="BG12" s="15">
        <f>SUMIFS(OvoTotal!T:T,OvoTotal!$I:$I,"&gt;="&amp;BG1,OvoTotal!$I:$I,"&lt;="&amp;EOMONTH($BG1,0))</f>
        <v>0</v>
      </c>
      <c r="BH12" s="15">
        <f>SUMIFS(OvoTotal!T:T,OvoTotal!$I:$I,"&gt;="&amp;BH1,OvoTotal!$I:$I,"&lt;="&amp;EOMONTH($BH1,0))</f>
        <v>0</v>
      </c>
      <c r="BI12" s="15">
        <f>SUMIFS(OvoTotal!T:T,OvoTotal!$I:$I,"&gt;="&amp;BI1,OvoTotal!$I:$I,"&lt;="&amp;EOMONTH($BI1,0))</f>
        <v>0</v>
      </c>
      <c r="BJ12" s="15">
        <f>SUMIFS(OvoTotal!T:T,OvoTotal!$I:$I,"&gt;="&amp;BJ1,OvoTotal!$I:$I,"&lt;="&amp;EOMONTH($BJ1,0))</f>
        <v>0</v>
      </c>
      <c r="BK12" s="15">
        <f>SUMIFS(OvoTotal!T:T,OvoTotal!$I:$I,"&gt;="&amp;BK1,OvoTotal!$I:$I,"&lt;="&amp;EOMONTH($BK1,0))</f>
        <v>0</v>
      </c>
      <c r="BL12" s="15">
        <f>SUMIFS(OvoTotal!T:T,OvoTotal!$I:$I,"&gt;="&amp;BL1,OvoTotal!$I:$I,"&lt;="&amp;EOMONTH($BL1,0))</f>
        <v>0</v>
      </c>
      <c r="BM12" s="15">
        <f>SUMIFS(OvoTotal!T:T,OvoTotal!$I:$I,"&gt;="&amp;BM1,OvoTotal!$I:$I,"&lt;="&amp;EOMONTH($BM1,0))</f>
        <v>0</v>
      </c>
      <c r="BN12" s="15">
        <f>SUMIFS(OvoTotal!T:T,OvoTotal!$I:$I,"&gt;="&amp;BN1,OvoTotal!$I:$I,"&lt;="&amp;EOMONTH($BN1,0))</f>
        <v>0</v>
      </c>
      <c r="BO12" s="15">
        <f>SUMIFS(OvoTotal!T:T,OvoTotal!$I:$I,"&gt;="&amp;BO1,OvoTotal!$I:$I,"&lt;="&amp;EOMONTH($BO1,0))</f>
        <v>0</v>
      </c>
      <c r="BP12" s="15">
        <f>SUMIFS(OvoTotal!T:T,OvoTotal!$I:$I,"&gt;="&amp;BP1,OvoTotal!$I:$I,"&lt;="&amp;EOMONTH($BP1,0))</f>
        <v>0</v>
      </c>
      <c r="BQ12" s="15">
        <f>SUMIFS(OvoTotal!T:T,OvoTotal!$I:$I,"&gt;="&amp;BQ1,OvoTotal!$I:$I,"&lt;="&amp;EOMONTH($BQ1,0))</f>
        <v>0</v>
      </c>
    </row>
    <row r="13" spans="1:69" outlineLevel="1" x14ac:dyDescent="0.15">
      <c r="A13" s="12" t="s">
        <v>53</v>
      </c>
      <c r="B13" s="14" t="str">
        <f>OvoTotal!U2</f>
        <v>AAA 1 001</v>
      </c>
      <c r="C13" s="15">
        <f>SUMIFS(OvoTotal!U:U,OvoTotal!$I:$I,"&lt;="&amp;EOMONTH(OvoTotal!$I$3+360,0),OvoTotal!$AW:$AW,Dados!$C1)</f>
        <v>0</v>
      </c>
      <c r="D13" s="15">
        <f>SUMIFS(OvoTotal!U:U,OvoTotal!$I:$I,"&lt;="&amp;EOMONTH(OvoTotal!$I$3+360,0),OvoTotal!$AW:$AW,Dados!$D1)</f>
        <v>0</v>
      </c>
      <c r="E13" s="15">
        <f>SUMIFS(OvoTotal!U:U,OvoTotal!$I:$I,"&lt;="&amp;EOMONTH(OvoTotal!$I$3+360,0),OvoTotal!$AW:$AW,Dados!$E1)</f>
        <v>0</v>
      </c>
      <c r="F13" s="15">
        <f>SUMIFS(OvoTotal!U:U,OvoTotal!$I:$I,"&lt;="&amp;EOMONTH(OvoTotal!$I$3+360,0),OvoTotal!$AW:$AW,Dados!$F1)</f>
        <v>0</v>
      </c>
      <c r="G13" s="15">
        <f>SUMIFS(OvoTotal!U:U,OvoTotal!$I:$I,"&lt;="&amp;EOMONTH(OvoTotal!$I$3+360,0),OvoTotal!$AW:$AW,Dados!$G1)</f>
        <v>0</v>
      </c>
      <c r="H13" s="15">
        <f>SUMIFS(OvoTotal!U:U,OvoTotal!$I:$I,"&lt;="&amp;EOMONTH(OvoTotal!$I$3+360,0),OvoTotal!$AW:$AW,Dados!$H1)</f>
        <v>0</v>
      </c>
      <c r="I13" s="15">
        <f>SUMIFS(OvoTotal!U:U,OvoTotal!$I:$I,"&lt;="&amp;EOMONTH(OvoTotal!$I$3+360,0),OvoTotal!$AW:$AW,Dados!$I1)</f>
        <v>0</v>
      </c>
      <c r="J13" s="15">
        <f>SUMIFS(OvoTotal!U:U,OvoTotal!$I:$I,"&lt;="&amp;EOMONTH(OvoTotal!$I$3+360,0),OvoTotal!$AW:$AW,Dados!$J1)</f>
        <v>0</v>
      </c>
      <c r="K13" s="15">
        <f>SUMIFS(OvoTotal!U:U,OvoTotal!$I:$I,"&lt;="&amp;EOMONTH(OvoTotal!$I$3+360,0),OvoTotal!$AW:$AW,Dados!$K1)</f>
        <v>0</v>
      </c>
      <c r="L13" s="15">
        <f>SUMIFS(OvoTotal!U:U,OvoTotal!$I:$I,"&lt;="&amp;EOMONTH(OvoTotal!$I$3+360,0),OvoTotal!$AW:$AW,Dados!$L1)</f>
        <v>0</v>
      </c>
      <c r="M13" s="15">
        <f>SUMIFS(OvoTotal!U:U,OvoTotal!$I:$I,"&lt;="&amp;EOMONTH(OvoTotal!$I$3+360,0),OvoTotal!$AW:$AW,Dados!$M1)</f>
        <v>0</v>
      </c>
      <c r="N13" s="15">
        <f>SUMIFS(OvoTotal!U:U,OvoTotal!$I:$I,"&lt;="&amp;EOMONTH(OvoTotal!$I$3+360,0),OvoTotal!$AW:$AW,Dados!$N1)</f>
        <v>0</v>
      </c>
      <c r="O13" s="15">
        <f>SUMIFS(OvoTotal!U:U,OvoTotal!$I:$I,"&lt;="&amp;EOMONTH(OvoTotal!$I$3+360,0),OvoTotal!$AW:$AW,Dados!$O1)</f>
        <v>0</v>
      </c>
      <c r="P13" s="15">
        <f>SUMIFS(OvoTotal!U:U,OvoTotal!$I:$I,"&lt;="&amp;EOMONTH(OvoTotal!$I$3+360,0),OvoTotal!$AW:$AW,Dados!$P1)</f>
        <v>0</v>
      </c>
      <c r="Q13" s="15">
        <f>SUMIFS(OvoTotal!U:U,OvoTotal!$I:$I,"&lt;="&amp;EOMONTH(OvoTotal!$I$3+360,0),OvoTotal!$AW:$AW,Dados!$Q1)</f>
        <v>0</v>
      </c>
      <c r="R13" s="15">
        <f>SUMIFS(OvoTotal!U:U,OvoTotal!$I:$I,"&lt;="&amp;EOMONTH(OvoTotal!$I$3+360,0),OvoTotal!$AW:$AW,Dados!$R1)</f>
        <v>0</v>
      </c>
      <c r="S13" s="15">
        <f>SUMIFS(OvoTotal!U:U,OvoTotal!$I:$I,"&lt;="&amp;EOMONTH(OvoTotal!$I$3+360,0),OvoTotal!$AW:$AW,Dados!$S1)</f>
        <v>0</v>
      </c>
      <c r="T13" s="15">
        <f>SUMIFS(OvoTotal!U:U,OvoTotal!$I:$I,"&lt;="&amp;EOMONTH(OvoTotal!$I$3+360,0),OvoTotal!$AW:$AW,Dados!$T1)</f>
        <v>0</v>
      </c>
      <c r="U13" s="15">
        <f>SUMIFS(OvoTotal!U:U,OvoTotal!$I:$I,"&lt;="&amp;EOMONTH(OvoTotal!$I$3+360,0),OvoTotal!$AW:$AW,Dados!$U1)</f>
        <v>0</v>
      </c>
      <c r="V13" s="15">
        <f>SUMIFS(OvoTotal!U:U,OvoTotal!$I:$I,"&lt;="&amp;EOMONTH(OvoTotal!$I$3+360,0),OvoTotal!$AW:$AW,Dados!$V1)</f>
        <v>0</v>
      </c>
      <c r="W13" s="15">
        <f>SUMIFS(OvoTotal!U:U,OvoTotal!$I:$I,"&lt;="&amp;EOMONTH(OvoTotal!$I$3+360,0),OvoTotal!$AW:$AW,Dados!$W1)</f>
        <v>0</v>
      </c>
      <c r="X13" s="15">
        <f>SUMIFS(OvoTotal!U:U,OvoTotal!$I:$I,"&lt;="&amp;EOMONTH(OvoTotal!$I$3+360,0),OvoTotal!$AW:$AW,Dados!$X1)</f>
        <v>0</v>
      </c>
      <c r="Y13" s="15">
        <f>SUMIFS(OvoTotal!U:U,OvoTotal!$I:$I,"&lt;="&amp;EOMONTH(OvoTotal!$I$3+360,0),OvoTotal!$AW:$AW,Dados!$Y1)</f>
        <v>0</v>
      </c>
      <c r="Z13" s="15">
        <f>SUMIFS(OvoTotal!U:U,OvoTotal!$I:$I,"&lt;="&amp;EOMONTH(OvoTotal!$I$3+360,0),OvoTotal!$AW:$AW,Dados!$Z1)</f>
        <v>0</v>
      </c>
      <c r="AA13" s="15">
        <f>SUMIFS(OvoTotal!U:U,OvoTotal!$I:$I,"&lt;="&amp;EOMONTH(OvoTotal!$I$3+360,0),OvoTotal!$AW:$AW,Dados!$AA1)</f>
        <v>0</v>
      </c>
      <c r="AB13" s="15">
        <f>SUMIFS(OvoTotal!U:U,OvoTotal!$I:$I,"&lt;="&amp;EOMONTH(OvoTotal!$I$3+360,0),OvoTotal!$AW:$AW,Dados!$AB1)</f>
        <v>0</v>
      </c>
      <c r="AC13" s="15">
        <f>SUMIFS(OvoTotal!U:U,OvoTotal!$I:$I,"&lt;="&amp;EOMONTH(OvoTotal!$I$3+360,0),OvoTotal!$AW:$AW,Dados!$AC1)</f>
        <v>0</v>
      </c>
      <c r="AD13" s="15">
        <f>SUMIFS(OvoTotal!U:U,OvoTotal!$I:$I,"&lt;="&amp;EOMONTH(OvoTotal!$I$3+360,0),OvoTotal!$AW:$AW,Dados!$AD1)</f>
        <v>0</v>
      </c>
      <c r="AE13" s="15">
        <f>SUMIFS(OvoTotal!U:U,OvoTotal!$I:$I,"&lt;="&amp;EOMONTH(OvoTotal!$I$3+360,0),OvoTotal!$AW:$AW,Dados!$AE1)</f>
        <v>0</v>
      </c>
      <c r="AF13" s="15">
        <f>SUMIFS(OvoTotal!U:U,OvoTotal!$I:$I,"&lt;="&amp;EOMONTH(OvoTotal!$I$3+360,0),OvoTotal!$AW:$AW,Dados!$AF1)</f>
        <v>0</v>
      </c>
      <c r="AG13" s="15">
        <f>SUMIFS(OvoTotal!U:U,OvoTotal!$I:$I,"&lt;="&amp;EOMONTH(OvoTotal!$I$3+360,0),OvoTotal!$AW:$AW,Dados!$AG1)</f>
        <v>0</v>
      </c>
      <c r="AH13" s="15">
        <f>SUMIFS(OvoTotal!U:U,OvoTotal!$I:$I,"&lt;="&amp;EOMONTH(OvoTotal!$I$3+360,0),OvoTotal!$AW:$AW,Dados!$AH1)</f>
        <v>0</v>
      </c>
      <c r="AI13" s="15">
        <f>SUMIFS(OvoTotal!U:U,OvoTotal!$I:$I,"&lt;="&amp;EOMONTH(OvoTotal!$I$3+360,0),OvoTotal!$AW:$AW,Dados!$AI1)</f>
        <v>0</v>
      </c>
      <c r="AJ13" s="15">
        <f>SUMIFS(OvoTotal!U:U,OvoTotal!$I:$I,"&lt;="&amp;EOMONTH(OvoTotal!$I$3+360,0),OvoTotal!$AW:$AW,Dados!$AJ1)</f>
        <v>0</v>
      </c>
      <c r="AK13" s="33">
        <f>SUMIFS(OvoTotal!U:U,OvoTotal!$I:$I,"&lt;="&amp;EOMONTH(OvoTotal!$I$3+360,0),OvoTotal!$AW:$AW,Dados!$AK1)</f>
        <v>0</v>
      </c>
      <c r="AL13" s="15">
        <f>SUMIFS(OvoTotal!U:U,OvoTotal!$I:$I,"&lt;="&amp;EOMONTH(OvoTotal!$I$3+360,0),OvoTotal!$AW:$AW,Dados!$AL1)</f>
        <v>0</v>
      </c>
      <c r="AM13" s="15">
        <f>SUMIFS(OvoTotal!U:U,OvoTotal!$I:$I,"&lt;="&amp;EOMONTH(OvoTotal!$I$3+360,0),OvoTotal!$AW:$AW,Dados!$AM1)</f>
        <v>0</v>
      </c>
      <c r="AN13" s="15">
        <f>SUMIFS(OvoTotal!U:U,OvoTotal!$I:$I,"&lt;="&amp;EOMONTH(OvoTotal!$I$3+360,0),OvoTotal!$AW:$AW,Dados!$AN1)</f>
        <v>0</v>
      </c>
      <c r="AO13" s="15">
        <f>SUMIFS(OvoTotal!U:U,OvoTotal!$I:$I,"&lt;="&amp;EOMONTH(OvoTotal!$I$3+360,0),OvoTotal!$AW:$AW,Dados!$AO1)</f>
        <v>0</v>
      </c>
      <c r="AP13" s="15">
        <f>SUMIFS(OvoTotal!U:U,OvoTotal!$I:$I,"&lt;="&amp;EOMONTH(OvoTotal!$I$3+360,0),OvoTotal!$AW:$AW,Dados!$AP1)</f>
        <v>0</v>
      </c>
      <c r="AQ13" s="33">
        <f>SUMIFS(OvoTotal!U:U,OvoTotal!$I:$I,"&lt;="&amp;EOMONTH(OvoTotal!$I$3+360,0),OvoTotal!$AW:$AW,Dados!$AQ1)</f>
        <v>0</v>
      </c>
      <c r="AR13" s="15">
        <f>SUMIFS(OvoTotal!U:U,OvoTotal!$I:$I,"&lt;="&amp;EOMONTH(OvoTotal!$I$3+360,0),OvoTotal!$AW:$AW,Dados!$AR1)</f>
        <v>0</v>
      </c>
      <c r="AS13" s="15">
        <f>SUMIFS(OvoTotal!U:U,OvoTotal!$I:$I,"&lt;="&amp;EOMONTH(OvoTotal!$I$3+360,0),OvoTotal!$AW:$AW,Dados!$AS1)</f>
        <v>0</v>
      </c>
      <c r="AT13" s="15">
        <f>SUMIFS(OvoTotal!U:U,OvoTotal!$I:$I,"&lt;="&amp;EOMONTH(OvoTotal!$I$3+360,0),OvoTotal!$AW:$AW,Dados!$AT1)</f>
        <v>0</v>
      </c>
      <c r="AU13" s="15">
        <f>SUMIFS(OvoTotal!U:U,OvoTotal!$I:$I,"&lt;="&amp;EOMONTH(OvoTotal!$I$3+360,0),OvoTotal!$AW:$AW,Dados!$AU1)</f>
        <v>0</v>
      </c>
      <c r="AV13" s="15">
        <f>SUMIFS(OvoTotal!U:U,OvoTotal!$I:$I,"&lt;="&amp;EOMONTH(OvoTotal!$I$3+360,0),OvoTotal!$AW:$AW,Dados!$AV1)</f>
        <v>0</v>
      </c>
      <c r="AW13" s="15">
        <f>SUMIFS(OvoTotal!U:U,OvoTotal!$I:$I,"&lt;="&amp;EOMONTH(OvoTotal!$I$3+360,0),OvoTotal!$AW:$AW,Dados!$AW1)</f>
        <v>0</v>
      </c>
      <c r="AX13" s="15">
        <f>SUMIFS(OvoTotal!U:U,OvoTotal!$I:$I,"&lt;="&amp;EOMONTH(OvoTotal!$I$3+360,0),OvoTotal!$AW:$AW,Dados!$AX1)</f>
        <v>0</v>
      </c>
      <c r="AY13" s="15">
        <f>SUMIFS(OvoTotal!U:U,OvoTotal!$I:$I,"&lt;="&amp;EOMONTH(OvoTotal!$I$3+360,0),OvoTotal!$AW:$AW,Dados!$AY1)</f>
        <v>0</v>
      </c>
      <c r="AZ13" s="15">
        <f>SUMIFS(OvoTotal!U:U,OvoTotal!$I:$I,"&lt;="&amp;EOMONTH(OvoTotal!$I$3+360,0),OvoTotal!$AW:$AW,Dados!$AZ1)</f>
        <v>0</v>
      </c>
      <c r="BA13" s="15">
        <f>SUMIFS(OvoTotal!U:U,OvoTotal!$I:$I,"&lt;="&amp;EOMONTH(OvoTotal!$I$3+360,0),OvoTotal!$AW:$AW,Dados!$BA1)</f>
        <v>0</v>
      </c>
      <c r="BB13" s="15">
        <f>SUMIFS(OvoTotal!U:U,OvoTotal!$I:$I,"&lt;="&amp;EOMONTH(OvoTotal!$I$3+360,0),OvoTotal!$AW:$AW,Dados!$BB1)</f>
        <v>0</v>
      </c>
      <c r="BC13" s="15">
        <f>SUMIFS(OvoTotal!U:U,OvoTotal!$I:$I,"&lt;="&amp;EOMONTH(OvoTotal!$I$3+360,0),OvoTotal!$AW:$AW,Dados!$BC1)</f>
        <v>0</v>
      </c>
      <c r="BD13" s="15">
        <f>SUMIFS(OvoTotal!U:U,OvoTotal!$I:$I,"&lt;="&amp;EOMONTH(OvoTotal!$I$3+360,0),OvoTotal!$AW:$AW,Dados!$BD1)</f>
        <v>0</v>
      </c>
      <c r="BF13" s="15">
        <f>SUMIFS(OvoTotal!U:U,OvoTotal!$I:$I,"&gt;="&amp;BF1,OvoTotal!$I:$I,"&lt;="&amp;EOMONTH($BF1,0))</f>
        <v>0</v>
      </c>
      <c r="BG13" s="15">
        <f>SUMIFS(OvoTotal!U:U,OvoTotal!$I:$I,"&gt;="&amp;BG1,OvoTotal!$I:$I,"&lt;="&amp;EOMONTH($BG1,0))</f>
        <v>0</v>
      </c>
      <c r="BH13" s="15">
        <f>SUMIFS(OvoTotal!U:U,OvoTotal!$I:$I,"&gt;="&amp;BH1,OvoTotal!$I:$I,"&lt;="&amp;EOMONTH($BH1,0))</f>
        <v>0</v>
      </c>
      <c r="BI13" s="15">
        <f>SUMIFS(OvoTotal!U:U,OvoTotal!$I:$I,"&gt;="&amp;BI1,OvoTotal!$I:$I,"&lt;="&amp;EOMONTH($BI1,0))</f>
        <v>0</v>
      </c>
      <c r="BJ13" s="15">
        <f>SUMIFS(OvoTotal!U:U,OvoTotal!$I:$I,"&gt;="&amp;BJ1,OvoTotal!$I:$I,"&lt;="&amp;EOMONTH($BJ1,0))</f>
        <v>0</v>
      </c>
      <c r="BK13" s="15">
        <f>SUMIFS(OvoTotal!U:U,OvoTotal!$I:$I,"&gt;="&amp;BK1,OvoTotal!$I:$I,"&lt;="&amp;EOMONTH($BK1,0))</f>
        <v>0</v>
      </c>
      <c r="BL13" s="15">
        <f>SUMIFS(OvoTotal!U:U,OvoTotal!$I:$I,"&gt;="&amp;BL1,OvoTotal!$I:$I,"&lt;="&amp;EOMONTH($BL1,0))</f>
        <v>0</v>
      </c>
      <c r="BM13" s="15">
        <f>SUMIFS(OvoTotal!U:U,OvoTotal!$I:$I,"&gt;="&amp;BM1,OvoTotal!$I:$I,"&lt;="&amp;EOMONTH($BM1,0))</f>
        <v>0</v>
      </c>
      <c r="BN13" s="15">
        <f>SUMIFS(OvoTotal!U:U,OvoTotal!$I:$I,"&gt;="&amp;BN1,OvoTotal!$I:$I,"&lt;="&amp;EOMONTH($BN1,0))</f>
        <v>0</v>
      </c>
      <c r="BO13" s="15">
        <f>SUMIFS(OvoTotal!U:U,OvoTotal!$I:$I,"&gt;="&amp;BO1,OvoTotal!$I:$I,"&lt;="&amp;EOMONTH($BO1,0))</f>
        <v>0</v>
      </c>
      <c r="BP13" s="15">
        <f>SUMIFS(OvoTotal!U:U,OvoTotal!$I:$I,"&gt;="&amp;BP1,OvoTotal!$I:$I,"&lt;="&amp;EOMONTH($BP1,0))</f>
        <v>0</v>
      </c>
      <c r="BQ13" s="15">
        <f>SUMIFS(OvoTotal!U:U,OvoTotal!$I:$I,"&gt;="&amp;BQ1,OvoTotal!$I:$I,"&lt;="&amp;EOMONTH($BQ1,0))</f>
        <v>0</v>
      </c>
    </row>
    <row r="14" spans="1:69" outlineLevel="1" x14ac:dyDescent="0.15">
      <c r="A14" s="12" t="s">
        <v>53</v>
      </c>
      <c r="B14" s="14" t="str">
        <f>OvoTotal!V2</f>
        <v>AAA 1 001</v>
      </c>
      <c r="C14" s="15">
        <f>SUMIFS(OvoTotal!V:V,OvoTotal!$I:$I,"&lt;="&amp;EOMONTH(OvoTotal!$I$3+360,0),OvoTotal!$AW:$AW,Dados!$C1)</f>
        <v>0</v>
      </c>
      <c r="D14" s="15">
        <f>SUMIFS(OvoTotal!V:V,OvoTotal!$I:$I,"&lt;="&amp;EOMONTH(OvoTotal!$I$3+360,0),OvoTotal!$AW:$AW,Dados!$D1)</f>
        <v>0</v>
      </c>
      <c r="E14" s="15">
        <f>SUMIFS(OvoTotal!V:V,OvoTotal!$I:$I,"&lt;="&amp;EOMONTH(OvoTotal!$I$3+360,0),OvoTotal!$AW:$AW,Dados!$E1)</f>
        <v>0</v>
      </c>
      <c r="F14" s="15">
        <f>SUMIFS(OvoTotal!V:V,OvoTotal!$I:$I,"&lt;="&amp;EOMONTH(OvoTotal!$I$3+360,0),OvoTotal!$AW:$AW,Dados!$F1)</f>
        <v>0</v>
      </c>
      <c r="G14" s="15">
        <f>SUMIFS(OvoTotal!V:V,OvoTotal!$I:$I,"&lt;="&amp;EOMONTH(OvoTotal!$I$3+360,0),OvoTotal!$AW:$AW,Dados!$G1)</f>
        <v>0</v>
      </c>
      <c r="H14" s="15">
        <f>SUMIFS(OvoTotal!V:V,OvoTotal!$I:$I,"&lt;="&amp;EOMONTH(OvoTotal!$I$3+360,0),OvoTotal!$AW:$AW,Dados!$H1)</f>
        <v>0</v>
      </c>
      <c r="I14" s="15">
        <f>SUMIFS(OvoTotal!V:V,OvoTotal!$I:$I,"&lt;="&amp;EOMONTH(OvoTotal!$I$3+360,0),OvoTotal!$AW:$AW,Dados!$I1)</f>
        <v>0</v>
      </c>
      <c r="J14" s="15">
        <f>SUMIFS(OvoTotal!V:V,OvoTotal!$I:$I,"&lt;="&amp;EOMONTH(OvoTotal!$I$3+360,0),OvoTotal!$AW:$AW,Dados!$J1)</f>
        <v>0</v>
      </c>
      <c r="K14" s="15">
        <f>SUMIFS(OvoTotal!V:V,OvoTotal!$I:$I,"&lt;="&amp;EOMONTH(OvoTotal!$I$3+360,0),OvoTotal!$AW:$AW,Dados!$K1)</f>
        <v>0</v>
      </c>
      <c r="L14" s="15">
        <f>SUMIFS(OvoTotal!V:V,OvoTotal!$I:$I,"&lt;="&amp;EOMONTH(OvoTotal!$I$3+360,0),OvoTotal!$AW:$AW,Dados!$L1)</f>
        <v>0</v>
      </c>
      <c r="M14" s="15">
        <f>SUMIFS(OvoTotal!V:V,OvoTotal!$I:$I,"&lt;="&amp;EOMONTH(OvoTotal!$I$3+360,0),OvoTotal!$AW:$AW,Dados!$M1)</f>
        <v>0</v>
      </c>
      <c r="N14" s="15">
        <f>SUMIFS(OvoTotal!V:V,OvoTotal!$I:$I,"&lt;="&amp;EOMONTH(OvoTotal!$I$3+360,0),OvoTotal!$AW:$AW,Dados!$N1)</f>
        <v>0</v>
      </c>
      <c r="O14" s="15">
        <f>SUMIFS(OvoTotal!V:V,OvoTotal!$I:$I,"&lt;="&amp;EOMONTH(OvoTotal!$I$3+360,0),OvoTotal!$AW:$AW,Dados!$O1)</f>
        <v>0</v>
      </c>
      <c r="P14" s="15">
        <f>SUMIFS(OvoTotal!V:V,OvoTotal!$I:$I,"&lt;="&amp;EOMONTH(OvoTotal!$I$3+360,0),OvoTotal!$AW:$AW,Dados!$P1)</f>
        <v>0</v>
      </c>
      <c r="Q14" s="15">
        <f>SUMIFS(OvoTotal!V:V,OvoTotal!$I:$I,"&lt;="&amp;EOMONTH(OvoTotal!$I$3+360,0),OvoTotal!$AW:$AW,Dados!$Q1)</f>
        <v>0</v>
      </c>
      <c r="R14" s="15">
        <f>SUMIFS(OvoTotal!V:V,OvoTotal!$I:$I,"&lt;="&amp;EOMONTH(OvoTotal!$I$3+360,0),OvoTotal!$AW:$AW,Dados!$R1)</f>
        <v>0</v>
      </c>
      <c r="S14" s="15">
        <f>SUMIFS(OvoTotal!V:V,OvoTotal!$I:$I,"&lt;="&amp;EOMONTH(OvoTotal!$I$3+360,0),OvoTotal!$AW:$AW,Dados!$S1)</f>
        <v>0</v>
      </c>
      <c r="T14" s="15">
        <f>SUMIFS(OvoTotal!V:V,OvoTotal!$I:$I,"&lt;="&amp;EOMONTH(OvoTotal!$I$3+360,0),OvoTotal!$AW:$AW,Dados!$T1)</f>
        <v>0</v>
      </c>
      <c r="U14" s="15">
        <f>SUMIFS(OvoTotal!V:V,OvoTotal!$I:$I,"&lt;="&amp;EOMONTH(OvoTotal!$I$3+360,0),OvoTotal!$AW:$AW,Dados!$U1)</f>
        <v>0</v>
      </c>
      <c r="V14" s="15">
        <f>SUMIFS(OvoTotal!V:V,OvoTotal!$I:$I,"&lt;="&amp;EOMONTH(OvoTotal!$I$3+360,0),OvoTotal!$AW:$AW,Dados!$V1)</f>
        <v>0</v>
      </c>
      <c r="W14" s="15">
        <f>SUMIFS(OvoTotal!V:V,OvoTotal!$I:$I,"&lt;="&amp;EOMONTH(OvoTotal!$I$3+360,0),OvoTotal!$AW:$AW,Dados!$W1)</f>
        <v>0</v>
      </c>
      <c r="X14" s="15">
        <f>SUMIFS(OvoTotal!V:V,OvoTotal!$I:$I,"&lt;="&amp;EOMONTH(OvoTotal!$I$3+360,0),OvoTotal!$AW:$AW,Dados!$X1)</f>
        <v>0</v>
      </c>
      <c r="Y14" s="15">
        <f>SUMIFS(OvoTotal!V:V,OvoTotal!$I:$I,"&lt;="&amp;EOMONTH(OvoTotal!$I$3+360,0),OvoTotal!$AW:$AW,Dados!$Y1)</f>
        <v>0</v>
      </c>
      <c r="Z14" s="15">
        <f>SUMIFS(OvoTotal!V:V,OvoTotal!$I:$I,"&lt;="&amp;EOMONTH(OvoTotal!$I$3+360,0),OvoTotal!$AW:$AW,Dados!$Z1)</f>
        <v>0</v>
      </c>
      <c r="AA14" s="15">
        <f>SUMIFS(OvoTotal!V:V,OvoTotal!$I:$I,"&lt;="&amp;EOMONTH(OvoTotal!$I$3+360,0),OvoTotal!$AW:$AW,Dados!$AA1)</f>
        <v>0</v>
      </c>
      <c r="AB14" s="15">
        <f>SUMIFS(OvoTotal!V:V,OvoTotal!$I:$I,"&lt;="&amp;EOMONTH(OvoTotal!$I$3+360,0),OvoTotal!$AW:$AW,Dados!$AB1)</f>
        <v>0</v>
      </c>
      <c r="AC14" s="15">
        <f>SUMIFS(OvoTotal!V:V,OvoTotal!$I:$I,"&lt;="&amp;EOMONTH(OvoTotal!$I$3+360,0),OvoTotal!$AW:$AW,Dados!$AC1)</f>
        <v>0</v>
      </c>
      <c r="AD14" s="15">
        <f>SUMIFS(OvoTotal!V:V,OvoTotal!$I:$I,"&lt;="&amp;EOMONTH(OvoTotal!$I$3+360,0),OvoTotal!$AW:$AW,Dados!$AD1)</f>
        <v>0</v>
      </c>
      <c r="AE14" s="15">
        <f>SUMIFS(OvoTotal!V:V,OvoTotal!$I:$I,"&lt;="&amp;EOMONTH(OvoTotal!$I$3+360,0),OvoTotal!$AW:$AW,Dados!$AE1)</f>
        <v>0</v>
      </c>
      <c r="AF14" s="15">
        <f>SUMIFS(OvoTotal!V:V,OvoTotal!$I:$I,"&lt;="&amp;EOMONTH(OvoTotal!$I$3+360,0),OvoTotal!$AW:$AW,Dados!$AF1)</f>
        <v>0</v>
      </c>
      <c r="AG14" s="15">
        <f>SUMIFS(OvoTotal!V:V,OvoTotal!$I:$I,"&lt;="&amp;EOMONTH(OvoTotal!$I$3+360,0),OvoTotal!$AW:$AW,Dados!$AG1)</f>
        <v>0</v>
      </c>
      <c r="AH14" s="15">
        <f>SUMIFS(OvoTotal!V:V,OvoTotal!$I:$I,"&lt;="&amp;EOMONTH(OvoTotal!$I$3+360,0),OvoTotal!$AW:$AW,Dados!$AH1)</f>
        <v>0</v>
      </c>
      <c r="AI14" s="15">
        <f>SUMIFS(OvoTotal!V:V,OvoTotal!$I:$I,"&lt;="&amp;EOMONTH(OvoTotal!$I$3+360,0),OvoTotal!$AW:$AW,Dados!$AI1)</f>
        <v>0</v>
      </c>
      <c r="AJ14" s="15">
        <f>SUMIFS(OvoTotal!V:V,OvoTotal!$I:$I,"&lt;="&amp;EOMONTH(OvoTotal!$I$3+360,0),OvoTotal!$AW:$AW,Dados!$AJ1)</f>
        <v>0</v>
      </c>
      <c r="AK14" s="33">
        <f>SUMIFS(OvoTotal!V:V,OvoTotal!$I:$I,"&lt;="&amp;EOMONTH(OvoTotal!$I$3+360,0),OvoTotal!$AW:$AW,Dados!$AK1)</f>
        <v>0</v>
      </c>
      <c r="AL14" s="15">
        <f>SUMIFS(OvoTotal!V:V,OvoTotal!$I:$I,"&lt;="&amp;EOMONTH(OvoTotal!$I$3+360,0),OvoTotal!$AW:$AW,Dados!$AL1)</f>
        <v>0</v>
      </c>
      <c r="AM14" s="15">
        <f>SUMIFS(OvoTotal!V:V,OvoTotal!$I:$I,"&lt;="&amp;EOMONTH(OvoTotal!$I$3+360,0),OvoTotal!$AW:$AW,Dados!$AM1)</f>
        <v>0</v>
      </c>
      <c r="AN14" s="15">
        <f>SUMIFS(OvoTotal!V:V,OvoTotal!$I:$I,"&lt;="&amp;EOMONTH(OvoTotal!$I$3+360,0),OvoTotal!$AW:$AW,Dados!$AN1)</f>
        <v>0</v>
      </c>
      <c r="AO14" s="15">
        <f>SUMIFS(OvoTotal!V:V,OvoTotal!$I:$I,"&lt;="&amp;EOMONTH(OvoTotal!$I$3+360,0),OvoTotal!$AW:$AW,Dados!$AO1)</f>
        <v>0</v>
      </c>
      <c r="AP14" s="15">
        <f>SUMIFS(OvoTotal!V:V,OvoTotal!$I:$I,"&lt;="&amp;EOMONTH(OvoTotal!$I$3+360,0),OvoTotal!$AW:$AW,Dados!$AP1)</f>
        <v>0</v>
      </c>
      <c r="AQ14" s="33">
        <f>SUMIFS(OvoTotal!V:V,OvoTotal!$I:$I,"&lt;="&amp;EOMONTH(OvoTotal!$I$3+360,0),OvoTotal!$AW:$AW,Dados!$AQ1)</f>
        <v>0</v>
      </c>
      <c r="AR14" s="15">
        <f>SUMIFS(OvoTotal!V:V,OvoTotal!$I:$I,"&lt;="&amp;EOMONTH(OvoTotal!$I$3+360,0),OvoTotal!$AW:$AW,Dados!$AR1)</f>
        <v>0</v>
      </c>
      <c r="AS14" s="15">
        <f>SUMIFS(OvoTotal!V:V,OvoTotal!$I:$I,"&lt;="&amp;EOMONTH(OvoTotal!$I$3+360,0),OvoTotal!$AW:$AW,Dados!$AS1)</f>
        <v>0</v>
      </c>
      <c r="AT14" s="15">
        <f>SUMIFS(OvoTotal!V:V,OvoTotal!$I:$I,"&lt;="&amp;EOMONTH(OvoTotal!$I$3+360,0),OvoTotal!$AW:$AW,Dados!$AT1)</f>
        <v>0</v>
      </c>
      <c r="AU14" s="15">
        <f>SUMIFS(OvoTotal!V:V,OvoTotal!$I:$I,"&lt;="&amp;EOMONTH(OvoTotal!$I$3+360,0),OvoTotal!$AW:$AW,Dados!$AU1)</f>
        <v>0</v>
      </c>
      <c r="AV14" s="15">
        <f>SUMIFS(OvoTotal!V:V,OvoTotal!$I:$I,"&lt;="&amp;EOMONTH(OvoTotal!$I$3+360,0),OvoTotal!$AW:$AW,Dados!$AV1)</f>
        <v>0</v>
      </c>
      <c r="AW14" s="15">
        <f>SUMIFS(OvoTotal!V:V,OvoTotal!$I:$I,"&lt;="&amp;EOMONTH(OvoTotal!$I$3+360,0),OvoTotal!$AW:$AW,Dados!$AW1)</f>
        <v>0</v>
      </c>
      <c r="AX14" s="15">
        <f>SUMIFS(OvoTotal!V:V,OvoTotal!$I:$I,"&lt;="&amp;EOMONTH(OvoTotal!$I$3+360,0),OvoTotal!$AW:$AW,Dados!$AX1)</f>
        <v>0</v>
      </c>
      <c r="AY14" s="15">
        <f>SUMIFS(OvoTotal!V:V,OvoTotal!$I:$I,"&lt;="&amp;EOMONTH(OvoTotal!$I$3+360,0),OvoTotal!$AW:$AW,Dados!$AY1)</f>
        <v>0</v>
      </c>
      <c r="AZ14" s="15">
        <f>SUMIFS(OvoTotal!V:V,OvoTotal!$I:$I,"&lt;="&amp;EOMONTH(OvoTotal!$I$3+360,0),OvoTotal!$AW:$AW,Dados!$AZ1)</f>
        <v>0</v>
      </c>
      <c r="BA14" s="15">
        <f>SUMIFS(OvoTotal!V:V,OvoTotal!$I:$I,"&lt;="&amp;EOMONTH(OvoTotal!$I$3+360,0),OvoTotal!$AW:$AW,Dados!$BA1)</f>
        <v>0</v>
      </c>
      <c r="BB14" s="15">
        <f>SUMIFS(OvoTotal!V:V,OvoTotal!$I:$I,"&lt;="&amp;EOMONTH(OvoTotal!$I$3+360,0),OvoTotal!$AW:$AW,Dados!$BB1)</f>
        <v>0</v>
      </c>
      <c r="BC14" s="15">
        <f>SUMIFS(OvoTotal!V:V,OvoTotal!$I:$I,"&lt;="&amp;EOMONTH(OvoTotal!$I$3+360,0),OvoTotal!$AW:$AW,Dados!$BC1)</f>
        <v>0</v>
      </c>
      <c r="BD14" s="15">
        <f>SUMIFS(OvoTotal!V:V,OvoTotal!$I:$I,"&lt;="&amp;EOMONTH(OvoTotal!$I$3+360,0),OvoTotal!$AW:$AW,Dados!$BD1)</f>
        <v>0</v>
      </c>
      <c r="BF14" s="15">
        <f>SUMIFS(OvoTotal!V:V,OvoTotal!$I:$I,"&gt;="&amp;BF1,OvoTotal!$I:$I,"&lt;="&amp;EOMONTH($BF1,0))</f>
        <v>0</v>
      </c>
      <c r="BG14" s="15">
        <f>SUMIFS(OvoTotal!V:V,OvoTotal!$I:$I,"&gt;="&amp;BG1,OvoTotal!$I:$I,"&lt;="&amp;EOMONTH($BG1,0))</f>
        <v>0</v>
      </c>
      <c r="BH14" s="15">
        <f>SUMIFS(OvoTotal!V:V,OvoTotal!$I:$I,"&gt;="&amp;BH1,OvoTotal!$I:$I,"&lt;="&amp;EOMONTH($BH1,0))</f>
        <v>0</v>
      </c>
      <c r="BI14" s="15">
        <f>SUMIFS(OvoTotal!V:V,OvoTotal!$I:$I,"&gt;="&amp;BI1,OvoTotal!$I:$I,"&lt;="&amp;EOMONTH($BI1,0))</f>
        <v>0</v>
      </c>
      <c r="BJ14" s="15">
        <f>SUMIFS(OvoTotal!V:V,OvoTotal!$I:$I,"&gt;="&amp;BJ1,OvoTotal!$I:$I,"&lt;="&amp;EOMONTH($BJ1,0))</f>
        <v>0</v>
      </c>
      <c r="BK14" s="15">
        <f>SUMIFS(OvoTotal!V:V,OvoTotal!$I:$I,"&gt;="&amp;BK1,OvoTotal!$I:$I,"&lt;="&amp;EOMONTH($BK1,0))</f>
        <v>0</v>
      </c>
      <c r="BL14" s="15">
        <f>SUMIFS(OvoTotal!V:V,OvoTotal!$I:$I,"&gt;="&amp;BL1,OvoTotal!$I:$I,"&lt;="&amp;EOMONTH($BL1,0))</f>
        <v>0</v>
      </c>
      <c r="BM14" s="15">
        <f>SUMIFS(OvoTotal!V:V,OvoTotal!$I:$I,"&gt;="&amp;BM1,OvoTotal!$I:$I,"&lt;="&amp;EOMONTH($BM1,0))</f>
        <v>0</v>
      </c>
      <c r="BN14" s="15">
        <f>SUMIFS(OvoTotal!V:V,OvoTotal!$I:$I,"&gt;="&amp;BN1,OvoTotal!$I:$I,"&lt;="&amp;EOMONTH($BN1,0))</f>
        <v>0</v>
      </c>
      <c r="BO14" s="15">
        <f>SUMIFS(OvoTotal!V:V,OvoTotal!$I:$I,"&gt;="&amp;BO1,OvoTotal!$I:$I,"&lt;="&amp;EOMONTH($BO1,0))</f>
        <v>0</v>
      </c>
      <c r="BP14" s="15">
        <f>SUMIFS(OvoTotal!V:V,OvoTotal!$I:$I,"&gt;="&amp;BP1,OvoTotal!$I:$I,"&lt;="&amp;EOMONTH($BP1,0))</f>
        <v>0</v>
      </c>
      <c r="BQ14" s="15">
        <f>SUMIFS(OvoTotal!V:V,OvoTotal!$I:$I,"&gt;="&amp;BQ1,OvoTotal!$I:$I,"&lt;="&amp;EOMONTH($BQ1,0))</f>
        <v>0</v>
      </c>
    </row>
    <row r="15" spans="1:69" outlineLevel="1" x14ac:dyDescent="0.15">
      <c r="A15" s="12" t="s">
        <v>53</v>
      </c>
      <c r="B15" s="14" t="str">
        <f>OvoTotal!W2</f>
        <v>AAA 1 001</v>
      </c>
      <c r="C15" s="15">
        <f>SUMIFS(OvoTotal!W:W,OvoTotal!$I:$I,"&lt;="&amp;EOMONTH(OvoTotal!$I$3+360,0),OvoTotal!$AW:$AW,Dados!$C1)</f>
        <v>0</v>
      </c>
      <c r="D15" s="15">
        <f>SUMIFS(OvoTotal!W:W,OvoTotal!$I:$I,"&lt;="&amp;EOMONTH(OvoTotal!$I$3+360,0),OvoTotal!$AW:$AW,Dados!$D1)</f>
        <v>0</v>
      </c>
      <c r="E15" s="15">
        <f>SUMIFS(OvoTotal!W:W,OvoTotal!$I:$I,"&lt;="&amp;EOMONTH(OvoTotal!$I$3+360,0),OvoTotal!$AW:$AW,Dados!$E1)</f>
        <v>0</v>
      </c>
      <c r="F15" s="15">
        <f>SUMIFS(OvoTotal!W:W,OvoTotal!$I:$I,"&lt;="&amp;EOMONTH(OvoTotal!$I$3+360,0),OvoTotal!$AW:$AW,Dados!$F1)</f>
        <v>0</v>
      </c>
      <c r="G15" s="15">
        <f>SUMIFS(OvoTotal!W:W,OvoTotal!$I:$I,"&lt;="&amp;EOMONTH(OvoTotal!$I$3+360,0),OvoTotal!$AW:$AW,Dados!$G1)</f>
        <v>0</v>
      </c>
      <c r="H15" s="15">
        <f>SUMIFS(OvoTotal!W:W,OvoTotal!$I:$I,"&lt;="&amp;EOMONTH(OvoTotal!$I$3+360,0),OvoTotal!$AW:$AW,Dados!$H1)</f>
        <v>0</v>
      </c>
      <c r="I15" s="15">
        <f>SUMIFS(OvoTotal!W:W,OvoTotal!$I:$I,"&lt;="&amp;EOMONTH(OvoTotal!$I$3+360,0),OvoTotal!$AW:$AW,Dados!$I1)</f>
        <v>0</v>
      </c>
      <c r="J15" s="15">
        <f>SUMIFS(OvoTotal!W:W,OvoTotal!$I:$I,"&lt;="&amp;EOMONTH(OvoTotal!$I$3+360,0),OvoTotal!$AW:$AW,Dados!$J1)</f>
        <v>0</v>
      </c>
      <c r="K15" s="15">
        <f>SUMIFS(OvoTotal!W:W,OvoTotal!$I:$I,"&lt;="&amp;EOMONTH(OvoTotal!$I$3+360,0),OvoTotal!$AW:$AW,Dados!$K1)</f>
        <v>0</v>
      </c>
      <c r="L15" s="15">
        <f>SUMIFS(OvoTotal!W:W,OvoTotal!$I:$I,"&lt;="&amp;EOMONTH(OvoTotal!$I$3+360,0),OvoTotal!$AW:$AW,Dados!$L1)</f>
        <v>0</v>
      </c>
      <c r="M15" s="15">
        <f>SUMIFS(OvoTotal!W:W,OvoTotal!$I:$I,"&lt;="&amp;EOMONTH(OvoTotal!$I$3+360,0),OvoTotal!$AW:$AW,Dados!$M1)</f>
        <v>0</v>
      </c>
      <c r="N15" s="15">
        <f>SUMIFS(OvoTotal!W:W,OvoTotal!$I:$I,"&lt;="&amp;EOMONTH(OvoTotal!$I$3+360,0),OvoTotal!$AW:$AW,Dados!$N1)</f>
        <v>0</v>
      </c>
      <c r="O15" s="15">
        <f>SUMIFS(OvoTotal!W:W,OvoTotal!$I:$I,"&lt;="&amp;EOMONTH(OvoTotal!$I$3+360,0),OvoTotal!$AW:$AW,Dados!$O1)</f>
        <v>0</v>
      </c>
      <c r="P15" s="15">
        <f>SUMIFS(OvoTotal!W:W,OvoTotal!$I:$I,"&lt;="&amp;EOMONTH(OvoTotal!$I$3+360,0),OvoTotal!$AW:$AW,Dados!$P1)</f>
        <v>0</v>
      </c>
      <c r="Q15" s="15">
        <f>SUMIFS(OvoTotal!W:W,OvoTotal!$I:$I,"&lt;="&amp;EOMONTH(OvoTotal!$I$3+360,0),OvoTotal!$AW:$AW,Dados!$Q1)</f>
        <v>0</v>
      </c>
      <c r="R15" s="15">
        <f>SUMIFS(OvoTotal!W:W,OvoTotal!$I:$I,"&lt;="&amp;EOMONTH(OvoTotal!$I$3+360,0),OvoTotal!$AW:$AW,Dados!$R1)</f>
        <v>0</v>
      </c>
      <c r="S15" s="15">
        <f>SUMIFS(OvoTotal!W:W,OvoTotal!$I:$I,"&lt;="&amp;EOMONTH(OvoTotal!$I$3+360,0),OvoTotal!$AW:$AW,Dados!$S1)</f>
        <v>0</v>
      </c>
      <c r="T15" s="15">
        <f>SUMIFS(OvoTotal!W:W,OvoTotal!$I:$I,"&lt;="&amp;EOMONTH(OvoTotal!$I$3+360,0),OvoTotal!$AW:$AW,Dados!$T1)</f>
        <v>0</v>
      </c>
      <c r="U15" s="15">
        <f>SUMIFS(OvoTotal!W:W,OvoTotal!$I:$I,"&lt;="&amp;EOMONTH(OvoTotal!$I$3+360,0),OvoTotal!$AW:$AW,Dados!$U1)</f>
        <v>0</v>
      </c>
      <c r="V15" s="15">
        <f>SUMIFS(OvoTotal!W:W,OvoTotal!$I:$I,"&lt;="&amp;EOMONTH(OvoTotal!$I$3+360,0),OvoTotal!$AW:$AW,Dados!$V1)</f>
        <v>0</v>
      </c>
      <c r="W15" s="15">
        <f>SUMIFS(OvoTotal!W:W,OvoTotal!$I:$I,"&lt;="&amp;EOMONTH(OvoTotal!$I$3+360,0),OvoTotal!$AW:$AW,Dados!$W1)</f>
        <v>0</v>
      </c>
      <c r="X15" s="15">
        <f>SUMIFS(OvoTotal!W:W,OvoTotal!$I:$I,"&lt;="&amp;EOMONTH(OvoTotal!$I$3+360,0),OvoTotal!$AW:$AW,Dados!$X1)</f>
        <v>0</v>
      </c>
      <c r="Y15" s="15">
        <f>SUMIFS(OvoTotal!W:W,OvoTotal!$I:$I,"&lt;="&amp;EOMONTH(OvoTotal!$I$3+360,0),OvoTotal!$AW:$AW,Dados!$Y1)</f>
        <v>0</v>
      </c>
      <c r="Z15" s="15">
        <f>SUMIFS(OvoTotal!W:W,OvoTotal!$I:$I,"&lt;="&amp;EOMONTH(OvoTotal!$I$3+360,0),OvoTotal!$AW:$AW,Dados!$Z1)</f>
        <v>0</v>
      </c>
      <c r="AA15" s="15">
        <f>SUMIFS(OvoTotal!W:W,OvoTotal!$I:$I,"&lt;="&amp;EOMONTH(OvoTotal!$I$3+360,0),OvoTotal!$AW:$AW,Dados!$AA1)</f>
        <v>0</v>
      </c>
      <c r="AB15" s="15">
        <f>SUMIFS(OvoTotal!W:W,OvoTotal!$I:$I,"&lt;="&amp;EOMONTH(OvoTotal!$I$3+360,0),OvoTotal!$AW:$AW,Dados!$AB1)</f>
        <v>0</v>
      </c>
      <c r="AC15" s="15">
        <f>SUMIFS(OvoTotal!W:W,OvoTotal!$I:$I,"&lt;="&amp;EOMONTH(OvoTotal!$I$3+360,0),OvoTotal!$AW:$AW,Dados!$AC1)</f>
        <v>0</v>
      </c>
      <c r="AD15" s="15">
        <f>SUMIFS(OvoTotal!W:W,OvoTotal!$I:$I,"&lt;="&amp;EOMONTH(OvoTotal!$I$3+360,0),OvoTotal!$AW:$AW,Dados!$AD1)</f>
        <v>0</v>
      </c>
      <c r="AE15" s="15">
        <f>SUMIFS(OvoTotal!W:W,OvoTotal!$I:$I,"&lt;="&amp;EOMONTH(OvoTotal!$I$3+360,0),OvoTotal!$AW:$AW,Dados!$AE1)</f>
        <v>0</v>
      </c>
      <c r="AF15" s="15">
        <f>SUMIFS(OvoTotal!W:W,OvoTotal!$I:$I,"&lt;="&amp;EOMONTH(OvoTotal!$I$3+360,0),OvoTotal!$AW:$AW,Dados!$AF1)</f>
        <v>0</v>
      </c>
      <c r="AG15" s="15">
        <f>SUMIFS(OvoTotal!W:W,OvoTotal!$I:$I,"&lt;="&amp;EOMONTH(OvoTotal!$I$3+360,0),OvoTotal!$AW:$AW,Dados!$AG1)</f>
        <v>0</v>
      </c>
      <c r="AH15" s="15">
        <f>SUMIFS(OvoTotal!W:W,OvoTotal!$I:$I,"&lt;="&amp;EOMONTH(OvoTotal!$I$3+360,0),OvoTotal!$AW:$AW,Dados!$AH1)</f>
        <v>0</v>
      </c>
      <c r="AI15" s="15">
        <f>SUMIFS(OvoTotal!W:W,OvoTotal!$I:$I,"&lt;="&amp;EOMONTH(OvoTotal!$I$3+360,0),OvoTotal!$AW:$AW,Dados!$AI1)</f>
        <v>0</v>
      </c>
      <c r="AJ15" s="15">
        <f>SUMIFS(OvoTotal!W:W,OvoTotal!$I:$I,"&lt;="&amp;EOMONTH(OvoTotal!$I$3+360,0),OvoTotal!$AW:$AW,Dados!$AJ1)</f>
        <v>0</v>
      </c>
      <c r="AK15" s="33">
        <f>SUMIFS(OvoTotal!W:W,OvoTotal!$I:$I,"&lt;="&amp;EOMONTH(OvoTotal!$I$3+360,0),OvoTotal!$AW:$AW,Dados!$AK1)</f>
        <v>0</v>
      </c>
      <c r="AL15" s="15">
        <f>SUMIFS(OvoTotal!W:W,OvoTotal!$I:$I,"&lt;="&amp;EOMONTH(OvoTotal!$I$3+360,0),OvoTotal!$AW:$AW,Dados!$AL1)</f>
        <v>0</v>
      </c>
      <c r="AM15" s="15">
        <f>SUMIFS(OvoTotal!W:W,OvoTotal!$I:$I,"&lt;="&amp;EOMONTH(OvoTotal!$I$3+360,0),OvoTotal!$AW:$AW,Dados!$AM1)</f>
        <v>0</v>
      </c>
      <c r="AN15" s="15">
        <f>SUMIFS(OvoTotal!W:W,OvoTotal!$I:$I,"&lt;="&amp;EOMONTH(OvoTotal!$I$3+360,0),OvoTotal!$AW:$AW,Dados!$AN1)</f>
        <v>0</v>
      </c>
      <c r="AO15" s="15">
        <f>SUMIFS(OvoTotal!W:W,OvoTotal!$I:$I,"&lt;="&amp;EOMONTH(OvoTotal!$I$3+360,0),OvoTotal!$AW:$AW,Dados!$AO1)</f>
        <v>0</v>
      </c>
      <c r="AP15" s="15">
        <f>SUMIFS(OvoTotal!W:W,OvoTotal!$I:$I,"&lt;="&amp;EOMONTH(OvoTotal!$I$3+360,0),OvoTotal!$AW:$AW,Dados!$AP1)</f>
        <v>0</v>
      </c>
      <c r="AQ15" s="33">
        <f>SUMIFS(OvoTotal!W:W,OvoTotal!$I:$I,"&lt;="&amp;EOMONTH(OvoTotal!$I$3+360,0),OvoTotal!$AW:$AW,Dados!$AQ1)</f>
        <v>0</v>
      </c>
      <c r="AR15" s="15">
        <f>SUMIFS(OvoTotal!W:W,OvoTotal!$I:$I,"&lt;="&amp;EOMONTH(OvoTotal!$I$3+360,0),OvoTotal!$AW:$AW,Dados!$AR1)</f>
        <v>0</v>
      </c>
      <c r="AS15" s="15">
        <f>SUMIFS(OvoTotal!W:W,OvoTotal!$I:$I,"&lt;="&amp;EOMONTH(OvoTotal!$I$3+360,0),OvoTotal!$AW:$AW,Dados!$AS1)</f>
        <v>0</v>
      </c>
      <c r="AT15" s="15">
        <f>SUMIFS(OvoTotal!W:W,OvoTotal!$I:$I,"&lt;="&amp;EOMONTH(OvoTotal!$I$3+360,0),OvoTotal!$AW:$AW,Dados!$AT1)</f>
        <v>0</v>
      </c>
      <c r="AU15" s="15">
        <f>SUMIFS(OvoTotal!W:W,OvoTotal!$I:$I,"&lt;="&amp;EOMONTH(OvoTotal!$I$3+360,0),OvoTotal!$AW:$AW,Dados!$AU1)</f>
        <v>0</v>
      </c>
      <c r="AV15" s="15">
        <f>SUMIFS(OvoTotal!W:W,OvoTotal!$I:$I,"&lt;="&amp;EOMONTH(OvoTotal!$I$3+360,0),OvoTotal!$AW:$AW,Dados!$AV1)</f>
        <v>0</v>
      </c>
      <c r="AW15" s="15">
        <f>SUMIFS(OvoTotal!W:W,OvoTotal!$I:$I,"&lt;="&amp;EOMONTH(OvoTotal!$I$3+360,0),OvoTotal!$AW:$AW,Dados!$AW1)</f>
        <v>0</v>
      </c>
      <c r="AX15" s="15">
        <f>SUMIFS(OvoTotal!W:W,OvoTotal!$I:$I,"&lt;="&amp;EOMONTH(OvoTotal!$I$3+360,0),OvoTotal!$AW:$AW,Dados!$AX1)</f>
        <v>0</v>
      </c>
      <c r="AY15" s="15">
        <f>SUMIFS(OvoTotal!W:W,OvoTotal!$I:$I,"&lt;="&amp;EOMONTH(OvoTotal!$I$3+360,0),OvoTotal!$AW:$AW,Dados!$AY1)</f>
        <v>0</v>
      </c>
      <c r="AZ15" s="15">
        <f>SUMIFS(OvoTotal!W:W,OvoTotal!$I:$I,"&lt;="&amp;EOMONTH(OvoTotal!$I$3+360,0),OvoTotal!$AW:$AW,Dados!$AZ1)</f>
        <v>0</v>
      </c>
      <c r="BA15" s="15">
        <f>SUMIFS(OvoTotal!W:W,OvoTotal!$I:$I,"&lt;="&amp;EOMONTH(OvoTotal!$I$3+360,0),OvoTotal!$AW:$AW,Dados!$BA1)</f>
        <v>0</v>
      </c>
      <c r="BB15" s="15">
        <f>SUMIFS(OvoTotal!W:W,OvoTotal!$I:$I,"&lt;="&amp;EOMONTH(OvoTotal!$I$3+360,0),OvoTotal!$AW:$AW,Dados!$BB1)</f>
        <v>0</v>
      </c>
      <c r="BC15" s="15">
        <f>SUMIFS(OvoTotal!W:W,OvoTotal!$I:$I,"&lt;="&amp;EOMONTH(OvoTotal!$I$3+360,0),OvoTotal!$AW:$AW,Dados!$BC1)</f>
        <v>0</v>
      </c>
      <c r="BD15" s="15">
        <f>SUMIFS(OvoTotal!W:W,OvoTotal!$I:$I,"&lt;="&amp;EOMONTH(OvoTotal!$I$3+360,0),OvoTotal!$AW:$AW,Dados!$BD1)</f>
        <v>0</v>
      </c>
      <c r="BF15" s="15">
        <f>SUMIFS(OvoTotal!W:W,OvoTotal!$I:$I,"&gt;="&amp;BF1,OvoTotal!$I:$I,"&lt;="&amp;EOMONTH($BF1,0))</f>
        <v>0</v>
      </c>
      <c r="BG15" s="15">
        <f>SUMIFS(OvoTotal!W:W,OvoTotal!$I:$I,"&gt;="&amp;BG1,OvoTotal!$I:$I,"&lt;="&amp;EOMONTH($BG1,0))</f>
        <v>0</v>
      </c>
      <c r="BH15" s="15">
        <f>SUMIFS(OvoTotal!W:W,OvoTotal!$I:$I,"&gt;="&amp;BH1,OvoTotal!$I:$I,"&lt;="&amp;EOMONTH($BH1,0))</f>
        <v>0</v>
      </c>
      <c r="BI15" s="15">
        <f>SUMIFS(OvoTotal!W:W,OvoTotal!$I:$I,"&gt;="&amp;BI1,OvoTotal!$I:$I,"&lt;="&amp;EOMONTH($BI1,0))</f>
        <v>0</v>
      </c>
      <c r="BJ15" s="15">
        <f>SUMIFS(OvoTotal!W:W,OvoTotal!$I:$I,"&gt;="&amp;BJ1,OvoTotal!$I:$I,"&lt;="&amp;EOMONTH($BJ1,0))</f>
        <v>0</v>
      </c>
      <c r="BK15" s="15">
        <f>SUMIFS(OvoTotal!W:W,OvoTotal!$I:$I,"&gt;="&amp;BK1,OvoTotal!$I:$I,"&lt;="&amp;EOMONTH($BK1,0))</f>
        <v>0</v>
      </c>
      <c r="BL15" s="15">
        <f>SUMIFS(OvoTotal!W:W,OvoTotal!$I:$I,"&gt;="&amp;BL1,OvoTotal!$I:$I,"&lt;="&amp;EOMONTH($BL1,0))</f>
        <v>0</v>
      </c>
      <c r="BM15" s="15">
        <f>SUMIFS(OvoTotal!W:W,OvoTotal!$I:$I,"&gt;="&amp;BM1,OvoTotal!$I:$I,"&lt;="&amp;EOMONTH($BM1,0))</f>
        <v>0</v>
      </c>
      <c r="BN15" s="15">
        <f>SUMIFS(OvoTotal!W:W,OvoTotal!$I:$I,"&gt;="&amp;BN1,OvoTotal!$I:$I,"&lt;="&amp;EOMONTH($BN1,0))</f>
        <v>0</v>
      </c>
      <c r="BO15" s="15">
        <f>SUMIFS(OvoTotal!W:W,OvoTotal!$I:$I,"&gt;="&amp;BO1,OvoTotal!$I:$I,"&lt;="&amp;EOMONTH($BO1,0))</f>
        <v>0</v>
      </c>
      <c r="BP15" s="15">
        <f>SUMIFS(OvoTotal!W:W,OvoTotal!$I:$I,"&gt;="&amp;BP1,OvoTotal!$I:$I,"&lt;="&amp;EOMONTH($BP1,0))</f>
        <v>0</v>
      </c>
      <c r="BQ15" s="15">
        <f>SUMIFS(OvoTotal!W:W,OvoTotal!$I:$I,"&gt;="&amp;BQ1,OvoTotal!$I:$I,"&lt;="&amp;EOMONTH($BQ1,0))</f>
        <v>0</v>
      </c>
    </row>
    <row r="16" spans="1:69" outlineLevel="1" x14ac:dyDescent="0.15">
      <c r="A16" s="12" t="s">
        <v>53</v>
      </c>
      <c r="B16" s="14" t="str">
        <f>OvoTotal!X2</f>
        <v>AAA 1 001</v>
      </c>
      <c r="C16" s="15">
        <f>SUMIFS(OvoTotal!X:X,OvoTotal!$I:$I,"&lt;="&amp;EOMONTH(OvoTotal!$I$3+360,0),OvoTotal!$AW:$AW,Dados!$C1)</f>
        <v>0</v>
      </c>
      <c r="D16" s="15">
        <f>SUMIFS(OvoTotal!X:X,OvoTotal!$I:$I,"&lt;="&amp;EOMONTH(OvoTotal!$I$3+360,0),OvoTotal!$AW:$AW,Dados!$D1)</f>
        <v>0</v>
      </c>
      <c r="E16" s="15">
        <f>SUMIFS(OvoTotal!X:X,OvoTotal!$I:$I,"&lt;="&amp;EOMONTH(OvoTotal!$I$3+360,0),OvoTotal!$AW:$AW,Dados!$E1)</f>
        <v>0</v>
      </c>
      <c r="F16" s="15">
        <f>SUMIFS(OvoTotal!X:X,OvoTotal!$I:$I,"&lt;="&amp;EOMONTH(OvoTotal!$I$3+360,0),OvoTotal!$AW:$AW,Dados!$F1)</f>
        <v>0</v>
      </c>
      <c r="G16" s="15">
        <f>SUMIFS(OvoTotal!X:X,OvoTotal!$I:$I,"&lt;="&amp;EOMONTH(OvoTotal!$I$3+360,0),OvoTotal!$AW:$AW,Dados!$G1)</f>
        <v>0</v>
      </c>
      <c r="H16" s="15">
        <f>SUMIFS(OvoTotal!X:X,OvoTotal!$I:$I,"&lt;="&amp;EOMONTH(OvoTotal!$I$3+360,0),OvoTotal!$AW:$AW,Dados!$H1)</f>
        <v>0</v>
      </c>
      <c r="I16" s="15">
        <f>SUMIFS(OvoTotal!X:X,OvoTotal!$I:$I,"&lt;="&amp;EOMONTH(OvoTotal!$I$3+360,0),OvoTotal!$AW:$AW,Dados!$I1)</f>
        <v>0</v>
      </c>
      <c r="J16" s="15">
        <f>SUMIFS(OvoTotal!X:X,OvoTotal!$I:$I,"&lt;="&amp;EOMONTH(OvoTotal!$I$3+360,0),OvoTotal!$AW:$AW,Dados!$J1)</f>
        <v>0</v>
      </c>
      <c r="K16" s="15">
        <f>SUMIFS(OvoTotal!X:X,OvoTotal!$I:$I,"&lt;="&amp;EOMONTH(OvoTotal!$I$3+360,0),OvoTotal!$AW:$AW,Dados!$K1)</f>
        <v>0</v>
      </c>
      <c r="L16" s="15">
        <f>SUMIFS(OvoTotal!X:X,OvoTotal!$I:$I,"&lt;="&amp;EOMONTH(OvoTotal!$I$3+360,0),OvoTotal!$AW:$AW,Dados!$L1)</f>
        <v>0</v>
      </c>
      <c r="M16" s="15">
        <f>SUMIFS(OvoTotal!X:X,OvoTotal!$I:$I,"&lt;="&amp;EOMONTH(OvoTotal!$I$3+360,0),OvoTotal!$AW:$AW,Dados!$M1)</f>
        <v>0</v>
      </c>
      <c r="N16" s="15">
        <f>SUMIFS(OvoTotal!X:X,OvoTotal!$I:$I,"&lt;="&amp;EOMONTH(OvoTotal!$I$3+360,0),OvoTotal!$AW:$AW,Dados!$N1)</f>
        <v>0</v>
      </c>
      <c r="O16" s="15">
        <f>SUMIFS(OvoTotal!X:X,OvoTotal!$I:$I,"&lt;="&amp;EOMONTH(OvoTotal!$I$3+360,0),OvoTotal!$AW:$AW,Dados!$O1)</f>
        <v>0</v>
      </c>
      <c r="P16" s="15">
        <f>SUMIFS(OvoTotal!X:X,OvoTotal!$I:$I,"&lt;="&amp;EOMONTH(OvoTotal!$I$3+360,0),OvoTotal!$AW:$AW,Dados!$P1)</f>
        <v>0</v>
      </c>
      <c r="Q16" s="15">
        <f>SUMIFS(OvoTotal!X:X,OvoTotal!$I:$I,"&lt;="&amp;EOMONTH(OvoTotal!$I$3+360,0),OvoTotal!$AW:$AW,Dados!$Q1)</f>
        <v>0</v>
      </c>
      <c r="R16" s="15">
        <f>SUMIFS(OvoTotal!X:X,OvoTotal!$I:$I,"&lt;="&amp;EOMONTH(OvoTotal!$I$3+360,0),OvoTotal!$AW:$AW,Dados!$R1)</f>
        <v>0</v>
      </c>
      <c r="S16" s="15">
        <f>SUMIFS(OvoTotal!X:X,OvoTotal!$I:$I,"&lt;="&amp;EOMONTH(OvoTotal!$I$3+360,0),OvoTotal!$AW:$AW,Dados!$S1)</f>
        <v>0</v>
      </c>
      <c r="T16" s="15">
        <f>SUMIFS(OvoTotal!X:X,OvoTotal!$I:$I,"&lt;="&amp;EOMONTH(OvoTotal!$I$3+360,0),OvoTotal!$AW:$AW,Dados!$T1)</f>
        <v>0</v>
      </c>
      <c r="U16" s="15">
        <f>SUMIFS(OvoTotal!X:X,OvoTotal!$I:$I,"&lt;="&amp;EOMONTH(OvoTotal!$I$3+360,0),OvoTotal!$AW:$AW,Dados!$U1)</f>
        <v>0</v>
      </c>
      <c r="V16" s="15">
        <f>SUMIFS(OvoTotal!X:X,OvoTotal!$I:$I,"&lt;="&amp;EOMONTH(OvoTotal!$I$3+360,0),OvoTotal!$AW:$AW,Dados!$V1)</f>
        <v>0</v>
      </c>
      <c r="W16" s="15">
        <f>SUMIFS(OvoTotal!X:X,OvoTotal!$I:$I,"&lt;="&amp;EOMONTH(OvoTotal!$I$3+360,0),OvoTotal!$AW:$AW,Dados!$W1)</f>
        <v>0</v>
      </c>
      <c r="X16" s="15">
        <f>SUMIFS(OvoTotal!X:X,OvoTotal!$I:$I,"&lt;="&amp;EOMONTH(OvoTotal!$I$3+360,0),OvoTotal!$AW:$AW,Dados!$X1)</f>
        <v>0</v>
      </c>
      <c r="Y16" s="15">
        <f>SUMIFS(OvoTotal!X:X,OvoTotal!$I:$I,"&lt;="&amp;EOMONTH(OvoTotal!$I$3+360,0),OvoTotal!$AW:$AW,Dados!$Y1)</f>
        <v>0</v>
      </c>
      <c r="Z16" s="15">
        <f>SUMIFS(OvoTotal!X:X,OvoTotal!$I:$I,"&lt;="&amp;EOMONTH(OvoTotal!$I$3+360,0),OvoTotal!$AW:$AW,Dados!$Z1)</f>
        <v>0</v>
      </c>
      <c r="AA16" s="15">
        <f>SUMIFS(OvoTotal!X:X,OvoTotal!$I:$I,"&lt;="&amp;EOMONTH(OvoTotal!$I$3+360,0),OvoTotal!$AW:$AW,Dados!$AA1)</f>
        <v>0</v>
      </c>
      <c r="AB16" s="15">
        <f>SUMIFS(OvoTotal!X:X,OvoTotal!$I:$I,"&lt;="&amp;EOMONTH(OvoTotal!$I$3+360,0),OvoTotal!$AW:$AW,Dados!$AB1)</f>
        <v>0</v>
      </c>
      <c r="AC16" s="15">
        <f>SUMIFS(OvoTotal!X:X,OvoTotal!$I:$I,"&lt;="&amp;EOMONTH(OvoTotal!$I$3+360,0),OvoTotal!$AW:$AW,Dados!$AC1)</f>
        <v>0</v>
      </c>
      <c r="AD16" s="15">
        <f>SUMIFS(OvoTotal!X:X,OvoTotal!$I:$I,"&lt;="&amp;EOMONTH(OvoTotal!$I$3+360,0),OvoTotal!$AW:$AW,Dados!$AD1)</f>
        <v>0</v>
      </c>
      <c r="AE16" s="15">
        <f>SUMIFS(OvoTotal!X:X,OvoTotal!$I:$I,"&lt;="&amp;EOMONTH(OvoTotal!$I$3+360,0),OvoTotal!$AW:$AW,Dados!$AE1)</f>
        <v>0</v>
      </c>
      <c r="AF16" s="15">
        <f>SUMIFS(OvoTotal!X:X,OvoTotal!$I:$I,"&lt;="&amp;EOMONTH(OvoTotal!$I$3+360,0),OvoTotal!$AW:$AW,Dados!$AF1)</f>
        <v>0</v>
      </c>
      <c r="AG16" s="15">
        <f>SUMIFS(OvoTotal!X:X,OvoTotal!$I:$I,"&lt;="&amp;EOMONTH(OvoTotal!$I$3+360,0),OvoTotal!$AW:$AW,Dados!$AG1)</f>
        <v>0</v>
      </c>
      <c r="AH16" s="15">
        <f>SUMIFS(OvoTotal!X:X,OvoTotal!$I:$I,"&lt;="&amp;EOMONTH(OvoTotal!$I$3+360,0),OvoTotal!$AW:$AW,Dados!$AH1)</f>
        <v>0</v>
      </c>
      <c r="AI16" s="15">
        <f>SUMIFS(OvoTotal!X:X,OvoTotal!$I:$I,"&lt;="&amp;EOMONTH(OvoTotal!$I$3+360,0),OvoTotal!$AW:$AW,Dados!$AI1)</f>
        <v>0</v>
      </c>
      <c r="AJ16" s="15">
        <f>SUMIFS(OvoTotal!X:X,OvoTotal!$I:$I,"&lt;="&amp;EOMONTH(OvoTotal!$I$3+360,0),OvoTotal!$AW:$AW,Dados!$AJ1)</f>
        <v>0</v>
      </c>
      <c r="AK16" s="33">
        <f>SUMIFS(OvoTotal!X:X,OvoTotal!$I:$I,"&lt;="&amp;EOMONTH(OvoTotal!$I$3+360,0),OvoTotal!$AW:$AW,Dados!$AK1)</f>
        <v>0</v>
      </c>
      <c r="AL16" s="15">
        <f>SUMIFS(OvoTotal!X:X,OvoTotal!$I:$I,"&lt;="&amp;EOMONTH(OvoTotal!$I$3+360,0),OvoTotal!$AW:$AW,Dados!$AL1)</f>
        <v>0</v>
      </c>
      <c r="AM16" s="15">
        <f>SUMIFS(OvoTotal!X:X,OvoTotal!$I:$I,"&lt;="&amp;EOMONTH(OvoTotal!$I$3+360,0),OvoTotal!$AW:$AW,Dados!$AM1)</f>
        <v>0</v>
      </c>
      <c r="AN16" s="15">
        <f>SUMIFS(OvoTotal!X:X,OvoTotal!$I:$I,"&lt;="&amp;EOMONTH(OvoTotal!$I$3+360,0),OvoTotal!$AW:$AW,Dados!$AN1)</f>
        <v>0</v>
      </c>
      <c r="AO16" s="15">
        <f>SUMIFS(OvoTotal!X:X,OvoTotal!$I:$I,"&lt;="&amp;EOMONTH(OvoTotal!$I$3+360,0),OvoTotal!$AW:$AW,Dados!$AO1)</f>
        <v>0</v>
      </c>
      <c r="AP16" s="15">
        <f>SUMIFS(OvoTotal!X:X,OvoTotal!$I:$I,"&lt;="&amp;EOMONTH(OvoTotal!$I$3+360,0),OvoTotal!$AW:$AW,Dados!$AP1)</f>
        <v>0</v>
      </c>
      <c r="AQ16" s="33">
        <f>SUMIFS(OvoTotal!X:X,OvoTotal!$I:$I,"&lt;="&amp;EOMONTH(OvoTotal!$I$3+360,0),OvoTotal!$AW:$AW,Dados!$AQ1)</f>
        <v>0</v>
      </c>
      <c r="AR16" s="15">
        <f>SUMIFS(OvoTotal!X:X,OvoTotal!$I:$I,"&lt;="&amp;EOMONTH(OvoTotal!$I$3+360,0),OvoTotal!$AW:$AW,Dados!$AR1)</f>
        <v>0</v>
      </c>
      <c r="AS16" s="15">
        <f>SUMIFS(OvoTotal!X:X,OvoTotal!$I:$I,"&lt;="&amp;EOMONTH(OvoTotal!$I$3+360,0),OvoTotal!$AW:$AW,Dados!$AS1)</f>
        <v>0</v>
      </c>
      <c r="AT16" s="15">
        <f>SUMIFS(OvoTotal!X:X,OvoTotal!$I:$I,"&lt;="&amp;EOMONTH(OvoTotal!$I$3+360,0),OvoTotal!$AW:$AW,Dados!$AT1)</f>
        <v>0</v>
      </c>
      <c r="AU16" s="15">
        <f>SUMIFS(OvoTotal!X:X,OvoTotal!$I:$I,"&lt;="&amp;EOMONTH(OvoTotal!$I$3+360,0),OvoTotal!$AW:$AW,Dados!$AU1)</f>
        <v>0</v>
      </c>
      <c r="AV16" s="15">
        <f>SUMIFS(OvoTotal!X:X,OvoTotal!$I:$I,"&lt;="&amp;EOMONTH(OvoTotal!$I$3+360,0),OvoTotal!$AW:$AW,Dados!$AV1)</f>
        <v>0</v>
      </c>
      <c r="AW16" s="15">
        <f>SUMIFS(OvoTotal!X:X,OvoTotal!$I:$I,"&lt;="&amp;EOMONTH(OvoTotal!$I$3+360,0),OvoTotal!$AW:$AW,Dados!$AW1)</f>
        <v>0</v>
      </c>
      <c r="AX16" s="15">
        <f>SUMIFS(OvoTotal!X:X,OvoTotal!$I:$I,"&lt;="&amp;EOMONTH(OvoTotal!$I$3+360,0),OvoTotal!$AW:$AW,Dados!$AX1)</f>
        <v>0</v>
      </c>
      <c r="AY16" s="15">
        <f>SUMIFS(OvoTotal!X:X,OvoTotal!$I:$I,"&lt;="&amp;EOMONTH(OvoTotal!$I$3+360,0),OvoTotal!$AW:$AW,Dados!$AY1)</f>
        <v>0</v>
      </c>
      <c r="AZ16" s="15">
        <f>SUMIFS(OvoTotal!X:X,OvoTotal!$I:$I,"&lt;="&amp;EOMONTH(OvoTotal!$I$3+360,0),OvoTotal!$AW:$AW,Dados!$AZ1)</f>
        <v>0</v>
      </c>
      <c r="BA16" s="15">
        <f>SUMIFS(OvoTotal!X:X,OvoTotal!$I:$I,"&lt;="&amp;EOMONTH(OvoTotal!$I$3+360,0),OvoTotal!$AW:$AW,Dados!$BA1)</f>
        <v>0</v>
      </c>
      <c r="BB16" s="15">
        <f>SUMIFS(OvoTotal!X:X,OvoTotal!$I:$I,"&lt;="&amp;EOMONTH(OvoTotal!$I$3+360,0),OvoTotal!$AW:$AW,Dados!$BB1)</f>
        <v>0</v>
      </c>
      <c r="BC16" s="15">
        <f>SUMIFS(OvoTotal!X:X,OvoTotal!$I:$I,"&lt;="&amp;EOMONTH(OvoTotal!$I$3+360,0),OvoTotal!$AW:$AW,Dados!$BC1)</f>
        <v>0</v>
      </c>
      <c r="BD16" s="15">
        <f>SUMIFS(OvoTotal!X:X,OvoTotal!$I:$I,"&lt;="&amp;EOMONTH(OvoTotal!$I$3+360,0),OvoTotal!$AW:$AW,Dados!$BD1)</f>
        <v>0</v>
      </c>
      <c r="BF16" s="15">
        <f>SUMIFS(OvoTotal!X:X,OvoTotal!$I:$I,"&gt;="&amp;BF1,OvoTotal!$I:$I,"&lt;="&amp;EOMONTH($BF1,0))</f>
        <v>0</v>
      </c>
      <c r="BG16" s="15">
        <f>SUMIFS(OvoTotal!X:X,OvoTotal!$I:$I,"&gt;="&amp;BG1,OvoTotal!$I:$I,"&lt;="&amp;EOMONTH($BG1,0))</f>
        <v>0</v>
      </c>
      <c r="BH16" s="15">
        <f>SUMIFS(OvoTotal!X:X,OvoTotal!$I:$I,"&gt;="&amp;BH1,OvoTotal!$I:$I,"&lt;="&amp;EOMONTH($BH1,0))</f>
        <v>0</v>
      </c>
      <c r="BI16" s="15">
        <f>SUMIFS(OvoTotal!X:X,OvoTotal!$I:$I,"&gt;="&amp;BI1,OvoTotal!$I:$I,"&lt;="&amp;EOMONTH($BI1,0))</f>
        <v>0</v>
      </c>
      <c r="BJ16" s="15">
        <f>SUMIFS(OvoTotal!X:X,OvoTotal!$I:$I,"&gt;="&amp;BJ1,OvoTotal!$I:$I,"&lt;="&amp;EOMONTH($BJ1,0))</f>
        <v>0</v>
      </c>
      <c r="BK16" s="15">
        <f>SUMIFS(OvoTotal!X:X,OvoTotal!$I:$I,"&gt;="&amp;BK1,OvoTotal!$I:$I,"&lt;="&amp;EOMONTH($BK1,0))</f>
        <v>0</v>
      </c>
      <c r="BL16" s="15">
        <f>SUMIFS(OvoTotal!X:X,OvoTotal!$I:$I,"&gt;="&amp;BL1,OvoTotal!$I:$I,"&lt;="&amp;EOMONTH($BL1,0))</f>
        <v>0</v>
      </c>
      <c r="BM16" s="15">
        <f>SUMIFS(OvoTotal!X:X,OvoTotal!$I:$I,"&gt;="&amp;BM1,OvoTotal!$I:$I,"&lt;="&amp;EOMONTH($BM1,0))</f>
        <v>0</v>
      </c>
      <c r="BN16" s="15">
        <f>SUMIFS(OvoTotal!X:X,OvoTotal!$I:$I,"&gt;="&amp;BN1,OvoTotal!$I:$I,"&lt;="&amp;EOMONTH($BN1,0))</f>
        <v>0</v>
      </c>
      <c r="BO16" s="15">
        <f>SUMIFS(OvoTotal!X:X,OvoTotal!$I:$I,"&gt;="&amp;BO1,OvoTotal!$I:$I,"&lt;="&amp;EOMONTH($BO1,0))</f>
        <v>0</v>
      </c>
      <c r="BP16" s="15">
        <f>SUMIFS(OvoTotal!X:X,OvoTotal!$I:$I,"&gt;="&amp;BP1,OvoTotal!$I:$I,"&lt;="&amp;EOMONTH($BP1,0))</f>
        <v>0</v>
      </c>
      <c r="BQ16" s="15">
        <f>SUMIFS(OvoTotal!X:X,OvoTotal!$I:$I,"&gt;="&amp;BQ1,OvoTotal!$I:$I,"&lt;="&amp;EOMONTH($BQ1,0))</f>
        <v>0</v>
      </c>
    </row>
    <row r="17" spans="1:69" outlineLevel="1" x14ac:dyDescent="0.15">
      <c r="A17" s="12" t="s">
        <v>53</v>
      </c>
      <c r="B17" s="14" t="str">
        <f>OvoTotal!Y2</f>
        <v>AAA 1 001</v>
      </c>
      <c r="C17" s="15">
        <f>SUMIFS(OvoTotal!Y:Y,OvoTotal!$I:$I,"&lt;="&amp;EOMONTH(OvoTotal!$I$3+360,0),OvoTotal!$AW:$AW,Dados!$C1)</f>
        <v>0</v>
      </c>
      <c r="D17" s="15">
        <f>SUMIFS(OvoTotal!Y:Y,OvoTotal!$I:$I,"&lt;="&amp;EOMONTH(OvoTotal!$I$3+360,0),OvoTotal!$AW:$AW,Dados!$D1)</f>
        <v>0</v>
      </c>
      <c r="E17" s="15">
        <f>SUMIFS(OvoTotal!Y:Y,OvoTotal!$I:$I,"&lt;="&amp;EOMONTH(OvoTotal!$I$3+360,0),OvoTotal!$AW:$AW,Dados!$E1)</f>
        <v>0</v>
      </c>
      <c r="F17" s="15">
        <f>SUMIFS(OvoTotal!Y:Y,OvoTotal!$I:$I,"&lt;="&amp;EOMONTH(OvoTotal!$I$3+360,0),OvoTotal!$AW:$AW,Dados!$F1)</f>
        <v>0</v>
      </c>
      <c r="G17" s="15">
        <f>SUMIFS(OvoTotal!Y:Y,OvoTotal!$I:$I,"&lt;="&amp;EOMONTH(OvoTotal!$I$3+360,0),OvoTotal!$AW:$AW,Dados!$G1)</f>
        <v>0</v>
      </c>
      <c r="H17" s="15">
        <f>SUMIFS(OvoTotal!Y:Y,OvoTotal!$I:$I,"&lt;="&amp;EOMONTH(OvoTotal!$I$3+360,0),OvoTotal!$AW:$AW,Dados!$H1)</f>
        <v>0</v>
      </c>
      <c r="I17" s="15">
        <f>SUMIFS(OvoTotal!Y:Y,OvoTotal!$I:$I,"&lt;="&amp;EOMONTH(OvoTotal!$I$3+360,0),OvoTotal!$AW:$AW,Dados!$I1)</f>
        <v>0</v>
      </c>
      <c r="J17" s="15">
        <f>SUMIFS(OvoTotal!Y:Y,OvoTotal!$I:$I,"&lt;="&amp;EOMONTH(OvoTotal!$I$3+360,0),OvoTotal!$AW:$AW,Dados!$J1)</f>
        <v>0</v>
      </c>
      <c r="K17" s="15">
        <f>SUMIFS(OvoTotal!Y:Y,OvoTotal!$I:$I,"&lt;="&amp;EOMONTH(OvoTotal!$I$3+360,0),OvoTotal!$AW:$AW,Dados!$K1)</f>
        <v>0</v>
      </c>
      <c r="L17" s="15">
        <f>SUMIFS(OvoTotal!Y:Y,OvoTotal!$I:$I,"&lt;="&amp;EOMONTH(OvoTotal!$I$3+360,0),OvoTotal!$AW:$AW,Dados!$L1)</f>
        <v>0</v>
      </c>
      <c r="M17" s="15">
        <f>SUMIFS(OvoTotal!Y:Y,OvoTotal!$I:$I,"&lt;="&amp;EOMONTH(OvoTotal!$I$3+360,0),OvoTotal!$AW:$AW,Dados!$M1)</f>
        <v>0</v>
      </c>
      <c r="N17" s="15">
        <f>SUMIFS(OvoTotal!Y:Y,OvoTotal!$I:$I,"&lt;="&amp;EOMONTH(OvoTotal!$I$3+360,0),OvoTotal!$AW:$AW,Dados!$N1)</f>
        <v>0</v>
      </c>
      <c r="O17" s="15">
        <f>SUMIFS(OvoTotal!Y:Y,OvoTotal!$I:$I,"&lt;="&amp;EOMONTH(OvoTotal!$I$3+360,0),OvoTotal!$AW:$AW,Dados!$O1)</f>
        <v>0</v>
      </c>
      <c r="P17" s="15">
        <f>SUMIFS(OvoTotal!Y:Y,OvoTotal!$I:$I,"&lt;="&amp;EOMONTH(OvoTotal!$I$3+360,0),OvoTotal!$AW:$AW,Dados!$P1)</f>
        <v>0</v>
      </c>
      <c r="Q17" s="15">
        <f>SUMIFS(OvoTotal!Y:Y,OvoTotal!$I:$I,"&lt;="&amp;EOMONTH(OvoTotal!$I$3+360,0),OvoTotal!$AW:$AW,Dados!$Q1)</f>
        <v>0</v>
      </c>
      <c r="R17" s="15">
        <f>SUMIFS(OvoTotal!Y:Y,OvoTotal!$I:$I,"&lt;="&amp;EOMONTH(OvoTotal!$I$3+360,0),OvoTotal!$AW:$AW,Dados!$R1)</f>
        <v>0</v>
      </c>
      <c r="S17" s="15">
        <f>SUMIFS(OvoTotal!Y:Y,OvoTotal!$I:$I,"&lt;="&amp;EOMONTH(OvoTotal!$I$3+360,0),OvoTotal!$AW:$AW,Dados!$S1)</f>
        <v>0</v>
      </c>
      <c r="T17" s="15">
        <f>SUMIFS(OvoTotal!Y:Y,OvoTotal!$I:$I,"&lt;="&amp;EOMONTH(OvoTotal!$I$3+360,0),OvoTotal!$AW:$AW,Dados!$T1)</f>
        <v>0</v>
      </c>
      <c r="U17" s="15">
        <f>SUMIFS(OvoTotal!Y:Y,OvoTotal!$I:$I,"&lt;="&amp;EOMONTH(OvoTotal!$I$3+360,0),OvoTotal!$AW:$AW,Dados!$U1)</f>
        <v>0</v>
      </c>
      <c r="V17" s="15">
        <f>SUMIFS(OvoTotal!Y:Y,OvoTotal!$I:$I,"&lt;="&amp;EOMONTH(OvoTotal!$I$3+360,0),OvoTotal!$AW:$AW,Dados!$V1)</f>
        <v>0</v>
      </c>
      <c r="W17" s="15">
        <f>SUMIFS(OvoTotal!Y:Y,OvoTotal!$I:$I,"&lt;="&amp;EOMONTH(OvoTotal!$I$3+360,0),OvoTotal!$AW:$AW,Dados!$W1)</f>
        <v>0</v>
      </c>
      <c r="X17" s="15">
        <f>SUMIFS(OvoTotal!Y:Y,OvoTotal!$I:$I,"&lt;="&amp;EOMONTH(OvoTotal!$I$3+360,0),OvoTotal!$AW:$AW,Dados!$X1)</f>
        <v>0</v>
      </c>
      <c r="Y17" s="15">
        <f>SUMIFS(OvoTotal!Y:Y,OvoTotal!$I:$I,"&lt;="&amp;EOMONTH(OvoTotal!$I$3+360,0),OvoTotal!$AW:$AW,Dados!$Y1)</f>
        <v>0</v>
      </c>
      <c r="Z17" s="15">
        <f>SUMIFS(OvoTotal!Y:Y,OvoTotal!$I:$I,"&lt;="&amp;EOMONTH(OvoTotal!$I$3+360,0),OvoTotal!$AW:$AW,Dados!$Z1)</f>
        <v>0</v>
      </c>
      <c r="AA17" s="15">
        <f>SUMIFS(OvoTotal!Y:Y,OvoTotal!$I:$I,"&lt;="&amp;EOMONTH(OvoTotal!$I$3+360,0),OvoTotal!$AW:$AW,Dados!$AA1)</f>
        <v>0</v>
      </c>
      <c r="AB17" s="15">
        <f>SUMIFS(OvoTotal!Y:Y,OvoTotal!$I:$I,"&lt;="&amp;EOMONTH(OvoTotal!$I$3+360,0),OvoTotal!$AW:$AW,Dados!$AB1)</f>
        <v>0</v>
      </c>
      <c r="AC17" s="15">
        <f>SUMIFS(OvoTotal!Y:Y,OvoTotal!$I:$I,"&lt;="&amp;EOMONTH(OvoTotal!$I$3+360,0),OvoTotal!$AW:$AW,Dados!$AC1)</f>
        <v>0</v>
      </c>
      <c r="AD17" s="15">
        <f>SUMIFS(OvoTotal!Y:Y,OvoTotal!$I:$I,"&lt;="&amp;EOMONTH(OvoTotal!$I$3+360,0),OvoTotal!$AW:$AW,Dados!$AD1)</f>
        <v>0</v>
      </c>
      <c r="AE17" s="15">
        <f>SUMIFS(OvoTotal!Y:Y,OvoTotal!$I:$I,"&lt;="&amp;EOMONTH(OvoTotal!$I$3+360,0),OvoTotal!$AW:$AW,Dados!$AE1)</f>
        <v>0</v>
      </c>
      <c r="AF17" s="15">
        <f>SUMIFS(OvoTotal!Y:Y,OvoTotal!$I:$I,"&lt;="&amp;EOMONTH(OvoTotal!$I$3+360,0),OvoTotal!$AW:$AW,Dados!$AF1)</f>
        <v>0</v>
      </c>
      <c r="AG17" s="15">
        <f>SUMIFS(OvoTotal!Y:Y,OvoTotal!$I:$I,"&lt;="&amp;EOMONTH(OvoTotal!$I$3+360,0),OvoTotal!$AW:$AW,Dados!$AG1)</f>
        <v>0</v>
      </c>
      <c r="AH17" s="15">
        <f>SUMIFS(OvoTotal!Y:Y,OvoTotal!$I:$I,"&lt;="&amp;EOMONTH(OvoTotal!$I$3+360,0),OvoTotal!$AW:$AW,Dados!$AH1)</f>
        <v>0</v>
      </c>
      <c r="AI17" s="15">
        <f>SUMIFS(OvoTotal!Y:Y,OvoTotal!$I:$I,"&lt;="&amp;EOMONTH(OvoTotal!$I$3+360,0),OvoTotal!$AW:$AW,Dados!$AI1)</f>
        <v>0</v>
      </c>
      <c r="AJ17" s="15">
        <f>SUMIFS(OvoTotal!Y:Y,OvoTotal!$I:$I,"&lt;="&amp;EOMONTH(OvoTotal!$I$3+360,0),OvoTotal!$AW:$AW,Dados!$AJ1)</f>
        <v>0</v>
      </c>
      <c r="AK17" s="33">
        <f>SUMIFS(OvoTotal!Y:Y,OvoTotal!$I:$I,"&lt;="&amp;EOMONTH(OvoTotal!$I$3+360,0),OvoTotal!$AW:$AW,Dados!$AK1)</f>
        <v>0</v>
      </c>
      <c r="AL17" s="15">
        <f>SUMIFS(OvoTotal!Y:Y,OvoTotal!$I:$I,"&lt;="&amp;EOMONTH(OvoTotal!$I$3+360,0),OvoTotal!$AW:$AW,Dados!$AL1)</f>
        <v>0</v>
      </c>
      <c r="AM17" s="15">
        <f>SUMIFS(OvoTotal!Y:Y,OvoTotal!$I:$I,"&lt;="&amp;EOMONTH(OvoTotal!$I$3+360,0),OvoTotal!$AW:$AW,Dados!$AM1)</f>
        <v>0</v>
      </c>
      <c r="AN17" s="15">
        <f>SUMIFS(OvoTotal!Y:Y,OvoTotal!$I:$I,"&lt;="&amp;EOMONTH(OvoTotal!$I$3+360,0),OvoTotal!$AW:$AW,Dados!$AN1)</f>
        <v>0</v>
      </c>
      <c r="AO17" s="15">
        <f>SUMIFS(OvoTotal!Y:Y,OvoTotal!$I:$I,"&lt;="&amp;EOMONTH(OvoTotal!$I$3+360,0),OvoTotal!$AW:$AW,Dados!$AO1)</f>
        <v>0</v>
      </c>
      <c r="AP17" s="15">
        <f>SUMIFS(OvoTotal!Y:Y,OvoTotal!$I:$I,"&lt;="&amp;EOMONTH(OvoTotal!$I$3+360,0),OvoTotal!$AW:$AW,Dados!$AP1)</f>
        <v>0</v>
      </c>
      <c r="AQ17" s="33">
        <f>SUMIFS(OvoTotal!Y:Y,OvoTotal!$I:$I,"&lt;="&amp;EOMONTH(OvoTotal!$I$3+360,0),OvoTotal!$AW:$AW,Dados!$AQ1)</f>
        <v>0</v>
      </c>
      <c r="AR17" s="15">
        <f>SUMIFS(OvoTotal!Y:Y,OvoTotal!$I:$I,"&lt;="&amp;EOMONTH(OvoTotal!$I$3+360,0),OvoTotal!$AW:$AW,Dados!$AR1)</f>
        <v>0</v>
      </c>
      <c r="AS17" s="15">
        <f>SUMIFS(OvoTotal!Y:Y,OvoTotal!$I:$I,"&lt;="&amp;EOMONTH(OvoTotal!$I$3+360,0),OvoTotal!$AW:$AW,Dados!$AS1)</f>
        <v>0</v>
      </c>
      <c r="AT17" s="15">
        <f>SUMIFS(OvoTotal!Y:Y,OvoTotal!$I:$I,"&lt;="&amp;EOMONTH(OvoTotal!$I$3+360,0),OvoTotal!$AW:$AW,Dados!$AT1)</f>
        <v>0</v>
      </c>
      <c r="AU17" s="15">
        <f>SUMIFS(OvoTotal!Y:Y,OvoTotal!$I:$I,"&lt;="&amp;EOMONTH(OvoTotal!$I$3+360,0),OvoTotal!$AW:$AW,Dados!$AU1)</f>
        <v>0</v>
      </c>
      <c r="AV17" s="15">
        <f>SUMIFS(OvoTotal!Y:Y,OvoTotal!$I:$I,"&lt;="&amp;EOMONTH(OvoTotal!$I$3+360,0),OvoTotal!$AW:$AW,Dados!$AV1)</f>
        <v>0</v>
      </c>
      <c r="AW17" s="15">
        <f>SUMIFS(OvoTotal!Y:Y,OvoTotal!$I:$I,"&lt;="&amp;EOMONTH(OvoTotal!$I$3+360,0),OvoTotal!$AW:$AW,Dados!$AW1)</f>
        <v>0</v>
      </c>
      <c r="AX17" s="15">
        <f>SUMIFS(OvoTotal!Y:Y,OvoTotal!$I:$I,"&lt;="&amp;EOMONTH(OvoTotal!$I$3+360,0),OvoTotal!$AW:$AW,Dados!$AX1)</f>
        <v>0</v>
      </c>
      <c r="AY17" s="15">
        <f>SUMIFS(OvoTotal!Y:Y,OvoTotal!$I:$I,"&lt;="&amp;EOMONTH(OvoTotal!$I$3+360,0),OvoTotal!$AW:$AW,Dados!$AY1)</f>
        <v>0</v>
      </c>
      <c r="AZ17" s="15">
        <f>SUMIFS(OvoTotal!Y:Y,OvoTotal!$I:$I,"&lt;="&amp;EOMONTH(OvoTotal!$I$3+360,0),OvoTotal!$AW:$AW,Dados!$AZ1)</f>
        <v>0</v>
      </c>
      <c r="BA17" s="15">
        <f>SUMIFS(OvoTotal!Y:Y,OvoTotal!$I:$I,"&lt;="&amp;EOMONTH(OvoTotal!$I$3+360,0),OvoTotal!$AW:$AW,Dados!$BA1)</f>
        <v>0</v>
      </c>
      <c r="BB17" s="15">
        <f>SUMIFS(OvoTotal!Y:Y,OvoTotal!$I:$I,"&lt;="&amp;EOMONTH(OvoTotal!$I$3+360,0),OvoTotal!$AW:$AW,Dados!$BB1)</f>
        <v>0</v>
      </c>
      <c r="BC17" s="15">
        <f>SUMIFS(OvoTotal!Y:Y,OvoTotal!$I:$I,"&lt;="&amp;EOMONTH(OvoTotal!$I$3+360,0),OvoTotal!$AW:$AW,Dados!$BC1)</f>
        <v>0</v>
      </c>
      <c r="BD17" s="15">
        <f>SUMIFS(OvoTotal!Y:Y,OvoTotal!$I:$I,"&lt;="&amp;EOMONTH(OvoTotal!$I$3+360,0),OvoTotal!$AW:$AW,Dados!$BD1)</f>
        <v>0</v>
      </c>
      <c r="BF17" s="15">
        <f>SUMIFS(OvoTotal!Y:Y,OvoTotal!$I:$I,"&gt;="&amp;BF1,OvoTotal!$I:$I,"&lt;="&amp;EOMONTH($BF1,0))</f>
        <v>0</v>
      </c>
      <c r="BG17" s="15">
        <f>SUMIFS(OvoTotal!Y:Y,OvoTotal!$I:$I,"&gt;="&amp;BG1,OvoTotal!$I:$I,"&lt;="&amp;EOMONTH($BG1,0))</f>
        <v>0</v>
      </c>
      <c r="BH17" s="15">
        <f>SUMIFS(OvoTotal!Y:Y,OvoTotal!$I:$I,"&gt;="&amp;BH1,OvoTotal!$I:$I,"&lt;="&amp;EOMONTH($BH1,0))</f>
        <v>0</v>
      </c>
      <c r="BI17" s="15">
        <f>SUMIFS(OvoTotal!Y:Y,OvoTotal!$I:$I,"&gt;="&amp;BI1,OvoTotal!$I:$I,"&lt;="&amp;EOMONTH($BI1,0))</f>
        <v>0</v>
      </c>
      <c r="BJ17" s="15">
        <f>SUMIFS(OvoTotal!Y:Y,OvoTotal!$I:$I,"&gt;="&amp;BJ1,OvoTotal!$I:$I,"&lt;="&amp;EOMONTH($BJ1,0))</f>
        <v>0</v>
      </c>
      <c r="BK17" s="15">
        <f>SUMIFS(OvoTotal!Y:Y,OvoTotal!$I:$I,"&gt;="&amp;BK1,OvoTotal!$I:$I,"&lt;="&amp;EOMONTH($BK1,0))</f>
        <v>0</v>
      </c>
      <c r="BL17" s="15">
        <f>SUMIFS(OvoTotal!Y:Y,OvoTotal!$I:$I,"&gt;="&amp;BL1,OvoTotal!$I:$I,"&lt;="&amp;EOMONTH($BL1,0))</f>
        <v>0</v>
      </c>
      <c r="BM17" s="15">
        <f>SUMIFS(OvoTotal!Y:Y,OvoTotal!$I:$I,"&gt;="&amp;BM1,OvoTotal!$I:$I,"&lt;="&amp;EOMONTH($BM1,0))</f>
        <v>0</v>
      </c>
      <c r="BN17" s="15">
        <f>SUMIFS(OvoTotal!Y:Y,OvoTotal!$I:$I,"&gt;="&amp;BN1,OvoTotal!$I:$I,"&lt;="&amp;EOMONTH($BN1,0))</f>
        <v>0</v>
      </c>
      <c r="BO17" s="15">
        <f>SUMIFS(OvoTotal!Y:Y,OvoTotal!$I:$I,"&gt;="&amp;BO1,OvoTotal!$I:$I,"&lt;="&amp;EOMONTH($BO1,0))</f>
        <v>0</v>
      </c>
      <c r="BP17" s="15">
        <f>SUMIFS(OvoTotal!Y:Y,OvoTotal!$I:$I,"&gt;="&amp;BP1,OvoTotal!$I:$I,"&lt;="&amp;EOMONTH($BP1,0))</f>
        <v>0</v>
      </c>
      <c r="BQ17" s="15">
        <f>SUMIFS(OvoTotal!Y:Y,OvoTotal!$I:$I,"&gt;="&amp;BQ1,OvoTotal!$I:$I,"&lt;="&amp;EOMONTH($BQ1,0))</f>
        <v>0</v>
      </c>
    </row>
    <row r="18" spans="1:69" outlineLevel="1" x14ac:dyDescent="0.15">
      <c r="A18" s="12" t="s">
        <v>53</v>
      </c>
      <c r="B18" s="14" t="str">
        <f>OvoTotal!Z2</f>
        <v>AAA 1 001</v>
      </c>
      <c r="C18" s="15">
        <f>SUMIFS(OvoTotal!Z:Z,OvoTotal!$I:$I,"&lt;="&amp;EOMONTH(OvoTotal!$I$3+360,0),OvoTotal!$AW:$AW,Dados!$C1)</f>
        <v>0</v>
      </c>
      <c r="D18" s="15">
        <f>SUMIFS(OvoTotal!Z:Z,OvoTotal!$I:$I,"&lt;="&amp;EOMONTH(OvoTotal!$I$3+360,0),OvoTotal!$AW:$AW,Dados!$D1)</f>
        <v>0</v>
      </c>
      <c r="E18" s="15">
        <f>SUMIFS(OvoTotal!Z:Z,OvoTotal!$I:$I,"&lt;="&amp;EOMONTH(OvoTotal!$I$3+360,0),OvoTotal!$AW:$AW,Dados!$E1)</f>
        <v>0</v>
      </c>
      <c r="F18" s="15">
        <f>SUMIFS(OvoTotal!Z:Z,OvoTotal!$I:$I,"&lt;="&amp;EOMONTH(OvoTotal!$I$3+360,0),OvoTotal!$AW:$AW,Dados!$F1)</f>
        <v>0</v>
      </c>
      <c r="G18" s="15">
        <f>SUMIFS(OvoTotal!Z:Z,OvoTotal!$I:$I,"&lt;="&amp;EOMONTH(OvoTotal!$I$3+360,0),OvoTotal!$AW:$AW,Dados!$G1)</f>
        <v>0</v>
      </c>
      <c r="H18" s="15">
        <f>SUMIFS(OvoTotal!Z:Z,OvoTotal!$I:$I,"&lt;="&amp;EOMONTH(OvoTotal!$I$3+360,0),OvoTotal!$AW:$AW,Dados!$H1)</f>
        <v>0</v>
      </c>
      <c r="I18" s="15">
        <f>SUMIFS(OvoTotal!Z:Z,OvoTotal!$I:$I,"&lt;="&amp;EOMONTH(OvoTotal!$I$3+360,0),OvoTotal!$AW:$AW,Dados!$I1)</f>
        <v>0</v>
      </c>
      <c r="J18" s="15">
        <f>SUMIFS(OvoTotal!Z:Z,OvoTotal!$I:$I,"&lt;="&amp;EOMONTH(OvoTotal!$I$3+360,0),OvoTotal!$AW:$AW,Dados!$J1)</f>
        <v>0</v>
      </c>
      <c r="K18" s="15">
        <f>SUMIFS(OvoTotal!Z:Z,OvoTotal!$I:$I,"&lt;="&amp;EOMONTH(OvoTotal!$I$3+360,0),OvoTotal!$AW:$AW,Dados!$K1)</f>
        <v>0</v>
      </c>
      <c r="L18" s="15">
        <f>SUMIFS(OvoTotal!Z:Z,OvoTotal!$I:$I,"&lt;="&amp;EOMONTH(OvoTotal!$I$3+360,0),OvoTotal!$AW:$AW,Dados!$L1)</f>
        <v>0</v>
      </c>
      <c r="M18" s="15">
        <f>SUMIFS(OvoTotal!Z:Z,OvoTotal!$I:$I,"&lt;="&amp;EOMONTH(OvoTotal!$I$3+360,0),OvoTotal!$AW:$AW,Dados!$M1)</f>
        <v>0</v>
      </c>
      <c r="N18" s="15">
        <f>SUMIFS(OvoTotal!Z:Z,OvoTotal!$I:$I,"&lt;="&amp;EOMONTH(OvoTotal!$I$3+360,0),OvoTotal!$AW:$AW,Dados!$N1)</f>
        <v>0</v>
      </c>
      <c r="O18" s="15">
        <f>SUMIFS(OvoTotal!Z:Z,OvoTotal!$I:$I,"&lt;="&amp;EOMONTH(OvoTotal!$I$3+360,0),OvoTotal!$AW:$AW,Dados!$O1)</f>
        <v>0</v>
      </c>
      <c r="P18" s="15">
        <f>SUMIFS(OvoTotal!Z:Z,OvoTotal!$I:$I,"&lt;="&amp;EOMONTH(OvoTotal!$I$3+360,0),OvoTotal!$AW:$AW,Dados!$P1)</f>
        <v>0</v>
      </c>
      <c r="Q18" s="15">
        <f>SUMIFS(OvoTotal!Z:Z,OvoTotal!$I:$I,"&lt;="&amp;EOMONTH(OvoTotal!$I$3+360,0),OvoTotal!$AW:$AW,Dados!$Q1)</f>
        <v>0</v>
      </c>
      <c r="R18" s="15">
        <f>SUMIFS(OvoTotal!Z:Z,OvoTotal!$I:$I,"&lt;="&amp;EOMONTH(OvoTotal!$I$3+360,0),OvoTotal!$AW:$AW,Dados!$R1)</f>
        <v>0</v>
      </c>
      <c r="S18" s="15">
        <f>SUMIFS(OvoTotal!Z:Z,OvoTotal!$I:$I,"&lt;="&amp;EOMONTH(OvoTotal!$I$3+360,0),OvoTotal!$AW:$AW,Dados!$S1)</f>
        <v>0</v>
      </c>
      <c r="T18" s="15">
        <f>SUMIFS(OvoTotal!Z:Z,OvoTotal!$I:$I,"&lt;="&amp;EOMONTH(OvoTotal!$I$3+360,0),OvoTotal!$AW:$AW,Dados!$T1)</f>
        <v>0</v>
      </c>
      <c r="U18" s="15">
        <f>SUMIFS(OvoTotal!Z:Z,OvoTotal!$I:$I,"&lt;="&amp;EOMONTH(OvoTotal!$I$3+360,0),OvoTotal!$AW:$AW,Dados!$U1)</f>
        <v>0</v>
      </c>
      <c r="V18" s="15">
        <f>SUMIFS(OvoTotal!Z:Z,OvoTotal!$I:$I,"&lt;="&amp;EOMONTH(OvoTotal!$I$3+360,0),OvoTotal!$AW:$AW,Dados!$V1)</f>
        <v>0</v>
      </c>
      <c r="W18" s="15">
        <f>SUMIFS(OvoTotal!Z:Z,OvoTotal!$I:$I,"&lt;="&amp;EOMONTH(OvoTotal!$I$3+360,0),OvoTotal!$AW:$AW,Dados!$W1)</f>
        <v>0</v>
      </c>
      <c r="X18" s="15">
        <f>SUMIFS(OvoTotal!Z:Z,OvoTotal!$I:$I,"&lt;="&amp;EOMONTH(OvoTotal!$I$3+360,0),OvoTotal!$AW:$AW,Dados!$X1)</f>
        <v>0</v>
      </c>
      <c r="Y18" s="15">
        <f>SUMIFS(OvoTotal!Z:Z,OvoTotal!$I:$I,"&lt;="&amp;EOMONTH(OvoTotal!$I$3+360,0),OvoTotal!$AW:$AW,Dados!$Y1)</f>
        <v>0</v>
      </c>
      <c r="Z18" s="15">
        <f>SUMIFS(OvoTotal!Z:Z,OvoTotal!$I:$I,"&lt;="&amp;EOMONTH(OvoTotal!$I$3+360,0),OvoTotal!$AW:$AW,Dados!$Z1)</f>
        <v>0</v>
      </c>
      <c r="AA18" s="15">
        <f>SUMIFS(OvoTotal!Z:Z,OvoTotal!$I:$I,"&lt;="&amp;EOMONTH(OvoTotal!$I$3+360,0),OvoTotal!$AW:$AW,Dados!$AA1)</f>
        <v>0</v>
      </c>
      <c r="AB18" s="15">
        <f>SUMIFS(OvoTotal!Z:Z,OvoTotal!$I:$I,"&lt;="&amp;EOMONTH(OvoTotal!$I$3+360,0),OvoTotal!$AW:$AW,Dados!$AB1)</f>
        <v>0</v>
      </c>
      <c r="AC18" s="15">
        <f>SUMIFS(OvoTotal!Z:Z,OvoTotal!$I:$I,"&lt;="&amp;EOMONTH(OvoTotal!$I$3+360,0),OvoTotal!$AW:$AW,Dados!$AC1)</f>
        <v>0</v>
      </c>
      <c r="AD18" s="15">
        <f>SUMIFS(OvoTotal!Z:Z,OvoTotal!$I:$I,"&lt;="&amp;EOMONTH(OvoTotal!$I$3+360,0),OvoTotal!$AW:$AW,Dados!$AD1)</f>
        <v>0</v>
      </c>
      <c r="AE18" s="15">
        <f>SUMIFS(OvoTotal!Z:Z,OvoTotal!$I:$I,"&lt;="&amp;EOMONTH(OvoTotal!$I$3+360,0),OvoTotal!$AW:$AW,Dados!$AE1)</f>
        <v>0</v>
      </c>
      <c r="AF18" s="15">
        <f>SUMIFS(OvoTotal!Z:Z,OvoTotal!$I:$I,"&lt;="&amp;EOMONTH(OvoTotal!$I$3+360,0),OvoTotal!$AW:$AW,Dados!$AF1)</f>
        <v>0</v>
      </c>
      <c r="AG18" s="15">
        <f>SUMIFS(OvoTotal!Z:Z,OvoTotal!$I:$I,"&lt;="&amp;EOMONTH(OvoTotal!$I$3+360,0),OvoTotal!$AW:$AW,Dados!$AG1)</f>
        <v>0</v>
      </c>
      <c r="AH18" s="15">
        <f>SUMIFS(OvoTotal!Z:Z,OvoTotal!$I:$I,"&lt;="&amp;EOMONTH(OvoTotal!$I$3+360,0),OvoTotal!$AW:$AW,Dados!$AH1)</f>
        <v>0</v>
      </c>
      <c r="AI18" s="15">
        <f>SUMIFS(OvoTotal!Z:Z,OvoTotal!$I:$I,"&lt;="&amp;EOMONTH(OvoTotal!$I$3+360,0),OvoTotal!$AW:$AW,Dados!$AI1)</f>
        <v>0</v>
      </c>
      <c r="AJ18" s="15">
        <f>SUMIFS(OvoTotal!Z:Z,OvoTotal!$I:$I,"&lt;="&amp;EOMONTH(OvoTotal!$I$3+360,0),OvoTotal!$AW:$AW,Dados!$AJ1)</f>
        <v>0</v>
      </c>
      <c r="AK18" s="33">
        <f>SUMIFS(OvoTotal!Z:Z,OvoTotal!$I:$I,"&lt;="&amp;EOMONTH(OvoTotal!$I$3+360,0),OvoTotal!$AW:$AW,Dados!$AK1)</f>
        <v>0</v>
      </c>
      <c r="AL18" s="15">
        <f>SUMIFS(OvoTotal!Z:Z,OvoTotal!$I:$I,"&lt;="&amp;EOMONTH(OvoTotal!$I$3+360,0),OvoTotal!$AW:$AW,Dados!$AL1)</f>
        <v>0</v>
      </c>
      <c r="AM18" s="15">
        <f>SUMIFS(OvoTotal!Z:Z,OvoTotal!$I:$I,"&lt;="&amp;EOMONTH(OvoTotal!$I$3+360,0),OvoTotal!$AW:$AW,Dados!$AM1)</f>
        <v>0</v>
      </c>
      <c r="AN18" s="15">
        <f>SUMIFS(OvoTotal!Z:Z,OvoTotal!$I:$I,"&lt;="&amp;EOMONTH(OvoTotal!$I$3+360,0),OvoTotal!$AW:$AW,Dados!$AN1)</f>
        <v>0</v>
      </c>
      <c r="AO18" s="15">
        <f>SUMIFS(OvoTotal!Z:Z,OvoTotal!$I:$I,"&lt;="&amp;EOMONTH(OvoTotal!$I$3+360,0),OvoTotal!$AW:$AW,Dados!$AO1)</f>
        <v>0</v>
      </c>
      <c r="AP18" s="15">
        <f>SUMIFS(OvoTotal!Z:Z,OvoTotal!$I:$I,"&lt;="&amp;EOMONTH(OvoTotal!$I$3+360,0),OvoTotal!$AW:$AW,Dados!$AP1)</f>
        <v>0</v>
      </c>
      <c r="AQ18" s="33">
        <f>SUMIFS(OvoTotal!Z:Z,OvoTotal!$I:$I,"&lt;="&amp;EOMONTH(OvoTotal!$I$3+360,0),OvoTotal!$AW:$AW,Dados!$AQ1)</f>
        <v>0</v>
      </c>
      <c r="AR18" s="15">
        <f>SUMIFS(OvoTotal!Z:Z,OvoTotal!$I:$I,"&lt;="&amp;EOMONTH(OvoTotal!$I$3+360,0),OvoTotal!$AW:$AW,Dados!$AR1)</f>
        <v>0</v>
      </c>
      <c r="AS18" s="15">
        <f>SUMIFS(OvoTotal!Z:Z,OvoTotal!$I:$I,"&lt;="&amp;EOMONTH(OvoTotal!$I$3+360,0),OvoTotal!$AW:$AW,Dados!$AS1)</f>
        <v>0</v>
      </c>
      <c r="AT18" s="15">
        <f>SUMIFS(OvoTotal!Z:Z,OvoTotal!$I:$I,"&lt;="&amp;EOMONTH(OvoTotal!$I$3+360,0),OvoTotal!$AW:$AW,Dados!$AT1)</f>
        <v>0</v>
      </c>
      <c r="AU18" s="15">
        <f>SUMIFS(OvoTotal!Z:Z,OvoTotal!$I:$I,"&lt;="&amp;EOMONTH(OvoTotal!$I$3+360,0),OvoTotal!$AW:$AW,Dados!$AU1)</f>
        <v>0</v>
      </c>
      <c r="AV18" s="15">
        <f>SUMIFS(OvoTotal!Z:Z,OvoTotal!$I:$I,"&lt;="&amp;EOMONTH(OvoTotal!$I$3+360,0),OvoTotal!$AW:$AW,Dados!$AV1)</f>
        <v>0</v>
      </c>
      <c r="AW18" s="15">
        <f>SUMIFS(OvoTotal!Z:Z,OvoTotal!$I:$I,"&lt;="&amp;EOMONTH(OvoTotal!$I$3+360,0),OvoTotal!$AW:$AW,Dados!$AW1)</f>
        <v>0</v>
      </c>
      <c r="AX18" s="15">
        <f>SUMIFS(OvoTotal!Z:Z,OvoTotal!$I:$I,"&lt;="&amp;EOMONTH(OvoTotal!$I$3+360,0),OvoTotal!$AW:$AW,Dados!$AX1)</f>
        <v>0</v>
      </c>
      <c r="AY18" s="15">
        <f>SUMIFS(OvoTotal!Z:Z,OvoTotal!$I:$I,"&lt;="&amp;EOMONTH(OvoTotal!$I$3+360,0),OvoTotal!$AW:$AW,Dados!$AY1)</f>
        <v>0</v>
      </c>
      <c r="AZ18" s="15">
        <f>SUMIFS(OvoTotal!Z:Z,OvoTotal!$I:$I,"&lt;="&amp;EOMONTH(OvoTotal!$I$3+360,0),OvoTotal!$AW:$AW,Dados!$AZ1)</f>
        <v>0</v>
      </c>
      <c r="BA18" s="15">
        <f>SUMIFS(OvoTotal!Z:Z,OvoTotal!$I:$I,"&lt;="&amp;EOMONTH(OvoTotal!$I$3+360,0),OvoTotal!$AW:$AW,Dados!$BA1)</f>
        <v>0</v>
      </c>
      <c r="BB18" s="15">
        <f>SUMIFS(OvoTotal!Z:Z,OvoTotal!$I:$I,"&lt;="&amp;EOMONTH(OvoTotal!$I$3+360,0),OvoTotal!$AW:$AW,Dados!$BB1)</f>
        <v>0</v>
      </c>
      <c r="BC18" s="15">
        <f>SUMIFS(OvoTotal!Z:Z,OvoTotal!$I:$I,"&lt;="&amp;EOMONTH(OvoTotal!$I$3+360,0),OvoTotal!$AW:$AW,Dados!$BC1)</f>
        <v>0</v>
      </c>
      <c r="BD18" s="15">
        <f>SUMIFS(OvoTotal!Z:Z,OvoTotal!$I:$I,"&lt;="&amp;EOMONTH(OvoTotal!$I$3+360,0),OvoTotal!$AW:$AW,Dados!$BD1)</f>
        <v>0</v>
      </c>
      <c r="BF18" s="15">
        <f>SUMIFS(OvoTotal!Z:Z,OvoTotal!$I:$I,"&gt;="&amp;BF1,OvoTotal!$I:$I,"&lt;="&amp;EOMONTH($BF1,0))</f>
        <v>0</v>
      </c>
      <c r="BG18" s="15">
        <f>SUMIFS(OvoTotal!Z:Z,OvoTotal!$I:$I,"&gt;="&amp;BG1,OvoTotal!$I:$I,"&lt;="&amp;EOMONTH($BG1,0))</f>
        <v>0</v>
      </c>
      <c r="BH18" s="15">
        <f>SUMIFS(OvoTotal!Z:Z,OvoTotal!$I:$I,"&gt;="&amp;BH1,OvoTotal!$I:$I,"&lt;="&amp;EOMONTH($BH1,0))</f>
        <v>0</v>
      </c>
      <c r="BI18" s="15">
        <f>SUMIFS(OvoTotal!Z:Z,OvoTotal!$I:$I,"&gt;="&amp;BI1,OvoTotal!$I:$I,"&lt;="&amp;EOMONTH($BI1,0))</f>
        <v>0</v>
      </c>
      <c r="BJ18" s="15">
        <f>SUMIFS(OvoTotal!Z:Z,OvoTotal!$I:$I,"&gt;="&amp;BJ1,OvoTotal!$I:$I,"&lt;="&amp;EOMONTH($BJ1,0))</f>
        <v>0</v>
      </c>
      <c r="BK18" s="15">
        <f>SUMIFS(OvoTotal!Z:Z,OvoTotal!$I:$I,"&gt;="&amp;BK1,OvoTotal!$I:$I,"&lt;="&amp;EOMONTH($BK1,0))</f>
        <v>0</v>
      </c>
      <c r="BL18" s="15">
        <f>SUMIFS(OvoTotal!Z:Z,OvoTotal!$I:$I,"&gt;="&amp;BL1,OvoTotal!$I:$I,"&lt;="&amp;EOMONTH($BL1,0))</f>
        <v>0</v>
      </c>
      <c r="BM18" s="15">
        <f>SUMIFS(OvoTotal!Z:Z,OvoTotal!$I:$I,"&gt;="&amp;BM1,OvoTotal!$I:$I,"&lt;="&amp;EOMONTH($BM1,0))</f>
        <v>0</v>
      </c>
      <c r="BN18" s="15">
        <f>SUMIFS(OvoTotal!Z:Z,OvoTotal!$I:$I,"&gt;="&amp;BN1,OvoTotal!$I:$I,"&lt;="&amp;EOMONTH($BN1,0))</f>
        <v>0</v>
      </c>
      <c r="BO18" s="15">
        <f>SUMIFS(OvoTotal!Z:Z,OvoTotal!$I:$I,"&gt;="&amp;BO1,OvoTotal!$I:$I,"&lt;="&amp;EOMONTH($BO1,0))</f>
        <v>0</v>
      </c>
      <c r="BP18" s="15">
        <f>SUMIFS(OvoTotal!Z:Z,OvoTotal!$I:$I,"&gt;="&amp;BP1,OvoTotal!$I:$I,"&lt;="&amp;EOMONTH($BP1,0))</f>
        <v>0</v>
      </c>
      <c r="BQ18" s="15">
        <f>SUMIFS(OvoTotal!Z:Z,OvoTotal!$I:$I,"&gt;="&amp;BQ1,OvoTotal!$I:$I,"&lt;="&amp;EOMONTH($BQ1,0))</f>
        <v>0</v>
      </c>
    </row>
    <row r="19" spans="1:69" outlineLevel="1" x14ac:dyDescent="0.15">
      <c r="A19" s="12" t="s">
        <v>53</v>
      </c>
      <c r="B19" s="14" t="str">
        <f>OvoTotal!AA2</f>
        <v>AAA 1 001</v>
      </c>
      <c r="C19" s="15">
        <f>SUMIFS(OvoTotal!AA:AA,OvoTotal!$I:$I,"&lt;="&amp;EOMONTH(OvoTotal!$I$3+360,0),OvoTotal!$AW:$AW,Dados!$C1)</f>
        <v>0</v>
      </c>
      <c r="D19" s="15">
        <f>SUMIFS(OvoTotal!AA:AA,OvoTotal!$I:$I,"&lt;="&amp;EOMONTH(OvoTotal!$I$3+360,0),OvoTotal!$AW:$AW,Dados!$D1)</f>
        <v>0</v>
      </c>
      <c r="E19" s="15">
        <f>SUMIFS(OvoTotal!AA:AA,OvoTotal!$I:$I,"&lt;="&amp;EOMONTH(OvoTotal!$I$3+360,0),OvoTotal!$AW:$AW,Dados!$E1)</f>
        <v>0</v>
      </c>
      <c r="F19" s="15">
        <f>SUMIFS(OvoTotal!AA:AA,OvoTotal!$I:$I,"&lt;="&amp;EOMONTH(OvoTotal!$I$3+360,0),OvoTotal!$AW:$AW,Dados!$F1)</f>
        <v>0</v>
      </c>
      <c r="G19" s="15">
        <f>SUMIFS(OvoTotal!AA:AA,OvoTotal!$I:$I,"&lt;="&amp;EOMONTH(OvoTotal!$I$3+360,0),OvoTotal!$AW:$AW,Dados!$G1)</f>
        <v>0</v>
      </c>
      <c r="H19" s="15">
        <f>SUMIFS(OvoTotal!AA:AA,OvoTotal!$I:$I,"&lt;="&amp;EOMONTH(OvoTotal!$I$3+360,0),OvoTotal!$AW:$AW,Dados!$H1)</f>
        <v>0</v>
      </c>
      <c r="I19" s="15">
        <f>SUMIFS(OvoTotal!AA:AA,OvoTotal!$I:$I,"&lt;="&amp;EOMONTH(OvoTotal!$I$3+360,0),OvoTotal!$AW:$AW,Dados!$I1)</f>
        <v>0</v>
      </c>
      <c r="J19" s="15">
        <f>SUMIFS(OvoTotal!AA:AA,OvoTotal!$I:$I,"&lt;="&amp;EOMONTH(OvoTotal!$I$3+360,0),OvoTotal!$AW:$AW,Dados!$J1)</f>
        <v>0</v>
      </c>
      <c r="K19" s="15">
        <f>SUMIFS(OvoTotal!AA:AA,OvoTotal!$I:$I,"&lt;="&amp;EOMONTH(OvoTotal!$I$3+360,0),OvoTotal!$AW:$AW,Dados!$K1)</f>
        <v>0</v>
      </c>
      <c r="L19" s="15">
        <f>SUMIFS(OvoTotal!AA:AA,OvoTotal!$I:$I,"&lt;="&amp;EOMONTH(OvoTotal!$I$3+360,0),OvoTotal!$AW:$AW,Dados!$L1)</f>
        <v>0</v>
      </c>
      <c r="M19" s="15">
        <f>SUMIFS(OvoTotal!AA:AA,OvoTotal!$I:$I,"&lt;="&amp;EOMONTH(OvoTotal!$I$3+360,0),OvoTotal!$AW:$AW,Dados!$M1)</f>
        <v>0</v>
      </c>
      <c r="N19" s="15">
        <f>SUMIFS(OvoTotal!AA:AA,OvoTotal!$I:$I,"&lt;="&amp;EOMONTH(OvoTotal!$I$3+360,0),OvoTotal!$AW:$AW,Dados!$N1)</f>
        <v>0</v>
      </c>
      <c r="O19" s="15">
        <f>SUMIFS(OvoTotal!AA:AA,OvoTotal!$I:$I,"&lt;="&amp;EOMONTH(OvoTotal!$I$3+360,0),OvoTotal!$AW:$AW,Dados!$O1)</f>
        <v>0</v>
      </c>
      <c r="P19" s="15">
        <f>SUMIFS(OvoTotal!AA:AA,OvoTotal!$I:$I,"&lt;="&amp;EOMONTH(OvoTotal!$I$3+360,0),OvoTotal!$AW:$AW,Dados!$P1)</f>
        <v>0</v>
      </c>
      <c r="Q19" s="15">
        <f>SUMIFS(OvoTotal!AA:AA,OvoTotal!$I:$I,"&lt;="&amp;EOMONTH(OvoTotal!$I$3+360,0),OvoTotal!$AW:$AW,Dados!$Q1)</f>
        <v>0</v>
      </c>
      <c r="R19" s="15">
        <f>SUMIFS(OvoTotal!AA:AA,OvoTotal!$I:$I,"&lt;="&amp;EOMONTH(OvoTotal!$I$3+360,0),OvoTotal!$AW:$AW,Dados!$R1)</f>
        <v>0</v>
      </c>
      <c r="S19" s="15">
        <f>SUMIFS(OvoTotal!AA:AA,OvoTotal!$I:$I,"&lt;="&amp;EOMONTH(OvoTotal!$I$3+360,0),OvoTotal!$AW:$AW,Dados!$S1)</f>
        <v>0</v>
      </c>
      <c r="T19" s="15">
        <f>SUMIFS(OvoTotal!AA:AA,OvoTotal!$I:$I,"&lt;="&amp;EOMONTH(OvoTotal!$I$3+360,0),OvoTotal!$AW:$AW,Dados!$T1)</f>
        <v>0</v>
      </c>
      <c r="U19" s="15">
        <f>SUMIFS(OvoTotal!AA:AA,OvoTotal!$I:$I,"&lt;="&amp;EOMONTH(OvoTotal!$I$3+360,0),OvoTotal!$AW:$AW,Dados!$U1)</f>
        <v>0</v>
      </c>
      <c r="V19" s="15">
        <f>SUMIFS(OvoTotal!AA:AA,OvoTotal!$I:$I,"&lt;="&amp;EOMONTH(OvoTotal!$I$3+360,0),OvoTotal!$AW:$AW,Dados!$V1)</f>
        <v>0</v>
      </c>
      <c r="W19" s="15">
        <f>SUMIFS(OvoTotal!AA:AA,OvoTotal!$I:$I,"&lt;="&amp;EOMONTH(OvoTotal!$I$3+360,0),OvoTotal!$AW:$AW,Dados!$W1)</f>
        <v>0</v>
      </c>
      <c r="X19" s="15">
        <f>SUMIFS(OvoTotal!AA:AA,OvoTotal!$I:$I,"&lt;="&amp;EOMONTH(OvoTotal!$I$3+360,0),OvoTotal!$AW:$AW,Dados!$X1)</f>
        <v>0</v>
      </c>
      <c r="Y19" s="15">
        <f>SUMIFS(OvoTotal!AA:AA,OvoTotal!$I:$I,"&lt;="&amp;EOMONTH(OvoTotal!$I$3+360,0),OvoTotal!$AW:$AW,Dados!$Y1)</f>
        <v>0</v>
      </c>
      <c r="Z19" s="15">
        <f>SUMIFS(OvoTotal!AA:AA,OvoTotal!$I:$I,"&lt;="&amp;EOMONTH(OvoTotal!$I$3+360,0),OvoTotal!$AW:$AW,Dados!$Z1)</f>
        <v>0</v>
      </c>
      <c r="AA19" s="15">
        <f>SUMIFS(OvoTotal!AA:AA,OvoTotal!$I:$I,"&lt;="&amp;EOMONTH(OvoTotal!$I$3+360,0),OvoTotal!$AW:$AW,Dados!$AA1)</f>
        <v>0</v>
      </c>
      <c r="AB19" s="15">
        <f>SUMIFS(OvoTotal!AA:AA,OvoTotal!$I:$I,"&lt;="&amp;EOMONTH(OvoTotal!$I$3+360,0),OvoTotal!$AW:$AW,Dados!$AB1)</f>
        <v>0</v>
      </c>
      <c r="AC19" s="15">
        <f>SUMIFS(OvoTotal!AA:AA,OvoTotal!$I:$I,"&lt;="&amp;EOMONTH(OvoTotal!$I$3+360,0),OvoTotal!$AW:$AW,Dados!$AC1)</f>
        <v>0</v>
      </c>
      <c r="AD19" s="15">
        <f>SUMIFS(OvoTotal!AA:AA,OvoTotal!$I:$I,"&lt;="&amp;EOMONTH(OvoTotal!$I$3+360,0),OvoTotal!$AW:$AW,Dados!$AD1)</f>
        <v>0</v>
      </c>
      <c r="AE19" s="15">
        <f>SUMIFS(OvoTotal!AA:AA,OvoTotal!$I:$I,"&lt;="&amp;EOMONTH(OvoTotal!$I$3+360,0),OvoTotal!$AW:$AW,Dados!$AE1)</f>
        <v>0</v>
      </c>
      <c r="AF19" s="15">
        <f>SUMIFS(OvoTotal!AA:AA,OvoTotal!$I:$I,"&lt;="&amp;EOMONTH(OvoTotal!$I$3+360,0),OvoTotal!$AW:$AW,Dados!$AF1)</f>
        <v>0</v>
      </c>
      <c r="AG19" s="15">
        <f>SUMIFS(OvoTotal!AA:AA,OvoTotal!$I:$I,"&lt;="&amp;EOMONTH(OvoTotal!$I$3+360,0),OvoTotal!$AW:$AW,Dados!$AG1)</f>
        <v>0</v>
      </c>
      <c r="AH19" s="15">
        <f>SUMIFS(OvoTotal!AA:AA,OvoTotal!$I:$I,"&lt;="&amp;EOMONTH(OvoTotal!$I$3+360,0),OvoTotal!$AW:$AW,Dados!$AH1)</f>
        <v>0</v>
      </c>
      <c r="AI19" s="15">
        <f>SUMIFS(OvoTotal!AA:AA,OvoTotal!$I:$I,"&lt;="&amp;EOMONTH(OvoTotal!$I$3+360,0),OvoTotal!$AW:$AW,Dados!$AI1)</f>
        <v>0</v>
      </c>
      <c r="AJ19" s="15">
        <f>SUMIFS(OvoTotal!AA:AA,OvoTotal!$I:$I,"&lt;="&amp;EOMONTH(OvoTotal!$I$3+360,0),OvoTotal!$AW:$AW,Dados!$AJ1)</f>
        <v>0</v>
      </c>
      <c r="AK19" s="33">
        <f>SUMIFS(OvoTotal!AA:AA,OvoTotal!$I:$I,"&lt;="&amp;EOMONTH(OvoTotal!$I$3+360,0),OvoTotal!$AW:$AW,Dados!$AK1)</f>
        <v>0</v>
      </c>
      <c r="AL19" s="15">
        <f>SUMIFS(OvoTotal!AA:AA,OvoTotal!$I:$I,"&lt;="&amp;EOMONTH(OvoTotal!$I$3+360,0),OvoTotal!$AW:$AW,Dados!$AL1)</f>
        <v>0</v>
      </c>
      <c r="AM19" s="15">
        <f>SUMIFS(OvoTotal!AA:AA,OvoTotal!$I:$I,"&lt;="&amp;EOMONTH(OvoTotal!$I$3+360,0),OvoTotal!$AW:$AW,Dados!$AM1)</f>
        <v>0</v>
      </c>
      <c r="AN19" s="15">
        <f>SUMIFS(OvoTotal!AA:AA,OvoTotal!$I:$I,"&lt;="&amp;EOMONTH(OvoTotal!$I$3+360,0),OvoTotal!$AW:$AW,Dados!$AN1)</f>
        <v>0</v>
      </c>
      <c r="AO19" s="15">
        <f>SUMIFS(OvoTotal!AA:AA,OvoTotal!$I:$I,"&lt;="&amp;EOMONTH(OvoTotal!$I$3+360,0),OvoTotal!$AW:$AW,Dados!$AO1)</f>
        <v>0</v>
      </c>
      <c r="AP19" s="15">
        <f>SUMIFS(OvoTotal!AA:AA,OvoTotal!$I:$I,"&lt;="&amp;EOMONTH(OvoTotal!$I$3+360,0),OvoTotal!$AW:$AW,Dados!$AP1)</f>
        <v>0</v>
      </c>
      <c r="AQ19" s="33">
        <f>SUMIFS(OvoTotal!AA:AA,OvoTotal!$I:$I,"&lt;="&amp;EOMONTH(OvoTotal!$I$3+360,0),OvoTotal!$AW:$AW,Dados!$AQ1)</f>
        <v>0</v>
      </c>
      <c r="AR19" s="15">
        <f>SUMIFS(OvoTotal!AA:AA,OvoTotal!$I:$I,"&lt;="&amp;EOMONTH(OvoTotal!$I$3+360,0),OvoTotal!$AW:$AW,Dados!$AR1)</f>
        <v>0</v>
      </c>
      <c r="AS19" s="15">
        <f>SUMIFS(OvoTotal!AA:AA,OvoTotal!$I:$I,"&lt;="&amp;EOMONTH(OvoTotal!$I$3+360,0),OvoTotal!$AW:$AW,Dados!$AS1)</f>
        <v>0</v>
      </c>
      <c r="AT19" s="15">
        <f>SUMIFS(OvoTotal!AA:AA,OvoTotal!$I:$I,"&lt;="&amp;EOMONTH(OvoTotal!$I$3+360,0),OvoTotal!$AW:$AW,Dados!$AT1)</f>
        <v>0</v>
      </c>
      <c r="AU19" s="15">
        <f>SUMIFS(OvoTotal!AA:AA,OvoTotal!$I:$I,"&lt;="&amp;EOMONTH(OvoTotal!$I$3+360,0),OvoTotal!$AW:$AW,Dados!$AU1)</f>
        <v>0</v>
      </c>
      <c r="AV19" s="15">
        <f>SUMIFS(OvoTotal!AA:AA,OvoTotal!$I:$I,"&lt;="&amp;EOMONTH(OvoTotal!$I$3+360,0),OvoTotal!$AW:$AW,Dados!$AV1)</f>
        <v>0</v>
      </c>
      <c r="AW19" s="15">
        <f>SUMIFS(OvoTotal!AA:AA,OvoTotal!$I:$I,"&lt;="&amp;EOMONTH(OvoTotal!$I$3+360,0),OvoTotal!$AW:$AW,Dados!$AW1)</f>
        <v>0</v>
      </c>
      <c r="AX19" s="15">
        <f>SUMIFS(OvoTotal!AA:AA,OvoTotal!$I:$I,"&lt;="&amp;EOMONTH(OvoTotal!$I$3+360,0),OvoTotal!$AW:$AW,Dados!$AX1)</f>
        <v>0</v>
      </c>
      <c r="AY19" s="15">
        <f>SUMIFS(OvoTotal!AA:AA,OvoTotal!$I:$I,"&lt;="&amp;EOMONTH(OvoTotal!$I$3+360,0),OvoTotal!$AW:$AW,Dados!$AY1)</f>
        <v>0</v>
      </c>
      <c r="AZ19" s="15">
        <f>SUMIFS(OvoTotal!AA:AA,OvoTotal!$I:$I,"&lt;="&amp;EOMONTH(OvoTotal!$I$3+360,0),OvoTotal!$AW:$AW,Dados!$AZ1)</f>
        <v>0</v>
      </c>
      <c r="BA19" s="15">
        <f>SUMIFS(OvoTotal!AA:AA,OvoTotal!$I:$I,"&lt;="&amp;EOMONTH(OvoTotal!$I$3+360,0),OvoTotal!$AW:$AW,Dados!$BA1)</f>
        <v>0</v>
      </c>
      <c r="BB19" s="15">
        <f>SUMIFS(OvoTotal!AA:AA,OvoTotal!$I:$I,"&lt;="&amp;EOMONTH(OvoTotal!$I$3+360,0),OvoTotal!$AW:$AW,Dados!$BB1)</f>
        <v>0</v>
      </c>
      <c r="BC19" s="15">
        <f>SUMIFS(OvoTotal!AA:AA,OvoTotal!$I:$I,"&lt;="&amp;EOMONTH(OvoTotal!$I$3+360,0),OvoTotal!$AW:$AW,Dados!$BC1)</f>
        <v>0</v>
      </c>
      <c r="BD19" s="15">
        <f>SUMIFS(OvoTotal!AA:AA,OvoTotal!$I:$I,"&lt;="&amp;EOMONTH(OvoTotal!$I$3+360,0),OvoTotal!$AW:$AW,Dados!$BD1)</f>
        <v>0</v>
      </c>
      <c r="BF19" s="15">
        <f>SUMIFS(OvoTotal!AA:AA,OvoTotal!$I:$I,"&gt;="&amp;BF1,OvoTotal!$I:$I,"&lt;="&amp;EOMONTH($BF1,0))</f>
        <v>0</v>
      </c>
      <c r="BG19" s="15">
        <f>SUMIFS(OvoTotal!AA:AA,OvoTotal!$I:$I,"&gt;="&amp;BG1,OvoTotal!$I:$I,"&lt;="&amp;EOMONTH($BG1,0))</f>
        <v>0</v>
      </c>
      <c r="BH19" s="15">
        <f>SUMIFS(OvoTotal!AA:AA,OvoTotal!$I:$I,"&gt;="&amp;BH1,OvoTotal!$I:$I,"&lt;="&amp;EOMONTH($BH1,0))</f>
        <v>0</v>
      </c>
      <c r="BI19" s="15">
        <f>SUMIFS(OvoTotal!AA:AA,OvoTotal!$I:$I,"&gt;="&amp;BI1,OvoTotal!$I:$I,"&lt;="&amp;EOMONTH($BI1,0))</f>
        <v>0</v>
      </c>
      <c r="BJ19" s="15">
        <f>SUMIFS(OvoTotal!AA:AA,OvoTotal!$I:$I,"&gt;="&amp;BJ1,OvoTotal!$I:$I,"&lt;="&amp;EOMONTH($BJ1,0))</f>
        <v>0</v>
      </c>
      <c r="BK19" s="15">
        <f>SUMIFS(OvoTotal!AA:AA,OvoTotal!$I:$I,"&gt;="&amp;BK1,OvoTotal!$I:$I,"&lt;="&amp;EOMONTH($BK1,0))</f>
        <v>0</v>
      </c>
      <c r="BL19" s="15">
        <f>SUMIFS(OvoTotal!AA:AA,OvoTotal!$I:$I,"&gt;="&amp;BL1,OvoTotal!$I:$I,"&lt;="&amp;EOMONTH($BL1,0))</f>
        <v>0</v>
      </c>
      <c r="BM19" s="15">
        <f>SUMIFS(OvoTotal!AA:AA,OvoTotal!$I:$I,"&gt;="&amp;BM1,OvoTotal!$I:$I,"&lt;="&amp;EOMONTH($BM1,0))</f>
        <v>0</v>
      </c>
      <c r="BN19" s="15">
        <f>SUMIFS(OvoTotal!AA:AA,OvoTotal!$I:$I,"&gt;="&amp;BN1,OvoTotal!$I:$I,"&lt;="&amp;EOMONTH($BN1,0))</f>
        <v>0</v>
      </c>
      <c r="BO19" s="15">
        <f>SUMIFS(OvoTotal!AA:AA,OvoTotal!$I:$I,"&gt;="&amp;BO1,OvoTotal!$I:$I,"&lt;="&amp;EOMONTH($BO1,0))</f>
        <v>0</v>
      </c>
      <c r="BP19" s="15">
        <f>SUMIFS(OvoTotal!AA:AA,OvoTotal!$I:$I,"&gt;="&amp;BP1,OvoTotal!$I:$I,"&lt;="&amp;EOMONTH($BP1,0))</f>
        <v>0</v>
      </c>
      <c r="BQ19" s="15">
        <f>SUMIFS(OvoTotal!AA:AA,OvoTotal!$I:$I,"&gt;="&amp;BQ1,OvoTotal!$I:$I,"&lt;="&amp;EOMONTH($BQ1,0))</f>
        <v>0</v>
      </c>
    </row>
    <row r="20" spans="1:69" outlineLevel="1" x14ac:dyDescent="0.15">
      <c r="A20" s="12" t="s">
        <v>53</v>
      </c>
      <c r="B20" s="14" t="str">
        <f>OvoTotal!AB2</f>
        <v>AAA 1 001</v>
      </c>
      <c r="C20" s="15">
        <f>SUMIFS(OvoTotal!AB:AB,OvoTotal!$I:$I,"&lt;="&amp;EOMONTH(OvoTotal!$I$3+360,0),OvoTotal!$AW:$AW,Dados!$C1)</f>
        <v>0</v>
      </c>
      <c r="D20" s="15">
        <f>SUMIFS(OvoTotal!AB:AB,OvoTotal!$I:$I,"&lt;="&amp;EOMONTH(OvoTotal!$I$3+360,0),OvoTotal!$AW:$AW,Dados!$D1)</f>
        <v>0</v>
      </c>
      <c r="E20" s="15">
        <f>SUMIFS(OvoTotal!AB:AB,OvoTotal!$I:$I,"&lt;="&amp;EOMONTH(OvoTotal!$I$3+360,0),OvoTotal!$AW:$AW,Dados!$E1)</f>
        <v>0</v>
      </c>
      <c r="F20" s="15">
        <f>SUMIFS(OvoTotal!AB:AB,OvoTotal!$I:$I,"&lt;="&amp;EOMONTH(OvoTotal!$I$3+360,0),OvoTotal!$AW:$AW,Dados!$F1)</f>
        <v>0</v>
      </c>
      <c r="G20" s="15">
        <f>SUMIFS(OvoTotal!AB:AB,OvoTotal!$I:$I,"&lt;="&amp;EOMONTH(OvoTotal!$I$3+360,0),OvoTotal!$AW:$AW,Dados!$G1)</f>
        <v>0</v>
      </c>
      <c r="H20" s="15">
        <f>SUMIFS(OvoTotal!AB:AB,OvoTotal!$I:$I,"&lt;="&amp;EOMONTH(OvoTotal!$I$3+360,0),OvoTotal!$AW:$AW,Dados!$H1)</f>
        <v>0</v>
      </c>
      <c r="I20" s="15">
        <f>SUMIFS(OvoTotal!AB:AB,OvoTotal!$I:$I,"&lt;="&amp;EOMONTH(OvoTotal!$I$3+360,0),OvoTotal!$AW:$AW,Dados!$I1)</f>
        <v>0</v>
      </c>
      <c r="J20" s="15">
        <f>SUMIFS(OvoTotal!AB:AB,OvoTotal!$I:$I,"&lt;="&amp;EOMONTH(OvoTotal!$I$3+360,0),OvoTotal!$AW:$AW,Dados!$J1)</f>
        <v>0</v>
      </c>
      <c r="K20" s="15">
        <f>SUMIFS(OvoTotal!AB:AB,OvoTotal!$I:$I,"&lt;="&amp;EOMONTH(OvoTotal!$I$3+360,0),OvoTotal!$AW:$AW,Dados!$K1)</f>
        <v>0</v>
      </c>
      <c r="L20" s="15">
        <f>SUMIFS(OvoTotal!AB:AB,OvoTotal!$I:$I,"&lt;="&amp;EOMONTH(OvoTotal!$I$3+360,0),OvoTotal!$AW:$AW,Dados!$L1)</f>
        <v>0</v>
      </c>
      <c r="M20" s="15">
        <f>SUMIFS(OvoTotal!AB:AB,OvoTotal!$I:$I,"&lt;="&amp;EOMONTH(OvoTotal!$I$3+360,0),OvoTotal!$AW:$AW,Dados!$M1)</f>
        <v>0</v>
      </c>
      <c r="N20" s="15">
        <f>SUMIFS(OvoTotal!AB:AB,OvoTotal!$I:$I,"&lt;="&amp;EOMONTH(OvoTotal!$I$3+360,0),OvoTotal!$AW:$AW,Dados!$N1)</f>
        <v>0</v>
      </c>
      <c r="O20" s="15">
        <f>SUMIFS(OvoTotal!AB:AB,OvoTotal!$I:$I,"&lt;="&amp;EOMONTH(OvoTotal!$I$3+360,0),OvoTotal!$AW:$AW,Dados!$O1)</f>
        <v>0</v>
      </c>
      <c r="P20" s="15">
        <f>SUMIFS(OvoTotal!AB:AB,OvoTotal!$I:$I,"&lt;="&amp;EOMONTH(OvoTotal!$I$3+360,0),OvoTotal!$AW:$AW,Dados!$P1)</f>
        <v>0</v>
      </c>
      <c r="Q20" s="15">
        <f>SUMIFS(OvoTotal!AB:AB,OvoTotal!$I:$I,"&lt;="&amp;EOMONTH(OvoTotal!$I$3+360,0),OvoTotal!$AW:$AW,Dados!$Q1)</f>
        <v>0</v>
      </c>
      <c r="R20" s="15">
        <f>SUMIFS(OvoTotal!AB:AB,OvoTotal!$I:$I,"&lt;="&amp;EOMONTH(OvoTotal!$I$3+360,0),OvoTotal!$AW:$AW,Dados!$R1)</f>
        <v>0</v>
      </c>
      <c r="S20" s="15">
        <f>SUMIFS(OvoTotal!AB:AB,OvoTotal!$I:$I,"&lt;="&amp;EOMONTH(OvoTotal!$I$3+360,0),OvoTotal!$AW:$AW,Dados!$S1)</f>
        <v>0</v>
      </c>
      <c r="T20" s="15">
        <f>SUMIFS(OvoTotal!AB:AB,OvoTotal!$I:$I,"&lt;="&amp;EOMONTH(OvoTotal!$I$3+360,0),OvoTotal!$AW:$AW,Dados!$T1)</f>
        <v>0</v>
      </c>
      <c r="U20" s="15">
        <f>SUMIFS(OvoTotal!AB:AB,OvoTotal!$I:$I,"&lt;="&amp;EOMONTH(OvoTotal!$I$3+360,0),OvoTotal!$AW:$AW,Dados!$U1)</f>
        <v>0</v>
      </c>
      <c r="V20" s="15">
        <f>SUMIFS(OvoTotal!AB:AB,OvoTotal!$I:$I,"&lt;="&amp;EOMONTH(OvoTotal!$I$3+360,0),OvoTotal!$AW:$AW,Dados!$V1)</f>
        <v>0</v>
      </c>
      <c r="W20" s="15">
        <f>SUMIFS(OvoTotal!AB:AB,OvoTotal!$I:$I,"&lt;="&amp;EOMONTH(OvoTotal!$I$3+360,0),OvoTotal!$AW:$AW,Dados!$W1)</f>
        <v>0</v>
      </c>
      <c r="X20" s="15">
        <f>SUMIFS(OvoTotal!AB:AB,OvoTotal!$I:$I,"&lt;="&amp;EOMONTH(OvoTotal!$I$3+360,0),OvoTotal!$AW:$AW,Dados!$X1)</f>
        <v>0</v>
      </c>
      <c r="Y20" s="15">
        <f>SUMIFS(OvoTotal!AB:AB,OvoTotal!$I:$I,"&lt;="&amp;EOMONTH(OvoTotal!$I$3+360,0),OvoTotal!$AW:$AW,Dados!$Y1)</f>
        <v>0</v>
      </c>
      <c r="Z20" s="15">
        <f>SUMIFS(OvoTotal!AB:AB,OvoTotal!$I:$I,"&lt;="&amp;EOMONTH(OvoTotal!$I$3+360,0),OvoTotal!$AW:$AW,Dados!$Z1)</f>
        <v>0</v>
      </c>
      <c r="AA20" s="15">
        <f>SUMIFS(OvoTotal!AB:AB,OvoTotal!$I:$I,"&lt;="&amp;EOMONTH(OvoTotal!$I$3+360,0),OvoTotal!$AW:$AW,Dados!$AA1)</f>
        <v>0</v>
      </c>
      <c r="AB20" s="15">
        <f>SUMIFS(OvoTotal!AB:AB,OvoTotal!$I:$I,"&lt;="&amp;EOMONTH(OvoTotal!$I$3+360,0),OvoTotal!$AW:$AW,Dados!$AB1)</f>
        <v>0</v>
      </c>
      <c r="AC20" s="15">
        <f>SUMIFS(OvoTotal!AB:AB,OvoTotal!$I:$I,"&lt;="&amp;EOMONTH(OvoTotal!$I$3+360,0),OvoTotal!$AW:$AW,Dados!$AC1)</f>
        <v>0</v>
      </c>
      <c r="AD20" s="15">
        <f>SUMIFS(OvoTotal!AB:AB,OvoTotal!$I:$I,"&lt;="&amp;EOMONTH(OvoTotal!$I$3+360,0),OvoTotal!$AW:$AW,Dados!$AD1)</f>
        <v>0</v>
      </c>
      <c r="AE20" s="15">
        <f>SUMIFS(OvoTotal!AB:AB,OvoTotal!$I:$I,"&lt;="&amp;EOMONTH(OvoTotal!$I$3+360,0),OvoTotal!$AW:$AW,Dados!$AE1)</f>
        <v>0</v>
      </c>
      <c r="AF20" s="15">
        <f>SUMIFS(OvoTotal!AB:AB,OvoTotal!$I:$I,"&lt;="&amp;EOMONTH(OvoTotal!$I$3+360,0),OvoTotal!$AW:$AW,Dados!$AF1)</f>
        <v>0</v>
      </c>
      <c r="AG20" s="15">
        <f>SUMIFS(OvoTotal!AB:AB,OvoTotal!$I:$I,"&lt;="&amp;EOMONTH(OvoTotal!$I$3+360,0),OvoTotal!$AW:$AW,Dados!$AG1)</f>
        <v>0</v>
      </c>
      <c r="AH20" s="15">
        <f>SUMIFS(OvoTotal!AB:AB,OvoTotal!$I:$I,"&lt;="&amp;EOMONTH(OvoTotal!$I$3+360,0),OvoTotal!$AW:$AW,Dados!$AH1)</f>
        <v>0</v>
      </c>
      <c r="AI20" s="15">
        <f>SUMIFS(OvoTotal!AB:AB,OvoTotal!$I:$I,"&lt;="&amp;EOMONTH(OvoTotal!$I$3+360,0),OvoTotal!$AW:$AW,Dados!$AI1)</f>
        <v>0</v>
      </c>
      <c r="AJ20" s="15">
        <f>SUMIFS(OvoTotal!AB:AB,OvoTotal!$I:$I,"&lt;="&amp;EOMONTH(OvoTotal!$I$3+360,0),OvoTotal!$AW:$AW,Dados!$AJ1)</f>
        <v>0</v>
      </c>
      <c r="AK20" s="33">
        <f>SUMIFS(OvoTotal!AB:AB,OvoTotal!$I:$I,"&lt;="&amp;EOMONTH(OvoTotal!$I$3+360,0),OvoTotal!$AW:$AW,Dados!$AK1)</f>
        <v>0</v>
      </c>
      <c r="AL20" s="15">
        <f>SUMIFS(OvoTotal!AB:AB,OvoTotal!$I:$I,"&lt;="&amp;EOMONTH(OvoTotal!$I$3+360,0),OvoTotal!$AW:$AW,Dados!$AL1)</f>
        <v>0</v>
      </c>
      <c r="AM20" s="15">
        <f>SUMIFS(OvoTotal!AB:AB,OvoTotal!$I:$I,"&lt;="&amp;EOMONTH(OvoTotal!$I$3+360,0),OvoTotal!$AW:$AW,Dados!$AM1)</f>
        <v>0</v>
      </c>
      <c r="AN20" s="15">
        <f>SUMIFS(OvoTotal!AB:AB,OvoTotal!$I:$I,"&lt;="&amp;EOMONTH(OvoTotal!$I$3+360,0),OvoTotal!$AW:$AW,Dados!$AN1)</f>
        <v>0</v>
      </c>
      <c r="AO20" s="15">
        <f>SUMIFS(OvoTotal!AB:AB,OvoTotal!$I:$I,"&lt;="&amp;EOMONTH(OvoTotal!$I$3+360,0),OvoTotal!$AW:$AW,Dados!$AO1)</f>
        <v>0</v>
      </c>
      <c r="AP20" s="15">
        <f>SUMIFS(OvoTotal!AB:AB,OvoTotal!$I:$I,"&lt;="&amp;EOMONTH(OvoTotal!$I$3+360,0),OvoTotal!$AW:$AW,Dados!$AP1)</f>
        <v>0</v>
      </c>
      <c r="AQ20" s="33">
        <f>SUMIFS(OvoTotal!AB:AB,OvoTotal!$I:$I,"&lt;="&amp;EOMONTH(OvoTotal!$I$3+360,0),OvoTotal!$AW:$AW,Dados!$AQ1)</f>
        <v>0</v>
      </c>
      <c r="AR20" s="15">
        <f>SUMIFS(OvoTotal!AB:AB,OvoTotal!$I:$I,"&lt;="&amp;EOMONTH(OvoTotal!$I$3+360,0),OvoTotal!$AW:$AW,Dados!$AR1)</f>
        <v>0</v>
      </c>
      <c r="AS20" s="15">
        <f>SUMIFS(OvoTotal!AB:AB,OvoTotal!$I:$I,"&lt;="&amp;EOMONTH(OvoTotal!$I$3+360,0),OvoTotal!$AW:$AW,Dados!$AS1)</f>
        <v>0</v>
      </c>
      <c r="AT20" s="15">
        <f>SUMIFS(OvoTotal!AB:AB,OvoTotal!$I:$I,"&lt;="&amp;EOMONTH(OvoTotal!$I$3+360,0),OvoTotal!$AW:$AW,Dados!$AT1)</f>
        <v>0</v>
      </c>
      <c r="AU20" s="15">
        <f>SUMIFS(OvoTotal!AB:AB,OvoTotal!$I:$I,"&lt;="&amp;EOMONTH(OvoTotal!$I$3+360,0),OvoTotal!$AW:$AW,Dados!$AU1)</f>
        <v>0</v>
      </c>
      <c r="AV20" s="15">
        <f>SUMIFS(OvoTotal!AB:AB,OvoTotal!$I:$I,"&lt;="&amp;EOMONTH(OvoTotal!$I$3+360,0),OvoTotal!$AW:$AW,Dados!$AV1)</f>
        <v>0</v>
      </c>
      <c r="AW20" s="15">
        <f>SUMIFS(OvoTotal!AB:AB,OvoTotal!$I:$I,"&lt;="&amp;EOMONTH(OvoTotal!$I$3+360,0),OvoTotal!$AW:$AW,Dados!$AW1)</f>
        <v>0</v>
      </c>
      <c r="AX20" s="15">
        <f>SUMIFS(OvoTotal!AB:AB,OvoTotal!$I:$I,"&lt;="&amp;EOMONTH(OvoTotal!$I$3+360,0),OvoTotal!$AW:$AW,Dados!$AX1)</f>
        <v>0</v>
      </c>
      <c r="AY20" s="15">
        <f>SUMIFS(OvoTotal!AB:AB,OvoTotal!$I:$I,"&lt;="&amp;EOMONTH(OvoTotal!$I$3+360,0),OvoTotal!$AW:$AW,Dados!$AY1)</f>
        <v>0</v>
      </c>
      <c r="AZ20" s="15">
        <f>SUMIFS(OvoTotal!AB:AB,OvoTotal!$I:$I,"&lt;="&amp;EOMONTH(OvoTotal!$I$3+360,0),OvoTotal!$AW:$AW,Dados!$AZ1)</f>
        <v>0</v>
      </c>
      <c r="BA20" s="15">
        <f>SUMIFS(OvoTotal!AB:AB,OvoTotal!$I:$I,"&lt;="&amp;EOMONTH(OvoTotal!$I$3+360,0),OvoTotal!$AW:$AW,Dados!$BA1)</f>
        <v>0</v>
      </c>
      <c r="BB20" s="15">
        <f>SUMIFS(OvoTotal!AB:AB,OvoTotal!$I:$I,"&lt;="&amp;EOMONTH(OvoTotal!$I$3+360,0),OvoTotal!$AW:$AW,Dados!$BB1)</f>
        <v>0</v>
      </c>
      <c r="BC20" s="15">
        <f>SUMIFS(OvoTotal!AB:AB,OvoTotal!$I:$I,"&lt;="&amp;EOMONTH(OvoTotal!$I$3+360,0),OvoTotal!$AW:$AW,Dados!$BC1)</f>
        <v>0</v>
      </c>
      <c r="BD20" s="15">
        <f>SUMIFS(OvoTotal!AB:AB,OvoTotal!$I:$I,"&lt;="&amp;EOMONTH(OvoTotal!$I$3+360,0),OvoTotal!$AW:$AW,Dados!$BD1)</f>
        <v>0</v>
      </c>
      <c r="BF20" s="15">
        <f>SUMIFS(OvoTotal!AB:AB,OvoTotal!$I:$I,"&gt;="&amp;BF1,OvoTotal!$I:$I,"&lt;="&amp;EOMONTH($BF1,0))</f>
        <v>0</v>
      </c>
      <c r="BG20" s="15">
        <f>SUMIFS(OvoTotal!AB:AB,OvoTotal!$I:$I,"&gt;="&amp;BG1,OvoTotal!$I:$I,"&lt;="&amp;EOMONTH($BG1,0))</f>
        <v>0</v>
      </c>
      <c r="BH20" s="15">
        <f>SUMIFS(OvoTotal!AB:AB,OvoTotal!$I:$I,"&gt;="&amp;BH1,OvoTotal!$I:$I,"&lt;="&amp;EOMONTH($BH1,0))</f>
        <v>0</v>
      </c>
      <c r="BI20" s="15">
        <f>SUMIFS(OvoTotal!AB:AB,OvoTotal!$I:$I,"&gt;="&amp;BI1,OvoTotal!$I:$I,"&lt;="&amp;EOMONTH($BI1,0))</f>
        <v>0</v>
      </c>
      <c r="BJ20" s="15">
        <f>SUMIFS(OvoTotal!AB:AB,OvoTotal!$I:$I,"&gt;="&amp;BJ1,OvoTotal!$I:$I,"&lt;="&amp;EOMONTH($BJ1,0))</f>
        <v>0</v>
      </c>
      <c r="BK20" s="15">
        <f>SUMIFS(OvoTotal!AB:AB,OvoTotal!$I:$I,"&gt;="&amp;BK1,OvoTotal!$I:$I,"&lt;="&amp;EOMONTH($BK1,0))</f>
        <v>0</v>
      </c>
      <c r="BL20" s="15">
        <f>SUMIFS(OvoTotal!AB:AB,OvoTotal!$I:$I,"&gt;="&amp;BL1,OvoTotal!$I:$I,"&lt;="&amp;EOMONTH($BL1,0))</f>
        <v>0</v>
      </c>
      <c r="BM20" s="15">
        <f>SUMIFS(OvoTotal!AB:AB,OvoTotal!$I:$I,"&gt;="&amp;BM1,OvoTotal!$I:$I,"&lt;="&amp;EOMONTH($BM1,0))</f>
        <v>0</v>
      </c>
      <c r="BN20" s="15">
        <f>SUMIFS(OvoTotal!AB:AB,OvoTotal!$I:$I,"&gt;="&amp;BN1,OvoTotal!$I:$I,"&lt;="&amp;EOMONTH($BN1,0))</f>
        <v>0</v>
      </c>
      <c r="BO20" s="15">
        <f>SUMIFS(OvoTotal!AB:AB,OvoTotal!$I:$I,"&gt;="&amp;BO1,OvoTotal!$I:$I,"&lt;="&amp;EOMONTH($BO1,0))</f>
        <v>0</v>
      </c>
      <c r="BP20" s="15">
        <f>SUMIFS(OvoTotal!AB:AB,OvoTotal!$I:$I,"&gt;="&amp;BP1,OvoTotal!$I:$I,"&lt;="&amp;EOMONTH($BP1,0))</f>
        <v>0</v>
      </c>
      <c r="BQ20" s="15">
        <f>SUMIFS(OvoTotal!AB:AB,OvoTotal!$I:$I,"&gt;="&amp;BQ1,OvoTotal!$I:$I,"&lt;="&amp;EOMONTH($BQ1,0))</f>
        <v>0</v>
      </c>
    </row>
    <row r="21" spans="1:69" outlineLevel="1" x14ac:dyDescent="0.15">
      <c r="A21" s="12" t="s">
        <v>53</v>
      </c>
      <c r="B21" s="14" t="str">
        <f>OvoTotal!AC2</f>
        <v>AAA 1 001</v>
      </c>
      <c r="C21" s="15">
        <f>SUMIFS(OvoTotal!AC:AC,OvoTotal!$I:$I,"&lt;="&amp;EOMONTH(OvoTotal!$I$3+360,0),OvoTotal!$AW:$AW,Dados!$C1)</f>
        <v>0</v>
      </c>
      <c r="D21" s="15">
        <f>SUMIFS(OvoTotal!AC:AC,OvoTotal!$I:$I,"&lt;="&amp;EOMONTH(OvoTotal!$I$3+360,0),OvoTotal!$AW:$AW,Dados!$D1)</f>
        <v>0</v>
      </c>
      <c r="E21" s="15">
        <f>SUMIFS(OvoTotal!AC:AC,OvoTotal!$I:$I,"&lt;="&amp;EOMONTH(OvoTotal!$I$3+360,0),OvoTotal!$AW:$AW,Dados!$E1)</f>
        <v>0</v>
      </c>
      <c r="F21" s="15">
        <f>SUMIFS(OvoTotal!AC:AC,OvoTotal!$I:$I,"&lt;="&amp;EOMONTH(OvoTotal!$I$3+360,0),OvoTotal!$AW:$AW,Dados!$F1)</f>
        <v>0</v>
      </c>
      <c r="G21" s="15">
        <f>SUMIFS(OvoTotal!AC:AC,OvoTotal!$I:$I,"&lt;="&amp;EOMONTH(OvoTotal!$I$3+360,0),OvoTotal!$AW:$AW,Dados!$G1)</f>
        <v>0</v>
      </c>
      <c r="H21" s="15">
        <f>SUMIFS(OvoTotal!AC:AC,OvoTotal!$I:$I,"&lt;="&amp;EOMONTH(OvoTotal!$I$3+360,0),OvoTotal!$AW:$AW,Dados!$H1)</f>
        <v>0</v>
      </c>
      <c r="I21" s="15">
        <f>SUMIFS(OvoTotal!AC:AC,OvoTotal!$I:$I,"&lt;="&amp;EOMONTH(OvoTotal!$I$3+360,0),OvoTotal!$AW:$AW,Dados!$I1)</f>
        <v>0</v>
      </c>
      <c r="J21" s="15">
        <f>SUMIFS(OvoTotal!AC:AC,OvoTotal!$I:$I,"&lt;="&amp;EOMONTH(OvoTotal!$I$3+360,0),OvoTotal!$AW:$AW,Dados!$J1)</f>
        <v>0</v>
      </c>
      <c r="K21" s="15">
        <f>SUMIFS(OvoTotal!AC:AC,OvoTotal!$I:$I,"&lt;="&amp;EOMONTH(OvoTotal!$I$3+360,0),OvoTotal!$AW:$AW,Dados!$K1)</f>
        <v>0</v>
      </c>
      <c r="L21" s="15">
        <f>SUMIFS(OvoTotal!AC:AC,OvoTotal!$I:$I,"&lt;="&amp;EOMONTH(OvoTotal!$I$3+360,0),OvoTotal!$AW:$AW,Dados!$L1)</f>
        <v>0</v>
      </c>
      <c r="M21" s="15">
        <f>SUMIFS(OvoTotal!AC:AC,OvoTotal!$I:$I,"&lt;="&amp;EOMONTH(OvoTotal!$I$3+360,0),OvoTotal!$AW:$AW,Dados!$M1)</f>
        <v>0</v>
      </c>
      <c r="N21" s="15">
        <f>SUMIFS(OvoTotal!AC:AC,OvoTotal!$I:$I,"&lt;="&amp;EOMONTH(OvoTotal!$I$3+360,0),OvoTotal!$AW:$AW,Dados!$N1)</f>
        <v>0</v>
      </c>
      <c r="O21" s="15">
        <f>SUMIFS(OvoTotal!AC:AC,OvoTotal!$I:$I,"&lt;="&amp;EOMONTH(OvoTotal!$I$3+360,0),OvoTotal!$AW:$AW,Dados!$O1)</f>
        <v>0</v>
      </c>
      <c r="P21" s="15">
        <f>SUMIFS(OvoTotal!AC:AC,OvoTotal!$I:$I,"&lt;="&amp;EOMONTH(OvoTotal!$I$3+360,0),OvoTotal!$AW:$AW,Dados!$P1)</f>
        <v>0</v>
      </c>
      <c r="Q21" s="15">
        <f>SUMIFS(OvoTotal!AC:AC,OvoTotal!$I:$I,"&lt;="&amp;EOMONTH(OvoTotal!$I$3+360,0),OvoTotal!$AW:$AW,Dados!$Q1)</f>
        <v>0</v>
      </c>
      <c r="R21" s="15">
        <f>SUMIFS(OvoTotal!AC:AC,OvoTotal!$I:$I,"&lt;="&amp;EOMONTH(OvoTotal!$I$3+360,0),OvoTotal!$AW:$AW,Dados!$R1)</f>
        <v>0</v>
      </c>
      <c r="S21" s="15">
        <f>SUMIFS(OvoTotal!AC:AC,OvoTotal!$I:$I,"&lt;="&amp;EOMONTH(OvoTotal!$I$3+360,0),OvoTotal!$AW:$AW,Dados!$S1)</f>
        <v>0</v>
      </c>
      <c r="T21" s="15">
        <f>SUMIFS(OvoTotal!AC:AC,OvoTotal!$I:$I,"&lt;="&amp;EOMONTH(OvoTotal!$I$3+360,0),OvoTotal!$AW:$AW,Dados!$T1)</f>
        <v>0</v>
      </c>
      <c r="U21" s="15">
        <f>SUMIFS(OvoTotal!AC:AC,OvoTotal!$I:$I,"&lt;="&amp;EOMONTH(OvoTotal!$I$3+360,0),OvoTotal!$AW:$AW,Dados!$U1)</f>
        <v>0</v>
      </c>
      <c r="V21" s="15">
        <f>SUMIFS(OvoTotal!AC:AC,OvoTotal!$I:$I,"&lt;="&amp;EOMONTH(OvoTotal!$I$3+360,0),OvoTotal!$AW:$AW,Dados!$V1)</f>
        <v>0</v>
      </c>
      <c r="W21" s="15">
        <f>SUMIFS(OvoTotal!AC:AC,OvoTotal!$I:$I,"&lt;="&amp;EOMONTH(OvoTotal!$I$3+360,0),OvoTotal!$AW:$AW,Dados!$W1)</f>
        <v>0</v>
      </c>
      <c r="X21" s="15">
        <f>SUMIFS(OvoTotal!AC:AC,OvoTotal!$I:$I,"&lt;="&amp;EOMONTH(OvoTotal!$I$3+360,0),OvoTotal!$AW:$AW,Dados!$X1)</f>
        <v>0</v>
      </c>
      <c r="Y21" s="15">
        <f>SUMIFS(OvoTotal!AC:AC,OvoTotal!$I:$I,"&lt;="&amp;EOMONTH(OvoTotal!$I$3+360,0),OvoTotal!$AW:$AW,Dados!$Y1)</f>
        <v>0</v>
      </c>
      <c r="Z21" s="15">
        <f>SUMIFS(OvoTotal!AC:AC,OvoTotal!$I:$I,"&lt;="&amp;EOMONTH(OvoTotal!$I$3+360,0),OvoTotal!$AW:$AW,Dados!$Z1)</f>
        <v>0</v>
      </c>
      <c r="AA21" s="15">
        <f>SUMIFS(OvoTotal!AC:AC,OvoTotal!$I:$I,"&lt;="&amp;EOMONTH(OvoTotal!$I$3+360,0),OvoTotal!$AW:$AW,Dados!$AA1)</f>
        <v>0</v>
      </c>
      <c r="AB21" s="15">
        <f>SUMIFS(OvoTotal!AC:AC,OvoTotal!$I:$I,"&lt;="&amp;EOMONTH(OvoTotal!$I$3+360,0),OvoTotal!$AW:$AW,Dados!$AB1)</f>
        <v>0</v>
      </c>
      <c r="AC21" s="15">
        <f>SUMIFS(OvoTotal!AC:AC,OvoTotal!$I:$I,"&lt;="&amp;EOMONTH(OvoTotal!$I$3+360,0),OvoTotal!$AW:$AW,Dados!$AC1)</f>
        <v>0</v>
      </c>
      <c r="AD21" s="15">
        <f>SUMIFS(OvoTotal!AC:AC,OvoTotal!$I:$I,"&lt;="&amp;EOMONTH(OvoTotal!$I$3+360,0),OvoTotal!$AW:$AW,Dados!$AD1)</f>
        <v>0</v>
      </c>
      <c r="AE21" s="15">
        <f>SUMIFS(OvoTotal!AC:AC,OvoTotal!$I:$I,"&lt;="&amp;EOMONTH(OvoTotal!$I$3+360,0),OvoTotal!$AW:$AW,Dados!$AE1)</f>
        <v>0</v>
      </c>
      <c r="AF21" s="15">
        <f>SUMIFS(OvoTotal!AC:AC,OvoTotal!$I:$I,"&lt;="&amp;EOMONTH(OvoTotal!$I$3+360,0),OvoTotal!$AW:$AW,Dados!$AF1)</f>
        <v>0</v>
      </c>
      <c r="AG21" s="15">
        <f>SUMIFS(OvoTotal!AC:AC,OvoTotal!$I:$I,"&lt;="&amp;EOMONTH(OvoTotal!$I$3+360,0),OvoTotal!$AW:$AW,Dados!$AG1)</f>
        <v>0</v>
      </c>
      <c r="AH21" s="15">
        <f>SUMIFS(OvoTotal!AC:AC,OvoTotal!$I:$I,"&lt;="&amp;EOMONTH(OvoTotal!$I$3+360,0),OvoTotal!$AW:$AW,Dados!$AH1)</f>
        <v>0</v>
      </c>
      <c r="AI21" s="15">
        <f>SUMIFS(OvoTotal!AC:AC,OvoTotal!$I:$I,"&lt;="&amp;EOMONTH(OvoTotal!$I$3+360,0),OvoTotal!$AW:$AW,Dados!$AI1)</f>
        <v>0</v>
      </c>
      <c r="AJ21" s="15">
        <f>SUMIFS(OvoTotal!AC:AC,OvoTotal!$I:$I,"&lt;="&amp;EOMONTH(OvoTotal!$I$3+360,0),OvoTotal!$AW:$AW,Dados!$AJ1)</f>
        <v>0</v>
      </c>
      <c r="AK21" s="33">
        <f>SUMIFS(OvoTotal!AC:AC,OvoTotal!$I:$I,"&lt;="&amp;EOMONTH(OvoTotal!$I$3+360,0),OvoTotal!$AW:$AW,Dados!$AK1)</f>
        <v>0</v>
      </c>
      <c r="AL21" s="15">
        <f>SUMIFS(OvoTotal!AC:AC,OvoTotal!$I:$I,"&lt;="&amp;EOMONTH(OvoTotal!$I$3+360,0),OvoTotal!$AW:$AW,Dados!$AL1)</f>
        <v>0</v>
      </c>
      <c r="AM21" s="15">
        <f>SUMIFS(OvoTotal!AC:AC,OvoTotal!$I:$I,"&lt;="&amp;EOMONTH(OvoTotal!$I$3+360,0),OvoTotal!$AW:$AW,Dados!$AM1)</f>
        <v>0</v>
      </c>
      <c r="AN21" s="15">
        <f>SUMIFS(OvoTotal!AC:AC,OvoTotal!$I:$I,"&lt;="&amp;EOMONTH(OvoTotal!$I$3+360,0),OvoTotal!$AW:$AW,Dados!$AN1)</f>
        <v>0</v>
      </c>
      <c r="AO21" s="15">
        <f>SUMIFS(OvoTotal!AC:AC,OvoTotal!$I:$I,"&lt;="&amp;EOMONTH(OvoTotal!$I$3+360,0),OvoTotal!$AW:$AW,Dados!$AO1)</f>
        <v>0</v>
      </c>
      <c r="AP21" s="15">
        <f>SUMIFS(OvoTotal!AC:AC,OvoTotal!$I:$I,"&lt;="&amp;EOMONTH(OvoTotal!$I$3+360,0),OvoTotal!$AW:$AW,Dados!$AP1)</f>
        <v>0</v>
      </c>
      <c r="AQ21" s="33">
        <f>SUMIFS(OvoTotal!AC:AC,OvoTotal!$I:$I,"&lt;="&amp;EOMONTH(OvoTotal!$I$3+360,0),OvoTotal!$AW:$AW,Dados!$AQ1)</f>
        <v>0</v>
      </c>
      <c r="AR21" s="15">
        <f>SUMIFS(OvoTotal!AC:AC,OvoTotal!$I:$I,"&lt;="&amp;EOMONTH(OvoTotal!$I$3+360,0),OvoTotal!$AW:$AW,Dados!$AR1)</f>
        <v>0</v>
      </c>
      <c r="AS21" s="15">
        <f>SUMIFS(OvoTotal!AC:AC,OvoTotal!$I:$I,"&lt;="&amp;EOMONTH(OvoTotal!$I$3+360,0),OvoTotal!$AW:$AW,Dados!$AS1)</f>
        <v>0</v>
      </c>
      <c r="AT21" s="15">
        <f>SUMIFS(OvoTotal!AC:AC,OvoTotal!$I:$I,"&lt;="&amp;EOMONTH(OvoTotal!$I$3+360,0),OvoTotal!$AW:$AW,Dados!$AT1)</f>
        <v>0</v>
      </c>
      <c r="AU21" s="15">
        <f>SUMIFS(OvoTotal!AC:AC,OvoTotal!$I:$I,"&lt;="&amp;EOMONTH(OvoTotal!$I$3+360,0),OvoTotal!$AW:$AW,Dados!$AU1)</f>
        <v>0</v>
      </c>
      <c r="AV21" s="15">
        <f>SUMIFS(OvoTotal!AC:AC,OvoTotal!$I:$I,"&lt;="&amp;EOMONTH(OvoTotal!$I$3+360,0),OvoTotal!$AW:$AW,Dados!$AV1)</f>
        <v>0</v>
      </c>
      <c r="AW21" s="15">
        <f>SUMIFS(OvoTotal!AC:AC,OvoTotal!$I:$I,"&lt;="&amp;EOMONTH(OvoTotal!$I$3+360,0),OvoTotal!$AW:$AW,Dados!$AW1)</f>
        <v>0</v>
      </c>
      <c r="AX21" s="15">
        <f>SUMIFS(OvoTotal!AC:AC,OvoTotal!$I:$I,"&lt;="&amp;EOMONTH(OvoTotal!$I$3+360,0),OvoTotal!$AW:$AW,Dados!$AX1)</f>
        <v>0</v>
      </c>
      <c r="AY21" s="15">
        <f>SUMIFS(OvoTotal!AC:AC,OvoTotal!$I:$I,"&lt;="&amp;EOMONTH(OvoTotal!$I$3+360,0),OvoTotal!$AW:$AW,Dados!$AY1)</f>
        <v>0</v>
      </c>
      <c r="AZ21" s="15">
        <f>SUMIFS(OvoTotal!AC:AC,OvoTotal!$I:$I,"&lt;="&amp;EOMONTH(OvoTotal!$I$3+360,0),OvoTotal!$AW:$AW,Dados!$AZ1)</f>
        <v>0</v>
      </c>
      <c r="BA21" s="15">
        <f>SUMIFS(OvoTotal!AC:AC,OvoTotal!$I:$I,"&lt;="&amp;EOMONTH(OvoTotal!$I$3+360,0),OvoTotal!$AW:$AW,Dados!$BA1)</f>
        <v>0</v>
      </c>
      <c r="BB21" s="15">
        <f>SUMIFS(OvoTotal!AC:AC,OvoTotal!$I:$I,"&lt;="&amp;EOMONTH(OvoTotal!$I$3+360,0),OvoTotal!$AW:$AW,Dados!$BB1)</f>
        <v>0</v>
      </c>
      <c r="BC21" s="15">
        <f>SUMIFS(OvoTotal!AC:AC,OvoTotal!$I:$I,"&lt;="&amp;EOMONTH(OvoTotal!$I$3+360,0),OvoTotal!$AW:$AW,Dados!$BC1)</f>
        <v>0</v>
      </c>
      <c r="BD21" s="15">
        <f>SUMIFS(OvoTotal!AC:AC,OvoTotal!$I:$I,"&lt;="&amp;EOMONTH(OvoTotal!$I$3+360,0),OvoTotal!$AW:$AW,Dados!$BD1)</f>
        <v>0</v>
      </c>
      <c r="BF21" s="15">
        <f>SUMIFS(OvoTotal!AC:AC,OvoTotal!$I:$I,"&gt;="&amp;BF1,OvoTotal!$I:$I,"&lt;="&amp;EOMONTH($BF1,0))</f>
        <v>0</v>
      </c>
      <c r="BG21" s="15">
        <f>SUMIFS(OvoTotal!AC:AC,OvoTotal!$I:$I,"&gt;="&amp;BG1,OvoTotal!$I:$I,"&lt;="&amp;EOMONTH($BG1,0))</f>
        <v>0</v>
      </c>
      <c r="BH21" s="15">
        <f>SUMIFS(OvoTotal!AC:AC,OvoTotal!$I:$I,"&gt;="&amp;BH1,OvoTotal!$I:$I,"&lt;="&amp;EOMONTH($BH1,0))</f>
        <v>0</v>
      </c>
      <c r="BI21" s="15">
        <f>SUMIFS(OvoTotal!AC:AC,OvoTotal!$I:$I,"&gt;="&amp;BI1,OvoTotal!$I:$I,"&lt;="&amp;EOMONTH($BI1,0))</f>
        <v>0</v>
      </c>
      <c r="BJ21" s="15">
        <f>SUMIFS(OvoTotal!AC:AC,OvoTotal!$I:$I,"&gt;="&amp;BJ1,OvoTotal!$I:$I,"&lt;="&amp;EOMONTH($BJ1,0))</f>
        <v>0</v>
      </c>
      <c r="BK21" s="15">
        <f>SUMIFS(OvoTotal!AC:AC,OvoTotal!$I:$I,"&gt;="&amp;BK1,OvoTotal!$I:$I,"&lt;="&amp;EOMONTH($BK1,0))</f>
        <v>0</v>
      </c>
      <c r="BL21" s="15">
        <f>SUMIFS(OvoTotal!AC:AC,OvoTotal!$I:$I,"&gt;="&amp;BL1,OvoTotal!$I:$I,"&lt;="&amp;EOMONTH($BL1,0))</f>
        <v>0</v>
      </c>
      <c r="BM21" s="15">
        <f>SUMIFS(OvoTotal!AC:AC,OvoTotal!$I:$I,"&gt;="&amp;BM1,OvoTotal!$I:$I,"&lt;="&amp;EOMONTH($BM1,0))</f>
        <v>0</v>
      </c>
      <c r="BN21" s="15">
        <f>SUMIFS(OvoTotal!AC:AC,OvoTotal!$I:$I,"&gt;="&amp;BN1,OvoTotal!$I:$I,"&lt;="&amp;EOMONTH($BN1,0))</f>
        <v>0</v>
      </c>
      <c r="BO21" s="15">
        <f>SUMIFS(OvoTotal!AC:AC,OvoTotal!$I:$I,"&gt;="&amp;BO1,OvoTotal!$I:$I,"&lt;="&amp;EOMONTH($BO1,0))</f>
        <v>0</v>
      </c>
      <c r="BP21" s="15">
        <f>SUMIFS(OvoTotal!AC:AC,OvoTotal!$I:$I,"&gt;="&amp;BP1,OvoTotal!$I:$I,"&lt;="&amp;EOMONTH($BP1,0))</f>
        <v>0</v>
      </c>
      <c r="BQ21" s="15">
        <f>SUMIFS(OvoTotal!AC:AC,OvoTotal!$I:$I,"&gt;="&amp;BQ1,OvoTotal!$I:$I,"&lt;="&amp;EOMONTH($BQ1,0))</f>
        <v>0</v>
      </c>
    </row>
    <row r="22" spans="1:69" outlineLevel="1" x14ac:dyDescent="0.15">
      <c r="A22" s="12" t="s">
        <v>53</v>
      </c>
      <c r="B22" s="14" t="str">
        <f>OvoTotal!AD2</f>
        <v>AAA 1 001</v>
      </c>
      <c r="C22" s="15">
        <f>SUMIFS(OvoTotal!AD:AD,OvoTotal!$I:$I,"&lt;="&amp;EOMONTH(OvoTotal!$I$3+360,0),OvoTotal!$AW:$AW,Dados!$C1)</f>
        <v>0</v>
      </c>
      <c r="D22" s="15">
        <f>SUMIFS(OvoTotal!AD:AD,OvoTotal!$I:$I,"&lt;="&amp;EOMONTH(OvoTotal!$I$3+360,0),OvoTotal!$AW:$AW,Dados!$D1)</f>
        <v>0</v>
      </c>
      <c r="E22" s="15">
        <f>SUMIFS(OvoTotal!AD:AD,OvoTotal!$I:$I,"&lt;="&amp;EOMONTH(OvoTotal!$I$3+360,0),OvoTotal!$AW:$AW,Dados!$E1)</f>
        <v>0</v>
      </c>
      <c r="F22" s="15">
        <f>SUMIFS(OvoTotal!AD:AD,OvoTotal!$I:$I,"&lt;="&amp;EOMONTH(OvoTotal!$I$3+360,0),OvoTotal!$AW:$AW,Dados!$F1)</f>
        <v>0</v>
      </c>
      <c r="G22" s="15">
        <f>SUMIFS(OvoTotal!AD:AD,OvoTotal!$I:$I,"&lt;="&amp;EOMONTH(OvoTotal!$I$3+360,0),OvoTotal!$AW:$AW,Dados!$G1)</f>
        <v>0</v>
      </c>
      <c r="H22" s="15">
        <f>SUMIFS(OvoTotal!AD:AD,OvoTotal!$I:$I,"&lt;="&amp;EOMONTH(OvoTotal!$I$3+360,0),OvoTotal!$AW:$AW,Dados!$H1)</f>
        <v>0</v>
      </c>
      <c r="I22" s="15">
        <f>SUMIFS(OvoTotal!AD:AD,OvoTotal!$I:$I,"&lt;="&amp;EOMONTH(OvoTotal!$I$3+360,0),OvoTotal!$AW:$AW,Dados!$I1)</f>
        <v>0</v>
      </c>
      <c r="J22" s="15">
        <f>SUMIFS(OvoTotal!AD:AD,OvoTotal!$I:$I,"&lt;="&amp;EOMONTH(OvoTotal!$I$3+360,0),OvoTotal!$AW:$AW,Dados!$J1)</f>
        <v>0</v>
      </c>
      <c r="K22" s="15">
        <f>SUMIFS(OvoTotal!AD:AD,OvoTotal!$I:$I,"&lt;="&amp;EOMONTH(OvoTotal!$I$3+360,0),OvoTotal!$AW:$AW,Dados!$K1)</f>
        <v>0</v>
      </c>
      <c r="L22" s="15">
        <f>SUMIFS(OvoTotal!AD:AD,OvoTotal!$I:$I,"&lt;="&amp;EOMONTH(OvoTotal!$I$3+360,0),OvoTotal!$AW:$AW,Dados!$L1)</f>
        <v>0</v>
      </c>
      <c r="M22" s="15">
        <f>SUMIFS(OvoTotal!AD:AD,OvoTotal!$I:$I,"&lt;="&amp;EOMONTH(OvoTotal!$I$3+360,0),OvoTotal!$AW:$AW,Dados!$M1)</f>
        <v>0</v>
      </c>
      <c r="N22" s="15">
        <f>SUMIFS(OvoTotal!AD:AD,OvoTotal!$I:$I,"&lt;="&amp;EOMONTH(OvoTotal!$I$3+360,0),OvoTotal!$AW:$AW,Dados!$N1)</f>
        <v>0</v>
      </c>
      <c r="O22" s="15">
        <f>SUMIFS(OvoTotal!AD:AD,OvoTotal!$I:$I,"&lt;="&amp;EOMONTH(OvoTotal!$I$3+360,0),OvoTotal!$AW:$AW,Dados!$O1)</f>
        <v>0</v>
      </c>
      <c r="P22" s="15">
        <f>SUMIFS(OvoTotal!AD:AD,OvoTotal!$I:$I,"&lt;="&amp;EOMONTH(OvoTotal!$I$3+360,0),OvoTotal!$AW:$AW,Dados!$P1)</f>
        <v>0</v>
      </c>
      <c r="Q22" s="15">
        <f>SUMIFS(OvoTotal!AD:AD,OvoTotal!$I:$I,"&lt;="&amp;EOMONTH(OvoTotal!$I$3+360,0),OvoTotal!$AW:$AW,Dados!$Q1)</f>
        <v>0</v>
      </c>
      <c r="R22" s="15">
        <f>SUMIFS(OvoTotal!AD:AD,OvoTotal!$I:$I,"&lt;="&amp;EOMONTH(OvoTotal!$I$3+360,0),OvoTotal!$AW:$AW,Dados!$R1)</f>
        <v>0</v>
      </c>
      <c r="S22" s="15">
        <f>SUMIFS(OvoTotal!AD:AD,OvoTotal!$I:$I,"&lt;="&amp;EOMONTH(OvoTotal!$I$3+360,0),OvoTotal!$AW:$AW,Dados!$S1)</f>
        <v>0</v>
      </c>
      <c r="T22" s="15">
        <f>SUMIFS(OvoTotal!AD:AD,OvoTotal!$I:$I,"&lt;="&amp;EOMONTH(OvoTotal!$I$3+360,0),OvoTotal!$AW:$AW,Dados!$T1)</f>
        <v>0</v>
      </c>
      <c r="U22" s="15">
        <f>SUMIFS(OvoTotal!AD:AD,OvoTotal!$I:$I,"&lt;="&amp;EOMONTH(OvoTotal!$I$3+360,0),OvoTotal!$AW:$AW,Dados!$U1)</f>
        <v>0</v>
      </c>
      <c r="V22" s="15">
        <f>SUMIFS(OvoTotal!AD:AD,OvoTotal!$I:$I,"&lt;="&amp;EOMONTH(OvoTotal!$I$3+360,0),OvoTotal!$AW:$AW,Dados!$V1)</f>
        <v>0</v>
      </c>
      <c r="W22" s="15">
        <f>SUMIFS(OvoTotal!AD:AD,OvoTotal!$I:$I,"&lt;="&amp;EOMONTH(OvoTotal!$I$3+360,0),OvoTotal!$AW:$AW,Dados!$W1)</f>
        <v>0</v>
      </c>
      <c r="X22" s="15">
        <f>SUMIFS(OvoTotal!AD:AD,OvoTotal!$I:$I,"&lt;="&amp;EOMONTH(OvoTotal!$I$3+360,0),OvoTotal!$AW:$AW,Dados!$X1)</f>
        <v>0</v>
      </c>
      <c r="Y22" s="15">
        <f>SUMIFS(OvoTotal!AD:AD,OvoTotal!$I:$I,"&lt;="&amp;EOMONTH(OvoTotal!$I$3+360,0),OvoTotal!$AW:$AW,Dados!$Y1)</f>
        <v>0</v>
      </c>
      <c r="Z22" s="15">
        <f>SUMIFS(OvoTotal!AD:AD,OvoTotal!$I:$I,"&lt;="&amp;EOMONTH(OvoTotal!$I$3+360,0),OvoTotal!$AW:$AW,Dados!$Z1)</f>
        <v>0</v>
      </c>
      <c r="AA22" s="15">
        <f>SUMIFS(OvoTotal!AD:AD,OvoTotal!$I:$I,"&lt;="&amp;EOMONTH(OvoTotal!$I$3+360,0),OvoTotal!$AW:$AW,Dados!$AA1)</f>
        <v>0</v>
      </c>
      <c r="AB22" s="15">
        <f>SUMIFS(OvoTotal!AD:AD,OvoTotal!$I:$I,"&lt;="&amp;EOMONTH(OvoTotal!$I$3+360,0),OvoTotal!$AW:$AW,Dados!$AB1)</f>
        <v>0</v>
      </c>
      <c r="AC22" s="15">
        <f>SUMIFS(OvoTotal!AD:AD,OvoTotal!$I:$I,"&lt;="&amp;EOMONTH(OvoTotal!$I$3+360,0),OvoTotal!$AW:$AW,Dados!$AC1)</f>
        <v>0</v>
      </c>
      <c r="AD22" s="15">
        <f>SUMIFS(OvoTotal!AD:AD,OvoTotal!$I:$I,"&lt;="&amp;EOMONTH(OvoTotal!$I$3+360,0),OvoTotal!$AW:$AW,Dados!$AD1)</f>
        <v>0</v>
      </c>
      <c r="AE22" s="15">
        <f>SUMIFS(OvoTotal!AD:AD,OvoTotal!$I:$I,"&lt;="&amp;EOMONTH(OvoTotal!$I$3+360,0),OvoTotal!$AW:$AW,Dados!$AE1)</f>
        <v>0</v>
      </c>
      <c r="AF22" s="15">
        <f>SUMIFS(OvoTotal!AD:AD,OvoTotal!$I:$I,"&lt;="&amp;EOMONTH(OvoTotal!$I$3+360,0),OvoTotal!$AW:$AW,Dados!$AF1)</f>
        <v>0</v>
      </c>
      <c r="AG22" s="15">
        <f>SUMIFS(OvoTotal!AD:AD,OvoTotal!$I:$I,"&lt;="&amp;EOMONTH(OvoTotal!$I$3+360,0),OvoTotal!$AW:$AW,Dados!$AG1)</f>
        <v>0</v>
      </c>
      <c r="AH22" s="15">
        <f>SUMIFS(OvoTotal!AD:AD,OvoTotal!$I:$I,"&lt;="&amp;EOMONTH(OvoTotal!$I$3+360,0),OvoTotal!$AW:$AW,Dados!$AH1)</f>
        <v>0</v>
      </c>
      <c r="AI22" s="15">
        <f>SUMIFS(OvoTotal!AD:AD,OvoTotal!$I:$I,"&lt;="&amp;EOMONTH(OvoTotal!$I$3+360,0),OvoTotal!$AW:$AW,Dados!$AI1)</f>
        <v>0</v>
      </c>
      <c r="AJ22" s="15">
        <f>SUMIFS(OvoTotal!AD:AD,OvoTotal!$I:$I,"&lt;="&amp;EOMONTH(OvoTotal!$I$3+360,0),OvoTotal!$AW:$AW,Dados!$AJ1)</f>
        <v>0</v>
      </c>
      <c r="AK22" s="33">
        <f>SUMIFS(OvoTotal!AD:AD,OvoTotal!$I:$I,"&lt;="&amp;EOMONTH(OvoTotal!$I$3+360,0),OvoTotal!$AW:$AW,Dados!$AK1)</f>
        <v>0</v>
      </c>
      <c r="AL22" s="15">
        <f>SUMIFS(OvoTotal!AD:AD,OvoTotal!$I:$I,"&lt;="&amp;EOMONTH(OvoTotal!$I$3+360,0),OvoTotal!$AW:$AW,Dados!$AL1)</f>
        <v>0</v>
      </c>
      <c r="AM22" s="15">
        <f>SUMIFS(OvoTotal!AD:AD,OvoTotal!$I:$I,"&lt;="&amp;EOMONTH(OvoTotal!$I$3+360,0),OvoTotal!$AW:$AW,Dados!$AM1)</f>
        <v>0</v>
      </c>
      <c r="AN22" s="15">
        <f>SUMIFS(OvoTotal!AD:AD,OvoTotal!$I:$I,"&lt;="&amp;EOMONTH(OvoTotal!$I$3+360,0),OvoTotal!$AW:$AW,Dados!$AN1)</f>
        <v>0</v>
      </c>
      <c r="AO22" s="15">
        <f>SUMIFS(OvoTotal!AD:AD,OvoTotal!$I:$I,"&lt;="&amp;EOMONTH(OvoTotal!$I$3+360,0),OvoTotal!$AW:$AW,Dados!$AO1)</f>
        <v>0</v>
      </c>
      <c r="AP22" s="15">
        <f>SUMIFS(OvoTotal!AD:AD,OvoTotal!$I:$I,"&lt;="&amp;EOMONTH(OvoTotal!$I$3+360,0),OvoTotal!$AW:$AW,Dados!$AP1)</f>
        <v>0</v>
      </c>
      <c r="AQ22" s="33">
        <f>SUMIFS(OvoTotal!AD:AD,OvoTotal!$I:$I,"&lt;="&amp;EOMONTH(OvoTotal!$I$3+360,0),OvoTotal!$AW:$AW,Dados!$AQ1)</f>
        <v>0</v>
      </c>
      <c r="AR22" s="15">
        <f>SUMIFS(OvoTotal!AD:AD,OvoTotal!$I:$I,"&lt;="&amp;EOMONTH(OvoTotal!$I$3+360,0),OvoTotal!$AW:$AW,Dados!$AR1)</f>
        <v>0</v>
      </c>
      <c r="AS22" s="15">
        <f>SUMIFS(OvoTotal!AD:AD,OvoTotal!$I:$I,"&lt;="&amp;EOMONTH(OvoTotal!$I$3+360,0),OvoTotal!$AW:$AW,Dados!$AS1)</f>
        <v>0</v>
      </c>
      <c r="AT22" s="15">
        <f>SUMIFS(OvoTotal!AD:AD,OvoTotal!$I:$I,"&lt;="&amp;EOMONTH(OvoTotal!$I$3+360,0),OvoTotal!$AW:$AW,Dados!$AT1)</f>
        <v>0</v>
      </c>
      <c r="AU22" s="15">
        <f>SUMIFS(OvoTotal!AD:AD,OvoTotal!$I:$I,"&lt;="&amp;EOMONTH(OvoTotal!$I$3+360,0),OvoTotal!$AW:$AW,Dados!$AU1)</f>
        <v>0</v>
      </c>
      <c r="AV22" s="15">
        <f>SUMIFS(OvoTotal!AD:AD,OvoTotal!$I:$I,"&lt;="&amp;EOMONTH(OvoTotal!$I$3+360,0),OvoTotal!$AW:$AW,Dados!$AV1)</f>
        <v>0</v>
      </c>
      <c r="AW22" s="15">
        <f>SUMIFS(OvoTotal!AD:AD,OvoTotal!$I:$I,"&lt;="&amp;EOMONTH(OvoTotal!$I$3+360,0),OvoTotal!$AW:$AW,Dados!$AW1)</f>
        <v>0</v>
      </c>
      <c r="AX22" s="15">
        <f>SUMIFS(OvoTotal!AD:AD,OvoTotal!$I:$I,"&lt;="&amp;EOMONTH(OvoTotal!$I$3+360,0),OvoTotal!$AW:$AW,Dados!$AX1)</f>
        <v>0</v>
      </c>
      <c r="AY22" s="15">
        <f>SUMIFS(OvoTotal!AD:AD,OvoTotal!$I:$I,"&lt;="&amp;EOMONTH(OvoTotal!$I$3+360,0),OvoTotal!$AW:$AW,Dados!$AY1)</f>
        <v>0</v>
      </c>
      <c r="AZ22" s="15">
        <f>SUMIFS(OvoTotal!AD:AD,OvoTotal!$I:$I,"&lt;="&amp;EOMONTH(OvoTotal!$I$3+360,0),OvoTotal!$AW:$AW,Dados!$AZ1)</f>
        <v>0</v>
      </c>
      <c r="BA22" s="15">
        <f>SUMIFS(OvoTotal!AD:AD,OvoTotal!$I:$I,"&lt;="&amp;EOMONTH(OvoTotal!$I$3+360,0),OvoTotal!$AW:$AW,Dados!$BA1)</f>
        <v>0</v>
      </c>
      <c r="BB22" s="15">
        <f>SUMIFS(OvoTotal!AD:AD,OvoTotal!$I:$I,"&lt;="&amp;EOMONTH(OvoTotal!$I$3+360,0),OvoTotal!$AW:$AW,Dados!$BB1)</f>
        <v>0</v>
      </c>
      <c r="BC22" s="15">
        <f>SUMIFS(OvoTotal!AD:AD,OvoTotal!$I:$I,"&lt;="&amp;EOMONTH(OvoTotal!$I$3+360,0),OvoTotal!$AW:$AW,Dados!$BC1)</f>
        <v>0</v>
      </c>
      <c r="BD22" s="15">
        <f>SUMIFS(OvoTotal!AD:AD,OvoTotal!$I:$I,"&lt;="&amp;EOMONTH(OvoTotal!$I$3+360,0),OvoTotal!$AW:$AW,Dados!$BD1)</f>
        <v>0</v>
      </c>
      <c r="BF22" s="15">
        <f>SUMIFS(OvoTotal!AD:AD,OvoTotal!$I:$I,"&gt;="&amp;BF1,OvoTotal!$I:$I,"&lt;="&amp;EOMONTH($BF1,0))</f>
        <v>0</v>
      </c>
      <c r="BG22" s="15">
        <f>SUMIFS(OvoTotal!AD:AD,OvoTotal!$I:$I,"&gt;="&amp;BG1,OvoTotal!$I:$I,"&lt;="&amp;EOMONTH($BG1,0))</f>
        <v>0</v>
      </c>
      <c r="BH22" s="15">
        <f>SUMIFS(OvoTotal!AD:AD,OvoTotal!$I:$I,"&gt;="&amp;BH1,OvoTotal!$I:$I,"&lt;="&amp;EOMONTH($BH1,0))</f>
        <v>0</v>
      </c>
      <c r="BI22" s="15">
        <f>SUMIFS(OvoTotal!AD:AD,OvoTotal!$I:$I,"&gt;="&amp;BI1,OvoTotal!$I:$I,"&lt;="&amp;EOMONTH($BI1,0))</f>
        <v>0</v>
      </c>
      <c r="BJ22" s="15">
        <f>SUMIFS(OvoTotal!AD:AD,OvoTotal!$I:$I,"&gt;="&amp;BJ1,OvoTotal!$I:$I,"&lt;="&amp;EOMONTH($BJ1,0))</f>
        <v>0</v>
      </c>
      <c r="BK22" s="15">
        <f>SUMIFS(OvoTotal!AD:AD,OvoTotal!$I:$I,"&gt;="&amp;BK1,OvoTotal!$I:$I,"&lt;="&amp;EOMONTH($BK1,0))</f>
        <v>0</v>
      </c>
      <c r="BL22" s="15">
        <f>SUMIFS(OvoTotal!AD:AD,OvoTotal!$I:$I,"&gt;="&amp;BL1,OvoTotal!$I:$I,"&lt;="&amp;EOMONTH($BL1,0))</f>
        <v>0</v>
      </c>
      <c r="BM22" s="15">
        <f>SUMIFS(OvoTotal!AD:AD,OvoTotal!$I:$I,"&gt;="&amp;BM1,OvoTotal!$I:$I,"&lt;="&amp;EOMONTH($BM1,0))</f>
        <v>0</v>
      </c>
      <c r="BN22" s="15">
        <f>SUMIFS(OvoTotal!AD:AD,OvoTotal!$I:$I,"&gt;="&amp;BN1,OvoTotal!$I:$I,"&lt;="&amp;EOMONTH($BN1,0))</f>
        <v>0</v>
      </c>
      <c r="BO22" s="15">
        <f>SUMIFS(OvoTotal!AD:AD,OvoTotal!$I:$I,"&gt;="&amp;BO1,OvoTotal!$I:$I,"&lt;="&amp;EOMONTH($BO1,0))</f>
        <v>0</v>
      </c>
      <c r="BP22" s="15">
        <f>SUMIFS(OvoTotal!AD:AD,OvoTotal!$I:$I,"&gt;="&amp;BP1,OvoTotal!$I:$I,"&lt;="&amp;EOMONTH($BP1,0))</f>
        <v>0</v>
      </c>
      <c r="BQ22" s="15">
        <f>SUMIFS(OvoTotal!AD:AD,OvoTotal!$I:$I,"&gt;="&amp;BQ1,OvoTotal!$I:$I,"&lt;="&amp;EOMONTH($BQ1,0))</f>
        <v>0</v>
      </c>
    </row>
    <row r="23" spans="1:69" outlineLevel="1" x14ac:dyDescent="0.15">
      <c r="A23" s="12" t="s">
        <v>53</v>
      </c>
      <c r="B23" s="14" t="str">
        <f>OvoTotal!AE2</f>
        <v>AAA 1 001</v>
      </c>
      <c r="C23" s="15">
        <f>SUMIFS(OvoTotal!AE:AE,OvoTotal!$I:$I,"&lt;="&amp;EOMONTH(OvoTotal!$I$3+360,0),OvoTotal!$AW:$AW,Dados!$C1)</f>
        <v>0</v>
      </c>
      <c r="D23" s="15">
        <f>SUMIFS(OvoTotal!AE:AE,OvoTotal!$I:$I,"&lt;="&amp;EOMONTH(OvoTotal!$I$3+360,0),OvoTotal!$AW:$AW,Dados!$D1)</f>
        <v>0</v>
      </c>
      <c r="E23" s="15">
        <f>SUMIFS(OvoTotal!AE:AE,OvoTotal!$I:$I,"&lt;="&amp;EOMONTH(OvoTotal!$I$3+360,0),OvoTotal!$AW:$AW,Dados!$E1)</f>
        <v>0</v>
      </c>
      <c r="F23" s="15">
        <f>SUMIFS(OvoTotal!AE:AE,OvoTotal!$I:$I,"&lt;="&amp;EOMONTH(OvoTotal!$I$3+360,0),OvoTotal!$AW:$AW,Dados!$F1)</f>
        <v>0</v>
      </c>
      <c r="G23" s="15">
        <f>SUMIFS(OvoTotal!AE:AE,OvoTotal!$I:$I,"&lt;="&amp;EOMONTH(OvoTotal!$I$3+360,0),OvoTotal!$AW:$AW,Dados!$G1)</f>
        <v>0</v>
      </c>
      <c r="H23" s="15">
        <f>SUMIFS(OvoTotal!AE:AE,OvoTotal!$I:$I,"&lt;="&amp;EOMONTH(OvoTotal!$I$3+360,0),OvoTotal!$AW:$AW,Dados!$H1)</f>
        <v>0</v>
      </c>
      <c r="I23" s="15">
        <f>SUMIFS(OvoTotal!AE:AE,OvoTotal!$I:$I,"&lt;="&amp;EOMONTH(OvoTotal!$I$3+360,0),OvoTotal!$AW:$AW,Dados!$I1)</f>
        <v>0</v>
      </c>
      <c r="J23" s="15">
        <f>SUMIFS(OvoTotal!AE:AE,OvoTotal!$I:$I,"&lt;="&amp;EOMONTH(OvoTotal!$I$3+360,0),OvoTotal!$AW:$AW,Dados!$J1)</f>
        <v>0</v>
      </c>
      <c r="K23" s="15">
        <f>SUMIFS(OvoTotal!AE:AE,OvoTotal!$I:$I,"&lt;="&amp;EOMONTH(OvoTotal!$I$3+360,0),OvoTotal!$AW:$AW,Dados!$K1)</f>
        <v>0</v>
      </c>
      <c r="L23" s="15">
        <f>SUMIFS(OvoTotal!AE:AE,OvoTotal!$I:$I,"&lt;="&amp;EOMONTH(OvoTotal!$I$3+360,0),OvoTotal!$AW:$AW,Dados!$L1)</f>
        <v>0</v>
      </c>
      <c r="M23" s="15">
        <f>SUMIFS(OvoTotal!AE:AE,OvoTotal!$I:$I,"&lt;="&amp;EOMONTH(OvoTotal!$I$3+360,0),OvoTotal!$AW:$AW,Dados!$M1)</f>
        <v>0</v>
      </c>
      <c r="N23" s="15">
        <f>SUMIFS(OvoTotal!AE:AE,OvoTotal!$I:$I,"&lt;="&amp;EOMONTH(OvoTotal!$I$3+360,0),OvoTotal!$AW:$AW,Dados!$N1)</f>
        <v>0</v>
      </c>
      <c r="O23" s="15">
        <f>SUMIFS(OvoTotal!AE:AE,OvoTotal!$I:$I,"&lt;="&amp;EOMONTH(OvoTotal!$I$3+360,0),OvoTotal!$AW:$AW,Dados!$O1)</f>
        <v>0</v>
      </c>
      <c r="P23" s="15">
        <f>SUMIFS(OvoTotal!AE:AE,OvoTotal!$I:$I,"&lt;="&amp;EOMONTH(OvoTotal!$I$3+360,0),OvoTotal!$AW:$AW,Dados!$P1)</f>
        <v>0</v>
      </c>
      <c r="Q23" s="15">
        <f>SUMIFS(OvoTotal!AE:AE,OvoTotal!$I:$I,"&lt;="&amp;EOMONTH(OvoTotal!$I$3+360,0),OvoTotal!$AW:$AW,Dados!$Q1)</f>
        <v>0</v>
      </c>
      <c r="R23" s="15">
        <f>SUMIFS(OvoTotal!AE:AE,OvoTotal!$I:$I,"&lt;="&amp;EOMONTH(OvoTotal!$I$3+360,0),OvoTotal!$AW:$AW,Dados!$R1)</f>
        <v>0</v>
      </c>
      <c r="S23" s="15">
        <f>SUMIFS(OvoTotal!AE:AE,OvoTotal!$I:$I,"&lt;="&amp;EOMONTH(OvoTotal!$I$3+360,0),OvoTotal!$AW:$AW,Dados!$S1)</f>
        <v>0</v>
      </c>
      <c r="T23" s="15">
        <f>SUMIFS(OvoTotal!AE:AE,OvoTotal!$I:$I,"&lt;="&amp;EOMONTH(OvoTotal!$I$3+360,0),OvoTotal!$AW:$AW,Dados!$T1)</f>
        <v>0</v>
      </c>
      <c r="U23" s="15">
        <f>SUMIFS(OvoTotal!AE:AE,OvoTotal!$I:$I,"&lt;="&amp;EOMONTH(OvoTotal!$I$3+360,0),OvoTotal!$AW:$AW,Dados!$U1)</f>
        <v>0</v>
      </c>
      <c r="V23" s="15">
        <f>SUMIFS(OvoTotal!AE:AE,OvoTotal!$I:$I,"&lt;="&amp;EOMONTH(OvoTotal!$I$3+360,0),OvoTotal!$AW:$AW,Dados!$V1)</f>
        <v>0</v>
      </c>
      <c r="W23" s="15">
        <f>SUMIFS(OvoTotal!AE:AE,OvoTotal!$I:$I,"&lt;="&amp;EOMONTH(OvoTotal!$I$3+360,0),OvoTotal!$AW:$AW,Dados!$W1)</f>
        <v>0</v>
      </c>
      <c r="X23" s="15">
        <f>SUMIFS(OvoTotal!AE:AE,OvoTotal!$I:$I,"&lt;="&amp;EOMONTH(OvoTotal!$I$3+360,0),OvoTotal!$AW:$AW,Dados!$X1)</f>
        <v>0</v>
      </c>
      <c r="Y23" s="15">
        <f>SUMIFS(OvoTotal!AE:AE,OvoTotal!$I:$I,"&lt;="&amp;EOMONTH(OvoTotal!$I$3+360,0),OvoTotal!$AW:$AW,Dados!$Y1)</f>
        <v>0</v>
      </c>
      <c r="Z23" s="15">
        <f>SUMIFS(OvoTotal!AE:AE,OvoTotal!$I:$I,"&lt;="&amp;EOMONTH(OvoTotal!$I$3+360,0),OvoTotal!$AW:$AW,Dados!$Z1)</f>
        <v>0</v>
      </c>
      <c r="AA23" s="15">
        <f>SUMIFS(OvoTotal!AE:AE,OvoTotal!$I:$I,"&lt;="&amp;EOMONTH(OvoTotal!$I$3+360,0),OvoTotal!$AW:$AW,Dados!$AA1)</f>
        <v>0</v>
      </c>
      <c r="AB23" s="15">
        <f>SUMIFS(OvoTotal!AE:AE,OvoTotal!$I:$I,"&lt;="&amp;EOMONTH(OvoTotal!$I$3+360,0),OvoTotal!$AW:$AW,Dados!$AB1)</f>
        <v>0</v>
      </c>
      <c r="AC23" s="15">
        <f>SUMIFS(OvoTotal!AE:AE,OvoTotal!$I:$I,"&lt;="&amp;EOMONTH(OvoTotal!$I$3+360,0),OvoTotal!$AW:$AW,Dados!$AC1)</f>
        <v>0</v>
      </c>
      <c r="AD23" s="15">
        <f>SUMIFS(OvoTotal!AE:AE,OvoTotal!$I:$I,"&lt;="&amp;EOMONTH(OvoTotal!$I$3+360,0),OvoTotal!$AW:$AW,Dados!$AD1)</f>
        <v>0</v>
      </c>
      <c r="AE23" s="15">
        <f>SUMIFS(OvoTotal!AE:AE,OvoTotal!$I:$I,"&lt;="&amp;EOMONTH(OvoTotal!$I$3+360,0),OvoTotal!$AW:$AW,Dados!$AE1)</f>
        <v>0</v>
      </c>
      <c r="AF23" s="15">
        <f>SUMIFS(OvoTotal!AE:AE,OvoTotal!$I:$I,"&lt;="&amp;EOMONTH(OvoTotal!$I$3+360,0),OvoTotal!$AW:$AW,Dados!$AF1)</f>
        <v>0</v>
      </c>
      <c r="AG23" s="15">
        <f>SUMIFS(OvoTotal!AE:AE,OvoTotal!$I:$I,"&lt;="&amp;EOMONTH(OvoTotal!$I$3+360,0),OvoTotal!$AW:$AW,Dados!$AG1)</f>
        <v>0</v>
      </c>
      <c r="AH23" s="15">
        <f>SUMIFS(OvoTotal!AE:AE,OvoTotal!$I:$I,"&lt;="&amp;EOMONTH(OvoTotal!$I$3+360,0),OvoTotal!$AW:$AW,Dados!$AH1)</f>
        <v>0</v>
      </c>
      <c r="AI23" s="15">
        <f>SUMIFS(OvoTotal!AE:AE,OvoTotal!$I:$I,"&lt;="&amp;EOMONTH(OvoTotal!$I$3+360,0),OvoTotal!$AW:$AW,Dados!$AI1)</f>
        <v>0</v>
      </c>
      <c r="AJ23" s="15">
        <f>SUMIFS(OvoTotal!AE:AE,OvoTotal!$I:$I,"&lt;="&amp;EOMONTH(OvoTotal!$I$3+360,0),OvoTotal!$AW:$AW,Dados!$AJ1)</f>
        <v>0</v>
      </c>
      <c r="AK23" s="33">
        <f>SUMIFS(OvoTotal!AE:AE,OvoTotal!$I:$I,"&lt;="&amp;EOMONTH(OvoTotal!$I$3+360,0),OvoTotal!$AW:$AW,Dados!$AK1)</f>
        <v>0</v>
      </c>
      <c r="AL23" s="15">
        <f>SUMIFS(OvoTotal!AE:AE,OvoTotal!$I:$I,"&lt;="&amp;EOMONTH(OvoTotal!$I$3+360,0),OvoTotal!$AW:$AW,Dados!$AL1)</f>
        <v>0</v>
      </c>
      <c r="AM23" s="15">
        <f>SUMIFS(OvoTotal!AE:AE,OvoTotal!$I:$I,"&lt;="&amp;EOMONTH(OvoTotal!$I$3+360,0),OvoTotal!$AW:$AW,Dados!$AM1)</f>
        <v>0</v>
      </c>
      <c r="AN23" s="15">
        <f>SUMIFS(OvoTotal!AE:AE,OvoTotal!$I:$I,"&lt;="&amp;EOMONTH(OvoTotal!$I$3+360,0),OvoTotal!$AW:$AW,Dados!$AN1)</f>
        <v>0</v>
      </c>
      <c r="AO23" s="15">
        <f>SUMIFS(OvoTotal!AE:AE,OvoTotal!$I:$I,"&lt;="&amp;EOMONTH(OvoTotal!$I$3+360,0),OvoTotal!$AW:$AW,Dados!$AO1)</f>
        <v>0</v>
      </c>
      <c r="AP23" s="15">
        <f>SUMIFS(OvoTotal!AE:AE,OvoTotal!$I:$I,"&lt;="&amp;EOMONTH(OvoTotal!$I$3+360,0),OvoTotal!$AW:$AW,Dados!$AP1)</f>
        <v>0</v>
      </c>
      <c r="AQ23" s="33">
        <f>SUMIFS(OvoTotal!AE:AE,OvoTotal!$I:$I,"&lt;="&amp;EOMONTH(OvoTotal!$I$3+360,0),OvoTotal!$AW:$AW,Dados!$AQ1)</f>
        <v>0</v>
      </c>
      <c r="AR23" s="15">
        <f>SUMIFS(OvoTotal!AE:AE,OvoTotal!$I:$I,"&lt;="&amp;EOMONTH(OvoTotal!$I$3+360,0),OvoTotal!$AW:$AW,Dados!$AR1)</f>
        <v>0</v>
      </c>
      <c r="AS23" s="15">
        <f>SUMIFS(OvoTotal!AE:AE,OvoTotal!$I:$I,"&lt;="&amp;EOMONTH(OvoTotal!$I$3+360,0),OvoTotal!$AW:$AW,Dados!$AS1)</f>
        <v>0</v>
      </c>
      <c r="AT23" s="15">
        <f>SUMIFS(OvoTotal!AE:AE,OvoTotal!$I:$I,"&lt;="&amp;EOMONTH(OvoTotal!$I$3+360,0),OvoTotal!$AW:$AW,Dados!$AT1)</f>
        <v>0</v>
      </c>
      <c r="AU23" s="15">
        <f>SUMIFS(OvoTotal!AE:AE,OvoTotal!$I:$I,"&lt;="&amp;EOMONTH(OvoTotal!$I$3+360,0),OvoTotal!$AW:$AW,Dados!$AU1)</f>
        <v>0</v>
      </c>
      <c r="AV23" s="15">
        <f>SUMIFS(OvoTotal!AE:AE,OvoTotal!$I:$I,"&lt;="&amp;EOMONTH(OvoTotal!$I$3+360,0),OvoTotal!$AW:$AW,Dados!$AV1)</f>
        <v>0</v>
      </c>
      <c r="AW23" s="15">
        <f>SUMIFS(OvoTotal!AE:AE,OvoTotal!$I:$I,"&lt;="&amp;EOMONTH(OvoTotal!$I$3+360,0),OvoTotal!$AW:$AW,Dados!$AW1)</f>
        <v>0</v>
      </c>
      <c r="AX23" s="15">
        <f>SUMIFS(OvoTotal!AE:AE,OvoTotal!$I:$I,"&lt;="&amp;EOMONTH(OvoTotal!$I$3+360,0),OvoTotal!$AW:$AW,Dados!$AX1)</f>
        <v>0</v>
      </c>
      <c r="AY23" s="15">
        <f>SUMIFS(OvoTotal!AE:AE,OvoTotal!$I:$I,"&lt;="&amp;EOMONTH(OvoTotal!$I$3+360,0),OvoTotal!$AW:$AW,Dados!$AY1)</f>
        <v>0</v>
      </c>
      <c r="AZ23" s="15">
        <f>SUMIFS(OvoTotal!AE:AE,OvoTotal!$I:$I,"&lt;="&amp;EOMONTH(OvoTotal!$I$3+360,0),OvoTotal!$AW:$AW,Dados!$AZ1)</f>
        <v>0</v>
      </c>
      <c r="BA23" s="15">
        <f>SUMIFS(OvoTotal!AE:AE,OvoTotal!$I:$I,"&lt;="&amp;EOMONTH(OvoTotal!$I$3+360,0),OvoTotal!$AW:$AW,Dados!$BA1)</f>
        <v>0</v>
      </c>
      <c r="BB23" s="15">
        <f>SUMIFS(OvoTotal!AE:AE,OvoTotal!$I:$I,"&lt;="&amp;EOMONTH(OvoTotal!$I$3+360,0),OvoTotal!$AW:$AW,Dados!$BB1)</f>
        <v>0</v>
      </c>
      <c r="BC23" s="15">
        <f>SUMIFS(OvoTotal!AE:AE,OvoTotal!$I:$I,"&lt;="&amp;EOMONTH(OvoTotal!$I$3+360,0),OvoTotal!$AW:$AW,Dados!$BC1)</f>
        <v>0</v>
      </c>
      <c r="BD23" s="15">
        <f>SUMIFS(OvoTotal!AE:AE,OvoTotal!$I:$I,"&lt;="&amp;EOMONTH(OvoTotal!$I$3+360,0),OvoTotal!$AW:$AW,Dados!$BD1)</f>
        <v>0</v>
      </c>
      <c r="BF23" s="15">
        <f>SUMIFS(OvoTotal!AE:AE,OvoTotal!$I:$I,"&gt;="&amp;BF1,OvoTotal!$I:$I,"&lt;="&amp;EOMONTH($BF1,0))</f>
        <v>0</v>
      </c>
      <c r="BG23" s="15">
        <f>SUMIFS(OvoTotal!AE:AE,OvoTotal!$I:$I,"&gt;="&amp;BG1,OvoTotal!$I:$I,"&lt;="&amp;EOMONTH($BG1,0))</f>
        <v>0</v>
      </c>
      <c r="BH23" s="15">
        <f>SUMIFS(OvoTotal!AE:AE,OvoTotal!$I:$I,"&gt;="&amp;BH1,OvoTotal!$I:$I,"&lt;="&amp;EOMONTH($BH1,0))</f>
        <v>0</v>
      </c>
      <c r="BI23" s="15">
        <f>SUMIFS(OvoTotal!AE:AE,OvoTotal!$I:$I,"&gt;="&amp;BI1,OvoTotal!$I:$I,"&lt;="&amp;EOMONTH($BI1,0))</f>
        <v>0</v>
      </c>
      <c r="BJ23" s="15">
        <f>SUMIFS(OvoTotal!AE:AE,OvoTotal!$I:$I,"&gt;="&amp;BJ1,OvoTotal!$I:$I,"&lt;="&amp;EOMONTH($BJ1,0))</f>
        <v>0</v>
      </c>
      <c r="BK23" s="15">
        <f>SUMIFS(OvoTotal!AE:AE,OvoTotal!$I:$I,"&gt;="&amp;BK1,OvoTotal!$I:$I,"&lt;="&amp;EOMONTH($BK1,0))</f>
        <v>0</v>
      </c>
      <c r="BL23" s="15">
        <f>SUMIFS(OvoTotal!AE:AE,OvoTotal!$I:$I,"&gt;="&amp;BL1,OvoTotal!$I:$I,"&lt;="&amp;EOMONTH($BL1,0))</f>
        <v>0</v>
      </c>
      <c r="BM23" s="15">
        <f>SUMIFS(OvoTotal!AE:AE,OvoTotal!$I:$I,"&gt;="&amp;BM1,OvoTotal!$I:$I,"&lt;="&amp;EOMONTH($BM1,0))</f>
        <v>0</v>
      </c>
      <c r="BN23" s="15">
        <f>SUMIFS(OvoTotal!AE:AE,OvoTotal!$I:$I,"&gt;="&amp;BN1,OvoTotal!$I:$I,"&lt;="&amp;EOMONTH($BN1,0))</f>
        <v>0</v>
      </c>
      <c r="BO23" s="15">
        <f>SUMIFS(OvoTotal!AE:AE,OvoTotal!$I:$I,"&gt;="&amp;BO1,OvoTotal!$I:$I,"&lt;="&amp;EOMONTH($BO1,0))</f>
        <v>0</v>
      </c>
      <c r="BP23" s="15">
        <f>SUMIFS(OvoTotal!AE:AE,OvoTotal!$I:$I,"&gt;="&amp;BP1,OvoTotal!$I:$I,"&lt;="&amp;EOMONTH($BP1,0))</f>
        <v>0</v>
      </c>
      <c r="BQ23" s="15">
        <f>SUMIFS(OvoTotal!AE:AE,OvoTotal!$I:$I,"&gt;="&amp;BQ1,OvoTotal!$I:$I,"&lt;="&amp;EOMONTH($BQ1,0))</f>
        <v>0</v>
      </c>
    </row>
    <row r="24" spans="1:69" outlineLevel="1" x14ac:dyDescent="0.15">
      <c r="A24" s="12" t="s">
        <v>53</v>
      </c>
      <c r="B24" s="14" t="str">
        <f>OvoTotal!AF2</f>
        <v>AAA 1 001</v>
      </c>
      <c r="C24" s="15">
        <f>SUMIFS(OvoTotal!AF:AF,OvoTotal!$I:$I,"&lt;="&amp;EOMONTH(OvoTotal!$I$3+360,0),OvoTotal!$AW:$AW,Dados!$C1)</f>
        <v>0</v>
      </c>
      <c r="D24" s="15">
        <f>SUMIFS(OvoTotal!AF:AF,OvoTotal!$I:$I,"&lt;="&amp;EOMONTH(OvoTotal!$I$3+360,0),OvoTotal!$AW:$AW,Dados!$D1)</f>
        <v>0</v>
      </c>
      <c r="E24" s="15">
        <f>SUMIFS(OvoTotal!AF:AF,OvoTotal!$I:$I,"&lt;="&amp;EOMONTH(OvoTotal!$I$3+360,0),OvoTotal!$AW:$AW,Dados!$E1)</f>
        <v>0</v>
      </c>
      <c r="F24" s="15">
        <f>SUMIFS(OvoTotal!AF:AF,OvoTotal!$I:$I,"&lt;="&amp;EOMONTH(OvoTotal!$I$3+360,0),OvoTotal!$AW:$AW,Dados!$F1)</f>
        <v>0</v>
      </c>
      <c r="G24" s="15">
        <f>SUMIFS(OvoTotal!AF:AF,OvoTotal!$I:$I,"&lt;="&amp;EOMONTH(OvoTotal!$I$3+360,0),OvoTotal!$AW:$AW,Dados!$G1)</f>
        <v>0</v>
      </c>
      <c r="H24" s="15">
        <f>SUMIFS(OvoTotal!AF:AF,OvoTotal!$I:$I,"&lt;="&amp;EOMONTH(OvoTotal!$I$3+360,0),OvoTotal!$AW:$AW,Dados!$H1)</f>
        <v>0</v>
      </c>
      <c r="I24" s="15">
        <f>SUMIFS(OvoTotal!AF:AF,OvoTotal!$I:$I,"&lt;="&amp;EOMONTH(OvoTotal!$I$3+360,0),OvoTotal!$AW:$AW,Dados!$I1)</f>
        <v>0</v>
      </c>
      <c r="J24" s="15">
        <f>SUMIFS(OvoTotal!AF:AF,OvoTotal!$I:$I,"&lt;="&amp;EOMONTH(OvoTotal!$I$3+360,0),OvoTotal!$AW:$AW,Dados!$J1)</f>
        <v>0</v>
      </c>
      <c r="K24" s="15">
        <f>SUMIFS(OvoTotal!AF:AF,OvoTotal!$I:$I,"&lt;="&amp;EOMONTH(OvoTotal!$I$3+360,0),OvoTotal!$AW:$AW,Dados!$K1)</f>
        <v>0</v>
      </c>
      <c r="L24" s="15">
        <f>SUMIFS(OvoTotal!AF:AF,OvoTotal!$I:$I,"&lt;="&amp;EOMONTH(OvoTotal!$I$3+360,0),OvoTotal!$AW:$AW,Dados!$L1)</f>
        <v>0</v>
      </c>
      <c r="M24" s="15">
        <f>SUMIFS(OvoTotal!AF:AF,OvoTotal!$I:$I,"&lt;="&amp;EOMONTH(OvoTotal!$I$3+360,0),OvoTotal!$AW:$AW,Dados!$M1)</f>
        <v>0</v>
      </c>
      <c r="N24" s="15">
        <f>SUMIFS(OvoTotal!AF:AF,OvoTotal!$I:$I,"&lt;="&amp;EOMONTH(OvoTotal!$I$3+360,0),OvoTotal!$AW:$AW,Dados!$N1)</f>
        <v>0</v>
      </c>
      <c r="O24" s="15">
        <f>SUMIFS(OvoTotal!AF:AF,OvoTotal!$I:$I,"&lt;="&amp;EOMONTH(OvoTotal!$I$3+360,0),OvoTotal!$AW:$AW,Dados!$O1)</f>
        <v>0</v>
      </c>
      <c r="P24" s="15">
        <f>SUMIFS(OvoTotal!AF:AF,OvoTotal!$I:$I,"&lt;="&amp;EOMONTH(OvoTotal!$I$3+360,0),OvoTotal!$AW:$AW,Dados!$P1)</f>
        <v>0</v>
      </c>
      <c r="Q24" s="15">
        <f>SUMIFS(OvoTotal!AF:AF,OvoTotal!$I:$I,"&lt;="&amp;EOMONTH(OvoTotal!$I$3+360,0),OvoTotal!$AW:$AW,Dados!$Q1)</f>
        <v>0</v>
      </c>
      <c r="R24" s="15">
        <f>SUMIFS(OvoTotal!AF:AF,OvoTotal!$I:$I,"&lt;="&amp;EOMONTH(OvoTotal!$I$3+360,0),OvoTotal!$AW:$AW,Dados!$R1)</f>
        <v>0</v>
      </c>
      <c r="S24" s="15">
        <f>SUMIFS(OvoTotal!AF:AF,OvoTotal!$I:$I,"&lt;="&amp;EOMONTH(OvoTotal!$I$3+360,0),OvoTotal!$AW:$AW,Dados!$S1)</f>
        <v>0</v>
      </c>
      <c r="T24" s="15">
        <f>SUMIFS(OvoTotal!AF:AF,OvoTotal!$I:$I,"&lt;="&amp;EOMONTH(OvoTotal!$I$3+360,0),OvoTotal!$AW:$AW,Dados!$T1)</f>
        <v>0</v>
      </c>
      <c r="U24" s="15">
        <f>SUMIFS(OvoTotal!AF:AF,OvoTotal!$I:$I,"&lt;="&amp;EOMONTH(OvoTotal!$I$3+360,0),OvoTotal!$AW:$AW,Dados!$U1)</f>
        <v>0</v>
      </c>
      <c r="V24" s="15">
        <f>SUMIFS(OvoTotal!AF:AF,OvoTotal!$I:$I,"&lt;="&amp;EOMONTH(OvoTotal!$I$3+360,0),OvoTotal!$AW:$AW,Dados!$V1)</f>
        <v>0</v>
      </c>
      <c r="W24" s="15">
        <f>SUMIFS(OvoTotal!AF:AF,OvoTotal!$I:$I,"&lt;="&amp;EOMONTH(OvoTotal!$I$3+360,0),OvoTotal!$AW:$AW,Dados!$W1)</f>
        <v>0</v>
      </c>
      <c r="X24" s="15">
        <f>SUMIFS(OvoTotal!AF:AF,OvoTotal!$I:$I,"&lt;="&amp;EOMONTH(OvoTotal!$I$3+360,0),OvoTotal!$AW:$AW,Dados!$X1)</f>
        <v>0</v>
      </c>
      <c r="Y24" s="15">
        <f>SUMIFS(OvoTotal!AF:AF,OvoTotal!$I:$I,"&lt;="&amp;EOMONTH(OvoTotal!$I$3+360,0),OvoTotal!$AW:$AW,Dados!$Y1)</f>
        <v>0</v>
      </c>
      <c r="Z24" s="15">
        <f>SUMIFS(OvoTotal!AF:AF,OvoTotal!$I:$I,"&lt;="&amp;EOMONTH(OvoTotal!$I$3+360,0),OvoTotal!$AW:$AW,Dados!$Z1)</f>
        <v>0</v>
      </c>
      <c r="AA24" s="15">
        <f>SUMIFS(OvoTotal!AF:AF,OvoTotal!$I:$I,"&lt;="&amp;EOMONTH(OvoTotal!$I$3+360,0),OvoTotal!$AW:$AW,Dados!$AA1)</f>
        <v>0</v>
      </c>
      <c r="AB24" s="15">
        <f>SUMIFS(OvoTotal!AF:AF,OvoTotal!$I:$I,"&lt;="&amp;EOMONTH(OvoTotal!$I$3+360,0),OvoTotal!$AW:$AW,Dados!$AB1)</f>
        <v>0</v>
      </c>
      <c r="AC24" s="15">
        <f>SUMIFS(OvoTotal!AF:AF,OvoTotal!$I:$I,"&lt;="&amp;EOMONTH(OvoTotal!$I$3+360,0),OvoTotal!$AW:$AW,Dados!$AC1)</f>
        <v>0</v>
      </c>
      <c r="AD24" s="15">
        <f>SUMIFS(OvoTotal!AF:AF,OvoTotal!$I:$I,"&lt;="&amp;EOMONTH(OvoTotal!$I$3+360,0),OvoTotal!$AW:$AW,Dados!$AD1)</f>
        <v>0</v>
      </c>
      <c r="AE24" s="15">
        <f>SUMIFS(OvoTotal!AF:AF,OvoTotal!$I:$I,"&lt;="&amp;EOMONTH(OvoTotal!$I$3+360,0),OvoTotal!$AW:$AW,Dados!$AE1)</f>
        <v>0</v>
      </c>
      <c r="AF24" s="15">
        <f>SUMIFS(OvoTotal!AF:AF,OvoTotal!$I:$I,"&lt;="&amp;EOMONTH(OvoTotal!$I$3+360,0),OvoTotal!$AW:$AW,Dados!$AF1)</f>
        <v>0</v>
      </c>
      <c r="AG24" s="15">
        <f>SUMIFS(OvoTotal!AF:AF,OvoTotal!$I:$I,"&lt;="&amp;EOMONTH(OvoTotal!$I$3+360,0),OvoTotal!$AW:$AW,Dados!$AG1)</f>
        <v>0</v>
      </c>
      <c r="AH24" s="15">
        <f>SUMIFS(OvoTotal!AF:AF,OvoTotal!$I:$I,"&lt;="&amp;EOMONTH(OvoTotal!$I$3+360,0),OvoTotal!$AW:$AW,Dados!$AH1)</f>
        <v>0</v>
      </c>
      <c r="AI24" s="15">
        <f>SUMIFS(OvoTotal!AF:AF,OvoTotal!$I:$I,"&lt;="&amp;EOMONTH(OvoTotal!$I$3+360,0),OvoTotal!$AW:$AW,Dados!$AI1)</f>
        <v>0</v>
      </c>
      <c r="AJ24" s="15">
        <f>SUMIFS(OvoTotal!AF:AF,OvoTotal!$I:$I,"&lt;="&amp;EOMONTH(OvoTotal!$I$3+360,0),OvoTotal!$AW:$AW,Dados!$AJ1)</f>
        <v>0</v>
      </c>
      <c r="AK24" s="33">
        <f>SUMIFS(OvoTotal!AF:AF,OvoTotal!$I:$I,"&lt;="&amp;EOMONTH(OvoTotal!$I$3+360,0),OvoTotal!$AW:$AW,Dados!$AK1)</f>
        <v>0</v>
      </c>
      <c r="AL24" s="15">
        <f>SUMIFS(OvoTotal!AF:AF,OvoTotal!$I:$I,"&lt;="&amp;EOMONTH(OvoTotal!$I$3+360,0),OvoTotal!$AW:$AW,Dados!$AL1)</f>
        <v>0</v>
      </c>
      <c r="AM24" s="15">
        <f>SUMIFS(OvoTotal!AF:AF,OvoTotal!$I:$I,"&lt;="&amp;EOMONTH(OvoTotal!$I$3+360,0),OvoTotal!$AW:$AW,Dados!$AM1)</f>
        <v>0</v>
      </c>
      <c r="AN24" s="15">
        <f>SUMIFS(OvoTotal!AF:AF,OvoTotal!$I:$I,"&lt;="&amp;EOMONTH(OvoTotal!$I$3+360,0),OvoTotal!$AW:$AW,Dados!$AN1)</f>
        <v>0</v>
      </c>
      <c r="AO24" s="15">
        <f>SUMIFS(OvoTotal!AF:AF,OvoTotal!$I:$I,"&lt;="&amp;EOMONTH(OvoTotal!$I$3+360,0),OvoTotal!$AW:$AW,Dados!$AO1)</f>
        <v>0</v>
      </c>
      <c r="AP24" s="15">
        <f>SUMIFS(OvoTotal!AF:AF,OvoTotal!$I:$I,"&lt;="&amp;EOMONTH(OvoTotal!$I$3+360,0),OvoTotal!$AW:$AW,Dados!$AP1)</f>
        <v>0</v>
      </c>
      <c r="AQ24" s="33">
        <f>SUMIFS(OvoTotal!AF:AF,OvoTotal!$I:$I,"&lt;="&amp;EOMONTH(OvoTotal!$I$3+360,0),OvoTotal!$AW:$AW,Dados!$AQ1)</f>
        <v>0</v>
      </c>
      <c r="AR24" s="15">
        <f>SUMIFS(OvoTotal!AF:AF,OvoTotal!$I:$I,"&lt;="&amp;EOMONTH(OvoTotal!$I$3+360,0),OvoTotal!$AW:$AW,Dados!$AR1)</f>
        <v>0</v>
      </c>
      <c r="AS24" s="15">
        <f>SUMIFS(OvoTotal!AF:AF,OvoTotal!$I:$I,"&lt;="&amp;EOMONTH(OvoTotal!$I$3+360,0),OvoTotal!$AW:$AW,Dados!$AS1)</f>
        <v>0</v>
      </c>
      <c r="AT24" s="15">
        <f>SUMIFS(OvoTotal!AF:AF,OvoTotal!$I:$I,"&lt;="&amp;EOMONTH(OvoTotal!$I$3+360,0),OvoTotal!$AW:$AW,Dados!$AT1)</f>
        <v>0</v>
      </c>
      <c r="AU24" s="15">
        <f>SUMIFS(OvoTotal!AF:AF,OvoTotal!$I:$I,"&lt;="&amp;EOMONTH(OvoTotal!$I$3+360,0),OvoTotal!$AW:$AW,Dados!$AU1)</f>
        <v>0</v>
      </c>
      <c r="AV24" s="15">
        <f>SUMIFS(OvoTotal!AF:AF,OvoTotal!$I:$I,"&lt;="&amp;EOMONTH(OvoTotal!$I$3+360,0),OvoTotal!$AW:$AW,Dados!$AV1)</f>
        <v>0</v>
      </c>
      <c r="AW24" s="15">
        <f>SUMIFS(OvoTotal!AF:AF,OvoTotal!$I:$I,"&lt;="&amp;EOMONTH(OvoTotal!$I$3+360,0),OvoTotal!$AW:$AW,Dados!$AW1)</f>
        <v>0</v>
      </c>
      <c r="AX24" s="15">
        <f>SUMIFS(OvoTotal!AF:AF,OvoTotal!$I:$I,"&lt;="&amp;EOMONTH(OvoTotal!$I$3+360,0),OvoTotal!$AW:$AW,Dados!$AX1)</f>
        <v>0</v>
      </c>
      <c r="AY24" s="15">
        <f>SUMIFS(OvoTotal!AF:AF,OvoTotal!$I:$I,"&lt;="&amp;EOMONTH(OvoTotal!$I$3+360,0),OvoTotal!$AW:$AW,Dados!$AY1)</f>
        <v>0</v>
      </c>
      <c r="AZ24" s="15">
        <f>SUMIFS(OvoTotal!AF:AF,OvoTotal!$I:$I,"&lt;="&amp;EOMONTH(OvoTotal!$I$3+360,0),OvoTotal!$AW:$AW,Dados!$AZ1)</f>
        <v>0</v>
      </c>
      <c r="BA24" s="15">
        <f>SUMIFS(OvoTotal!AF:AF,OvoTotal!$I:$I,"&lt;="&amp;EOMONTH(OvoTotal!$I$3+360,0),OvoTotal!$AW:$AW,Dados!$BA1)</f>
        <v>0</v>
      </c>
      <c r="BB24" s="15">
        <f>SUMIFS(OvoTotal!AF:AF,OvoTotal!$I:$I,"&lt;="&amp;EOMONTH(OvoTotal!$I$3+360,0),OvoTotal!$AW:$AW,Dados!$BB1)</f>
        <v>0</v>
      </c>
      <c r="BC24" s="15">
        <f>SUMIFS(OvoTotal!AF:AF,OvoTotal!$I:$I,"&lt;="&amp;EOMONTH(OvoTotal!$I$3+360,0),OvoTotal!$AW:$AW,Dados!$BC1)</f>
        <v>0</v>
      </c>
      <c r="BD24" s="15">
        <f>SUMIFS(OvoTotal!AF:AF,OvoTotal!$I:$I,"&lt;="&amp;EOMONTH(OvoTotal!$I$3+360,0),OvoTotal!$AW:$AW,Dados!$BD1)</f>
        <v>0</v>
      </c>
      <c r="BF24" s="15">
        <f>SUMIFS(OvoTotal!AF:AF,OvoTotal!$I:$I,"&gt;="&amp;BF1,OvoTotal!$I:$I,"&lt;="&amp;EOMONTH($BF1,0))</f>
        <v>0</v>
      </c>
      <c r="BG24" s="15">
        <f>SUMIFS(OvoTotal!AF:AF,OvoTotal!$I:$I,"&gt;="&amp;BG1,OvoTotal!$I:$I,"&lt;="&amp;EOMONTH($BG1,0))</f>
        <v>0</v>
      </c>
      <c r="BH24" s="15">
        <f>SUMIFS(OvoTotal!AF:AF,OvoTotal!$I:$I,"&gt;="&amp;BH1,OvoTotal!$I:$I,"&lt;="&amp;EOMONTH($BH1,0))</f>
        <v>0</v>
      </c>
      <c r="BI24" s="15">
        <f>SUMIFS(OvoTotal!AF:AF,OvoTotal!$I:$I,"&gt;="&amp;BI1,OvoTotal!$I:$I,"&lt;="&amp;EOMONTH($BI1,0))</f>
        <v>0</v>
      </c>
      <c r="BJ24" s="15">
        <f>SUMIFS(OvoTotal!AF:AF,OvoTotal!$I:$I,"&gt;="&amp;BJ1,OvoTotal!$I:$I,"&lt;="&amp;EOMONTH($BJ1,0))</f>
        <v>0</v>
      </c>
      <c r="BK24" s="15">
        <f>SUMIFS(OvoTotal!AF:AF,OvoTotal!$I:$I,"&gt;="&amp;BK1,OvoTotal!$I:$I,"&lt;="&amp;EOMONTH($BK1,0))</f>
        <v>0</v>
      </c>
      <c r="BL24" s="15">
        <f>SUMIFS(OvoTotal!AF:AF,OvoTotal!$I:$I,"&gt;="&amp;BL1,OvoTotal!$I:$I,"&lt;="&amp;EOMONTH($BL1,0))</f>
        <v>0</v>
      </c>
      <c r="BM24" s="15">
        <f>SUMIFS(OvoTotal!AF:AF,OvoTotal!$I:$I,"&gt;="&amp;BM1,OvoTotal!$I:$I,"&lt;="&amp;EOMONTH($BM1,0))</f>
        <v>0</v>
      </c>
      <c r="BN24" s="15">
        <f>SUMIFS(OvoTotal!AF:AF,OvoTotal!$I:$I,"&gt;="&amp;BN1,OvoTotal!$I:$I,"&lt;="&amp;EOMONTH($BN1,0))</f>
        <v>0</v>
      </c>
      <c r="BO24" s="15">
        <f>SUMIFS(OvoTotal!AF:AF,OvoTotal!$I:$I,"&gt;="&amp;BO1,OvoTotal!$I:$I,"&lt;="&amp;EOMONTH($BO1,0))</f>
        <v>0</v>
      </c>
      <c r="BP24" s="15">
        <f>SUMIFS(OvoTotal!AF:AF,OvoTotal!$I:$I,"&gt;="&amp;BP1,OvoTotal!$I:$I,"&lt;="&amp;EOMONTH($BP1,0))</f>
        <v>0</v>
      </c>
      <c r="BQ24" s="15">
        <f>SUMIFS(OvoTotal!AF:AF,OvoTotal!$I:$I,"&gt;="&amp;BQ1,OvoTotal!$I:$I,"&lt;="&amp;EOMONTH($BQ1,0))</f>
        <v>0</v>
      </c>
    </row>
    <row r="25" spans="1:69" outlineLevel="1" x14ac:dyDescent="0.15">
      <c r="A25" s="12" t="s">
        <v>53</v>
      </c>
      <c r="B25" s="14" t="str">
        <f>OvoTotal!AG2</f>
        <v>AAA 1 001</v>
      </c>
      <c r="C25" s="15">
        <f>SUMIFS(OvoTotal!AG:AG,OvoTotal!$I:$I,"&lt;="&amp;EOMONTH(OvoTotal!$I$3+360,0),OvoTotal!$AW:$AW,Dados!$C1)</f>
        <v>0</v>
      </c>
      <c r="D25" s="15">
        <f>SUMIFS(OvoTotal!AG:AG,OvoTotal!$I:$I,"&lt;="&amp;EOMONTH(OvoTotal!$I$3+360,0),OvoTotal!$AW:$AW,Dados!$D1)</f>
        <v>0</v>
      </c>
      <c r="E25" s="15">
        <f>SUMIFS(OvoTotal!AG:AG,OvoTotal!$I:$I,"&lt;="&amp;EOMONTH(OvoTotal!$I$3+360,0),OvoTotal!$AW:$AW,Dados!$E1)</f>
        <v>0</v>
      </c>
      <c r="F25" s="15">
        <f>SUMIFS(OvoTotal!AG:AG,OvoTotal!$I:$I,"&lt;="&amp;EOMONTH(OvoTotal!$I$3+360,0),OvoTotal!$AW:$AW,Dados!$F1)</f>
        <v>0</v>
      </c>
      <c r="G25" s="15">
        <f>SUMIFS(OvoTotal!AG:AG,OvoTotal!$I:$I,"&lt;="&amp;EOMONTH(OvoTotal!$I$3+360,0),OvoTotal!$AW:$AW,Dados!$G1)</f>
        <v>0</v>
      </c>
      <c r="H25" s="15">
        <f>SUMIFS(OvoTotal!AG:AG,OvoTotal!$I:$I,"&lt;="&amp;EOMONTH(OvoTotal!$I$3+360,0),OvoTotal!$AW:$AW,Dados!$H1)</f>
        <v>0</v>
      </c>
      <c r="I25" s="15">
        <f>SUMIFS(OvoTotal!AG:AG,OvoTotal!$I:$I,"&lt;="&amp;EOMONTH(OvoTotal!$I$3+360,0),OvoTotal!$AW:$AW,Dados!$I1)</f>
        <v>0</v>
      </c>
      <c r="J25" s="15">
        <f>SUMIFS(OvoTotal!AG:AG,OvoTotal!$I:$I,"&lt;="&amp;EOMONTH(OvoTotal!$I$3+360,0),OvoTotal!$AW:$AW,Dados!$J1)</f>
        <v>0</v>
      </c>
      <c r="K25" s="15">
        <f>SUMIFS(OvoTotal!AG:AG,OvoTotal!$I:$I,"&lt;="&amp;EOMONTH(OvoTotal!$I$3+360,0),OvoTotal!$AW:$AW,Dados!$K1)</f>
        <v>0</v>
      </c>
      <c r="L25" s="15">
        <f>SUMIFS(OvoTotal!AG:AG,OvoTotal!$I:$I,"&lt;="&amp;EOMONTH(OvoTotal!$I$3+360,0),OvoTotal!$AW:$AW,Dados!$L1)</f>
        <v>0</v>
      </c>
      <c r="M25" s="15">
        <f>SUMIFS(OvoTotal!AG:AG,OvoTotal!$I:$I,"&lt;="&amp;EOMONTH(OvoTotal!$I$3+360,0),OvoTotal!$AW:$AW,Dados!$M1)</f>
        <v>0</v>
      </c>
      <c r="N25" s="15">
        <f>SUMIFS(OvoTotal!AG:AG,OvoTotal!$I:$I,"&lt;="&amp;EOMONTH(OvoTotal!$I$3+360,0),OvoTotal!$AW:$AW,Dados!$N1)</f>
        <v>0</v>
      </c>
      <c r="O25" s="15">
        <f>SUMIFS(OvoTotal!AG:AG,OvoTotal!$I:$I,"&lt;="&amp;EOMONTH(OvoTotal!$I$3+360,0),OvoTotal!$AW:$AW,Dados!$O1)</f>
        <v>0</v>
      </c>
      <c r="P25" s="15">
        <f>SUMIFS(OvoTotal!AG:AG,OvoTotal!$I:$I,"&lt;="&amp;EOMONTH(OvoTotal!$I$3+360,0),OvoTotal!$AW:$AW,Dados!$P1)</f>
        <v>0</v>
      </c>
      <c r="Q25" s="15">
        <f>SUMIFS(OvoTotal!AG:AG,OvoTotal!$I:$I,"&lt;="&amp;EOMONTH(OvoTotal!$I$3+360,0),OvoTotal!$AW:$AW,Dados!$Q1)</f>
        <v>0</v>
      </c>
      <c r="R25" s="15">
        <f>SUMIFS(OvoTotal!AG:AG,OvoTotal!$I:$I,"&lt;="&amp;EOMONTH(OvoTotal!$I$3+360,0),OvoTotal!$AW:$AW,Dados!$R1)</f>
        <v>0</v>
      </c>
      <c r="S25" s="15">
        <f>SUMIFS(OvoTotal!AG:AG,OvoTotal!$I:$I,"&lt;="&amp;EOMONTH(OvoTotal!$I$3+360,0),OvoTotal!$AW:$AW,Dados!$S1)</f>
        <v>0</v>
      </c>
      <c r="T25" s="15">
        <f>SUMIFS(OvoTotal!AG:AG,OvoTotal!$I:$I,"&lt;="&amp;EOMONTH(OvoTotal!$I$3+360,0),OvoTotal!$AW:$AW,Dados!$T1)</f>
        <v>0</v>
      </c>
      <c r="U25" s="15">
        <f>SUMIFS(OvoTotal!AG:AG,OvoTotal!$I:$I,"&lt;="&amp;EOMONTH(OvoTotal!$I$3+360,0),OvoTotal!$AW:$AW,Dados!$U1)</f>
        <v>0</v>
      </c>
      <c r="V25" s="15">
        <f>SUMIFS(OvoTotal!AG:AG,OvoTotal!$I:$I,"&lt;="&amp;EOMONTH(OvoTotal!$I$3+360,0),OvoTotal!$AW:$AW,Dados!$V1)</f>
        <v>0</v>
      </c>
      <c r="W25" s="15">
        <f>SUMIFS(OvoTotal!AG:AG,OvoTotal!$I:$I,"&lt;="&amp;EOMONTH(OvoTotal!$I$3+360,0),OvoTotal!$AW:$AW,Dados!$W1)</f>
        <v>0</v>
      </c>
      <c r="X25" s="15">
        <f>SUMIFS(OvoTotal!AG:AG,OvoTotal!$I:$I,"&lt;="&amp;EOMONTH(OvoTotal!$I$3+360,0),OvoTotal!$AW:$AW,Dados!$X1)</f>
        <v>0</v>
      </c>
      <c r="Y25" s="15">
        <f>SUMIFS(OvoTotal!AG:AG,OvoTotal!$I:$I,"&lt;="&amp;EOMONTH(OvoTotal!$I$3+360,0),OvoTotal!$AW:$AW,Dados!$Y1)</f>
        <v>0</v>
      </c>
      <c r="Z25" s="15">
        <f>SUMIFS(OvoTotal!AG:AG,OvoTotal!$I:$I,"&lt;="&amp;EOMONTH(OvoTotal!$I$3+360,0),OvoTotal!$AW:$AW,Dados!$Z1)</f>
        <v>0</v>
      </c>
      <c r="AA25" s="15">
        <f>SUMIFS(OvoTotal!AG:AG,OvoTotal!$I:$I,"&lt;="&amp;EOMONTH(OvoTotal!$I$3+360,0),OvoTotal!$AW:$AW,Dados!$AA1)</f>
        <v>0</v>
      </c>
      <c r="AB25" s="15">
        <f>SUMIFS(OvoTotal!AG:AG,OvoTotal!$I:$I,"&lt;="&amp;EOMONTH(OvoTotal!$I$3+360,0),OvoTotal!$AW:$AW,Dados!$AB1)</f>
        <v>0</v>
      </c>
      <c r="AC25" s="15">
        <f>SUMIFS(OvoTotal!AG:AG,OvoTotal!$I:$I,"&lt;="&amp;EOMONTH(OvoTotal!$I$3+360,0),OvoTotal!$AW:$AW,Dados!$AC1)</f>
        <v>0</v>
      </c>
      <c r="AD25" s="15">
        <f>SUMIFS(OvoTotal!AG:AG,OvoTotal!$I:$I,"&lt;="&amp;EOMONTH(OvoTotal!$I$3+360,0),OvoTotal!$AW:$AW,Dados!$AD1)</f>
        <v>0</v>
      </c>
      <c r="AE25" s="15">
        <f>SUMIFS(OvoTotal!AG:AG,OvoTotal!$I:$I,"&lt;="&amp;EOMONTH(OvoTotal!$I$3+360,0),OvoTotal!$AW:$AW,Dados!$AE1)</f>
        <v>0</v>
      </c>
      <c r="AF25" s="15">
        <f>SUMIFS(OvoTotal!AG:AG,OvoTotal!$I:$I,"&lt;="&amp;EOMONTH(OvoTotal!$I$3+360,0),OvoTotal!$AW:$AW,Dados!$AF1)</f>
        <v>0</v>
      </c>
      <c r="AG25" s="15">
        <f>SUMIFS(OvoTotal!AG:AG,OvoTotal!$I:$I,"&lt;="&amp;EOMONTH(OvoTotal!$I$3+360,0),OvoTotal!$AW:$AW,Dados!$AG1)</f>
        <v>0</v>
      </c>
      <c r="AH25" s="15">
        <f>SUMIFS(OvoTotal!AG:AG,OvoTotal!$I:$I,"&lt;="&amp;EOMONTH(OvoTotal!$I$3+360,0),OvoTotal!$AW:$AW,Dados!$AH1)</f>
        <v>0</v>
      </c>
      <c r="AI25" s="15">
        <f>SUMIFS(OvoTotal!AG:AG,OvoTotal!$I:$I,"&lt;="&amp;EOMONTH(OvoTotal!$I$3+360,0),OvoTotal!$AW:$AW,Dados!$AI1)</f>
        <v>0</v>
      </c>
      <c r="AJ25" s="15">
        <f>SUMIFS(OvoTotal!AG:AG,OvoTotal!$I:$I,"&lt;="&amp;EOMONTH(OvoTotal!$I$3+360,0),OvoTotal!$AW:$AW,Dados!$AJ1)</f>
        <v>0</v>
      </c>
      <c r="AK25" s="33">
        <f>SUMIFS(OvoTotal!AG:AG,OvoTotal!$I:$I,"&lt;="&amp;EOMONTH(OvoTotal!$I$3+360,0),OvoTotal!$AW:$AW,Dados!$AK1)</f>
        <v>0</v>
      </c>
      <c r="AL25" s="15">
        <f>SUMIFS(OvoTotal!AG:AG,OvoTotal!$I:$I,"&lt;="&amp;EOMONTH(OvoTotal!$I$3+360,0),OvoTotal!$AW:$AW,Dados!$AL1)</f>
        <v>0</v>
      </c>
      <c r="AM25" s="15">
        <f>SUMIFS(OvoTotal!AG:AG,OvoTotal!$I:$I,"&lt;="&amp;EOMONTH(OvoTotal!$I$3+360,0),OvoTotal!$AW:$AW,Dados!$AM1)</f>
        <v>0</v>
      </c>
      <c r="AN25" s="15">
        <f>SUMIFS(OvoTotal!AG:AG,OvoTotal!$I:$I,"&lt;="&amp;EOMONTH(OvoTotal!$I$3+360,0),OvoTotal!$AW:$AW,Dados!$AN1)</f>
        <v>0</v>
      </c>
      <c r="AO25" s="15">
        <f>SUMIFS(OvoTotal!AG:AG,OvoTotal!$I:$I,"&lt;="&amp;EOMONTH(OvoTotal!$I$3+360,0),OvoTotal!$AW:$AW,Dados!$AO1)</f>
        <v>0</v>
      </c>
      <c r="AP25" s="15">
        <f>SUMIFS(OvoTotal!AG:AG,OvoTotal!$I:$I,"&lt;="&amp;EOMONTH(OvoTotal!$I$3+360,0),OvoTotal!$AW:$AW,Dados!$AP1)</f>
        <v>0</v>
      </c>
      <c r="AQ25" s="33">
        <f>SUMIFS(OvoTotal!AG:AG,OvoTotal!$I:$I,"&lt;="&amp;EOMONTH(OvoTotal!$I$3+360,0),OvoTotal!$AW:$AW,Dados!$AQ1)</f>
        <v>0</v>
      </c>
      <c r="AR25" s="15">
        <f>SUMIFS(OvoTotal!AG:AG,OvoTotal!$I:$I,"&lt;="&amp;EOMONTH(OvoTotal!$I$3+360,0),OvoTotal!$AW:$AW,Dados!$AR1)</f>
        <v>0</v>
      </c>
      <c r="AS25" s="15">
        <f>SUMIFS(OvoTotal!AG:AG,OvoTotal!$I:$I,"&lt;="&amp;EOMONTH(OvoTotal!$I$3+360,0),OvoTotal!$AW:$AW,Dados!$AS1)</f>
        <v>0</v>
      </c>
      <c r="AT25" s="15">
        <f>SUMIFS(OvoTotal!AG:AG,OvoTotal!$I:$I,"&lt;="&amp;EOMONTH(OvoTotal!$I$3+360,0),OvoTotal!$AW:$AW,Dados!$AT1)</f>
        <v>0</v>
      </c>
      <c r="AU25" s="15">
        <f>SUMIFS(OvoTotal!AG:AG,OvoTotal!$I:$I,"&lt;="&amp;EOMONTH(OvoTotal!$I$3+360,0),OvoTotal!$AW:$AW,Dados!$AU1)</f>
        <v>0</v>
      </c>
      <c r="AV25" s="15">
        <f>SUMIFS(OvoTotal!AG:AG,OvoTotal!$I:$I,"&lt;="&amp;EOMONTH(OvoTotal!$I$3+360,0),OvoTotal!$AW:$AW,Dados!$AV1)</f>
        <v>0</v>
      </c>
      <c r="AW25" s="15">
        <f>SUMIFS(OvoTotal!AG:AG,OvoTotal!$I:$I,"&lt;="&amp;EOMONTH(OvoTotal!$I$3+360,0),OvoTotal!$AW:$AW,Dados!$AW1)</f>
        <v>0</v>
      </c>
      <c r="AX25" s="15">
        <f>SUMIFS(OvoTotal!AG:AG,OvoTotal!$I:$I,"&lt;="&amp;EOMONTH(OvoTotal!$I$3+360,0),OvoTotal!$AW:$AW,Dados!$AX1)</f>
        <v>0</v>
      </c>
      <c r="AY25" s="15">
        <f>SUMIFS(OvoTotal!AG:AG,OvoTotal!$I:$I,"&lt;="&amp;EOMONTH(OvoTotal!$I$3+360,0),OvoTotal!$AW:$AW,Dados!$AY1)</f>
        <v>0</v>
      </c>
      <c r="AZ25" s="15">
        <f>SUMIFS(OvoTotal!AG:AG,OvoTotal!$I:$I,"&lt;="&amp;EOMONTH(OvoTotal!$I$3+360,0),OvoTotal!$AW:$AW,Dados!$AZ1)</f>
        <v>0</v>
      </c>
      <c r="BA25" s="15">
        <f>SUMIFS(OvoTotal!AG:AG,OvoTotal!$I:$I,"&lt;="&amp;EOMONTH(OvoTotal!$I$3+360,0),OvoTotal!$AW:$AW,Dados!$BA1)</f>
        <v>0</v>
      </c>
      <c r="BB25" s="15">
        <f>SUMIFS(OvoTotal!AG:AG,OvoTotal!$I:$I,"&lt;="&amp;EOMONTH(OvoTotal!$I$3+360,0),OvoTotal!$AW:$AW,Dados!$BB1)</f>
        <v>0</v>
      </c>
      <c r="BC25" s="15">
        <f>SUMIFS(OvoTotal!AG:AG,OvoTotal!$I:$I,"&lt;="&amp;EOMONTH(OvoTotal!$I$3+360,0),OvoTotal!$AW:$AW,Dados!$BC1)</f>
        <v>0</v>
      </c>
      <c r="BD25" s="15">
        <f>SUMIFS(OvoTotal!AG:AG,OvoTotal!$I:$I,"&lt;="&amp;EOMONTH(OvoTotal!$I$3+360,0),OvoTotal!$AW:$AW,Dados!$BD1)</f>
        <v>0</v>
      </c>
      <c r="BF25" s="15">
        <f>SUMIFS(OvoTotal!AG:AG,OvoTotal!$I:$I,"&gt;="&amp;BF1,OvoTotal!$I:$I,"&lt;="&amp;EOMONTH($BF1,0))</f>
        <v>0</v>
      </c>
      <c r="BG25" s="15">
        <f>SUMIFS(OvoTotal!AG:AG,OvoTotal!$I:$I,"&gt;="&amp;BG1,OvoTotal!$I:$I,"&lt;="&amp;EOMONTH($BG1,0))</f>
        <v>0</v>
      </c>
      <c r="BH25" s="15">
        <f>SUMIFS(OvoTotal!AG:AG,OvoTotal!$I:$I,"&gt;="&amp;BH1,OvoTotal!$I:$I,"&lt;="&amp;EOMONTH($BH1,0))</f>
        <v>0</v>
      </c>
      <c r="BI25" s="15">
        <f>SUMIFS(OvoTotal!AG:AG,OvoTotal!$I:$I,"&gt;="&amp;BI1,OvoTotal!$I:$I,"&lt;="&amp;EOMONTH($BI1,0))</f>
        <v>0</v>
      </c>
      <c r="BJ25" s="15">
        <f>SUMIFS(OvoTotal!AG:AG,OvoTotal!$I:$I,"&gt;="&amp;BJ1,OvoTotal!$I:$I,"&lt;="&amp;EOMONTH($BJ1,0))</f>
        <v>0</v>
      </c>
      <c r="BK25" s="15">
        <f>SUMIFS(OvoTotal!AG:AG,OvoTotal!$I:$I,"&gt;="&amp;BK1,OvoTotal!$I:$I,"&lt;="&amp;EOMONTH($BK1,0))</f>
        <v>0</v>
      </c>
      <c r="BL25" s="15">
        <f>SUMIFS(OvoTotal!AG:AG,OvoTotal!$I:$I,"&gt;="&amp;BL1,OvoTotal!$I:$I,"&lt;="&amp;EOMONTH($BL1,0))</f>
        <v>0</v>
      </c>
      <c r="BM25" s="15">
        <f>SUMIFS(OvoTotal!AG:AG,OvoTotal!$I:$I,"&gt;="&amp;BM1,OvoTotal!$I:$I,"&lt;="&amp;EOMONTH($BM1,0))</f>
        <v>0</v>
      </c>
      <c r="BN25" s="15">
        <f>SUMIFS(OvoTotal!AG:AG,OvoTotal!$I:$I,"&gt;="&amp;BN1,OvoTotal!$I:$I,"&lt;="&amp;EOMONTH($BN1,0))</f>
        <v>0</v>
      </c>
      <c r="BO25" s="15">
        <f>SUMIFS(OvoTotal!AG:AG,OvoTotal!$I:$I,"&gt;="&amp;BO1,OvoTotal!$I:$I,"&lt;="&amp;EOMONTH($BO1,0))</f>
        <v>0</v>
      </c>
      <c r="BP25" s="15">
        <f>SUMIFS(OvoTotal!AG:AG,OvoTotal!$I:$I,"&gt;="&amp;BP1,OvoTotal!$I:$I,"&lt;="&amp;EOMONTH($BP1,0))</f>
        <v>0</v>
      </c>
      <c r="BQ25" s="15">
        <f>SUMIFS(OvoTotal!AG:AG,OvoTotal!$I:$I,"&gt;="&amp;BQ1,OvoTotal!$I:$I,"&lt;="&amp;EOMONTH($BQ1,0))</f>
        <v>0</v>
      </c>
    </row>
    <row r="26" spans="1:69" outlineLevel="1" x14ac:dyDescent="0.15">
      <c r="A26" s="12" t="s">
        <v>53</v>
      </c>
      <c r="B26" s="14" t="str">
        <f>OvoTotal!AH2</f>
        <v>AAA 1 001</v>
      </c>
      <c r="C26" s="15">
        <f>SUMIFS(OvoTotal!AH:AH,OvoTotal!$I:$I,"&lt;="&amp;EOMONTH(OvoTotal!$I$3+360,0),OvoTotal!$AW:$AW,Dados!$C1)</f>
        <v>0</v>
      </c>
      <c r="D26" s="15">
        <f>SUMIFS(OvoTotal!AH:AH,OvoTotal!$I:$I,"&lt;="&amp;EOMONTH(OvoTotal!$I$3+360,0),OvoTotal!$AW:$AW,Dados!$D1)</f>
        <v>0</v>
      </c>
      <c r="E26" s="15">
        <f>SUMIFS(OvoTotal!AH:AH,OvoTotal!$I:$I,"&lt;="&amp;EOMONTH(OvoTotal!$I$3+360,0),OvoTotal!$AW:$AW,Dados!$E1)</f>
        <v>0</v>
      </c>
      <c r="F26" s="15">
        <f>SUMIFS(OvoTotal!AH:AH,OvoTotal!$I:$I,"&lt;="&amp;EOMONTH(OvoTotal!$I$3+360,0),OvoTotal!$AW:$AW,Dados!$F1)</f>
        <v>0</v>
      </c>
      <c r="G26" s="15">
        <f>SUMIFS(OvoTotal!AH:AH,OvoTotal!$I:$I,"&lt;="&amp;EOMONTH(OvoTotal!$I$3+360,0),OvoTotal!$AW:$AW,Dados!$G1)</f>
        <v>0</v>
      </c>
      <c r="H26" s="15">
        <f>SUMIFS(OvoTotal!AH:AH,OvoTotal!$I:$I,"&lt;="&amp;EOMONTH(OvoTotal!$I$3+360,0),OvoTotal!$AW:$AW,Dados!$H1)</f>
        <v>0</v>
      </c>
      <c r="I26" s="15">
        <f>SUMIFS(OvoTotal!AH:AH,OvoTotal!$I:$I,"&lt;="&amp;EOMONTH(OvoTotal!$I$3+360,0),OvoTotal!$AW:$AW,Dados!$I1)</f>
        <v>0</v>
      </c>
      <c r="J26" s="15">
        <f>SUMIFS(OvoTotal!AH:AH,OvoTotal!$I:$I,"&lt;="&amp;EOMONTH(OvoTotal!$I$3+360,0),OvoTotal!$AW:$AW,Dados!$J1)</f>
        <v>0</v>
      </c>
      <c r="K26" s="15">
        <f>SUMIFS(OvoTotal!AH:AH,OvoTotal!$I:$I,"&lt;="&amp;EOMONTH(OvoTotal!$I$3+360,0),OvoTotal!$AW:$AW,Dados!$K1)</f>
        <v>0</v>
      </c>
      <c r="L26" s="15">
        <f>SUMIFS(OvoTotal!AH:AH,OvoTotal!$I:$I,"&lt;="&amp;EOMONTH(OvoTotal!$I$3+360,0),OvoTotal!$AW:$AW,Dados!$L1)</f>
        <v>0</v>
      </c>
      <c r="M26" s="15">
        <f>SUMIFS(OvoTotal!AH:AH,OvoTotal!$I:$I,"&lt;="&amp;EOMONTH(OvoTotal!$I$3+360,0),OvoTotal!$AW:$AW,Dados!$M1)</f>
        <v>0</v>
      </c>
      <c r="N26" s="15">
        <f>SUMIFS(OvoTotal!AH:AH,OvoTotal!$I:$I,"&lt;="&amp;EOMONTH(OvoTotal!$I$3+360,0),OvoTotal!$AW:$AW,Dados!$N1)</f>
        <v>0</v>
      </c>
      <c r="O26" s="15">
        <f>SUMIFS(OvoTotal!AH:AH,OvoTotal!$I:$I,"&lt;="&amp;EOMONTH(OvoTotal!$I$3+360,0),OvoTotal!$AW:$AW,Dados!$O1)</f>
        <v>0</v>
      </c>
      <c r="P26" s="15">
        <f>SUMIFS(OvoTotal!AH:AH,OvoTotal!$I:$I,"&lt;="&amp;EOMONTH(OvoTotal!$I$3+360,0),OvoTotal!$AW:$AW,Dados!$P1)</f>
        <v>0</v>
      </c>
      <c r="Q26" s="15">
        <f>SUMIFS(OvoTotal!AH:AH,OvoTotal!$I:$I,"&lt;="&amp;EOMONTH(OvoTotal!$I$3+360,0),OvoTotal!$AW:$AW,Dados!$Q1)</f>
        <v>0</v>
      </c>
      <c r="R26" s="15">
        <f>SUMIFS(OvoTotal!AH:AH,OvoTotal!$I:$I,"&lt;="&amp;EOMONTH(OvoTotal!$I$3+360,0),OvoTotal!$AW:$AW,Dados!$R1)</f>
        <v>0</v>
      </c>
      <c r="S26" s="15">
        <f>SUMIFS(OvoTotal!AH:AH,OvoTotal!$I:$I,"&lt;="&amp;EOMONTH(OvoTotal!$I$3+360,0),OvoTotal!$AW:$AW,Dados!$S1)</f>
        <v>0</v>
      </c>
      <c r="T26" s="15">
        <f>SUMIFS(OvoTotal!AH:AH,OvoTotal!$I:$I,"&lt;="&amp;EOMONTH(OvoTotal!$I$3+360,0),OvoTotal!$AW:$AW,Dados!$T1)</f>
        <v>0</v>
      </c>
      <c r="U26" s="15">
        <f>SUMIFS(OvoTotal!AH:AH,OvoTotal!$I:$I,"&lt;="&amp;EOMONTH(OvoTotal!$I$3+360,0),OvoTotal!$AW:$AW,Dados!$U1)</f>
        <v>0</v>
      </c>
      <c r="V26" s="15">
        <f>SUMIFS(OvoTotal!AH:AH,OvoTotal!$I:$I,"&lt;="&amp;EOMONTH(OvoTotal!$I$3+360,0),OvoTotal!$AW:$AW,Dados!$V1)</f>
        <v>0</v>
      </c>
      <c r="W26" s="15">
        <f>SUMIFS(OvoTotal!AH:AH,OvoTotal!$I:$I,"&lt;="&amp;EOMONTH(OvoTotal!$I$3+360,0),OvoTotal!$AW:$AW,Dados!$W1)</f>
        <v>0</v>
      </c>
      <c r="X26" s="15">
        <f>SUMIFS(OvoTotal!AH:AH,OvoTotal!$I:$I,"&lt;="&amp;EOMONTH(OvoTotal!$I$3+360,0),OvoTotal!$AW:$AW,Dados!$X1)</f>
        <v>0</v>
      </c>
      <c r="Y26" s="15">
        <f>SUMIFS(OvoTotal!AH:AH,OvoTotal!$I:$I,"&lt;="&amp;EOMONTH(OvoTotal!$I$3+360,0),OvoTotal!$AW:$AW,Dados!$Y1)</f>
        <v>0</v>
      </c>
      <c r="Z26" s="15">
        <f>SUMIFS(OvoTotal!AH:AH,OvoTotal!$I:$I,"&lt;="&amp;EOMONTH(OvoTotal!$I$3+360,0),OvoTotal!$AW:$AW,Dados!$Z1)</f>
        <v>0</v>
      </c>
      <c r="AA26" s="15">
        <f>SUMIFS(OvoTotal!AH:AH,OvoTotal!$I:$I,"&lt;="&amp;EOMONTH(OvoTotal!$I$3+360,0),OvoTotal!$AW:$AW,Dados!$AA1)</f>
        <v>0</v>
      </c>
      <c r="AB26" s="15">
        <f>SUMIFS(OvoTotal!AH:AH,OvoTotal!$I:$I,"&lt;="&amp;EOMONTH(OvoTotal!$I$3+360,0),OvoTotal!$AW:$AW,Dados!$AB1)</f>
        <v>0</v>
      </c>
      <c r="AC26" s="15">
        <f>SUMIFS(OvoTotal!AH:AH,OvoTotal!$I:$I,"&lt;="&amp;EOMONTH(OvoTotal!$I$3+360,0),OvoTotal!$AW:$AW,Dados!$AC1)</f>
        <v>0</v>
      </c>
      <c r="AD26" s="15">
        <f>SUMIFS(OvoTotal!AH:AH,OvoTotal!$I:$I,"&lt;="&amp;EOMONTH(OvoTotal!$I$3+360,0),OvoTotal!$AW:$AW,Dados!$AD1)</f>
        <v>0</v>
      </c>
      <c r="AE26" s="15">
        <f>SUMIFS(OvoTotal!AH:AH,OvoTotal!$I:$I,"&lt;="&amp;EOMONTH(OvoTotal!$I$3+360,0),OvoTotal!$AW:$AW,Dados!$AE1)</f>
        <v>0</v>
      </c>
      <c r="AF26" s="15">
        <f>SUMIFS(OvoTotal!AH:AH,OvoTotal!$I:$I,"&lt;="&amp;EOMONTH(OvoTotal!$I$3+360,0),OvoTotal!$AW:$AW,Dados!$AF1)</f>
        <v>0</v>
      </c>
      <c r="AG26" s="15">
        <f>SUMIFS(OvoTotal!AH:AH,OvoTotal!$I:$I,"&lt;="&amp;EOMONTH(OvoTotal!$I$3+360,0),OvoTotal!$AW:$AW,Dados!$AG1)</f>
        <v>0</v>
      </c>
      <c r="AH26" s="15">
        <f>SUMIFS(OvoTotal!AH:AH,OvoTotal!$I:$I,"&lt;="&amp;EOMONTH(OvoTotal!$I$3+360,0),OvoTotal!$AW:$AW,Dados!$AH1)</f>
        <v>0</v>
      </c>
      <c r="AI26" s="15">
        <f>SUMIFS(OvoTotal!AH:AH,OvoTotal!$I:$I,"&lt;="&amp;EOMONTH(OvoTotal!$I$3+360,0),OvoTotal!$AW:$AW,Dados!$AI1)</f>
        <v>0</v>
      </c>
      <c r="AJ26" s="15">
        <f>SUMIFS(OvoTotal!AH:AH,OvoTotal!$I:$I,"&lt;="&amp;EOMONTH(OvoTotal!$I$3+360,0),OvoTotal!$AW:$AW,Dados!$AJ1)</f>
        <v>0</v>
      </c>
      <c r="AK26" s="33">
        <f>SUMIFS(OvoTotal!AH:AH,OvoTotal!$I:$I,"&lt;="&amp;EOMONTH(OvoTotal!$I$3+360,0),OvoTotal!$AW:$AW,Dados!$AK1)</f>
        <v>0</v>
      </c>
      <c r="AL26" s="15">
        <f>SUMIFS(OvoTotal!AH:AH,OvoTotal!$I:$I,"&lt;="&amp;EOMONTH(OvoTotal!$I$3+360,0),OvoTotal!$AW:$AW,Dados!$AL1)</f>
        <v>0</v>
      </c>
      <c r="AM26" s="15">
        <f>SUMIFS(OvoTotal!AH:AH,OvoTotal!$I:$I,"&lt;="&amp;EOMONTH(OvoTotal!$I$3+360,0),OvoTotal!$AW:$AW,Dados!$AM1)</f>
        <v>0</v>
      </c>
      <c r="AN26" s="15">
        <f>SUMIFS(OvoTotal!AH:AH,OvoTotal!$I:$I,"&lt;="&amp;EOMONTH(OvoTotal!$I$3+360,0),OvoTotal!$AW:$AW,Dados!$AN1)</f>
        <v>0</v>
      </c>
      <c r="AO26" s="15">
        <f>SUMIFS(OvoTotal!AH:AH,OvoTotal!$I:$I,"&lt;="&amp;EOMONTH(OvoTotal!$I$3+360,0),OvoTotal!$AW:$AW,Dados!$AO1)</f>
        <v>0</v>
      </c>
      <c r="AP26" s="15">
        <f>SUMIFS(OvoTotal!AH:AH,OvoTotal!$I:$I,"&lt;="&amp;EOMONTH(OvoTotal!$I$3+360,0),OvoTotal!$AW:$AW,Dados!$AP1)</f>
        <v>0</v>
      </c>
      <c r="AQ26" s="33">
        <f>SUMIFS(OvoTotal!AH:AH,OvoTotal!$I:$I,"&lt;="&amp;EOMONTH(OvoTotal!$I$3+360,0),OvoTotal!$AW:$AW,Dados!$AQ1)</f>
        <v>0</v>
      </c>
      <c r="AR26" s="15">
        <f>SUMIFS(OvoTotal!AH:AH,OvoTotal!$I:$I,"&lt;="&amp;EOMONTH(OvoTotal!$I$3+360,0),OvoTotal!$AW:$AW,Dados!$AR1)</f>
        <v>0</v>
      </c>
      <c r="AS26" s="15">
        <f>SUMIFS(OvoTotal!AH:AH,OvoTotal!$I:$I,"&lt;="&amp;EOMONTH(OvoTotal!$I$3+360,0),OvoTotal!$AW:$AW,Dados!$AS1)</f>
        <v>0</v>
      </c>
      <c r="AT26" s="15">
        <f>SUMIFS(OvoTotal!AH:AH,OvoTotal!$I:$I,"&lt;="&amp;EOMONTH(OvoTotal!$I$3+360,0),OvoTotal!$AW:$AW,Dados!$AT1)</f>
        <v>0</v>
      </c>
      <c r="AU26" s="15">
        <f>SUMIFS(OvoTotal!AH:AH,OvoTotal!$I:$I,"&lt;="&amp;EOMONTH(OvoTotal!$I$3+360,0),OvoTotal!$AW:$AW,Dados!$AU1)</f>
        <v>0</v>
      </c>
      <c r="AV26" s="15">
        <f>SUMIFS(OvoTotal!AH:AH,OvoTotal!$I:$I,"&lt;="&amp;EOMONTH(OvoTotal!$I$3+360,0),OvoTotal!$AW:$AW,Dados!$AV1)</f>
        <v>0</v>
      </c>
      <c r="AW26" s="15">
        <f>SUMIFS(OvoTotal!AH:AH,OvoTotal!$I:$I,"&lt;="&amp;EOMONTH(OvoTotal!$I$3+360,0),OvoTotal!$AW:$AW,Dados!$AW1)</f>
        <v>0</v>
      </c>
      <c r="AX26" s="15">
        <f>SUMIFS(OvoTotal!AH:AH,OvoTotal!$I:$I,"&lt;="&amp;EOMONTH(OvoTotal!$I$3+360,0),OvoTotal!$AW:$AW,Dados!$AX1)</f>
        <v>0</v>
      </c>
      <c r="AY26" s="15">
        <f>SUMIFS(OvoTotal!AH:AH,OvoTotal!$I:$I,"&lt;="&amp;EOMONTH(OvoTotal!$I$3+360,0),OvoTotal!$AW:$AW,Dados!$AY1)</f>
        <v>0</v>
      </c>
      <c r="AZ26" s="15">
        <f>SUMIFS(OvoTotal!AH:AH,OvoTotal!$I:$I,"&lt;="&amp;EOMONTH(OvoTotal!$I$3+360,0),OvoTotal!$AW:$AW,Dados!$AZ1)</f>
        <v>0</v>
      </c>
      <c r="BA26" s="15">
        <f>SUMIFS(OvoTotal!AH:AH,OvoTotal!$I:$I,"&lt;="&amp;EOMONTH(OvoTotal!$I$3+360,0),OvoTotal!$AW:$AW,Dados!$BA1)</f>
        <v>0</v>
      </c>
      <c r="BB26" s="15">
        <f>SUMIFS(OvoTotal!AH:AH,OvoTotal!$I:$I,"&lt;="&amp;EOMONTH(OvoTotal!$I$3+360,0),OvoTotal!$AW:$AW,Dados!$BB1)</f>
        <v>0</v>
      </c>
      <c r="BC26" s="15">
        <f>SUMIFS(OvoTotal!AH:AH,OvoTotal!$I:$I,"&lt;="&amp;EOMONTH(OvoTotal!$I$3+360,0),OvoTotal!$AW:$AW,Dados!$BC1)</f>
        <v>0</v>
      </c>
      <c r="BD26" s="15">
        <f>SUMIFS(OvoTotal!AH:AH,OvoTotal!$I:$I,"&lt;="&amp;EOMONTH(OvoTotal!$I$3+360,0),OvoTotal!$AW:$AW,Dados!$BD1)</f>
        <v>0</v>
      </c>
      <c r="BF26" s="15">
        <f>SUMIFS(OvoTotal!AH:AH,OvoTotal!$I:$I,"&gt;="&amp;BF1,OvoTotal!$I:$I,"&lt;="&amp;EOMONTH($BF1,0))</f>
        <v>0</v>
      </c>
      <c r="BG26" s="15">
        <f>SUMIFS(OvoTotal!AH:AH,OvoTotal!$I:$I,"&gt;="&amp;BG1,OvoTotal!$I:$I,"&lt;="&amp;EOMONTH($BG1,0))</f>
        <v>0</v>
      </c>
      <c r="BH26" s="15">
        <f>SUMIFS(OvoTotal!AH:AH,OvoTotal!$I:$I,"&gt;="&amp;BH1,OvoTotal!$I:$I,"&lt;="&amp;EOMONTH($BH1,0))</f>
        <v>0</v>
      </c>
      <c r="BI26" s="15">
        <f>SUMIFS(OvoTotal!AH:AH,OvoTotal!$I:$I,"&gt;="&amp;BI1,OvoTotal!$I:$I,"&lt;="&amp;EOMONTH($BI1,0))</f>
        <v>0</v>
      </c>
      <c r="BJ26" s="15">
        <f>SUMIFS(OvoTotal!AH:AH,OvoTotal!$I:$I,"&gt;="&amp;BJ1,OvoTotal!$I:$I,"&lt;="&amp;EOMONTH($BJ1,0))</f>
        <v>0</v>
      </c>
      <c r="BK26" s="15">
        <f>SUMIFS(OvoTotal!AH:AH,OvoTotal!$I:$I,"&gt;="&amp;BK1,OvoTotal!$I:$I,"&lt;="&amp;EOMONTH($BK1,0))</f>
        <v>0</v>
      </c>
      <c r="BL26" s="15">
        <f>SUMIFS(OvoTotal!AH:AH,OvoTotal!$I:$I,"&gt;="&amp;BL1,OvoTotal!$I:$I,"&lt;="&amp;EOMONTH($BL1,0))</f>
        <v>0</v>
      </c>
      <c r="BM26" s="15">
        <f>SUMIFS(OvoTotal!AH:AH,OvoTotal!$I:$I,"&gt;="&amp;BM1,OvoTotal!$I:$I,"&lt;="&amp;EOMONTH($BM1,0))</f>
        <v>0</v>
      </c>
      <c r="BN26" s="15">
        <f>SUMIFS(OvoTotal!AH:AH,OvoTotal!$I:$I,"&gt;="&amp;BN1,OvoTotal!$I:$I,"&lt;="&amp;EOMONTH($BN1,0))</f>
        <v>0</v>
      </c>
      <c r="BO26" s="15">
        <f>SUMIFS(OvoTotal!AH:AH,OvoTotal!$I:$I,"&gt;="&amp;BO1,OvoTotal!$I:$I,"&lt;="&amp;EOMONTH($BO1,0))</f>
        <v>0</v>
      </c>
      <c r="BP26" s="15">
        <f>SUMIFS(OvoTotal!AH:AH,OvoTotal!$I:$I,"&gt;="&amp;BP1,OvoTotal!$I:$I,"&lt;="&amp;EOMONTH($BP1,0))</f>
        <v>0</v>
      </c>
      <c r="BQ26" s="15">
        <f>SUMIFS(OvoTotal!AH:AH,OvoTotal!$I:$I,"&gt;="&amp;BQ1,OvoTotal!$I:$I,"&lt;="&amp;EOMONTH($BQ1,0))</f>
        <v>0</v>
      </c>
    </row>
    <row r="27" spans="1:69" outlineLevel="1" x14ac:dyDescent="0.15">
      <c r="A27" s="12" t="s">
        <v>53</v>
      </c>
      <c r="B27" s="14" t="str">
        <f>OvoTotal!AI2</f>
        <v>AAA 1 001</v>
      </c>
      <c r="C27" s="15">
        <f>SUMIFS(OvoTotal!AI:AI,OvoTotal!$I:$I,"&lt;="&amp;EOMONTH(OvoTotal!$I$3+360,0),OvoTotal!$AW:$AW,Dados!$C1)</f>
        <v>0</v>
      </c>
      <c r="D27" s="15">
        <f>SUMIFS(OvoTotal!AI:AI,OvoTotal!$I:$I,"&lt;="&amp;EOMONTH(OvoTotal!$I$3+360,0),OvoTotal!$AW:$AW,Dados!$D1)</f>
        <v>0</v>
      </c>
      <c r="E27" s="15">
        <f>SUMIFS(OvoTotal!AI:AI,OvoTotal!$I:$I,"&lt;="&amp;EOMONTH(OvoTotal!$I$3+360,0),OvoTotal!$AW:$AW,Dados!$E1)</f>
        <v>0</v>
      </c>
      <c r="F27" s="15">
        <f>SUMIFS(OvoTotal!AI:AI,OvoTotal!$I:$I,"&lt;="&amp;EOMONTH(OvoTotal!$I$3+360,0),OvoTotal!$AW:$AW,Dados!$F1)</f>
        <v>0</v>
      </c>
      <c r="G27" s="15">
        <f>SUMIFS(OvoTotal!AI:AI,OvoTotal!$I:$I,"&lt;="&amp;EOMONTH(OvoTotal!$I$3+360,0),OvoTotal!$AW:$AW,Dados!$G1)</f>
        <v>0</v>
      </c>
      <c r="H27" s="15">
        <f>SUMIFS(OvoTotal!AI:AI,OvoTotal!$I:$I,"&lt;="&amp;EOMONTH(OvoTotal!$I$3+360,0),OvoTotal!$AW:$AW,Dados!$H1)</f>
        <v>0</v>
      </c>
      <c r="I27" s="15">
        <f>SUMIFS(OvoTotal!AI:AI,OvoTotal!$I:$I,"&lt;="&amp;EOMONTH(OvoTotal!$I$3+360,0),OvoTotal!$AW:$AW,Dados!$I1)</f>
        <v>0</v>
      </c>
      <c r="J27" s="15">
        <f>SUMIFS(OvoTotal!AI:AI,OvoTotal!$I:$I,"&lt;="&amp;EOMONTH(OvoTotal!$I$3+360,0),OvoTotal!$AW:$AW,Dados!$J1)</f>
        <v>0</v>
      </c>
      <c r="K27" s="15">
        <f>SUMIFS(OvoTotal!AI:AI,OvoTotal!$I:$I,"&lt;="&amp;EOMONTH(OvoTotal!$I$3+360,0),OvoTotal!$AW:$AW,Dados!$K1)</f>
        <v>0</v>
      </c>
      <c r="L27" s="15">
        <f>SUMIFS(OvoTotal!AI:AI,OvoTotal!$I:$I,"&lt;="&amp;EOMONTH(OvoTotal!$I$3+360,0),OvoTotal!$AW:$AW,Dados!$L1)</f>
        <v>0</v>
      </c>
      <c r="M27" s="15">
        <f>SUMIFS(OvoTotal!AI:AI,OvoTotal!$I:$I,"&lt;="&amp;EOMONTH(OvoTotal!$I$3+360,0),OvoTotal!$AW:$AW,Dados!$M1)</f>
        <v>0</v>
      </c>
      <c r="N27" s="15">
        <f>SUMIFS(OvoTotal!AI:AI,OvoTotal!$I:$I,"&lt;="&amp;EOMONTH(OvoTotal!$I$3+360,0),OvoTotal!$AW:$AW,Dados!$N1)</f>
        <v>0</v>
      </c>
      <c r="O27" s="15">
        <f>SUMIFS(OvoTotal!AI:AI,OvoTotal!$I:$I,"&lt;="&amp;EOMONTH(OvoTotal!$I$3+360,0),OvoTotal!$AW:$AW,Dados!$O1)</f>
        <v>0</v>
      </c>
      <c r="P27" s="15">
        <f>SUMIFS(OvoTotal!AI:AI,OvoTotal!$I:$I,"&lt;="&amp;EOMONTH(OvoTotal!$I$3+360,0),OvoTotal!$AW:$AW,Dados!$P1)</f>
        <v>0</v>
      </c>
      <c r="Q27" s="15">
        <f>SUMIFS(OvoTotal!AI:AI,OvoTotal!$I:$I,"&lt;="&amp;EOMONTH(OvoTotal!$I$3+360,0),OvoTotal!$AW:$AW,Dados!$Q1)</f>
        <v>0</v>
      </c>
      <c r="R27" s="15">
        <f>SUMIFS(OvoTotal!AI:AI,OvoTotal!$I:$I,"&lt;="&amp;EOMONTH(OvoTotal!$I$3+360,0),OvoTotal!$AW:$AW,Dados!$R1)</f>
        <v>0</v>
      </c>
      <c r="S27" s="15">
        <f>SUMIFS(OvoTotal!AI:AI,OvoTotal!$I:$I,"&lt;="&amp;EOMONTH(OvoTotal!$I$3+360,0),OvoTotal!$AW:$AW,Dados!$S1)</f>
        <v>0</v>
      </c>
      <c r="T27" s="15">
        <f>SUMIFS(OvoTotal!AI:AI,OvoTotal!$I:$I,"&lt;="&amp;EOMONTH(OvoTotal!$I$3+360,0),OvoTotal!$AW:$AW,Dados!$T1)</f>
        <v>0</v>
      </c>
      <c r="U27" s="15">
        <f>SUMIFS(OvoTotal!AI:AI,OvoTotal!$I:$I,"&lt;="&amp;EOMONTH(OvoTotal!$I$3+360,0),OvoTotal!$AW:$AW,Dados!$U1)</f>
        <v>0</v>
      </c>
      <c r="V27" s="15">
        <f>SUMIFS(OvoTotal!AI:AI,OvoTotal!$I:$I,"&lt;="&amp;EOMONTH(OvoTotal!$I$3+360,0),OvoTotal!$AW:$AW,Dados!$V1)</f>
        <v>0</v>
      </c>
      <c r="W27" s="15">
        <f>SUMIFS(OvoTotal!AI:AI,OvoTotal!$I:$I,"&lt;="&amp;EOMONTH(OvoTotal!$I$3+360,0),OvoTotal!$AW:$AW,Dados!$W1)</f>
        <v>0</v>
      </c>
      <c r="X27" s="15">
        <f>SUMIFS(OvoTotal!AI:AI,OvoTotal!$I:$I,"&lt;="&amp;EOMONTH(OvoTotal!$I$3+360,0),OvoTotal!$AW:$AW,Dados!$X1)</f>
        <v>0</v>
      </c>
      <c r="Y27" s="15">
        <f>SUMIFS(OvoTotal!AI:AI,OvoTotal!$I:$I,"&lt;="&amp;EOMONTH(OvoTotal!$I$3+360,0),OvoTotal!$AW:$AW,Dados!$Y1)</f>
        <v>0</v>
      </c>
      <c r="Z27" s="15">
        <f>SUMIFS(OvoTotal!AI:AI,OvoTotal!$I:$I,"&lt;="&amp;EOMONTH(OvoTotal!$I$3+360,0),OvoTotal!$AW:$AW,Dados!$Z1)</f>
        <v>0</v>
      </c>
      <c r="AA27" s="15">
        <f>SUMIFS(OvoTotal!AI:AI,OvoTotal!$I:$I,"&lt;="&amp;EOMONTH(OvoTotal!$I$3+360,0),OvoTotal!$AW:$AW,Dados!$AA1)</f>
        <v>0</v>
      </c>
      <c r="AB27" s="15">
        <f>SUMIFS(OvoTotal!AI:AI,OvoTotal!$I:$I,"&lt;="&amp;EOMONTH(OvoTotal!$I$3+360,0),OvoTotal!$AW:$AW,Dados!$AB1)</f>
        <v>0</v>
      </c>
      <c r="AC27" s="15">
        <f>SUMIFS(OvoTotal!AI:AI,OvoTotal!$I:$I,"&lt;="&amp;EOMONTH(OvoTotal!$I$3+360,0),OvoTotal!$AW:$AW,Dados!$AC1)</f>
        <v>0</v>
      </c>
      <c r="AD27" s="15">
        <f>SUMIFS(OvoTotal!AI:AI,OvoTotal!$I:$I,"&lt;="&amp;EOMONTH(OvoTotal!$I$3+360,0),OvoTotal!$AW:$AW,Dados!$AD1)</f>
        <v>0</v>
      </c>
      <c r="AE27" s="15">
        <f>SUMIFS(OvoTotal!AI:AI,OvoTotal!$I:$I,"&lt;="&amp;EOMONTH(OvoTotal!$I$3+360,0),OvoTotal!$AW:$AW,Dados!$AE1)</f>
        <v>0</v>
      </c>
      <c r="AF27" s="15">
        <f>SUMIFS(OvoTotal!AI:AI,OvoTotal!$I:$I,"&lt;="&amp;EOMONTH(OvoTotal!$I$3+360,0),OvoTotal!$AW:$AW,Dados!$AF1)</f>
        <v>0</v>
      </c>
      <c r="AG27" s="15">
        <f>SUMIFS(OvoTotal!AI:AI,OvoTotal!$I:$I,"&lt;="&amp;EOMONTH(OvoTotal!$I$3+360,0),OvoTotal!$AW:$AW,Dados!$AG1)</f>
        <v>0</v>
      </c>
      <c r="AH27" s="15">
        <f>SUMIFS(OvoTotal!AI:AI,OvoTotal!$I:$I,"&lt;="&amp;EOMONTH(OvoTotal!$I$3+360,0),OvoTotal!$AW:$AW,Dados!$AH1)</f>
        <v>0</v>
      </c>
      <c r="AI27" s="15">
        <f>SUMIFS(OvoTotal!AI:AI,OvoTotal!$I:$I,"&lt;="&amp;EOMONTH(OvoTotal!$I$3+360,0),OvoTotal!$AW:$AW,Dados!$AI1)</f>
        <v>0</v>
      </c>
      <c r="AJ27" s="15">
        <f>SUMIFS(OvoTotal!AI:AI,OvoTotal!$I:$I,"&lt;="&amp;EOMONTH(OvoTotal!$I$3+360,0),OvoTotal!$AW:$AW,Dados!$AJ1)</f>
        <v>0</v>
      </c>
      <c r="AK27" s="33">
        <f>SUMIFS(OvoTotal!AI:AI,OvoTotal!$I:$I,"&lt;="&amp;EOMONTH(OvoTotal!$I$3+360,0),OvoTotal!$AW:$AW,Dados!$AK1)</f>
        <v>0</v>
      </c>
      <c r="AL27" s="15">
        <f>SUMIFS(OvoTotal!AI:AI,OvoTotal!$I:$I,"&lt;="&amp;EOMONTH(OvoTotal!$I$3+360,0),OvoTotal!$AW:$AW,Dados!$AL1)</f>
        <v>0</v>
      </c>
      <c r="AM27" s="15">
        <f>SUMIFS(OvoTotal!AI:AI,OvoTotal!$I:$I,"&lt;="&amp;EOMONTH(OvoTotal!$I$3+360,0),OvoTotal!$AW:$AW,Dados!$AM1)</f>
        <v>0</v>
      </c>
      <c r="AN27" s="15">
        <f>SUMIFS(OvoTotal!AI:AI,OvoTotal!$I:$I,"&lt;="&amp;EOMONTH(OvoTotal!$I$3+360,0),OvoTotal!$AW:$AW,Dados!$AN1)</f>
        <v>0</v>
      </c>
      <c r="AO27" s="15">
        <f>SUMIFS(OvoTotal!AI:AI,OvoTotal!$I:$I,"&lt;="&amp;EOMONTH(OvoTotal!$I$3+360,0),OvoTotal!$AW:$AW,Dados!$AO1)</f>
        <v>0</v>
      </c>
      <c r="AP27" s="15">
        <f>SUMIFS(OvoTotal!AI:AI,OvoTotal!$I:$I,"&lt;="&amp;EOMONTH(OvoTotal!$I$3+360,0),OvoTotal!$AW:$AW,Dados!$AP1)</f>
        <v>0</v>
      </c>
      <c r="AQ27" s="33">
        <f>SUMIFS(OvoTotal!AI:AI,OvoTotal!$I:$I,"&lt;="&amp;EOMONTH(OvoTotal!$I$3+360,0),OvoTotal!$AW:$AW,Dados!$AQ1)</f>
        <v>0</v>
      </c>
      <c r="AR27" s="15">
        <f>SUMIFS(OvoTotal!AI:AI,OvoTotal!$I:$I,"&lt;="&amp;EOMONTH(OvoTotal!$I$3+360,0),OvoTotal!$AW:$AW,Dados!$AR1)</f>
        <v>0</v>
      </c>
      <c r="AS27" s="15">
        <f>SUMIFS(OvoTotal!AI:AI,OvoTotal!$I:$I,"&lt;="&amp;EOMONTH(OvoTotal!$I$3+360,0),OvoTotal!$AW:$AW,Dados!$AS1)</f>
        <v>0</v>
      </c>
      <c r="AT27" s="15">
        <f>SUMIFS(OvoTotal!AI:AI,OvoTotal!$I:$I,"&lt;="&amp;EOMONTH(OvoTotal!$I$3+360,0),OvoTotal!$AW:$AW,Dados!$AT1)</f>
        <v>0</v>
      </c>
      <c r="AU27" s="15">
        <f>SUMIFS(OvoTotal!AI:AI,OvoTotal!$I:$I,"&lt;="&amp;EOMONTH(OvoTotal!$I$3+360,0),OvoTotal!$AW:$AW,Dados!$AU1)</f>
        <v>0</v>
      </c>
      <c r="AV27" s="15">
        <f>SUMIFS(OvoTotal!AI:AI,OvoTotal!$I:$I,"&lt;="&amp;EOMONTH(OvoTotal!$I$3+360,0),OvoTotal!$AW:$AW,Dados!$AV1)</f>
        <v>0</v>
      </c>
      <c r="AW27" s="15">
        <f>SUMIFS(OvoTotal!AI:AI,OvoTotal!$I:$I,"&lt;="&amp;EOMONTH(OvoTotal!$I$3+360,0),OvoTotal!$AW:$AW,Dados!$AW1)</f>
        <v>0</v>
      </c>
      <c r="AX27" s="15">
        <f>SUMIFS(OvoTotal!AI:AI,OvoTotal!$I:$I,"&lt;="&amp;EOMONTH(OvoTotal!$I$3+360,0),OvoTotal!$AW:$AW,Dados!$AX1)</f>
        <v>0</v>
      </c>
      <c r="AY27" s="15">
        <f>SUMIFS(OvoTotal!AI:AI,OvoTotal!$I:$I,"&lt;="&amp;EOMONTH(OvoTotal!$I$3+360,0),OvoTotal!$AW:$AW,Dados!$AY1)</f>
        <v>0</v>
      </c>
      <c r="AZ27" s="15">
        <f>SUMIFS(OvoTotal!AI:AI,OvoTotal!$I:$I,"&lt;="&amp;EOMONTH(OvoTotal!$I$3+360,0),OvoTotal!$AW:$AW,Dados!$AZ1)</f>
        <v>0</v>
      </c>
      <c r="BA27" s="15">
        <f>SUMIFS(OvoTotal!AI:AI,OvoTotal!$I:$I,"&lt;="&amp;EOMONTH(OvoTotal!$I$3+360,0),OvoTotal!$AW:$AW,Dados!$BA1)</f>
        <v>0</v>
      </c>
      <c r="BB27" s="15">
        <f>SUMIFS(OvoTotal!AI:AI,OvoTotal!$I:$I,"&lt;="&amp;EOMONTH(OvoTotal!$I$3+360,0),OvoTotal!$AW:$AW,Dados!$BB1)</f>
        <v>0</v>
      </c>
      <c r="BC27" s="15">
        <f>SUMIFS(OvoTotal!AI:AI,OvoTotal!$I:$I,"&lt;="&amp;EOMONTH(OvoTotal!$I$3+360,0),OvoTotal!$AW:$AW,Dados!$BC1)</f>
        <v>0</v>
      </c>
      <c r="BD27" s="15">
        <f>SUMIFS(OvoTotal!AI:AI,OvoTotal!$I:$I,"&lt;="&amp;EOMONTH(OvoTotal!$I$3+360,0),OvoTotal!$AW:$AW,Dados!$BD1)</f>
        <v>0</v>
      </c>
      <c r="BF27" s="15">
        <f>SUMIFS(OvoTotal!AI:AI,OvoTotal!$I:$I,"&gt;="&amp;BF1,OvoTotal!$I:$I,"&lt;="&amp;EOMONTH($BF1,0))</f>
        <v>0</v>
      </c>
      <c r="BG27" s="15">
        <f>SUMIFS(OvoTotal!AI:AI,OvoTotal!$I:$I,"&gt;="&amp;BG1,OvoTotal!$I:$I,"&lt;="&amp;EOMONTH($BG1,0))</f>
        <v>0</v>
      </c>
      <c r="BH27" s="15">
        <f>SUMIFS(OvoTotal!AI:AI,OvoTotal!$I:$I,"&gt;="&amp;BH1,OvoTotal!$I:$I,"&lt;="&amp;EOMONTH($BH1,0))</f>
        <v>0</v>
      </c>
      <c r="BI27" s="15">
        <f>SUMIFS(OvoTotal!AI:AI,OvoTotal!$I:$I,"&gt;="&amp;BI1,OvoTotal!$I:$I,"&lt;="&amp;EOMONTH($BI1,0))</f>
        <v>0</v>
      </c>
      <c r="BJ27" s="15">
        <f>SUMIFS(OvoTotal!AI:AI,OvoTotal!$I:$I,"&gt;="&amp;BJ1,OvoTotal!$I:$I,"&lt;="&amp;EOMONTH($BJ1,0))</f>
        <v>0</v>
      </c>
      <c r="BK27" s="15">
        <f>SUMIFS(OvoTotal!AI:AI,OvoTotal!$I:$I,"&gt;="&amp;BK1,OvoTotal!$I:$I,"&lt;="&amp;EOMONTH($BK1,0))</f>
        <v>0</v>
      </c>
      <c r="BL27" s="15">
        <f>SUMIFS(OvoTotal!AI:AI,OvoTotal!$I:$I,"&gt;="&amp;BL1,OvoTotal!$I:$I,"&lt;="&amp;EOMONTH($BL1,0))</f>
        <v>0</v>
      </c>
      <c r="BM27" s="15">
        <f>SUMIFS(OvoTotal!AI:AI,OvoTotal!$I:$I,"&gt;="&amp;BM1,OvoTotal!$I:$I,"&lt;="&amp;EOMONTH($BM1,0))</f>
        <v>0</v>
      </c>
      <c r="BN27" s="15">
        <f>SUMIFS(OvoTotal!AI:AI,OvoTotal!$I:$I,"&gt;="&amp;BN1,OvoTotal!$I:$I,"&lt;="&amp;EOMONTH($BN1,0))</f>
        <v>0</v>
      </c>
      <c r="BO27" s="15">
        <f>SUMIFS(OvoTotal!AI:AI,OvoTotal!$I:$I,"&gt;="&amp;BO1,OvoTotal!$I:$I,"&lt;="&amp;EOMONTH($BO1,0))</f>
        <v>0</v>
      </c>
      <c r="BP27" s="15">
        <f>SUMIFS(OvoTotal!AI:AI,OvoTotal!$I:$I,"&gt;="&amp;BP1,OvoTotal!$I:$I,"&lt;="&amp;EOMONTH($BP1,0))</f>
        <v>0</v>
      </c>
      <c r="BQ27" s="15">
        <f>SUMIFS(OvoTotal!AI:AI,OvoTotal!$I:$I,"&gt;="&amp;BQ1,OvoTotal!$I:$I,"&lt;="&amp;EOMONTH($BQ1,0))</f>
        <v>0</v>
      </c>
    </row>
    <row r="28" spans="1:69" outlineLevel="1" x14ac:dyDescent="0.15">
      <c r="A28" s="12" t="s">
        <v>53</v>
      </c>
      <c r="B28" s="14" t="str">
        <f>OvoTotal!AJ2</f>
        <v>AAA 1 001</v>
      </c>
      <c r="C28" s="15">
        <f>SUMIFS(OvoTotal!AJ:AJ,OvoTotal!$I:$I,"&lt;="&amp;EOMONTH(OvoTotal!$I$3+360,0),OvoTotal!$AW:$AW,Dados!$C1)</f>
        <v>0</v>
      </c>
      <c r="D28" s="15">
        <f>SUMIFS(OvoTotal!AJ:AJ,OvoTotal!$I:$I,"&lt;="&amp;EOMONTH(OvoTotal!$I$3+360,0),OvoTotal!$AW:$AW,Dados!$D1)</f>
        <v>0</v>
      </c>
      <c r="E28" s="15">
        <f>SUMIFS(OvoTotal!AJ:AJ,OvoTotal!$I:$I,"&lt;="&amp;EOMONTH(OvoTotal!$I$3+360,0),OvoTotal!$AW:$AW,Dados!$E1)</f>
        <v>0</v>
      </c>
      <c r="F28" s="15">
        <f>SUMIFS(OvoTotal!AJ:AJ,OvoTotal!$I:$I,"&lt;="&amp;EOMONTH(OvoTotal!$I$3+360,0),OvoTotal!$AW:$AW,Dados!$F1)</f>
        <v>0</v>
      </c>
      <c r="G28" s="15">
        <f>SUMIFS(OvoTotal!AJ:AJ,OvoTotal!$I:$I,"&lt;="&amp;EOMONTH(OvoTotal!$I$3+360,0),OvoTotal!$AW:$AW,Dados!$G1)</f>
        <v>0</v>
      </c>
      <c r="H28" s="15">
        <f>SUMIFS(OvoTotal!AJ:AJ,OvoTotal!$I:$I,"&lt;="&amp;EOMONTH(OvoTotal!$I$3+360,0),OvoTotal!$AW:$AW,Dados!$H1)</f>
        <v>0</v>
      </c>
      <c r="I28" s="15">
        <f>SUMIFS(OvoTotal!AJ:AJ,OvoTotal!$I:$I,"&lt;="&amp;EOMONTH(OvoTotal!$I$3+360,0),OvoTotal!$AW:$AW,Dados!$I1)</f>
        <v>0</v>
      </c>
      <c r="J28" s="15">
        <f>SUMIFS(OvoTotal!AJ:AJ,OvoTotal!$I:$I,"&lt;="&amp;EOMONTH(OvoTotal!$I$3+360,0),OvoTotal!$AW:$AW,Dados!$J1)</f>
        <v>0</v>
      </c>
      <c r="K28" s="15">
        <f>SUMIFS(OvoTotal!AJ:AJ,OvoTotal!$I:$I,"&lt;="&amp;EOMONTH(OvoTotal!$I$3+360,0),OvoTotal!$AW:$AW,Dados!$K1)</f>
        <v>0</v>
      </c>
      <c r="L28" s="15">
        <f>SUMIFS(OvoTotal!AJ:AJ,OvoTotal!$I:$I,"&lt;="&amp;EOMONTH(OvoTotal!$I$3+360,0),OvoTotal!$AW:$AW,Dados!$L1)</f>
        <v>0</v>
      </c>
      <c r="M28" s="15">
        <f>SUMIFS(OvoTotal!AJ:AJ,OvoTotal!$I:$I,"&lt;="&amp;EOMONTH(OvoTotal!$I$3+360,0),OvoTotal!$AW:$AW,Dados!$M1)</f>
        <v>0</v>
      </c>
      <c r="N28" s="15">
        <f>SUMIFS(OvoTotal!AJ:AJ,OvoTotal!$I:$I,"&lt;="&amp;EOMONTH(OvoTotal!$I$3+360,0),OvoTotal!$AW:$AW,Dados!$N1)</f>
        <v>0</v>
      </c>
      <c r="O28" s="15">
        <f>SUMIFS(OvoTotal!AJ:AJ,OvoTotal!$I:$I,"&lt;="&amp;EOMONTH(OvoTotal!$I$3+360,0),OvoTotal!$AW:$AW,Dados!$O1)</f>
        <v>0</v>
      </c>
      <c r="P28" s="15">
        <f>SUMIFS(OvoTotal!AJ:AJ,OvoTotal!$I:$I,"&lt;="&amp;EOMONTH(OvoTotal!$I$3+360,0),OvoTotal!$AW:$AW,Dados!$P1)</f>
        <v>0</v>
      </c>
      <c r="Q28" s="15">
        <f>SUMIFS(OvoTotal!AJ:AJ,OvoTotal!$I:$I,"&lt;="&amp;EOMONTH(OvoTotal!$I$3+360,0),OvoTotal!$AW:$AW,Dados!$Q1)</f>
        <v>0</v>
      </c>
      <c r="R28" s="15">
        <f>SUMIFS(OvoTotal!AJ:AJ,OvoTotal!$I:$I,"&lt;="&amp;EOMONTH(OvoTotal!$I$3+360,0),OvoTotal!$AW:$AW,Dados!$R1)</f>
        <v>0</v>
      </c>
      <c r="S28" s="15">
        <f>SUMIFS(OvoTotal!AJ:AJ,OvoTotal!$I:$I,"&lt;="&amp;EOMONTH(OvoTotal!$I$3+360,0),OvoTotal!$AW:$AW,Dados!$S1)</f>
        <v>0</v>
      </c>
      <c r="T28" s="15">
        <f>SUMIFS(OvoTotal!AJ:AJ,OvoTotal!$I:$I,"&lt;="&amp;EOMONTH(OvoTotal!$I$3+360,0),OvoTotal!$AW:$AW,Dados!$T1)</f>
        <v>0</v>
      </c>
      <c r="U28" s="15">
        <f>SUMIFS(OvoTotal!AJ:AJ,OvoTotal!$I:$I,"&lt;="&amp;EOMONTH(OvoTotal!$I$3+360,0),OvoTotal!$AW:$AW,Dados!$U1)</f>
        <v>0</v>
      </c>
      <c r="V28" s="15">
        <f>SUMIFS(OvoTotal!AJ:AJ,OvoTotal!$I:$I,"&lt;="&amp;EOMONTH(OvoTotal!$I$3+360,0),OvoTotal!$AW:$AW,Dados!$V1)</f>
        <v>0</v>
      </c>
      <c r="W28" s="15">
        <f>SUMIFS(OvoTotal!AJ:AJ,OvoTotal!$I:$I,"&lt;="&amp;EOMONTH(OvoTotal!$I$3+360,0),OvoTotal!$AW:$AW,Dados!$W1)</f>
        <v>0</v>
      </c>
      <c r="X28" s="15">
        <f>SUMIFS(OvoTotal!AJ:AJ,OvoTotal!$I:$I,"&lt;="&amp;EOMONTH(OvoTotal!$I$3+360,0),OvoTotal!$AW:$AW,Dados!$X1)</f>
        <v>0</v>
      </c>
      <c r="Y28" s="15">
        <f>SUMIFS(OvoTotal!AJ:AJ,OvoTotal!$I:$I,"&lt;="&amp;EOMONTH(OvoTotal!$I$3+360,0),OvoTotal!$AW:$AW,Dados!$Y1)</f>
        <v>0</v>
      </c>
      <c r="Z28" s="15">
        <f>SUMIFS(OvoTotal!AJ:AJ,OvoTotal!$I:$I,"&lt;="&amp;EOMONTH(OvoTotal!$I$3+360,0),OvoTotal!$AW:$AW,Dados!$Z1)</f>
        <v>0</v>
      </c>
      <c r="AA28" s="15">
        <f>SUMIFS(OvoTotal!AJ:AJ,OvoTotal!$I:$I,"&lt;="&amp;EOMONTH(OvoTotal!$I$3+360,0),OvoTotal!$AW:$AW,Dados!$AA1)</f>
        <v>0</v>
      </c>
      <c r="AB28" s="15">
        <f>SUMIFS(OvoTotal!AJ:AJ,OvoTotal!$I:$I,"&lt;="&amp;EOMONTH(OvoTotal!$I$3+360,0),OvoTotal!$AW:$AW,Dados!$AB1)</f>
        <v>0</v>
      </c>
      <c r="AC28" s="15">
        <f>SUMIFS(OvoTotal!AJ:AJ,OvoTotal!$I:$I,"&lt;="&amp;EOMONTH(OvoTotal!$I$3+360,0),OvoTotal!$AW:$AW,Dados!$AC1)</f>
        <v>0</v>
      </c>
      <c r="AD28" s="15">
        <f>SUMIFS(OvoTotal!AJ:AJ,OvoTotal!$I:$I,"&lt;="&amp;EOMONTH(OvoTotal!$I$3+360,0),OvoTotal!$AW:$AW,Dados!$AD1)</f>
        <v>0</v>
      </c>
      <c r="AE28" s="15">
        <f>SUMIFS(OvoTotal!AJ:AJ,OvoTotal!$I:$I,"&lt;="&amp;EOMONTH(OvoTotal!$I$3+360,0),OvoTotal!$AW:$AW,Dados!$AE1)</f>
        <v>0</v>
      </c>
      <c r="AF28" s="15">
        <f>SUMIFS(OvoTotal!AJ:AJ,OvoTotal!$I:$I,"&lt;="&amp;EOMONTH(OvoTotal!$I$3+360,0),OvoTotal!$AW:$AW,Dados!$AF1)</f>
        <v>0</v>
      </c>
      <c r="AG28" s="15">
        <f>SUMIFS(OvoTotal!AJ:AJ,OvoTotal!$I:$I,"&lt;="&amp;EOMONTH(OvoTotal!$I$3+360,0),OvoTotal!$AW:$AW,Dados!$AG1)</f>
        <v>0</v>
      </c>
      <c r="AH28" s="15">
        <f>SUMIFS(OvoTotal!AJ:AJ,OvoTotal!$I:$I,"&lt;="&amp;EOMONTH(OvoTotal!$I$3+360,0),OvoTotal!$AW:$AW,Dados!$AH1)</f>
        <v>0</v>
      </c>
      <c r="AI28" s="15">
        <f>SUMIFS(OvoTotal!AJ:AJ,OvoTotal!$I:$I,"&lt;="&amp;EOMONTH(OvoTotal!$I$3+360,0),OvoTotal!$AW:$AW,Dados!$AI1)</f>
        <v>0</v>
      </c>
      <c r="AJ28" s="15">
        <f>SUMIFS(OvoTotal!AJ:AJ,OvoTotal!$I:$I,"&lt;="&amp;EOMONTH(OvoTotal!$I$3+360,0),OvoTotal!$AW:$AW,Dados!$AJ1)</f>
        <v>0</v>
      </c>
      <c r="AK28" s="33">
        <f>SUMIFS(OvoTotal!AJ:AJ,OvoTotal!$I:$I,"&lt;="&amp;EOMONTH(OvoTotal!$I$3+360,0),OvoTotal!$AW:$AW,Dados!$AK1)</f>
        <v>0</v>
      </c>
      <c r="AL28" s="15">
        <f>SUMIFS(OvoTotal!AJ:AJ,OvoTotal!$I:$I,"&lt;="&amp;EOMONTH(OvoTotal!$I$3+360,0),OvoTotal!$AW:$AW,Dados!$AL1)</f>
        <v>0</v>
      </c>
      <c r="AM28" s="15">
        <f>SUMIFS(OvoTotal!AJ:AJ,OvoTotal!$I:$I,"&lt;="&amp;EOMONTH(OvoTotal!$I$3+360,0),OvoTotal!$AW:$AW,Dados!$AM1)</f>
        <v>0</v>
      </c>
      <c r="AN28" s="15">
        <f>SUMIFS(OvoTotal!AJ:AJ,OvoTotal!$I:$I,"&lt;="&amp;EOMONTH(OvoTotal!$I$3+360,0),OvoTotal!$AW:$AW,Dados!$AN1)</f>
        <v>0</v>
      </c>
      <c r="AO28" s="15">
        <f>SUMIFS(OvoTotal!AJ:AJ,OvoTotal!$I:$I,"&lt;="&amp;EOMONTH(OvoTotal!$I$3+360,0),OvoTotal!$AW:$AW,Dados!$AO1)</f>
        <v>0</v>
      </c>
      <c r="AP28" s="15">
        <f>SUMIFS(OvoTotal!AJ:AJ,OvoTotal!$I:$I,"&lt;="&amp;EOMONTH(OvoTotal!$I$3+360,0),OvoTotal!$AW:$AW,Dados!$AP1)</f>
        <v>0</v>
      </c>
      <c r="AQ28" s="33">
        <f>SUMIFS(OvoTotal!AJ:AJ,OvoTotal!$I:$I,"&lt;="&amp;EOMONTH(OvoTotal!$I$3+360,0),OvoTotal!$AW:$AW,Dados!$AQ1)</f>
        <v>0</v>
      </c>
      <c r="AR28" s="15">
        <f>SUMIFS(OvoTotal!AJ:AJ,OvoTotal!$I:$I,"&lt;="&amp;EOMONTH(OvoTotal!$I$3+360,0),OvoTotal!$AW:$AW,Dados!$AR1)</f>
        <v>0</v>
      </c>
      <c r="AS28" s="15">
        <f>SUMIFS(OvoTotal!AJ:AJ,OvoTotal!$I:$I,"&lt;="&amp;EOMONTH(OvoTotal!$I$3+360,0),OvoTotal!$AW:$AW,Dados!$AS1)</f>
        <v>0</v>
      </c>
      <c r="AT28" s="15">
        <f>SUMIFS(OvoTotal!AJ:AJ,OvoTotal!$I:$I,"&lt;="&amp;EOMONTH(OvoTotal!$I$3+360,0),OvoTotal!$AW:$AW,Dados!$AT1)</f>
        <v>0</v>
      </c>
      <c r="AU28" s="15">
        <f>SUMIFS(OvoTotal!AJ:AJ,OvoTotal!$I:$I,"&lt;="&amp;EOMONTH(OvoTotal!$I$3+360,0),OvoTotal!$AW:$AW,Dados!$AU1)</f>
        <v>0</v>
      </c>
      <c r="AV28" s="15">
        <f>SUMIFS(OvoTotal!AJ:AJ,OvoTotal!$I:$I,"&lt;="&amp;EOMONTH(OvoTotal!$I$3+360,0),OvoTotal!$AW:$AW,Dados!$AV1)</f>
        <v>0</v>
      </c>
      <c r="AW28" s="15">
        <f>SUMIFS(OvoTotal!AJ:AJ,OvoTotal!$I:$I,"&lt;="&amp;EOMONTH(OvoTotal!$I$3+360,0),OvoTotal!$AW:$AW,Dados!$AW1)</f>
        <v>0</v>
      </c>
      <c r="AX28" s="15">
        <f>SUMIFS(OvoTotal!AJ:AJ,OvoTotal!$I:$I,"&lt;="&amp;EOMONTH(OvoTotal!$I$3+360,0),OvoTotal!$AW:$AW,Dados!$AX1)</f>
        <v>0</v>
      </c>
      <c r="AY28" s="15">
        <f>SUMIFS(OvoTotal!AJ:AJ,OvoTotal!$I:$I,"&lt;="&amp;EOMONTH(OvoTotal!$I$3+360,0),OvoTotal!$AW:$AW,Dados!$AY1)</f>
        <v>0</v>
      </c>
      <c r="AZ28" s="15">
        <f>SUMIFS(OvoTotal!AJ:AJ,OvoTotal!$I:$I,"&lt;="&amp;EOMONTH(OvoTotal!$I$3+360,0),OvoTotal!$AW:$AW,Dados!$AZ1)</f>
        <v>0</v>
      </c>
      <c r="BA28" s="15">
        <f>SUMIFS(OvoTotal!AJ:AJ,OvoTotal!$I:$I,"&lt;="&amp;EOMONTH(OvoTotal!$I$3+360,0),OvoTotal!$AW:$AW,Dados!$BA1)</f>
        <v>0</v>
      </c>
      <c r="BB28" s="15">
        <f>SUMIFS(OvoTotal!AJ:AJ,OvoTotal!$I:$I,"&lt;="&amp;EOMONTH(OvoTotal!$I$3+360,0),OvoTotal!$AW:$AW,Dados!$BB1)</f>
        <v>0</v>
      </c>
      <c r="BC28" s="15">
        <f>SUMIFS(OvoTotal!AJ:AJ,OvoTotal!$I:$I,"&lt;="&amp;EOMONTH(OvoTotal!$I$3+360,0),OvoTotal!$AW:$AW,Dados!$BC1)</f>
        <v>0</v>
      </c>
      <c r="BD28" s="15">
        <f>SUMIFS(OvoTotal!AJ:AJ,OvoTotal!$I:$I,"&lt;="&amp;EOMONTH(OvoTotal!$I$3+360,0),OvoTotal!$AW:$AW,Dados!$BD1)</f>
        <v>0</v>
      </c>
      <c r="BF28" s="15">
        <f>SUMIFS(OvoTotal!AJ:AJ,OvoTotal!$I:$I,"&gt;="&amp;BF1,OvoTotal!$I:$I,"&lt;="&amp;EOMONTH($BF1,0))</f>
        <v>0</v>
      </c>
      <c r="BG28" s="15">
        <f>SUMIFS(OvoTotal!AJ:AJ,OvoTotal!$I:$I,"&gt;="&amp;BG1,OvoTotal!$I:$I,"&lt;="&amp;EOMONTH($BG1,0))</f>
        <v>0</v>
      </c>
      <c r="BH28" s="15">
        <f>SUMIFS(OvoTotal!AJ:AJ,OvoTotal!$I:$I,"&gt;="&amp;BH1,OvoTotal!$I:$I,"&lt;="&amp;EOMONTH($BH1,0))</f>
        <v>0</v>
      </c>
      <c r="BI28" s="15">
        <f>SUMIFS(OvoTotal!AJ:AJ,OvoTotal!$I:$I,"&gt;="&amp;BI1,OvoTotal!$I:$I,"&lt;="&amp;EOMONTH($BI1,0))</f>
        <v>0</v>
      </c>
      <c r="BJ28" s="15">
        <f>SUMIFS(OvoTotal!AJ:AJ,OvoTotal!$I:$I,"&gt;="&amp;BJ1,OvoTotal!$I:$I,"&lt;="&amp;EOMONTH($BJ1,0))</f>
        <v>0</v>
      </c>
      <c r="BK28" s="15">
        <f>SUMIFS(OvoTotal!AJ:AJ,OvoTotal!$I:$I,"&gt;="&amp;BK1,OvoTotal!$I:$I,"&lt;="&amp;EOMONTH($BK1,0))</f>
        <v>0</v>
      </c>
      <c r="BL28" s="15">
        <f>SUMIFS(OvoTotal!AJ:AJ,OvoTotal!$I:$I,"&gt;="&amp;BL1,OvoTotal!$I:$I,"&lt;="&amp;EOMONTH($BL1,0))</f>
        <v>0</v>
      </c>
      <c r="BM28" s="15">
        <f>SUMIFS(OvoTotal!AJ:AJ,OvoTotal!$I:$I,"&gt;="&amp;BM1,OvoTotal!$I:$I,"&lt;="&amp;EOMONTH($BM1,0))</f>
        <v>0</v>
      </c>
      <c r="BN28" s="15">
        <f>SUMIFS(OvoTotal!AJ:AJ,OvoTotal!$I:$I,"&gt;="&amp;BN1,OvoTotal!$I:$I,"&lt;="&amp;EOMONTH($BN1,0))</f>
        <v>0</v>
      </c>
      <c r="BO28" s="15">
        <f>SUMIFS(OvoTotal!AJ:AJ,OvoTotal!$I:$I,"&gt;="&amp;BO1,OvoTotal!$I:$I,"&lt;="&amp;EOMONTH($BO1,0))</f>
        <v>0</v>
      </c>
      <c r="BP28" s="15">
        <f>SUMIFS(OvoTotal!AJ:AJ,OvoTotal!$I:$I,"&gt;="&amp;BP1,OvoTotal!$I:$I,"&lt;="&amp;EOMONTH($BP1,0))</f>
        <v>0</v>
      </c>
      <c r="BQ28" s="15">
        <f>SUMIFS(OvoTotal!AJ:AJ,OvoTotal!$I:$I,"&gt;="&amp;BQ1,OvoTotal!$I:$I,"&lt;="&amp;EOMONTH($BQ1,0))</f>
        <v>0</v>
      </c>
    </row>
    <row r="29" spans="1:69" outlineLevel="1" x14ac:dyDescent="0.15">
      <c r="A29" s="12" t="s">
        <v>53</v>
      </c>
      <c r="B29" s="14" t="str">
        <f>OvoTotal!AK2</f>
        <v>AAA 1 001</v>
      </c>
      <c r="C29" s="15">
        <f>SUMIFS(OvoTotal!AK:AK,OvoTotal!$I:$I,"&lt;="&amp;EOMONTH(OvoTotal!$I$3+360,0),OvoTotal!$AW:$AW,Dados!$C1)</f>
        <v>0</v>
      </c>
      <c r="D29" s="15">
        <f>SUMIFS(OvoTotal!AK:AK,OvoTotal!$I:$I,"&lt;="&amp;EOMONTH(OvoTotal!$I$3+360,0),OvoTotal!$AW:$AW,Dados!$D1)</f>
        <v>0</v>
      </c>
      <c r="E29" s="15">
        <f>SUMIFS(OvoTotal!AK:AK,OvoTotal!$I:$I,"&lt;="&amp;EOMONTH(OvoTotal!$I$3+360,0),OvoTotal!$AW:$AW,Dados!$E1)</f>
        <v>0</v>
      </c>
      <c r="F29" s="15">
        <f>SUMIFS(OvoTotal!AK:AK,OvoTotal!$I:$I,"&lt;="&amp;EOMONTH(OvoTotal!$I$3+360,0),OvoTotal!$AW:$AW,Dados!$F1)</f>
        <v>0</v>
      </c>
      <c r="G29" s="15">
        <f>SUMIFS(OvoTotal!AK:AK,OvoTotal!$I:$I,"&lt;="&amp;EOMONTH(OvoTotal!$I$3+360,0),OvoTotal!$AW:$AW,Dados!$G1)</f>
        <v>0</v>
      </c>
      <c r="H29" s="15">
        <f>SUMIFS(OvoTotal!AK:AK,OvoTotal!$I:$I,"&lt;="&amp;EOMONTH(OvoTotal!$I$3+360,0),OvoTotal!$AW:$AW,Dados!$H1)</f>
        <v>0</v>
      </c>
      <c r="I29" s="15">
        <f>SUMIFS(OvoTotal!AK:AK,OvoTotal!$I:$I,"&lt;="&amp;EOMONTH(OvoTotal!$I$3+360,0),OvoTotal!$AW:$AW,Dados!$I1)</f>
        <v>0</v>
      </c>
      <c r="J29" s="15">
        <f>SUMIFS(OvoTotal!AK:AK,OvoTotal!$I:$I,"&lt;="&amp;EOMONTH(OvoTotal!$I$3+360,0),OvoTotal!$AW:$AW,Dados!$J1)</f>
        <v>0</v>
      </c>
      <c r="K29" s="15">
        <f>SUMIFS(OvoTotal!AK:AK,OvoTotal!$I:$I,"&lt;="&amp;EOMONTH(OvoTotal!$I$3+360,0),OvoTotal!$AW:$AW,Dados!$K1)</f>
        <v>0</v>
      </c>
      <c r="L29" s="15">
        <f>SUMIFS(OvoTotal!AK:AK,OvoTotal!$I:$I,"&lt;="&amp;EOMONTH(OvoTotal!$I$3+360,0),OvoTotal!$AW:$AW,Dados!$L1)</f>
        <v>0</v>
      </c>
      <c r="M29" s="15">
        <f>SUMIFS(OvoTotal!AK:AK,OvoTotal!$I:$I,"&lt;="&amp;EOMONTH(OvoTotal!$I$3+360,0),OvoTotal!$AW:$AW,Dados!$M1)</f>
        <v>0</v>
      </c>
      <c r="N29" s="15">
        <f>SUMIFS(OvoTotal!AK:AK,OvoTotal!$I:$I,"&lt;="&amp;EOMONTH(OvoTotal!$I$3+360,0),OvoTotal!$AW:$AW,Dados!$N1)</f>
        <v>0</v>
      </c>
      <c r="O29" s="15">
        <f>SUMIFS(OvoTotal!AK:AK,OvoTotal!$I:$I,"&lt;="&amp;EOMONTH(OvoTotal!$I$3+360,0),OvoTotal!$AW:$AW,Dados!$O1)</f>
        <v>0</v>
      </c>
      <c r="P29" s="15">
        <f>SUMIFS(OvoTotal!AK:AK,OvoTotal!$I:$I,"&lt;="&amp;EOMONTH(OvoTotal!$I$3+360,0),OvoTotal!$AW:$AW,Dados!$P1)</f>
        <v>0</v>
      </c>
      <c r="Q29" s="15">
        <f>SUMIFS(OvoTotal!AK:AK,OvoTotal!$I:$I,"&lt;="&amp;EOMONTH(OvoTotal!$I$3+360,0),OvoTotal!$AW:$AW,Dados!$Q1)</f>
        <v>0</v>
      </c>
      <c r="R29" s="15">
        <f>SUMIFS(OvoTotal!AK:AK,OvoTotal!$I:$I,"&lt;="&amp;EOMONTH(OvoTotal!$I$3+360,0),OvoTotal!$AW:$AW,Dados!$R1)</f>
        <v>0</v>
      </c>
      <c r="S29" s="15">
        <f>SUMIFS(OvoTotal!AK:AK,OvoTotal!$I:$I,"&lt;="&amp;EOMONTH(OvoTotal!$I$3+360,0),OvoTotal!$AW:$AW,Dados!$S1)</f>
        <v>0</v>
      </c>
      <c r="T29" s="15">
        <f>SUMIFS(OvoTotal!AK:AK,OvoTotal!$I:$I,"&lt;="&amp;EOMONTH(OvoTotal!$I$3+360,0),OvoTotal!$AW:$AW,Dados!$T1)</f>
        <v>0</v>
      </c>
      <c r="U29" s="15">
        <f>SUMIFS(OvoTotal!AK:AK,OvoTotal!$I:$I,"&lt;="&amp;EOMONTH(OvoTotal!$I$3+360,0),OvoTotal!$AW:$AW,Dados!$U1)</f>
        <v>0</v>
      </c>
      <c r="V29" s="15">
        <f>SUMIFS(OvoTotal!AK:AK,OvoTotal!$I:$I,"&lt;="&amp;EOMONTH(OvoTotal!$I$3+360,0),OvoTotal!$AW:$AW,Dados!$V1)</f>
        <v>0</v>
      </c>
      <c r="W29" s="15">
        <f>SUMIFS(OvoTotal!AK:AK,OvoTotal!$I:$I,"&lt;="&amp;EOMONTH(OvoTotal!$I$3+360,0),OvoTotal!$AW:$AW,Dados!$W1)</f>
        <v>0</v>
      </c>
      <c r="X29" s="15">
        <f>SUMIFS(OvoTotal!AK:AK,OvoTotal!$I:$I,"&lt;="&amp;EOMONTH(OvoTotal!$I$3+360,0),OvoTotal!$AW:$AW,Dados!$X1)</f>
        <v>0</v>
      </c>
      <c r="Y29" s="15">
        <f>SUMIFS(OvoTotal!AK:AK,OvoTotal!$I:$I,"&lt;="&amp;EOMONTH(OvoTotal!$I$3+360,0),OvoTotal!$AW:$AW,Dados!$Y1)</f>
        <v>0</v>
      </c>
      <c r="Z29" s="15">
        <f>SUMIFS(OvoTotal!AK:AK,OvoTotal!$I:$I,"&lt;="&amp;EOMONTH(OvoTotal!$I$3+360,0),OvoTotal!$AW:$AW,Dados!$Z1)</f>
        <v>0</v>
      </c>
      <c r="AA29" s="15">
        <f>SUMIFS(OvoTotal!AK:AK,OvoTotal!$I:$I,"&lt;="&amp;EOMONTH(OvoTotal!$I$3+360,0),OvoTotal!$AW:$AW,Dados!$AA1)</f>
        <v>0</v>
      </c>
      <c r="AB29" s="15">
        <f>SUMIFS(OvoTotal!AK:AK,OvoTotal!$I:$I,"&lt;="&amp;EOMONTH(OvoTotal!$I$3+360,0),OvoTotal!$AW:$AW,Dados!$AB1)</f>
        <v>0</v>
      </c>
      <c r="AC29" s="15">
        <f>SUMIFS(OvoTotal!AK:AK,OvoTotal!$I:$I,"&lt;="&amp;EOMONTH(OvoTotal!$I$3+360,0),OvoTotal!$AW:$AW,Dados!$AC1)</f>
        <v>0</v>
      </c>
      <c r="AD29" s="15">
        <f>SUMIFS(OvoTotal!AK:AK,OvoTotal!$I:$I,"&lt;="&amp;EOMONTH(OvoTotal!$I$3+360,0),OvoTotal!$AW:$AW,Dados!$AD1)</f>
        <v>0</v>
      </c>
      <c r="AE29" s="15">
        <f>SUMIFS(OvoTotal!AK:AK,OvoTotal!$I:$I,"&lt;="&amp;EOMONTH(OvoTotal!$I$3+360,0),OvoTotal!$AW:$AW,Dados!$AE1)</f>
        <v>0</v>
      </c>
      <c r="AF29" s="15">
        <f>SUMIFS(OvoTotal!AK:AK,OvoTotal!$I:$I,"&lt;="&amp;EOMONTH(OvoTotal!$I$3+360,0),OvoTotal!$AW:$AW,Dados!$AF1)</f>
        <v>0</v>
      </c>
      <c r="AG29" s="15">
        <f>SUMIFS(OvoTotal!AK:AK,OvoTotal!$I:$I,"&lt;="&amp;EOMONTH(OvoTotal!$I$3+360,0),OvoTotal!$AW:$AW,Dados!$AG1)</f>
        <v>0</v>
      </c>
      <c r="AH29" s="15">
        <f>SUMIFS(OvoTotal!AK:AK,OvoTotal!$I:$I,"&lt;="&amp;EOMONTH(OvoTotal!$I$3+360,0),OvoTotal!$AW:$AW,Dados!$AH1)</f>
        <v>0</v>
      </c>
      <c r="AI29" s="15">
        <f>SUMIFS(OvoTotal!AK:AK,OvoTotal!$I:$I,"&lt;="&amp;EOMONTH(OvoTotal!$I$3+360,0),OvoTotal!$AW:$AW,Dados!$AI1)</f>
        <v>0</v>
      </c>
      <c r="AJ29" s="15">
        <f>SUMIFS(OvoTotal!AK:AK,OvoTotal!$I:$I,"&lt;="&amp;EOMONTH(OvoTotal!$I$3+360,0),OvoTotal!$AW:$AW,Dados!$AJ1)</f>
        <v>0</v>
      </c>
      <c r="AK29" s="33">
        <f>SUMIFS(OvoTotal!AK:AK,OvoTotal!$I:$I,"&lt;="&amp;EOMONTH(OvoTotal!$I$3+360,0),OvoTotal!$AW:$AW,Dados!$AK1)</f>
        <v>0</v>
      </c>
      <c r="AL29" s="15">
        <f>SUMIFS(OvoTotal!AK:AK,OvoTotal!$I:$I,"&lt;="&amp;EOMONTH(OvoTotal!$I$3+360,0),OvoTotal!$AW:$AW,Dados!$AL1)</f>
        <v>0</v>
      </c>
      <c r="AM29" s="15">
        <f>SUMIFS(OvoTotal!AK:AK,OvoTotal!$I:$I,"&lt;="&amp;EOMONTH(OvoTotal!$I$3+360,0),OvoTotal!$AW:$AW,Dados!$AM1)</f>
        <v>0</v>
      </c>
      <c r="AN29" s="15">
        <f>SUMIFS(OvoTotal!AK:AK,OvoTotal!$I:$I,"&lt;="&amp;EOMONTH(OvoTotal!$I$3+360,0),OvoTotal!$AW:$AW,Dados!$AN1)</f>
        <v>0</v>
      </c>
      <c r="AO29" s="15">
        <f>SUMIFS(OvoTotal!AK:AK,OvoTotal!$I:$I,"&lt;="&amp;EOMONTH(OvoTotal!$I$3+360,0),OvoTotal!$AW:$AW,Dados!$AO1)</f>
        <v>0</v>
      </c>
      <c r="AP29" s="15">
        <f>SUMIFS(OvoTotal!AK:AK,OvoTotal!$I:$I,"&lt;="&amp;EOMONTH(OvoTotal!$I$3+360,0),OvoTotal!$AW:$AW,Dados!$AP1)</f>
        <v>0</v>
      </c>
      <c r="AQ29" s="33">
        <f>SUMIFS(OvoTotal!AK:AK,OvoTotal!$I:$I,"&lt;="&amp;EOMONTH(OvoTotal!$I$3+360,0),OvoTotal!$AW:$AW,Dados!$AQ1)</f>
        <v>0</v>
      </c>
      <c r="AR29" s="15">
        <f>SUMIFS(OvoTotal!AK:AK,OvoTotal!$I:$I,"&lt;="&amp;EOMONTH(OvoTotal!$I$3+360,0),OvoTotal!$AW:$AW,Dados!$AR1)</f>
        <v>0</v>
      </c>
      <c r="AS29" s="15">
        <f>SUMIFS(OvoTotal!AK:AK,OvoTotal!$I:$I,"&lt;="&amp;EOMONTH(OvoTotal!$I$3+360,0),OvoTotal!$AW:$AW,Dados!$AS1)</f>
        <v>0</v>
      </c>
      <c r="AT29" s="15">
        <f>SUMIFS(OvoTotal!AK:AK,OvoTotal!$I:$I,"&lt;="&amp;EOMONTH(OvoTotal!$I$3+360,0),OvoTotal!$AW:$AW,Dados!$AT1)</f>
        <v>0</v>
      </c>
      <c r="AU29" s="15">
        <f>SUMIFS(OvoTotal!AK:AK,OvoTotal!$I:$I,"&lt;="&amp;EOMONTH(OvoTotal!$I$3+360,0),OvoTotal!$AW:$AW,Dados!$AU1)</f>
        <v>0</v>
      </c>
      <c r="AV29" s="15">
        <f>SUMIFS(OvoTotal!AK:AK,OvoTotal!$I:$I,"&lt;="&amp;EOMONTH(OvoTotal!$I$3+360,0),OvoTotal!$AW:$AW,Dados!$AV1)</f>
        <v>0</v>
      </c>
      <c r="AW29" s="15">
        <f>SUMIFS(OvoTotal!AK:AK,OvoTotal!$I:$I,"&lt;="&amp;EOMONTH(OvoTotal!$I$3+360,0),OvoTotal!$AW:$AW,Dados!$AW1)</f>
        <v>0</v>
      </c>
      <c r="AX29" s="15">
        <f>SUMIFS(OvoTotal!AK:AK,OvoTotal!$I:$I,"&lt;="&amp;EOMONTH(OvoTotal!$I$3+360,0),OvoTotal!$AW:$AW,Dados!$AX1)</f>
        <v>0</v>
      </c>
      <c r="AY29" s="15">
        <f>SUMIFS(OvoTotal!AK:AK,OvoTotal!$I:$I,"&lt;="&amp;EOMONTH(OvoTotal!$I$3+360,0),OvoTotal!$AW:$AW,Dados!$AY1)</f>
        <v>0</v>
      </c>
      <c r="AZ29" s="15">
        <f>SUMIFS(OvoTotal!AK:AK,OvoTotal!$I:$I,"&lt;="&amp;EOMONTH(OvoTotal!$I$3+360,0),OvoTotal!$AW:$AW,Dados!$AZ1)</f>
        <v>0</v>
      </c>
      <c r="BA29" s="15">
        <f>SUMIFS(OvoTotal!AK:AK,OvoTotal!$I:$I,"&lt;="&amp;EOMONTH(OvoTotal!$I$3+360,0),OvoTotal!$AW:$AW,Dados!$BA1)</f>
        <v>0</v>
      </c>
      <c r="BB29" s="15">
        <f>SUMIFS(OvoTotal!AK:AK,OvoTotal!$I:$I,"&lt;="&amp;EOMONTH(OvoTotal!$I$3+360,0),OvoTotal!$AW:$AW,Dados!$BB1)</f>
        <v>0</v>
      </c>
      <c r="BC29" s="15">
        <f>SUMIFS(OvoTotal!AK:AK,OvoTotal!$I:$I,"&lt;="&amp;EOMONTH(OvoTotal!$I$3+360,0),OvoTotal!$AW:$AW,Dados!$BC1)</f>
        <v>0</v>
      </c>
      <c r="BD29" s="15">
        <f>SUMIFS(OvoTotal!AK:AK,OvoTotal!$I:$I,"&lt;="&amp;EOMONTH(OvoTotal!$I$3+360,0),OvoTotal!$AW:$AW,Dados!$BD1)</f>
        <v>0</v>
      </c>
      <c r="BF29" s="15">
        <f>SUMIFS(OvoTotal!AK:AK,OvoTotal!$I:$I,"&gt;="&amp;BF1,OvoTotal!$I:$I,"&lt;="&amp;EOMONTH($BF1,0))</f>
        <v>0</v>
      </c>
      <c r="BG29" s="15">
        <f>SUMIFS(OvoTotal!AK:AK,OvoTotal!$I:$I,"&gt;="&amp;BG1,OvoTotal!$I:$I,"&lt;="&amp;EOMONTH($BG1,0))</f>
        <v>0</v>
      </c>
      <c r="BH29" s="15">
        <f>SUMIFS(OvoTotal!AK:AK,OvoTotal!$I:$I,"&gt;="&amp;BH1,OvoTotal!$I:$I,"&lt;="&amp;EOMONTH($BH1,0))</f>
        <v>0</v>
      </c>
      <c r="BI29" s="15">
        <f>SUMIFS(OvoTotal!AK:AK,OvoTotal!$I:$I,"&gt;="&amp;BI1,OvoTotal!$I:$I,"&lt;="&amp;EOMONTH($BI1,0))</f>
        <v>0</v>
      </c>
      <c r="BJ29" s="15">
        <f>SUMIFS(OvoTotal!AK:AK,OvoTotal!$I:$I,"&gt;="&amp;BJ1,OvoTotal!$I:$I,"&lt;="&amp;EOMONTH($BJ1,0))</f>
        <v>0</v>
      </c>
      <c r="BK29" s="15">
        <f>SUMIFS(OvoTotal!AK:AK,OvoTotal!$I:$I,"&gt;="&amp;BK1,OvoTotal!$I:$I,"&lt;="&amp;EOMONTH($BK1,0))</f>
        <v>0</v>
      </c>
      <c r="BL29" s="15">
        <f>SUMIFS(OvoTotal!AK:AK,OvoTotal!$I:$I,"&gt;="&amp;BL1,OvoTotal!$I:$I,"&lt;="&amp;EOMONTH($BL1,0))</f>
        <v>0</v>
      </c>
      <c r="BM29" s="15">
        <f>SUMIFS(OvoTotal!AK:AK,OvoTotal!$I:$I,"&gt;="&amp;BM1,OvoTotal!$I:$I,"&lt;="&amp;EOMONTH($BM1,0))</f>
        <v>0</v>
      </c>
      <c r="BN29" s="15">
        <f>SUMIFS(OvoTotal!AK:AK,OvoTotal!$I:$I,"&gt;="&amp;BN1,OvoTotal!$I:$I,"&lt;="&amp;EOMONTH($BN1,0))</f>
        <v>0</v>
      </c>
      <c r="BO29" s="15">
        <f>SUMIFS(OvoTotal!AK:AK,OvoTotal!$I:$I,"&gt;="&amp;BO1,OvoTotal!$I:$I,"&lt;="&amp;EOMONTH($BO1,0))</f>
        <v>0</v>
      </c>
      <c r="BP29" s="15">
        <f>SUMIFS(OvoTotal!AK:AK,OvoTotal!$I:$I,"&gt;="&amp;BP1,OvoTotal!$I:$I,"&lt;="&amp;EOMONTH($BP1,0))</f>
        <v>0</v>
      </c>
      <c r="BQ29" s="15">
        <f>SUMIFS(OvoTotal!AK:AK,OvoTotal!$I:$I,"&gt;="&amp;BQ1,OvoTotal!$I:$I,"&lt;="&amp;EOMONTH($BQ1,0))</f>
        <v>0</v>
      </c>
    </row>
    <row r="30" spans="1:69" outlineLevel="1" x14ac:dyDescent="0.15">
      <c r="A30" s="12" t="s">
        <v>53</v>
      </c>
      <c r="B30" s="14" t="str">
        <f>OvoTotal!AL2</f>
        <v>AAA 1 001</v>
      </c>
      <c r="C30" s="15">
        <f>SUMIFS(OvoTotal!AL:AL,OvoTotal!$I:$I,"&lt;="&amp;EOMONTH(OvoTotal!$I$3+360,0),OvoTotal!$AW:$AW,Dados!$C1)</f>
        <v>0</v>
      </c>
      <c r="D30" s="15">
        <f>SUMIFS(OvoTotal!AL:AL,OvoTotal!$I:$I,"&lt;="&amp;EOMONTH(OvoTotal!$I$3+360,0),OvoTotal!$AW:$AW,Dados!$D1)</f>
        <v>0</v>
      </c>
      <c r="E30" s="15">
        <f>SUMIFS(OvoTotal!AL:AL,OvoTotal!$I:$I,"&lt;="&amp;EOMONTH(OvoTotal!$I$3+360,0),OvoTotal!$AW:$AW,Dados!$E1)</f>
        <v>0</v>
      </c>
      <c r="F30" s="15">
        <f>SUMIFS(OvoTotal!AL:AL,OvoTotal!$I:$I,"&lt;="&amp;EOMONTH(OvoTotal!$I$3+360,0),OvoTotal!$AW:$AW,Dados!$F1)</f>
        <v>0</v>
      </c>
      <c r="G30" s="15">
        <f>SUMIFS(OvoTotal!AL:AL,OvoTotal!$I:$I,"&lt;="&amp;EOMONTH(OvoTotal!$I$3+360,0),OvoTotal!$AW:$AW,Dados!$G1)</f>
        <v>0</v>
      </c>
      <c r="H30" s="15">
        <f>SUMIFS(OvoTotal!AL:AL,OvoTotal!$I:$I,"&lt;="&amp;EOMONTH(OvoTotal!$I$3+360,0),OvoTotal!$AW:$AW,Dados!$H1)</f>
        <v>0</v>
      </c>
      <c r="I30" s="15">
        <f>SUMIFS(OvoTotal!AL:AL,OvoTotal!$I:$I,"&lt;="&amp;EOMONTH(OvoTotal!$I$3+360,0),OvoTotal!$AW:$AW,Dados!$I1)</f>
        <v>0</v>
      </c>
      <c r="J30" s="15">
        <f>SUMIFS(OvoTotal!AL:AL,OvoTotal!$I:$I,"&lt;="&amp;EOMONTH(OvoTotal!$I$3+360,0),OvoTotal!$AW:$AW,Dados!$J1)</f>
        <v>0</v>
      </c>
      <c r="K30" s="15">
        <f>SUMIFS(OvoTotal!AL:AL,OvoTotal!$I:$I,"&lt;="&amp;EOMONTH(OvoTotal!$I$3+360,0),OvoTotal!$AW:$AW,Dados!$K1)</f>
        <v>0</v>
      </c>
      <c r="L30" s="15">
        <f>SUMIFS(OvoTotal!AL:AL,OvoTotal!$I:$I,"&lt;="&amp;EOMONTH(OvoTotal!$I$3+360,0),OvoTotal!$AW:$AW,Dados!$L1)</f>
        <v>0</v>
      </c>
      <c r="M30" s="15">
        <f>SUMIFS(OvoTotal!AL:AL,OvoTotal!$I:$I,"&lt;="&amp;EOMONTH(OvoTotal!$I$3+360,0),OvoTotal!$AW:$AW,Dados!$M1)</f>
        <v>0</v>
      </c>
      <c r="N30" s="15">
        <f>SUMIFS(OvoTotal!AL:AL,OvoTotal!$I:$I,"&lt;="&amp;EOMONTH(OvoTotal!$I$3+360,0),OvoTotal!$AW:$AW,Dados!$N1)</f>
        <v>0</v>
      </c>
      <c r="O30" s="15">
        <f>SUMIFS(OvoTotal!AL:AL,OvoTotal!$I:$I,"&lt;="&amp;EOMONTH(OvoTotal!$I$3+360,0),OvoTotal!$AW:$AW,Dados!$O1)</f>
        <v>0</v>
      </c>
      <c r="P30" s="15">
        <f>SUMIFS(OvoTotal!AL:AL,OvoTotal!$I:$I,"&lt;="&amp;EOMONTH(OvoTotal!$I$3+360,0),OvoTotal!$AW:$AW,Dados!$P1)</f>
        <v>0</v>
      </c>
      <c r="Q30" s="15">
        <f>SUMIFS(OvoTotal!AL:AL,OvoTotal!$I:$I,"&lt;="&amp;EOMONTH(OvoTotal!$I$3+360,0),OvoTotal!$AW:$AW,Dados!$Q1)</f>
        <v>0</v>
      </c>
      <c r="R30" s="15">
        <f>SUMIFS(OvoTotal!AL:AL,OvoTotal!$I:$I,"&lt;="&amp;EOMONTH(OvoTotal!$I$3+360,0),OvoTotal!$AW:$AW,Dados!$R1)</f>
        <v>0</v>
      </c>
      <c r="S30" s="15">
        <f>SUMIFS(OvoTotal!AL:AL,OvoTotal!$I:$I,"&lt;="&amp;EOMONTH(OvoTotal!$I$3+360,0),OvoTotal!$AW:$AW,Dados!$S1)</f>
        <v>0</v>
      </c>
      <c r="T30" s="15">
        <f>SUMIFS(OvoTotal!AL:AL,OvoTotal!$I:$I,"&lt;="&amp;EOMONTH(OvoTotal!$I$3+360,0),OvoTotal!$AW:$AW,Dados!$T1)</f>
        <v>0</v>
      </c>
      <c r="U30" s="15">
        <f>SUMIFS(OvoTotal!AL:AL,OvoTotal!$I:$I,"&lt;="&amp;EOMONTH(OvoTotal!$I$3+360,0),OvoTotal!$AW:$AW,Dados!$U1)</f>
        <v>0</v>
      </c>
      <c r="V30" s="15">
        <f>SUMIFS(OvoTotal!AL:AL,OvoTotal!$I:$I,"&lt;="&amp;EOMONTH(OvoTotal!$I$3+360,0),OvoTotal!$AW:$AW,Dados!$V1)</f>
        <v>0</v>
      </c>
      <c r="W30" s="15">
        <f>SUMIFS(OvoTotal!AL:AL,OvoTotal!$I:$I,"&lt;="&amp;EOMONTH(OvoTotal!$I$3+360,0),OvoTotal!$AW:$AW,Dados!$W1)</f>
        <v>0</v>
      </c>
      <c r="X30" s="15">
        <f>SUMIFS(OvoTotal!AL:AL,OvoTotal!$I:$I,"&lt;="&amp;EOMONTH(OvoTotal!$I$3+360,0),OvoTotal!$AW:$AW,Dados!$X1)</f>
        <v>0</v>
      </c>
      <c r="Y30" s="15">
        <f>SUMIFS(OvoTotal!AL:AL,OvoTotal!$I:$I,"&lt;="&amp;EOMONTH(OvoTotal!$I$3+360,0),OvoTotal!$AW:$AW,Dados!$Y1)</f>
        <v>0</v>
      </c>
      <c r="Z30" s="15">
        <f>SUMIFS(OvoTotal!AL:AL,OvoTotal!$I:$I,"&lt;="&amp;EOMONTH(OvoTotal!$I$3+360,0),OvoTotal!$AW:$AW,Dados!$Z1)</f>
        <v>0</v>
      </c>
      <c r="AA30" s="15">
        <f>SUMIFS(OvoTotal!AL:AL,OvoTotal!$I:$I,"&lt;="&amp;EOMONTH(OvoTotal!$I$3+360,0),OvoTotal!$AW:$AW,Dados!$AA1)</f>
        <v>0</v>
      </c>
      <c r="AB30" s="15">
        <f>SUMIFS(OvoTotal!AL:AL,OvoTotal!$I:$I,"&lt;="&amp;EOMONTH(OvoTotal!$I$3+360,0),OvoTotal!$AW:$AW,Dados!$AB1)</f>
        <v>0</v>
      </c>
      <c r="AC30" s="15">
        <f>SUMIFS(OvoTotal!AL:AL,OvoTotal!$I:$I,"&lt;="&amp;EOMONTH(OvoTotal!$I$3+360,0),OvoTotal!$AW:$AW,Dados!$AC1)</f>
        <v>0</v>
      </c>
      <c r="AD30" s="15">
        <f>SUMIFS(OvoTotal!AL:AL,OvoTotal!$I:$I,"&lt;="&amp;EOMONTH(OvoTotal!$I$3+360,0),OvoTotal!$AW:$AW,Dados!$AD1)</f>
        <v>0</v>
      </c>
      <c r="AE30" s="15">
        <f>SUMIFS(OvoTotal!AL:AL,OvoTotal!$I:$I,"&lt;="&amp;EOMONTH(OvoTotal!$I$3+360,0),OvoTotal!$AW:$AW,Dados!$AE1)</f>
        <v>0</v>
      </c>
      <c r="AF30" s="15">
        <f>SUMIFS(OvoTotal!AL:AL,OvoTotal!$I:$I,"&lt;="&amp;EOMONTH(OvoTotal!$I$3+360,0),OvoTotal!$AW:$AW,Dados!$AF1)</f>
        <v>0</v>
      </c>
      <c r="AG30" s="15">
        <f>SUMIFS(OvoTotal!AL:AL,OvoTotal!$I:$I,"&lt;="&amp;EOMONTH(OvoTotal!$I$3+360,0),OvoTotal!$AW:$AW,Dados!$AG1)</f>
        <v>0</v>
      </c>
      <c r="AH30" s="15">
        <f>SUMIFS(OvoTotal!AL:AL,OvoTotal!$I:$I,"&lt;="&amp;EOMONTH(OvoTotal!$I$3+360,0),OvoTotal!$AW:$AW,Dados!$AH1)</f>
        <v>0</v>
      </c>
      <c r="AI30" s="15">
        <f>SUMIFS(OvoTotal!AL:AL,OvoTotal!$I:$I,"&lt;="&amp;EOMONTH(OvoTotal!$I$3+360,0),OvoTotal!$AW:$AW,Dados!$AI1)</f>
        <v>0</v>
      </c>
      <c r="AJ30" s="15">
        <f>SUMIFS(OvoTotal!AL:AL,OvoTotal!$I:$I,"&lt;="&amp;EOMONTH(OvoTotal!$I$3+360,0),OvoTotal!$AW:$AW,Dados!$AJ1)</f>
        <v>0</v>
      </c>
      <c r="AK30" s="33">
        <f>SUMIFS(OvoTotal!AL:AL,OvoTotal!$I:$I,"&lt;="&amp;EOMONTH(OvoTotal!$I$3+360,0),OvoTotal!$AW:$AW,Dados!$AK1)</f>
        <v>0</v>
      </c>
      <c r="AL30" s="15">
        <f>SUMIFS(OvoTotal!AL:AL,OvoTotal!$I:$I,"&lt;="&amp;EOMONTH(OvoTotal!$I$3+360,0),OvoTotal!$AW:$AW,Dados!$AL1)</f>
        <v>0</v>
      </c>
      <c r="AM30" s="15">
        <f>SUMIFS(OvoTotal!AL:AL,OvoTotal!$I:$I,"&lt;="&amp;EOMONTH(OvoTotal!$I$3+360,0),OvoTotal!$AW:$AW,Dados!$AM1)</f>
        <v>0</v>
      </c>
      <c r="AN30" s="15">
        <f>SUMIFS(OvoTotal!AL:AL,OvoTotal!$I:$I,"&lt;="&amp;EOMONTH(OvoTotal!$I$3+360,0),OvoTotal!$AW:$AW,Dados!$AN1)</f>
        <v>0</v>
      </c>
      <c r="AO30" s="15">
        <f>SUMIFS(OvoTotal!AL:AL,OvoTotal!$I:$I,"&lt;="&amp;EOMONTH(OvoTotal!$I$3+360,0),OvoTotal!$AW:$AW,Dados!$AO1)</f>
        <v>0</v>
      </c>
      <c r="AP30" s="15">
        <f>SUMIFS(OvoTotal!AL:AL,OvoTotal!$I:$I,"&lt;="&amp;EOMONTH(OvoTotal!$I$3+360,0),OvoTotal!$AW:$AW,Dados!$AP1)</f>
        <v>0</v>
      </c>
      <c r="AQ30" s="33">
        <f>SUMIFS(OvoTotal!AL:AL,OvoTotal!$I:$I,"&lt;="&amp;EOMONTH(OvoTotal!$I$3+360,0),OvoTotal!$AW:$AW,Dados!$AQ1)</f>
        <v>0</v>
      </c>
      <c r="AR30" s="15">
        <f>SUMIFS(OvoTotal!AL:AL,OvoTotal!$I:$I,"&lt;="&amp;EOMONTH(OvoTotal!$I$3+360,0),OvoTotal!$AW:$AW,Dados!$AR1)</f>
        <v>0</v>
      </c>
      <c r="AS30" s="15">
        <f>SUMIFS(OvoTotal!AL:AL,OvoTotal!$I:$I,"&lt;="&amp;EOMONTH(OvoTotal!$I$3+360,0),OvoTotal!$AW:$AW,Dados!$AS1)</f>
        <v>0</v>
      </c>
      <c r="AT30" s="15">
        <f>SUMIFS(OvoTotal!AL:AL,OvoTotal!$I:$I,"&lt;="&amp;EOMONTH(OvoTotal!$I$3+360,0),OvoTotal!$AW:$AW,Dados!$AT1)</f>
        <v>0</v>
      </c>
      <c r="AU30" s="15">
        <f>SUMIFS(OvoTotal!AL:AL,OvoTotal!$I:$I,"&lt;="&amp;EOMONTH(OvoTotal!$I$3+360,0),OvoTotal!$AW:$AW,Dados!$AU1)</f>
        <v>0</v>
      </c>
      <c r="AV30" s="15">
        <f>SUMIFS(OvoTotal!AL:AL,OvoTotal!$I:$I,"&lt;="&amp;EOMONTH(OvoTotal!$I$3+360,0),OvoTotal!$AW:$AW,Dados!$AV1)</f>
        <v>0</v>
      </c>
      <c r="AW30" s="15">
        <f>SUMIFS(OvoTotal!AL:AL,OvoTotal!$I:$I,"&lt;="&amp;EOMONTH(OvoTotal!$I$3+360,0),OvoTotal!$AW:$AW,Dados!$AW1)</f>
        <v>0</v>
      </c>
      <c r="AX30" s="15">
        <f>SUMIFS(OvoTotal!AL:AL,OvoTotal!$I:$I,"&lt;="&amp;EOMONTH(OvoTotal!$I$3+360,0),OvoTotal!$AW:$AW,Dados!$AX1)</f>
        <v>0</v>
      </c>
      <c r="AY30" s="15">
        <f>SUMIFS(OvoTotal!AL:AL,OvoTotal!$I:$I,"&lt;="&amp;EOMONTH(OvoTotal!$I$3+360,0),OvoTotal!$AW:$AW,Dados!$AY1)</f>
        <v>0</v>
      </c>
      <c r="AZ30" s="15">
        <f>SUMIFS(OvoTotal!AL:AL,OvoTotal!$I:$I,"&lt;="&amp;EOMONTH(OvoTotal!$I$3+360,0),OvoTotal!$AW:$AW,Dados!$AZ1)</f>
        <v>0</v>
      </c>
      <c r="BA30" s="15">
        <f>SUMIFS(OvoTotal!AL:AL,OvoTotal!$I:$I,"&lt;="&amp;EOMONTH(OvoTotal!$I$3+360,0),OvoTotal!$AW:$AW,Dados!$BA1)</f>
        <v>0</v>
      </c>
      <c r="BB30" s="15">
        <f>SUMIFS(OvoTotal!AL:AL,OvoTotal!$I:$I,"&lt;="&amp;EOMONTH(OvoTotal!$I$3+360,0),OvoTotal!$AW:$AW,Dados!$BB1)</f>
        <v>0</v>
      </c>
      <c r="BC30" s="15">
        <f>SUMIFS(OvoTotal!AL:AL,OvoTotal!$I:$I,"&lt;="&amp;EOMONTH(OvoTotal!$I$3+360,0),OvoTotal!$AW:$AW,Dados!$BC1)</f>
        <v>0</v>
      </c>
      <c r="BD30" s="15">
        <f>SUMIFS(OvoTotal!AL:AL,OvoTotal!$I:$I,"&lt;="&amp;EOMONTH(OvoTotal!$I$3+360,0),OvoTotal!$AW:$AW,Dados!$BD1)</f>
        <v>0</v>
      </c>
      <c r="BF30" s="15">
        <f>SUMIFS(OvoTotal!AL:AL,OvoTotal!$I:$I,"&gt;="&amp;BF1,OvoTotal!$I:$I,"&lt;="&amp;EOMONTH($BF1,0))</f>
        <v>0</v>
      </c>
      <c r="BG30" s="15">
        <f>SUMIFS(OvoTotal!AL:AL,OvoTotal!$I:$I,"&gt;="&amp;BG1,OvoTotal!$I:$I,"&lt;="&amp;EOMONTH($BG1,0))</f>
        <v>0</v>
      </c>
      <c r="BH30" s="15">
        <f>SUMIFS(OvoTotal!AL:AL,OvoTotal!$I:$I,"&gt;="&amp;BH1,OvoTotal!$I:$I,"&lt;="&amp;EOMONTH($BH1,0))</f>
        <v>0</v>
      </c>
      <c r="BI30" s="15">
        <f>SUMIFS(OvoTotal!AL:AL,OvoTotal!$I:$I,"&gt;="&amp;BI1,OvoTotal!$I:$I,"&lt;="&amp;EOMONTH($BI1,0))</f>
        <v>0</v>
      </c>
      <c r="BJ30" s="15">
        <f>SUMIFS(OvoTotal!AL:AL,OvoTotal!$I:$I,"&gt;="&amp;BJ1,OvoTotal!$I:$I,"&lt;="&amp;EOMONTH($BJ1,0))</f>
        <v>0</v>
      </c>
      <c r="BK30" s="15">
        <f>SUMIFS(OvoTotal!AL:AL,OvoTotal!$I:$I,"&gt;="&amp;BK1,OvoTotal!$I:$I,"&lt;="&amp;EOMONTH($BK1,0))</f>
        <v>0</v>
      </c>
      <c r="BL30" s="15">
        <f>SUMIFS(OvoTotal!AL:AL,OvoTotal!$I:$I,"&gt;="&amp;BL1,OvoTotal!$I:$I,"&lt;="&amp;EOMONTH($BL1,0))</f>
        <v>0</v>
      </c>
      <c r="BM30" s="15">
        <f>SUMIFS(OvoTotal!AL:AL,OvoTotal!$I:$I,"&gt;="&amp;BM1,OvoTotal!$I:$I,"&lt;="&amp;EOMONTH($BM1,0))</f>
        <v>0</v>
      </c>
      <c r="BN30" s="15">
        <f>SUMIFS(OvoTotal!AL:AL,OvoTotal!$I:$I,"&gt;="&amp;BN1,OvoTotal!$I:$I,"&lt;="&amp;EOMONTH($BN1,0))</f>
        <v>0</v>
      </c>
      <c r="BO30" s="15">
        <f>SUMIFS(OvoTotal!AL:AL,OvoTotal!$I:$I,"&gt;="&amp;BO1,OvoTotal!$I:$I,"&lt;="&amp;EOMONTH($BO1,0))</f>
        <v>0</v>
      </c>
      <c r="BP30" s="15">
        <f>SUMIFS(OvoTotal!AL:AL,OvoTotal!$I:$I,"&gt;="&amp;BP1,OvoTotal!$I:$I,"&lt;="&amp;EOMONTH($BP1,0))</f>
        <v>0</v>
      </c>
      <c r="BQ30" s="15">
        <f>SUMIFS(OvoTotal!AL:AL,OvoTotal!$I:$I,"&gt;="&amp;BQ1,OvoTotal!$I:$I,"&lt;="&amp;EOMONTH($BQ1,0))</f>
        <v>0</v>
      </c>
    </row>
    <row r="31" spans="1:69" outlineLevel="1" x14ac:dyDescent="0.15">
      <c r="A31" s="12" t="s">
        <v>53</v>
      </c>
      <c r="B31" s="14" t="str">
        <f>OvoTotal!AM2</f>
        <v>AAA 1 001</v>
      </c>
      <c r="C31" s="15">
        <f>SUMIFS(OvoTotal!AM:AM,OvoTotal!$I:$I,"&lt;="&amp;EOMONTH(OvoTotal!$I$3+360,0),OvoTotal!$AW:$AW,Dados!$C1)</f>
        <v>0</v>
      </c>
      <c r="D31" s="15">
        <f>SUMIFS(OvoTotal!AM:AM,OvoTotal!$I:$I,"&lt;="&amp;EOMONTH(OvoTotal!$I$3+360,0),OvoTotal!$AW:$AW,Dados!$D1)</f>
        <v>0</v>
      </c>
      <c r="E31" s="15">
        <f>SUMIFS(OvoTotal!AM:AM,OvoTotal!$I:$I,"&lt;="&amp;EOMONTH(OvoTotal!$I$3+360,0),OvoTotal!$AW:$AW,Dados!$E1)</f>
        <v>0</v>
      </c>
      <c r="F31" s="15">
        <f>SUMIFS(OvoTotal!AM:AM,OvoTotal!$I:$I,"&lt;="&amp;EOMONTH(OvoTotal!$I$3+360,0),OvoTotal!$AW:$AW,Dados!$F1)</f>
        <v>0</v>
      </c>
      <c r="G31" s="15">
        <f>SUMIFS(OvoTotal!AM:AM,OvoTotal!$I:$I,"&lt;="&amp;EOMONTH(OvoTotal!$I$3+360,0),OvoTotal!$AW:$AW,Dados!$G1)</f>
        <v>0</v>
      </c>
      <c r="H31" s="15">
        <f>SUMIFS(OvoTotal!AM:AM,OvoTotal!$I:$I,"&lt;="&amp;EOMONTH(OvoTotal!$I$3+360,0),OvoTotal!$AW:$AW,Dados!$H1)</f>
        <v>0</v>
      </c>
      <c r="I31" s="15">
        <f>SUMIFS(OvoTotal!AM:AM,OvoTotal!$I:$I,"&lt;="&amp;EOMONTH(OvoTotal!$I$3+360,0),OvoTotal!$AW:$AW,Dados!$I1)</f>
        <v>0</v>
      </c>
      <c r="J31" s="15">
        <f>SUMIFS(OvoTotal!AM:AM,OvoTotal!$I:$I,"&lt;="&amp;EOMONTH(OvoTotal!$I$3+360,0),OvoTotal!$AW:$AW,Dados!$J1)</f>
        <v>0</v>
      </c>
      <c r="K31" s="15">
        <f>SUMIFS(OvoTotal!AM:AM,OvoTotal!$I:$I,"&lt;="&amp;EOMONTH(OvoTotal!$I$3+360,0),OvoTotal!$AW:$AW,Dados!$K1)</f>
        <v>0</v>
      </c>
      <c r="L31" s="15">
        <f>SUMIFS(OvoTotal!AM:AM,OvoTotal!$I:$I,"&lt;="&amp;EOMONTH(OvoTotal!$I$3+360,0),OvoTotal!$AW:$AW,Dados!$L1)</f>
        <v>0</v>
      </c>
      <c r="M31" s="15">
        <f>SUMIFS(OvoTotal!AM:AM,OvoTotal!$I:$I,"&lt;="&amp;EOMONTH(OvoTotal!$I$3+360,0),OvoTotal!$AW:$AW,Dados!$M1)</f>
        <v>0</v>
      </c>
      <c r="N31" s="15">
        <f>SUMIFS(OvoTotal!AM:AM,OvoTotal!$I:$I,"&lt;="&amp;EOMONTH(OvoTotal!$I$3+360,0),OvoTotal!$AW:$AW,Dados!$N1)</f>
        <v>0</v>
      </c>
      <c r="O31" s="15">
        <f>SUMIFS(OvoTotal!AM:AM,OvoTotal!$I:$I,"&lt;="&amp;EOMONTH(OvoTotal!$I$3+360,0),OvoTotal!$AW:$AW,Dados!$O1)</f>
        <v>0</v>
      </c>
      <c r="P31" s="15">
        <f>SUMIFS(OvoTotal!AM:AM,OvoTotal!$I:$I,"&lt;="&amp;EOMONTH(OvoTotal!$I$3+360,0),OvoTotal!$AW:$AW,Dados!$P1)</f>
        <v>0</v>
      </c>
      <c r="Q31" s="15">
        <f>SUMIFS(OvoTotal!AM:AM,OvoTotal!$I:$I,"&lt;="&amp;EOMONTH(OvoTotal!$I$3+360,0),OvoTotal!$AW:$AW,Dados!$Q1)</f>
        <v>0</v>
      </c>
      <c r="R31" s="15">
        <f>SUMIFS(OvoTotal!AM:AM,OvoTotal!$I:$I,"&lt;="&amp;EOMONTH(OvoTotal!$I$3+360,0),OvoTotal!$AW:$AW,Dados!$R1)</f>
        <v>0</v>
      </c>
      <c r="S31" s="15">
        <f>SUMIFS(OvoTotal!AM:AM,OvoTotal!$I:$I,"&lt;="&amp;EOMONTH(OvoTotal!$I$3+360,0),OvoTotal!$AW:$AW,Dados!$S1)</f>
        <v>0</v>
      </c>
      <c r="T31" s="15">
        <f>SUMIFS(OvoTotal!AM:AM,OvoTotal!$I:$I,"&lt;="&amp;EOMONTH(OvoTotal!$I$3+360,0),OvoTotal!$AW:$AW,Dados!$T1)</f>
        <v>0</v>
      </c>
      <c r="U31" s="15">
        <f>SUMIFS(OvoTotal!AM:AM,OvoTotal!$I:$I,"&lt;="&amp;EOMONTH(OvoTotal!$I$3+360,0),OvoTotal!$AW:$AW,Dados!$U1)</f>
        <v>0</v>
      </c>
      <c r="V31" s="15">
        <f>SUMIFS(OvoTotal!AM:AM,OvoTotal!$I:$I,"&lt;="&amp;EOMONTH(OvoTotal!$I$3+360,0),OvoTotal!$AW:$AW,Dados!$V1)</f>
        <v>0</v>
      </c>
      <c r="W31" s="15">
        <f>SUMIFS(OvoTotal!AM:AM,OvoTotal!$I:$I,"&lt;="&amp;EOMONTH(OvoTotal!$I$3+360,0),OvoTotal!$AW:$AW,Dados!$W1)</f>
        <v>0</v>
      </c>
      <c r="X31" s="15">
        <f>SUMIFS(OvoTotal!AM:AM,OvoTotal!$I:$I,"&lt;="&amp;EOMONTH(OvoTotal!$I$3+360,0),OvoTotal!$AW:$AW,Dados!$X1)</f>
        <v>0</v>
      </c>
      <c r="Y31" s="15">
        <f>SUMIFS(OvoTotal!AM:AM,OvoTotal!$I:$I,"&lt;="&amp;EOMONTH(OvoTotal!$I$3+360,0),OvoTotal!$AW:$AW,Dados!$Y1)</f>
        <v>0</v>
      </c>
      <c r="Z31" s="15">
        <f>SUMIFS(OvoTotal!AM:AM,OvoTotal!$I:$I,"&lt;="&amp;EOMONTH(OvoTotal!$I$3+360,0),OvoTotal!$AW:$AW,Dados!$Z1)</f>
        <v>0</v>
      </c>
      <c r="AA31" s="15">
        <f>SUMIFS(OvoTotal!AM:AM,OvoTotal!$I:$I,"&lt;="&amp;EOMONTH(OvoTotal!$I$3+360,0),OvoTotal!$AW:$AW,Dados!$AA1)</f>
        <v>0</v>
      </c>
      <c r="AB31" s="15">
        <f>SUMIFS(OvoTotal!AM:AM,OvoTotal!$I:$I,"&lt;="&amp;EOMONTH(OvoTotal!$I$3+360,0),OvoTotal!$AW:$AW,Dados!$AB1)</f>
        <v>0</v>
      </c>
      <c r="AC31" s="15">
        <f>SUMIFS(OvoTotal!AM:AM,OvoTotal!$I:$I,"&lt;="&amp;EOMONTH(OvoTotal!$I$3+360,0),OvoTotal!$AW:$AW,Dados!$AC1)</f>
        <v>0</v>
      </c>
      <c r="AD31" s="15">
        <f>SUMIFS(OvoTotal!AM:AM,OvoTotal!$I:$I,"&lt;="&amp;EOMONTH(OvoTotal!$I$3+360,0),OvoTotal!$AW:$AW,Dados!$AD1)</f>
        <v>0</v>
      </c>
      <c r="AE31" s="15">
        <f>SUMIFS(OvoTotal!AM:AM,OvoTotal!$I:$I,"&lt;="&amp;EOMONTH(OvoTotal!$I$3+360,0),OvoTotal!$AW:$AW,Dados!$AE1)</f>
        <v>0</v>
      </c>
      <c r="AF31" s="15">
        <f>SUMIFS(OvoTotal!AM:AM,OvoTotal!$I:$I,"&lt;="&amp;EOMONTH(OvoTotal!$I$3+360,0),OvoTotal!$AW:$AW,Dados!$AF1)</f>
        <v>0</v>
      </c>
      <c r="AG31" s="15">
        <f>SUMIFS(OvoTotal!AM:AM,OvoTotal!$I:$I,"&lt;="&amp;EOMONTH(OvoTotal!$I$3+360,0),OvoTotal!$AW:$AW,Dados!$AG1)</f>
        <v>0</v>
      </c>
      <c r="AH31" s="15">
        <f>SUMIFS(OvoTotal!AM:AM,OvoTotal!$I:$I,"&lt;="&amp;EOMONTH(OvoTotal!$I$3+360,0),OvoTotal!$AW:$AW,Dados!$AH1)</f>
        <v>0</v>
      </c>
      <c r="AI31" s="15">
        <f>SUMIFS(OvoTotal!AM:AM,OvoTotal!$I:$I,"&lt;="&amp;EOMONTH(OvoTotal!$I$3+360,0),OvoTotal!$AW:$AW,Dados!$AI1)</f>
        <v>0</v>
      </c>
      <c r="AJ31" s="15">
        <f>SUMIFS(OvoTotal!AM:AM,OvoTotal!$I:$I,"&lt;="&amp;EOMONTH(OvoTotal!$I$3+360,0),OvoTotal!$AW:$AW,Dados!$AJ1)</f>
        <v>0</v>
      </c>
      <c r="AK31" s="33">
        <f>SUMIFS(OvoTotal!AM:AM,OvoTotal!$I:$I,"&lt;="&amp;EOMONTH(OvoTotal!$I$3+360,0),OvoTotal!$AW:$AW,Dados!$AK1)</f>
        <v>0</v>
      </c>
      <c r="AL31" s="15">
        <f>SUMIFS(OvoTotal!AM:AM,OvoTotal!$I:$I,"&lt;="&amp;EOMONTH(OvoTotal!$I$3+360,0),OvoTotal!$AW:$AW,Dados!$AL1)</f>
        <v>0</v>
      </c>
      <c r="AM31" s="15">
        <f>SUMIFS(OvoTotal!AM:AM,OvoTotal!$I:$I,"&lt;="&amp;EOMONTH(OvoTotal!$I$3+360,0),OvoTotal!$AW:$AW,Dados!$AM1)</f>
        <v>0</v>
      </c>
      <c r="AN31" s="15">
        <f>SUMIFS(OvoTotal!AM:AM,OvoTotal!$I:$I,"&lt;="&amp;EOMONTH(OvoTotal!$I$3+360,0),OvoTotal!$AW:$AW,Dados!$AN1)</f>
        <v>0</v>
      </c>
      <c r="AO31" s="15">
        <f>SUMIFS(OvoTotal!AM:AM,OvoTotal!$I:$I,"&lt;="&amp;EOMONTH(OvoTotal!$I$3+360,0),OvoTotal!$AW:$AW,Dados!$AO1)</f>
        <v>0</v>
      </c>
      <c r="AP31" s="15">
        <f>SUMIFS(OvoTotal!AM:AM,OvoTotal!$I:$I,"&lt;="&amp;EOMONTH(OvoTotal!$I$3+360,0),OvoTotal!$AW:$AW,Dados!$AP1)</f>
        <v>0</v>
      </c>
      <c r="AQ31" s="33">
        <f>SUMIFS(OvoTotal!AM:AM,OvoTotal!$I:$I,"&lt;="&amp;EOMONTH(OvoTotal!$I$3+360,0),OvoTotal!$AW:$AW,Dados!$AQ1)</f>
        <v>0</v>
      </c>
      <c r="AR31" s="15">
        <f>SUMIFS(OvoTotal!AM:AM,OvoTotal!$I:$I,"&lt;="&amp;EOMONTH(OvoTotal!$I$3+360,0),OvoTotal!$AW:$AW,Dados!$AR1)</f>
        <v>0</v>
      </c>
      <c r="AS31" s="15">
        <f>SUMIFS(OvoTotal!AM:AM,OvoTotal!$I:$I,"&lt;="&amp;EOMONTH(OvoTotal!$I$3+360,0),OvoTotal!$AW:$AW,Dados!$AS1)</f>
        <v>0</v>
      </c>
      <c r="AT31" s="15">
        <f>SUMIFS(OvoTotal!AM:AM,OvoTotal!$I:$I,"&lt;="&amp;EOMONTH(OvoTotal!$I$3+360,0),OvoTotal!$AW:$AW,Dados!$AT1)</f>
        <v>0</v>
      </c>
      <c r="AU31" s="15">
        <f>SUMIFS(OvoTotal!AM:AM,OvoTotal!$I:$I,"&lt;="&amp;EOMONTH(OvoTotal!$I$3+360,0),OvoTotal!$AW:$AW,Dados!$AU1)</f>
        <v>0</v>
      </c>
      <c r="AV31" s="15">
        <f>SUMIFS(OvoTotal!AM:AM,OvoTotal!$I:$I,"&lt;="&amp;EOMONTH(OvoTotal!$I$3+360,0),OvoTotal!$AW:$AW,Dados!$AV1)</f>
        <v>0</v>
      </c>
      <c r="AW31" s="15">
        <f>SUMIFS(OvoTotal!AM:AM,OvoTotal!$I:$I,"&lt;="&amp;EOMONTH(OvoTotal!$I$3+360,0),OvoTotal!$AW:$AW,Dados!$AW1)</f>
        <v>0</v>
      </c>
      <c r="AX31" s="15">
        <f>SUMIFS(OvoTotal!AM:AM,OvoTotal!$I:$I,"&lt;="&amp;EOMONTH(OvoTotal!$I$3+360,0),OvoTotal!$AW:$AW,Dados!$AX1)</f>
        <v>0</v>
      </c>
      <c r="AY31" s="15">
        <f>SUMIFS(OvoTotal!AM:AM,OvoTotal!$I:$I,"&lt;="&amp;EOMONTH(OvoTotal!$I$3+360,0),OvoTotal!$AW:$AW,Dados!$AY1)</f>
        <v>0</v>
      </c>
      <c r="AZ31" s="15">
        <f>SUMIFS(OvoTotal!AM:AM,OvoTotal!$I:$I,"&lt;="&amp;EOMONTH(OvoTotal!$I$3+360,0),OvoTotal!$AW:$AW,Dados!$AZ1)</f>
        <v>0</v>
      </c>
      <c r="BA31" s="15">
        <f>SUMIFS(OvoTotal!AM:AM,OvoTotal!$I:$I,"&lt;="&amp;EOMONTH(OvoTotal!$I$3+360,0),OvoTotal!$AW:$AW,Dados!$BA1)</f>
        <v>0</v>
      </c>
      <c r="BB31" s="15">
        <f>SUMIFS(OvoTotal!AM:AM,OvoTotal!$I:$I,"&lt;="&amp;EOMONTH(OvoTotal!$I$3+360,0),OvoTotal!$AW:$AW,Dados!$BB1)</f>
        <v>0</v>
      </c>
      <c r="BC31" s="15">
        <f>SUMIFS(OvoTotal!AM:AM,OvoTotal!$I:$I,"&lt;="&amp;EOMONTH(OvoTotal!$I$3+360,0),OvoTotal!$AW:$AW,Dados!$BC1)</f>
        <v>0</v>
      </c>
      <c r="BD31" s="15">
        <f>SUMIFS(OvoTotal!AM:AM,OvoTotal!$I:$I,"&lt;="&amp;EOMONTH(OvoTotal!$I$3+360,0),OvoTotal!$AW:$AW,Dados!$BD1)</f>
        <v>0</v>
      </c>
      <c r="BF31" s="15">
        <f>SUMIFS(OvoTotal!AM:AM,OvoTotal!$I:$I,"&gt;="&amp;BF1,OvoTotal!$I:$I,"&lt;="&amp;EOMONTH($BF1,0))</f>
        <v>0</v>
      </c>
      <c r="BG31" s="15">
        <f>SUMIFS(OvoTotal!AM:AM,OvoTotal!$I:$I,"&gt;="&amp;BG1,OvoTotal!$I:$I,"&lt;="&amp;EOMONTH($BG1,0))</f>
        <v>0</v>
      </c>
      <c r="BH31" s="15">
        <f>SUMIFS(OvoTotal!AM:AM,OvoTotal!$I:$I,"&gt;="&amp;BH1,OvoTotal!$I:$I,"&lt;="&amp;EOMONTH($BH1,0))</f>
        <v>0</v>
      </c>
      <c r="BI31" s="15">
        <f>SUMIFS(OvoTotal!AM:AM,OvoTotal!$I:$I,"&gt;="&amp;BI1,OvoTotal!$I:$I,"&lt;="&amp;EOMONTH($BI1,0))</f>
        <v>0</v>
      </c>
      <c r="BJ31" s="15">
        <f>SUMIFS(OvoTotal!AM:AM,OvoTotal!$I:$I,"&gt;="&amp;BJ1,OvoTotal!$I:$I,"&lt;="&amp;EOMONTH($BJ1,0))</f>
        <v>0</v>
      </c>
      <c r="BK31" s="15">
        <f>SUMIFS(OvoTotal!AM:AM,OvoTotal!$I:$I,"&gt;="&amp;BK1,OvoTotal!$I:$I,"&lt;="&amp;EOMONTH($BK1,0))</f>
        <v>0</v>
      </c>
      <c r="BL31" s="15">
        <f>SUMIFS(OvoTotal!AM:AM,OvoTotal!$I:$I,"&gt;="&amp;BL1,OvoTotal!$I:$I,"&lt;="&amp;EOMONTH($BL1,0))</f>
        <v>0</v>
      </c>
      <c r="BM31" s="15">
        <f>SUMIFS(OvoTotal!AM:AM,OvoTotal!$I:$I,"&gt;="&amp;BM1,OvoTotal!$I:$I,"&lt;="&amp;EOMONTH($BM1,0))</f>
        <v>0</v>
      </c>
      <c r="BN31" s="15">
        <f>SUMIFS(OvoTotal!AM:AM,OvoTotal!$I:$I,"&gt;="&amp;BN1,OvoTotal!$I:$I,"&lt;="&amp;EOMONTH($BN1,0))</f>
        <v>0</v>
      </c>
      <c r="BO31" s="15">
        <f>SUMIFS(OvoTotal!AM:AM,OvoTotal!$I:$I,"&gt;="&amp;BO1,OvoTotal!$I:$I,"&lt;="&amp;EOMONTH($BO1,0))</f>
        <v>0</v>
      </c>
      <c r="BP31" s="15">
        <f>SUMIFS(OvoTotal!AM:AM,OvoTotal!$I:$I,"&gt;="&amp;BP1,OvoTotal!$I:$I,"&lt;="&amp;EOMONTH($BP1,0))</f>
        <v>0</v>
      </c>
      <c r="BQ31" s="15">
        <f>SUMIFS(OvoTotal!AM:AM,OvoTotal!$I:$I,"&gt;="&amp;BQ1,OvoTotal!$I:$I,"&lt;="&amp;EOMONTH($BQ1,0))</f>
        <v>0</v>
      </c>
    </row>
    <row r="32" spans="1:69" outlineLevel="1" x14ac:dyDescent="0.15">
      <c r="A32" s="12" t="s">
        <v>53</v>
      </c>
      <c r="B32" s="14" t="str">
        <f>OvoTotal!AN2</f>
        <v>AAA 1 001</v>
      </c>
      <c r="C32" s="15">
        <f>SUMIFS(OvoTotal!AN:AN,OvoTotal!$I:$I,"&lt;="&amp;EOMONTH(OvoTotal!$I$3+360,0),OvoTotal!$AW:$AW,Dados!$C1)</f>
        <v>0</v>
      </c>
      <c r="D32" s="15">
        <f>SUMIFS(OvoTotal!AN:AN,OvoTotal!$I:$I,"&lt;="&amp;EOMONTH(OvoTotal!$I$3+360,0),OvoTotal!$AW:$AW,Dados!$D1)</f>
        <v>0</v>
      </c>
      <c r="E32" s="15">
        <f>SUMIFS(OvoTotal!AN:AN,OvoTotal!$I:$I,"&lt;="&amp;EOMONTH(OvoTotal!$I$3+360,0),OvoTotal!$AW:$AW,Dados!$E1)</f>
        <v>0</v>
      </c>
      <c r="F32" s="15">
        <f>SUMIFS(OvoTotal!AN:AN,OvoTotal!$I:$I,"&lt;="&amp;EOMONTH(OvoTotal!$I$3+360,0),OvoTotal!$AW:$AW,Dados!$F1)</f>
        <v>0</v>
      </c>
      <c r="G32" s="15">
        <f>SUMIFS(OvoTotal!AN:AN,OvoTotal!$I:$I,"&lt;="&amp;EOMONTH(OvoTotal!$I$3+360,0),OvoTotal!$AW:$AW,Dados!$G1)</f>
        <v>0</v>
      </c>
      <c r="H32" s="15">
        <f>SUMIFS(OvoTotal!AN:AN,OvoTotal!$I:$I,"&lt;="&amp;EOMONTH(OvoTotal!$I$3+360,0),OvoTotal!$AW:$AW,Dados!$H1)</f>
        <v>0</v>
      </c>
      <c r="I32" s="15">
        <f>SUMIFS(OvoTotal!AN:AN,OvoTotal!$I:$I,"&lt;="&amp;EOMONTH(OvoTotal!$I$3+360,0),OvoTotal!$AW:$AW,Dados!$I1)</f>
        <v>0</v>
      </c>
      <c r="J32" s="15">
        <f>SUMIFS(OvoTotal!AN:AN,OvoTotal!$I:$I,"&lt;="&amp;EOMONTH(OvoTotal!$I$3+360,0),OvoTotal!$AW:$AW,Dados!$J1)</f>
        <v>0</v>
      </c>
      <c r="K32" s="15">
        <f>SUMIFS(OvoTotal!AN:AN,OvoTotal!$I:$I,"&lt;="&amp;EOMONTH(OvoTotal!$I$3+360,0),OvoTotal!$AW:$AW,Dados!$K1)</f>
        <v>0</v>
      </c>
      <c r="L32" s="15">
        <f>SUMIFS(OvoTotal!AN:AN,OvoTotal!$I:$I,"&lt;="&amp;EOMONTH(OvoTotal!$I$3+360,0),OvoTotal!$AW:$AW,Dados!$L1)</f>
        <v>0</v>
      </c>
      <c r="M32" s="15">
        <f>SUMIFS(OvoTotal!AN:AN,OvoTotal!$I:$I,"&lt;="&amp;EOMONTH(OvoTotal!$I$3+360,0),OvoTotal!$AW:$AW,Dados!$M1)</f>
        <v>0</v>
      </c>
      <c r="N32" s="15">
        <f>SUMIFS(OvoTotal!AN:AN,OvoTotal!$I:$I,"&lt;="&amp;EOMONTH(OvoTotal!$I$3+360,0),OvoTotal!$AW:$AW,Dados!$N1)</f>
        <v>0</v>
      </c>
      <c r="O32" s="15">
        <f>SUMIFS(OvoTotal!AN:AN,OvoTotal!$I:$I,"&lt;="&amp;EOMONTH(OvoTotal!$I$3+360,0),OvoTotal!$AW:$AW,Dados!$O1)</f>
        <v>0</v>
      </c>
      <c r="P32" s="15">
        <f>SUMIFS(OvoTotal!AN:AN,OvoTotal!$I:$I,"&lt;="&amp;EOMONTH(OvoTotal!$I$3+360,0),OvoTotal!$AW:$AW,Dados!$P1)</f>
        <v>0</v>
      </c>
      <c r="Q32" s="15">
        <f>SUMIFS(OvoTotal!AN:AN,OvoTotal!$I:$I,"&lt;="&amp;EOMONTH(OvoTotal!$I$3+360,0),OvoTotal!$AW:$AW,Dados!$Q1)</f>
        <v>0</v>
      </c>
      <c r="R32" s="15">
        <f>SUMIFS(OvoTotal!AN:AN,OvoTotal!$I:$I,"&lt;="&amp;EOMONTH(OvoTotal!$I$3+360,0),OvoTotal!$AW:$AW,Dados!$R1)</f>
        <v>0</v>
      </c>
      <c r="S32" s="15">
        <f>SUMIFS(OvoTotal!AN:AN,OvoTotal!$I:$I,"&lt;="&amp;EOMONTH(OvoTotal!$I$3+360,0),OvoTotal!$AW:$AW,Dados!$S1)</f>
        <v>0</v>
      </c>
      <c r="T32" s="15">
        <f>SUMIFS(OvoTotal!AN:AN,OvoTotal!$I:$I,"&lt;="&amp;EOMONTH(OvoTotal!$I$3+360,0),OvoTotal!$AW:$AW,Dados!$T1)</f>
        <v>0</v>
      </c>
      <c r="U32" s="15">
        <f>SUMIFS(OvoTotal!AN:AN,OvoTotal!$I:$I,"&lt;="&amp;EOMONTH(OvoTotal!$I$3+360,0),OvoTotal!$AW:$AW,Dados!$U1)</f>
        <v>0</v>
      </c>
      <c r="V32" s="15">
        <f>SUMIFS(OvoTotal!AN:AN,OvoTotal!$I:$I,"&lt;="&amp;EOMONTH(OvoTotal!$I$3+360,0),OvoTotal!$AW:$AW,Dados!$V1)</f>
        <v>0</v>
      </c>
      <c r="W32" s="15">
        <f>SUMIFS(OvoTotal!AN:AN,OvoTotal!$I:$I,"&lt;="&amp;EOMONTH(OvoTotal!$I$3+360,0),OvoTotal!$AW:$AW,Dados!$W1)</f>
        <v>0</v>
      </c>
      <c r="X32" s="15">
        <f>SUMIFS(OvoTotal!AN:AN,OvoTotal!$I:$I,"&lt;="&amp;EOMONTH(OvoTotal!$I$3+360,0),OvoTotal!$AW:$AW,Dados!$X1)</f>
        <v>0</v>
      </c>
      <c r="Y32" s="15">
        <f>SUMIFS(OvoTotal!AN:AN,OvoTotal!$I:$I,"&lt;="&amp;EOMONTH(OvoTotal!$I$3+360,0),OvoTotal!$AW:$AW,Dados!$Y1)</f>
        <v>0</v>
      </c>
      <c r="Z32" s="15">
        <f>SUMIFS(OvoTotal!AN:AN,OvoTotal!$I:$I,"&lt;="&amp;EOMONTH(OvoTotal!$I$3+360,0),OvoTotal!$AW:$AW,Dados!$Z1)</f>
        <v>0</v>
      </c>
      <c r="AA32" s="15">
        <f>SUMIFS(OvoTotal!AN:AN,OvoTotal!$I:$I,"&lt;="&amp;EOMONTH(OvoTotal!$I$3+360,0),OvoTotal!$AW:$AW,Dados!$AA1)</f>
        <v>0</v>
      </c>
      <c r="AB32" s="15">
        <f>SUMIFS(OvoTotal!AN:AN,OvoTotal!$I:$I,"&lt;="&amp;EOMONTH(OvoTotal!$I$3+360,0),OvoTotal!$AW:$AW,Dados!$AB1)</f>
        <v>0</v>
      </c>
      <c r="AC32" s="15">
        <f>SUMIFS(OvoTotal!AN:AN,OvoTotal!$I:$I,"&lt;="&amp;EOMONTH(OvoTotal!$I$3+360,0),OvoTotal!$AW:$AW,Dados!$AC1)</f>
        <v>0</v>
      </c>
      <c r="AD32" s="15">
        <f>SUMIFS(OvoTotal!AN:AN,OvoTotal!$I:$I,"&lt;="&amp;EOMONTH(OvoTotal!$I$3+360,0),OvoTotal!$AW:$AW,Dados!$AD1)</f>
        <v>0</v>
      </c>
      <c r="AE32" s="15">
        <f>SUMIFS(OvoTotal!AN:AN,OvoTotal!$I:$I,"&lt;="&amp;EOMONTH(OvoTotal!$I$3+360,0),OvoTotal!$AW:$AW,Dados!$AE1)</f>
        <v>0</v>
      </c>
      <c r="AF32" s="15">
        <f>SUMIFS(OvoTotal!AN:AN,OvoTotal!$I:$I,"&lt;="&amp;EOMONTH(OvoTotal!$I$3+360,0),OvoTotal!$AW:$AW,Dados!$AF1)</f>
        <v>0</v>
      </c>
      <c r="AG32" s="15">
        <f>SUMIFS(OvoTotal!AN:AN,OvoTotal!$I:$I,"&lt;="&amp;EOMONTH(OvoTotal!$I$3+360,0),OvoTotal!$AW:$AW,Dados!$AG1)</f>
        <v>0</v>
      </c>
      <c r="AH32" s="15">
        <f>SUMIFS(OvoTotal!AN:AN,OvoTotal!$I:$I,"&lt;="&amp;EOMONTH(OvoTotal!$I$3+360,0),OvoTotal!$AW:$AW,Dados!$AH1)</f>
        <v>0</v>
      </c>
      <c r="AI32" s="15">
        <f>SUMIFS(OvoTotal!AN:AN,OvoTotal!$I:$I,"&lt;="&amp;EOMONTH(OvoTotal!$I$3+360,0),OvoTotal!$AW:$AW,Dados!$AI1)</f>
        <v>0</v>
      </c>
      <c r="AJ32" s="15">
        <f>SUMIFS(OvoTotal!AN:AN,OvoTotal!$I:$I,"&lt;="&amp;EOMONTH(OvoTotal!$I$3+360,0),OvoTotal!$AW:$AW,Dados!$AJ1)</f>
        <v>0</v>
      </c>
      <c r="AK32" s="33">
        <f>SUMIFS(OvoTotal!AN:AN,OvoTotal!$I:$I,"&lt;="&amp;EOMONTH(OvoTotal!$I$3+360,0),OvoTotal!$AW:$AW,Dados!$AK1)</f>
        <v>0</v>
      </c>
      <c r="AL32" s="15">
        <f>SUMIFS(OvoTotal!AN:AN,OvoTotal!$I:$I,"&lt;="&amp;EOMONTH(OvoTotal!$I$3+360,0),OvoTotal!$AW:$AW,Dados!$AL1)</f>
        <v>0</v>
      </c>
      <c r="AM32" s="15">
        <f>SUMIFS(OvoTotal!AN:AN,OvoTotal!$I:$I,"&lt;="&amp;EOMONTH(OvoTotal!$I$3+360,0),OvoTotal!$AW:$AW,Dados!$AM1)</f>
        <v>0</v>
      </c>
      <c r="AN32" s="15">
        <f>SUMIFS(OvoTotal!AN:AN,OvoTotal!$I:$I,"&lt;="&amp;EOMONTH(OvoTotal!$I$3+360,0),OvoTotal!$AW:$AW,Dados!$AN1)</f>
        <v>0</v>
      </c>
      <c r="AO32" s="15">
        <f>SUMIFS(OvoTotal!AN:AN,OvoTotal!$I:$I,"&lt;="&amp;EOMONTH(OvoTotal!$I$3+360,0),OvoTotal!$AW:$AW,Dados!$AO1)</f>
        <v>0</v>
      </c>
      <c r="AP32" s="15">
        <f>SUMIFS(OvoTotal!AN:AN,OvoTotal!$I:$I,"&lt;="&amp;EOMONTH(OvoTotal!$I$3+360,0),OvoTotal!$AW:$AW,Dados!$AP1)</f>
        <v>0</v>
      </c>
      <c r="AQ32" s="33">
        <f>SUMIFS(OvoTotal!AN:AN,OvoTotal!$I:$I,"&lt;="&amp;EOMONTH(OvoTotal!$I$3+360,0),OvoTotal!$AW:$AW,Dados!$AQ1)</f>
        <v>0</v>
      </c>
      <c r="AR32" s="15">
        <f>SUMIFS(OvoTotal!AN:AN,OvoTotal!$I:$I,"&lt;="&amp;EOMONTH(OvoTotal!$I$3+360,0),OvoTotal!$AW:$AW,Dados!$AR1)</f>
        <v>0</v>
      </c>
      <c r="AS32" s="15">
        <f>SUMIFS(OvoTotal!AN:AN,OvoTotal!$I:$I,"&lt;="&amp;EOMONTH(OvoTotal!$I$3+360,0),OvoTotal!$AW:$AW,Dados!$AS1)</f>
        <v>0</v>
      </c>
      <c r="AT32" s="15">
        <f>SUMIFS(OvoTotal!AN:AN,OvoTotal!$I:$I,"&lt;="&amp;EOMONTH(OvoTotal!$I$3+360,0),OvoTotal!$AW:$AW,Dados!$AT1)</f>
        <v>0</v>
      </c>
      <c r="AU32" s="15">
        <f>SUMIFS(OvoTotal!AN:AN,OvoTotal!$I:$I,"&lt;="&amp;EOMONTH(OvoTotal!$I$3+360,0),OvoTotal!$AW:$AW,Dados!$AU1)</f>
        <v>0</v>
      </c>
      <c r="AV32" s="15">
        <f>SUMIFS(OvoTotal!AN:AN,OvoTotal!$I:$I,"&lt;="&amp;EOMONTH(OvoTotal!$I$3+360,0),OvoTotal!$AW:$AW,Dados!$AV1)</f>
        <v>0</v>
      </c>
      <c r="AW32" s="15">
        <f>SUMIFS(OvoTotal!AN:AN,OvoTotal!$I:$I,"&lt;="&amp;EOMONTH(OvoTotal!$I$3+360,0),OvoTotal!$AW:$AW,Dados!$AW1)</f>
        <v>0</v>
      </c>
      <c r="AX32" s="15">
        <f>SUMIFS(OvoTotal!AN:AN,OvoTotal!$I:$I,"&lt;="&amp;EOMONTH(OvoTotal!$I$3+360,0),OvoTotal!$AW:$AW,Dados!$AX1)</f>
        <v>0</v>
      </c>
      <c r="AY32" s="15">
        <f>SUMIFS(OvoTotal!AN:AN,OvoTotal!$I:$I,"&lt;="&amp;EOMONTH(OvoTotal!$I$3+360,0),OvoTotal!$AW:$AW,Dados!$AY1)</f>
        <v>0</v>
      </c>
      <c r="AZ32" s="15">
        <f>SUMIFS(OvoTotal!AN:AN,OvoTotal!$I:$I,"&lt;="&amp;EOMONTH(OvoTotal!$I$3+360,0),OvoTotal!$AW:$AW,Dados!$AZ1)</f>
        <v>0</v>
      </c>
      <c r="BA32" s="15">
        <f>SUMIFS(OvoTotal!AN:AN,OvoTotal!$I:$I,"&lt;="&amp;EOMONTH(OvoTotal!$I$3+360,0),OvoTotal!$AW:$AW,Dados!$BA1)</f>
        <v>0</v>
      </c>
      <c r="BB32" s="15">
        <f>SUMIFS(OvoTotal!AN:AN,OvoTotal!$I:$I,"&lt;="&amp;EOMONTH(OvoTotal!$I$3+360,0),OvoTotal!$AW:$AW,Dados!$BB1)</f>
        <v>0</v>
      </c>
      <c r="BC32" s="15">
        <f>SUMIFS(OvoTotal!AN:AN,OvoTotal!$I:$I,"&lt;="&amp;EOMONTH(OvoTotal!$I$3+360,0),OvoTotal!$AW:$AW,Dados!$BC1)</f>
        <v>0</v>
      </c>
      <c r="BD32" s="15">
        <f>SUMIFS(OvoTotal!AN:AN,OvoTotal!$I:$I,"&lt;="&amp;EOMONTH(OvoTotal!$I$3+360,0),OvoTotal!$AW:$AW,Dados!$BD1)</f>
        <v>0</v>
      </c>
      <c r="BF32" s="15">
        <f>SUMIFS(OvoTotal!AN:AN,OvoTotal!$I:$I,"&gt;="&amp;BF1,OvoTotal!$I:$I,"&lt;="&amp;EOMONTH($BF1,0))</f>
        <v>0</v>
      </c>
      <c r="BG32" s="15">
        <f>SUMIFS(OvoTotal!AN:AN,OvoTotal!$I:$I,"&gt;="&amp;BG1,OvoTotal!$I:$I,"&lt;="&amp;EOMONTH($BG1,0))</f>
        <v>0</v>
      </c>
      <c r="BH32" s="15">
        <f>SUMIFS(OvoTotal!AN:AN,OvoTotal!$I:$I,"&gt;="&amp;BH1,OvoTotal!$I:$I,"&lt;="&amp;EOMONTH($BH1,0))</f>
        <v>0</v>
      </c>
      <c r="BI32" s="15">
        <f>SUMIFS(OvoTotal!AN:AN,OvoTotal!$I:$I,"&gt;="&amp;BI1,OvoTotal!$I:$I,"&lt;="&amp;EOMONTH($BI1,0))</f>
        <v>0</v>
      </c>
      <c r="BJ32" s="15">
        <f>SUMIFS(OvoTotal!AN:AN,OvoTotal!$I:$I,"&gt;="&amp;BJ1,OvoTotal!$I:$I,"&lt;="&amp;EOMONTH($BJ1,0))</f>
        <v>0</v>
      </c>
      <c r="BK32" s="15">
        <f>SUMIFS(OvoTotal!AN:AN,OvoTotal!$I:$I,"&gt;="&amp;BK1,OvoTotal!$I:$I,"&lt;="&amp;EOMONTH($BK1,0))</f>
        <v>0</v>
      </c>
      <c r="BL32" s="15">
        <f>SUMIFS(OvoTotal!AN:AN,OvoTotal!$I:$I,"&gt;="&amp;BL1,OvoTotal!$I:$I,"&lt;="&amp;EOMONTH($BL1,0))</f>
        <v>0</v>
      </c>
      <c r="BM32" s="15">
        <f>SUMIFS(OvoTotal!AN:AN,OvoTotal!$I:$I,"&gt;="&amp;BM1,OvoTotal!$I:$I,"&lt;="&amp;EOMONTH($BM1,0))</f>
        <v>0</v>
      </c>
      <c r="BN32" s="15">
        <f>SUMIFS(OvoTotal!AN:AN,OvoTotal!$I:$I,"&gt;="&amp;BN1,OvoTotal!$I:$I,"&lt;="&amp;EOMONTH($BN1,0))</f>
        <v>0</v>
      </c>
      <c r="BO32" s="15">
        <f>SUMIFS(OvoTotal!AN:AN,OvoTotal!$I:$I,"&gt;="&amp;BO1,OvoTotal!$I:$I,"&lt;="&amp;EOMONTH($BO1,0))</f>
        <v>0</v>
      </c>
      <c r="BP32" s="15">
        <f>SUMIFS(OvoTotal!AN:AN,OvoTotal!$I:$I,"&gt;="&amp;BP1,OvoTotal!$I:$I,"&lt;="&amp;EOMONTH($BP1,0))</f>
        <v>0</v>
      </c>
      <c r="BQ32" s="15">
        <f>SUMIFS(OvoTotal!AN:AN,OvoTotal!$I:$I,"&gt;="&amp;BQ1,OvoTotal!$I:$I,"&lt;="&amp;EOMONTH($BQ1,0))</f>
        <v>0</v>
      </c>
    </row>
    <row r="33" spans="1:69" x14ac:dyDescent="0.15">
      <c r="A33" s="12" t="s">
        <v>53</v>
      </c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33"/>
      <c r="AL33" s="15"/>
      <c r="AM33" s="15"/>
      <c r="AN33" s="15"/>
      <c r="AO33" s="15"/>
      <c r="AP33" s="15"/>
      <c r="AQ33" s="33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</row>
    <row r="34" spans="1:69" outlineLevel="1" x14ac:dyDescent="0.15">
      <c r="A34" s="12" t="s">
        <v>54</v>
      </c>
      <c r="B34" s="14" t="str">
        <f>OvoTotal!J2</f>
        <v>SJ F1 A 221 R</v>
      </c>
      <c r="C34" s="15">
        <f>SUMIFS(Aprov!J:J,Aprov!$I:$I,"&lt;="&amp;EOMONTH(Aprov!$I$3+360,0),Aprov!$AW:$AW,Dados!$C1)</f>
        <v>39928.763160375143</v>
      </c>
      <c r="D34" s="15">
        <f>SUMIFS(Aprov!J:J,Aprov!$I:$I,"&lt;="&amp;EOMONTH(Aprov!$I$3+360,0),Aprov!$AW:$AW,Dados!$D1)</f>
        <v>276673.70385941246</v>
      </c>
      <c r="E34" s="15">
        <f>SUMIFS(Aprov!J:J,Aprov!$I:$I,"&lt;="&amp;EOMONTH(Aprov!$I$3+360,0),Aprov!$AW:$AW,Dados!$E1)</f>
        <v>272609.87367168796</v>
      </c>
      <c r="F34" s="15">
        <f>SUMIFS(Aprov!J:J,Aprov!$I:$I,"&lt;="&amp;EOMONTH(Aprov!$I$3+360,0),Aprov!$AW:$AW,Dados!$F1)</f>
        <v>268561.90609239228</v>
      </c>
      <c r="G34" s="15">
        <f>SUMIFS(Aprov!J:J,Aprov!$I:$I,"&lt;="&amp;EOMONTH(Aprov!$I$3+360,0),Aprov!$AW:$AW,Dados!$G1)</f>
        <v>264529.75238924427</v>
      </c>
      <c r="H34" s="15">
        <f>SUMIFS(Aprov!J:J,Aprov!$I:$I,"&lt;="&amp;EOMONTH(Aprov!$I$3+360,0),Aprov!$AW:$AW,Dados!$H1)</f>
        <v>260513.36396474924</v>
      </c>
      <c r="I34" s="15">
        <f>SUMIFS(Aprov!J:J,Aprov!$I:$I,"&lt;="&amp;EOMONTH(Aprov!$I$3+360,0),Aprov!$AW:$AW,Dados!$I1)</f>
        <v>255572.16017746061</v>
      </c>
      <c r="J34" s="15">
        <f>SUMIFS(Aprov!J:J,Aprov!$I:$I,"&lt;="&amp;EOMONTH(Aprov!$I$3+360,0),Aprov!$AW:$AW,Dados!$J1)</f>
        <v>251226.00011380235</v>
      </c>
      <c r="K34" s="15">
        <f>SUMIFS(Aprov!J:J,Aprov!$I:$I,"&lt;="&amp;EOMONTH(Aprov!$I$3+360,0),Aprov!$AW:$AW,Dados!$K1)</f>
        <v>247277.07801913709</v>
      </c>
      <c r="L34" s="15">
        <f>SUMIFS(Aprov!J:J,Aprov!$I:$I,"&lt;="&amp;EOMONTH(Aprov!$I$3+360,0),Aprov!$AW:$AW,Dados!$L1)</f>
        <v>243343.64788477047</v>
      </c>
      <c r="M34" s="15">
        <f>SUMIFS(Aprov!J:J,Aprov!$I:$I,"&lt;="&amp;EOMONTH(Aprov!$I$3+360,0),Aprov!$AW:$AW,Dados!$M1)</f>
        <v>239425.66202894272</v>
      </c>
      <c r="N34" s="15">
        <f>SUMIFS(Aprov!J:J,Aprov!$I:$I,"&lt;="&amp;EOMONTH(Aprov!$I$3+360,0),Aprov!$AW:$AW,Dados!$N1)</f>
        <v>235523.07290190127</v>
      </c>
      <c r="O34" s="15">
        <f>SUMIFS(Aprov!J:J,Aprov!$I:$I,"&lt;="&amp;EOMONTH(Aprov!$I$3+360,0),Aprov!$AW:$AW,Dados!$O1)</f>
        <v>231635.83308555689</v>
      </c>
      <c r="P34" s="15">
        <f>SUMIFS(Aprov!J:J,Aprov!$I:$I,"&lt;="&amp;EOMONTH(Aprov!$I$3+360,0),Aprov!$AW:$AW,Dados!$P1)</f>
        <v>227763.89529314011</v>
      </c>
      <c r="Q34" s="15">
        <f>SUMIFS(Aprov!J:J,Aprov!$I:$I,"&lt;="&amp;EOMONTH(Aprov!$I$3+360,0),Aprov!$AW:$AW,Dados!$Q1)</f>
        <v>223907.21236885883</v>
      </c>
      <c r="R34" s="15">
        <f>SUMIFS(Aprov!J:J,Aprov!$I:$I,"&lt;="&amp;EOMONTH(Aprov!$I$3+360,0),Aprov!$AW:$AW,Dados!$R1)</f>
        <v>220065.73728755637</v>
      </c>
      <c r="S34" s="15">
        <f>SUMIFS(Aprov!J:J,Aprov!$I:$I,"&lt;="&amp;EOMONTH(Aprov!$I$3+360,0),Aprov!$AW:$AW,Dados!$S1)</f>
        <v>216239.42315437071</v>
      </c>
      <c r="T34" s="15">
        <f>SUMIFS(Aprov!J:J,Aprov!$I:$I,"&lt;="&amp;EOMONTH(Aprov!$I$3+360,0),Aprov!$AW:$AW,Dados!$T1)</f>
        <v>212428.22320439463</v>
      </c>
      <c r="U34" s="15">
        <f>SUMIFS(Aprov!J:J,Aprov!$I:$I,"&lt;="&amp;EOMONTH(Aprov!$I$3+360,0),Aprov!$AW:$AW,Dados!$U1)</f>
        <v>208632.0908023364</v>
      </c>
      <c r="V34" s="15">
        <f>SUMIFS(Aprov!J:J,Aprov!$I:$I,"&lt;="&amp;EOMONTH(Aprov!$I$3+360,0),Aprov!$AW:$AW,Dados!$V1)</f>
        <v>204850.97944218162</v>
      </c>
      <c r="W34" s="15">
        <f>SUMIFS(Aprov!J:J,Aprov!$I:$I,"&lt;="&amp;EOMONTH(Aprov!$I$3+360,0),Aprov!$AW:$AW,Dados!$W1)</f>
        <v>200344.38771613681</v>
      </c>
      <c r="X34" s="15">
        <f>SUMIFS(Aprov!J:J,Aprov!$I:$I,"&lt;="&amp;EOMONTH(Aprov!$I$3+360,0),Aprov!$AW:$AW,Dados!$X1)</f>
        <v>196311.18040328706</v>
      </c>
      <c r="Y34" s="15">
        <f>SUMIFS(Aprov!J:J,Aprov!$I:$I,"&lt;="&amp;EOMONTH(Aprov!$I$3+360,0),Aprov!$AW:$AW,Dados!$Y1)</f>
        <v>192594.21362245613</v>
      </c>
      <c r="Z34" s="15">
        <f>SUMIFS(Aprov!J:J,Aprov!$I:$I,"&lt;="&amp;EOMONTH(Aprov!$I$3+360,0),Aprov!$AW:$AW,Dados!$Z1)</f>
        <v>187493.99520380353</v>
      </c>
      <c r="AA34" s="15">
        <f>SUMIFS(Aprov!J:J,Aprov!$I:$I,"&lt;="&amp;EOMONTH(Aprov!$I$3+360,0),Aprov!$AW:$AW,Dados!$AA1)</f>
        <v>183275.29905502434</v>
      </c>
      <c r="AB34" s="15">
        <f>SUMIFS(Aprov!J:J,Aprov!$I:$I,"&lt;="&amp;EOMONTH(Aprov!$I$3+360,0),Aprov!$AW:$AW,Dados!$AB1)</f>
        <v>179640.73241147713</v>
      </c>
      <c r="AC34" s="15">
        <f>SUMIFS(Aprov!J:J,Aprov!$I:$I,"&lt;="&amp;EOMONTH(Aprov!$I$3+360,0),Aprov!$AW:$AW,Dados!$AC1)</f>
        <v>176020.63637597361</v>
      </c>
      <c r="AD34" s="15">
        <f>SUMIFS(Aprov!J:J,Aprov!$I:$I,"&lt;="&amp;EOMONTH(Aprov!$I$3+360,0),Aprov!$AW:$AW,Dados!$AD1)</f>
        <v>172414.96617164399</v>
      </c>
      <c r="AE34" s="15">
        <f>SUMIFS(Aprov!J:J,Aprov!$I:$I,"&lt;="&amp;EOMONTH(Aprov!$I$3+360,0),Aprov!$AW:$AW,Dados!$AE1)</f>
        <v>168823.67714592663</v>
      </c>
      <c r="AF34" s="15">
        <f>SUMIFS(Aprov!J:J,Aprov!$I:$I,"&lt;="&amp;EOMONTH(Aprov!$I$3+360,0),Aprov!$AW:$AW,Dados!$AF1)</f>
        <v>165246.72477024293</v>
      </c>
      <c r="AG34" s="15">
        <f>SUMIFS(Aprov!J:J,Aprov!$I:$I,"&lt;="&amp;EOMONTH(Aprov!$I$3+360,0),Aprov!$AW:$AW,Dados!$AG1)</f>
        <v>159388.11631412758</v>
      </c>
      <c r="AH34" s="15">
        <f>SUMIFS(Aprov!J:J,Aprov!$I:$I,"&lt;="&amp;EOMONTH(Aprov!$I$3+360,0),Aprov!$AW:$AW,Dados!$AH1)</f>
        <v>44953.260792226109</v>
      </c>
      <c r="AI34" s="15">
        <f>SUMIFS(Aprov!J:J,Aprov!$I:$I,"&lt;="&amp;EOMONTH(Aprov!$I$3+360,0),Aprov!$AW:$AW,Dados!$AI1)</f>
        <v>0</v>
      </c>
      <c r="AJ34" s="15">
        <f>SUMIFS(Aprov!J:J,Aprov!$I:$I,"&lt;="&amp;EOMONTH(Aprov!$I$3+360,0),Aprov!$AW:$AW,Dados!$AJ1)</f>
        <v>0</v>
      </c>
      <c r="AK34" s="33">
        <f>SUMIFS(Aprov!J:J,Aprov!$I:$I,"&lt;="&amp;EOMONTH(Aprov!$I$3+360,0),Aprov!$AW:$AW,Dados!$AK1)</f>
        <v>0</v>
      </c>
      <c r="AL34" s="15">
        <f>SUMIFS(Aprov!J:J,Aprov!$I:$I,"&lt;="&amp;EOMONTH(Aprov!$I$3+360,0),Aprov!$AW:$AW,Dados!$AL1)</f>
        <v>0</v>
      </c>
      <c r="AM34" s="15">
        <f>SUMIFS(Aprov!J:J,Aprov!$I:$I,"&lt;="&amp;EOMONTH(Aprov!$I$3+360,0),Aprov!$AW:$AW,Dados!$AM1)</f>
        <v>0</v>
      </c>
      <c r="AN34" s="15">
        <f>SUMIFS(Aprov!J:J,Aprov!$I:$I,"&lt;="&amp;EOMONTH(Aprov!$I$3+360,0),Aprov!$AW:$AW,Dados!$AN1)</f>
        <v>0</v>
      </c>
      <c r="AO34" s="15">
        <f>SUMIFS(Aprov!J:J,Aprov!$I:$I,"&lt;="&amp;EOMONTH(Aprov!$I$3+360,0),Aprov!$AW:$AW,Dados!$AO1)</f>
        <v>0</v>
      </c>
      <c r="AP34" s="15">
        <f>SUMIFS(Aprov!J:J,Aprov!$I:$I,"&lt;="&amp;EOMONTH(Aprov!$I$3+360,0),Aprov!$AW:$AW,Dados!$AP1)</f>
        <v>0</v>
      </c>
      <c r="AQ34" s="33">
        <f>SUMIFS(Aprov!J:J,Aprov!$I:$I,"&lt;="&amp;EOMONTH(Aprov!$I$3+360,0),Aprov!$AW:$AW,Dados!$AQ1)</f>
        <v>0</v>
      </c>
      <c r="AR34" s="15">
        <f>SUMIFS(Aprov!J:J,Aprov!$I:$I,"&lt;="&amp;EOMONTH(Aprov!$I$3+360,0),Aprov!$AW:$AW,Dados!$AR1)</f>
        <v>0</v>
      </c>
      <c r="AS34" s="15">
        <f>SUMIFS(Aprov!J:J,Aprov!$I:$I,"&lt;="&amp;EOMONTH(Aprov!$I$3+360,0),Aprov!$AW:$AW,Dados!$AS1)</f>
        <v>0</v>
      </c>
      <c r="AT34" s="15">
        <f>SUMIFS(Aprov!J:J,Aprov!$I:$I,"&lt;="&amp;EOMONTH(Aprov!$I$3+360,0),Aprov!$AW:$AW,Dados!$AT1)</f>
        <v>0</v>
      </c>
      <c r="AU34" s="15">
        <f>SUMIFS(Aprov!J:J,Aprov!$I:$I,"&lt;="&amp;EOMONTH(Aprov!$I$3+360,0),Aprov!$AW:$AW,Dados!$AU1)</f>
        <v>0</v>
      </c>
      <c r="AV34" s="15">
        <f>SUMIFS(Aprov!J:J,Aprov!$I:$I,"&lt;="&amp;EOMONTH(Aprov!$I$3+360,0),Aprov!$AW:$AW,Dados!$AV1)</f>
        <v>0</v>
      </c>
      <c r="AW34" s="15">
        <f>SUMIFS(Aprov!J:J,Aprov!$I:$I,"&lt;="&amp;EOMONTH(Aprov!$I$3+360,0),Aprov!$AW:$AW,Dados!$AW1)</f>
        <v>0</v>
      </c>
      <c r="AX34" s="15">
        <f>SUMIFS(Aprov!J:J,Aprov!$I:$I,"&lt;="&amp;EOMONTH(Aprov!$I$3+360,0),Aprov!$AW:$AW,Dados!$AX1)</f>
        <v>0</v>
      </c>
      <c r="AY34" s="15">
        <f>SUMIFS(Aprov!J:J,Aprov!$I:$I,"&lt;="&amp;EOMONTH(Aprov!$I$3+360,0),Aprov!$AW:$AW,Dados!$AY1)</f>
        <v>0</v>
      </c>
      <c r="AZ34" s="15">
        <f>SUMIFS(Aprov!J:J,Aprov!$I:$I,"&lt;="&amp;EOMONTH(Aprov!$I$3+360,0),Aprov!$AW:$AW,Dados!$AZ1)</f>
        <v>0</v>
      </c>
      <c r="BA34" s="15">
        <f>SUMIFS(Aprov!J:J,Aprov!$I:$I,"&lt;="&amp;EOMONTH(Aprov!$I$3+360,0),Aprov!$AW:$AW,Dados!$BA1)</f>
        <v>0</v>
      </c>
      <c r="BB34" s="15">
        <f>SUMIFS(Aprov!J:J,Aprov!$I:$I,"&lt;="&amp;EOMONTH(Aprov!$I$3+360,0),Aprov!$AW:$AW,Dados!$BB1)</f>
        <v>0</v>
      </c>
      <c r="BC34" s="15">
        <f>SUMIFS(Aprov!J:J,Aprov!$I:$I,"&lt;="&amp;EOMONTH(Aprov!$I$3+360,0),Aprov!$AW:$AW,Dados!$BC1)</f>
        <v>0</v>
      </c>
      <c r="BD34" s="15">
        <f>SUMIFS(Aprov!J:J,Aprov!$I:$I,"&lt;="&amp;EOMONTH(Aprov!$I$3+360,0),Aprov!$AW:$AW,Dados!$BD1)</f>
        <v>0</v>
      </c>
      <c r="BF34" s="15">
        <f>SUMIFS(Aprov!J:J,Aprov!$I:$I,"&gt;="&amp;BF1,Aprov!$I:$I,"&lt;="&amp;EOMONTH($BF1,0))</f>
        <v>0</v>
      </c>
      <c r="BG34" s="15">
        <f>SUMIFS(Aprov!J:J,Aprov!$I:$I,"&gt;="&amp;BG1,Aprov!$I:$I,"&lt;="&amp;EOMONTH($BG1,0))</f>
        <v>0</v>
      </c>
      <c r="BH34" s="15">
        <f>SUMIFS(Aprov!J:J,Aprov!$I:$I,"&gt;="&amp;BH1,Aprov!$I:$I,"&lt;="&amp;EOMONTH($BH1,0))</f>
        <v>0</v>
      </c>
      <c r="BI34" s="15">
        <f>SUMIFS(Aprov!J:J,Aprov!$I:$I,"&gt;="&amp;BI1,Aprov!$I:$I,"&lt;="&amp;EOMONTH($BI1,0))</f>
        <v>0</v>
      </c>
      <c r="BJ34" s="15">
        <f>SUMIFS(Aprov!J:J,Aprov!$I:$I,"&gt;="&amp;BJ1,Aprov!$I:$I,"&lt;="&amp;EOMONTH($BJ1,0))</f>
        <v>0</v>
      </c>
      <c r="BK34" s="15">
        <f>SUMIFS(Aprov!J:J,Aprov!$I:$I,"&gt;="&amp;BK1,Aprov!$I:$I,"&lt;="&amp;EOMONTH($BK1,0))</f>
        <v>0</v>
      </c>
      <c r="BL34" s="15">
        <f>SUMIFS(Aprov!J:J,Aprov!$I:$I,"&gt;="&amp;BL1,Aprov!$I:$I,"&lt;="&amp;EOMONTH($BL1,0))</f>
        <v>0</v>
      </c>
      <c r="BM34" s="15">
        <f>SUMIFS(Aprov!J:J,Aprov!$I:$I,"&gt;="&amp;BM1,Aprov!$I:$I,"&lt;="&amp;EOMONTH($BM1,0))</f>
        <v>0</v>
      </c>
      <c r="BN34" s="15">
        <f>SUMIFS(Aprov!J:J,Aprov!$I:$I,"&gt;="&amp;BN1,Aprov!$I:$I,"&lt;="&amp;EOMONTH($BN1,0))</f>
        <v>0</v>
      </c>
      <c r="BO34" s="15">
        <f>SUMIFS(Aprov!J:J,Aprov!$I:$I,"&gt;="&amp;BO1,Aprov!$I:$I,"&lt;="&amp;EOMONTH($BO1,0))</f>
        <v>0</v>
      </c>
      <c r="BP34" s="15">
        <f>SUMIFS(Aprov!J:J,Aprov!$I:$I,"&gt;="&amp;BP1,Aprov!$I:$I,"&lt;="&amp;EOMONTH($BP1,0))</f>
        <v>0</v>
      </c>
      <c r="BQ34" s="15">
        <f>SUMIFS(Aprov!J:J,Aprov!$I:$I,"&gt;="&amp;BQ1,Aprov!$I:$I,"&lt;="&amp;EOMONTH($BQ1,0))</f>
        <v>0</v>
      </c>
    </row>
    <row r="35" spans="1:69" outlineLevel="1" x14ac:dyDescent="0.15">
      <c r="A35" s="12" t="s">
        <v>54</v>
      </c>
      <c r="B35" s="14" t="str">
        <f>OvoTotal!K2</f>
        <v>SJ F1 B 321 R</v>
      </c>
      <c r="C35" s="15">
        <f>SUMIFS(Aprov!K:K,Aprov!$I:$I,"&lt;="&amp;EOMONTH(Aprov!$I$3+360,0),Aprov!$AW:$AW,Dados!$C1)</f>
        <v>40508.772498897451</v>
      </c>
      <c r="D35" s="15">
        <f>SUMIFS(Aprov!K:K,Aprov!$I:$I,"&lt;="&amp;(EOMONTH(Aprov!$I$3+360,0)),Aprov!$AW:$AW,Dados!$D1)</f>
        <v>280224.09677793935</v>
      </c>
      <c r="E35" s="15">
        <f>SUMIFS(Aprov!K:K,Aprov!$I:$I,"&lt;="&amp;EOMONTH(Aprov!$I$3+360,0),Aprov!$AW:$AW,Dados!$E1)</f>
        <v>276145.83503471734</v>
      </c>
      <c r="F35" s="15">
        <f>SUMIFS(Aprov!K:K,Aprov!$I:$I,"&lt;="&amp;EOMONTH(Aprov!$I$3+360,0),Aprov!$AW:$AW,Dados!$F1)</f>
        <v>272083.48088455899</v>
      </c>
      <c r="G35" s="15">
        <f>SUMIFS(Aprov!K:K,Aprov!$I:$I,"&lt;="&amp;EOMONTH(Aprov!$I$3+360,0),Aprov!$AW:$AW,Dados!$G1)</f>
        <v>268036.98546982935</v>
      </c>
      <c r="H35" s="15">
        <f>SUMIFS(Aprov!K:K,Aprov!$I:$I,"&lt;="&amp;EOMONTH(Aprov!$I$3+360,0),Aprov!$AW:$AW,Dados!$H1)</f>
        <v>264006.30006800772</v>
      </c>
      <c r="I35" s="15">
        <f>SUMIFS(Aprov!K:K,Aprov!$I:$I,"&lt;="&amp;EOMONTH(Aprov!$I$3+360,0),Aprov!$AW:$AW,Dados!$I1)</f>
        <v>259991.37609133596</v>
      </c>
      <c r="J35" s="15">
        <f>SUMIFS(Aprov!K:K,Aprov!$I:$I,"&lt;="&amp;EOMONTH(Aprov!$I$3+360,0),Aprov!$AW:$AW,Dados!$J1)</f>
        <v>254863.47554298118</v>
      </c>
      <c r="K35" s="15">
        <f>SUMIFS(Aprov!K:K,Aprov!$I:$I,"&lt;="&amp;EOMONTH(Aprov!$I$3+360,0),Aprov!$AW:$AW,Dados!$K1)</f>
        <v>250709.60523548449</v>
      </c>
      <c r="L35" s="15">
        <f>SUMIFS(Aprov!K:K,Aprov!$I:$I,"&lt;="&amp;EOMONTH(Aprov!$I$3+360,0),Aprov!$AW:$AW,Dados!$L1)</f>
        <v>246762.12859690463</v>
      </c>
      <c r="M35" s="15">
        <f>SUMIFS(Aprov!K:K,Aprov!$I:$I,"&lt;="&amp;EOMONTH(Aprov!$I$3+360,0),Aprov!$AW:$AW,Dados!$M1)</f>
        <v>242830.14012349272</v>
      </c>
      <c r="N35" s="15">
        <f>SUMIFS(Aprov!K:K,Aprov!$I:$I,"&lt;="&amp;EOMONTH(Aprov!$I$3+360,0),Aprov!$AW:$AW,Dados!$N1)</f>
        <v>238913.59214305686</v>
      </c>
      <c r="O35" s="15">
        <f>SUMIFS(Aprov!K:K,Aprov!$I:$I,"&lt;="&amp;EOMONTH(Aprov!$I$3+360,0),Aprov!$AW:$AW,Dados!$O1)</f>
        <v>235012.43711538956</v>
      </c>
      <c r="P35" s="15">
        <f>SUMIFS(Aprov!K:K,Aprov!$I:$I,"&lt;="&amp;EOMONTH(Aprov!$I$3+360,0),Aprov!$AW:$AW,Dados!$P1)</f>
        <v>231126.62763192301</v>
      </c>
      <c r="Q35" s="15">
        <f>SUMIFS(Aprov!K:K,Aprov!$I:$I,"&lt;="&amp;EOMONTH(Aprov!$I$3+360,0),Aprov!$AW:$AW,Dados!$Q1)</f>
        <v>227256.11641538583</v>
      </c>
      <c r="R35" s="15">
        <f>SUMIFS(Aprov!K:K,Aprov!$I:$I,"&lt;="&amp;EOMONTH(Aprov!$I$3+360,0),Aprov!$AW:$AW,Dados!$R1)</f>
        <v>223400.85631946067</v>
      </c>
      <c r="S35" s="15">
        <f>SUMIFS(Aprov!K:K,Aprov!$I:$I,"&lt;="&amp;EOMONTH(Aprov!$I$3+360,0),Aprov!$AW:$AW,Dados!$S1)</f>
        <v>219560.80032844227</v>
      </c>
      <c r="T35" s="15">
        <f>SUMIFS(Aprov!K:K,Aprov!$I:$I,"&lt;="&amp;EOMONTH(Aprov!$I$3+360,0),Aprov!$AW:$AW,Dados!$T1)</f>
        <v>215735.90155689721</v>
      </c>
      <c r="U35" s="15">
        <f>SUMIFS(Aprov!K:K,Aprov!$I:$I,"&lt;="&amp;EOMONTH(Aprov!$I$3+360,0),Aprov!$AW:$AW,Dados!$U1)</f>
        <v>211926.11324932339</v>
      </c>
      <c r="V35" s="15">
        <f>SUMIFS(Aprov!K:K,Aprov!$I:$I,"&lt;="&amp;EOMONTH(Aprov!$I$3+360,0),Aprov!$AW:$AW,Dados!$V1)</f>
        <v>208131.38877981136</v>
      </c>
      <c r="W35" s="15">
        <f>SUMIFS(Aprov!K:K,Aprov!$I:$I,"&lt;="&amp;EOMONTH(Aprov!$I$3+360,0),Aprov!$AW:$AW,Dados!$W1)</f>
        <v>204351.68165170576</v>
      </c>
      <c r="X35" s="15">
        <f>SUMIFS(Aprov!K:K,Aprov!$I:$I,"&lt;="&amp;EOMONTH(Aprov!$I$3+360,0),Aprov!$AW:$AW,Dados!$X1)</f>
        <v>199698.35936507746</v>
      </c>
      <c r="Y35" s="15">
        <f>SUMIFS(Aprov!K:K,Aprov!$I:$I,"&lt;="&amp;EOMONTH(Aprov!$I$3+360,0),Aprov!$AW:$AW,Dados!$Y1)</f>
        <v>195817.25255362457</v>
      </c>
      <c r="Z35" s="15">
        <f>SUMIFS(Aprov!K:K,Aprov!$I:$I,"&lt;="&amp;EOMONTH(Aprov!$I$3+360,0),Aprov!$AW:$AW,Dados!$Z1)</f>
        <v>192101.67174069511</v>
      </c>
      <c r="AA35" s="15">
        <f>SUMIFS(Aprov!K:K,Aprov!$I:$I,"&lt;="&amp;EOMONTH(Aprov!$I$3+360,0),Aprov!$AW:$AW,Dados!$AA1)</f>
        <v>186723.15772999183</v>
      </c>
      <c r="AB35" s="15">
        <f>SUMIFS(Aprov!K:K,Aprov!$I:$I,"&lt;="&amp;EOMONTH(Aprov!$I$3+360,0),Aprov!$AW:$AW,Dados!$AB1)</f>
        <v>182790.62006939726</v>
      </c>
      <c r="AC35" s="15">
        <f>SUMIFS(Aprov!K:K,Aprov!$I:$I,"&lt;="&amp;EOMONTH(Aprov!$I$3+360,0),Aprov!$AW:$AW,Dados!$AC1)</f>
        <v>179157.41416482683</v>
      </c>
      <c r="AD35" s="15">
        <f>SUMIFS(Aprov!K:K,Aprov!$I:$I,"&lt;="&amp;EOMONTH(Aprov!$I$3+360,0),Aprov!$AW:$AW,Dados!$AD1)</f>
        <v>175538.67528918991</v>
      </c>
      <c r="AE35" s="15">
        <f>SUMIFS(Aprov!K:K,Aprov!$I:$I,"&lt;="&amp;EOMONTH(Aprov!$I$3+360,0),Aprov!$AW:$AW,Dados!$AE1)</f>
        <v>171934.35867465136</v>
      </c>
      <c r="AF35" s="15">
        <f>SUMIFS(Aprov!K:K,Aprov!$I:$I,"&lt;="&amp;EOMONTH(Aprov!$I$3+360,0),Aprov!$AW:$AW,Dados!$AF1)</f>
        <v>168344.41967766164</v>
      </c>
      <c r="AG35" s="15">
        <f>SUMIFS(Aprov!K:K,Aprov!$I:$I,"&lt;="&amp;EOMONTH(Aprov!$I$3+360,0),Aprov!$AW:$AW,Dados!$AG1)</f>
        <v>164768.8137786325</v>
      </c>
      <c r="AH35" s="15">
        <f>SUMIFS(Aprov!K:K,Aprov!$I:$I,"&lt;="&amp;EOMONTH(Aprov!$I$3+360,0),Aprov!$AW:$AW,Dados!$AH1)</f>
        <v>158452.23426632179</v>
      </c>
      <c r="AI35" s="15">
        <f>SUMIFS(Aprov!K:K,Aprov!$I:$I,"&lt;="&amp;EOMONTH(Aprov!$I$3+360,0),Aprov!$AW:$AW,Dados!$AI1)</f>
        <v>22477.643461244232</v>
      </c>
      <c r="AJ35" s="15">
        <f>SUMIFS(Aprov!K:K,Aprov!$I:$I,"&lt;="&amp;EOMONTH(Aprov!$I$3+360,0),Aprov!$AW:$AW,Dados!$AJ1)</f>
        <v>0</v>
      </c>
      <c r="AK35" s="33">
        <f>SUMIFS(Aprov!K:K,Aprov!$I:$I,"&lt;="&amp;EOMONTH(Aprov!$I$3+360,0),Aprov!$AW:$AW,Dados!$AK1)</f>
        <v>0</v>
      </c>
      <c r="AL35" s="15">
        <f>SUMIFS(Aprov!K:K,Aprov!$I:$I,"&lt;="&amp;EOMONTH(Aprov!$I$3+360,0),Aprov!$AW:$AW,Dados!$AL1)</f>
        <v>0</v>
      </c>
      <c r="AM35" s="15">
        <f>SUMIFS(Aprov!K:K,Aprov!$I:$I,"&lt;="&amp;EOMONTH(Aprov!$I$3+360,0),Aprov!$AW:$AW,Dados!$AM1)</f>
        <v>0</v>
      </c>
      <c r="AN35" s="15">
        <f>SUMIFS(Aprov!K:K,Aprov!$I:$I,"&lt;="&amp;EOMONTH(Aprov!$I$3+360,0),Aprov!$AW:$AW,Dados!$AN1)</f>
        <v>0</v>
      </c>
      <c r="AO35" s="15">
        <f>SUMIFS(Aprov!K:K,Aprov!$I:$I,"&lt;="&amp;EOMONTH(Aprov!$I$3+360,0),Aprov!$AW:$AW,Dados!$AO1)</f>
        <v>0</v>
      </c>
      <c r="AP35" s="15">
        <f>SUMIFS(Aprov!K:K,Aprov!$I:$I,"&lt;="&amp;EOMONTH(Aprov!$I$3+360,0),Aprov!$AW:$AW,Dados!$AP1)</f>
        <v>0</v>
      </c>
      <c r="AQ35" s="33">
        <f>SUMIFS(Aprov!K:K,Aprov!$I:$I,"&lt;="&amp;EOMONTH(Aprov!$I$3+360,0),Aprov!$AW:$AW,Dados!$AQ1)</f>
        <v>0</v>
      </c>
      <c r="AR35" s="15">
        <f>SUMIFS(Aprov!K:K,Aprov!$I:$I,"&lt;="&amp;EOMONTH(Aprov!$I$3+360,0),Aprov!$AW:$AW,Dados!$AR1)</f>
        <v>0</v>
      </c>
      <c r="AS35" s="15">
        <f>SUMIFS(Aprov!K:K,Aprov!$I:$I,"&lt;="&amp;EOMONTH(Aprov!$I$3+360,0),Aprov!$AW:$AW,Dados!$AS1)</f>
        <v>0</v>
      </c>
      <c r="AT35" s="15">
        <f>SUMIFS(Aprov!K:K,Aprov!$I:$I,"&lt;="&amp;EOMONTH(Aprov!$I$3+360,0),Aprov!$AW:$AW,Dados!$AT1)</f>
        <v>0</v>
      </c>
      <c r="AU35" s="15">
        <f>SUMIFS(Aprov!K:K,Aprov!$I:$I,"&lt;="&amp;EOMONTH(Aprov!$I$3+360,0),Aprov!$AW:$AW,Dados!$AU1)</f>
        <v>0</v>
      </c>
      <c r="AV35" s="15">
        <f>SUMIFS(Aprov!K:K,Aprov!$I:$I,"&lt;="&amp;EOMONTH(Aprov!$I$3+360,0),Aprov!$AW:$AW,Dados!$AV1)</f>
        <v>0</v>
      </c>
      <c r="AW35" s="15">
        <f>SUMIFS(Aprov!K:K,Aprov!$I:$I,"&lt;="&amp;EOMONTH(Aprov!$I$3+360,0),Aprov!$AW:$AW,Dados!$AW1)</f>
        <v>0</v>
      </c>
      <c r="AX35" s="15">
        <f>SUMIFS(Aprov!K:K,Aprov!$I:$I,"&lt;="&amp;EOMONTH(Aprov!$I$3+360,0),Aprov!$AW:$AW,Dados!$AX1)</f>
        <v>0</v>
      </c>
      <c r="AY35" s="15">
        <f>SUMIFS(Aprov!K:K,Aprov!$I:$I,"&lt;="&amp;EOMONTH(Aprov!$I$3+360,0),Aprov!$AW:$AW,Dados!$AY1)</f>
        <v>0</v>
      </c>
      <c r="AZ35" s="15">
        <f>SUMIFS(Aprov!K:K,Aprov!$I:$I,"&lt;="&amp;EOMONTH(Aprov!$I$3+360,0),Aprov!$AW:$AW,Dados!$AZ1)</f>
        <v>0</v>
      </c>
      <c r="BA35" s="15">
        <f>SUMIFS(Aprov!K:K,Aprov!$I:$I,"&lt;="&amp;EOMONTH(Aprov!$I$3+360,0),Aprov!$AW:$AW,Dados!$BA1)</f>
        <v>0</v>
      </c>
      <c r="BB35" s="15">
        <f>SUMIFS(Aprov!K:K,Aprov!$I:$I,"&lt;="&amp;EOMONTH(Aprov!$I$3+360,0),Aprov!$AW:$AW,Dados!$BB1)</f>
        <v>0</v>
      </c>
      <c r="BC35" s="15">
        <f>SUMIFS(Aprov!K:K,Aprov!$I:$I,"&lt;="&amp;EOMONTH(Aprov!$I$3+360,0),Aprov!$AW:$AW,Dados!$BC1)</f>
        <v>0</v>
      </c>
      <c r="BD35" s="15">
        <f>SUMIFS(Aprov!K:K,Aprov!$I:$I,"&lt;="&amp;EOMONTH(Aprov!$I$3+360,0),Aprov!$AW:$AW,Dados!$BD1)</f>
        <v>0</v>
      </c>
      <c r="BF35" s="15">
        <f>SUMIFS(Aprov!K:K,Aprov!$I:$I,"&gt;="&amp;BF1,Aprov!$I:$I,"&lt;="&amp;EOMONTH($BF1,0))</f>
        <v>0</v>
      </c>
      <c r="BG35" s="15">
        <f>SUMIFS(Aprov!K:K,Aprov!$I:$I,"&gt;="&amp;BG1,Aprov!$I:$I,"&lt;="&amp;EOMONTH($BG1,0))</f>
        <v>0</v>
      </c>
      <c r="BH35" s="15">
        <f>SUMIFS(Aprov!K:K,Aprov!$I:$I,"&gt;="&amp;BH1,Aprov!$I:$I,"&lt;="&amp;EOMONTH($BH1,0))</f>
        <v>0</v>
      </c>
      <c r="BI35" s="15">
        <f>SUMIFS(Aprov!K:K,Aprov!$I:$I,"&gt;="&amp;BI1,Aprov!$I:$I,"&lt;="&amp;EOMONTH($BI1,0))</f>
        <v>0</v>
      </c>
      <c r="BJ35" s="15">
        <f>SUMIFS(Aprov!K:K,Aprov!$I:$I,"&gt;="&amp;BJ1,Aprov!$I:$I,"&lt;="&amp;EOMONTH($BJ1,0))</f>
        <v>0</v>
      </c>
      <c r="BK35" s="15">
        <f>SUMIFS(Aprov!K:K,Aprov!$I:$I,"&gt;="&amp;BK1,Aprov!$I:$I,"&lt;="&amp;EOMONTH($BK1,0))</f>
        <v>0</v>
      </c>
      <c r="BL35" s="15">
        <f>SUMIFS(Aprov!K:K,Aprov!$I:$I,"&gt;="&amp;BL1,Aprov!$I:$I,"&lt;="&amp;EOMONTH($BL1,0))</f>
        <v>0</v>
      </c>
      <c r="BM35" s="15">
        <f>SUMIFS(Aprov!K:K,Aprov!$I:$I,"&gt;="&amp;BM1,Aprov!$I:$I,"&lt;="&amp;EOMONTH($BM1,0))</f>
        <v>0</v>
      </c>
      <c r="BN35" s="15">
        <f>SUMIFS(Aprov!K:K,Aprov!$I:$I,"&gt;="&amp;BN1,Aprov!$I:$I,"&lt;="&amp;EOMONTH($BN1,0))</f>
        <v>0</v>
      </c>
      <c r="BO35" s="15">
        <f>SUMIFS(Aprov!K:K,Aprov!$I:$I,"&gt;="&amp;BO1,Aprov!$I:$I,"&lt;="&amp;EOMONTH($BO1,0))</f>
        <v>0</v>
      </c>
      <c r="BP35" s="15">
        <f>SUMIFS(Aprov!K:K,Aprov!$I:$I,"&gt;="&amp;BP1,Aprov!$I:$I,"&lt;="&amp;EOMONTH($BP1,0))</f>
        <v>0</v>
      </c>
      <c r="BQ35" s="15">
        <f>SUMIFS(Aprov!K:K,Aprov!$I:$I,"&gt;="&amp;BQ1,Aprov!$I:$I,"&lt;="&amp;EOMONTH($BQ1,0))</f>
        <v>0</v>
      </c>
    </row>
    <row r="36" spans="1:69" outlineLevel="1" x14ac:dyDescent="0.15">
      <c r="A36" s="12" t="s">
        <v>54</v>
      </c>
      <c r="B36" s="14" t="str">
        <f>OvoTotal!L2</f>
        <v>SJ F1 A 222 R</v>
      </c>
      <c r="C36" s="15">
        <f>SUMIFS(Aprov!L:L,Aprov!$I:$I,"&lt;="&amp;EOMONTH(Aprov!$I$3+360,0),Aprov!$AW:$AW,Dados!$C1)</f>
        <v>0</v>
      </c>
      <c r="D36" s="15">
        <f>SUMIFS(Aprov!L:L,Aprov!$I:$I,"&lt;="&amp;EOMONTH(Aprov!$I$3+360,0),Aprov!$AW:$AW,Dados!$D1)</f>
        <v>0</v>
      </c>
      <c r="E36" s="15">
        <f>SUMIFS(Aprov!L:L,Aprov!$I:$I,"&lt;="&amp;EOMONTH(Aprov!$I$3+360,0),Aprov!$AW:$AW,Dados!$E1)</f>
        <v>0</v>
      </c>
      <c r="F36" s="15">
        <f>SUMIFS(Aprov!L:L,Aprov!$I:$I,"&lt;="&amp;EOMONTH(Aprov!$I$3+360,0),Aprov!$AW:$AW,Dados!$F1)</f>
        <v>0</v>
      </c>
      <c r="G36" s="15">
        <f>SUMIFS(Aprov!L:L,Aprov!$I:$I,"&lt;="&amp;EOMONTH(Aprov!$I$3+360,0),Aprov!$AW:$AW,Dados!$G1)</f>
        <v>0</v>
      </c>
      <c r="H36" s="15">
        <f>SUMIFS(Aprov!L:L,Aprov!$I:$I,"&lt;="&amp;EOMONTH(Aprov!$I$3+360,0),Aprov!$AW:$AW,Dados!$H1)</f>
        <v>0</v>
      </c>
      <c r="I36" s="15">
        <f>SUMIFS(Aprov!L:L,Aprov!$I:$I,"&lt;="&amp;EOMONTH(Aprov!$I$3+360,0),Aprov!$AW:$AW,Dados!$I1)</f>
        <v>0</v>
      </c>
      <c r="J36" s="15">
        <f>SUMIFS(Aprov!L:L,Aprov!$I:$I,"&lt;="&amp;EOMONTH(Aprov!$I$3+360,0),Aprov!$AW:$AW,Dados!$J1)</f>
        <v>0</v>
      </c>
      <c r="K36" s="15">
        <f>SUMIFS(Aprov!L:L,Aprov!$I:$I,"&lt;="&amp;EOMONTH(Aprov!$I$3+360,0),Aprov!$AW:$AW,Dados!$K1)</f>
        <v>0</v>
      </c>
      <c r="L36" s="15">
        <f>SUMIFS(Aprov!L:L,Aprov!$I:$I,"&lt;="&amp;EOMONTH(Aprov!$I$3+360,0),Aprov!$AW:$AW,Dados!$L1)</f>
        <v>0</v>
      </c>
      <c r="M36" s="15">
        <f>SUMIFS(Aprov!L:L,Aprov!$I:$I,"&lt;="&amp;EOMONTH(Aprov!$I$3+360,0),Aprov!$AW:$AW,Dados!$M1)</f>
        <v>0</v>
      </c>
      <c r="N36" s="15">
        <f>SUMIFS(Aprov!L:L,Aprov!$I:$I,"&lt;="&amp;EOMONTH(Aprov!$I$3+360,0),Aprov!$AW:$AW,Dados!$N1)</f>
        <v>0</v>
      </c>
      <c r="O36" s="15">
        <f>SUMIFS(Aprov!L:L,Aprov!$I:$I,"&lt;="&amp;EOMONTH(Aprov!$I$3+360,0),Aprov!$AW:$AW,Dados!$O1)</f>
        <v>0</v>
      </c>
      <c r="P36" s="15">
        <f>SUMIFS(Aprov!L:L,Aprov!$I:$I,"&lt;="&amp;EOMONTH(Aprov!$I$3+360,0),Aprov!$AW:$AW,Dados!$P1)</f>
        <v>0</v>
      </c>
      <c r="Q36" s="15">
        <f>SUMIFS(Aprov!L:L,Aprov!$I:$I,"&lt;="&amp;EOMONTH(Aprov!$I$3+360,0),Aprov!$AW:$AW,Dados!$Q1)</f>
        <v>0</v>
      </c>
      <c r="R36" s="15">
        <f>SUMIFS(Aprov!L:L,Aprov!$I:$I,"&lt;="&amp;EOMONTH(Aprov!$I$3+360,0),Aprov!$AW:$AW,Dados!$R1)</f>
        <v>0</v>
      </c>
      <c r="S36" s="15">
        <f>SUMIFS(Aprov!L:L,Aprov!$I:$I,"&lt;="&amp;EOMONTH(Aprov!$I$3+360,0),Aprov!$AW:$AW,Dados!$S1)</f>
        <v>0</v>
      </c>
      <c r="T36" s="15">
        <f>SUMIFS(Aprov!L:L,Aprov!$I:$I,"&lt;="&amp;EOMONTH(Aprov!$I$3+360,0),Aprov!$AW:$AW,Dados!$T1)</f>
        <v>0</v>
      </c>
      <c r="U36" s="15">
        <f>SUMIFS(Aprov!L:L,Aprov!$I:$I,"&lt;="&amp;EOMONTH(Aprov!$I$3+360,0),Aprov!$AW:$AW,Dados!$U1)</f>
        <v>0</v>
      </c>
      <c r="V36" s="15">
        <f>SUMIFS(Aprov!L:L,Aprov!$I:$I,"&lt;="&amp;EOMONTH(Aprov!$I$3+360,0),Aprov!$AW:$AW,Dados!$V1)</f>
        <v>0</v>
      </c>
      <c r="W36" s="15">
        <f>SUMIFS(Aprov!L:L,Aprov!$I:$I,"&lt;="&amp;EOMONTH(Aprov!$I$3+360,0),Aprov!$AW:$AW,Dados!$W1)</f>
        <v>0</v>
      </c>
      <c r="X36" s="15">
        <f>SUMIFS(Aprov!L:L,Aprov!$I:$I,"&lt;="&amp;EOMONTH(Aprov!$I$3+360,0),Aprov!$AW:$AW,Dados!$X1)</f>
        <v>0</v>
      </c>
      <c r="Y36" s="15">
        <f>SUMIFS(Aprov!L:L,Aprov!$I:$I,"&lt;="&amp;EOMONTH(Aprov!$I$3+360,0),Aprov!$AW:$AW,Dados!$Y1)</f>
        <v>0</v>
      </c>
      <c r="Z36" s="15">
        <f>SUMIFS(Aprov!L:L,Aprov!$I:$I,"&lt;="&amp;EOMONTH(Aprov!$I$3+360,0),Aprov!$AW:$AW,Dados!$Z1)</f>
        <v>0</v>
      </c>
      <c r="AA36" s="15">
        <f>SUMIFS(Aprov!L:L,Aprov!$I:$I,"&lt;="&amp;EOMONTH(Aprov!$I$3+360,0),Aprov!$AW:$AW,Dados!$AA1)</f>
        <v>0</v>
      </c>
      <c r="AB36" s="15">
        <f>SUMIFS(Aprov!L:L,Aprov!$I:$I,"&lt;="&amp;EOMONTH(Aprov!$I$3+360,0),Aprov!$AW:$AW,Dados!$AB1)</f>
        <v>0</v>
      </c>
      <c r="AC36" s="15">
        <f>SUMIFS(Aprov!L:L,Aprov!$I:$I,"&lt;="&amp;EOMONTH(Aprov!$I$3+360,0),Aprov!$AW:$AW,Dados!$AC1)</f>
        <v>0</v>
      </c>
      <c r="AD36" s="15">
        <f>SUMIFS(Aprov!L:L,Aprov!$I:$I,"&lt;="&amp;EOMONTH(Aprov!$I$3+360,0),Aprov!$AW:$AW,Dados!$AD1)</f>
        <v>0</v>
      </c>
      <c r="AE36" s="15">
        <f>SUMIFS(Aprov!L:L,Aprov!$I:$I,"&lt;="&amp;EOMONTH(Aprov!$I$3+360,0),Aprov!$AW:$AW,Dados!$AE1)</f>
        <v>0</v>
      </c>
      <c r="AF36" s="15">
        <f>SUMIFS(Aprov!L:L,Aprov!$I:$I,"&lt;="&amp;EOMONTH(Aprov!$I$3+360,0),Aprov!$AW:$AW,Dados!$AF1)</f>
        <v>0</v>
      </c>
      <c r="AG36" s="15">
        <f>SUMIFS(Aprov!L:L,Aprov!$I:$I,"&lt;="&amp;EOMONTH(Aprov!$I$3+360,0),Aprov!$AW:$AW,Dados!$AG1)</f>
        <v>0</v>
      </c>
      <c r="AH36" s="15">
        <f>SUMIFS(Aprov!L:L,Aprov!$I:$I,"&lt;="&amp;EOMONTH(Aprov!$I$3+360,0),Aprov!$AW:$AW,Dados!$AH1)</f>
        <v>0</v>
      </c>
      <c r="AI36" s="15">
        <f>SUMIFS(Aprov!L:L,Aprov!$I:$I,"&lt;="&amp;EOMONTH(Aprov!$I$3+360,0),Aprov!$AW:$AW,Dados!$AI1)</f>
        <v>0</v>
      </c>
      <c r="AJ36" s="15">
        <f>SUMIFS(Aprov!L:L,Aprov!$I:$I,"&lt;="&amp;EOMONTH(Aprov!$I$3+360,0),Aprov!$AW:$AW,Dados!$AJ1)</f>
        <v>0</v>
      </c>
      <c r="AK36" s="33">
        <f>SUMIFS(Aprov!L:L,Aprov!$I:$I,"&lt;="&amp;EOMONTH(Aprov!$I$3+360,0),Aprov!$AW:$AW,Dados!$AK1)</f>
        <v>0</v>
      </c>
      <c r="AL36" s="15">
        <f>SUMIFS(Aprov!L:L,Aprov!$I:$I,"&lt;="&amp;EOMONTH(Aprov!$I$3+360,0),Aprov!$AW:$AW,Dados!$AL1)</f>
        <v>0</v>
      </c>
      <c r="AM36" s="15">
        <f>SUMIFS(Aprov!L:L,Aprov!$I:$I,"&lt;="&amp;EOMONTH(Aprov!$I$3+360,0),Aprov!$AW:$AW,Dados!$AM1)</f>
        <v>0</v>
      </c>
      <c r="AN36" s="15">
        <f>SUMIFS(Aprov!L:L,Aprov!$I:$I,"&lt;="&amp;EOMONTH(Aprov!$I$3+360,0),Aprov!$AW:$AW,Dados!$AN1)</f>
        <v>0</v>
      </c>
      <c r="AO36" s="15">
        <f>SUMIFS(Aprov!L:L,Aprov!$I:$I,"&lt;="&amp;EOMONTH(Aprov!$I$3+360,0),Aprov!$AW:$AW,Dados!$AO1)</f>
        <v>0</v>
      </c>
      <c r="AP36" s="15">
        <f>SUMIFS(Aprov!L:L,Aprov!$I:$I,"&lt;="&amp;EOMONTH(Aprov!$I$3+360,0),Aprov!$AW:$AW,Dados!$AP1)</f>
        <v>0</v>
      </c>
      <c r="AQ36" s="33">
        <f>SUMIFS(Aprov!L:L,Aprov!$I:$I,"&lt;="&amp;EOMONTH(Aprov!$I$3+360,0),Aprov!$AW:$AW,Dados!$AQ1)</f>
        <v>0</v>
      </c>
      <c r="AR36" s="15">
        <f>SUMIFS(Aprov!L:L,Aprov!$I:$I,"&lt;="&amp;EOMONTH(Aprov!$I$3+360,0),Aprov!$AW:$AW,Dados!$AR1)</f>
        <v>0</v>
      </c>
      <c r="AS36" s="15">
        <f>SUMIFS(Aprov!L:L,Aprov!$I:$I,"&lt;="&amp;EOMONTH(Aprov!$I$3+360,0),Aprov!$AW:$AW,Dados!$AS1)</f>
        <v>0</v>
      </c>
      <c r="AT36" s="15">
        <f>SUMIFS(Aprov!L:L,Aprov!$I:$I,"&lt;="&amp;EOMONTH(Aprov!$I$3+360,0),Aprov!$AW:$AW,Dados!$AT1)</f>
        <v>0</v>
      </c>
      <c r="AU36" s="15">
        <f>SUMIFS(Aprov!L:L,Aprov!$I:$I,"&lt;="&amp;EOMONTH(Aprov!$I$3+360,0),Aprov!$AW:$AW,Dados!$AU1)</f>
        <v>0</v>
      </c>
      <c r="AV36" s="15">
        <f>SUMIFS(Aprov!L:L,Aprov!$I:$I,"&lt;="&amp;EOMONTH(Aprov!$I$3+360,0),Aprov!$AW:$AW,Dados!$AV1)</f>
        <v>19014.658403927111</v>
      </c>
      <c r="AW36" s="15">
        <f>SUMIFS(Aprov!L:L,Aprov!$I:$I,"&lt;="&amp;EOMONTH(Aprov!$I$3+360,0),Aprov!$AW:$AW,Dados!$AW1)</f>
        <v>51305.055594092861</v>
      </c>
      <c r="AX36" s="15">
        <f>SUMIFS(Aprov!L:L,Aprov!$I:$I,"&lt;="&amp;EOMONTH(Aprov!$I$3+360,0),Aprov!$AW:$AW,Dados!$AX1)</f>
        <v>118814.39305828267</v>
      </c>
      <c r="AY36" s="15">
        <f>SUMIFS(Aprov!L:L,Aprov!$I:$I,"&lt;="&amp;EOMONTH(Aprov!$I$3+360,0),Aprov!$AW:$AW,Dados!$AY1)</f>
        <v>203962.21653466456</v>
      </c>
      <c r="AZ36" s="15">
        <f>SUMIFS(Aprov!L:L,Aprov!$I:$I,"&lt;="&amp;EOMONTH(Aprov!$I$3+360,0),Aprov!$AW:$AW,Dados!$AZ1)</f>
        <v>262594.90917530796</v>
      </c>
      <c r="BA36" s="15">
        <f>SUMIFS(Aprov!L:L,Aprov!$I:$I,"&lt;="&amp;EOMONTH(Aprov!$I$3+360,0),Aprov!$AW:$AW,Dados!$BA1)</f>
        <v>292778.61370213912</v>
      </c>
      <c r="BB36" s="15">
        <f>SUMIFS(Aprov!L:L,Aprov!$I:$I,"&lt;="&amp;EOMONTH(Aprov!$I$3+360,0),Aprov!$AW:$AW,Dados!$BB1)</f>
        <v>299818.24964604375</v>
      </c>
      <c r="BC36" s="15">
        <f>SUMIFS(Aprov!L:L,Aprov!$I:$I,"&lt;="&amp;EOMONTH(Aprov!$I$3+360,0),Aprov!$AW:$AW,Dados!$BC1)</f>
        <v>296348.67371314758</v>
      </c>
      <c r="BD36" s="15">
        <f>SUMIFS(OvoTotal!L:L,Aprov!$I:$I,"&lt;="&amp;EOMONTH(Aprov!$I$3+360,0),Aprov!$AW:$AW,Dados!$BD1)</f>
        <v>0</v>
      </c>
      <c r="BF36" s="15">
        <f>SUMIFS(Aprov!L:L,Aprov!$I:$I,"&gt;="&amp;BF1,Aprov!$I:$I,"&lt;="&amp;EOMONTH($BF1,0))</f>
        <v>0</v>
      </c>
      <c r="BG36" s="15">
        <f>SUMIFS(Aprov!L:L,Aprov!$I:$I,"&gt;="&amp;BG1,Aprov!$I:$I,"&lt;="&amp;EOMONTH($BG1,0))</f>
        <v>0</v>
      </c>
      <c r="BH36" s="15">
        <f>SUMIFS(Aprov!L:L,Aprov!$I:$I,"&gt;="&amp;BH1,Aprov!$I:$I,"&lt;="&amp;EOMONTH($BH1,0))</f>
        <v>0</v>
      </c>
      <c r="BI36" s="15">
        <f>SUMIFS(Aprov!L:L,Aprov!$I:$I,"&gt;="&amp;BI1,Aprov!$I:$I,"&lt;="&amp;EOMONTH($BI1,0))</f>
        <v>0</v>
      </c>
      <c r="BJ36" s="15">
        <f>SUMIFS(Aprov!L:L,Aprov!$I:$I,"&gt;="&amp;BJ1,Aprov!$I:$I,"&lt;="&amp;EOMONTH($BJ1,0))</f>
        <v>0</v>
      </c>
      <c r="BK36" s="15">
        <f>SUMIFS(Aprov!L:L,Aprov!$I:$I,"&gt;="&amp;BK1,Aprov!$I:$I,"&lt;="&amp;EOMONTH($BK1,0))</f>
        <v>0</v>
      </c>
      <c r="BL36" s="15">
        <f>SUMIFS(Aprov!L:L,Aprov!$I:$I,"&gt;="&amp;BL1,Aprov!$I:$I,"&lt;="&amp;EOMONTH($BL1,0))</f>
        <v>0</v>
      </c>
      <c r="BM36" s="15">
        <f>SUMIFS(Aprov!L:L,Aprov!$I:$I,"&gt;="&amp;BM1,Aprov!$I:$I,"&lt;="&amp;EOMONTH($BM1,0))</f>
        <v>0</v>
      </c>
      <c r="BN36" s="15">
        <f>SUMIFS(Aprov!L:L,Aprov!$I:$I,"&gt;="&amp;BN1,Aprov!$I:$I,"&lt;="&amp;EOMONTH($BN1,0))</f>
        <v>0</v>
      </c>
      <c r="BO36" s="15">
        <f>SUMIFS(Aprov!L:L,Aprov!$I:$I,"&gt;="&amp;BO1,Aprov!$I:$I,"&lt;="&amp;EOMONTH($BO1,0))</f>
        <v>0</v>
      </c>
      <c r="BP36" s="15">
        <f>SUMIFS(Aprov!L:L,Aprov!$I:$I,"&gt;="&amp;BP1,Aprov!$I:$I,"&lt;="&amp;EOMONTH($BP1,0))</f>
        <v>0</v>
      </c>
      <c r="BQ36" s="15">
        <f>SUMIFS(Aprov!L:L,Aprov!$I:$I,"&gt;="&amp;BQ1,Aprov!$I:$I,"&lt;="&amp;EOMONTH($BQ1,0))</f>
        <v>0</v>
      </c>
    </row>
    <row r="37" spans="1:69" outlineLevel="1" x14ac:dyDescent="0.15">
      <c r="A37" s="12" t="s">
        <v>54</v>
      </c>
      <c r="B37" s="14" t="str">
        <f>OvoTotal!M2</f>
        <v>SJ F1 B 322 R</v>
      </c>
      <c r="C37" s="15">
        <f>SUMIFS(Aprov!M:M,Aprov!$I:$I,"&lt;="&amp;EOMONTH(Aprov!$I$3+360,0),Aprov!$AW:$AW,Dados!$C1)</f>
        <v>0</v>
      </c>
      <c r="D37" s="15">
        <f>SUMIFS(Aprov!M:M,Aprov!$I:$I,"&lt;="&amp;EOMONTH(Aprov!$I$3+360,0),Aprov!$AW:$AW,Dados!$D1)</f>
        <v>0</v>
      </c>
      <c r="E37" s="15">
        <f>SUMIFS(Aprov!M:M,Aprov!$I:$I,"&lt;="&amp;EOMONTH(Aprov!$I$3+360,0),Aprov!$AW:$AW,Dados!$E1)</f>
        <v>0</v>
      </c>
      <c r="F37" s="15">
        <f>SUMIFS(Aprov!M:M,Aprov!$I:$I,"&lt;="&amp;EOMONTH(Aprov!$I$3+360,0),Aprov!$AW:$AW,Dados!$F1)</f>
        <v>0</v>
      </c>
      <c r="G37" s="15">
        <f>SUMIFS(Aprov!M:M,Aprov!$I:$I,"&lt;="&amp;EOMONTH(Aprov!$I$3+360,0),Aprov!$AW:$AW,Dados!$G1)</f>
        <v>0</v>
      </c>
      <c r="H37" s="15">
        <f>SUMIFS(Aprov!M:M,Aprov!$I:$I,"&lt;="&amp;EOMONTH(Aprov!$I$3+360,0),Aprov!$AW:$AW,Dados!$H1)</f>
        <v>0</v>
      </c>
      <c r="I37" s="15">
        <f>SUMIFS(Aprov!M:M,Aprov!$I:$I,"&lt;="&amp;EOMONTH(Aprov!$I$3+360,0),Aprov!$AW:$AW,Dados!$I1)</f>
        <v>0</v>
      </c>
      <c r="J37" s="15">
        <f>SUMIFS(Aprov!M:M,Aprov!$I:$I,"&lt;="&amp;EOMONTH(Aprov!$I$3+360,0),Aprov!$AW:$AW,Dados!$J1)</f>
        <v>0</v>
      </c>
      <c r="K37" s="15">
        <f>SUMIFS(Aprov!M:M,Aprov!$I:$I,"&lt;="&amp;EOMONTH(Aprov!$I$3+360,0),Aprov!$AW:$AW,Dados!$K1)</f>
        <v>0</v>
      </c>
      <c r="L37" s="15">
        <f>SUMIFS(Aprov!M:M,Aprov!$I:$I,"&lt;="&amp;EOMONTH(Aprov!$I$3+360,0),Aprov!$AW:$AW,Dados!$L1)</f>
        <v>0</v>
      </c>
      <c r="M37" s="15">
        <f>SUMIFS(Aprov!M:M,Aprov!$I:$I,"&lt;="&amp;EOMONTH(Aprov!$I$3+360,0),Aprov!$AW:$AW,Dados!$M1)</f>
        <v>0</v>
      </c>
      <c r="N37" s="15">
        <f>SUMIFS(Aprov!M:M,Aprov!$I:$I,"&lt;="&amp;EOMONTH(Aprov!$I$3+360,0),Aprov!$AW:$AW,Dados!$N1)</f>
        <v>0</v>
      </c>
      <c r="O37" s="15">
        <f>SUMIFS(Aprov!M:M,Aprov!$I:$I,"&lt;="&amp;EOMONTH(Aprov!$I$3+360,0),Aprov!$AW:$AW,Dados!$O1)</f>
        <v>0</v>
      </c>
      <c r="P37" s="15">
        <f>SUMIFS(Aprov!M:M,Aprov!$I:$I,"&lt;="&amp;EOMONTH(Aprov!$I$3+360,0),Aprov!$AW:$AW,Dados!$P1)</f>
        <v>0</v>
      </c>
      <c r="Q37" s="15">
        <f>SUMIFS(Aprov!M:M,Aprov!$I:$I,"&lt;="&amp;EOMONTH(Aprov!$I$3+360,0),Aprov!$AW:$AW,Dados!$Q1)</f>
        <v>0</v>
      </c>
      <c r="R37" s="15">
        <f>SUMIFS(Aprov!M:M,Aprov!$I:$I,"&lt;="&amp;EOMONTH(Aprov!$I$3+360,0),Aprov!$AW:$AW,Dados!$R1)</f>
        <v>0</v>
      </c>
      <c r="S37" s="15">
        <f>SUMIFS(Aprov!M:M,Aprov!$I:$I,"&lt;="&amp;EOMONTH(Aprov!$I$3+360,0),Aprov!$AW:$AW,Dados!$S1)</f>
        <v>0</v>
      </c>
      <c r="T37" s="15">
        <f>SUMIFS(Aprov!M:M,Aprov!$I:$I,"&lt;="&amp;EOMONTH(Aprov!$I$3+360,0),Aprov!$AW:$AW,Dados!$T1)</f>
        <v>0</v>
      </c>
      <c r="U37" s="15">
        <f>SUMIFS(Aprov!M:M,Aprov!$I:$I,"&lt;="&amp;EOMONTH(Aprov!$I$3+360,0),Aprov!$AW:$AW,Dados!$U1)</f>
        <v>0</v>
      </c>
      <c r="V37" s="15">
        <f>SUMIFS(Aprov!M:M,Aprov!$I:$I,"&lt;="&amp;EOMONTH(Aprov!$I$3+360,0),Aprov!$AW:$AW,Dados!$V1)</f>
        <v>0</v>
      </c>
      <c r="W37" s="15">
        <f>SUMIFS(Aprov!M:M,Aprov!$I:$I,"&lt;="&amp;EOMONTH(Aprov!$I$3+360,0),Aprov!$AW:$AW,Dados!$W1)</f>
        <v>0</v>
      </c>
      <c r="X37" s="15">
        <f>SUMIFS(Aprov!M:M,Aprov!$I:$I,"&lt;="&amp;EOMONTH(Aprov!$I$3+360,0),Aprov!$AW:$AW,Dados!$X1)</f>
        <v>0</v>
      </c>
      <c r="Y37" s="15">
        <f>SUMIFS(Aprov!M:M,Aprov!$I:$I,"&lt;="&amp;EOMONTH(Aprov!$I$3+360,0),Aprov!$AW:$AW,Dados!$Y1)</f>
        <v>0</v>
      </c>
      <c r="Z37" s="15">
        <f>SUMIFS(Aprov!M:M,Aprov!$I:$I,"&lt;="&amp;EOMONTH(Aprov!$I$3+360,0),Aprov!$AW:$AW,Dados!$Z1)</f>
        <v>0</v>
      </c>
      <c r="AA37" s="15">
        <f>SUMIFS(Aprov!M:M,Aprov!$I:$I,"&lt;="&amp;EOMONTH(Aprov!$I$3+360,0),Aprov!$AW:$AW,Dados!$AA1)</f>
        <v>0</v>
      </c>
      <c r="AB37" s="15">
        <f>SUMIFS(Aprov!M:M,Aprov!$I:$I,"&lt;="&amp;EOMONTH(Aprov!$I$3+360,0),Aprov!$AW:$AW,Dados!$AB1)</f>
        <v>0</v>
      </c>
      <c r="AC37" s="15">
        <f>SUMIFS(Aprov!M:M,Aprov!$I:$I,"&lt;="&amp;EOMONTH(Aprov!$I$3+360,0),Aprov!$AW:$AW,Dados!$AC1)</f>
        <v>0</v>
      </c>
      <c r="AD37" s="15">
        <f>SUMIFS(Aprov!M:M,Aprov!$I:$I,"&lt;="&amp;EOMONTH(Aprov!$I$3+360,0),Aprov!$AW:$AW,Dados!$AD1)</f>
        <v>0</v>
      </c>
      <c r="AE37" s="15">
        <f>SUMIFS(Aprov!M:M,Aprov!$I:$I,"&lt;="&amp;EOMONTH(Aprov!$I$3+360,0),Aprov!$AW:$AW,Dados!$AE1)</f>
        <v>0</v>
      </c>
      <c r="AF37" s="15">
        <f>SUMIFS(Aprov!M:M,Aprov!$I:$I,"&lt;="&amp;EOMONTH(Aprov!$I$3+360,0),Aprov!$AW:$AW,Dados!$AF1)</f>
        <v>0</v>
      </c>
      <c r="AG37" s="15">
        <f>SUMIFS(Aprov!M:M,Aprov!$I:$I,"&lt;="&amp;EOMONTH(Aprov!$I$3+360,0),Aprov!$AW:$AW,Dados!$AG1)</f>
        <v>0</v>
      </c>
      <c r="AH37" s="15">
        <f>SUMIFS(Aprov!M:M,Aprov!$I:$I,"&lt;="&amp;EOMONTH(Aprov!$I$3+360,0),Aprov!$AW:$AW,Dados!$AH1)</f>
        <v>0</v>
      </c>
      <c r="AI37" s="15">
        <f>SUMIFS(Aprov!M:M,Aprov!$I:$I,"&lt;="&amp;EOMONTH(Aprov!$I$3+360,0),Aprov!$AW:$AW,Dados!$AI1)</f>
        <v>0</v>
      </c>
      <c r="AJ37" s="15">
        <f>SUMIFS(Aprov!M:M,Aprov!$I:$I,"&lt;="&amp;EOMONTH(Aprov!$I$3+360,0),Aprov!$AW:$AW,Dados!$AJ1)</f>
        <v>0</v>
      </c>
      <c r="AK37" s="33">
        <f>SUMIFS(Aprov!M:M,Aprov!$I:$I,"&lt;="&amp;EOMONTH(Aprov!$I$3+360,0),Aprov!$AW:$AW,Dados!$AK1)</f>
        <v>0</v>
      </c>
      <c r="AL37" s="15">
        <f>SUMIFS(Aprov!M:M,Aprov!$I:$I,"&lt;="&amp;EOMONTH(Aprov!$I$3+360,0),Aprov!$AW:$AW,Dados!$AL1)</f>
        <v>0</v>
      </c>
      <c r="AM37" s="15">
        <f>SUMIFS(Aprov!M:M,Aprov!$I:$I,"&lt;="&amp;EOMONTH(Aprov!$I$3+360,0),Aprov!$AW:$AW,Dados!$AM1)</f>
        <v>0</v>
      </c>
      <c r="AN37" s="15">
        <f>SUMIFS(Aprov!M:M,Aprov!$I:$I,"&lt;="&amp;EOMONTH(Aprov!$I$3+360,0),Aprov!$AW:$AW,Dados!$AN1)</f>
        <v>0</v>
      </c>
      <c r="AO37" s="15">
        <f>SUMIFS(Aprov!M:M,Aprov!$I:$I,"&lt;="&amp;EOMONTH(Aprov!$I$3+360,0),Aprov!$AW:$AW,Dados!$AO1)</f>
        <v>0</v>
      </c>
      <c r="AP37" s="15">
        <f>SUMIFS(Aprov!M:M,Aprov!$I:$I,"&lt;="&amp;EOMONTH(Aprov!$I$3+360,0),Aprov!$AW:$AW,Dados!$AP1)</f>
        <v>0</v>
      </c>
      <c r="AQ37" s="33">
        <f>SUMIFS(Aprov!M:M,Aprov!$I:$I,"&lt;="&amp;EOMONTH(Aprov!$I$3+360,0),Aprov!$AW:$AW,Dados!$AQ1)</f>
        <v>0</v>
      </c>
      <c r="AR37" s="15">
        <f>SUMIFS(Aprov!M:M,Aprov!$I:$I,"&lt;="&amp;EOMONTH(Aprov!$I$3+360,0),Aprov!$AW:$AW,Dados!$AR1)</f>
        <v>0</v>
      </c>
      <c r="AS37" s="15">
        <f>SUMIFS(Aprov!M:M,Aprov!$I:$I,"&lt;="&amp;EOMONTH(Aprov!$I$3+360,0),Aprov!$AW:$AW,Dados!$AS1)</f>
        <v>0</v>
      </c>
      <c r="AT37" s="15">
        <f>SUMIFS(Aprov!M:M,Aprov!$I:$I,"&lt;="&amp;EOMONTH(Aprov!$I$3+360,0),Aprov!$AW:$AW,Dados!$AT1)</f>
        <v>0</v>
      </c>
      <c r="AU37" s="15">
        <f>SUMIFS(Aprov!M:M,Aprov!$I:$I,"&lt;="&amp;EOMONTH(Aprov!$I$3+360,0),Aprov!$AW:$AW,Dados!$AU1)</f>
        <v>0</v>
      </c>
      <c r="AV37" s="15">
        <f>SUMIFS(Aprov!M:M,Aprov!$I:$I,"&lt;="&amp;EOMONTH(Aprov!$I$3+360,0),Aprov!$AW:$AW,Dados!$AV1)</f>
        <v>0</v>
      </c>
      <c r="AW37" s="15">
        <f>SUMIFS(Aprov!M:M,Aprov!$I:$I,"&lt;="&amp;EOMONTH(Aprov!$I$3+360,0),Aprov!$AW:$AW,Dados!$AW1)</f>
        <v>19014.658403927111</v>
      </c>
      <c r="AX37" s="15">
        <f>SUMIFS(Aprov!M:M,Aprov!$I:$I,"&lt;="&amp;EOMONTH(Aprov!$I$3+360,0),Aprov!$AW:$AW,Dados!$AX1)</f>
        <v>51305.055594092861</v>
      </c>
      <c r="AY37" s="15">
        <f>SUMIFS(Aprov!M:M,Aprov!$I:$I,"&lt;="&amp;EOMONTH(Aprov!$I$3+360,0),Aprov!$AW:$AW,Dados!$AY1)</f>
        <v>118814.39305828267</v>
      </c>
      <c r="AZ37" s="15">
        <f>SUMIFS(Aprov!M:M,Aprov!$I:$I,"&lt;="&amp;EOMONTH(Aprov!$I$3+360,0),Aprov!$AW:$AW,Dados!$AZ1)</f>
        <v>203962.21653466456</v>
      </c>
      <c r="BA37" s="15">
        <f>SUMIFS(Aprov!M:M,Aprov!$I:$I,"&lt;="&amp;EOMONTH(Aprov!$I$3+360,0),Aprov!$AW:$AW,Dados!$BA1)</f>
        <v>262594.90917530796</v>
      </c>
      <c r="BB37" s="15">
        <f>SUMIFS(Aprov!M:M,Aprov!$I:$I,"&lt;="&amp;EOMONTH(Aprov!$I$3+360,0),Aprov!$AW:$AW,Dados!$BB1)</f>
        <v>292778.61370213912</v>
      </c>
      <c r="BC37" s="15">
        <f>SUMIFS(Aprov!M:M,Aprov!$I:$I,"&lt;="&amp;EOMONTH(Aprov!$I$3+360,0),Aprov!$AW:$AW,Dados!$BC1)</f>
        <v>299818.24964604375</v>
      </c>
      <c r="BD37" s="15">
        <f>SUMIFS(Aprov!M:M,Aprov!$I:$I,"&lt;="&amp;EOMONTH(Aprov!$I$3+360,0),Aprov!$AW:$AW,Dados!$BD1)</f>
        <v>0</v>
      </c>
      <c r="BF37" s="15">
        <f>SUMIFS(Aprov!M:M,Aprov!$I:$I,"&gt;="&amp;BF1,Aprov!$I:$I,"&lt;="&amp;EOMONTH($BF1,0))</f>
        <v>0</v>
      </c>
      <c r="BG37" s="15">
        <f>SUMIFS(Aprov!M:M,Aprov!$I:$I,"&gt;="&amp;BG1,Aprov!$I:$I,"&lt;="&amp;EOMONTH($BG1,0))</f>
        <v>0</v>
      </c>
      <c r="BH37" s="15">
        <f>SUMIFS(Aprov!M:M,Aprov!$I:$I,"&gt;="&amp;BH1,Aprov!$I:$I,"&lt;="&amp;EOMONTH($BH1,0))</f>
        <v>0</v>
      </c>
      <c r="BI37" s="15">
        <f>SUMIFS(Aprov!M:M,Aprov!$I:$I,"&gt;="&amp;BI1,Aprov!$I:$I,"&lt;="&amp;EOMONTH($BI1,0))</f>
        <v>0</v>
      </c>
      <c r="BJ37" s="15">
        <f>SUMIFS(Aprov!M:M,Aprov!$I:$I,"&gt;="&amp;BJ1,Aprov!$I:$I,"&lt;="&amp;EOMONTH($BJ1,0))</f>
        <v>0</v>
      </c>
      <c r="BK37" s="15">
        <f>SUMIFS(Aprov!M:M,Aprov!$I:$I,"&gt;="&amp;BK1,Aprov!$I:$I,"&lt;="&amp;EOMONTH($BK1,0))</f>
        <v>0</v>
      </c>
      <c r="BL37" s="15">
        <f>SUMIFS(Aprov!M:M,Aprov!$I:$I,"&gt;="&amp;BL1,Aprov!$I:$I,"&lt;="&amp;EOMONTH($BL1,0))</f>
        <v>0</v>
      </c>
      <c r="BM37" s="15">
        <f>SUMIFS(Aprov!M:M,Aprov!$I:$I,"&gt;="&amp;BM1,Aprov!$I:$I,"&lt;="&amp;EOMONTH($BM1,0))</f>
        <v>0</v>
      </c>
      <c r="BN37" s="15">
        <f>SUMIFS(Aprov!M:M,Aprov!$I:$I,"&gt;="&amp;BN1,Aprov!$I:$I,"&lt;="&amp;EOMONTH($BN1,0))</f>
        <v>0</v>
      </c>
      <c r="BO37" s="15">
        <f>SUMIFS(Aprov!M:M,Aprov!$I:$I,"&gt;="&amp;BO1,Aprov!$I:$I,"&lt;="&amp;EOMONTH($BO1,0))</f>
        <v>0</v>
      </c>
      <c r="BP37" s="15">
        <f>SUMIFS(Aprov!M:M,Aprov!$I:$I,"&gt;="&amp;BP1,Aprov!$I:$I,"&lt;="&amp;EOMONTH($BP1,0))</f>
        <v>0</v>
      </c>
      <c r="BQ37" s="15">
        <f>SUMIFS(Aprov!M:M,Aprov!$I:$I,"&gt;="&amp;BQ1,Aprov!$I:$I,"&lt;="&amp;EOMONTH($BQ1,0))</f>
        <v>0</v>
      </c>
    </row>
    <row r="38" spans="1:69" outlineLevel="1" x14ac:dyDescent="0.15">
      <c r="A38" s="12" t="s">
        <v>54</v>
      </c>
      <c r="B38" s="14" t="str">
        <f>OvoTotal!N2</f>
        <v>SJ F2 A 421 R</v>
      </c>
      <c r="C38" s="15">
        <f>SUMIFS(Aprov!N:N,Aprov!$I:$I,"&lt;="&amp;EOMONTH(Aprov!$I$3+360,0),Aprov!$AW:$AW,Dados!$C1)</f>
        <v>22758.700979722369</v>
      </c>
      <c r="D38" s="15">
        <f>SUMIFS(Aprov!N:N,Aprov!$I:$I,"&lt;="&amp;EOMONTH(Aprov!$I$3+360,0),Aprov!$AW:$AW,Dados!$D1)</f>
        <v>192786.91034623398</v>
      </c>
      <c r="E38" s="15">
        <f>SUMIFS(Aprov!N:N,Aprov!$I:$I,"&lt;="&amp;EOMONTH(Aprov!$I$3+360,0),Aprov!$AW:$AW,Dados!$E1)</f>
        <v>256318.57245978745</v>
      </c>
      <c r="F38" s="15">
        <f>SUMIFS(Aprov!N:N,Aprov!$I:$I,"&lt;="&amp;EOMONTH(Aprov!$I$3+360,0),Aprov!$AW:$AW,Dados!$F1)</f>
        <v>289938.39211877837</v>
      </c>
      <c r="G38" s="15">
        <f>SUMIFS(Aprov!N:N,Aprov!$I:$I,"&lt;="&amp;EOMONTH(Aprov!$I$3+360,0),Aprov!$AW:$AW,Dados!$G1)</f>
        <v>300187.06020576379</v>
      </c>
      <c r="H38" s="15">
        <f>SUMIFS(Aprov!N:N,Aprov!$I:$I,"&lt;="&amp;EOMONTH(Aprov!$I$3+360,0),Aprov!$AW:$AW,Dados!$H1)</f>
        <v>296939.35957572819</v>
      </c>
      <c r="I38" s="15">
        <f>SUMIFS(Aprov!N:N,Aprov!$I:$I,"&lt;="&amp;EOMONTH(Aprov!$I$3+360,0),Aprov!$AW:$AW,Dados!$I1)</f>
        <v>293456.82068716304</v>
      </c>
      <c r="J38" s="15">
        <f>SUMIFS(Aprov!N:N,Aprov!$I:$I,"&lt;="&amp;EOMONTH(Aprov!$I$3+360,0),Aprov!$AW:$AW,Dados!$J1)</f>
        <v>290195.4282845796</v>
      </c>
      <c r="K38" s="15">
        <f>SUMIFS(Aprov!N:N,Aprov!$I:$I,"&lt;="&amp;EOMONTH(Aprov!$I$3+360,0),Aprov!$AW:$AW,Dados!$K1)</f>
        <v>286078.32862324349</v>
      </c>
      <c r="L38" s="15">
        <f>SUMIFS(Aprov!N:N,Aprov!$I:$I,"&lt;="&amp;EOMONTH(Aprov!$I$3+360,0),Aprov!$AW:$AW,Dados!$L1)</f>
        <v>281977.25577591721</v>
      </c>
      <c r="M38" s="15">
        <f>SUMIFS(Aprov!N:N,Aprov!$I:$I,"&lt;="&amp;EOMONTH(Aprov!$I$3+360,0),Aprov!$AW:$AW,Dados!$M1)</f>
        <v>277892.16055535467</v>
      </c>
      <c r="N38" s="15">
        <f>SUMIFS(Aprov!N:N,Aprov!$I:$I,"&lt;="&amp;EOMONTH(Aprov!$I$3+360,0),Aprov!$AW:$AW,Dados!$N1)</f>
        <v>273822.99391028314</v>
      </c>
      <c r="O38" s="15">
        <f>SUMIFS(Aprov!N:N,Aprov!$I:$I,"&lt;="&amp;EOMONTH(Aprov!$I$3+360,0),Aprov!$AW:$AW,Dados!$O1)</f>
        <v>269769.70692504902</v>
      </c>
      <c r="P38" s="15">
        <f>SUMIFS(Aprov!N:N,Aprov!$I:$I,"&lt;="&amp;EOMONTH(Aprov!$I$3+360,0),Aprov!$AW:$AW,Dados!$P1)</f>
        <v>265732.25081926456</v>
      </c>
      <c r="Q38" s="15">
        <f>SUMIFS(Aprov!N:N,Aprov!$I:$I,"&lt;="&amp;EOMONTH(Aprov!$I$3+360,0),Aprov!$AW:$AW,Dados!$Q1)</f>
        <v>261710.57694745503</v>
      </c>
      <c r="R38" s="15">
        <f>SUMIFS(Aprov!N:N,Aprov!$I:$I,"&lt;="&amp;EOMONTH(Aprov!$I$3+360,0),Aprov!$AW:$AW,Dados!$R1)</f>
        <v>257140.03754986421</v>
      </c>
      <c r="S38" s="15">
        <f>SUMIFS(Aprov!N:N,Aprov!$I:$I,"&lt;="&amp;EOMONTH(Aprov!$I$3+360,0),Aprov!$AW:$AW,Dados!$S1)</f>
        <v>252406.57590355474</v>
      </c>
      <c r="T38" s="15">
        <f>SUMIFS(Aprov!N:N,Aprov!$I:$I,"&lt;="&amp;EOMONTH(Aprov!$I$3+360,0),Aprov!$AW:$AW,Dados!$T1)</f>
        <v>248452.44592478202</v>
      </c>
      <c r="U38" s="15">
        <f>SUMIFS(Aprov!N:N,Aprov!$I:$I,"&lt;="&amp;EOMONTH(Aprov!$I$3+360,0),Aprov!$AW:$AW,Dados!$U1)</f>
        <v>244513.82458455773</v>
      </c>
      <c r="V38" s="15">
        <f>SUMIFS(Aprov!N:N,Aprov!$I:$I,"&lt;="&amp;EOMONTH(Aprov!$I$3+360,0),Aprov!$AW:$AW,Dados!$V1)</f>
        <v>240590.66415401583</v>
      </c>
      <c r="W38" s="15">
        <f>SUMIFS(Aprov!N:N,Aprov!$I:$I,"&lt;="&amp;EOMONTH(Aprov!$I$3+360,0),Aprov!$AW:$AW,Dados!$W1)</f>
        <v>236682.91703642218</v>
      </c>
      <c r="X38" s="15">
        <f>SUMIFS(Aprov!N:N,Aprov!$I:$I,"&lt;="&amp;EOMONTH(Aprov!$I$3+360,0),Aprov!$AW:$AW,Dados!$X1)</f>
        <v>232790.53576682997</v>
      </c>
      <c r="Y38" s="15">
        <f>SUMIFS(Aprov!N:N,Aprov!$I:$I,"&lt;="&amp;EOMONTH(Aprov!$I$3+360,0),Aprov!$AW:$AW,Dados!$Y1)</f>
        <v>228913.4730117358</v>
      </c>
      <c r="Z38" s="15">
        <f>SUMIFS(Aprov!N:N,Aprov!$I:$I,"&lt;="&amp;EOMONTH(Aprov!$I$3+360,0),Aprov!$AW:$AW,Dados!$Z1)</f>
        <v>225051.68156873703</v>
      </c>
      <c r="AA38" s="15">
        <f>SUMIFS(Aprov!N:N,Aprov!$I:$I,"&lt;="&amp;EOMONTH(Aprov!$I$3+360,0),Aprov!$AW:$AW,Dados!$AA1)</f>
        <v>221205.11436618949</v>
      </c>
      <c r="AB38" s="15">
        <f>SUMIFS(Aprov!N:N,Aprov!$I:$I,"&lt;="&amp;EOMONTH(Aprov!$I$3+360,0),Aprov!$AW:$AW,Dados!$AB1)</f>
        <v>217373.72446286661</v>
      </c>
      <c r="AC38" s="15">
        <f>SUMIFS(Aprov!N:N,Aprov!$I:$I,"&lt;="&amp;EOMONTH(Aprov!$I$3+360,0),Aprov!$AW:$AW,Dados!$AC1)</f>
        <v>213557.4650476189</v>
      </c>
      <c r="AD38" s="15">
        <f>SUMIFS(Aprov!N:N,Aprov!$I:$I,"&lt;="&amp;EOMONTH(Aprov!$I$3+360,0),Aprov!$AW:$AW,Dados!$AD1)</f>
        <v>209756.28943903465</v>
      </c>
      <c r="AE38" s="15">
        <f>SUMIFS(Aprov!N:N,Aprov!$I:$I,"&lt;="&amp;EOMONTH(Aprov!$I$3+360,0),Aprov!$AW:$AW,Dados!$AE1)</f>
        <v>205970.1510851013</v>
      </c>
      <c r="AF38" s="15">
        <f>SUMIFS(Aprov!N:N,Aprov!$I:$I,"&lt;="&amp;EOMONTH(Aprov!$I$3+360,0),Aprov!$AW:$AW,Dados!$AF1)</f>
        <v>201754.51015397318</v>
      </c>
      <c r="AG38" s="15">
        <f>SUMIFS(Aprov!N:N,Aprov!$I:$I,"&lt;="&amp;EOMONTH(Aprov!$I$3+360,0),Aprov!$AW:$AW,Dados!$AG1)</f>
        <v>197414.59953884225</v>
      </c>
      <c r="AH38" s="15">
        <f>SUMIFS(Aprov!N:N,Aprov!$I:$I,"&lt;="&amp;EOMONTH(Aprov!$I$3+360,0),Aprov!$AW:$AW,Dados!$AH1)</f>
        <v>193692.67992371187</v>
      </c>
      <c r="AI38" s="15">
        <f>SUMIFS(Aprov!N:N,Aprov!$I:$I,"&lt;="&amp;EOMONTH(Aprov!$I$3+360,0),Aprov!$AW:$AW,Dados!$AI1)</f>
        <v>189146.31293882502</v>
      </c>
      <c r="AJ38" s="15">
        <f>SUMIFS(Aprov!N:N,Aprov!$I:$I,"&lt;="&amp;EOMONTH(Aprov!$I$3+360,0),Aprov!$AW:$AW,Dados!$AJ1)</f>
        <v>184352.56781212628</v>
      </c>
      <c r="AK38" s="33">
        <f>SUMIFS(Aprov!N:N,Aprov!$I:$I,"&lt;="&amp;EOMONTH(Aprov!$I$3+360,0),Aprov!$AW:$AW,Dados!$AK1)</f>
        <v>180713.14713474785</v>
      </c>
      <c r="AL38" s="15">
        <f>SUMIFS(Aprov!N:N,Aprov!$I:$I,"&lt;="&amp;EOMONTH(Aprov!$I$3+360,0),Aprov!$AW:$AW,Dados!$AL1)</f>
        <v>177088.21271249992</v>
      </c>
      <c r="AM38" s="15">
        <f>SUMIFS(Aprov!N:N,Aprov!$I:$I,"&lt;="&amp;EOMONTH(Aprov!$I$3+360,0),Aprov!$AW:$AW,Dados!$AM1)</f>
        <v>173477.71972417855</v>
      </c>
      <c r="AN38" s="15">
        <f>SUMIFS(Aprov!N:N,Aprov!$I:$I,"&lt;="&amp;EOMONTH(Aprov!$I$3+360,0),Aprov!$AW:$AW,Dados!$AN1)</f>
        <v>169881.6234730047</v>
      </c>
      <c r="AO38" s="15">
        <f>SUMIFS(Aprov!N:N,Aprov!$I:$I,"&lt;="&amp;EOMONTH(Aprov!$I$3+360,0),Aprov!$AW:$AW,Dados!$AO1)</f>
        <v>166299.87938629978</v>
      </c>
      <c r="AP38" s="15">
        <f>SUMIFS(Aprov!N:N,Aprov!$I:$I,"&lt;="&amp;EOMONTH(Aprov!$I$3+360,0),Aprov!$AW:$AW,Dados!$AP1)</f>
        <v>161354.19064934656</v>
      </c>
      <c r="AQ38" s="33">
        <f>SUMIFS(Aprov!N:N,Aprov!$I:$I,"&lt;="&amp;EOMONTH(Aprov!$I$3+360,0),Aprov!$AW:$AW,Dados!$AQ1)</f>
        <v>89951.130985591444</v>
      </c>
      <c r="AR38" s="15">
        <f>SUMIFS(Aprov!N:N,Aprov!$I:$I,"&lt;="&amp;EOMONTH(Aprov!$I$3+360,0),Aprov!$AW:$AW,Dados!$AR1)</f>
        <v>0</v>
      </c>
      <c r="AS38" s="15">
        <f>SUMIFS(Aprov!N:N,Aprov!$I:$I,"&lt;="&amp;EOMONTH(Aprov!$I$3+360,0),Aprov!$AW:$AW,Dados!$AS1)</f>
        <v>0</v>
      </c>
      <c r="AT38" s="15">
        <f>SUMIFS(Aprov!N:N,Aprov!$I:$I,"&lt;="&amp;EOMONTH(Aprov!$I$3+360,0),Aprov!$AW:$AW,Dados!$AT1)</f>
        <v>0</v>
      </c>
      <c r="AU38" s="15">
        <f>SUMIFS(Aprov!N:N,Aprov!$I:$I,"&lt;="&amp;EOMONTH(Aprov!$I$3+360,0),Aprov!$AW:$AW,Dados!$AU1)</f>
        <v>0</v>
      </c>
      <c r="AV38" s="15">
        <f>SUMIFS(Aprov!N:N,Aprov!$I:$I,"&lt;="&amp;EOMONTH(Aprov!$I$3+360,0),Aprov!$AW:$AW,Dados!$AV1)</f>
        <v>0</v>
      </c>
      <c r="AW38" s="15">
        <f>SUMIFS(Aprov!N:N,Aprov!$I:$I,"&lt;="&amp;EOMONTH(Aprov!$I$3+360,0),Aprov!$AW:$AW,Dados!$AW1)</f>
        <v>0</v>
      </c>
      <c r="AX38" s="15">
        <f>SUMIFS(Aprov!N:N,Aprov!$I:$I,"&lt;="&amp;EOMONTH(Aprov!$I$3+360,0),Aprov!$AW:$AW,Dados!$AX1)</f>
        <v>0</v>
      </c>
      <c r="AY38" s="15">
        <f>SUMIFS(Aprov!N:N,Aprov!$I:$I,"&lt;="&amp;EOMONTH(Aprov!$I$3+360,0),Aprov!$AW:$AW,Dados!$AY1)</f>
        <v>0</v>
      </c>
      <c r="AZ38" s="15">
        <f>SUMIFS(Aprov!N:N,Aprov!$I:$I,"&lt;="&amp;EOMONTH(Aprov!$I$3+360,0),Aprov!$AW:$AW,Dados!$AZ1)</f>
        <v>0</v>
      </c>
      <c r="BA38" s="15">
        <f>SUMIFS(Aprov!N:N,Aprov!$I:$I,"&lt;="&amp;EOMONTH(Aprov!$I$3+360,0),Aprov!$AW:$AW,Dados!$BA1)</f>
        <v>0</v>
      </c>
      <c r="BB38" s="15">
        <f>SUMIFS(Aprov!N:N,Aprov!$I:$I,"&lt;="&amp;EOMONTH(Aprov!$I$3+360,0),Aprov!$AW:$AW,Dados!$BB1)</f>
        <v>0</v>
      </c>
      <c r="BC38" s="15">
        <f>SUMIFS(Aprov!N:N,Aprov!$I:$I,"&lt;="&amp;EOMONTH(Aprov!$I$3+360,0),Aprov!$AW:$AW,Dados!$BC1)</f>
        <v>0</v>
      </c>
      <c r="BD38" s="15">
        <f>SUMIFS(Aprov!N:N,Aprov!$I:$I,"&lt;="&amp;EOMONTH(Aprov!$I$3+360,0),Aprov!$AW:$AW,Dados!$BD1)</f>
        <v>0</v>
      </c>
      <c r="BF38" s="15">
        <f>SUMIFS(Aprov!N:N,Aprov!$I:$I,"&gt;="&amp;BF1,Aprov!$I:$I,"&lt;="&amp;EOMONTH($BF1,0))</f>
        <v>0</v>
      </c>
      <c r="BG38" s="15">
        <f>SUMIFS(Aprov!N:N,Aprov!$I:$I,"&gt;="&amp;BG1,Aprov!$I:$I,"&lt;="&amp;EOMONTH($BG1,0))</f>
        <v>0</v>
      </c>
      <c r="BH38" s="15">
        <f>SUMIFS(Aprov!N:N,Aprov!$I:$I,"&gt;="&amp;BH1,Aprov!$I:$I,"&lt;="&amp;EOMONTH($BH1,0))</f>
        <v>0</v>
      </c>
      <c r="BI38" s="15">
        <f>SUMIFS(Aprov!N:N,Aprov!$I:$I,"&gt;="&amp;BI1,Aprov!$I:$I,"&lt;="&amp;EOMONTH($BI1,0))</f>
        <v>0</v>
      </c>
      <c r="BJ38" s="15">
        <f>SUMIFS(Aprov!N:N,Aprov!$I:$I,"&gt;="&amp;BJ1,Aprov!$I:$I,"&lt;="&amp;EOMONTH($BJ1,0))</f>
        <v>0</v>
      </c>
      <c r="BK38" s="15">
        <f>SUMIFS(Aprov!N:N,Aprov!$I:$I,"&gt;="&amp;BK1,Aprov!$I:$I,"&lt;="&amp;EOMONTH($BK1,0))</f>
        <v>0</v>
      </c>
      <c r="BL38" s="15">
        <f>SUMIFS(Aprov!N:N,Aprov!$I:$I,"&gt;="&amp;BL1,Aprov!$I:$I,"&lt;="&amp;EOMONTH($BL1,0))</f>
        <v>0</v>
      </c>
      <c r="BM38" s="15">
        <f>SUMIFS(Aprov!N:N,Aprov!$I:$I,"&gt;="&amp;BM1,Aprov!$I:$I,"&lt;="&amp;EOMONTH($BM1,0))</f>
        <v>0</v>
      </c>
      <c r="BN38" s="15">
        <f>SUMIFS(Aprov!N:N,Aprov!$I:$I,"&gt;="&amp;BN1,Aprov!$I:$I,"&lt;="&amp;EOMONTH($BN1,0))</f>
        <v>0</v>
      </c>
      <c r="BO38" s="15">
        <f>SUMIFS(Aprov!N:N,Aprov!$I:$I,"&gt;="&amp;BO1,Aprov!$I:$I,"&lt;="&amp;EOMONTH($BO1,0))</f>
        <v>0</v>
      </c>
      <c r="BP38" s="15">
        <f>SUMIFS(Aprov!N:N,Aprov!$I:$I,"&gt;="&amp;BP1,Aprov!$I:$I,"&lt;="&amp;EOMONTH($BP1,0))</f>
        <v>0</v>
      </c>
      <c r="BQ38" s="15">
        <f>SUMIFS(Aprov!N:N,Aprov!$I:$I,"&gt;="&amp;BQ1,Aprov!$I:$I,"&lt;="&amp;EOMONTH($BQ1,0))</f>
        <v>0</v>
      </c>
    </row>
    <row r="39" spans="1:69" outlineLevel="1" x14ac:dyDescent="0.15">
      <c r="A39" s="12" t="s">
        <v>54</v>
      </c>
      <c r="B39" s="14" t="str">
        <f>OvoTotal!O2</f>
        <v>SJ F2 B 521 R</v>
      </c>
      <c r="C39" s="15">
        <f>SUMIFS(Aprov!O:O,Aprov!$I:$I,"&lt;="&amp;EOMONTH(Aprov!$I$3+360,0),Aprov!$AW:$AW,Dados!$C1)</f>
        <v>4743.7060893610642</v>
      </c>
      <c r="D39" s="15">
        <f>SUMIFS(Aprov!O:O,Aprov!$I:$I,"&lt;="&amp;EOMONTH(Aprov!$I$3+360,0),Aprov!$AW:$AW,Dados!$D1)</f>
        <v>64829.777875040512</v>
      </c>
      <c r="E39" s="15">
        <f>SUMIFS(Aprov!O:O,Aprov!$I:$I,"&lt;="&amp;EOMONTH(Aprov!$I$3+360,0),Aprov!$AW:$AW,Dados!$E1)</f>
        <v>159251.09645152846</v>
      </c>
      <c r="F39" s="15">
        <f>SUMIFS(Aprov!O:O,Aprov!$I:$I,"&lt;="&amp;EOMONTH(Aprov!$I$3+360,0),Aprov!$AW:$AW,Dados!$F1)</f>
        <v>237478.23771546909</v>
      </c>
      <c r="G39" s="15">
        <f>SUMIFS(Aprov!O:O,Aprov!$I:$I,"&lt;="&amp;EOMONTH(Aprov!$I$3+360,0),Aprov!$AW:$AW,Dados!$G1)</f>
        <v>281412.60266483959</v>
      </c>
      <c r="H39" s="15">
        <f>SUMIFS(Aprov!O:O,Aprov!$I:$I,"&lt;="&amp;EOMONTH(Aprov!$I$3+360,0),Aprov!$AW:$AW,Dados!$H1)</f>
        <v>301294.15734177019</v>
      </c>
      <c r="I39" s="15">
        <f>SUMIFS(Aprov!O:O,Aprov!$I:$I,"&lt;="&amp;EOMONTH(Aprov!$I$3+360,0),Aprov!$AW:$AW,Dados!$I1)</f>
        <v>298712.48295711644</v>
      </c>
      <c r="J39" s="15">
        <f>SUMIFS(Aprov!O:O,Aprov!$I:$I,"&lt;="&amp;EOMONTH(Aprov!$I$3+360,0),Aprov!$AW:$AW,Dados!$J1)</f>
        <v>294577.68117172527</v>
      </c>
      <c r="K39" s="15">
        <f>SUMIFS(Aprov!O:O,Aprov!$I:$I,"&lt;="&amp;EOMONTH(Aprov!$I$3+360,0),Aprov!$AW:$AW,Dados!$K1)</f>
        <v>291963.91160476278</v>
      </c>
      <c r="L39" s="15">
        <f>SUMIFS(Aprov!O:O,Aprov!$I:$I,"&lt;="&amp;EOMONTH(Aprov!$I$3+360,0),Aprov!$AW:$AW,Dados!$L1)</f>
        <v>287839.93012299889</v>
      </c>
      <c r="M39" s="15">
        <f>SUMIFS(Aprov!O:O,Aprov!$I:$I,"&lt;="&amp;EOMONTH(Aprov!$I$3+360,0),Aprov!$AW:$AW,Dados!$M1)</f>
        <v>283731.99657320074</v>
      </c>
      <c r="N39" s="15">
        <f>SUMIFS(Aprov!O:O,Aprov!$I:$I,"&lt;="&amp;EOMONTH(Aprov!$I$3+360,0),Aprov!$AW:$AW,Dados!$N1)</f>
        <v>279640.06170974759</v>
      </c>
      <c r="O39" s="15">
        <f>SUMIFS(Aprov!O:O,Aprov!$I:$I,"&lt;="&amp;EOMONTH(Aprov!$I$3+360,0),Aprov!$AW:$AW,Dados!$O1)</f>
        <v>275564.07642314426</v>
      </c>
      <c r="P39" s="15">
        <f>SUMIFS(Aprov!O:O,Aprov!$I:$I,"&lt;="&amp;EOMONTH(Aprov!$I$3+360,0),Aprov!$AW:$AW,Dados!$P1)</f>
        <v>271503.99173966621</v>
      </c>
      <c r="Q39" s="15">
        <f>SUMIFS(Aprov!O:O,Aprov!$I:$I,"&lt;="&amp;EOMONTH(Aprov!$I$3+360,0),Aprov!$AW:$AW,Dados!$Q1)</f>
        <v>267459.7588210064</v>
      </c>
      <c r="R39" s="15">
        <f>SUMIFS(Aprov!O:O,Aprov!$I:$I,"&lt;="&amp;EOMONTH(Aprov!$I$3+360,0),Aprov!$AW:$AW,Dados!$R1)</f>
        <v>263431.32896392152</v>
      </c>
      <c r="S39" s="15">
        <f>SUMIFS(Aprov!O:O,Aprov!$I:$I,"&lt;="&amp;EOMONTH(Aprov!$I$3+360,0),Aprov!$AW:$AW,Dados!$S1)</f>
        <v>259418.65359988084</v>
      </c>
      <c r="T39" s="15">
        <f>SUMIFS(Aprov!O:O,Aprov!$I:$I,"&lt;="&amp;EOMONTH(Aprov!$I$3+360,0),Aprov!$AW:$AW,Dados!$T1)</f>
        <v>254105.07767463819</v>
      </c>
      <c r="U39" s="15">
        <f>SUMIFS(Aprov!O:O,Aprov!$I:$I,"&lt;="&amp;EOMONTH(Aprov!$I$3+360,0),Aprov!$AW:$AW,Dados!$U1)</f>
        <v>250144.28835265242</v>
      </c>
      <c r="V39" s="15">
        <f>SUMIFS(Aprov!O:O,Aprov!$I:$I,"&lt;="&amp;EOMONTH(Aprov!$I$3+360,0),Aprov!$AW:$AW,Dados!$V1)</f>
        <v>246199.02816106781</v>
      </c>
      <c r="W39" s="15">
        <f>SUMIFS(Aprov!O:O,Aprov!$I:$I,"&lt;="&amp;EOMONTH(Aprov!$I$3+360,0),Aprov!$AW:$AW,Dados!$W1)</f>
        <v>242269.24931429297</v>
      </c>
      <c r="X39" s="15">
        <f>SUMIFS(Aprov!O:O,Aprov!$I:$I,"&lt;="&amp;EOMONTH(Aprov!$I$3+360,0),Aprov!$AW:$AW,Dados!$X1)</f>
        <v>238354.90415901621</v>
      </c>
      <c r="Y39" s="15">
        <f>SUMIFS(Aprov!O:O,Aprov!$I:$I,"&lt;="&amp;EOMONTH(Aprov!$I$3+360,0),Aprov!$AW:$AW,Dados!$Y1)</f>
        <v>234455.94517386085</v>
      </c>
      <c r="Z39" s="15">
        <f>SUMIFS(Aprov!O:O,Aprov!$I:$I,"&lt;="&amp;EOMONTH(Aprov!$I$3+360,0),Aprov!$AW:$AW,Dados!$Z1)</f>
        <v>230572.3249690407</v>
      </c>
      <c r="AA39" s="15">
        <f>SUMIFS(Aprov!O:O,Aprov!$I:$I,"&lt;="&amp;EOMONTH(Aprov!$I$3+360,0),Aprov!$AW:$AW,Dados!$AA1)</f>
        <v>226703.99628601718</v>
      </c>
      <c r="AB39" s="15">
        <f>SUMIFS(Aprov!O:O,Aprov!$I:$I,"&lt;="&amp;EOMONTH(Aprov!$I$3+360,0),Aprov!$AW:$AW,Dados!$AB1)</f>
        <v>222850.91199715683</v>
      </c>
      <c r="AC39" s="15">
        <f>SUMIFS(Aprov!O:O,Aprov!$I:$I,"&lt;="&amp;EOMONTH(Aprov!$I$3+360,0),Aprov!$AW:$AW,Dados!$AC1)</f>
        <v>219013.0251053895</v>
      </c>
      <c r="AD39" s="15">
        <f>SUMIFS(Aprov!O:O,Aprov!$I:$I,"&lt;="&amp;EOMONTH(Aprov!$I$3+360,0),Aprov!$AW:$AW,Dados!$AD1)</f>
        <v>215190.28874386818</v>
      </c>
      <c r="AE39" s="15">
        <f>SUMIFS(Aprov!O:O,Aprov!$I:$I,"&lt;="&amp;EOMONTH(Aprov!$I$3+360,0),Aprov!$AW:$AW,Dados!$AE1)</f>
        <v>211382.65617562889</v>
      </c>
      <c r="AF39" s="15">
        <f>SUMIFS(Aprov!O:O,Aprov!$I:$I,"&lt;="&amp;EOMONTH(Aprov!$I$3+360,0),Aprov!$AW:$AW,Dados!$AF1)</f>
        <v>207590.08079325169</v>
      </c>
      <c r="AG39" s="15">
        <f>SUMIFS(Aprov!O:O,Aprov!$I:$I,"&lt;="&amp;EOMONTH(Aprov!$I$3+360,0),Aprov!$AW:$AW,Dados!$AG1)</f>
        <v>203812.5161185227</v>
      </c>
      <c r="AH39" s="15">
        <f>SUMIFS(Aprov!O:O,Aprov!$I:$I,"&lt;="&amp;EOMONTH(Aprov!$I$3+360,0),Aprov!$AW:$AW,Dados!$AH1)</f>
        <v>199013.38774094614</v>
      </c>
      <c r="AI39" s="15">
        <f>SUMIFS(Aprov!O:O,Aprov!$I:$I,"&lt;="&amp;EOMONTH(Aprov!$I$3+360,0),Aprov!$AW:$AW,Dados!$AI1)</f>
        <v>195285.12360438862</v>
      </c>
      <c r="AJ39" s="15">
        <f>SUMIFS(Aprov!O:O,Aprov!$I:$I,"&lt;="&amp;EOMONTH(Aprov!$I$3+360,0),Aprov!$AW:$AW,Dados!$AJ1)</f>
        <v>191571.65445547816</v>
      </c>
      <c r="AK39" s="33">
        <f>SUMIFS(Aprov!O:O,Aprov!$I:$I,"&lt;="&amp;EOMONTH(Aprov!$I$3+360,0),Aprov!$AW:$AW,Dados!$AK1)</f>
        <v>185915.92483254074</v>
      </c>
      <c r="AL39" s="15">
        <f>SUMIFS(Aprov!O:O,Aprov!$I:$I,"&lt;="&amp;EOMONTH(Aprov!$I$3+360,0),Aprov!$AW:$AW,Dados!$AL1)</f>
        <v>182270.28377503442</v>
      </c>
      <c r="AM39" s="15">
        <f>SUMIFS(Aprov!O:O,Aprov!$I:$I,"&lt;="&amp;EOMONTH(Aprov!$I$3+360,0),Aprov!$AW:$AW,Dados!$AM1)</f>
        <v>178639.14821620265</v>
      </c>
      <c r="AN39" s="15">
        <f>SUMIFS(Aprov!O:O,Aprov!$I:$I,"&lt;="&amp;EOMONTH(Aprov!$I$3+360,0),Aprov!$AW:$AW,Dados!$AN1)</f>
        <v>175022.47328142426</v>
      </c>
      <c r="AO39" s="15">
        <f>SUMIFS(Aprov!O:O,Aprov!$I:$I,"&lt;="&amp;EOMONTH(Aprov!$I$3+360,0),Aprov!$AW:$AW,Dados!$AO1)</f>
        <v>171420.21422064301</v>
      </c>
      <c r="AP39" s="15">
        <f>SUMIFS(Aprov!O:O,Aprov!$I:$I,"&lt;="&amp;EOMONTH(Aprov!$I$3+360,0),Aprov!$AW:$AW,Dados!$AP1)</f>
        <v>167832.32640804184</v>
      </c>
      <c r="AQ39" s="33">
        <f>SUMIFS(Aprov!O:O,Aprov!$I:$I,"&lt;="&amp;EOMONTH(Aprov!$I$3+360,0),Aprov!$AW:$AW,Dados!$AQ1)</f>
        <v>164258.76534171865</v>
      </c>
      <c r="AR39" s="15">
        <f>SUMIFS(Aprov!O:O,Aprov!$I:$I,"&lt;="&amp;EOMONTH(Aprov!$I$3+360,0),Aprov!$AW:$AW,Dados!$AR1)</f>
        <v>157485.49691049481</v>
      </c>
      <c r="AS39" s="15">
        <f>SUMIFS(Aprov!O:O,Aprov!$I:$I,"&lt;="&amp;EOMONTH(Aprov!$I$3+360,0),Aprov!$AW:$AW,Dados!$AS1)</f>
        <v>0</v>
      </c>
      <c r="AT39" s="15">
        <f>SUMIFS(Aprov!O:O,Aprov!$I:$I,"&lt;="&amp;EOMONTH(Aprov!$I$3+360,0),Aprov!$AW:$AW,Dados!$AT1)</f>
        <v>0</v>
      </c>
      <c r="AU39" s="15">
        <f>SUMIFS(Aprov!O:O,Aprov!$I:$I,"&lt;="&amp;EOMONTH(Aprov!$I$3+360,0),Aprov!$AW:$AW,Dados!$AU1)</f>
        <v>0</v>
      </c>
      <c r="AV39" s="15">
        <f>SUMIFS(Aprov!O:O,Aprov!$I:$I,"&lt;="&amp;EOMONTH(Aprov!$I$3+360,0),Aprov!$AW:$AW,Dados!$AV1)</f>
        <v>0</v>
      </c>
      <c r="AW39" s="15">
        <f>SUMIFS(Aprov!O:O,Aprov!$I:$I,"&lt;="&amp;EOMONTH(Aprov!$I$3+360,0),Aprov!$AW:$AW,Dados!$AW1)</f>
        <v>0</v>
      </c>
      <c r="AX39" s="15">
        <f>SUMIFS(Aprov!O:O,Aprov!$I:$I,"&lt;="&amp;EOMONTH(Aprov!$I$3+360,0),Aprov!$AW:$AW,Dados!$AX1)</f>
        <v>0</v>
      </c>
      <c r="AY39" s="15">
        <f>SUMIFS(Aprov!O:O,Aprov!$I:$I,"&lt;="&amp;EOMONTH(Aprov!$I$3+360,0),Aprov!$AW:$AW,Dados!$AY1)</f>
        <v>0</v>
      </c>
      <c r="AZ39" s="15">
        <f>SUMIFS(Aprov!O:O,Aprov!$I:$I,"&lt;="&amp;EOMONTH(Aprov!$I$3+360,0),Aprov!$AW:$AW,Dados!$AZ1)</f>
        <v>0</v>
      </c>
      <c r="BA39" s="15">
        <f>SUMIFS(Aprov!O:O,Aprov!$I:$I,"&lt;="&amp;EOMONTH(Aprov!$I$3+360,0),Aprov!$AW:$AW,Dados!$BA1)</f>
        <v>0</v>
      </c>
      <c r="BB39" s="15">
        <f>SUMIFS(Aprov!O:O,Aprov!$I:$I,"&lt;="&amp;EOMONTH(Aprov!$I$3+360,0),Aprov!$AW:$AW,Dados!$BB1)</f>
        <v>0</v>
      </c>
      <c r="BC39" s="15">
        <f>SUMIFS(Aprov!O:O,Aprov!$I:$I,"&lt;="&amp;EOMONTH(Aprov!$I$3+360,0),Aprov!$AW:$AW,Dados!$BC1)</f>
        <v>0</v>
      </c>
      <c r="BD39" s="15">
        <f>SUMIFS(Aprov!O:O,Aprov!$I:$I,"&lt;="&amp;EOMONTH(Aprov!$I$3+360,0),Aprov!$AW:$AW,Dados!$BD1)</f>
        <v>0</v>
      </c>
      <c r="BF39" s="15">
        <f>SUMIFS(Aprov!O:O,Aprov!$I:$I,"&gt;="&amp;BF1,Aprov!$I:$I,"&lt;="&amp;EOMONTH($BF1,0))</f>
        <v>0</v>
      </c>
      <c r="BG39" s="15">
        <f>SUMIFS(Aprov!O:O,Aprov!$I:$I,"&gt;="&amp;BG1,Aprov!$I:$I,"&lt;="&amp;EOMONTH($BG1,0))</f>
        <v>0</v>
      </c>
      <c r="BH39" s="15">
        <f>SUMIFS(Aprov!O:O,Aprov!$I:$I,"&gt;="&amp;BH1,Aprov!$I:$I,"&lt;="&amp;EOMONTH($BH1,0))</f>
        <v>0</v>
      </c>
      <c r="BI39" s="15">
        <f>SUMIFS(Aprov!O:O,Aprov!$I:$I,"&gt;="&amp;BI1,Aprov!$I:$I,"&lt;="&amp;EOMONTH($BI1,0))</f>
        <v>0</v>
      </c>
      <c r="BJ39" s="15">
        <f>SUMIFS(Aprov!O:O,Aprov!$I:$I,"&gt;="&amp;BJ1,Aprov!$I:$I,"&lt;="&amp;EOMONTH($BJ1,0))</f>
        <v>0</v>
      </c>
      <c r="BK39" s="15">
        <f>SUMIFS(Aprov!O:O,Aprov!$I:$I,"&gt;="&amp;BK1,Aprov!$I:$I,"&lt;="&amp;EOMONTH($BK1,0))</f>
        <v>0</v>
      </c>
      <c r="BL39" s="15">
        <f>SUMIFS(Aprov!O:O,Aprov!$I:$I,"&gt;="&amp;BL1,Aprov!$I:$I,"&lt;="&amp;EOMONTH($BL1,0))</f>
        <v>0</v>
      </c>
      <c r="BM39" s="15">
        <f>SUMIFS(Aprov!O:O,Aprov!$I:$I,"&gt;="&amp;BM1,Aprov!$I:$I,"&lt;="&amp;EOMONTH($BM1,0))</f>
        <v>0</v>
      </c>
      <c r="BN39" s="15">
        <f>SUMIFS(Aprov!O:O,Aprov!$I:$I,"&gt;="&amp;BN1,Aprov!$I:$I,"&lt;="&amp;EOMONTH($BN1,0))</f>
        <v>0</v>
      </c>
      <c r="BO39" s="15">
        <f>SUMIFS(Aprov!O:O,Aprov!$I:$I,"&gt;="&amp;BO1,Aprov!$I:$I,"&lt;="&amp;EOMONTH($BO1,0))</f>
        <v>0</v>
      </c>
      <c r="BP39" s="15">
        <f>SUMIFS(Aprov!O:O,Aprov!$I:$I,"&gt;="&amp;BP1,Aprov!$I:$I,"&lt;="&amp;EOMONTH($BP1,0))</f>
        <v>0</v>
      </c>
      <c r="BQ39" s="15">
        <f>SUMIFS(Aprov!O:O,Aprov!$I:$I,"&gt;="&amp;BQ1,Aprov!$I:$I,"&lt;="&amp;EOMONTH($BQ1,0))</f>
        <v>0</v>
      </c>
    </row>
    <row r="40" spans="1:69" outlineLevel="1" x14ac:dyDescent="0.15">
      <c r="A40" s="12" t="s">
        <v>54</v>
      </c>
      <c r="B40" s="14" t="str">
        <f>OvoTotal!P2</f>
        <v>SJ F2 A 422 R</v>
      </c>
      <c r="C40" s="15">
        <f>SUMIFS(Aprov!P:P,Aprov!$I:$I,"&lt;="&amp;EOMONTH(Aprov!$I$3+360,0),Aprov!$AW:$AW,Dados!$C1)</f>
        <v>0</v>
      </c>
      <c r="D40" s="15">
        <f>SUMIFS(Aprov!P:P,Aprov!$I:$I,"&lt;="&amp;EOMONTH(Aprov!$I$3+360,0),Aprov!$AW:$AW,Dados!$D1)</f>
        <v>0</v>
      </c>
      <c r="E40" s="15">
        <f>SUMIFS(Aprov!P:P,Aprov!$I:$I,"&lt;="&amp;EOMONTH(Aprov!$I$3+360,0),Aprov!$AW:$AW,Dados!$E1)</f>
        <v>0</v>
      </c>
      <c r="F40" s="15">
        <f>SUMIFS(Aprov!P:P,Aprov!$I:$I,"&lt;="&amp;EOMONTH(Aprov!$I$3+360,0),Aprov!$AW:$AW,Dados!$F1)</f>
        <v>0</v>
      </c>
      <c r="G40" s="15">
        <f>SUMIFS(Aprov!P:P,Aprov!$I:$I,"&lt;="&amp;EOMONTH(Aprov!$I$3+360,0),Aprov!$AW:$AW,Dados!$G1)</f>
        <v>0</v>
      </c>
      <c r="H40" s="15">
        <f>SUMIFS(Aprov!P:P,Aprov!$I:$I,"&lt;="&amp;EOMONTH(Aprov!$I$3+360,0),Aprov!$AW:$AW,Dados!$H1)</f>
        <v>0</v>
      </c>
      <c r="I40" s="15">
        <f>SUMIFS(Aprov!P:P,Aprov!$I:$I,"&lt;="&amp;EOMONTH(Aprov!$I$3+360,0),Aprov!$AW:$AW,Dados!$I1)</f>
        <v>0</v>
      </c>
      <c r="J40" s="15">
        <f>SUMIFS(Aprov!P:P,Aprov!$I:$I,"&lt;="&amp;EOMONTH(Aprov!$I$3+360,0),Aprov!$AW:$AW,Dados!$J1)</f>
        <v>0</v>
      </c>
      <c r="K40" s="15">
        <f>SUMIFS(Aprov!P:P,Aprov!$I:$I,"&lt;="&amp;EOMONTH(Aprov!$I$3+360,0),Aprov!$AW:$AW,Dados!$K1)</f>
        <v>0</v>
      </c>
      <c r="L40" s="15">
        <f>SUMIFS(Aprov!P:P,Aprov!$I:$I,"&lt;="&amp;EOMONTH(Aprov!$I$3+360,0),Aprov!$AW:$AW,Dados!$L1)</f>
        <v>0</v>
      </c>
      <c r="M40" s="15">
        <f>SUMIFS(Aprov!P:P,Aprov!$I:$I,"&lt;="&amp;EOMONTH(Aprov!$I$3+360,0),Aprov!$AW:$AW,Dados!$M1)</f>
        <v>0</v>
      </c>
      <c r="N40" s="15">
        <f>SUMIFS(Aprov!P:P,Aprov!$I:$I,"&lt;="&amp;EOMONTH(Aprov!$I$3+360,0),Aprov!$AW:$AW,Dados!$N1)</f>
        <v>0</v>
      </c>
      <c r="O40" s="15">
        <f>SUMIFS(Aprov!P:P,Aprov!$I:$I,"&lt;="&amp;EOMONTH(Aprov!$I$3+360,0),Aprov!$AW:$AW,Dados!$O1)</f>
        <v>0</v>
      </c>
      <c r="P40" s="15">
        <f>SUMIFS(Aprov!P:P,Aprov!$I:$I,"&lt;="&amp;EOMONTH(Aprov!$I$3+360,0),Aprov!$AW:$AW,Dados!$P1)</f>
        <v>0</v>
      </c>
      <c r="Q40" s="15">
        <f>SUMIFS(Aprov!P:P,Aprov!$I:$I,"&lt;="&amp;EOMONTH(Aprov!$I$3+360,0),Aprov!$AW:$AW,Dados!$Q1)</f>
        <v>0</v>
      </c>
      <c r="R40" s="15">
        <f>SUMIFS(Aprov!P:P,Aprov!$I:$I,"&lt;="&amp;EOMONTH(Aprov!$I$3+360,0),Aprov!$AW:$AW,Dados!$R1)</f>
        <v>0</v>
      </c>
      <c r="S40" s="15">
        <f>SUMIFS(Aprov!P:P,Aprov!$I:$I,"&lt;="&amp;EOMONTH(Aprov!$I$3+360,0),Aprov!$AW:$AW,Dados!$S1)</f>
        <v>0</v>
      </c>
      <c r="T40" s="15">
        <f>SUMIFS(Aprov!P:P,Aprov!$I:$I,"&lt;="&amp;EOMONTH(Aprov!$I$3+360,0),Aprov!$AW:$AW,Dados!$T1)</f>
        <v>0</v>
      </c>
      <c r="U40" s="15">
        <f>SUMIFS(Aprov!P:P,Aprov!$I:$I,"&lt;="&amp;EOMONTH(Aprov!$I$3+360,0),Aprov!$AW:$AW,Dados!$U1)</f>
        <v>0</v>
      </c>
      <c r="V40" s="15">
        <f>SUMIFS(Aprov!P:P,Aprov!$I:$I,"&lt;="&amp;EOMONTH(Aprov!$I$3+360,0),Aprov!$AW:$AW,Dados!$V1)</f>
        <v>0</v>
      </c>
      <c r="W40" s="15">
        <f>SUMIFS(Aprov!P:P,Aprov!$I:$I,"&lt;="&amp;EOMONTH(Aprov!$I$3+360,0),Aprov!$AW:$AW,Dados!$W1)</f>
        <v>0</v>
      </c>
      <c r="X40" s="15">
        <f>SUMIFS(Aprov!P:P,Aprov!$I:$I,"&lt;="&amp;EOMONTH(Aprov!$I$3+360,0),Aprov!$AW:$AW,Dados!$X1)</f>
        <v>0</v>
      </c>
      <c r="Y40" s="15">
        <f>SUMIFS(Aprov!P:P,Aprov!$I:$I,"&lt;="&amp;EOMONTH(Aprov!$I$3+360,0),Aprov!$AW:$AW,Dados!$Y1)</f>
        <v>0</v>
      </c>
      <c r="Z40" s="15">
        <f>SUMIFS(Aprov!P:P,Aprov!$I:$I,"&lt;="&amp;EOMONTH(Aprov!$I$3+360,0),Aprov!$AW:$AW,Dados!$Z1)</f>
        <v>0</v>
      </c>
      <c r="AA40" s="15">
        <f>SUMIFS(Aprov!P:P,Aprov!$I:$I,"&lt;="&amp;EOMONTH(Aprov!$I$3+360,0),Aprov!$AW:$AW,Dados!$AA1)</f>
        <v>0</v>
      </c>
      <c r="AB40" s="15">
        <f>SUMIFS(Aprov!P:P,Aprov!$I:$I,"&lt;="&amp;EOMONTH(Aprov!$I$3+360,0),Aprov!$AW:$AW,Dados!$AB1)</f>
        <v>0</v>
      </c>
      <c r="AC40" s="15">
        <f>SUMIFS(Aprov!P:P,Aprov!$I:$I,"&lt;="&amp;EOMONTH(Aprov!$I$3+360,0),Aprov!$AW:$AW,Dados!$AC1)</f>
        <v>0</v>
      </c>
      <c r="AD40" s="15">
        <f>SUMIFS(Aprov!P:P,Aprov!$I:$I,"&lt;="&amp;EOMONTH(Aprov!$I$3+360,0),Aprov!$AW:$AW,Dados!$AD1)</f>
        <v>0</v>
      </c>
      <c r="AE40" s="15">
        <f>SUMIFS(Aprov!P:P,Aprov!$I:$I,"&lt;="&amp;EOMONTH(Aprov!$I$3+360,0),Aprov!$AW:$AW,Dados!$AE1)</f>
        <v>0</v>
      </c>
      <c r="AF40" s="15">
        <f>SUMIFS(Aprov!P:P,Aprov!$I:$I,"&lt;="&amp;EOMONTH(Aprov!$I$3+360,0),Aprov!$AW:$AW,Dados!$AF1)</f>
        <v>0</v>
      </c>
      <c r="AG40" s="15">
        <f>SUMIFS(Aprov!P:P,Aprov!$I:$I,"&lt;="&amp;EOMONTH(Aprov!$I$3+360,0),Aprov!$AW:$AW,Dados!$AG1)</f>
        <v>0</v>
      </c>
      <c r="AH40" s="15">
        <f>SUMIFS(Aprov!P:P,Aprov!$I:$I,"&lt;="&amp;EOMONTH(Aprov!$I$3+360,0),Aprov!$AW:$AW,Dados!$AH1)</f>
        <v>0</v>
      </c>
      <c r="AI40" s="15">
        <f>SUMIFS(Aprov!P:P,Aprov!$I:$I,"&lt;="&amp;EOMONTH(Aprov!$I$3+360,0),Aprov!$AW:$AW,Dados!$AI1)</f>
        <v>0</v>
      </c>
      <c r="AJ40" s="15">
        <f>SUMIFS(Aprov!P:P,Aprov!$I:$I,"&lt;="&amp;EOMONTH(Aprov!$I$3+360,0),Aprov!$AW:$AW,Dados!$AJ1)</f>
        <v>0</v>
      </c>
      <c r="AK40" s="33">
        <f>SUMIFS(Aprov!P:P,Aprov!$I:$I,"&lt;="&amp;EOMONTH(Aprov!$I$3+360,0),Aprov!$AW:$AW,Dados!$AK1)</f>
        <v>0</v>
      </c>
      <c r="AL40" s="15">
        <f>SUMIFS(Aprov!P:P,Aprov!$I:$I,"&lt;="&amp;EOMONTH(Aprov!$I$3+360,0),Aprov!$AW:$AW,Dados!$AL1)</f>
        <v>0</v>
      </c>
      <c r="AM40" s="15">
        <f>SUMIFS(Aprov!P:P,Aprov!$I:$I,"&lt;="&amp;EOMONTH(Aprov!$I$3+360,0),Aprov!$AW:$AW,Dados!$AM1)</f>
        <v>0</v>
      </c>
      <c r="AN40" s="15">
        <f>SUMIFS(Aprov!P:P,Aprov!$I:$I,"&lt;="&amp;EOMONTH(Aprov!$I$3+360,0),Aprov!$AW:$AW,Dados!$AN1)</f>
        <v>0</v>
      </c>
      <c r="AO40" s="15">
        <f>SUMIFS(Aprov!P:P,Aprov!$I:$I,"&lt;="&amp;EOMONTH(Aprov!$I$3+360,0),Aprov!$AW:$AW,Dados!$AO1)</f>
        <v>0</v>
      </c>
      <c r="AP40" s="15">
        <f>SUMIFS(Aprov!P:P,Aprov!$I:$I,"&lt;="&amp;EOMONTH(Aprov!$I$3+360,0),Aprov!$AW:$AW,Dados!$AP1)</f>
        <v>0</v>
      </c>
      <c r="AQ40" s="33">
        <f>SUMIFS(Aprov!P:P,Aprov!$I:$I,"&lt;="&amp;EOMONTH(Aprov!$I$3+360,0),Aprov!$AW:$AW,Dados!$AQ1)</f>
        <v>0</v>
      </c>
      <c r="AR40" s="15">
        <f>SUMIFS(Aprov!P:P,Aprov!$I:$I,"&lt;="&amp;EOMONTH(Aprov!$I$3+360,0),Aprov!$AW:$AW,Dados!$AR1)</f>
        <v>0</v>
      </c>
      <c r="AS40" s="15">
        <f>SUMIFS(Aprov!P:P,Aprov!$I:$I,"&lt;="&amp;EOMONTH(Aprov!$I$3+360,0),Aprov!$AW:$AW,Dados!$AS1)</f>
        <v>0</v>
      </c>
      <c r="AT40" s="15">
        <f>SUMIFS(Aprov!P:P,Aprov!$I:$I,"&lt;="&amp;EOMONTH(Aprov!$I$3+360,0),Aprov!$AW:$AW,Dados!$AT1)</f>
        <v>0</v>
      </c>
      <c r="AU40" s="15">
        <f>SUMIFS(Aprov!P:P,Aprov!$I:$I,"&lt;="&amp;EOMONTH(Aprov!$I$3+360,0),Aprov!$AW:$AW,Dados!$AU1)</f>
        <v>0</v>
      </c>
      <c r="AV40" s="15">
        <f>SUMIFS(Aprov!P:P,Aprov!$I:$I,"&lt;="&amp;EOMONTH(Aprov!$I$3+360,0),Aprov!$AW:$AW,Dados!$AV1)</f>
        <v>0</v>
      </c>
      <c r="AW40" s="15">
        <f>SUMIFS(Aprov!P:P,Aprov!$I:$I,"&lt;="&amp;EOMONTH(Aprov!$I$3+360,0),Aprov!$AW:$AW,Dados!$AW1)</f>
        <v>0</v>
      </c>
      <c r="AX40" s="15">
        <f>SUMIFS(Aprov!P:P,Aprov!$I:$I,"&lt;="&amp;EOMONTH(Aprov!$I$3+360,0),Aprov!$AW:$AW,Dados!$AX1)</f>
        <v>0</v>
      </c>
      <c r="AY40" s="15">
        <f>SUMIFS(Aprov!P:P,Aprov!$I:$I,"&lt;="&amp;EOMONTH(Aprov!$I$3+360,0),Aprov!$AW:$AW,Dados!$AY1)</f>
        <v>0</v>
      </c>
      <c r="AZ40" s="15">
        <f>SUMIFS(Aprov!P:P,Aprov!$I:$I,"&lt;="&amp;EOMONTH(Aprov!$I$3+360,0),Aprov!$AW:$AW,Dados!$AZ1)</f>
        <v>0</v>
      </c>
      <c r="BA40" s="15">
        <f>SUMIFS(Aprov!P:P,Aprov!$I:$I,"&lt;="&amp;EOMONTH(Aprov!$I$3+360,0),Aprov!$AW:$AW,Dados!$BA1)</f>
        <v>0</v>
      </c>
      <c r="BB40" s="15">
        <f>SUMIFS(Aprov!P:P,Aprov!$I:$I,"&lt;="&amp;EOMONTH(Aprov!$I$3+360,0),Aprov!$AW:$AW,Dados!$BB1)</f>
        <v>19014.658403927111</v>
      </c>
      <c r="BC40" s="15">
        <f>SUMIFS(Aprov!P:P,Aprov!$I:$I,"&lt;="&amp;EOMONTH(Aprov!$I$3+360,0),Aprov!$AW:$AW,Dados!$BC1)</f>
        <v>51305.055594092861</v>
      </c>
      <c r="BD40" s="15">
        <f>SUMIFS(Aprov!P:P,Aprov!$I:$I,"&lt;="&amp;EOMONTH(Aprov!$I$3+360,0),Aprov!$AW:$AW,Dados!$BD1)</f>
        <v>0</v>
      </c>
      <c r="BF40" s="15">
        <f>SUMIFS(Aprov!P:P,Aprov!$I:$I,"&gt;="&amp;BF1,Aprov!$I:$I,"&lt;="&amp;EOMONTH($BF1,0))</f>
        <v>0</v>
      </c>
      <c r="BG40" s="15">
        <f>SUMIFS(Aprov!P:P,Aprov!$I:$I,"&gt;="&amp;BG1,Aprov!$I:$I,"&lt;="&amp;EOMONTH($BG1,0))</f>
        <v>0</v>
      </c>
      <c r="BH40" s="15">
        <f>SUMIFS(Aprov!P:P,Aprov!$I:$I,"&gt;="&amp;BH1,Aprov!$I:$I,"&lt;="&amp;EOMONTH($BH1,0))</f>
        <v>0</v>
      </c>
      <c r="BI40" s="15">
        <f>SUMIFS(Aprov!P:P,Aprov!$I:$I,"&gt;="&amp;BI1,Aprov!$I:$I,"&lt;="&amp;EOMONTH($BI1,0))</f>
        <v>0</v>
      </c>
      <c r="BJ40" s="15">
        <f>SUMIFS(Aprov!P:P,Aprov!$I:$I,"&gt;="&amp;BJ1,Aprov!$I:$I,"&lt;="&amp;EOMONTH($BJ1,0))</f>
        <v>0</v>
      </c>
      <c r="BK40" s="15">
        <f>SUMIFS(Aprov!P:P,Aprov!$I:$I,"&gt;="&amp;BK1,Aprov!$I:$I,"&lt;="&amp;EOMONTH($BK1,0))</f>
        <v>0</v>
      </c>
      <c r="BL40" s="15">
        <f>SUMIFS(Aprov!P:P,Aprov!$I:$I,"&gt;="&amp;BL1,Aprov!$I:$I,"&lt;="&amp;EOMONTH($BL1,0))</f>
        <v>0</v>
      </c>
      <c r="BM40" s="15">
        <f>SUMIFS(Aprov!P:P,Aprov!$I:$I,"&gt;="&amp;BM1,Aprov!$I:$I,"&lt;="&amp;EOMONTH($BM1,0))</f>
        <v>0</v>
      </c>
      <c r="BN40" s="15">
        <f>SUMIFS(Aprov!P:P,Aprov!$I:$I,"&gt;="&amp;BN1,Aprov!$I:$I,"&lt;="&amp;EOMONTH($BN1,0))</f>
        <v>0</v>
      </c>
      <c r="BO40" s="15">
        <f>SUMIFS(Aprov!P:P,Aprov!$I:$I,"&gt;="&amp;BO1,Aprov!$I:$I,"&lt;="&amp;EOMONTH($BO1,0))</f>
        <v>0</v>
      </c>
      <c r="BP40" s="15">
        <f>SUMIFS(Aprov!P:P,Aprov!$I:$I,"&gt;="&amp;BP1,Aprov!$I:$I,"&lt;="&amp;EOMONTH($BP1,0))</f>
        <v>0</v>
      </c>
      <c r="BQ40" s="15">
        <f>SUMIFS(Aprov!P:P,Aprov!$I:$I,"&gt;="&amp;BQ1,Aprov!$I:$I,"&lt;="&amp;EOMONTH($BQ1,0))</f>
        <v>0</v>
      </c>
    </row>
    <row r="41" spans="1:69" outlineLevel="1" x14ac:dyDescent="0.15">
      <c r="A41" s="12" t="s">
        <v>54</v>
      </c>
      <c r="B41" s="14" t="str">
        <f>OvoTotal!Q2</f>
        <v>SJ F2 B 522 R</v>
      </c>
      <c r="C41" s="15">
        <f>SUMIFS(Aprov!Q:Q,Aprov!$I:$I,"&lt;="&amp;EOMONTH(Aprov!$I$3+360,0),Aprov!$AW:$AW,Dados!$C1)</f>
        <v>0</v>
      </c>
      <c r="D41" s="15">
        <f>SUMIFS(Aprov!Q:Q,Aprov!$I:$I,"&lt;="&amp;EOMONTH(Aprov!$I$3+360,0),Aprov!$AW:$AW,Dados!$D1)</f>
        <v>0</v>
      </c>
      <c r="E41" s="15">
        <f>SUMIFS(Aprov!Q:Q,Aprov!$I:$I,"&lt;="&amp;EOMONTH(Aprov!$I$3+360,0),Aprov!$AW:$AW,Dados!$E1)</f>
        <v>0</v>
      </c>
      <c r="F41" s="15">
        <f>SUMIFS(Aprov!Q:Q,Aprov!$I:$I,"&lt;="&amp;EOMONTH(Aprov!$I$3+360,0),Aprov!$AW:$AW,Dados!$F1)</f>
        <v>0</v>
      </c>
      <c r="G41" s="15">
        <f>SUMIFS(Aprov!Q:Q,Aprov!$I:$I,"&lt;="&amp;EOMONTH(Aprov!$I$3+360,0),Aprov!$AW:$AW,Dados!$G1)</f>
        <v>0</v>
      </c>
      <c r="H41" s="15">
        <f>SUMIFS(Aprov!Q:Q,Aprov!$I:$I,"&lt;="&amp;EOMONTH(Aprov!$I$3+360,0),Aprov!$AW:$AW,Dados!$H1)</f>
        <v>0</v>
      </c>
      <c r="I41" s="15">
        <f>SUMIFS(Aprov!Q:Q,Aprov!$I:$I,"&lt;="&amp;EOMONTH(Aprov!$I$3+360,0),Aprov!$AW:$AW,Dados!$I1)</f>
        <v>0</v>
      </c>
      <c r="J41" s="15">
        <f>SUMIFS(Aprov!Q:Q,Aprov!$I:$I,"&lt;="&amp;EOMONTH(Aprov!$I$3+360,0),Aprov!$AW:$AW,Dados!$J1)</f>
        <v>0</v>
      </c>
      <c r="K41" s="15">
        <f>SUMIFS(Aprov!Q:Q,Aprov!$I:$I,"&lt;="&amp;EOMONTH(Aprov!$I$3+360,0),Aprov!$AW:$AW,Dados!$K1)</f>
        <v>0</v>
      </c>
      <c r="L41" s="15">
        <f>SUMIFS(Aprov!Q:Q,Aprov!$I:$I,"&lt;="&amp;EOMONTH(Aprov!$I$3+360,0),Aprov!$AW:$AW,Dados!$L1)</f>
        <v>0</v>
      </c>
      <c r="M41" s="15">
        <f>SUMIFS(Aprov!Q:Q,Aprov!$I:$I,"&lt;="&amp;EOMONTH(Aprov!$I$3+360,0),Aprov!$AW:$AW,Dados!$M1)</f>
        <v>0</v>
      </c>
      <c r="N41" s="15">
        <f>SUMIFS(Aprov!Q:Q,Aprov!$I:$I,"&lt;="&amp;EOMONTH(Aprov!$I$3+360,0),Aprov!$AW:$AW,Dados!$N1)</f>
        <v>0</v>
      </c>
      <c r="O41" s="15">
        <f>SUMIFS(Aprov!Q:Q,Aprov!$I:$I,"&lt;="&amp;EOMONTH(Aprov!$I$3+360,0),Aprov!$AW:$AW,Dados!$O1)</f>
        <v>0</v>
      </c>
      <c r="P41" s="15">
        <f>SUMIFS(Aprov!Q:Q,Aprov!$I:$I,"&lt;="&amp;EOMONTH(Aprov!$I$3+360,0),Aprov!$AW:$AW,Dados!$P1)</f>
        <v>0</v>
      </c>
      <c r="Q41" s="15">
        <f>SUMIFS(Aprov!Q:Q,Aprov!$I:$I,"&lt;="&amp;EOMONTH(Aprov!$I$3+360,0),Aprov!$AW:$AW,Dados!$Q1)</f>
        <v>0</v>
      </c>
      <c r="R41" s="15">
        <f>SUMIFS(Aprov!Q:Q,Aprov!$I:$I,"&lt;="&amp;EOMONTH(Aprov!$I$3+360,0),Aprov!$AW:$AW,Dados!$R1)</f>
        <v>0</v>
      </c>
      <c r="S41" s="15">
        <f>SUMIFS(Aprov!Q:Q,Aprov!$I:$I,"&lt;="&amp;EOMONTH(Aprov!$I$3+360,0),Aprov!$AW:$AW,Dados!$S1)</f>
        <v>0</v>
      </c>
      <c r="T41" s="15">
        <f>SUMIFS(Aprov!Q:Q,Aprov!$I:$I,"&lt;="&amp;EOMONTH(Aprov!$I$3+360,0),Aprov!$AW:$AW,Dados!$T1)</f>
        <v>0</v>
      </c>
      <c r="U41" s="15">
        <f>SUMIFS(Aprov!Q:Q,Aprov!$I:$I,"&lt;="&amp;EOMONTH(Aprov!$I$3+360,0),Aprov!$AW:$AW,Dados!$U1)</f>
        <v>0</v>
      </c>
      <c r="V41" s="15">
        <f>SUMIFS(Aprov!Q:Q,Aprov!$I:$I,"&lt;="&amp;EOMONTH(Aprov!$I$3+360,0),Aprov!$AW:$AW,Dados!$V1)</f>
        <v>0</v>
      </c>
      <c r="W41" s="15">
        <f>SUMIFS(Aprov!Q:Q,Aprov!$I:$I,"&lt;="&amp;EOMONTH(Aprov!$I$3+360,0),Aprov!$AW:$AW,Dados!$W1)</f>
        <v>0</v>
      </c>
      <c r="X41" s="15">
        <f>SUMIFS(Aprov!Q:Q,Aprov!$I:$I,"&lt;="&amp;EOMONTH(Aprov!$I$3+360,0),Aprov!$AW:$AW,Dados!$X1)</f>
        <v>0</v>
      </c>
      <c r="Y41" s="15">
        <f>SUMIFS(Aprov!Q:Q,Aprov!$I:$I,"&lt;="&amp;EOMONTH(Aprov!$I$3+360,0),Aprov!$AW:$AW,Dados!$Y1)</f>
        <v>0</v>
      </c>
      <c r="Z41" s="15">
        <f>SUMIFS(Aprov!Q:Q,Aprov!$I:$I,"&lt;="&amp;EOMONTH(Aprov!$I$3+360,0),Aprov!$AW:$AW,Dados!$Z1)</f>
        <v>0</v>
      </c>
      <c r="AA41" s="15">
        <f>SUMIFS(Aprov!Q:Q,Aprov!$I:$I,"&lt;="&amp;EOMONTH(Aprov!$I$3+360,0),Aprov!$AW:$AW,Dados!$AA1)</f>
        <v>0</v>
      </c>
      <c r="AB41" s="15">
        <f>SUMIFS(Aprov!Q:Q,Aprov!$I:$I,"&lt;="&amp;EOMONTH(Aprov!$I$3+360,0),Aprov!$AW:$AW,Dados!$AB1)</f>
        <v>0</v>
      </c>
      <c r="AC41" s="15">
        <f>SUMIFS(Aprov!Q:Q,Aprov!$I:$I,"&lt;="&amp;EOMONTH(Aprov!$I$3+360,0),Aprov!$AW:$AW,Dados!$AC1)</f>
        <v>0</v>
      </c>
      <c r="AD41" s="15">
        <f>SUMIFS(Aprov!Q:Q,Aprov!$I:$I,"&lt;="&amp;EOMONTH(Aprov!$I$3+360,0),Aprov!$AW:$AW,Dados!$AD1)</f>
        <v>0</v>
      </c>
      <c r="AE41" s="15">
        <f>SUMIFS(Aprov!Q:Q,Aprov!$I:$I,"&lt;="&amp;EOMONTH(Aprov!$I$3+360,0),Aprov!$AW:$AW,Dados!$AE1)</f>
        <v>0</v>
      </c>
      <c r="AF41" s="15">
        <f>SUMIFS(Aprov!Q:Q,Aprov!$I:$I,"&lt;="&amp;EOMONTH(Aprov!$I$3+360,0),Aprov!$AW:$AW,Dados!$AF1)</f>
        <v>0</v>
      </c>
      <c r="AG41" s="15">
        <f>SUMIFS(Aprov!Q:Q,Aprov!$I:$I,"&lt;="&amp;EOMONTH(Aprov!$I$3+360,0),Aprov!$AW:$AW,Dados!$AG1)</f>
        <v>0</v>
      </c>
      <c r="AH41" s="15">
        <f>SUMIFS(Aprov!Q:Q,Aprov!$I:$I,"&lt;="&amp;EOMONTH(Aprov!$I$3+360,0),Aprov!$AW:$AW,Dados!$AH1)</f>
        <v>0</v>
      </c>
      <c r="AI41" s="15">
        <f>SUMIFS(Aprov!Q:Q,Aprov!$I:$I,"&lt;="&amp;EOMONTH(Aprov!$I$3+360,0),Aprov!$AW:$AW,Dados!$AI1)</f>
        <v>0</v>
      </c>
      <c r="AJ41" s="15">
        <f>SUMIFS(Aprov!Q:Q,Aprov!$I:$I,"&lt;="&amp;EOMONTH(Aprov!$I$3+360,0),Aprov!$AW:$AW,Dados!$AJ1)</f>
        <v>0</v>
      </c>
      <c r="AK41" s="33">
        <f>SUMIFS(Aprov!Q:Q,Aprov!$I:$I,"&lt;="&amp;EOMONTH(Aprov!$I$3+360,0),Aprov!$AW:$AW,Dados!$AK1)</f>
        <v>0</v>
      </c>
      <c r="AL41" s="15">
        <f>SUMIFS(Aprov!Q:Q,Aprov!$I:$I,"&lt;="&amp;EOMONTH(Aprov!$I$3+360,0),Aprov!$AW:$AW,Dados!$AL1)</f>
        <v>0</v>
      </c>
      <c r="AM41" s="15">
        <f>SUMIFS(Aprov!Q:Q,Aprov!$I:$I,"&lt;="&amp;EOMONTH(Aprov!$I$3+360,0),Aprov!$AW:$AW,Dados!$AM1)</f>
        <v>0</v>
      </c>
      <c r="AN41" s="15">
        <f>SUMIFS(Aprov!Q:Q,Aprov!$I:$I,"&lt;="&amp;EOMONTH(Aprov!$I$3+360,0),Aprov!$AW:$AW,Dados!$AN1)</f>
        <v>0</v>
      </c>
      <c r="AO41" s="15">
        <f>SUMIFS(Aprov!Q:Q,Aprov!$I:$I,"&lt;="&amp;EOMONTH(Aprov!$I$3+360,0),Aprov!$AW:$AW,Dados!$AO1)</f>
        <v>0</v>
      </c>
      <c r="AP41" s="15">
        <f>SUMIFS(Aprov!Q:Q,Aprov!$I:$I,"&lt;="&amp;EOMONTH(Aprov!$I$3+360,0),Aprov!$AW:$AW,Dados!$AP1)</f>
        <v>0</v>
      </c>
      <c r="AQ41" s="33">
        <f>SUMIFS(Aprov!Q:Q,Aprov!$I:$I,"&lt;="&amp;EOMONTH(Aprov!$I$3+360,0),Aprov!$AW:$AW,Dados!$AQ1)</f>
        <v>0</v>
      </c>
      <c r="AR41" s="15">
        <f>SUMIFS(Aprov!Q:Q,Aprov!$I:$I,"&lt;="&amp;EOMONTH(Aprov!$I$3+360,0),Aprov!$AW:$AW,Dados!$AR1)</f>
        <v>0</v>
      </c>
      <c r="AS41" s="15">
        <f>SUMIFS(Aprov!Q:Q,Aprov!$I:$I,"&lt;="&amp;EOMONTH(Aprov!$I$3+360,0),Aprov!$AW:$AW,Dados!$AS1)</f>
        <v>0</v>
      </c>
      <c r="AT41" s="15">
        <f>SUMIFS(Aprov!Q:Q,Aprov!$I:$I,"&lt;="&amp;EOMONTH(Aprov!$I$3+360,0),Aprov!$AW:$AW,Dados!$AT1)</f>
        <v>0</v>
      </c>
      <c r="AU41" s="15">
        <f>SUMIFS(Aprov!Q:Q,Aprov!$I:$I,"&lt;="&amp;EOMONTH(Aprov!$I$3+360,0),Aprov!$AW:$AW,Dados!$AU1)</f>
        <v>0</v>
      </c>
      <c r="AV41" s="15">
        <f>SUMIFS(Aprov!Q:Q,Aprov!$I:$I,"&lt;="&amp;EOMONTH(Aprov!$I$3+360,0),Aprov!$AW:$AW,Dados!$AV1)</f>
        <v>0</v>
      </c>
      <c r="AW41" s="15">
        <f>SUMIFS(Aprov!Q:Q,Aprov!$I:$I,"&lt;="&amp;EOMONTH(Aprov!$I$3+360,0),Aprov!$AW:$AW,Dados!$AW1)</f>
        <v>0</v>
      </c>
      <c r="AX41" s="15">
        <f>SUMIFS(Aprov!Q:Q,Aprov!$I:$I,"&lt;="&amp;EOMONTH(Aprov!$I$3+360,0),Aprov!$AW:$AW,Dados!$AX1)</f>
        <v>0</v>
      </c>
      <c r="AY41" s="15">
        <f>SUMIFS(Aprov!Q:Q,Aprov!$I:$I,"&lt;="&amp;EOMONTH(Aprov!$I$3+360,0),Aprov!$AW:$AW,Dados!$AY1)</f>
        <v>0</v>
      </c>
      <c r="AZ41" s="15">
        <f>SUMIFS(Aprov!Q:Q,Aprov!$I:$I,"&lt;="&amp;EOMONTH(Aprov!$I$3+360,0),Aprov!$AW:$AW,Dados!$AZ1)</f>
        <v>0</v>
      </c>
      <c r="BA41" s="15">
        <f>SUMIFS(Aprov!Q:Q,Aprov!$I:$I,"&lt;="&amp;EOMONTH(Aprov!$I$3+360,0),Aprov!$AW:$AW,Dados!$BA1)</f>
        <v>0</v>
      </c>
      <c r="BB41" s="15">
        <f>SUMIFS(Aprov!Q:Q,Aprov!$I:$I,"&lt;="&amp;EOMONTH(Aprov!$I$3+360,0),Aprov!$AW:$AW,Dados!$BB1)</f>
        <v>0</v>
      </c>
      <c r="BC41" s="15">
        <f>SUMIFS(Aprov!Q:Q,Aprov!$I:$I,"&lt;="&amp;EOMONTH(Aprov!$I$3+360,0),Aprov!$AW:$AW,Dados!$BC1)</f>
        <v>19014.658403927111</v>
      </c>
      <c r="BD41" s="15">
        <f>SUMIFS(Aprov!Q:Q,Aprov!$I:$I,"&lt;="&amp;EOMONTH(Aprov!$I$3+360,0),Aprov!$AW:$AW,Dados!$BD1)</f>
        <v>0</v>
      </c>
      <c r="BF41" s="15">
        <f>SUMIFS(Aprov!Q:Q,Aprov!$I:$I,"&gt;="&amp;BF1,Aprov!$I:$I,"&lt;="&amp;EOMONTH($BF1,0))</f>
        <v>0</v>
      </c>
      <c r="BG41" s="15">
        <f>SUMIFS(Aprov!Q:Q,Aprov!$I:$I,"&gt;="&amp;BG1,Aprov!$I:$I,"&lt;="&amp;EOMONTH($BG1,0))</f>
        <v>0</v>
      </c>
      <c r="BH41" s="15">
        <f>SUMIFS(Aprov!Q:Q,Aprov!$I:$I,"&gt;="&amp;BH1,Aprov!$I:$I,"&lt;="&amp;EOMONTH($BH1,0))</f>
        <v>0</v>
      </c>
      <c r="BI41" s="15">
        <f>SUMIFS(Aprov!Q:Q,Aprov!$I:$I,"&gt;="&amp;BI1,Aprov!$I:$I,"&lt;="&amp;EOMONTH($BI1,0))</f>
        <v>0</v>
      </c>
      <c r="BJ41" s="15">
        <f>SUMIFS(Aprov!Q:Q,Aprov!$I:$I,"&gt;="&amp;BJ1,Aprov!$I:$I,"&lt;="&amp;EOMONTH($BJ1,0))</f>
        <v>0</v>
      </c>
      <c r="BK41" s="15">
        <f>SUMIFS(Aprov!Q:Q,Aprov!$I:$I,"&gt;="&amp;BK1,Aprov!$I:$I,"&lt;="&amp;EOMONTH($BK1,0))</f>
        <v>0</v>
      </c>
      <c r="BL41" s="15">
        <f>SUMIFS(Aprov!Q:Q,Aprov!$I:$I,"&gt;="&amp;BL1,Aprov!$I:$I,"&lt;="&amp;EOMONTH($BL1,0))</f>
        <v>0</v>
      </c>
      <c r="BM41" s="15">
        <f>SUMIFS(Aprov!Q:Q,Aprov!$I:$I,"&gt;="&amp;BM1,Aprov!$I:$I,"&lt;="&amp;EOMONTH($BM1,0))</f>
        <v>0</v>
      </c>
      <c r="BN41" s="15">
        <f>SUMIFS(Aprov!Q:Q,Aprov!$I:$I,"&gt;="&amp;BN1,Aprov!$I:$I,"&lt;="&amp;EOMONTH($BN1,0))</f>
        <v>0</v>
      </c>
      <c r="BO41" s="15">
        <f>SUMIFS(Aprov!Q:Q,Aprov!$I:$I,"&gt;="&amp;BO1,Aprov!$I:$I,"&lt;="&amp;EOMONTH($BO1,0))</f>
        <v>0</v>
      </c>
      <c r="BP41" s="15">
        <f>SUMIFS(Aprov!Q:Q,Aprov!$I:$I,"&gt;="&amp;BP1,Aprov!$I:$I,"&lt;="&amp;EOMONTH($BP1,0))</f>
        <v>0</v>
      </c>
      <c r="BQ41" s="15">
        <f>SUMIFS(Aprov!Q:Q,Aprov!$I:$I,"&gt;="&amp;BQ1,Aprov!$I:$I,"&lt;="&amp;EOMONTH($BQ1,0))</f>
        <v>0</v>
      </c>
    </row>
    <row r="42" spans="1:69" outlineLevel="1" x14ac:dyDescent="0.15">
      <c r="A42" s="12" t="s">
        <v>54</v>
      </c>
      <c r="B42" s="14" t="str">
        <f>OvoTotal!R2</f>
        <v>SJ F3 820 R</v>
      </c>
      <c r="C42" s="15">
        <f>SUMIFS(Aprov!R:R,Aprov!$I:$I,"&lt;="&amp;EOMONTH(Aprov!$I$3+360,0),Aprov!$AW:$AW,Dados!$C1)</f>
        <v>45696.680119440352</v>
      </c>
      <c r="D42" s="15">
        <f>SUMIFS(Aprov!R:R,Aprov!$I:$I,"&lt;="&amp;EOMONTH(Aprov!$I$3+360,0),Aprov!$AW:$AW,Dados!$D1)</f>
        <v>314326.1923830664</v>
      </c>
      <c r="E42" s="15">
        <f>SUMIFS(Aprov!R:R,Aprov!$I:$I,"&lt;="&amp;EOMONTH(Aprov!$I$3+360,0),Aprov!$AW:$AW,Dados!$E1)</f>
        <v>307649.95927800541</v>
      </c>
      <c r="F42" s="15">
        <f>SUMIFS(Aprov!R:R,Aprov!$I:$I,"&lt;="&amp;EOMONTH(Aprov!$I$3+360,0),Aprov!$AW:$AW,Dados!$F1)</f>
        <v>295855.88620572194</v>
      </c>
      <c r="G42" s="15">
        <f>SUMIFS(Aprov!R:R,Aprov!$I:$I,"&lt;="&amp;EOMONTH(Aprov!$I$3+360,0),Aprov!$AW:$AW,Dados!$G1)</f>
        <v>41969.386905995285</v>
      </c>
      <c r="H42" s="15">
        <f>SUMIFS(Aprov!R:R,Aprov!$I:$I,"&lt;="&amp;EOMONTH(Aprov!$I$3+360,0),Aprov!$AW:$AW,Dados!$H1)</f>
        <v>0</v>
      </c>
      <c r="I42" s="15">
        <f>SUMIFS(Aprov!R:R,Aprov!$I:$I,"&lt;="&amp;EOMONTH(Aprov!$I$3+360,0),Aprov!$AW:$AW,Dados!$I1)</f>
        <v>0</v>
      </c>
      <c r="J42" s="15">
        <f>SUMIFS(Aprov!R:R,Aprov!$I:$I,"&lt;="&amp;EOMONTH(Aprov!$I$3+360,0),Aprov!$AW:$AW,Dados!$J1)</f>
        <v>0</v>
      </c>
      <c r="K42" s="15">
        <f>SUMIFS(Aprov!R:R,Aprov!$I:$I,"&lt;="&amp;EOMONTH(Aprov!$I$3+360,0),Aprov!$AW:$AW,Dados!$K1)</f>
        <v>0</v>
      </c>
      <c r="L42" s="15">
        <f>SUMIFS(Aprov!R:R,Aprov!$I:$I,"&lt;="&amp;EOMONTH(Aprov!$I$3+360,0),Aprov!$AW:$AW,Dados!$L1)</f>
        <v>0</v>
      </c>
      <c r="M42" s="15">
        <f>SUMIFS(Aprov!R:R,Aprov!$I:$I,"&lt;="&amp;EOMONTH(Aprov!$I$3+360,0),Aprov!$AW:$AW,Dados!$M1)</f>
        <v>0</v>
      </c>
      <c r="N42" s="15">
        <f>SUMIFS(Aprov!R:R,Aprov!$I:$I,"&lt;="&amp;EOMONTH(Aprov!$I$3+360,0),Aprov!$AW:$AW,Dados!$N1)</f>
        <v>0</v>
      </c>
      <c r="O42" s="15">
        <f>SUMIFS(Aprov!R:R,Aprov!$I:$I,"&lt;="&amp;EOMONTH(Aprov!$I$3+360,0),Aprov!$AW:$AW,Dados!$O1)</f>
        <v>0</v>
      </c>
      <c r="P42" s="15">
        <f>SUMIFS(Aprov!R:R,Aprov!$I:$I,"&lt;="&amp;EOMONTH(Aprov!$I$3+360,0),Aprov!$AW:$AW,Dados!$P1)</f>
        <v>0</v>
      </c>
      <c r="Q42" s="15">
        <f>SUMIFS(Aprov!R:R,Aprov!$I:$I,"&lt;="&amp;EOMONTH(Aprov!$I$3+360,0),Aprov!$AW:$AW,Dados!$Q1)</f>
        <v>0</v>
      </c>
      <c r="R42" s="15">
        <f>SUMIFS(Aprov!R:R,Aprov!$I:$I,"&lt;="&amp;EOMONTH(Aprov!$I$3+360,0),Aprov!$AW:$AW,Dados!$R1)</f>
        <v>0</v>
      </c>
      <c r="S42" s="15">
        <f>SUMIFS(Aprov!R:R,Aprov!$I:$I,"&lt;="&amp;EOMONTH(Aprov!$I$3+360,0),Aprov!$AW:$AW,Dados!$S1)</f>
        <v>0</v>
      </c>
      <c r="T42" s="15">
        <f>SUMIFS(Aprov!R:R,Aprov!$I:$I,"&lt;="&amp;EOMONTH(Aprov!$I$3+360,0),Aprov!$AW:$AW,Dados!$T1)</f>
        <v>0</v>
      </c>
      <c r="U42" s="15">
        <f>SUMIFS(Aprov!R:R,Aprov!$I:$I,"&lt;="&amp;EOMONTH(Aprov!$I$3+360,0),Aprov!$AW:$AW,Dados!$U1)</f>
        <v>0</v>
      </c>
      <c r="V42" s="15">
        <f>SUMIFS(Aprov!R:R,Aprov!$I:$I,"&lt;="&amp;EOMONTH(Aprov!$I$3+360,0),Aprov!$AW:$AW,Dados!$V1)</f>
        <v>0</v>
      </c>
      <c r="W42" s="15">
        <f>SUMIFS(Aprov!R:R,Aprov!$I:$I,"&lt;="&amp;EOMONTH(Aprov!$I$3+360,0),Aprov!$AW:$AW,Dados!$W1)</f>
        <v>0</v>
      </c>
      <c r="X42" s="15">
        <f>SUMIFS(Aprov!R:R,Aprov!$I:$I,"&lt;="&amp;EOMONTH(Aprov!$I$3+360,0),Aprov!$AW:$AW,Dados!$X1)</f>
        <v>0</v>
      </c>
      <c r="Y42" s="15">
        <f>SUMIFS(Aprov!R:R,Aprov!$I:$I,"&lt;="&amp;EOMONTH(Aprov!$I$3+360,0),Aprov!$AW:$AW,Dados!$Y1)</f>
        <v>0</v>
      </c>
      <c r="Z42" s="15">
        <f>SUMIFS(Aprov!R:R,Aprov!$I:$I,"&lt;="&amp;EOMONTH(Aprov!$I$3+360,0),Aprov!$AW:$AW,Dados!$Z1)</f>
        <v>0</v>
      </c>
      <c r="AA42" s="15">
        <f>SUMIFS(Aprov!R:R,Aprov!$I:$I,"&lt;="&amp;EOMONTH(Aprov!$I$3+360,0),Aprov!$AW:$AW,Dados!$AA1)</f>
        <v>0</v>
      </c>
      <c r="AB42" s="15">
        <f>SUMIFS(Aprov!R:R,Aprov!$I:$I,"&lt;="&amp;EOMONTH(Aprov!$I$3+360,0),Aprov!$AW:$AW,Dados!$AB1)</f>
        <v>0</v>
      </c>
      <c r="AC42" s="15">
        <f>SUMIFS(Aprov!R:R,Aprov!$I:$I,"&lt;="&amp;EOMONTH(Aprov!$I$3+360,0),Aprov!$AW:$AW,Dados!$AC1)</f>
        <v>0</v>
      </c>
      <c r="AD42" s="15">
        <f>SUMIFS(Aprov!R:R,Aprov!$I:$I,"&lt;="&amp;EOMONTH(Aprov!$I$3+360,0),Aprov!$AW:$AW,Dados!$AD1)</f>
        <v>0</v>
      </c>
      <c r="AE42" s="15">
        <f>SUMIFS(Aprov!R:R,Aprov!$I:$I,"&lt;="&amp;EOMONTH(Aprov!$I$3+360,0),Aprov!$AW:$AW,Dados!$AE1)</f>
        <v>0</v>
      </c>
      <c r="AF42" s="15">
        <f>SUMIFS(Aprov!R:R,Aprov!$I:$I,"&lt;="&amp;EOMONTH(Aprov!$I$3+360,0),Aprov!$AW:$AW,Dados!$AF1)</f>
        <v>0</v>
      </c>
      <c r="AG42" s="15">
        <f>SUMIFS(Aprov!R:R,Aprov!$I:$I,"&lt;="&amp;EOMONTH(Aprov!$I$3+360,0),Aprov!$AW:$AW,Dados!$AG1)</f>
        <v>0</v>
      </c>
      <c r="AH42" s="15">
        <f>SUMIFS(Aprov!R:R,Aprov!$I:$I,"&lt;="&amp;EOMONTH(Aprov!$I$3+360,0),Aprov!$AW:$AW,Dados!$AH1)</f>
        <v>0</v>
      </c>
      <c r="AI42" s="15">
        <f>SUMIFS(Aprov!R:R,Aprov!$I:$I,"&lt;="&amp;EOMONTH(Aprov!$I$3+360,0),Aprov!$AW:$AW,Dados!$AI1)</f>
        <v>0</v>
      </c>
      <c r="AJ42" s="15">
        <f>SUMIFS(Aprov!R:R,Aprov!$I:$I,"&lt;="&amp;EOMONTH(Aprov!$I$3+360,0),Aprov!$AW:$AW,Dados!$AJ1)</f>
        <v>0</v>
      </c>
      <c r="AK42" s="33">
        <f>SUMIFS(Aprov!R:R,Aprov!$I:$I,"&lt;="&amp;EOMONTH(Aprov!$I$3+360,0),Aprov!$AW:$AW,Dados!$AK1)</f>
        <v>0</v>
      </c>
      <c r="AL42" s="15">
        <f>SUMIFS(Aprov!R:R,Aprov!$I:$I,"&lt;="&amp;EOMONTH(Aprov!$I$3+360,0),Aprov!$AW:$AW,Dados!$AL1)</f>
        <v>0</v>
      </c>
      <c r="AM42" s="15">
        <f>SUMIFS(Aprov!R:R,Aprov!$I:$I,"&lt;="&amp;EOMONTH(Aprov!$I$3+360,0),Aprov!$AW:$AW,Dados!$AM1)</f>
        <v>0</v>
      </c>
      <c r="AN42" s="15">
        <f>SUMIFS(Aprov!R:R,Aprov!$I:$I,"&lt;="&amp;EOMONTH(Aprov!$I$3+360,0),Aprov!$AW:$AW,Dados!$AN1)</f>
        <v>0</v>
      </c>
      <c r="AO42" s="15">
        <f>SUMIFS(Aprov!R:R,Aprov!$I:$I,"&lt;="&amp;EOMONTH(Aprov!$I$3+360,0),Aprov!$AW:$AW,Dados!$AO1)</f>
        <v>0</v>
      </c>
      <c r="AP42" s="15">
        <f>SUMIFS(Aprov!R:R,Aprov!$I:$I,"&lt;="&amp;EOMONTH(Aprov!$I$3+360,0),Aprov!$AW:$AW,Dados!$AP1)</f>
        <v>0</v>
      </c>
      <c r="AQ42" s="33">
        <f>SUMIFS(Aprov!R:R,Aprov!$I:$I,"&lt;="&amp;EOMONTH(Aprov!$I$3+360,0),Aprov!$AW:$AW,Dados!$AQ1)</f>
        <v>0</v>
      </c>
      <c r="AR42" s="15">
        <f>SUMIFS(Aprov!R:R,Aprov!$I:$I,"&lt;="&amp;EOMONTH(Aprov!$I$3+360,0),Aprov!$AW:$AW,Dados!$AR1)</f>
        <v>0</v>
      </c>
      <c r="AS42" s="15">
        <f>SUMIFS(Aprov!R:R,Aprov!$I:$I,"&lt;="&amp;EOMONTH(Aprov!$I$3+360,0),Aprov!$AW:$AW,Dados!$AS1)</f>
        <v>0</v>
      </c>
      <c r="AT42" s="15">
        <f>SUMIFS(Aprov!R:R,Aprov!$I:$I,"&lt;="&amp;EOMONTH(Aprov!$I$3+360,0),Aprov!$AW:$AW,Dados!$AT1)</f>
        <v>0</v>
      </c>
      <c r="AU42" s="15">
        <f>SUMIFS(Aprov!R:R,Aprov!$I:$I,"&lt;="&amp;EOMONTH(Aprov!$I$3+360,0),Aprov!$AW:$AW,Dados!$AU1)</f>
        <v>0</v>
      </c>
      <c r="AV42" s="15">
        <f>SUMIFS(Aprov!R:R,Aprov!$I:$I,"&lt;="&amp;EOMONTH(Aprov!$I$3+360,0),Aprov!$AW:$AW,Dados!$AV1)</f>
        <v>0</v>
      </c>
      <c r="AW42" s="15">
        <f>SUMIFS(Aprov!R:R,Aprov!$I:$I,"&lt;="&amp;EOMONTH(Aprov!$I$3+360,0),Aprov!$AW:$AW,Dados!$AW1)</f>
        <v>0</v>
      </c>
      <c r="AX42" s="15">
        <f>SUMIFS(Aprov!R:R,Aprov!$I:$I,"&lt;="&amp;EOMONTH(Aprov!$I$3+360,0),Aprov!$AW:$AW,Dados!$AX1)</f>
        <v>0</v>
      </c>
      <c r="AY42" s="15">
        <f>SUMIFS(Aprov!R:R,Aprov!$I:$I,"&lt;="&amp;EOMONTH(Aprov!$I$3+360,0),Aprov!$AW:$AW,Dados!$AY1)</f>
        <v>0</v>
      </c>
      <c r="AZ42" s="15">
        <f>SUMIFS(Aprov!R:R,Aprov!$I:$I,"&lt;="&amp;EOMONTH(Aprov!$I$3+360,0),Aprov!$AW:$AW,Dados!$AZ1)</f>
        <v>0</v>
      </c>
      <c r="BA42" s="15">
        <f>SUMIFS(Aprov!R:R,Aprov!$I:$I,"&lt;="&amp;EOMONTH(Aprov!$I$3+360,0),Aprov!$AW:$AW,Dados!$BA1)</f>
        <v>0</v>
      </c>
      <c r="BB42" s="15">
        <f>SUMIFS(Aprov!R:R,Aprov!$I:$I,"&lt;="&amp;EOMONTH(Aprov!$I$3+360,0),Aprov!$AW:$AW,Dados!$BB1)</f>
        <v>0</v>
      </c>
      <c r="BC42" s="15">
        <f>SUMIFS(Aprov!R:R,Aprov!$I:$I,"&lt;="&amp;EOMONTH(Aprov!$I$3+360,0),Aprov!$AW:$AW,Dados!$BC1)</f>
        <v>0</v>
      </c>
      <c r="BD42" s="15">
        <f>SUMIFS(Aprov!R:R,Aprov!$I:$I,"&lt;="&amp;EOMONTH(Aprov!$I$3+360,0),Aprov!$AW:$AW,Dados!$BD1)</f>
        <v>0</v>
      </c>
      <c r="BF42" s="15">
        <f>SUMIFS(Aprov!R:R,Aprov!$I:$I,"&gt;="&amp;BF1,Aprov!$I:$I,"&lt;="&amp;EOMONTH($BF1,0))</f>
        <v>0</v>
      </c>
      <c r="BG42" s="15">
        <f>SUMIFS(Aprov!R:R,Aprov!$I:$I,"&gt;="&amp;BG1,Aprov!$I:$I,"&lt;="&amp;EOMONTH($BG1,0))</f>
        <v>0</v>
      </c>
      <c r="BH42" s="15">
        <f>SUMIFS(Aprov!R:R,Aprov!$I:$I,"&gt;="&amp;BH1,Aprov!$I:$I,"&lt;="&amp;EOMONTH($BH1,0))</f>
        <v>0</v>
      </c>
      <c r="BI42" s="15">
        <f>SUMIFS(Aprov!R:R,Aprov!$I:$I,"&gt;="&amp;BI1,Aprov!$I:$I,"&lt;="&amp;EOMONTH($BI1,0))</f>
        <v>0</v>
      </c>
      <c r="BJ42" s="15">
        <f>SUMIFS(Aprov!R:R,Aprov!$I:$I,"&gt;="&amp;BJ1,Aprov!$I:$I,"&lt;="&amp;EOMONTH($BJ1,0))</f>
        <v>0</v>
      </c>
      <c r="BK42" s="15">
        <f>SUMIFS(Aprov!R:R,Aprov!$I:$I,"&gt;="&amp;BK1,Aprov!$I:$I,"&lt;="&amp;EOMONTH($BK1,0))</f>
        <v>0</v>
      </c>
      <c r="BL42" s="15">
        <f>SUMIFS(Aprov!R:R,Aprov!$I:$I,"&gt;="&amp;BL1,Aprov!$I:$I,"&lt;="&amp;EOMONTH($BL1,0))</f>
        <v>0</v>
      </c>
      <c r="BM42" s="15">
        <f>SUMIFS(Aprov!R:R,Aprov!$I:$I,"&gt;="&amp;BM1,Aprov!$I:$I,"&lt;="&amp;EOMONTH($BM1,0))</f>
        <v>0</v>
      </c>
      <c r="BN42" s="15">
        <f>SUMIFS(Aprov!R:R,Aprov!$I:$I,"&gt;="&amp;BN1,Aprov!$I:$I,"&lt;="&amp;EOMONTH($BN1,0))</f>
        <v>0</v>
      </c>
      <c r="BO42" s="15">
        <f>SUMIFS(Aprov!R:R,Aprov!$I:$I,"&gt;="&amp;BO1,Aprov!$I:$I,"&lt;="&amp;EOMONTH($BO1,0))</f>
        <v>0</v>
      </c>
      <c r="BP42" s="15">
        <f>SUMIFS(Aprov!R:R,Aprov!$I:$I,"&gt;="&amp;BP1,Aprov!$I:$I,"&lt;="&amp;EOMONTH($BP1,0))</f>
        <v>0</v>
      </c>
      <c r="BQ42" s="15">
        <f>SUMIFS(Aprov!R:R,Aprov!$I:$I,"&gt;="&amp;BQ1,Aprov!$I:$I,"&lt;="&amp;EOMONTH($BQ1,0))</f>
        <v>0</v>
      </c>
    </row>
    <row r="43" spans="1:69" outlineLevel="1" x14ac:dyDescent="0.15">
      <c r="A43" s="12" t="s">
        <v>54</v>
      </c>
      <c r="B43" s="14" t="str">
        <f>OvoTotal!S2</f>
        <v>AAA 1 001</v>
      </c>
      <c r="C43" s="15">
        <f>SUMIFS(Aprov!S:S,Aprov!$I:$I,"&lt;="&amp;EOMONTH(Aprov!$I$3+360,0),Aprov!$AW:$AW,Dados!$C1)</f>
        <v>0</v>
      </c>
      <c r="D43" s="15">
        <f>SUMIFS(Aprov!S:S,Aprov!$I:$I,"&lt;="&amp;EOMONTH(Aprov!$I$3+360,0),Aprov!$AW:$AW,Dados!$D1)</f>
        <v>0</v>
      </c>
      <c r="E43" s="15">
        <f>SUMIFS(Aprov!S:S,Aprov!$I:$I,"&lt;="&amp;EOMONTH(Aprov!$I$3+360,0),Aprov!$AW:$AW,Dados!$E1)</f>
        <v>0</v>
      </c>
      <c r="F43" s="15">
        <f>SUMIFS(Aprov!S:S,Aprov!$I:$I,"&lt;="&amp;EOMONTH(Aprov!$I$3+360,0),Aprov!$AW:$AW,Dados!$F1)</f>
        <v>0</v>
      </c>
      <c r="G43" s="15">
        <f>SUMIFS(Aprov!S:S,Aprov!$I:$I,"&lt;="&amp;EOMONTH(Aprov!$I$3+360,0),Aprov!$AW:$AW,Dados!$G1)</f>
        <v>0</v>
      </c>
      <c r="H43" s="15">
        <f>SUMIFS(Aprov!S:S,Aprov!$I:$I,"&lt;="&amp;EOMONTH(Aprov!$I$3+360,0),Aprov!$AW:$AW,Dados!$H1)</f>
        <v>0</v>
      </c>
      <c r="I43" s="15">
        <f>SUMIFS(Aprov!S:S,Aprov!$I:$I,"&lt;="&amp;EOMONTH(Aprov!$I$3+360,0),Aprov!$AW:$AW,Dados!$I1)</f>
        <v>0</v>
      </c>
      <c r="J43" s="15">
        <f>SUMIFS(Aprov!S:S,Aprov!$I:$I,"&lt;="&amp;EOMONTH(Aprov!$I$3+360,0),Aprov!$AW:$AW,Dados!$J1)</f>
        <v>0</v>
      </c>
      <c r="K43" s="15">
        <f>SUMIFS(Aprov!S:S,Aprov!$I:$I,"&lt;="&amp;EOMONTH(Aprov!$I$3+360,0),Aprov!$AW:$AW,Dados!$K1)</f>
        <v>0</v>
      </c>
      <c r="L43" s="15">
        <f>SUMIFS(Aprov!S:S,Aprov!$I:$I,"&lt;="&amp;EOMONTH(Aprov!$I$3+360,0),Aprov!$AW:$AW,Dados!$L1)</f>
        <v>0</v>
      </c>
      <c r="M43" s="15">
        <f>SUMIFS(Aprov!S:S,Aprov!$I:$I,"&lt;="&amp;EOMONTH(Aprov!$I$3+360,0),Aprov!$AW:$AW,Dados!$M1)</f>
        <v>0</v>
      </c>
      <c r="N43" s="15">
        <f>SUMIFS(Aprov!S:S,Aprov!$I:$I,"&lt;="&amp;EOMONTH(Aprov!$I$3+360,0),Aprov!$AW:$AW,Dados!$N1)</f>
        <v>0</v>
      </c>
      <c r="O43" s="15">
        <f>SUMIFS(Aprov!S:S,Aprov!$I:$I,"&lt;="&amp;EOMONTH(Aprov!$I$3+360,0),Aprov!$AW:$AW,Dados!$O1)</f>
        <v>0</v>
      </c>
      <c r="P43" s="15">
        <f>SUMIFS(Aprov!S:S,Aprov!$I:$I,"&lt;="&amp;EOMONTH(Aprov!$I$3+360,0),Aprov!$AW:$AW,Dados!$P1)</f>
        <v>0</v>
      </c>
      <c r="Q43" s="15">
        <f>SUMIFS(Aprov!S:S,Aprov!$I:$I,"&lt;="&amp;EOMONTH(Aprov!$I$3+360,0),Aprov!$AW:$AW,Dados!$Q1)</f>
        <v>0</v>
      </c>
      <c r="R43" s="15">
        <f>SUMIFS(Aprov!S:S,Aprov!$I:$I,"&lt;="&amp;EOMONTH(Aprov!$I$3+360,0),Aprov!$AW:$AW,Dados!$R1)</f>
        <v>0</v>
      </c>
      <c r="S43" s="15">
        <f>SUMIFS(Aprov!S:S,Aprov!$I:$I,"&lt;="&amp;EOMONTH(Aprov!$I$3+360,0),Aprov!$AW:$AW,Dados!$S1)</f>
        <v>0</v>
      </c>
      <c r="T43" s="15">
        <f>SUMIFS(Aprov!S:S,Aprov!$I:$I,"&lt;="&amp;EOMONTH(Aprov!$I$3+360,0),Aprov!$AW:$AW,Dados!$T1)</f>
        <v>0</v>
      </c>
      <c r="U43" s="15">
        <f>SUMIFS(Aprov!S:S,Aprov!$I:$I,"&lt;="&amp;EOMONTH(Aprov!$I$3+360,0),Aprov!$AW:$AW,Dados!$U1)</f>
        <v>0</v>
      </c>
      <c r="V43" s="15">
        <f>SUMIFS(Aprov!S:S,Aprov!$I:$I,"&lt;="&amp;EOMONTH(Aprov!$I$3+360,0),Aprov!$AW:$AW,Dados!$V1)</f>
        <v>0</v>
      </c>
      <c r="W43" s="15">
        <f>SUMIFS(Aprov!S:S,Aprov!$I:$I,"&lt;="&amp;EOMONTH(Aprov!$I$3+360,0),Aprov!$AW:$AW,Dados!$W1)</f>
        <v>0</v>
      </c>
      <c r="X43" s="15">
        <f>SUMIFS(Aprov!S:S,Aprov!$I:$I,"&lt;="&amp;EOMONTH(Aprov!$I$3+360,0),Aprov!$AW:$AW,Dados!$X1)</f>
        <v>0</v>
      </c>
      <c r="Y43" s="15">
        <f>SUMIFS(Aprov!S:S,Aprov!$I:$I,"&lt;="&amp;EOMONTH(Aprov!$I$3+360,0),Aprov!$AW:$AW,Dados!$Y1)</f>
        <v>0</v>
      </c>
      <c r="Z43" s="15">
        <f>SUMIFS(Aprov!S:S,Aprov!$I:$I,"&lt;="&amp;EOMONTH(Aprov!$I$3+360,0),Aprov!$AW:$AW,Dados!$Z1)</f>
        <v>0</v>
      </c>
      <c r="AA43" s="15">
        <f>SUMIFS(Aprov!S:S,Aprov!$I:$I,"&lt;="&amp;EOMONTH(Aprov!$I$3+360,0),Aprov!$AW:$AW,Dados!$AA1)</f>
        <v>0</v>
      </c>
      <c r="AB43" s="15">
        <f>SUMIFS(Aprov!S:S,Aprov!$I:$I,"&lt;="&amp;EOMONTH(Aprov!$I$3+360,0),Aprov!$AW:$AW,Dados!$AB1)</f>
        <v>0</v>
      </c>
      <c r="AC43" s="15">
        <f>SUMIFS(Aprov!S:S,Aprov!$I:$I,"&lt;="&amp;EOMONTH(Aprov!$I$3+360,0),Aprov!$AW:$AW,Dados!$AC1)</f>
        <v>0</v>
      </c>
      <c r="AD43" s="15">
        <f>SUMIFS(Aprov!S:S,Aprov!$I:$I,"&lt;="&amp;EOMONTH(Aprov!$I$3+360,0),Aprov!$AW:$AW,Dados!$AD1)</f>
        <v>0</v>
      </c>
      <c r="AE43" s="15">
        <f>SUMIFS(Aprov!S:S,Aprov!$I:$I,"&lt;="&amp;EOMONTH(Aprov!$I$3+360,0),Aprov!$AW:$AW,Dados!$AE1)</f>
        <v>0</v>
      </c>
      <c r="AF43" s="15">
        <f>SUMIFS(Aprov!S:S,Aprov!$I:$I,"&lt;="&amp;EOMONTH(Aprov!$I$3+360,0),Aprov!$AW:$AW,Dados!$AF1)</f>
        <v>0</v>
      </c>
      <c r="AG43" s="15">
        <f>SUMIFS(Aprov!S:S,Aprov!$I:$I,"&lt;="&amp;EOMONTH(Aprov!$I$3+360,0),Aprov!$AW:$AW,Dados!$AG1)</f>
        <v>0</v>
      </c>
      <c r="AH43" s="15">
        <f>SUMIFS(Aprov!S:S,Aprov!$I:$I,"&lt;="&amp;EOMONTH(Aprov!$I$3+360,0),Aprov!$AW:$AW,Dados!$AH1)</f>
        <v>0</v>
      </c>
      <c r="AI43" s="15">
        <f>SUMIFS(Aprov!S:S,Aprov!$I:$I,"&lt;="&amp;EOMONTH(Aprov!$I$3+360,0),Aprov!$AW:$AW,Dados!$AI1)</f>
        <v>0</v>
      </c>
      <c r="AJ43" s="15">
        <f>SUMIFS(Aprov!S:S,Aprov!$I:$I,"&lt;="&amp;EOMONTH(Aprov!$I$3+360,0),Aprov!$AW:$AW,Dados!$AJ1)</f>
        <v>0</v>
      </c>
      <c r="AK43" s="33">
        <f>SUMIFS(Aprov!S:S,Aprov!$I:$I,"&lt;="&amp;EOMONTH(Aprov!$I$3+360,0),Aprov!$AW:$AW,Dados!$AK1)</f>
        <v>0</v>
      </c>
      <c r="AL43" s="15">
        <f>SUMIFS(Aprov!S:S,Aprov!$I:$I,"&lt;="&amp;EOMONTH(Aprov!$I$3+360,0),Aprov!$AW:$AW,Dados!$AL1)</f>
        <v>0</v>
      </c>
      <c r="AM43" s="15">
        <f>SUMIFS(Aprov!S:S,Aprov!$I:$I,"&lt;="&amp;EOMONTH(Aprov!$I$3+360,0),Aprov!$AW:$AW,Dados!$AM1)</f>
        <v>0</v>
      </c>
      <c r="AN43" s="15">
        <f>SUMIFS(Aprov!S:S,Aprov!$I:$I,"&lt;="&amp;EOMONTH(Aprov!$I$3+360,0),Aprov!$AW:$AW,Dados!$AN1)</f>
        <v>0</v>
      </c>
      <c r="AO43" s="15">
        <f>SUMIFS(Aprov!S:S,Aprov!$I:$I,"&lt;="&amp;EOMONTH(Aprov!$I$3+360,0),Aprov!$AW:$AW,Dados!$AO1)</f>
        <v>0</v>
      </c>
      <c r="AP43" s="15">
        <f>SUMIFS(Aprov!S:S,Aprov!$I:$I,"&lt;="&amp;EOMONTH(Aprov!$I$3+360,0),Aprov!$AW:$AW,Dados!$AP1)</f>
        <v>0</v>
      </c>
      <c r="AQ43" s="33">
        <f>SUMIFS(Aprov!S:S,Aprov!$I:$I,"&lt;="&amp;EOMONTH(Aprov!$I$3+360,0),Aprov!$AW:$AW,Dados!$AQ1)</f>
        <v>0</v>
      </c>
      <c r="AR43" s="15">
        <f>SUMIFS(Aprov!S:S,Aprov!$I:$I,"&lt;="&amp;EOMONTH(Aprov!$I$3+360,0),Aprov!$AW:$AW,Dados!$AR1)</f>
        <v>0</v>
      </c>
      <c r="AS43" s="15">
        <f>SUMIFS(Aprov!S:S,Aprov!$I:$I,"&lt;="&amp;EOMONTH(Aprov!$I$3+360,0),Aprov!$AW:$AW,Dados!$AS1)</f>
        <v>0</v>
      </c>
      <c r="AT43" s="15">
        <f>SUMIFS(Aprov!S:S,Aprov!$I:$I,"&lt;="&amp;EOMONTH(Aprov!$I$3+360,0),Aprov!$AW:$AW,Dados!$AT1)</f>
        <v>0</v>
      </c>
      <c r="AU43" s="15">
        <f>SUMIFS(Aprov!S:S,Aprov!$I:$I,"&lt;="&amp;EOMONTH(Aprov!$I$3+360,0),Aprov!$AW:$AW,Dados!$AU1)</f>
        <v>0</v>
      </c>
      <c r="AV43" s="15">
        <f>SUMIFS(Aprov!S:S,Aprov!$I:$I,"&lt;="&amp;EOMONTH(Aprov!$I$3+360,0),Aprov!$AW:$AW,Dados!$AV1)</f>
        <v>0</v>
      </c>
      <c r="AW43" s="15">
        <f>SUMIFS(Aprov!S:S,Aprov!$I:$I,"&lt;="&amp;EOMONTH(Aprov!$I$3+360,0),Aprov!$AW:$AW,Dados!$AW1)</f>
        <v>0</v>
      </c>
      <c r="AX43" s="15">
        <f>SUMIFS(Aprov!S:S,Aprov!$I:$I,"&lt;="&amp;EOMONTH(Aprov!$I$3+360,0),Aprov!$AW:$AW,Dados!$AX1)</f>
        <v>0</v>
      </c>
      <c r="AY43" s="15">
        <f>SUMIFS(Aprov!S:S,Aprov!$I:$I,"&lt;="&amp;EOMONTH(Aprov!$I$3+360,0),Aprov!$AW:$AW,Dados!$AY1)</f>
        <v>0</v>
      </c>
      <c r="AZ43" s="15">
        <f>SUMIFS(Aprov!S:S,Aprov!$I:$I,"&lt;="&amp;EOMONTH(Aprov!$I$3+360,0),Aprov!$AW:$AW,Dados!$AZ1)</f>
        <v>0</v>
      </c>
      <c r="BA43" s="15">
        <f>SUMIFS(Aprov!S:S,Aprov!$I:$I,"&lt;="&amp;EOMONTH(Aprov!$I$3+360,0),Aprov!$AW:$AW,Dados!$BA1)</f>
        <v>0</v>
      </c>
      <c r="BB43" s="15">
        <f>SUMIFS(Aprov!S:S,Aprov!$I:$I,"&lt;="&amp;EOMONTH(Aprov!$I$3+360,0),Aprov!$AW:$AW,Dados!$BB1)</f>
        <v>0</v>
      </c>
      <c r="BC43" s="15">
        <f>SUMIFS(Aprov!S:S,Aprov!$I:$I,"&lt;="&amp;EOMONTH(Aprov!$I$3+360,0),Aprov!$AW:$AW,Dados!$BC1)</f>
        <v>0</v>
      </c>
      <c r="BD43" s="15">
        <f>SUMIFS(Aprov!S:S,Aprov!$I:$I,"&lt;="&amp;EOMONTH(Aprov!$I$3+360,0),Aprov!$AW:$AW,Dados!$BD1)</f>
        <v>0</v>
      </c>
      <c r="BF43" s="15">
        <f>SUMIFS(Aprov!S:S,Aprov!$I:$I,"&gt;="&amp;BF1,Aprov!$I:$I,"&lt;="&amp;EOMONTH($BF1,0))</f>
        <v>0</v>
      </c>
      <c r="BG43" s="15">
        <f>SUMIFS(Aprov!S:S,Aprov!$I:$I,"&gt;="&amp;BG1,Aprov!$I:$I,"&lt;="&amp;EOMONTH($BG1,0))</f>
        <v>0</v>
      </c>
      <c r="BH43" s="15">
        <f>SUMIFS(Aprov!S:S,Aprov!$I:$I,"&gt;="&amp;BH1,Aprov!$I:$I,"&lt;="&amp;EOMONTH($BH1,0))</f>
        <v>0</v>
      </c>
      <c r="BI43" s="15">
        <f>SUMIFS(Aprov!S:S,Aprov!$I:$I,"&gt;="&amp;BI1,Aprov!$I:$I,"&lt;="&amp;EOMONTH($BI1,0))</f>
        <v>0</v>
      </c>
      <c r="BJ43" s="15">
        <f>SUMIFS(Aprov!S:S,Aprov!$I:$I,"&gt;="&amp;BJ1,Aprov!$I:$I,"&lt;="&amp;EOMONTH($BJ1,0))</f>
        <v>0</v>
      </c>
      <c r="BK43" s="15">
        <f>SUMIFS(Aprov!S:S,Aprov!$I:$I,"&gt;="&amp;BK1,Aprov!$I:$I,"&lt;="&amp;EOMONTH($BK1,0))</f>
        <v>0</v>
      </c>
      <c r="BL43" s="15">
        <f>SUMIFS(Aprov!S:S,Aprov!$I:$I,"&gt;="&amp;BL1,Aprov!$I:$I,"&lt;="&amp;EOMONTH($BL1,0))</f>
        <v>0</v>
      </c>
      <c r="BM43" s="15">
        <f>SUMIFS(Aprov!S:S,Aprov!$I:$I,"&gt;="&amp;BM1,Aprov!$I:$I,"&lt;="&amp;EOMONTH($BM1,0))</f>
        <v>0</v>
      </c>
      <c r="BN43" s="15">
        <f>SUMIFS(Aprov!S:S,Aprov!$I:$I,"&gt;="&amp;BN1,Aprov!$I:$I,"&lt;="&amp;EOMONTH($BN1,0))</f>
        <v>0</v>
      </c>
      <c r="BO43" s="15">
        <f>SUMIFS(Aprov!S:S,Aprov!$I:$I,"&gt;="&amp;BO1,Aprov!$I:$I,"&lt;="&amp;EOMONTH($BO1,0))</f>
        <v>0</v>
      </c>
      <c r="BP43" s="15">
        <f>SUMIFS(Aprov!S:S,Aprov!$I:$I,"&gt;="&amp;BP1,Aprov!$I:$I,"&lt;="&amp;EOMONTH($BP1,0))</f>
        <v>0</v>
      </c>
      <c r="BQ43" s="15">
        <f>SUMIFS(Aprov!S:S,Aprov!$I:$I,"&gt;="&amp;BQ1,Aprov!$I:$I,"&lt;="&amp;EOMONTH($BQ1,0))</f>
        <v>0</v>
      </c>
    </row>
    <row r="44" spans="1:69" outlineLevel="1" x14ac:dyDescent="0.15">
      <c r="A44" s="12" t="s">
        <v>54</v>
      </c>
      <c r="B44" s="14" t="str">
        <f>OvoTotal!T2</f>
        <v>SJ F3 821 R</v>
      </c>
      <c r="C44" s="15">
        <f>SUMIFS(Aprov!T:T,Aprov!$I:$I,"&lt;="&amp;EOMONTH(Aprov!$I$3+360,0),Aprov!$AW:$AW,Dados!$C1)</f>
        <v>0</v>
      </c>
      <c r="D44" s="15">
        <f>SUMIFS(Aprov!T:T,Aprov!$I:$I,"&lt;="&amp;EOMONTH(Aprov!$I$3+360,0),Aprov!$AW:$AW,Dados!$D1)</f>
        <v>0</v>
      </c>
      <c r="E44" s="15">
        <f>SUMIFS(Aprov!T:T,Aprov!$I:$I,"&lt;="&amp;EOMONTH(Aprov!$I$3+360,0),Aprov!$AW:$AW,Dados!$E1)</f>
        <v>0</v>
      </c>
      <c r="F44" s="15">
        <f>SUMIFS(Aprov!T:T,Aprov!$I:$I,"&lt;="&amp;EOMONTH(Aprov!$I$3+360,0),Aprov!$AW:$AW,Dados!$F1)</f>
        <v>0</v>
      </c>
      <c r="G44" s="15">
        <f>SUMIFS(Aprov!T:T,Aprov!$I:$I,"&lt;="&amp;EOMONTH(Aprov!$I$3+360,0),Aprov!$AW:$AW,Dados!$G1)</f>
        <v>0</v>
      </c>
      <c r="H44" s="15">
        <f>SUMIFS(Aprov!T:T,Aprov!$I:$I,"&lt;="&amp;EOMONTH(Aprov!$I$3+360,0),Aprov!$AW:$AW,Dados!$H1)</f>
        <v>0</v>
      </c>
      <c r="I44" s="15">
        <f>SUMIFS(Aprov!T:T,Aprov!$I:$I,"&lt;="&amp;EOMONTH(Aprov!$I$3+360,0),Aprov!$AW:$AW,Dados!$I1)</f>
        <v>0</v>
      </c>
      <c r="J44" s="15">
        <f>SUMIFS(Aprov!T:T,Aprov!$I:$I,"&lt;="&amp;EOMONTH(Aprov!$I$3+360,0),Aprov!$AW:$AW,Dados!$J1)</f>
        <v>0</v>
      </c>
      <c r="K44" s="15">
        <f>SUMIFS(Aprov!T:T,Aprov!$I:$I,"&lt;="&amp;EOMONTH(Aprov!$I$3+360,0),Aprov!$AW:$AW,Dados!$K1)</f>
        <v>0</v>
      </c>
      <c r="L44" s="15">
        <f>SUMIFS(Aprov!T:T,Aprov!$I:$I,"&lt;="&amp;EOMONTH(Aprov!$I$3+360,0),Aprov!$AW:$AW,Dados!$L1)</f>
        <v>0</v>
      </c>
      <c r="M44" s="15">
        <f>SUMIFS(Aprov!T:T,Aprov!$I:$I,"&lt;="&amp;EOMONTH(Aprov!$I$3+360,0),Aprov!$AW:$AW,Dados!$M1)</f>
        <v>0</v>
      </c>
      <c r="N44" s="15">
        <f>SUMIFS(Aprov!T:T,Aprov!$I:$I,"&lt;="&amp;EOMONTH(Aprov!$I$3+360,0),Aprov!$AW:$AW,Dados!$N1)</f>
        <v>0</v>
      </c>
      <c r="O44" s="15">
        <f>SUMIFS(Aprov!T:T,Aprov!$I:$I,"&lt;="&amp;EOMONTH(Aprov!$I$3+360,0),Aprov!$AW:$AW,Dados!$O1)</f>
        <v>0</v>
      </c>
      <c r="P44" s="15">
        <f>SUMIFS(Aprov!T:T,Aprov!$I:$I,"&lt;="&amp;EOMONTH(Aprov!$I$3+360,0),Aprov!$AW:$AW,Dados!$P1)</f>
        <v>0</v>
      </c>
      <c r="Q44" s="15">
        <f>SUMIFS(Aprov!T:T,Aprov!$I:$I,"&lt;="&amp;EOMONTH(Aprov!$I$3+360,0),Aprov!$AW:$AW,Dados!$Q1)</f>
        <v>0</v>
      </c>
      <c r="R44" s="15">
        <f>SUMIFS(Aprov!T:T,Aprov!$I:$I,"&lt;="&amp;EOMONTH(Aprov!$I$3+360,0),Aprov!$AW:$AW,Dados!$R1)</f>
        <v>0</v>
      </c>
      <c r="S44" s="15">
        <f>SUMIFS(Aprov!T:T,Aprov!$I:$I,"&lt;="&amp;EOMONTH(Aprov!$I$3+360,0),Aprov!$AW:$AW,Dados!$S1)</f>
        <v>0</v>
      </c>
      <c r="T44" s="15">
        <f>SUMIFS(Aprov!T:T,Aprov!$I:$I,"&lt;="&amp;EOMONTH(Aprov!$I$3+360,0),Aprov!$AW:$AW,Dados!$T1)</f>
        <v>0</v>
      </c>
      <c r="U44" s="15">
        <f>SUMIFS(Aprov!T:T,Aprov!$I:$I,"&lt;="&amp;EOMONTH(Aprov!$I$3+360,0),Aprov!$AW:$AW,Dados!$U1)</f>
        <v>0</v>
      </c>
      <c r="V44" s="15">
        <f>SUMIFS(Aprov!T:T,Aprov!$I:$I,"&lt;="&amp;EOMONTH(Aprov!$I$3+360,0),Aprov!$AW:$AW,Dados!$V1)</f>
        <v>66504.821735171194</v>
      </c>
      <c r="W44" s="15">
        <f>SUMIFS(Aprov!T:T,Aprov!$I:$I,"&lt;="&amp;EOMONTH(Aprov!$I$3+360,0),Aprov!$AW:$AW,Dados!$W1)</f>
        <v>129659.55575008102</v>
      </c>
      <c r="X44" s="15">
        <f>SUMIFS(Aprov!T:T,Aprov!$I:$I,"&lt;="&amp;EOMONTH(Aprov!$I$3+360,0),Aprov!$AW:$AW,Dados!$X1)</f>
        <v>318502.19290305692</v>
      </c>
      <c r="Y44" s="15">
        <f>SUMIFS(Aprov!T:T,Aprov!$I:$I,"&lt;="&amp;EOMONTH(Aprov!$I$3+360,0),Aprov!$AW:$AW,Dados!$Y1)</f>
        <v>474956.47543093818</v>
      </c>
      <c r="Z44" s="15">
        <f>SUMIFS(Aprov!T:T,Aprov!$I:$I,"&lt;="&amp;EOMONTH(Aprov!$I$3+360,0),Aprov!$AW:$AW,Dados!$Z1)</f>
        <v>562825.20532967919</v>
      </c>
      <c r="AA44" s="15">
        <f>SUMIFS(Aprov!T:T,Aprov!$I:$I,"&lt;="&amp;EOMONTH(Aprov!$I$3+360,0),Aprov!$AW:$AW,Dados!$AA1)</f>
        <v>602588.31468354037</v>
      </c>
      <c r="AB44" s="15">
        <f>SUMIFS(Aprov!T:T,Aprov!$I:$I,"&lt;="&amp;EOMONTH(Aprov!$I$3+360,0),Aprov!$AW:$AW,Dados!$AB1)</f>
        <v>597424.96591423289</v>
      </c>
      <c r="AC44" s="15">
        <f>SUMIFS(Aprov!T:T,Aprov!$I:$I,"&lt;="&amp;EOMONTH(Aprov!$I$3+360,0),Aprov!$AW:$AW,Dados!$AC1)</f>
        <v>589155.36234345054</v>
      </c>
      <c r="AD44" s="15">
        <f>SUMIFS(Aprov!T:T,Aprov!$I:$I,"&lt;="&amp;EOMONTH(Aprov!$I$3+360,0),Aprov!$AW:$AW,Dados!$AD1)</f>
        <v>583927.82320952555</v>
      </c>
      <c r="AE44" s="15">
        <f>SUMIFS(Aprov!T:T,Aprov!$I:$I,"&lt;="&amp;EOMONTH(Aprov!$I$3+360,0),Aprov!$AW:$AW,Dados!$AE1)</f>
        <v>575679.86024599778</v>
      </c>
      <c r="AF44" s="15">
        <f>SUMIFS(Aprov!T:T,Aprov!$I:$I,"&lt;="&amp;EOMONTH(Aprov!$I$3+360,0),Aprov!$AW:$AW,Dados!$AF1)</f>
        <v>567463.99314640148</v>
      </c>
      <c r="AG44" s="15">
        <f>SUMIFS(Aprov!T:T,Aprov!$I:$I,"&lt;="&amp;EOMONTH(Aprov!$I$3+360,0),Aprov!$AW:$AW,Dados!$AG1)</f>
        <v>559280.12341949518</v>
      </c>
      <c r="AH44" s="15">
        <f>SUMIFS(Aprov!T:T,Aprov!$I:$I,"&lt;="&amp;EOMONTH(Aprov!$I$3+360,0),Aprov!$AW:$AW,Dados!$AH1)</f>
        <v>551128.15284628852</v>
      </c>
      <c r="AI44" s="15">
        <f>SUMIFS(Aprov!T:T,Aprov!$I:$I,"&lt;="&amp;EOMONTH(Aprov!$I$3+360,0),Aprov!$AW:$AW,Dados!$AI1)</f>
        <v>543007.98347933241</v>
      </c>
      <c r="AJ44" s="15">
        <f>SUMIFS(Aprov!T:T,Aprov!$I:$I,"&lt;="&amp;EOMONTH(Aprov!$I$3+360,0),Aprov!$AW:$AW,Dados!$AJ1)</f>
        <v>534919.5176420128</v>
      </c>
      <c r="AK44" s="33">
        <f>SUMIFS(Aprov!T:T,Aprov!$I:$I,"&lt;="&amp;EOMONTH(Aprov!$I$3+360,0),Aprov!$AW:$AW,Dados!$AK1)</f>
        <v>526862.65792784304</v>
      </c>
      <c r="AL44" s="15">
        <f>SUMIFS(Aprov!T:T,Aprov!$I:$I,"&lt;="&amp;EOMONTH(Aprov!$I$3+360,0),Aprov!$AW:$AW,Dados!$AL1)</f>
        <v>518837.30719976168</v>
      </c>
      <c r="AM44" s="15">
        <f>SUMIFS(Aprov!T:T,Aprov!$I:$I,"&lt;="&amp;EOMONTH(Aprov!$I$3+360,0),Aprov!$AW:$AW,Dados!$AM1)</f>
        <v>508210.15534927638</v>
      </c>
      <c r="AN44" s="15">
        <f>SUMIFS(Aprov!T:T,Aprov!$I:$I,"&lt;="&amp;EOMONTH(Aprov!$I$3+360,0),Aprov!$AW:$AW,Dados!$AN1)</f>
        <v>500288.57670530485</v>
      </c>
      <c r="AO44" s="15">
        <f>SUMIFS(Aprov!T:T,Aprov!$I:$I,"&lt;="&amp;EOMONTH(Aprov!$I$3+360,0),Aprov!$AW:$AW,Dados!$AO1)</f>
        <v>492398.05632213561</v>
      </c>
      <c r="AP44" s="15">
        <f>SUMIFS(Aprov!T:T,Aprov!$I:$I,"&lt;="&amp;EOMONTH(Aprov!$I$3+360,0),Aprov!$AW:$AW,Dados!$AP1)</f>
        <v>484538.49862858595</v>
      </c>
      <c r="AQ44" s="33">
        <f>SUMIFS(Aprov!T:T,Aprov!$I:$I,"&lt;="&amp;EOMONTH(Aprov!$I$3+360,0),Aprov!$AW:$AW,Dados!$AQ1)</f>
        <v>476709.80831803242</v>
      </c>
      <c r="AR44" s="15">
        <f>SUMIFS(Aprov!T:T,Aprov!$I:$I,"&lt;="&amp;EOMONTH(Aprov!$I$3+360,0),Aprov!$AW:$AW,Dados!$AR1)</f>
        <v>468911.8903477217</v>
      </c>
      <c r="AS44" s="15">
        <f>SUMIFS(Aprov!T:T,Aprov!$I:$I,"&lt;="&amp;EOMONTH(Aprov!$I$3+360,0),Aprov!$AW:$AW,Dados!$AS1)</f>
        <v>461144.64993808139</v>
      </c>
      <c r="AT44" s="15">
        <f>SUMIFS(Aprov!T:T,Aprov!$I:$I,"&lt;="&amp;EOMONTH(Aprov!$I$3+360,0),Aprov!$AW:$AW,Dados!$AT1)</f>
        <v>453407.99257203436</v>
      </c>
      <c r="AU44" s="15">
        <f>SUMIFS(Aprov!T:T,Aprov!$I:$I,"&lt;="&amp;EOMONTH(Aprov!$I$3+360,0),Aprov!$AW:$AW,Dados!$AU1)</f>
        <v>445701.82399431366</v>
      </c>
      <c r="AV44" s="15">
        <f>SUMIFS(Aprov!T:T,Aprov!$I:$I,"&lt;="&amp;EOMONTH(Aprov!$I$3+360,0),Aprov!$AW:$AW,Dados!$AV1)</f>
        <v>438026.05021077901</v>
      </c>
      <c r="AW44" s="15">
        <f>SUMIFS(Aprov!T:T,Aprov!$I:$I,"&lt;="&amp;EOMONTH(Aprov!$I$3+360,0),Aprov!$AW:$AW,Dados!$AW1)</f>
        <v>430380.57748773636</v>
      </c>
      <c r="AX44" s="15">
        <f>SUMIFS(Aprov!T:T,Aprov!$I:$I,"&lt;="&amp;EOMONTH(Aprov!$I$3+360,0),Aprov!$AW:$AW,Dados!$AX1)</f>
        <v>422765.31235125777</v>
      </c>
      <c r="AY44" s="15">
        <f>SUMIFS(Aprov!T:T,Aprov!$I:$I,"&lt;="&amp;EOMONTH(Aprov!$I$3+360,0),Aprov!$AW:$AW,Dados!$AY1)</f>
        <v>415180.16158650338</v>
      </c>
      <c r="AZ44" s="15">
        <f>SUMIFS(Aprov!T:T,Aprov!$I:$I,"&lt;="&amp;EOMONTH(Aprov!$I$3+360,0),Aprov!$AW:$AW,Dados!$AZ1)</f>
        <v>407625.03223704541</v>
      </c>
      <c r="BA44" s="15">
        <f>SUMIFS(Aprov!T:T,Aprov!$I:$I,"&lt;="&amp;EOMONTH(Aprov!$I$3+360,0),Aprov!$AW:$AW,Dados!$BA1)</f>
        <v>398026.77548189228</v>
      </c>
      <c r="BB44" s="15">
        <f>SUMIFS(Aprov!T:T,Aprov!$I:$I,"&lt;="&amp;EOMONTH(Aprov!$I$3+360,0),Aprov!$AW:$AW,Dados!$BB1)</f>
        <v>390570.24720877723</v>
      </c>
      <c r="BC44" s="15">
        <f>SUMIFS(Aprov!T:T,Aprov!$I:$I,"&lt;="&amp;EOMONTH(Aprov!$I$3+360,0),Aprov!$AW:$AW,Dados!$BC1)</f>
        <v>383143.30891095632</v>
      </c>
      <c r="BD44" s="15">
        <f>SUMIFS(Aprov!T:T,Aprov!$I:$I,"&lt;="&amp;EOMONTH(Aprov!$I$3+360,0),Aprov!$AW:$AW,Dados!$BD1)</f>
        <v>0</v>
      </c>
      <c r="BF44" s="15">
        <f>SUMIFS(Aprov!T:T,Aprov!$I:$I,"&gt;="&amp;BF1,Aprov!$I:$I,"&lt;="&amp;EOMONTH($BF1,0))</f>
        <v>0</v>
      </c>
      <c r="BG44" s="15">
        <f>SUMIFS(Aprov!T:T,Aprov!$I:$I,"&gt;="&amp;BG1,Aprov!$I:$I,"&lt;="&amp;EOMONTH($BG1,0))</f>
        <v>0</v>
      </c>
      <c r="BH44" s="15">
        <f>SUMIFS(Aprov!T:T,Aprov!$I:$I,"&gt;="&amp;BH1,Aprov!$I:$I,"&lt;="&amp;EOMONTH($BH1,0))</f>
        <v>0</v>
      </c>
      <c r="BI44" s="15">
        <f>SUMIFS(Aprov!T:T,Aprov!$I:$I,"&gt;="&amp;BI1,Aprov!$I:$I,"&lt;="&amp;EOMONTH($BI1,0))</f>
        <v>0</v>
      </c>
      <c r="BJ44" s="15">
        <f>SUMIFS(Aprov!T:T,Aprov!$I:$I,"&gt;="&amp;BJ1,Aprov!$I:$I,"&lt;="&amp;EOMONTH($BJ1,0))</f>
        <v>0</v>
      </c>
      <c r="BK44" s="15">
        <f>SUMIFS(Aprov!T:T,Aprov!$I:$I,"&gt;="&amp;BK1,Aprov!$I:$I,"&lt;="&amp;EOMONTH($BK1,0))</f>
        <v>0</v>
      </c>
      <c r="BL44" s="15">
        <f>SUMIFS(Aprov!T:T,Aprov!$I:$I,"&gt;="&amp;BL1,Aprov!$I:$I,"&lt;="&amp;EOMONTH($BL1,0))</f>
        <v>0</v>
      </c>
      <c r="BM44" s="15">
        <f>SUMIFS(Aprov!T:T,Aprov!$I:$I,"&gt;="&amp;BM1,Aprov!$I:$I,"&lt;="&amp;EOMONTH($BM1,0))</f>
        <v>0</v>
      </c>
      <c r="BN44" s="15">
        <f>SUMIFS(Aprov!T:T,Aprov!$I:$I,"&gt;="&amp;BN1,Aprov!$I:$I,"&lt;="&amp;EOMONTH($BN1,0))</f>
        <v>0</v>
      </c>
      <c r="BO44" s="15">
        <f>SUMIFS(Aprov!T:T,Aprov!$I:$I,"&gt;="&amp;BO1,Aprov!$I:$I,"&lt;="&amp;EOMONTH($BO1,0))</f>
        <v>0</v>
      </c>
      <c r="BP44" s="15">
        <f>SUMIFS(Aprov!T:T,Aprov!$I:$I,"&gt;="&amp;BP1,Aprov!$I:$I,"&lt;="&amp;EOMONTH($BP1,0))</f>
        <v>0</v>
      </c>
      <c r="BQ44" s="15">
        <f>SUMIFS(Aprov!T:T,Aprov!$I:$I,"&gt;="&amp;BQ1,Aprov!$I:$I,"&lt;="&amp;EOMONTH($BQ1,0))</f>
        <v>0</v>
      </c>
    </row>
    <row r="45" spans="1:69" outlineLevel="1" x14ac:dyDescent="0.15">
      <c r="A45" s="12" t="s">
        <v>54</v>
      </c>
      <c r="B45" s="14" t="str">
        <f>OvoTotal!U2</f>
        <v>AAA 1 001</v>
      </c>
      <c r="C45" s="15">
        <f>SUMIFS(Aprov!U:U,Aprov!$I:$I,"&lt;="&amp;EOMONTH(Aprov!$I$3+360,0),Aprov!$AW:$AW,Dados!$C1)</f>
        <v>0</v>
      </c>
      <c r="D45" s="15">
        <f>SUMIFS(Aprov!U:U,Aprov!$I:$I,"&lt;="&amp;EOMONTH(Aprov!$I$3+360,0),Aprov!$AW:$AW,Dados!$D1)</f>
        <v>0</v>
      </c>
      <c r="E45" s="15">
        <f>SUMIFS(Aprov!U:U,Aprov!$I:$I,"&lt;="&amp;EOMONTH(Aprov!$I$3+360,0),Aprov!$AW:$AW,Dados!$E1)</f>
        <v>0</v>
      </c>
      <c r="F45" s="15">
        <f>SUMIFS(Aprov!U:U,Aprov!$I:$I,"&lt;="&amp;EOMONTH(Aprov!$I$3+360,0),Aprov!$AW:$AW,Dados!$F1)</f>
        <v>0</v>
      </c>
      <c r="G45" s="15">
        <f>SUMIFS(Aprov!U:U,Aprov!$I:$I,"&lt;="&amp;EOMONTH(Aprov!$I$3+360,0),Aprov!$AW:$AW,Dados!$G1)</f>
        <v>0</v>
      </c>
      <c r="H45" s="15">
        <f>SUMIFS(Aprov!U:U,Aprov!$I:$I,"&lt;="&amp;EOMONTH(Aprov!$I$3+360,0),Aprov!$AW:$AW,Dados!$H1)</f>
        <v>0</v>
      </c>
      <c r="I45" s="15">
        <f>SUMIFS(Aprov!U:U,Aprov!$I:$I,"&lt;="&amp;EOMONTH(Aprov!$I$3+360,0),Aprov!$AW:$AW,Dados!$I1)</f>
        <v>0</v>
      </c>
      <c r="J45" s="15">
        <f>SUMIFS(Aprov!U:U,Aprov!$I:$I,"&lt;="&amp;EOMONTH(Aprov!$I$3+360,0),Aprov!$AW:$AW,Dados!$J1)</f>
        <v>0</v>
      </c>
      <c r="K45" s="15">
        <f>SUMIFS(Aprov!U:U,Aprov!$I:$I,"&lt;="&amp;EOMONTH(Aprov!$I$3+360,0),Aprov!$AW:$AW,Dados!$K1)</f>
        <v>0</v>
      </c>
      <c r="L45" s="15">
        <f>SUMIFS(Aprov!U:U,Aprov!$I:$I,"&lt;="&amp;EOMONTH(Aprov!$I$3+360,0),Aprov!$AW:$AW,Dados!$L1)</f>
        <v>0</v>
      </c>
      <c r="M45" s="15">
        <f>SUMIFS(Aprov!U:U,Aprov!$I:$I,"&lt;="&amp;EOMONTH(Aprov!$I$3+360,0),Aprov!$AW:$AW,Dados!$M1)</f>
        <v>0</v>
      </c>
      <c r="N45" s="15">
        <f>SUMIFS(Aprov!U:U,Aprov!$I:$I,"&lt;="&amp;EOMONTH(Aprov!$I$3+360,0),Aprov!$AW:$AW,Dados!$N1)</f>
        <v>0</v>
      </c>
      <c r="O45" s="15">
        <f>SUMIFS(Aprov!U:U,Aprov!$I:$I,"&lt;="&amp;EOMONTH(Aprov!$I$3+360,0),Aprov!$AW:$AW,Dados!$O1)</f>
        <v>0</v>
      </c>
      <c r="P45" s="15">
        <f>SUMIFS(Aprov!U:U,Aprov!$I:$I,"&lt;="&amp;EOMONTH(Aprov!$I$3+360,0),Aprov!$AW:$AW,Dados!$P1)</f>
        <v>0</v>
      </c>
      <c r="Q45" s="15">
        <f>SUMIFS(Aprov!U:U,Aprov!$I:$I,"&lt;="&amp;EOMONTH(Aprov!$I$3+360,0),Aprov!$AW:$AW,Dados!$Q1)</f>
        <v>0</v>
      </c>
      <c r="R45" s="15">
        <f>SUMIFS(Aprov!U:U,Aprov!$I:$I,"&lt;="&amp;EOMONTH(Aprov!$I$3+360,0),Aprov!$AW:$AW,Dados!$R1)</f>
        <v>0</v>
      </c>
      <c r="S45" s="15">
        <f>SUMIFS(Aprov!U:U,Aprov!$I:$I,"&lt;="&amp;EOMONTH(Aprov!$I$3+360,0),Aprov!$AW:$AW,Dados!$S1)</f>
        <v>0</v>
      </c>
      <c r="T45" s="15">
        <f>SUMIFS(Aprov!U:U,Aprov!$I:$I,"&lt;="&amp;EOMONTH(Aprov!$I$3+360,0),Aprov!$AW:$AW,Dados!$T1)</f>
        <v>0</v>
      </c>
      <c r="U45" s="15">
        <f>SUMIFS(Aprov!U:U,Aprov!$I:$I,"&lt;="&amp;EOMONTH(Aprov!$I$3+360,0),Aprov!$AW:$AW,Dados!$U1)</f>
        <v>0</v>
      </c>
      <c r="V45" s="15">
        <f>SUMIFS(Aprov!U:U,Aprov!$I:$I,"&lt;="&amp;EOMONTH(Aprov!$I$3+360,0),Aprov!$AW:$AW,Dados!$V1)</f>
        <v>0</v>
      </c>
      <c r="W45" s="15">
        <f>SUMIFS(Aprov!U:U,Aprov!$I:$I,"&lt;="&amp;EOMONTH(Aprov!$I$3+360,0),Aprov!$AW:$AW,Dados!$W1)</f>
        <v>0</v>
      </c>
      <c r="X45" s="15">
        <f>SUMIFS(Aprov!U:U,Aprov!$I:$I,"&lt;="&amp;EOMONTH(Aprov!$I$3+360,0),Aprov!$AW:$AW,Dados!$X1)</f>
        <v>0</v>
      </c>
      <c r="Y45" s="15">
        <f>SUMIFS(Aprov!U:U,Aprov!$I:$I,"&lt;="&amp;EOMONTH(Aprov!$I$3+360,0),Aprov!$AW:$AW,Dados!$Y1)</f>
        <v>0</v>
      </c>
      <c r="Z45" s="15">
        <f>SUMIFS(Aprov!U:U,Aprov!$I:$I,"&lt;="&amp;EOMONTH(Aprov!$I$3+360,0),Aprov!$AW:$AW,Dados!$Z1)</f>
        <v>0</v>
      </c>
      <c r="AA45" s="15">
        <f>SUMIFS(Aprov!U:U,Aprov!$I:$I,"&lt;="&amp;EOMONTH(Aprov!$I$3+360,0),Aprov!$AW:$AW,Dados!$AA1)</f>
        <v>0</v>
      </c>
      <c r="AB45" s="15">
        <f>SUMIFS(Aprov!U:U,Aprov!$I:$I,"&lt;="&amp;EOMONTH(Aprov!$I$3+360,0),Aprov!$AW:$AW,Dados!$AB1)</f>
        <v>0</v>
      </c>
      <c r="AC45" s="15">
        <f>SUMIFS(Aprov!U:U,Aprov!$I:$I,"&lt;="&amp;EOMONTH(Aprov!$I$3+360,0),Aprov!$AW:$AW,Dados!$AC1)</f>
        <v>0</v>
      </c>
      <c r="AD45" s="15">
        <f>SUMIFS(Aprov!U:U,Aprov!$I:$I,"&lt;="&amp;EOMONTH(Aprov!$I$3+360,0),Aprov!$AW:$AW,Dados!$AD1)</f>
        <v>0</v>
      </c>
      <c r="AE45" s="15">
        <f>SUMIFS(Aprov!U:U,Aprov!$I:$I,"&lt;="&amp;EOMONTH(Aprov!$I$3+360,0),Aprov!$AW:$AW,Dados!$AE1)</f>
        <v>0</v>
      </c>
      <c r="AF45" s="15">
        <f>SUMIFS(Aprov!U:U,Aprov!$I:$I,"&lt;="&amp;EOMONTH(Aprov!$I$3+360,0),Aprov!$AW:$AW,Dados!$AF1)</f>
        <v>0</v>
      </c>
      <c r="AG45" s="15">
        <f>SUMIFS(Aprov!U:U,Aprov!$I:$I,"&lt;="&amp;EOMONTH(Aprov!$I$3+360,0),Aprov!$AW:$AW,Dados!$AG1)</f>
        <v>0</v>
      </c>
      <c r="AH45" s="15">
        <f>SUMIFS(Aprov!U:U,Aprov!$I:$I,"&lt;="&amp;EOMONTH(Aprov!$I$3+360,0),Aprov!$AW:$AW,Dados!$AH1)</f>
        <v>0</v>
      </c>
      <c r="AI45" s="15">
        <f>SUMIFS(Aprov!U:U,Aprov!$I:$I,"&lt;="&amp;EOMONTH(Aprov!$I$3+360,0),Aprov!$AW:$AW,Dados!$AI1)</f>
        <v>0</v>
      </c>
      <c r="AJ45" s="15">
        <f>SUMIFS(Aprov!U:U,Aprov!$I:$I,"&lt;="&amp;EOMONTH(Aprov!$I$3+360,0),Aprov!$AW:$AW,Dados!$AJ1)</f>
        <v>0</v>
      </c>
      <c r="AK45" s="33">
        <f>SUMIFS(Aprov!U:U,Aprov!$I:$I,"&lt;="&amp;EOMONTH(Aprov!$I$3+360,0),Aprov!$AW:$AW,Dados!$AK1)</f>
        <v>0</v>
      </c>
      <c r="AL45" s="15">
        <f>SUMIFS(Aprov!U:U,Aprov!$I:$I,"&lt;="&amp;EOMONTH(Aprov!$I$3+360,0),Aprov!$AW:$AW,Dados!$AL1)</f>
        <v>0</v>
      </c>
      <c r="AM45" s="15">
        <f>SUMIFS(Aprov!U:U,Aprov!$I:$I,"&lt;="&amp;EOMONTH(Aprov!$I$3+360,0),Aprov!$AW:$AW,Dados!$AM1)</f>
        <v>0</v>
      </c>
      <c r="AN45" s="15">
        <f>SUMIFS(Aprov!U:U,Aprov!$I:$I,"&lt;="&amp;EOMONTH(Aprov!$I$3+360,0),Aprov!$AW:$AW,Dados!$AN1)</f>
        <v>0</v>
      </c>
      <c r="AO45" s="15">
        <f>SUMIFS(Aprov!U:U,Aprov!$I:$I,"&lt;="&amp;EOMONTH(Aprov!$I$3+360,0),Aprov!$AW:$AW,Dados!$AO1)</f>
        <v>0</v>
      </c>
      <c r="AP45" s="15">
        <f>SUMIFS(Aprov!U:U,Aprov!$I:$I,"&lt;="&amp;EOMONTH(Aprov!$I$3+360,0),Aprov!$AW:$AW,Dados!$AP1)</f>
        <v>0</v>
      </c>
      <c r="AQ45" s="33">
        <f>SUMIFS(Aprov!U:U,Aprov!$I:$I,"&lt;="&amp;EOMONTH(Aprov!$I$3+360,0),Aprov!$AW:$AW,Dados!$AQ1)</f>
        <v>0</v>
      </c>
      <c r="AR45" s="15">
        <f>SUMIFS(Aprov!U:U,Aprov!$I:$I,"&lt;="&amp;EOMONTH(Aprov!$I$3+360,0),Aprov!$AW:$AW,Dados!$AR1)</f>
        <v>0</v>
      </c>
      <c r="AS45" s="15">
        <f>SUMIFS(Aprov!U:U,Aprov!$I:$I,"&lt;="&amp;EOMONTH(Aprov!$I$3+360,0),Aprov!$AW:$AW,Dados!$AS1)</f>
        <v>0</v>
      </c>
      <c r="AT45" s="15">
        <f>SUMIFS(Aprov!U:U,Aprov!$I:$I,"&lt;="&amp;EOMONTH(Aprov!$I$3+360,0),Aprov!$AW:$AW,Dados!$AT1)</f>
        <v>0</v>
      </c>
      <c r="AU45" s="15">
        <f>SUMIFS(Aprov!U:U,Aprov!$I:$I,"&lt;="&amp;EOMONTH(Aprov!$I$3+360,0),Aprov!$AW:$AW,Dados!$AU1)</f>
        <v>0</v>
      </c>
      <c r="AV45" s="15">
        <f>SUMIFS(Aprov!U:U,Aprov!$I:$I,"&lt;="&amp;EOMONTH(Aprov!$I$3+360,0),Aprov!$AW:$AW,Dados!$AV1)</f>
        <v>0</v>
      </c>
      <c r="AW45" s="15">
        <f>SUMIFS(Aprov!U:U,Aprov!$I:$I,"&lt;="&amp;EOMONTH(Aprov!$I$3+360,0),Aprov!$AW:$AW,Dados!$AW1)</f>
        <v>0</v>
      </c>
      <c r="AX45" s="15">
        <f>SUMIFS(Aprov!U:U,Aprov!$I:$I,"&lt;="&amp;EOMONTH(Aprov!$I$3+360,0),Aprov!$AW:$AW,Dados!$AX1)</f>
        <v>0</v>
      </c>
      <c r="AY45" s="15">
        <f>SUMIFS(Aprov!U:U,Aprov!$I:$I,"&lt;="&amp;EOMONTH(Aprov!$I$3+360,0),Aprov!$AW:$AW,Dados!$AY1)</f>
        <v>0</v>
      </c>
      <c r="AZ45" s="15">
        <f>SUMIFS(Aprov!U:U,Aprov!$I:$I,"&lt;="&amp;EOMONTH(Aprov!$I$3+360,0),Aprov!$AW:$AW,Dados!$AZ1)</f>
        <v>0</v>
      </c>
      <c r="BA45" s="15">
        <f>SUMIFS(Aprov!U:U,Aprov!$I:$I,"&lt;="&amp;EOMONTH(Aprov!$I$3+360,0),Aprov!$AW:$AW,Dados!$BA1)</f>
        <v>0</v>
      </c>
      <c r="BB45" s="15">
        <f>SUMIFS(Aprov!U:U,Aprov!$I:$I,"&lt;="&amp;EOMONTH(Aprov!$I$3+360,0),Aprov!$AW:$AW,Dados!$BB1)</f>
        <v>0</v>
      </c>
      <c r="BC45" s="15">
        <f>SUMIFS(Aprov!U:U,Aprov!$I:$I,"&lt;="&amp;EOMONTH(Aprov!$I$3+360,0),Aprov!$AW:$AW,Dados!$BC1)</f>
        <v>0</v>
      </c>
      <c r="BD45" s="15">
        <f>SUMIFS(Aprov!U:U,Aprov!$I:$I,"&lt;="&amp;EOMONTH(Aprov!$I$3+360,0),Aprov!$AW:$AW,Dados!$BD1)</f>
        <v>0</v>
      </c>
      <c r="BF45" s="15">
        <f>SUMIFS(Aprov!U:U,Aprov!$I:$I,"&gt;="&amp;BF1,Aprov!$I:$I,"&lt;="&amp;EOMONTH($BF1,0))</f>
        <v>0</v>
      </c>
      <c r="BG45" s="15">
        <f>SUMIFS(Aprov!U:U,Aprov!$I:$I,"&gt;="&amp;BG1,Aprov!$I:$I,"&lt;="&amp;EOMONTH($BG1,0))</f>
        <v>0</v>
      </c>
      <c r="BH45" s="15">
        <f>SUMIFS(Aprov!U:U,Aprov!$I:$I,"&gt;="&amp;BH1,Aprov!$I:$I,"&lt;="&amp;EOMONTH($BH1,0))</f>
        <v>0</v>
      </c>
      <c r="BI45" s="15">
        <f>SUMIFS(Aprov!U:U,Aprov!$I:$I,"&gt;="&amp;BI1,Aprov!$I:$I,"&lt;="&amp;EOMONTH($BI1,0))</f>
        <v>0</v>
      </c>
      <c r="BJ45" s="15">
        <f>SUMIFS(Aprov!U:U,Aprov!$I:$I,"&gt;="&amp;BJ1,Aprov!$I:$I,"&lt;="&amp;EOMONTH($BJ1,0))</f>
        <v>0</v>
      </c>
      <c r="BK45" s="15">
        <f>SUMIFS(Aprov!U:U,Aprov!$I:$I,"&gt;="&amp;BK1,Aprov!$I:$I,"&lt;="&amp;EOMONTH($BK1,0))</f>
        <v>0</v>
      </c>
      <c r="BL45" s="15">
        <f>SUMIFS(Aprov!U:U,Aprov!$I:$I,"&gt;="&amp;BL1,Aprov!$I:$I,"&lt;="&amp;EOMONTH($BL1,0))</f>
        <v>0</v>
      </c>
      <c r="BM45" s="15">
        <f>SUMIFS(Aprov!U:U,Aprov!$I:$I,"&gt;="&amp;BM1,Aprov!$I:$I,"&lt;="&amp;EOMONTH($BM1,0))</f>
        <v>0</v>
      </c>
      <c r="BN45" s="15">
        <f>SUMIFS(Aprov!U:U,Aprov!$I:$I,"&gt;="&amp;BN1,Aprov!$I:$I,"&lt;="&amp;EOMONTH($BN1,0))</f>
        <v>0</v>
      </c>
      <c r="BO45" s="15">
        <f>SUMIFS(Aprov!U:U,Aprov!$I:$I,"&gt;="&amp;BO1,Aprov!$I:$I,"&lt;="&amp;EOMONTH($BO1,0))</f>
        <v>0</v>
      </c>
      <c r="BP45" s="15">
        <f>SUMIFS(Aprov!U:U,Aprov!$I:$I,"&gt;="&amp;BP1,Aprov!$I:$I,"&lt;="&amp;EOMONTH($BP1,0))</f>
        <v>0</v>
      </c>
      <c r="BQ45" s="15">
        <f>SUMIFS(Aprov!U:U,Aprov!$I:$I,"&gt;="&amp;BQ1,Aprov!$I:$I,"&lt;="&amp;EOMONTH($BQ1,0))</f>
        <v>0</v>
      </c>
    </row>
    <row r="46" spans="1:69" outlineLevel="1" x14ac:dyDescent="0.15">
      <c r="A46" s="12" t="s">
        <v>54</v>
      </c>
      <c r="B46" s="14" t="str">
        <f>OvoTotal!V2</f>
        <v>AAA 1 001</v>
      </c>
      <c r="C46" s="15">
        <f>SUMIFS(Aprov!V:V,Aprov!$I:$I,"&lt;="&amp;EOMONTH(Aprov!$I$3+360,0),Aprov!$AW:$AW,Dados!$C1)</f>
        <v>0</v>
      </c>
      <c r="D46" s="15">
        <f>SUMIFS(Aprov!V:V,Aprov!$I:$I,"&lt;="&amp;EOMONTH(Aprov!$I$3+360,0),Aprov!$AW:$AW,Dados!$D1)</f>
        <v>0</v>
      </c>
      <c r="E46" s="15">
        <f>SUMIFS(Aprov!V:V,Aprov!$I:$I,"&lt;="&amp;EOMONTH(Aprov!$I$3+360,0),Aprov!$AW:$AW,Dados!$E1)</f>
        <v>0</v>
      </c>
      <c r="F46" s="15">
        <f>SUMIFS(Aprov!V:V,Aprov!$I:$I,"&lt;="&amp;EOMONTH(Aprov!$I$3+360,0),Aprov!$AW:$AW,Dados!$F1)</f>
        <v>0</v>
      </c>
      <c r="G46" s="15">
        <f>SUMIFS(Aprov!V:V,Aprov!$I:$I,"&lt;="&amp;EOMONTH(Aprov!$I$3+360,0),Aprov!$AW:$AW,Dados!$G1)</f>
        <v>0</v>
      </c>
      <c r="H46" s="15">
        <f>SUMIFS(Aprov!V:V,Aprov!$I:$I,"&lt;="&amp;EOMONTH(Aprov!$I$3+360,0),Aprov!$AW:$AW,Dados!$H1)</f>
        <v>0</v>
      </c>
      <c r="I46" s="15">
        <f>SUMIFS(Aprov!V:V,Aprov!$I:$I,"&lt;="&amp;EOMONTH(Aprov!$I$3+360,0),Aprov!$AW:$AW,Dados!$I1)</f>
        <v>0</v>
      </c>
      <c r="J46" s="15">
        <f>SUMIFS(Aprov!V:V,Aprov!$I:$I,"&lt;="&amp;EOMONTH(Aprov!$I$3+360,0),Aprov!$AW:$AW,Dados!$J1)</f>
        <v>0</v>
      </c>
      <c r="K46" s="15">
        <f>SUMIFS(Aprov!V:V,Aprov!$I:$I,"&lt;="&amp;EOMONTH(Aprov!$I$3+360,0),Aprov!$AW:$AW,Dados!$K1)</f>
        <v>0</v>
      </c>
      <c r="L46" s="15">
        <f>SUMIFS(Aprov!V:V,Aprov!$I:$I,"&lt;="&amp;EOMONTH(Aprov!$I$3+360,0),Aprov!$AW:$AW,Dados!$L1)</f>
        <v>0</v>
      </c>
      <c r="M46" s="15">
        <f>SUMIFS(Aprov!V:V,Aprov!$I:$I,"&lt;="&amp;EOMONTH(Aprov!$I$3+360,0),Aprov!$AW:$AW,Dados!$M1)</f>
        <v>0</v>
      </c>
      <c r="N46" s="15">
        <f>SUMIFS(Aprov!V:V,Aprov!$I:$I,"&lt;="&amp;EOMONTH(Aprov!$I$3+360,0),Aprov!$AW:$AW,Dados!$N1)</f>
        <v>0</v>
      </c>
      <c r="O46" s="15">
        <f>SUMIFS(Aprov!V:V,Aprov!$I:$I,"&lt;="&amp;EOMONTH(Aprov!$I$3+360,0),Aprov!$AW:$AW,Dados!$O1)</f>
        <v>0</v>
      </c>
      <c r="P46" s="15">
        <f>SUMIFS(Aprov!V:V,Aprov!$I:$I,"&lt;="&amp;EOMONTH(Aprov!$I$3+360,0),Aprov!$AW:$AW,Dados!$P1)</f>
        <v>0</v>
      </c>
      <c r="Q46" s="15">
        <f>SUMIFS(Aprov!V:V,Aprov!$I:$I,"&lt;="&amp;EOMONTH(Aprov!$I$3+360,0),Aprov!$AW:$AW,Dados!$Q1)</f>
        <v>0</v>
      </c>
      <c r="R46" s="15">
        <f>SUMIFS(Aprov!V:V,Aprov!$I:$I,"&lt;="&amp;EOMONTH(Aprov!$I$3+360,0),Aprov!$AW:$AW,Dados!$R1)</f>
        <v>0</v>
      </c>
      <c r="S46" s="15">
        <f>SUMIFS(Aprov!V:V,Aprov!$I:$I,"&lt;="&amp;EOMONTH(Aprov!$I$3+360,0),Aprov!$AW:$AW,Dados!$S1)</f>
        <v>0</v>
      </c>
      <c r="T46" s="15">
        <f>SUMIFS(Aprov!V:V,Aprov!$I:$I,"&lt;="&amp;EOMONTH(Aprov!$I$3+360,0),Aprov!$AW:$AW,Dados!$T1)</f>
        <v>0</v>
      </c>
      <c r="U46" s="15">
        <f>SUMIFS(Aprov!V:V,Aprov!$I:$I,"&lt;="&amp;EOMONTH(Aprov!$I$3+360,0),Aprov!$AW:$AW,Dados!$U1)</f>
        <v>0</v>
      </c>
      <c r="V46" s="15">
        <f>SUMIFS(Aprov!V:V,Aprov!$I:$I,"&lt;="&amp;EOMONTH(Aprov!$I$3+360,0),Aprov!$AW:$AW,Dados!$V1)</f>
        <v>0</v>
      </c>
      <c r="W46" s="15">
        <f>SUMIFS(Aprov!V:V,Aprov!$I:$I,"&lt;="&amp;EOMONTH(Aprov!$I$3+360,0),Aprov!$AW:$AW,Dados!$W1)</f>
        <v>0</v>
      </c>
      <c r="X46" s="15">
        <f>SUMIFS(Aprov!V:V,Aprov!$I:$I,"&lt;="&amp;EOMONTH(Aprov!$I$3+360,0),Aprov!$AW:$AW,Dados!$X1)</f>
        <v>0</v>
      </c>
      <c r="Y46" s="15">
        <f>SUMIFS(Aprov!V:V,Aprov!$I:$I,"&lt;="&amp;EOMONTH(Aprov!$I$3+360,0),Aprov!$AW:$AW,Dados!$Y1)</f>
        <v>0</v>
      </c>
      <c r="Z46" s="15">
        <f>SUMIFS(Aprov!V:V,Aprov!$I:$I,"&lt;="&amp;EOMONTH(Aprov!$I$3+360,0),Aprov!$AW:$AW,Dados!$Z1)</f>
        <v>0</v>
      </c>
      <c r="AA46" s="15">
        <f>SUMIFS(Aprov!V:V,Aprov!$I:$I,"&lt;="&amp;EOMONTH(Aprov!$I$3+360,0),Aprov!$AW:$AW,Dados!$AA1)</f>
        <v>0</v>
      </c>
      <c r="AB46" s="15">
        <f>SUMIFS(Aprov!V:V,Aprov!$I:$I,"&lt;="&amp;EOMONTH(Aprov!$I$3+360,0),Aprov!$AW:$AW,Dados!$AB1)</f>
        <v>0</v>
      </c>
      <c r="AC46" s="15">
        <f>SUMIFS(Aprov!V:V,Aprov!$I:$I,"&lt;="&amp;EOMONTH(Aprov!$I$3+360,0),Aprov!$AW:$AW,Dados!$AC1)</f>
        <v>0</v>
      </c>
      <c r="AD46" s="15">
        <f>SUMIFS(Aprov!V:V,Aprov!$I:$I,"&lt;="&amp;EOMONTH(Aprov!$I$3+360,0),Aprov!$AW:$AW,Dados!$AD1)</f>
        <v>0</v>
      </c>
      <c r="AE46" s="15">
        <f>SUMIFS(Aprov!V:V,Aprov!$I:$I,"&lt;="&amp;EOMONTH(Aprov!$I$3+360,0),Aprov!$AW:$AW,Dados!$AE1)</f>
        <v>0</v>
      </c>
      <c r="AF46" s="15">
        <f>SUMIFS(Aprov!V:V,Aprov!$I:$I,"&lt;="&amp;EOMONTH(Aprov!$I$3+360,0),Aprov!$AW:$AW,Dados!$AF1)</f>
        <v>0</v>
      </c>
      <c r="AG46" s="15">
        <f>SUMIFS(Aprov!V:V,Aprov!$I:$I,"&lt;="&amp;EOMONTH(Aprov!$I$3+360,0),Aprov!$AW:$AW,Dados!$AG1)</f>
        <v>0</v>
      </c>
      <c r="AH46" s="15">
        <f>SUMIFS(Aprov!V:V,Aprov!$I:$I,"&lt;="&amp;EOMONTH(Aprov!$I$3+360,0),Aprov!$AW:$AW,Dados!$AH1)</f>
        <v>0</v>
      </c>
      <c r="AI46" s="15">
        <f>SUMIFS(Aprov!V:V,Aprov!$I:$I,"&lt;="&amp;EOMONTH(Aprov!$I$3+360,0),Aprov!$AW:$AW,Dados!$AI1)</f>
        <v>0</v>
      </c>
      <c r="AJ46" s="15">
        <f>SUMIFS(Aprov!V:V,Aprov!$I:$I,"&lt;="&amp;EOMONTH(Aprov!$I$3+360,0),Aprov!$AW:$AW,Dados!$AJ1)</f>
        <v>0</v>
      </c>
      <c r="AK46" s="33">
        <f>SUMIFS(Aprov!V:V,Aprov!$I:$I,"&lt;="&amp;EOMONTH(Aprov!$I$3+360,0),Aprov!$AW:$AW,Dados!$AK1)</f>
        <v>0</v>
      </c>
      <c r="AL46" s="15">
        <f>SUMIFS(Aprov!V:V,Aprov!$I:$I,"&lt;="&amp;EOMONTH(Aprov!$I$3+360,0),Aprov!$AW:$AW,Dados!$AL1)</f>
        <v>0</v>
      </c>
      <c r="AM46" s="15">
        <f>SUMIFS(Aprov!V:V,Aprov!$I:$I,"&lt;="&amp;EOMONTH(Aprov!$I$3+360,0),Aprov!$AW:$AW,Dados!$AM1)</f>
        <v>0</v>
      </c>
      <c r="AN46" s="15">
        <f>SUMIFS(Aprov!V:V,Aprov!$I:$I,"&lt;="&amp;EOMONTH(Aprov!$I$3+360,0),Aprov!$AW:$AW,Dados!$AN1)</f>
        <v>0</v>
      </c>
      <c r="AO46" s="15">
        <f>SUMIFS(Aprov!V:V,Aprov!$I:$I,"&lt;="&amp;EOMONTH(Aprov!$I$3+360,0),Aprov!$AW:$AW,Dados!$AO1)</f>
        <v>0</v>
      </c>
      <c r="AP46" s="15">
        <f>SUMIFS(Aprov!V:V,Aprov!$I:$I,"&lt;="&amp;EOMONTH(Aprov!$I$3+360,0),Aprov!$AW:$AW,Dados!$AP1)</f>
        <v>0</v>
      </c>
      <c r="AQ46" s="33">
        <f>SUMIFS(Aprov!V:V,Aprov!$I:$I,"&lt;="&amp;EOMONTH(Aprov!$I$3+360,0),Aprov!$AW:$AW,Dados!$AQ1)</f>
        <v>0</v>
      </c>
      <c r="AR46" s="15">
        <f>SUMIFS(Aprov!V:V,Aprov!$I:$I,"&lt;="&amp;EOMONTH(Aprov!$I$3+360,0),Aprov!$AW:$AW,Dados!$AR1)</f>
        <v>0</v>
      </c>
      <c r="AS46" s="15">
        <f>SUMIFS(Aprov!V:V,Aprov!$I:$I,"&lt;="&amp;EOMONTH(Aprov!$I$3+360,0),Aprov!$AW:$AW,Dados!$AS1)</f>
        <v>0</v>
      </c>
      <c r="AT46" s="15">
        <f>SUMIFS(Aprov!V:V,Aprov!$I:$I,"&lt;="&amp;EOMONTH(Aprov!$I$3+360,0),Aprov!$AW:$AW,Dados!$AT1)</f>
        <v>0</v>
      </c>
      <c r="AU46" s="15">
        <f>SUMIFS(Aprov!V:V,Aprov!$I:$I,"&lt;="&amp;EOMONTH(Aprov!$I$3+360,0),Aprov!$AW:$AW,Dados!$AU1)</f>
        <v>0</v>
      </c>
      <c r="AV46" s="15">
        <f>SUMIFS(Aprov!V:V,Aprov!$I:$I,"&lt;="&amp;EOMONTH(Aprov!$I$3+360,0),Aprov!$AW:$AW,Dados!$AV1)</f>
        <v>0</v>
      </c>
      <c r="AW46" s="15">
        <f>SUMIFS(Aprov!V:V,Aprov!$I:$I,"&lt;="&amp;EOMONTH(Aprov!$I$3+360,0),Aprov!$AW:$AW,Dados!$AW1)</f>
        <v>0</v>
      </c>
      <c r="AX46" s="15">
        <f>SUMIFS(Aprov!V:V,Aprov!$I:$I,"&lt;="&amp;EOMONTH(Aprov!$I$3+360,0),Aprov!$AW:$AW,Dados!$AX1)</f>
        <v>0</v>
      </c>
      <c r="AY46" s="15">
        <f>SUMIFS(Aprov!V:V,Aprov!$I:$I,"&lt;="&amp;EOMONTH(Aprov!$I$3+360,0),Aprov!$AW:$AW,Dados!$AY1)</f>
        <v>0</v>
      </c>
      <c r="AZ46" s="15">
        <f>SUMIFS(Aprov!V:V,Aprov!$I:$I,"&lt;="&amp;EOMONTH(Aprov!$I$3+360,0),Aprov!$AW:$AW,Dados!$AZ1)</f>
        <v>0</v>
      </c>
      <c r="BA46" s="15">
        <f>SUMIFS(Aprov!V:V,Aprov!$I:$I,"&lt;="&amp;EOMONTH(Aprov!$I$3+360,0),Aprov!$AW:$AW,Dados!$BA1)</f>
        <v>0</v>
      </c>
      <c r="BB46" s="15">
        <f>SUMIFS(Aprov!V:V,Aprov!$I:$I,"&lt;="&amp;EOMONTH(Aprov!$I$3+360,0),Aprov!$AW:$AW,Dados!$BB1)</f>
        <v>0</v>
      </c>
      <c r="BC46" s="15">
        <f>SUMIFS(Aprov!V:V,Aprov!$I:$I,"&lt;="&amp;EOMONTH(Aprov!$I$3+360,0),Aprov!$AW:$AW,Dados!$BC1)</f>
        <v>0</v>
      </c>
      <c r="BD46" s="15">
        <f>SUMIFS(Aprov!V:V,Aprov!$I:$I,"&lt;="&amp;EOMONTH(Aprov!$I$3+360,0),Aprov!$AW:$AW,Dados!$BD1)</f>
        <v>0</v>
      </c>
      <c r="BF46" s="15">
        <f>SUMIFS(Aprov!V:V,Aprov!$I:$I,"&gt;="&amp;BF1,Aprov!$I:$I,"&lt;="&amp;EOMONTH($BF1,0))</f>
        <v>0</v>
      </c>
      <c r="BG46" s="15">
        <f>SUMIFS(Aprov!V:V,Aprov!$I:$I,"&gt;="&amp;BG1,Aprov!$I:$I,"&lt;="&amp;EOMONTH($BG1,0))</f>
        <v>0</v>
      </c>
      <c r="BH46" s="15">
        <f>SUMIFS(Aprov!V:V,Aprov!$I:$I,"&gt;="&amp;BH1,Aprov!$I:$I,"&lt;="&amp;EOMONTH($BH1,0))</f>
        <v>0</v>
      </c>
      <c r="BI46" s="15">
        <f>SUMIFS(Aprov!V:V,Aprov!$I:$I,"&gt;="&amp;BI1,Aprov!$I:$I,"&lt;="&amp;EOMONTH($BI1,0))</f>
        <v>0</v>
      </c>
      <c r="BJ46" s="15">
        <f>SUMIFS(Aprov!V:V,Aprov!$I:$I,"&gt;="&amp;BJ1,Aprov!$I:$I,"&lt;="&amp;EOMONTH($BJ1,0))</f>
        <v>0</v>
      </c>
      <c r="BK46" s="15">
        <f>SUMIFS(Aprov!V:V,Aprov!$I:$I,"&gt;="&amp;BK1,Aprov!$I:$I,"&lt;="&amp;EOMONTH($BK1,0))</f>
        <v>0</v>
      </c>
      <c r="BL46" s="15">
        <f>SUMIFS(Aprov!V:V,Aprov!$I:$I,"&gt;="&amp;BL1,Aprov!$I:$I,"&lt;="&amp;EOMONTH($BL1,0))</f>
        <v>0</v>
      </c>
      <c r="BM46" s="15">
        <f>SUMIFS(Aprov!V:V,Aprov!$I:$I,"&gt;="&amp;BM1,Aprov!$I:$I,"&lt;="&amp;EOMONTH($BM1,0))</f>
        <v>0</v>
      </c>
      <c r="BN46" s="15">
        <f>SUMIFS(Aprov!V:V,Aprov!$I:$I,"&gt;="&amp;BN1,Aprov!$I:$I,"&lt;="&amp;EOMONTH($BN1,0))</f>
        <v>0</v>
      </c>
      <c r="BO46" s="15">
        <f>SUMIFS(Aprov!V:V,Aprov!$I:$I,"&gt;="&amp;BO1,Aprov!$I:$I,"&lt;="&amp;EOMONTH($BO1,0))</f>
        <v>0</v>
      </c>
      <c r="BP46" s="15">
        <f>SUMIFS(Aprov!V:V,Aprov!$I:$I,"&gt;="&amp;BP1,Aprov!$I:$I,"&lt;="&amp;EOMONTH($BP1,0))</f>
        <v>0</v>
      </c>
      <c r="BQ46" s="15">
        <f>SUMIFS(Aprov!V:V,Aprov!$I:$I,"&gt;="&amp;BQ1,Aprov!$I:$I,"&lt;="&amp;EOMONTH($BQ1,0))</f>
        <v>0</v>
      </c>
    </row>
    <row r="47" spans="1:69" outlineLevel="1" x14ac:dyDescent="0.15">
      <c r="A47" s="12" t="s">
        <v>54</v>
      </c>
      <c r="B47" s="14" t="str">
        <f>OvoTotal!W2</f>
        <v>AAA 1 001</v>
      </c>
      <c r="C47" s="15">
        <f>SUMIFS(Aprov!W:W,Aprov!$I:$I,"&lt;="&amp;EOMONTH(Aprov!$I$3+360,0),Aprov!$AW:$AW,Dados!$C1)</f>
        <v>0</v>
      </c>
      <c r="D47" s="15">
        <f>SUMIFS(Aprov!W:W,Aprov!$I:$I,"&lt;="&amp;EOMONTH(Aprov!$I$3+360,0),Aprov!$AW:$AW,Dados!$D1)</f>
        <v>0</v>
      </c>
      <c r="E47" s="15">
        <f>SUMIFS(Aprov!W:W,Aprov!$I:$I,"&lt;="&amp;EOMONTH(Aprov!$I$3+360,0),Aprov!$AW:$AW,Dados!$E1)</f>
        <v>0</v>
      </c>
      <c r="F47" s="15">
        <f>SUMIFS(Aprov!W:W,Aprov!$I:$I,"&lt;="&amp;EOMONTH(Aprov!$I$3+360,0),Aprov!$AW:$AW,Dados!$F1)</f>
        <v>0</v>
      </c>
      <c r="G47" s="15">
        <f>SUMIFS(Aprov!W:W,Aprov!$I:$I,"&lt;="&amp;EOMONTH(Aprov!$I$3+360,0),Aprov!$AW:$AW,Dados!$G1)</f>
        <v>0</v>
      </c>
      <c r="H47" s="15">
        <f>SUMIFS(Aprov!W:W,Aprov!$I:$I,"&lt;="&amp;EOMONTH(Aprov!$I$3+360,0),Aprov!$AW:$AW,Dados!$H1)</f>
        <v>0</v>
      </c>
      <c r="I47" s="15">
        <f>SUMIFS(Aprov!W:W,Aprov!$I:$I,"&lt;="&amp;EOMONTH(Aprov!$I$3+360,0),Aprov!$AW:$AW,Dados!$I1)</f>
        <v>0</v>
      </c>
      <c r="J47" s="15">
        <f>SUMIFS(Aprov!W:W,Aprov!$I:$I,"&lt;="&amp;EOMONTH(Aprov!$I$3+360,0),Aprov!$AW:$AW,Dados!$J1)</f>
        <v>0</v>
      </c>
      <c r="K47" s="15">
        <f>SUMIFS(Aprov!W:W,Aprov!$I:$I,"&lt;="&amp;EOMONTH(Aprov!$I$3+360,0),Aprov!$AW:$AW,Dados!$K1)</f>
        <v>0</v>
      </c>
      <c r="L47" s="15">
        <f>SUMIFS(Aprov!W:W,Aprov!$I:$I,"&lt;="&amp;EOMONTH(Aprov!$I$3+360,0),Aprov!$AW:$AW,Dados!$L1)</f>
        <v>0</v>
      </c>
      <c r="M47" s="15">
        <f>SUMIFS(Aprov!W:W,Aprov!$I:$I,"&lt;="&amp;EOMONTH(Aprov!$I$3+360,0),Aprov!$AW:$AW,Dados!$M1)</f>
        <v>0</v>
      </c>
      <c r="N47" s="15">
        <f>SUMIFS(Aprov!W:W,Aprov!$I:$I,"&lt;="&amp;EOMONTH(Aprov!$I$3+360,0),Aprov!$AW:$AW,Dados!$N1)</f>
        <v>0</v>
      </c>
      <c r="O47" s="15">
        <f>SUMIFS(Aprov!W:W,Aprov!$I:$I,"&lt;="&amp;EOMONTH(Aprov!$I$3+360,0),Aprov!$AW:$AW,Dados!$O1)</f>
        <v>0</v>
      </c>
      <c r="P47" s="15">
        <f>SUMIFS(Aprov!W:W,Aprov!$I:$I,"&lt;="&amp;EOMONTH(Aprov!$I$3+360,0),Aprov!$AW:$AW,Dados!$P1)</f>
        <v>0</v>
      </c>
      <c r="Q47" s="15">
        <f>SUMIFS(Aprov!W:W,Aprov!$I:$I,"&lt;="&amp;EOMONTH(Aprov!$I$3+360,0),Aprov!$AW:$AW,Dados!$Q1)</f>
        <v>0</v>
      </c>
      <c r="R47" s="15">
        <f>SUMIFS(Aprov!W:W,Aprov!$I:$I,"&lt;="&amp;EOMONTH(Aprov!$I$3+360,0),Aprov!$AW:$AW,Dados!$R1)</f>
        <v>0</v>
      </c>
      <c r="S47" s="15">
        <f>SUMIFS(Aprov!W:W,Aprov!$I:$I,"&lt;="&amp;EOMONTH(Aprov!$I$3+360,0),Aprov!$AW:$AW,Dados!$S1)</f>
        <v>0</v>
      </c>
      <c r="T47" s="15">
        <f>SUMIFS(Aprov!W:W,Aprov!$I:$I,"&lt;="&amp;EOMONTH(Aprov!$I$3+360,0),Aprov!$AW:$AW,Dados!$T1)</f>
        <v>0</v>
      </c>
      <c r="U47" s="15">
        <f>SUMIFS(Aprov!W:W,Aprov!$I:$I,"&lt;="&amp;EOMONTH(Aprov!$I$3+360,0),Aprov!$AW:$AW,Dados!$U1)</f>
        <v>0</v>
      </c>
      <c r="V47" s="15">
        <f>SUMIFS(Aprov!W:W,Aprov!$I:$I,"&lt;="&amp;EOMONTH(Aprov!$I$3+360,0),Aprov!$AW:$AW,Dados!$V1)</f>
        <v>0</v>
      </c>
      <c r="W47" s="15">
        <f>SUMIFS(Aprov!W:W,Aprov!$I:$I,"&lt;="&amp;EOMONTH(Aprov!$I$3+360,0),Aprov!$AW:$AW,Dados!$W1)</f>
        <v>0</v>
      </c>
      <c r="X47" s="15">
        <f>SUMIFS(Aprov!W:W,Aprov!$I:$I,"&lt;="&amp;EOMONTH(Aprov!$I$3+360,0),Aprov!$AW:$AW,Dados!$X1)</f>
        <v>0</v>
      </c>
      <c r="Y47" s="15">
        <f>SUMIFS(Aprov!W:W,Aprov!$I:$I,"&lt;="&amp;EOMONTH(Aprov!$I$3+360,0),Aprov!$AW:$AW,Dados!$Y1)</f>
        <v>0</v>
      </c>
      <c r="Z47" s="15">
        <f>SUMIFS(Aprov!W:W,Aprov!$I:$I,"&lt;="&amp;EOMONTH(Aprov!$I$3+360,0),Aprov!$AW:$AW,Dados!$Z1)</f>
        <v>0</v>
      </c>
      <c r="AA47" s="15">
        <f>SUMIFS(Aprov!W:W,Aprov!$I:$I,"&lt;="&amp;EOMONTH(Aprov!$I$3+360,0),Aprov!$AW:$AW,Dados!$AA1)</f>
        <v>0</v>
      </c>
      <c r="AB47" s="15">
        <f>SUMIFS(Aprov!W:W,Aprov!$I:$I,"&lt;="&amp;EOMONTH(Aprov!$I$3+360,0),Aprov!$AW:$AW,Dados!$AB1)</f>
        <v>0</v>
      </c>
      <c r="AC47" s="15">
        <f>SUMIFS(Aprov!W:W,Aprov!$I:$I,"&lt;="&amp;EOMONTH(Aprov!$I$3+360,0),Aprov!$AW:$AW,Dados!$AC1)</f>
        <v>0</v>
      </c>
      <c r="AD47" s="15">
        <f>SUMIFS(Aprov!W:W,Aprov!$I:$I,"&lt;="&amp;EOMONTH(Aprov!$I$3+360,0),Aprov!$AW:$AW,Dados!$AD1)</f>
        <v>0</v>
      </c>
      <c r="AE47" s="15">
        <f>SUMIFS(Aprov!W:W,Aprov!$I:$I,"&lt;="&amp;EOMONTH(Aprov!$I$3+360,0),Aprov!$AW:$AW,Dados!$AE1)</f>
        <v>0</v>
      </c>
      <c r="AF47" s="15">
        <f>SUMIFS(Aprov!W:W,Aprov!$I:$I,"&lt;="&amp;EOMONTH(Aprov!$I$3+360,0),Aprov!$AW:$AW,Dados!$AF1)</f>
        <v>0</v>
      </c>
      <c r="AG47" s="15">
        <f>SUMIFS(Aprov!W:W,Aprov!$I:$I,"&lt;="&amp;EOMONTH(Aprov!$I$3+360,0),Aprov!$AW:$AW,Dados!$AG1)</f>
        <v>0</v>
      </c>
      <c r="AH47" s="15">
        <f>SUMIFS(Aprov!W:W,Aprov!$I:$I,"&lt;="&amp;EOMONTH(Aprov!$I$3+360,0),Aprov!$AW:$AW,Dados!$AH1)</f>
        <v>0</v>
      </c>
      <c r="AI47" s="15">
        <f>SUMIFS(Aprov!W:W,Aprov!$I:$I,"&lt;="&amp;EOMONTH(Aprov!$I$3+360,0),Aprov!$AW:$AW,Dados!$AI1)</f>
        <v>0</v>
      </c>
      <c r="AJ47" s="15">
        <f>SUMIFS(Aprov!W:W,Aprov!$I:$I,"&lt;="&amp;EOMONTH(Aprov!$I$3+360,0),Aprov!$AW:$AW,Dados!$AJ1)</f>
        <v>0</v>
      </c>
      <c r="AK47" s="33">
        <f>SUMIFS(Aprov!W:W,Aprov!$I:$I,"&lt;="&amp;EOMONTH(Aprov!$I$3+360,0),Aprov!$AW:$AW,Dados!$AK1)</f>
        <v>0</v>
      </c>
      <c r="AL47" s="15">
        <f>SUMIFS(Aprov!W:W,Aprov!$I:$I,"&lt;="&amp;EOMONTH(Aprov!$I$3+360,0),Aprov!$AW:$AW,Dados!$AL1)</f>
        <v>0</v>
      </c>
      <c r="AM47" s="15">
        <f>SUMIFS(Aprov!W:W,Aprov!$I:$I,"&lt;="&amp;EOMONTH(Aprov!$I$3+360,0),Aprov!$AW:$AW,Dados!$AM1)</f>
        <v>0</v>
      </c>
      <c r="AN47" s="15">
        <f>SUMIFS(Aprov!W:W,Aprov!$I:$I,"&lt;="&amp;EOMONTH(Aprov!$I$3+360,0),Aprov!$AW:$AW,Dados!$AN1)</f>
        <v>0</v>
      </c>
      <c r="AO47" s="15">
        <f>SUMIFS(Aprov!W:W,Aprov!$I:$I,"&lt;="&amp;EOMONTH(Aprov!$I$3+360,0),Aprov!$AW:$AW,Dados!$AO1)</f>
        <v>0</v>
      </c>
      <c r="AP47" s="15">
        <f>SUMIFS(Aprov!W:W,Aprov!$I:$I,"&lt;="&amp;EOMONTH(Aprov!$I$3+360,0),Aprov!$AW:$AW,Dados!$AP1)</f>
        <v>0</v>
      </c>
      <c r="AQ47" s="33">
        <f>SUMIFS(Aprov!W:W,Aprov!$I:$I,"&lt;="&amp;EOMONTH(Aprov!$I$3+360,0),Aprov!$AW:$AW,Dados!$AQ1)</f>
        <v>0</v>
      </c>
      <c r="AR47" s="15">
        <f>SUMIFS(Aprov!W:W,Aprov!$I:$I,"&lt;="&amp;EOMONTH(Aprov!$I$3+360,0),Aprov!$AW:$AW,Dados!$AR1)</f>
        <v>0</v>
      </c>
      <c r="AS47" s="15">
        <f>SUMIFS(Aprov!W:W,Aprov!$I:$I,"&lt;="&amp;EOMONTH(Aprov!$I$3+360,0),Aprov!$AW:$AW,Dados!$AS1)</f>
        <v>0</v>
      </c>
      <c r="AT47" s="15">
        <f>SUMIFS(Aprov!W:W,Aprov!$I:$I,"&lt;="&amp;EOMONTH(Aprov!$I$3+360,0),Aprov!$AW:$AW,Dados!$AT1)</f>
        <v>0</v>
      </c>
      <c r="AU47" s="15">
        <f>SUMIFS(Aprov!W:W,Aprov!$I:$I,"&lt;="&amp;EOMONTH(Aprov!$I$3+360,0),Aprov!$AW:$AW,Dados!$AU1)</f>
        <v>0</v>
      </c>
      <c r="AV47" s="15">
        <f>SUMIFS(Aprov!W:W,Aprov!$I:$I,"&lt;="&amp;EOMONTH(Aprov!$I$3+360,0),Aprov!$AW:$AW,Dados!$AV1)</f>
        <v>0</v>
      </c>
      <c r="AW47" s="15">
        <f>SUMIFS(Aprov!W:W,Aprov!$I:$I,"&lt;="&amp;EOMONTH(Aprov!$I$3+360,0),Aprov!$AW:$AW,Dados!$AW1)</f>
        <v>0</v>
      </c>
      <c r="AX47" s="15">
        <f>SUMIFS(Aprov!W:W,Aprov!$I:$I,"&lt;="&amp;EOMONTH(Aprov!$I$3+360,0),Aprov!$AW:$AW,Dados!$AX1)</f>
        <v>0</v>
      </c>
      <c r="AY47" s="15">
        <f>SUMIFS(Aprov!W:W,Aprov!$I:$I,"&lt;="&amp;EOMONTH(Aprov!$I$3+360,0),Aprov!$AW:$AW,Dados!$AY1)</f>
        <v>0</v>
      </c>
      <c r="AZ47" s="15">
        <f>SUMIFS(Aprov!W:W,Aprov!$I:$I,"&lt;="&amp;EOMONTH(Aprov!$I$3+360,0),Aprov!$AW:$AW,Dados!$AZ1)</f>
        <v>0</v>
      </c>
      <c r="BA47" s="15">
        <f>SUMIFS(Aprov!W:W,Aprov!$I:$I,"&lt;="&amp;EOMONTH(Aprov!$I$3+360,0),Aprov!$AW:$AW,Dados!$BA1)</f>
        <v>0</v>
      </c>
      <c r="BB47" s="15">
        <f>SUMIFS(Aprov!W:W,Aprov!$I:$I,"&lt;="&amp;EOMONTH(Aprov!$I$3+360,0),Aprov!$AW:$AW,Dados!$BB1)</f>
        <v>0</v>
      </c>
      <c r="BC47" s="15">
        <f>SUMIFS(Aprov!W:W,Aprov!$I:$I,"&lt;="&amp;EOMONTH(Aprov!$I$3+360,0),Aprov!$AW:$AW,Dados!$BC1)</f>
        <v>0</v>
      </c>
      <c r="BD47" s="15">
        <f>SUMIFS(Aprov!W:W,Aprov!$I:$I,"&lt;="&amp;EOMONTH(Aprov!$I$3+360,0),Aprov!$AW:$AW,Dados!$BD1)</f>
        <v>0</v>
      </c>
      <c r="BF47" s="15">
        <f>SUMIFS(Aprov!W:W,Aprov!$I:$I,"&gt;="&amp;BF1,Aprov!$I:$I,"&lt;="&amp;EOMONTH($BF1,0))</f>
        <v>0</v>
      </c>
      <c r="BG47" s="15">
        <f>SUMIFS(Aprov!W:W,Aprov!$I:$I,"&gt;="&amp;BG1,Aprov!$I:$I,"&lt;="&amp;EOMONTH($BG1,0))</f>
        <v>0</v>
      </c>
      <c r="BH47" s="15">
        <f>SUMIFS(Aprov!W:W,Aprov!$I:$I,"&gt;="&amp;BH1,Aprov!$I:$I,"&lt;="&amp;EOMONTH($BH1,0))</f>
        <v>0</v>
      </c>
      <c r="BI47" s="15">
        <f>SUMIFS(Aprov!W:W,Aprov!$I:$I,"&gt;="&amp;BI1,Aprov!$I:$I,"&lt;="&amp;EOMONTH($BI1,0))</f>
        <v>0</v>
      </c>
      <c r="BJ47" s="15">
        <f>SUMIFS(Aprov!W:W,Aprov!$I:$I,"&gt;="&amp;BJ1,Aprov!$I:$I,"&lt;="&amp;EOMONTH($BJ1,0))</f>
        <v>0</v>
      </c>
      <c r="BK47" s="15">
        <f>SUMIFS(Aprov!W:W,Aprov!$I:$I,"&gt;="&amp;BK1,Aprov!$I:$I,"&lt;="&amp;EOMONTH($BK1,0))</f>
        <v>0</v>
      </c>
      <c r="BL47" s="15">
        <f>SUMIFS(Aprov!W:W,Aprov!$I:$I,"&gt;="&amp;BL1,Aprov!$I:$I,"&lt;="&amp;EOMONTH($BL1,0))</f>
        <v>0</v>
      </c>
      <c r="BM47" s="15">
        <f>SUMIFS(Aprov!W:W,Aprov!$I:$I,"&gt;="&amp;BM1,Aprov!$I:$I,"&lt;="&amp;EOMONTH($BM1,0))</f>
        <v>0</v>
      </c>
      <c r="BN47" s="15">
        <f>SUMIFS(Aprov!W:W,Aprov!$I:$I,"&gt;="&amp;BN1,Aprov!$I:$I,"&lt;="&amp;EOMONTH($BN1,0))</f>
        <v>0</v>
      </c>
      <c r="BO47" s="15">
        <f>SUMIFS(Aprov!W:W,Aprov!$I:$I,"&gt;="&amp;BO1,Aprov!$I:$I,"&lt;="&amp;EOMONTH($BO1,0))</f>
        <v>0</v>
      </c>
      <c r="BP47" s="15">
        <f>SUMIFS(Aprov!W:W,Aprov!$I:$I,"&gt;="&amp;BP1,Aprov!$I:$I,"&lt;="&amp;EOMONTH($BP1,0))</f>
        <v>0</v>
      </c>
      <c r="BQ47" s="15">
        <f>SUMIFS(Aprov!W:W,Aprov!$I:$I,"&gt;="&amp;BQ1,Aprov!$I:$I,"&lt;="&amp;EOMONTH($BQ1,0))</f>
        <v>0</v>
      </c>
    </row>
    <row r="48" spans="1:69" outlineLevel="1" x14ac:dyDescent="0.15">
      <c r="A48" s="12" t="s">
        <v>54</v>
      </c>
      <c r="B48" s="14" t="str">
        <f>OvoTotal!X2</f>
        <v>AAA 1 001</v>
      </c>
      <c r="C48" s="15">
        <f>SUMIFS(Aprov!X:X,Aprov!$I:$I,"&lt;="&amp;EOMONTH(Aprov!$I$3+360,0),Aprov!$AW:$AW,Dados!$C1)</f>
        <v>0</v>
      </c>
      <c r="D48" s="15">
        <f>SUMIFS(Aprov!X:X,Aprov!$I:$I,"&lt;="&amp;EOMONTH(Aprov!$I$3+360,0),Aprov!$AW:$AW,Dados!$D1)</f>
        <v>0</v>
      </c>
      <c r="E48" s="15">
        <f>SUMIFS(Aprov!X:X,Aprov!$I:$I,"&lt;="&amp;EOMONTH(Aprov!$I$3+360,0),Aprov!$AW:$AW,Dados!$E1)</f>
        <v>0</v>
      </c>
      <c r="F48" s="15">
        <f>SUMIFS(Aprov!X:X,Aprov!$I:$I,"&lt;="&amp;EOMONTH(Aprov!$I$3+360,0),Aprov!$AW:$AW,Dados!$F1)</f>
        <v>0</v>
      </c>
      <c r="G48" s="15">
        <f>SUMIFS(Aprov!X:X,Aprov!$I:$I,"&lt;="&amp;EOMONTH(Aprov!$I$3+360,0),Aprov!$AW:$AW,Dados!$G1)</f>
        <v>0</v>
      </c>
      <c r="H48" s="15">
        <f>SUMIFS(Aprov!X:X,Aprov!$I:$I,"&lt;="&amp;EOMONTH(Aprov!$I$3+360,0),Aprov!$AW:$AW,Dados!$H1)</f>
        <v>0</v>
      </c>
      <c r="I48" s="15">
        <f>SUMIFS(Aprov!X:X,Aprov!$I:$I,"&lt;="&amp;EOMONTH(Aprov!$I$3+360,0),Aprov!$AW:$AW,Dados!$I1)</f>
        <v>0</v>
      </c>
      <c r="J48" s="15">
        <f>SUMIFS(Aprov!X:X,Aprov!$I:$I,"&lt;="&amp;EOMONTH(Aprov!$I$3+360,0),Aprov!$AW:$AW,Dados!$J1)</f>
        <v>0</v>
      </c>
      <c r="K48" s="15">
        <f>SUMIFS(Aprov!X:X,Aprov!$I:$I,"&lt;="&amp;EOMONTH(Aprov!$I$3+360,0),Aprov!$AW:$AW,Dados!$K1)</f>
        <v>0</v>
      </c>
      <c r="L48" s="15">
        <f>SUMIFS(Aprov!X:X,Aprov!$I:$I,"&lt;="&amp;EOMONTH(Aprov!$I$3+360,0),Aprov!$AW:$AW,Dados!$L1)</f>
        <v>0</v>
      </c>
      <c r="M48" s="15">
        <f>SUMIFS(Aprov!X:X,Aprov!$I:$I,"&lt;="&amp;EOMONTH(Aprov!$I$3+360,0),Aprov!$AW:$AW,Dados!$M1)</f>
        <v>0</v>
      </c>
      <c r="N48" s="15">
        <f>SUMIFS(Aprov!X:X,Aprov!$I:$I,"&lt;="&amp;EOMONTH(Aprov!$I$3+360,0),Aprov!$AW:$AW,Dados!$N1)</f>
        <v>0</v>
      </c>
      <c r="O48" s="15">
        <f>SUMIFS(Aprov!X:X,Aprov!$I:$I,"&lt;="&amp;EOMONTH(Aprov!$I$3+360,0),Aprov!$AW:$AW,Dados!$O1)</f>
        <v>0</v>
      </c>
      <c r="P48" s="15">
        <f>SUMIFS(Aprov!X:X,Aprov!$I:$I,"&lt;="&amp;EOMONTH(Aprov!$I$3+360,0),Aprov!$AW:$AW,Dados!$P1)</f>
        <v>0</v>
      </c>
      <c r="Q48" s="15">
        <f>SUMIFS(Aprov!X:X,Aprov!$I:$I,"&lt;="&amp;EOMONTH(Aprov!$I$3+360,0),Aprov!$AW:$AW,Dados!$Q1)</f>
        <v>0</v>
      </c>
      <c r="R48" s="15">
        <f>SUMIFS(Aprov!X:X,Aprov!$I:$I,"&lt;="&amp;EOMONTH(Aprov!$I$3+360,0),Aprov!$AW:$AW,Dados!$R1)</f>
        <v>0</v>
      </c>
      <c r="S48" s="15">
        <f>SUMIFS(Aprov!X:X,Aprov!$I:$I,"&lt;="&amp;EOMONTH(Aprov!$I$3+360,0),Aprov!$AW:$AW,Dados!$S1)</f>
        <v>0</v>
      </c>
      <c r="T48" s="15">
        <f>SUMIFS(Aprov!X:X,Aprov!$I:$I,"&lt;="&amp;EOMONTH(Aprov!$I$3+360,0),Aprov!$AW:$AW,Dados!$T1)</f>
        <v>0</v>
      </c>
      <c r="U48" s="15">
        <f>SUMIFS(Aprov!X:X,Aprov!$I:$I,"&lt;="&amp;EOMONTH(Aprov!$I$3+360,0),Aprov!$AW:$AW,Dados!$U1)</f>
        <v>0</v>
      </c>
      <c r="V48" s="15">
        <f>SUMIFS(Aprov!X:X,Aprov!$I:$I,"&lt;="&amp;EOMONTH(Aprov!$I$3+360,0),Aprov!$AW:$AW,Dados!$V1)</f>
        <v>0</v>
      </c>
      <c r="W48" s="15">
        <f>SUMIFS(Aprov!X:X,Aprov!$I:$I,"&lt;="&amp;EOMONTH(Aprov!$I$3+360,0),Aprov!$AW:$AW,Dados!$W1)</f>
        <v>0</v>
      </c>
      <c r="X48" s="15">
        <f>SUMIFS(Aprov!X:X,Aprov!$I:$I,"&lt;="&amp;EOMONTH(Aprov!$I$3+360,0),Aprov!$AW:$AW,Dados!$X1)</f>
        <v>0</v>
      </c>
      <c r="Y48" s="15">
        <f>SUMIFS(Aprov!X:X,Aprov!$I:$I,"&lt;="&amp;EOMONTH(Aprov!$I$3+360,0),Aprov!$AW:$AW,Dados!$Y1)</f>
        <v>0</v>
      </c>
      <c r="Z48" s="15">
        <f>SUMIFS(Aprov!X:X,Aprov!$I:$I,"&lt;="&amp;EOMONTH(Aprov!$I$3+360,0),Aprov!$AW:$AW,Dados!$Z1)</f>
        <v>0</v>
      </c>
      <c r="AA48" s="15">
        <f>SUMIFS(Aprov!X:X,Aprov!$I:$I,"&lt;="&amp;EOMONTH(Aprov!$I$3+360,0),Aprov!$AW:$AW,Dados!$AA1)</f>
        <v>0</v>
      </c>
      <c r="AB48" s="15">
        <f>SUMIFS(Aprov!X:X,Aprov!$I:$I,"&lt;="&amp;EOMONTH(Aprov!$I$3+360,0),Aprov!$AW:$AW,Dados!$AB1)</f>
        <v>0</v>
      </c>
      <c r="AC48" s="15">
        <f>SUMIFS(Aprov!X:X,Aprov!$I:$I,"&lt;="&amp;EOMONTH(Aprov!$I$3+360,0),Aprov!$AW:$AW,Dados!$AC1)</f>
        <v>0</v>
      </c>
      <c r="AD48" s="15">
        <f>SUMIFS(Aprov!X:X,Aprov!$I:$I,"&lt;="&amp;EOMONTH(Aprov!$I$3+360,0),Aprov!$AW:$AW,Dados!$AD1)</f>
        <v>0</v>
      </c>
      <c r="AE48" s="15">
        <f>SUMIFS(Aprov!X:X,Aprov!$I:$I,"&lt;="&amp;EOMONTH(Aprov!$I$3+360,0),Aprov!$AW:$AW,Dados!$AE1)</f>
        <v>0</v>
      </c>
      <c r="AF48" s="15">
        <f>SUMIFS(Aprov!X:X,Aprov!$I:$I,"&lt;="&amp;EOMONTH(Aprov!$I$3+360,0),Aprov!$AW:$AW,Dados!$AF1)</f>
        <v>0</v>
      </c>
      <c r="AG48" s="15">
        <f>SUMIFS(Aprov!X:X,Aprov!$I:$I,"&lt;="&amp;EOMONTH(Aprov!$I$3+360,0),Aprov!$AW:$AW,Dados!$AG1)</f>
        <v>0</v>
      </c>
      <c r="AH48" s="15">
        <f>SUMIFS(Aprov!X:X,Aprov!$I:$I,"&lt;="&amp;EOMONTH(Aprov!$I$3+360,0),Aprov!$AW:$AW,Dados!$AH1)</f>
        <v>0</v>
      </c>
      <c r="AI48" s="15">
        <f>SUMIFS(Aprov!X:X,Aprov!$I:$I,"&lt;="&amp;EOMONTH(Aprov!$I$3+360,0),Aprov!$AW:$AW,Dados!$AI1)</f>
        <v>0</v>
      </c>
      <c r="AJ48" s="15">
        <f>SUMIFS(Aprov!X:X,Aprov!$I:$I,"&lt;="&amp;EOMONTH(Aprov!$I$3+360,0),Aprov!$AW:$AW,Dados!$AJ1)</f>
        <v>0</v>
      </c>
      <c r="AK48" s="33">
        <f>SUMIFS(Aprov!X:X,Aprov!$I:$I,"&lt;="&amp;EOMONTH(Aprov!$I$3+360,0),Aprov!$AW:$AW,Dados!$AK1)</f>
        <v>0</v>
      </c>
      <c r="AL48" s="15">
        <f>SUMIFS(Aprov!X:X,Aprov!$I:$I,"&lt;="&amp;EOMONTH(Aprov!$I$3+360,0),Aprov!$AW:$AW,Dados!$AL1)</f>
        <v>0</v>
      </c>
      <c r="AM48" s="15">
        <f>SUMIFS(Aprov!X:X,Aprov!$I:$I,"&lt;="&amp;EOMONTH(Aprov!$I$3+360,0),Aprov!$AW:$AW,Dados!$AM1)</f>
        <v>0</v>
      </c>
      <c r="AN48" s="15">
        <f>SUMIFS(Aprov!X:X,Aprov!$I:$I,"&lt;="&amp;EOMONTH(Aprov!$I$3+360,0),Aprov!$AW:$AW,Dados!$AN1)</f>
        <v>0</v>
      </c>
      <c r="AO48" s="15">
        <f>SUMIFS(Aprov!X:X,Aprov!$I:$I,"&lt;="&amp;EOMONTH(Aprov!$I$3+360,0),Aprov!$AW:$AW,Dados!$AO1)</f>
        <v>0</v>
      </c>
      <c r="AP48" s="15">
        <f>SUMIFS(Aprov!X:X,Aprov!$I:$I,"&lt;="&amp;EOMONTH(Aprov!$I$3+360,0),Aprov!$AW:$AW,Dados!$AP1)</f>
        <v>0</v>
      </c>
      <c r="AQ48" s="33">
        <f>SUMIFS(Aprov!X:X,Aprov!$I:$I,"&lt;="&amp;EOMONTH(Aprov!$I$3+360,0),Aprov!$AW:$AW,Dados!$AQ1)</f>
        <v>0</v>
      </c>
      <c r="AR48" s="15">
        <f>SUMIFS(Aprov!X:X,Aprov!$I:$I,"&lt;="&amp;EOMONTH(Aprov!$I$3+360,0),Aprov!$AW:$AW,Dados!$AR1)</f>
        <v>0</v>
      </c>
      <c r="AS48" s="15">
        <f>SUMIFS(Aprov!X:X,Aprov!$I:$I,"&lt;="&amp;EOMONTH(Aprov!$I$3+360,0),Aprov!$AW:$AW,Dados!$AS1)</f>
        <v>0</v>
      </c>
      <c r="AT48" s="15">
        <f>SUMIFS(Aprov!X:X,Aprov!$I:$I,"&lt;="&amp;EOMONTH(Aprov!$I$3+360,0),Aprov!$AW:$AW,Dados!$AT1)</f>
        <v>0</v>
      </c>
      <c r="AU48" s="15">
        <f>SUMIFS(Aprov!X:X,Aprov!$I:$I,"&lt;="&amp;EOMONTH(Aprov!$I$3+360,0),Aprov!$AW:$AW,Dados!$AU1)</f>
        <v>0</v>
      </c>
      <c r="AV48" s="15">
        <f>SUMIFS(Aprov!X:X,Aprov!$I:$I,"&lt;="&amp;EOMONTH(Aprov!$I$3+360,0),Aprov!$AW:$AW,Dados!$AV1)</f>
        <v>0</v>
      </c>
      <c r="AW48" s="15">
        <f>SUMIFS(Aprov!X:X,Aprov!$I:$I,"&lt;="&amp;EOMONTH(Aprov!$I$3+360,0),Aprov!$AW:$AW,Dados!$AW1)</f>
        <v>0</v>
      </c>
      <c r="AX48" s="15">
        <f>SUMIFS(Aprov!X:X,Aprov!$I:$I,"&lt;="&amp;EOMONTH(Aprov!$I$3+360,0),Aprov!$AW:$AW,Dados!$AX1)</f>
        <v>0</v>
      </c>
      <c r="AY48" s="15">
        <f>SUMIFS(Aprov!X:X,Aprov!$I:$I,"&lt;="&amp;EOMONTH(Aprov!$I$3+360,0),Aprov!$AW:$AW,Dados!$AY1)</f>
        <v>0</v>
      </c>
      <c r="AZ48" s="15">
        <f>SUMIFS(Aprov!X:X,Aprov!$I:$I,"&lt;="&amp;EOMONTH(Aprov!$I$3+360,0),Aprov!$AW:$AW,Dados!$AZ1)</f>
        <v>0</v>
      </c>
      <c r="BA48" s="15">
        <f>SUMIFS(Aprov!X:X,Aprov!$I:$I,"&lt;="&amp;EOMONTH(Aprov!$I$3+360,0),Aprov!$AW:$AW,Dados!$BA1)</f>
        <v>0</v>
      </c>
      <c r="BB48" s="15">
        <f>SUMIFS(Aprov!X:X,Aprov!$I:$I,"&lt;="&amp;EOMONTH(Aprov!$I$3+360,0),Aprov!$AW:$AW,Dados!$BB1)</f>
        <v>0</v>
      </c>
      <c r="BC48" s="15">
        <f>SUMIFS(Aprov!X:X,Aprov!$I:$I,"&lt;="&amp;EOMONTH(Aprov!$I$3+360,0),Aprov!$AW:$AW,Dados!$BC1)</f>
        <v>0</v>
      </c>
      <c r="BD48" s="15">
        <f>SUMIFS(Aprov!X:X,Aprov!$I:$I,"&lt;="&amp;EOMONTH(Aprov!$I$3+360,0),Aprov!$AW:$AW,Dados!$BD1)</f>
        <v>0</v>
      </c>
      <c r="BF48" s="15">
        <f>SUMIFS(Aprov!X:X,Aprov!$I:$I,"&gt;="&amp;BF1,Aprov!$I:$I,"&lt;="&amp;EOMONTH($BF1,0))</f>
        <v>0</v>
      </c>
      <c r="BG48" s="15">
        <f>SUMIFS(Aprov!X:X,Aprov!$I:$I,"&gt;="&amp;BG1,Aprov!$I:$I,"&lt;="&amp;EOMONTH($BG1,0))</f>
        <v>0</v>
      </c>
      <c r="BH48" s="15">
        <f>SUMIFS(Aprov!X:X,Aprov!$I:$I,"&gt;="&amp;BH1,Aprov!$I:$I,"&lt;="&amp;EOMONTH($BH1,0))</f>
        <v>0</v>
      </c>
      <c r="BI48" s="15">
        <f>SUMIFS(Aprov!X:X,Aprov!$I:$I,"&gt;="&amp;BI1,Aprov!$I:$I,"&lt;="&amp;EOMONTH($BI1,0))</f>
        <v>0</v>
      </c>
      <c r="BJ48" s="15">
        <f>SUMIFS(Aprov!X:X,Aprov!$I:$I,"&gt;="&amp;BJ1,Aprov!$I:$I,"&lt;="&amp;EOMONTH($BJ1,0))</f>
        <v>0</v>
      </c>
      <c r="BK48" s="15">
        <f>SUMIFS(Aprov!X:X,Aprov!$I:$I,"&gt;="&amp;BK1,Aprov!$I:$I,"&lt;="&amp;EOMONTH($BK1,0))</f>
        <v>0</v>
      </c>
      <c r="BL48" s="15">
        <f>SUMIFS(Aprov!X:X,Aprov!$I:$I,"&gt;="&amp;BL1,Aprov!$I:$I,"&lt;="&amp;EOMONTH($BL1,0))</f>
        <v>0</v>
      </c>
      <c r="BM48" s="15">
        <f>SUMIFS(Aprov!X:X,Aprov!$I:$I,"&gt;="&amp;BM1,Aprov!$I:$I,"&lt;="&amp;EOMONTH($BM1,0))</f>
        <v>0</v>
      </c>
      <c r="BN48" s="15">
        <f>SUMIFS(Aprov!X:X,Aprov!$I:$I,"&gt;="&amp;BN1,Aprov!$I:$I,"&lt;="&amp;EOMONTH($BN1,0))</f>
        <v>0</v>
      </c>
      <c r="BO48" s="15">
        <f>SUMIFS(Aprov!X:X,Aprov!$I:$I,"&gt;="&amp;BO1,Aprov!$I:$I,"&lt;="&amp;EOMONTH($BO1,0))</f>
        <v>0</v>
      </c>
      <c r="BP48" s="15">
        <f>SUMIFS(Aprov!X:X,Aprov!$I:$I,"&gt;="&amp;BP1,Aprov!$I:$I,"&lt;="&amp;EOMONTH($BP1,0))</f>
        <v>0</v>
      </c>
      <c r="BQ48" s="15">
        <f>SUMIFS(Aprov!X:X,Aprov!$I:$I,"&gt;="&amp;BQ1,Aprov!$I:$I,"&lt;="&amp;EOMONTH($BQ1,0))</f>
        <v>0</v>
      </c>
    </row>
    <row r="49" spans="1:69" outlineLevel="1" x14ac:dyDescent="0.15">
      <c r="A49" s="12" t="s">
        <v>54</v>
      </c>
      <c r="B49" s="14" t="str">
        <f>OvoTotal!Y2</f>
        <v>AAA 1 001</v>
      </c>
      <c r="C49" s="15">
        <f>SUMIFS(Aprov!Y:Y,Aprov!$I:$I,"&lt;="&amp;EOMONTH(Aprov!$I$3+360,0),Aprov!$AW:$AW,Dados!$C1)</f>
        <v>0</v>
      </c>
      <c r="D49" s="15">
        <f>SUMIFS(Aprov!Y:Y,Aprov!$I:$I,"&lt;="&amp;EOMONTH(Aprov!$I$3+360,0),Aprov!$AW:$AW,Dados!$D1)</f>
        <v>0</v>
      </c>
      <c r="E49" s="15">
        <f>SUMIFS(Aprov!Y:Y,Aprov!$I:$I,"&lt;="&amp;EOMONTH(Aprov!$I$3+360,0),Aprov!$AW:$AW,Dados!$E1)</f>
        <v>0</v>
      </c>
      <c r="F49" s="15">
        <f>SUMIFS(Aprov!Y:Y,Aprov!$I:$I,"&lt;="&amp;EOMONTH(Aprov!$I$3+360,0),Aprov!$AW:$AW,Dados!$F1)</f>
        <v>0</v>
      </c>
      <c r="G49" s="15">
        <f>SUMIFS(Aprov!Y:Y,Aprov!$I:$I,"&lt;="&amp;EOMONTH(Aprov!$I$3+360,0),Aprov!$AW:$AW,Dados!$G1)</f>
        <v>0</v>
      </c>
      <c r="H49" s="15">
        <f>SUMIFS(Aprov!Y:Y,Aprov!$I:$I,"&lt;="&amp;EOMONTH(Aprov!$I$3+360,0),Aprov!$AW:$AW,Dados!$H1)</f>
        <v>0</v>
      </c>
      <c r="I49" s="15">
        <f>SUMIFS(Aprov!Y:Y,Aprov!$I:$I,"&lt;="&amp;EOMONTH(Aprov!$I$3+360,0),Aprov!$AW:$AW,Dados!$I1)</f>
        <v>0</v>
      </c>
      <c r="J49" s="15">
        <f>SUMIFS(Aprov!Y:Y,Aprov!$I:$I,"&lt;="&amp;EOMONTH(Aprov!$I$3+360,0),Aprov!$AW:$AW,Dados!$J1)</f>
        <v>0</v>
      </c>
      <c r="K49" s="15">
        <f>SUMIFS(Aprov!Y:Y,Aprov!$I:$I,"&lt;="&amp;EOMONTH(Aprov!$I$3+360,0),Aprov!$AW:$AW,Dados!$K1)</f>
        <v>0</v>
      </c>
      <c r="L49" s="15">
        <f>SUMIFS(Aprov!Y:Y,Aprov!$I:$I,"&lt;="&amp;EOMONTH(Aprov!$I$3+360,0),Aprov!$AW:$AW,Dados!$L1)</f>
        <v>0</v>
      </c>
      <c r="M49" s="15">
        <f>SUMIFS(Aprov!Y:Y,Aprov!$I:$I,"&lt;="&amp;EOMONTH(Aprov!$I$3+360,0),Aprov!$AW:$AW,Dados!$M1)</f>
        <v>0</v>
      </c>
      <c r="N49" s="15">
        <f>SUMIFS(Aprov!Y:Y,Aprov!$I:$I,"&lt;="&amp;EOMONTH(Aprov!$I$3+360,0),Aprov!$AW:$AW,Dados!$N1)</f>
        <v>0</v>
      </c>
      <c r="O49" s="15">
        <f>SUMIFS(Aprov!Y:Y,Aprov!$I:$I,"&lt;="&amp;EOMONTH(Aprov!$I$3+360,0),Aprov!$AW:$AW,Dados!$O1)</f>
        <v>0</v>
      </c>
      <c r="P49" s="15">
        <f>SUMIFS(Aprov!Y:Y,Aprov!$I:$I,"&lt;="&amp;EOMONTH(Aprov!$I$3+360,0),Aprov!$AW:$AW,Dados!$P1)</f>
        <v>0</v>
      </c>
      <c r="Q49" s="15">
        <f>SUMIFS(Aprov!Y:Y,Aprov!$I:$I,"&lt;="&amp;EOMONTH(Aprov!$I$3+360,0),Aprov!$AW:$AW,Dados!$Q1)</f>
        <v>0</v>
      </c>
      <c r="R49" s="15">
        <f>SUMIFS(Aprov!Y:Y,Aprov!$I:$I,"&lt;="&amp;EOMONTH(Aprov!$I$3+360,0),Aprov!$AW:$AW,Dados!$R1)</f>
        <v>0</v>
      </c>
      <c r="S49" s="15">
        <f>SUMIFS(Aprov!Y:Y,Aprov!$I:$I,"&lt;="&amp;EOMONTH(Aprov!$I$3+360,0),Aprov!$AW:$AW,Dados!$S1)</f>
        <v>0</v>
      </c>
      <c r="T49" s="15">
        <f>SUMIFS(Aprov!Y:Y,Aprov!$I:$I,"&lt;="&amp;EOMONTH(Aprov!$I$3+360,0),Aprov!$AW:$AW,Dados!$T1)</f>
        <v>0</v>
      </c>
      <c r="U49" s="15">
        <f>SUMIFS(Aprov!Y:Y,Aprov!$I:$I,"&lt;="&amp;EOMONTH(Aprov!$I$3+360,0),Aprov!$AW:$AW,Dados!$U1)</f>
        <v>0</v>
      </c>
      <c r="V49" s="15">
        <f>SUMIFS(Aprov!Y:Y,Aprov!$I:$I,"&lt;="&amp;EOMONTH(Aprov!$I$3+360,0),Aprov!$AW:$AW,Dados!$V1)</f>
        <v>0</v>
      </c>
      <c r="W49" s="15">
        <f>SUMIFS(Aprov!Y:Y,Aprov!$I:$I,"&lt;="&amp;EOMONTH(Aprov!$I$3+360,0),Aprov!$AW:$AW,Dados!$W1)</f>
        <v>0</v>
      </c>
      <c r="X49" s="15">
        <f>SUMIFS(Aprov!Y:Y,Aprov!$I:$I,"&lt;="&amp;EOMONTH(Aprov!$I$3+360,0),Aprov!$AW:$AW,Dados!$X1)</f>
        <v>0</v>
      </c>
      <c r="Y49" s="15">
        <f>SUMIFS(Aprov!Y:Y,Aprov!$I:$I,"&lt;="&amp;EOMONTH(Aprov!$I$3+360,0),Aprov!$AW:$AW,Dados!$Y1)</f>
        <v>0</v>
      </c>
      <c r="Z49" s="15">
        <f>SUMIFS(Aprov!Y:Y,Aprov!$I:$I,"&lt;="&amp;EOMONTH(Aprov!$I$3+360,0),Aprov!$AW:$AW,Dados!$Z1)</f>
        <v>0</v>
      </c>
      <c r="AA49" s="15">
        <f>SUMIFS(Aprov!Y:Y,Aprov!$I:$I,"&lt;="&amp;EOMONTH(Aprov!$I$3+360,0),Aprov!$AW:$AW,Dados!$AA1)</f>
        <v>0</v>
      </c>
      <c r="AB49" s="15">
        <f>SUMIFS(Aprov!Y:Y,Aprov!$I:$I,"&lt;="&amp;EOMONTH(Aprov!$I$3+360,0),Aprov!$AW:$AW,Dados!$AB1)</f>
        <v>0</v>
      </c>
      <c r="AC49" s="15">
        <f>SUMIFS(Aprov!Y:Y,Aprov!$I:$I,"&lt;="&amp;EOMONTH(Aprov!$I$3+360,0),Aprov!$AW:$AW,Dados!$AC1)</f>
        <v>0</v>
      </c>
      <c r="AD49" s="15">
        <f>SUMIFS(Aprov!Y:Y,Aprov!$I:$I,"&lt;="&amp;EOMONTH(Aprov!$I$3+360,0),Aprov!$AW:$AW,Dados!$AD1)</f>
        <v>0</v>
      </c>
      <c r="AE49" s="15">
        <f>SUMIFS(Aprov!Y:Y,Aprov!$I:$I,"&lt;="&amp;EOMONTH(Aprov!$I$3+360,0),Aprov!$AW:$AW,Dados!$AE1)</f>
        <v>0</v>
      </c>
      <c r="AF49" s="15">
        <f>SUMIFS(Aprov!Y:Y,Aprov!$I:$I,"&lt;="&amp;EOMONTH(Aprov!$I$3+360,0),Aprov!$AW:$AW,Dados!$AF1)</f>
        <v>0</v>
      </c>
      <c r="AG49" s="15">
        <f>SUMIFS(Aprov!Y:Y,Aprov!$I:$I,"&lt;="&amp;EOMONTH(Aprov!$I$3+360,0),Aprov!$AW:$AW,Dados!$AG1)</f>
        <v>0</v>
      </c>
      <c r="AH49" s="15">
        <f>SUMIFS(Aprov!Y:Y,Aprov!$I:$I,"&lt;="&amp;EOMONTH(Aprov!$I$3+360,0),Aprov!$AW:$AW,Dados!$AH1)</f>
        <v>0</v>
      </c>
      <c r="AI49" s="15">
        <f>SUMIFS(Aprov!Y:Y,Aprov!$I:$I,"&lt;="&amp;EOMONTH(Aprov!$I$3+360,0),Aprov!$AW:$AW,Dados!$AI1)</f>
        <v>0</v>
      </c>
      <c r="AJ49" s="15">
        <f>SUMIFS(Aprov!Y:Y,Aprov!$I:$I,"&lt;="&amp;EOMONTH(Aprov!$I$3+360,0),Aprov!$AW:$AW,Dados!$AJ1)</f>
        <v>0</v>
      </c>
      <c r="AK49" s="33">
        <f>SUMIFS(Aprov!Y:Y,Aprov!$I:$I,"&lt;="&amp;EOMONTH(Aprov!$I$3+360,0),Aprov!$AW:$AW,Dados!$AK1)</f>
        <v>0</v>
      </c>
      <c r="AL49" s="15">
        <f>SUMIFS(Aprov!Y:Y,Aprov!$I:$I,"&lt;="&amp;EOMONTH(Aprov!$I$3+360,0),Aprov!$AW:$AW,Dados!$AL1)</f>
        <v>0</v>
      </c>
      <c r="AM49" s="15">
        <f>SUMIFS(Aprov!Y:Y,Aprov!$I:$I,"&lt;="&amp;EOMONTH(Aprov!$I$3+360,0),Aprov!$AW:$AW,Dados!$AM1)</f>
        <v>0</v>
      </c>
      <c r="AN49" s="15">
        <f>SUMIFS(Aprov!Y:Y,Aprov!$I:$I,"&lt;="&amp;EOMONTH(Aprov!$I$3+360,0),Aprov!$AW:$AW,Dados!$AN1)</f>
        <v>0</v>
      </c>
      <c r="AO49" s="15">
        <f>SUMIFS(Aprov!Y:Y,Aprov!$I:$I,"&lt;="&amp;EOMONTH(Aprov!$I$3+360,0),Aprov!$AW:$AW,Dados!$AO1)</f>
        <v>0</v>
      </c>
      <c r="AP49" s="15">
        <f>SUMIFS(Aprov!Y:Y,Aprov!$I:$I,"&lt;="&amp;EOMONTH(Aprov!$I$3+360,0),Aprov!$AW:$AW,Dados!$AP1)</f>
        <v>0</v>
      </c>
      <c r="AQ49" s="33">
        <f>SUMIFS(Aprov!Y:Y,Aprov!$I:$I,"&lt;="&amp;EOMONTH(Aprov!$I$3+360,0),Aprov!$AW:$AW,Dados!$AQ1)</f>
        <v>0</v>
      </c>
      <c r="AR49" s="15">
        <f>SUMIFS(Aprov!Y:Y,Aprov!$I:$I,"&lt;="&amp;EOMONTH(Aprov!$I$3+360,0),Aprov!$AW:$AW,Dados!$AR1)</f>
        <v>0</v>
      </c>
      <c r="AS49" s="15">
        <f>SUMIFS(Aprov!Y:Y,Aprov!$I:$I,"&lt;="&amp;EOMONTH(Aprov!$I$3+360,0),Aprov!$AW:$AW,Dados!$AS1)</f>
        <v>0</v>
      </c>
      <c r="AT49" s="15">
        <f>SUMIFS(Aprov!Y:Y,Aprov!$I:$I,"&lt;="&amp;EOMONTH(Aprov!$I$3+360,0),Aprov!$AW:$AW,Dados!$AT1)</f>
        <v>0</v>
      </c>
      <c r="AU49" s="15">
        <f>SUMIFS(Aprov!Y:Y,Aprov!$I:$I,"&lt;="&amp;EOMONTH(Aprov!$I$3+360,0),Aprov!$AW:$AW,Dados!$AU1)</f>
        <v>0</v>
      </c>
      <c r="AV49" s="15">
        <f>SUMIFS(Aprov!Y:Y,Aprov!$I:$I,"&lt;="&amp;EOMONTH(Aprov!$I$3+360,0),Aprov!$AW:$AW,Dados!$AV1)</f>
        <v>0</v>
      </c>
      <c r="AW49" s="15">
        <f>SUMIFS(Aprov!Y:Y,Aprov!$I:$I,"&lt;="&amp;EOMONTH(Aprov!$I$3+360,0),Aprov!$AW:$AW,Dados!$AW1)</f>
        <v>0</v>
      </c>
      <c r="AX49" s="15">
        <f>SUMIFS(Aprov!Y:Y,Aprov!$I:$I,"&lt;="&amp;EOMONTH(Aprov!$I$3+360,0),Aprov!$AW:$AW,Dados!$AX1)</f>
        <v>0</v>
      </c>
      <c r="AY49" s="15">
        <f>SUMIFS(Aprov!Y:Y,Aprov!$I:$I,"&lt;="&amp;EOMONTH(Aprov!$I$3+360,0),Aprov!$AW:$AW,Dados!$AY1)</f>
        <v>0</v>
      </c>
      <c r="AZ49" s="15">
        <f>SUMIFS(Aprov!Y:Y,Aprov!$I:$I,"&lt;="&amp;EOMONTH(Aprov!$I$3+360,0),Aprov!$AW:$AW,Dados!$AZ1)</f>
        <v>0</v>
      </c>
      <c r="BA49" s="15">
        <f>SUMIFS(Aprov!Y:Y,Aprov!$I:$I,"&lt;="&amp;EOMONTH(Aprov!$I$3+360,0),Aprov!$AW:$AW,Dados!$BA1)</f>
        <v>0</v>
      </c>
      <c r="BB49" s="15">
        <f>SUMIFS(Aprov!Y:Y,Aprov!$I:$I,"&lt;="&amp;EOMONTH(Aprov!$I$3+360,0),Aprov!$AW:$AW,Dados!$BB1)</f>
        <v>0</v>
      </c>
      <c r="BC49" s="15">
        <f>SUMIFS(Aprov!Y:Y,Aprov!$I:$I,"&lt;="&amp;EOMONTH(Aprov!$I$3+360,0),Aprov!$AW:$AW,Dados!$BC1)</f>
        <v>0</v>
      </c>
      <c r="BD49" s="15">
        <f>SUMIFS(Aprov!Y:Y,Aprov!$I:$I,"&lt;="&amp;EOMONTH(Aprov!$I$3+360,0),Aprov!$AW:$AW,Dados!$BD1)</f>
        <v>0</v>
      </c>
      <c r="BF49" s="15">
        <f>SUMIFS(Aprov!Y:Y,Aprov!$I:$I,"&gt;="&amp;BF1,Aprov!$I:$I,"&lt;="&amp;EOMONTH($BF1,0))</f>
        <v>0</v>
      </c>
      <c r="BG49" s="15">
        <f>SUMIFS(Aprov!Y:Y,Aprov!$I:$I,"&gt;="&amp;BG1,Aprov!$I:$I,"&lt;="&amp;EOMONTH($BG1,0))</f>
        <v>0</v>
      </c>
      <c r="BH49" s="15">
        <f>SUMIFS(Aprov!Y:Y,Aprov!$I:$I,"&gt;="&amp;BH1,Aprov!$I:$I,"&lt;="&amp;EOMONTH($BH1,0))</f>
        <v>0</v>
      </c>
      <c r="BI49" s="15">
        <f>SUMIFS(Aprov!Y:Y,Aprov!$I:$I,"&gt;="&amp;BI1,Aprov!$I:$I,"&lt;="&amp;EOMONTH($BI1,0))</f>
        <v>0</v>
      </c>
      <c r="BJ49" s="15">
        <f>SUMIFS(Aprov!Y:Y,Aprov!$I:$I,"&gt;="&amp;BJ1,Aprov!$I:$I,"&lt;="&amp;EOMONTH($BJ1,0))</f>
        <v>0</v>
      </c>
      <c r="BK49" s="15">
        <f>SUMIFS(Aprov!Y:Y,Aprov!$I:$I,"&gt;="&amp;BK1,Aprov!$I:$I,"&lt;="&amp;EOMONTH($BK1,0))</f>
        <v>0</v>
      </c>
      <c r="BL49" s="15">
        <f>SUMIFS(Aprov!Y:Y,Aprov!$I:$I,"&gt;="&amp;BL1,Aprov!$I:$I,"&lt;="&amp;EOMONTH($BL1,0))</f>
        <v>0</v>
      </c>
      <c r="BM49" s="15">
        <f>SUMIFS(Aprov!Y:Y,Aprov!$I:$I,"&gt;="&amp;BM1,Aprov!$I:$I,"&lt;="&amp;EOMONTH($BM1,0))</f>
        <v>0</v>
      </c>
      <c r="BN49" s="15">
        <f>SUMIFS(Aprov!Y:Y,Aprov!$I:$I,"&gt;="&amp;BN1,Aprov!$I:$I,"&lt;="&amp;EOMONTH($BN1,0))</f>
        <v>0</v>
      </c>
      <c r="BO49" s="15">
        <f>SUMIFS(Aprov!Y:Y,Aprov!$I:$I,"&gt;="&amp;BO1,Aprov!$I:$I,"&lt;="&amp;EOMONTH($BO1,0))</f>
        <v>0</v>
      </c>
      <c r="BP49" s="15">
        <f>SUMIFS(Aprov!Y:Y,Aprov!$I:$I,"&gt;="&amp;BP1,Aprov!$I:$I,"&lt;="&amp;EOMONTH($BP1,0))</f>
        <v>0</v>
      </c>
      <c r="BQ49" s="15">
        <f>SUMIFS(Aprov!Y:Y,Aprov!$I:$I,"&gt;="&amp;BQ1,Aprov!$I:$I,"&lt;="&amp;EOMONTH($BQ1,0))</f>
        <v>0</v>
      </c>
    </row>
    <row r="50" spans="1:69" outlineLevel="1" x14ac:dyDescent="0.15">
      <c r="A50" s="12" t="s">
        <v>54</v>
      </c>
      <c r="B50" s="14" t="str">
        <f>OvoTotal!Z2</f>
        <v>AAA 1 001</v>
      </c>
      <c r="C50" s="15">
        <f>SUMIFS(Aprov!Z:Z,Aprov!$I:$I,"&lt;="&amp;EOMONTH(Aprov!$I$3+360,0),Aprov!$AW:$AW,Dados!$C1)</f>
        <v>0</v>
      </c>
      <c r="D50" s="15">
        <f>SUMIFS(Aprov!Z:Z,Aprov!$I:$I,"&lt;="&amp;EOMONTH(Aprov!$I$3+360,0),Aprov!$AW:$AW,Dados!$D1)</f>
        <v>0</v>
      </c>
      <c r="E50" s="15">
        <f>SUMIFS(Aprov!Z:Z,Aprov!$I:$I,"&lt;="&amp;EOMONTH(Aprov!$I$3+360,0),Aprov!$AW:$AW,Dados!$E1)</f>
        <v>0</v>
      </c>
      <c r="F50" s="15">
        <f>SUMIFS(Aprov!Z:Z,Aprov!$I:$I,"&lt;="&amp;EOMONTH(Aprov!$I$3+360,0),Aprov!$AW:$AW,Dados!$F1)</f>
        <v>0</v>
      </c>
      <c r="G50" s="15">
        <f>SUMIFS(Aprov!Z:Z,Aprov!$I:$I,"&lt;="&amp;EOMONTH(Aprov!$I$3+360,0),Aprov!$AW:$AW,Dados!$G1)</f>
        <v>0</v>
      </c>
      <c r="H50" s="15">
        <f>SUMIFS(Aprov!Z:Z,Aprov!$I:$I,"&lt;="&amp;EOMONTH(Aprov!$I$3+360,0),Aprov!$AW:$AW,Dados!$H1)</f>
        <v>0</v>
      </c>
      <c r="I50" s="15">
        <f>SUMIFS(Aprov!Z:Z,Aprov!$I:$I,"&lt;="&amp;EOMONTH(Aprov!$I$3+360,0),Aprov!$AW:$AW,Dados!$I1)</f>
        <v>0</v>
      </c>
      <c r="J50" s="15">
        <f>SUMIFS(Aprov!Z:Z,Aprov!$I:$I,"&lt;="&amp;EOMONTH(Aprov!$I$3+360,0),Aprov!$AW:$AW,Dados!$J1)</f>
        <v>0</v>
      </c>
      <c r="K50" s="15">
        <f>SUMIFS(Aprov!Z:Z,Aprov!$I:$I,"&lt;="&amp;EOMONTH(Aprov!$I$3+360,0),Aprov!$AW:$AW,Dados!$K1)</f>
        <v>0</v>
      </c>
      <c r="L50" s="15">
        <f>SUMIFS(Aprov!Z:Z,Aprov!$I:$I,"&lt;="&amp;EOMONTH(Aprov!$I$3+360,0),Aprov!$AW:$AW,Dados!$L1)</f>
        <v>0</v>
      </c>
      <c r="M50" s="15">
        <f>SUMIFS(Aprov!Z:Z,Aprov!$I:$I,"&lt;="&amp;EOMONTH(Aprov!$I$3+360,0),Aprov!$AW:$AW,Dados!$M1)</f>
        <v>0</v>
      </c>
      <c r="N50" s="15">
        <f>SUMIFS(Aprov!Z:Z,Aprov!$I:$I,"&lt;="&amp;EOMONTH(Aprov!$I$3+360,0),Aprov!$AW:$AW,Dados!$N1)</f>
        <v>0</v>
      </c>
      <c r="O50" s="15">
        <f>SUMIFS(Aprov!Z:Z,Aprov!$I:$I,"&lt;="&amp;EOMONTH(Aprov!$I$3+360,0),Aprov!$AW:$AW,Dados!$O1)</f>
        <v>0</v>
      </c>
      <c r="P50" s="15">
        <f>SUMIFS(Aprov!Z:Z,Aprov!$I:$I,"&lt;="&amp;EOMONTH(Aprov!$I$3+360,0),Aprov!$AW:$AW,Dados!$P1)</f>
        <v>0</v>
      </c>
      <c r="Q50" s="15">
        <f>SUMIFS(Aprov!Z:Z,Aprov!$I:$I,"&lt;="&amp;EOMONTH(Aprov!$I$3+360,0),Aprov!$AW:$AW,Dados!$Q1)</f>
        <v>0</v>
      </c>
      <c r="R50" s="15">
        <f>SUMIFS(Aprov!Z:Z,Aprov!$I:$I,"&lt;="&amp;EOMONTH(Aprov!$I$3+360,0),Aprov!$AW:$AW,Dados!$R1)</f>
        <v>0</v>
      </c>
      <c r="S50" s="15">
        <f>SUMIFS(Aprov!Z:Z,Aprov!$I:$I,"&lt;="&amp;EOMONTH(Aprov!$I$3+360,0),Aprov!$AW:$AW,Dados!$S1)</f>
        <v>0</v>
      </c>
      <c r="T50" s="15">
        <f>SUMIFS(Aprov!Z:Z,Aprov!$I:$I,"&lt;="&amp;EOMONTH(Aprov!$I$3+360,0),Aprov!$AW:$AW,Dados!$T1)</f>
        <v>0</v>
      </c>
      <c r="U50" s="15">
        <f>SUMIFS(Aprov!Z:Z,Aprov!$I:$I,"&lt;="&amp;EOMONTH(Aprov!$I$3+360,0),Aprov!$AW:$AW,Dados!$U1)</f>
        <v>0</v>
      </c>
      <c r="V50" s="15">
        <f>SUMIFS(Aprov!Z:Z,Aprov!$I:$I,"&lt;="&amp;EOMONTH(Aprov!$I$3+360,0),Aprov!$AW:$AW,Dados!$V1)</f>
        <v>0</v>
      </c>
      <c r="W50" s="15">
        <f>SUMIFS(Aprov!Z:Z,Aprov!$I:$I,"&lt;="&amp;EOMONTH(Aprov!$I$3+360,0),Aprov!$AW:$AW,Dados!$W1)</f>
        <v>0</v>
      </c>
      <c r="X50" s="15">
        <f>SUMIFS(Aprov!Z:Z,Aprov!$I:$I,"&lt;="&amp;EOMONTH(Aprov!$I$3+360,0),Aprov!$AW:$AW,Dados!$X1)</f>
        <v>0</v>
      </c>
      <c r="Y50" s="15">
        <f>SUMIFS(Aprov!Z:Z,Aprov!$I:$I,"&lt;="&amp;EOMONTH(Aprov!$I$3+360,0),Aprov!$AW:$AW,Dados!$Y1)</f>
        <v>0</v>
      </c>
      <c r="Z50" s="15">
        <f>SUMIFS(Aprov!Z:Z,Aprov!$I:$I,"&lt;="&amp;EOMONTH(Aprov!$I$3+360,0),Aprov!$AW:$AW,Dados!$Z1)</f>
        <v>0</v>
      </c>
      <c r="AA50" s="15">
        <f>SUMIFS(Aprov!Z:Z,Aprov!$I:$I,"&lt;="&amp;EOMONTH(Aprov!$I$3+360,0),Aprov!$AW:$AW,Dados!$AA1)</f>
        <v>0</v>
      </c>
      <c r="AB50" s="15">
        <f>SUMIFS(Aprov!Z:Z,Aprov!$I:$I,"&lt;="&amp;EOMONTH(Aprov!$I$3+360,0),Aprov!$AW:$AW,Dados!$AB1)</f>
        <v>0</v>
      </c>
      <c r="AC50" s="15">
        <f>SUMIFS(Aprov!Z:Z,Aprov!$I:$I,"&lt;="&amp;EOMONTH(Aprov!$I$3+360,0),Aprov!$AW:$AW,Dados!$AC1)</f>
        <v>0</v>
      </c>
      <c r="AD50" s="15">
        <f>SUMIFS(Aprov!Z:Z,Aprov!$I:$I,"&lt;="&amp;EOMONTH(Aprov!$I$3+360,0),Aprov!$AW:$AW,Dados!$AD1)</f>
        <v>0</v>
      </c>
      <c r="AE50" s="15">
        <f>SUMIFS(Aprov!Z:Z,Aprov!$I:$I,"&lt;="&amp;EOMONTH(Aprov!$I$3+360,0),Aprov!$AW:$AW,Dados!$AE1)</f>
        <v>0</v>
      </c>
      <c r="AF50" s="15">
        <f>SUMIFS(Aprov!Z:Z,Aprov!$I:$I,"&lt;="&amp;EOMONTH(Aprov!$I$3+360,0),Aprov!$AW:$AW,Dados!$AF1)</f>
        <v>0</v>
      </c>
      <c r="AG50" s="15">
        <f>SUMIFS(Aprov!Z:Z,Aprov!$I:$I,"&lt;="&amp;EOMONTH(Aprov!$I$3+360,0),Aprov!$AW:$AW,Dados!$AG1)</f>
        <v>0</v>
      </c>
      <c r="AH50" s="15">
        <f>SUMIFS(Aprov!Z:Z,Aprov!$I:$I,"&lt;="&amp;EOMONTH(Aprov!$I$3+360,0),Aprov!$AW:$AW,Dados!$AH1)</f>
        <v>0</v>
      </c>
      <c r="AI50" s="15">
        <f>SUMIFS(Aprov!Z:Z,Aprov!$I:$I,"&lt;="&amp;EOMONTH(Aprov!$I$3+360,0),Aprov!$AW:$AW,Dados!$AI1)</f>
        <v>0</v>
      </c>
      <c r="AJ50" s="15">
        <f>SUMIFS(Aprov!Z:Z,Aprov!$I:$I,"&lt;="&amp;EOMONTH(Aprov!$I$3+360,0),Aprov!$AW:$AW,Dados!$AJ1)</f>
        <v>0</v>
      </c>
      <c r="AK50" s="33">
        <f>SUMIFS(Aprov!Z:Z,Aprov!$I:$I,"&lt;="&amp;EOMONTH(Aprov!$I$3+360,0),Aprov!$AW:$AW,Dados!$AK1)</f>
        <v>0</v>
      </c>
      <c r="AL50" s="15">
        <f>SUMIFS(Aprov!Z:Z,Aprov!$I:$I,"&lt;="&amp;EOMONTH(Aprov!$I$3+360,0),Aprov!$AW:$AW,Dados!$AL1)</f>
        <v>0</v>
      </c>
      <c r="AM50" s="15">
        <f>SUMIFS(Aprov!Z:Z,Aprov!$I:$I,"&lt;="&amp;EOMONTH(Aprov!$I$3+360,0),Aprov!$AW:$AW,Dados!$AM1)</f>
        <v>0</v>
      </c>
      <c r="AN50" s="15">
        <f>SUMIFS(Aprov!Z:Z,Aprov!$I:$I,"&lt;="&amp;EOMONTH(Aprov!$I$3+360,0),Aprov!$AW:$AW,Dados!$AN1)</f>
        <v>0</v>
      </c>
      <c r="AO50" s="15">
        <f>SUMIFS(Aprov!Z:Z,Aprov!$I:$I,"&lt;="&amp;EOMONTH(Aprov!$I$3+360,0),Aprov!$AW:$AW,Dados!$AO1)</f>
        <v>0</v>
      </c>
      <c r="AP50" s="15">
        <f>SUMIFS(Aprov!Z:Z,Aprov!$I:$I,"&lt;="&amp;EOMONTH(Aprov!$I$3+360,0),Aprov!$AW:$AW,Dados!$AP1)</f>
        <v>0</v>
      </c>
      <c r="AQ50" s="33">
        <f>SUMIFS(Aprov!Z:Z,Aprov!$I:$I,"&lt;="&amp;EOMONTH(Aprov!$I$3+360,0),Aprov!$AW:$AW,Dados!$AQ1)</f>
        <v>0</v>
      </c>
      <c r="AR50" s="15">
        <f>SUMIFS(Aprov!Z:Z,Aprov!$I:$I,"&lt;="&amp;EOMONTH(Aprov!$I$3+360,0),Aprov!$AW:$AW,Dados!$AR1)</f>
        <v>0</v>
      </c>
      <c r="AS50" s="15">
        <f>SUMIFS(Aprov!Z:Z,Aprov!$I:$I,"&lt;="&amp;EOMONTH(Aprov!$I$3+360,0),Aprov!$AW:$AW,Dados!$AS1)</f>
        <v>0</v>
      </c>
      <c r="AT50" s="15">
        <f>SUMIFS(Aprov!Z:Z,Aprov!$I:$I,"&lt;="&amp;EOMONTH(Aprov!$I$3+360,0),Aprov!$AW:$AW,Dados!$AT1)</f>
        <v>0</v>
      </c>
      <c r="AU50" s="15">
        <f>SUMIFS(Aprov!Z:Z,Aprov!$I:$I,"&lt;="&amp;EOMONTH(Aprov!$I$3+360,0),Aprov!$AW:$AW,Dados!$AU1)</f>
        <v>0</v>
      </c>
      <c r="AV50" s="15">
        <f>SUMIFS(Aprov!Z:Z,Aprov!$I:$I,"&lt;="&amp;EOMONTH(Aprov!$I$3+360,0),Aprov!$AW:$AW,Dados!$AV1)</f>
        <v>0</v>
      </c>
      <c r="AW50" s="15">
        <f>SUMIFS(Aprov!Z:Z,Aprov!$I:$I,"&lt;="&amp;EOMONTH(Aprov!$I$3+360,0),Aprov!$AW:$AW,Dados!$AW1)</f>
        <v>0</v>
      </c>
      <c r="AX50" s="15">
        <f>SUMIFS(Aprov!Z:Z,Aprov!$I:$I,"&lt;="&amp;EOMONTH(Aprov!$I$3+360,0),Aprov!$AW:$AW,Dados!$AX1)</f>
        <v>0</v>
      </c>
      <c r="AY50" s="15">
        <f>SUMIFS(Aprov!Z:Z,Aprov!$I:$I,"&lt;="&amp;EOMONTH(Aprov!$I$3+360,0),Aprov!$AW:$AW,Dados!$AY1)</f>
        <v>0</v>
      </c>
      <c r="AZ50" s="15">
        <f>SUMIFS(Aprov!Z:Z,Aprov!$I:$I,"&lt;="&amp;EOMONTH(Aprov!$I$3+360,0),Aprov!$AW:$AW,Dados!$AZ1)</f>
        <v>0</v>
      </c>
      <c r="BA50" s="15">
        <f>SUMIFS(Aprov!Z:Z,Aprov!$I:$I,"&lt;="&amp;EOMONTH(Aprov!$I$3+360,0),Aprov!$AW:$AW,Dados!$BA1)</f>
        <v>0</v>
      </c>
      <c r="BB50" s="15">
        <f>SUMIFS(Aprov!Z:Z,Aprov!$I:$I,"&lt;="&amp;EOMONTH(Aprov!$I$3+360,0),Aprov!$AW:$AW,Dados!$BB1)</f>
        <v>0</v>
      </c>
      <c r="BC50" s="15">
        <f>SUMIFS(Aprov!Z:Z,Aprov!$I:$I,"&lt;="&amp;EOMONTH(Aprov!$I$3+360,0),Aprov!$AW:$AW,Dados!$BC1)</f>
        <v>0</v>
      </c>
      <c r="BD50" s="15">
        <f>SUMIFS(Aprov!Z:Z,Aprov!$I:$I,"&lt;="&amp;EOMONTH(Aprov!$I$3+360,0),Aprov!$AW:$AW,Dados!$BD1)</f>
        <v>0</v>
      </c>
      <c r="BF50" s="15">
        <f>SUMIFS(Aprov!Z:Z,Aprov!$I:$I,"&gt;="&amp;BF1,Aprov!$I:$I,"&lt;="&amp;EOMONTH($BF1,0))</f>
        <v>0</v>
      </c>
      <c r="BG50" s="15">
        <f>SUMIFS(Aprov!Z:Z,Aprov!$I:$I,"&gt;="&amp;BG1,Aprov!$I:$I,"&lt;="&amp;EOMONTH($BG1,0))</f>
        <v>0</v>
      </c>
      <c r="BH50" s="15">
        <f>SUMIFS(Aprov!Z:Z,Aprov!$I:$I,"&gt;="&amp;BH1,Aprov!$I:$I,"&lt;="&amp;EOMONTH($BH1,0))</f>
        <v>0</v>
      </c>
      <c r="BI50" s="15">
        <f>SUMIFS(Aprov!Z:Z,Aprov!$I:$I,"&gt;="&amp;BI1,Aprov!$I:$I,"&lt;="&amp;EOMONTH($BI1,0))</f>
        <v>0</v>
      </c>
      <c r="BJ50" s="15">
        <f>SUMIFS(Aprov!Z:Z,Aprov!$I:$I,"&gt;="&amp;BJ1,Aprov!$I:$I,"&lt;="&amp;EOMONTH($BJ1,0))</f>
        <v>0</v>
      </c>
      <c r="BK50" s="15">
        <f>SUMIFS(Aprov!Z:Z,Aprov!$I:$I,"&gt;="&amp;BK1,Aprov!$I:$I,"&lt;="&amp;EOMONTH($BK1,0))</f>
        <v>0</v>
      </c>
      <c r="BL50" s="15">
        <f>SUMIFS(Aprov!Z:Z,Aprov!$I:$I,"&gt;="&amp;BL1,Aprov!$I:$I,"&lt;="&amp;EOMONTH($BL1,0))</f>
        <v>0</v>
      </c>
      <c r="BM50" s="15">
        <f>SUMIFS(Aprov!Z:Z,Aprov!$I:$I,"&gt;="&amp;BM1,Aprov!$I:$I,"&lt;="&amp;EOMONTH($BM1,0))</f>
        <v>0</v>
      </c>
      <c r="BN50" s="15">
        <f>SUMIFS(Aprov!Z:Z,Aprov!$I:$I,"&gt;="&amp;BN1,Aprov!$I:$I,"&lt;="&amp;EOMONTH($BN1,0))</f>
        <v>0</v>
      </c>
      <c r="BO50" s="15">
        <f>SUMIFS(Aprov!Z:Z,Aprov!$I:$I,"&gt;="&amp;BO1,Aprov!$I:$I,"&lt;="&amp;EOMONTH($BO1,0))</f>
        <v>0</v>
      </c>
      <c r="BP50" s="15">
        <f>SUMIFS(Aprov!Z:Z,Aprov!$I:$I,"&gt;="&amp;BP1,Aprov!$I:$I,"&lt;="&amp;EOMONTH($BP1,0))</f>
        <v>0</v>
      </c>
      <c r="BQ50" s="15">
        <f>SUMIFS(Aprov!Z:Z,Aprov!$I:$I,"&gt;="&amp;BQ1,Aprov!$I:$I,"&lt;="&amp;EOMONTH($BQ1,0))</f>
        <v>0</v>
      </c>
    </row>
    <row r="51" spans="1:69" outlineLevel="1" x14ac:dyDescent="0.15">
      <c r="A51" s="12" t="s">
        <v>54</v>
      </c>
      <c r="B51" s="14" t="str">
        <f>OvoTotal!AA2</f>
        <v>AAA 1 001</v>
      </c>
      <c r="C51" s="15">
        <f>SUMIFS(Aprov!AA:AA,Aprov!$I:$I,"&lt;="&amp;EOMONTH(Aprov!$I$3+360,0),Aprov!$AW:$AW,Dados!$C1)</f>
        <v>0</v>
      </c>
      <c r="D51" s="15">
        <f>SUMIFS(Aprov!AA:AA,Aprov!$I:$I,"&lt;="&amp;EOMONTH(Aprov!$I$3+360,0),Aprov!$AW:$AW,Dados!$D1)</f>
        <v>0</v>
      </c>
      <c r="E51" s="15">
        <f>SUMIFS(Aprov!AA:AA,Aprov!$I:$I,"&lt;="&amp;EOMONTH(Aprov!$I$3+360,0),Aprov!$AW:$AW,Dados!$E1)</f>
        <v>0</v>
      </c>
      <c r="F51" s="15">
        <f>SUMIFS(Aprov!AA:AA,Aprov!$I:$I,"&lt;="&amp;EOMONTH(Aprov!$I$3+360,0),Aprov!$AW:$AW,Dados!$F1)</f>
        <v>0</v>
      </c>
      <c r="G51" s="15">
        <f>SUMIFS(Aprov!AA:AA,Aprov!$I:$I,"&lt;="&amp;EOMONTH(Aprov!$I$3+360,0),Aprov!$AW:$AW,Dados!$G1)</f>
        <v>0</v>
      </c>
      <c r="H51" s="15">
        <f>SUMIFS(Aprov!AA:AA,Aprov!$I:$I,"&lt;="&amp;EOMONTH(Aprov!$I$3+360,0),Aprov!$AW:$AW,Dados!$H1)</f>
        <v>0</v>
      </c>
      <c r="I51" s="15">
        <f>SUMIFS(Aprov!AA:AA,Aprov!$I:$I,"&lt;="&amp;EOMONTH(Aprov!$I$3+360,0),Aprov!$AW:$AW,Dados!$I1)</f>
        <v>0</v>
      </c>
      <c r="J51" s="15">
        <f>SUMIFS(Aprov!AA:AA,Aprov!$I:$I,"&lt;="&amp;EOMONTH(Aprov!$I$3+360,0),Aprov!$AW:$AW,Dados!$J1)</f>
        <v>0</v>
      </c>
      <c r="K51" s="15">
        <f>SUMIFS(Aprov!AA:AA,Aprov!$I:$I,"&lt;="&amp;EOMONTH(Aprov!$I$3+360,0),Aprov!$AW:$AW,Dados!$K1)</f>
        <v>0</v>
      </c>
      <c r="L51" s="15">
        <f>SUMIFS(Aprov!AA:AA,Aprov!$I:$I,"&lt;="&amp;EOMONTH(Aprov!$I$3+360,0),Aprov!$AW:$AW,Dados!$L1)</f>
        <v>0</v>
      </c>
      <c r="M51" s="15">
        <f>SUMIFS(Aprov!AA:AA,Aprov!$I:$I,"&lt;="&amp;EOMONTH(Aprov!$I$3+360,0),Aprov!$AW:$AW,Dados!$M1)</f>
        <v>0</v>
      </c>
      <c r="N51" s="15">
        <f>SUMIFS(Aprov!AA:AA,Aprov!$I:$I,"&lt;="&amp;EOMONTH(Aprov!$I$3+360,0),Aprov!$AW:$AW,Dados!$N1)</f>
        <v>0</v>
      </c>
      <c r="O51" s="15">
        <f>SUMIFS(Aprov!AA:AA,Aprov!$I:$I,"&lt;="&amp;EOMONTH(Aprov!$I$3+360,0),Aprov!$AW:$AW,Dados!$O1)</f>
        <v>0</v>
      </c>
      <c r="P51" s="15">
        <f>SUMIFS(Aprov!AA:AA,Aprov!$I:$I,"&lt;="&amp;EOMONTH(Aprov!$I$3+360,0),Aprov!$AW:$AW,Dados!$P1)</f>
        <v>0</v>
      </c>
      <c r="Q51" s="15">
        <f>SUMIFS(Aprov!AA:AA,Aprov!$I:$I,"&lt;="&amp;EOMONTH(Aprov!$I$3+360,0),Aprov!$AW:$AW,Dados!$Q1)</f>
        <v>0</v>
      </c>
      <c r="R51" s="15">
        <f>SUMIFS(Aprov!AA:AA,Aprov!$I:$I,"&lt;="&amp;EOMONTH(Aprov!$I$3+360,0),Aprov!$AW:$AW,Dados!$R1)</f>
        <v>0</v>
      </c>
      <c r="S51" s="15">
        <f>SUMIFS(Aprov!AA:AA,Aprov!$I:$I,"&lt;="&amp;EOMONTH(Aprov!$I$3+360,0),Aprov!$AW:$AW,Dados!$S1)</f>
        <v>0</v>
      </c>
      <c r="T51" s="15">
        <f>SUMIFS(Aprov!AA:AA,Aprov!$I:$I,"&lt;="&amp;EOMONTH(Aprov!$I$3+360,0),Aprov!$AW:$AW,Dados!$T1)</f>
        <v>0</v>
      </c>
      <c r="U51" s="15">
        <f>SUMIFS(Aprov!AA:AA,Aprov!$I:$I,"&lt;="&amp;EOMONTH(Aprov!$I$3+360,0),Aprov!$AW:$AW,Dados!$U1)</f>
        <v>0</v>
      </c>
      <c r="V51" s="15">
        <f>SUMIFS(Aprov!AA:AA,Aprov!$I:$I,"&lt;="&amp;EOMONTH(Aprov!$I$3+360,0),Aprov!$AW:$AW,Dados!$V1)</f>
        <v>0</v>
      </c>
      <c r="W51" s="15">
        <f>SUMIFS(Aprov!AA:AA,Aprov!$I:$I,"&lt;="&amp;EOMONTH(Aprov!$I$3+360,0),Aprov!$AW:$AW,Dados!$W1)</f>
        <v>0</v>
      </c>
      <c r="X51" s="15">
        <f>SUMIFS(Aprov!AA:AA,Aprov!$I:$I,"&lt;="&amp;EOMONTH(Aprov!$I$3+360,0),Aprov!$AW:$AW,Dados!$X1)</f>
        <v>0</v>
      </c>
      <c r="Y51" s="15">
        <f>SUMIFS(Aprov!AA:AA,Aprov!$I:$I,"&lt;="&amp;EOMONTH(Aprov!$I$3+360,0),Aprov!$AW:$AW,Dados!$Y1)</f>
        <v>0</v>
      </c>
      <c r="Z51" s="15">
        <f>SUMIFS(Aprov!AA:AA,Aprov!$I:$I,"&lt;="&amp;EOMONTH(Aprov!$I$3+360,0),Aprov!$AW:$AW,Dados!$Z1)</f>
        <v>0</v>
      </c>
      <c r="AA51" s="15">
        <f>SUMIFS(Aprov!AA:AA,Aprov!$I:$I,"&lt;="&amp;EOMONTH(Aprov!$I$3+360,0),Aprov!$AW:$AW,Dados!$AA1)</f>
        <v>0</v>
      </c>
      <c r="AB51" s="15">
        <f>SUMIFS(Aprov!AA:AA,Aprov!$I:$I,"&lt;="&amp;EOMONTH(Aprov!$I$3+360,0),Aprov!$AW:$AW,Dados!$AB1)</f>
        <v>0</v>
      </c>
      <c r="AC51" s="15">
        <f>SUMIFS(Aprov!AA:AA,Aprov!$I:$I,"&lt;="&amp;EOMONTH(Aprov!$I$3+360,0),Aprov!$AW:$AW,Dados!$AC1)</f>
        <v>0</v>
      </c>
      <c r="AD51" s="15">
        <f>SUMIFS(Aprov!AA:AA,Aprov!$I:$I,"&lt;="&amp;EOMONTH(Aprov!$I$3+360,0),Aprov!$AW:$AW,Dados!$AD1)</f>
        <v>0</v>
      </c>
      <c r="AE51" s="15">
        <f>SUMIFS(Aprov!AA:AA,Aprov!$I:$I,"&lt;="&amp;EOMONTH(Aprov!$I$3+360,0),Aprov!$AW:$AW,Dados!$AE1)</f>
        <v>0</v>
      </c>
      <c r="AF51" s="15">
        <f>SUMIFS(Aprov!AA:AA,Aprov!$I:$I,"&lt;="&amp;EOMONTH(Aprov!$I$3+360,0),Aprov!$AW:$AW,Dados!$AF1)</f>
        <v>0</v>
      </c>
      <c r="AG51" s="15">
        <f>SUMIFS(Aprov!AA:AA,Aprov!$I:$I,"&lt;="&amp;EOMONTH(Aprov!$I$3+360,0),Aprov!$AW:$AW,Dados!$AG1)</f>
        <v>0</v>
      </c>
      <c r="AH51" s="15">
        <f>SUMIFS(Aprov!AA:AA,Aprov!$I:$I,"&lt;="&amp;EOMONTH(Aprov!$I$3+360,0),Aprov!$AW:$AW,Dados!$AH1)</f>
        <v>0</v>
      </c>
      <c r="AI51" s="15">
        <f>SUMIFS(Aprov!AA:AA,Aprov!$I:$I,"&lt;="&amp;EOMONTH(Aprov!$I$3+360,0),Aprov!$AW:$AW,Dados!$AI1)</f>
        <v>0</v>
      </c>
      <c r="AJ51" s="15">
        <f>SUMIFS(Aprov!AA:AA,Aprov!$I:$I,"&lt;="&amp;EOMONTH(Aprov!$I$3+360,0),Aprov!$AW:$AW,Dados!$AJ1)</f>
        <v>0</v>
      </c>
      <c r="AK51" s="33">
        <f>SUMIFS(Aprov!AA:AA,Aprov!$I:$I,"&lt;="&amp;EOMONTH(Aprov!$I$3+360,0),Aprov!$AW:$AW,Dados!$AK1)</f>
        <v>0</v>
      </c>
      <c r="AL51" s="15">
        <f>SUMIFS(Aprov!AA:AA,Aprov!$I:$I,"&lt;="&amp;EOMONTH(Aprov!$I$3+360,0),Aprov!$AW:$AW,Dados!$AL1)</f>
        <v>0</v>
      </c>
      <c r="AM51" s="15">
        <f>SUMIFS(Aprov!AA:AA,Aprov!$I:$I,"&lt;="&amp;EOMONTH(Aprov!$I$3+360,0),Aprov!$AW:$AW,Dados!$AM1)</f>
        <v>0</v>
      </c>
      <c r="AN51" s="15">
        <f>SUMIFS(Aprov!AA:AA,Aprov!$I:$I,"&lt;="&amp;EOMONTH(Aprov!$I$3+360,0),Aprov!$AW:$AW,Dados!$AN1)</f>
        <v>0</v>
      </c>
      <c r="AO51" s="15">
        <f>SUMIFS(Aprov!AA:AA,Aprov!$I:$I,"&lt;="&amp;EOMONTH(Aprov!$I$3+360,0),Aprov!$AW:$AW,Dados!$AO1)</f>
        <v>0</v>
      </c>
      <c r="AP51" s="15">
        <f>SUMIFS(Aprov!AA:AA,Aprov!$I:$I,"&lt;="&amp;EOMONTH(Aprov!$I$3+360,0),Aprov!$AW:$AW,Dados!$AP1)</f>
        <v>0</v>
      </c>
      <c r="AQ51" s="33">
        <f>SUMIFS(Aprov!AA:AA,Aprov!$I:$I,"&lt;="&amp;EOMONTH(Aprov!$I$3+360,0),Aprov!$AW:$AW,Dados!$AQ1)</f>
        <v>0</v>
      </c>
      <c r="AR51" s="15">
        <f>SUMIFS(Aprov!AA:AA,Aprov!$I:$I,"&lt;="&amp;EOMONTH(Aprov!$I$3+360,0),Aprov!$AW:$AW,Dados!$AR1)</f>
        <v>0</v>
      </c>
      <c r="AS51" s="15">
        <f>SUMIFS(Aprov!AA:AA,Aprov!$I:$I,"&lt;="&amp;EOMONTH(Aprov!$I$3+360,0),Aprov!$AW:$AW,Dados!$AS1)</f>
        <v>0</v>
      </c>
      <c r="AT51" s="15">
        <f>SUMIFS(Aprov!AA:AA,Aprov!$I:$I,"&lt;="&amp;EOMONTH(Aprov!$I$3+360,0),Aprov!$AW:$AW,Dados!$AT1)</f>
        <v>0</v>
      </c>
      <c r="AU51" s="15">
        <f>SUMIFS(Aprov!AA:AA,Aprov!$I:$I,"&lt;="&amp;EOMONTH(Aprov!$I$3+360,0),Aprov!$AW:$AW,Dados!$AU1)</f>
        <v>0</v>
      </c>
      <c r="AV51" s="15">
        <f>SUMIFS(Aprov!AA:AA,Aprov!$I:$I,"&lt;="&amp;EOMONTH(Aprov!$I$3+360,0),Aprov!$AW:$AW,Dados!$AV1)</f>
        <v>0</v>
      </c>
      <c r="AW51" s="15">
        <f>SUMIFS(Aprov!AA:AA,Aprov!$I:$I,"&lt;="&amp;EOMONTH(Aprov!$I$3+360,0),Aprov!$AW:$AW,Dados!$AW1)</f>
        <v>0</v>
      </c>
      <c r="AX51" s="15">
        <f>SUMIFS(Aprov!AA:AA,Aprov!$I:$I,"&lt;="&amp;EOMONTH(Aprov!$I$3+360,0),Aprov!$AW:$AW,Dados!$AX1)</f>
        <v>0</v>
      </c>
      <c r="AY51" s="15">
        <f>SUMIFS(Aprov!AA:AA,Aprov!$I:$I,"&lt;="&amp;EOMONTH(Aprov!$I$3+360,0),Aprov!$AW:$AW,Dados!$AY1)</f>
        <v>0</v>
      </c>
      <c r="AZ51" s="15">
        <f>SUMIFS(Aprov!AA:AA,Aprov!$I:$I,"&lt;="&amp;EOMONTH(Aprov!$I$3+360,0),Aprov!$AW:$AW,Dados!$AZ1)</f>
        <v>0</v>
      </c>
      <c r="BA51" s="15">
        <f>SUMIFS(Aprov!AA:AA,Aprov!$I:$I,"&lt;="&amp;EOMONTH(Aprov!$I$3+360,0),Aprov!$AW:$AW,Dados!$BA1)</f>
        <v>0</v>
      </c>
      <c r="BB51" s="15">
        <f>SUMIFS(Aprov!AA:AA,Aprov!$I:$I,"&lt;="&amp;EOMONTH(Aprov!$I$3+360,0),Aprov!$AW:$AW,Dados!$BB1)</f>
        <v>0</v>
      </c>
      <c r="BC51" s="15">
        <f>SUMIFS(Aprov!AA:AA,Aprov!$I:$I,"&lt;="&amp;EOMONTH(Aprov!$I$3+360,0),Aprov!$AW:$AW,Dados!$BC1)</f>
        <v>0</v>
      </c>
      <c r="BD51" s="15">
        <f>SUMIFS(Aprov!AA:AA,Aprov!$I:$I,"&lt;="&amp;EOMONTH(Aprov!$I$3+360,0),Aprov!$AW:$AW,Dados!$BD1)</f>
        <v>0</v>
      </c>
      <c r="BF51" s="15">
        <f>SUMIFS(Aprov!AA:AA,Aprov!$I:$I,"&gt;="&amp;BF1,Aprov!$I:$I,"&lt;="&amp;EOMONTH($BF1,0))</f>
        <v>0</v>
      </c>
      <c r="BG51" s="15">
        <f>SUMIFS(Aprov!AA:AA,Aprov!$I:$I,"&gt;="&amp;BG1,Aprov!$I:$I,"&lt;="&amp;EOMONTH($BG1,0))</f>
        <v>0</v>
      </c>
      <c r="BH51" s="15">
        <f>SUMIFS(Aprov!AA:AA,Aprov!$I:$I,"&gt;="&amp;BH1,Aprov!$I:$I,"&lt;="&amp;EOMONTH($BH1,0))</f>
        <v>0</v>
      </c>
      <c r="BI51" s="15">
        <f>SUMIFS(Aprov!AA:AA,Aprov!$I:$I,"&gt;="&amp;BI1,Aprov!$I:$I,"&lt;="&amp;EOMONTH($BI1,0))</f>
        <v>0</v>
      </c>
      <c r="BJ51" s="15">
        <f>SUMIFS(Aprov!AA:AA,Aprov!$I:$I,"&gt;="&amp;BJ1,Aprov!$I:$I,"&lt;="&amp;EOMONTH($BJ1,0))</f>
        <v>0</v>
      </c>
      <c r="BK51" s="15">
        <f>SUMIFS(Aprov!AA:AA,Aprov!$I:$I,"&gt;="&amp;BK1,Aprov!$I:$I,"&lt;="&amp;EOMONTH($BK1,0))</f>
        <v>0</v>
      </c>
      <c r="BL51" s="15">
        <f>SUMIFS(Aprov!AA:AA,Aprov!$I:$I,"&gt;="&amp;BL1,Aprov!$I:$I,"&lt;="&amp;EOMONTH($BL1,0))</f>
        <v>0</v>
      </c>
      <c r="BM51" s="15">
        <f>SUMIFS(Aprov!AA:AA,Aprov!$I:$I,"&gt;="&amp;BM1,Aprov!$I:$I,"&lt;="&amp;EOMONTH($BM1,0))</f>
        <v>0</v>
      </c>
      <c r="BN51" s="15">
        <f>SUMIFS(Aprov!AA:AA,Aprov!$I:$I,"&gt;="&amp;BN1,Aprov!$I:$I,"&lt;="&amp;EOMONTH($BN1,0))</f>
        <v>0</v>
      </c>
      <c r="BO51" s="15">
        <f>SUMIFS(Aprov!AA:AA,Aprov!$I:$I,"&gt;="&amp;BO1,Aprov!$I:$I,"&lt;="&amp;EOMONTH($BO1,0))</f>
        <v>0</v>
      </c>
      <c r="BP51" s="15">
        <f>SUMIFS(Aprov!AA:AA,Aprov!$I:$I,"&gt;="&amp;BP1,Aprov!$I:$I,"&lt;="&amp;EOMONTH($BP1,0))</f>
        <v>0</v>
      </c>
      <c r="BQ51" s="15">
        <f>SUMIFS(Aprov!AA:AA,Aprov!$I:$I,"&gt;="&amp;BQ1,Aprov!$I:$I,"&lt;="&amp;EOMONTH($BQ1,0))</f>
        <v>0</v>
      </c>
    </row>
    <row r="52" spans="1:69" outlineLevel="1" x14ac:dyDescent="0.15">
      <c r="A52" s="12" t="s">
        <v>54</v>
      </c>
      <c r="B52" s="14" t="str">
        <f>OvoTotal!AB2</f>
        <v>AAA 1 001</v>
      </c>
      <c r="C52" s="15">
        <f>SUMIFS(Aprov!AB:AB,Aprov!$I:$I,"&lt;="&amp;EOMONTH(Aprov!$I$3+360,0),Aprov!$AW:$AW,Dados!$C1)</f>
        <v>0</v>
      </c>
      <c r="D52" s="15">
        <f>SUMIFS(Aprov!AB:AB,Aprov!$I:$I,"&lt;="&amp;EOMONTH(Aprov!$I$3+360,0),Aprov!$AW:$AW,Dados!$D1)</f>
        <v>0</v>
      </c>
      <c r="E52" s="15">
        <f>SUMIFS(Aprov!AB:AB,Aprov!$I:$I,"&lt;="&amp;EOMONTH(Aprov!$I$3+360,0),Aprov!$AW:$AW,Dados!$E1)</f>
        <v>0</v>
      </c>
      <c r="F52" s="15">
        <f>SUMIFS(Aprov!AB:AB,Aprov!$I:$I,"&lt;="&amp;EOMONTH(Aprov!$I$3+360,0),Aprov!$AW:$AW,Dados!$F1)</f>
        <v>0</v>
      </c>
      <c r="G52" s="15">
        <f>SUMIFS(Aprov!AB:AB,Aprov!$I:$I,"&lt;="&amp;EOMONTH(Aprov!$I$3+360,0),Aprov!$AW:$AW,Dados!$G1)</f>
        <v>0</v>
      </c>
      <c r="H52" s="15">
        <f>SUMIFS(Aprov!AB:AB,Aprov!$I:$I,"&lt;="&amp;EOMONTH(Aprov!$I$3+360,0),Aprov!$AW:$AW,Dados!$H1)</f>
        <v>0</v>
      </c>
      <c r="I52" s="15">
        <f>SUMIFS(Aprov!AB:AB,Aprov!$I:$I,"&lt;="&amp;EOMONTH(Aprov!$I$3+360,0),Aprov!$AW:$AW,Dados!$I1)</f>
        <v>0</v>
      </c>
      <c r="J52" s="15">
        <f>SUMIFS(Aprov!AB:AB,Aprov!$I:$I,"&lt;="&amp;EOMONTH(Aprov!$I$3+360,0),Aprov!$AW:$AW,Dados!$J1)</f>
        <v>0</v>
      </c>
      <c r="K52" s="15">
        <f>SUMIFS(Aprov!AB:AB,Aprov!$I:$I,"&lt;="&amp;EOMONTH(Aprov!$I$3+360,0),Aprov!$AW:$AW,Dados!$K1)</f>
        <v>0</v>
      </c>
      <c r="L52" s="15">
        <f>SUMIFS(Aprov!AB:AB,Aprov!$I:$I,"&lt;="&amp;EOMONTH(Aprov!$I$3+360,0),Aprov!$AW:$AW,Dados!$L1)</f>
        <v>0</v>
      </c>
      <c r="M52" s="15">
        <f>SUMIFS(Aprov!AB:AB,Aprov!$I:$I,"&lt;="&amp;EOMONTH(Aprov!$I$3+360,0),Aprov!$AW:$AW,Dados!$M1)</f>
        <v>0</v>
      </c>
      <c r="N52" s="15">
        <f>SUMIFS(Aprov!AB:AB,Aprov!$I:$I,"&lt;="&amp;EOMONTH(Aprov!$I$3+360,0),Aprov!$AW:$AW,Dados!$N1)</f>
        <v>0</v>
      </c>
      <c r="O52" s="15">
        <f>SUMIFS(Aprov!AB:AB,Aprov!$I:$I,"&lt;="&amp;EOMONTH(Aprov!$I$3+360,0),Aprov!$AW:$AW,Dados!$O1)</f>
        <v>0</v>
      </c>
      <c r="P52" s="15">
        <f>SUMIFS(Aprov!AB:AB,Aprov!$I:$I,"&lt;="&amp;EOMONTH(Aprov!$I$3+360,0),Aprov!$AW:$AW,Dados!$P1)</f>
        <v>0</v>
      </c>
      <c r="Q52" s="15">
        <f>SUMIFS(Aprov!AB:AB,Aprov!$I:$I,"&lt;="&amp;EOMONTH(Aprov!$I$3+360,0),Aprov!$AW:$AW,Dados!$Q1)</f>
        <v>0</v>
      </c>
      <c r="R52" s="15">
        <f>SUMIFS(Aprov!AB:AB,Aprov!$I:$I,"&lt;="&amp;EOMONTH(Aprov!$I$3+360,0),Aprov!$AW:$AW,Dados!$R1)</f>
        <v>0</v>
      </c>
      <c r="S52" s="15">
        <f>SUMIFS(Aprov!AB:AB,Aprov!$I:$I,"&lt;="&amp;EOMONTH(Aprov!$I$3+360,0),Aprov!$AW:$AW,Dados!$S1)</f>
        <v>0</v>
      </c>
      <c r="T52" s="15">
        <f>SUMIFS(Aprov!AB:AB,Aprov!$I:$I,"&lt;="&amp;EOMONTH(Aprov!$I$3+360,0),Aprov!$AW:$AW,Dados!$T1)</f>
        <v>0</v>
      </c>
      <c r="U52" s="15">
        <f>SUMIFS(Aprov!AB:AB,Aprov!$I:$I,"&lt;="&amp;EOMONTH(Aprov!$I$3+360,0),Aprov!$AW:$AW,Dados!$U1)</f>
        <v>0</v>
      </c>
      <c r="V52" s="15">
        <f>SUMIFS(Aprov!AB:AB,Aprov!$I:$I,"&lt;="&amp;EOMONTH(Aprov!$I$3+360,0),Aprov!$AW:$AW,Dados!$V1)</f>
        <v>0</v>
      </c>
      <c r="W52" s="15">
        <f>SUMIFS(Aprov!AB:AB,Aprov!$I:$I,"&lt;="&amp;EOMONTH(Aprov!$I$3+360,0),Aprov!$AW:$AW,Dados!$W1)</f>
        <v>0</v>
      </c>
      <c r="X52" s="15">
        <f>SUMIFS(Aprov!AB:AB,Aprov!$I:$I,"&lt;="&amp;EOMONTH(Aprov!$I$3+360,0),Aprov!$AW:$AW,Dados!$X1)</f>
        <v>0</v>
      </c>
      <c r="Y52" s="15">
        <f>SUMIFS(Aprov!AB:AB,Aprov!$I:$I,"&lt;="&amp;EOMONTH(Aprov!$I$3+360,0),Aprov!$AW:$AW,Dados!$Y1)</f>
        <v>0</v>
      </c>
      <c r="Z52" s="15">
        <f>SUMIFS(Aprov!AB:AB,Aprov!$I:$I,"&lt;="&amp;EOMONTH(Aprov!$I$3+360,0),Aprov!$AW:$AW,Dados!$Z1)</f>
        <v>0</v>
      </c>
      <c r="AA52" s="15">
        <f>SUMIFS(Aprov!AB:AB,Aprov!$I:$I,"&lt;="&amp;EOMONTH(Aprov!$I$3+360,0),Aprov!$AW:$AW,Dados!$AA1)</f>
        <v>0</v>
      </c>
      <c r="AB52" s="15">
        <f>SUMIFS(Aprov!AB:AB,Aprov!$I:$I,"&lt;="&amp;EOMONTH(Aprov!$I$3+360,0),Aprov!$AW:$AW,Dados!$AB1)</f>
        <v>0</v>
      </c>
      <c r="AC52" s="15">
        <f>SUMIFS(Aprov!AB:AB,Aprov!$I:$I,"&lt;="&amp;EOMONTH(Aprov!$I$3+360,0),Aprov!$AW:$AW,Dados!$AC1)</f>
        <v>0</v>
      </c>
      <c r="AD52" s="15">
        <f>SUMIFS(Aprov!AB:AB,Aprov!$I:$I,"&lt;="&amp;EOMONTH(Aprov!$I$3+360,0),Aprov!$AW:$AW,Dados!$AD1)</f>
        <v>0</v>
      </c>
      <c r="AE52" s="15">
        <f>SUMIFS(Aprov!AB:AB,Aprov!$I:$I,"&lt;="&amp;EOMONTH(Aprov!$I$3+360,0),Aprov!$AW:$AW,Dados!$AE1)</f>
        <v>0</v>
      </c>
      <c r="AF52" s="15">
        <f>SUMIFS(Aprov!AB:AB,Aprov!$I:$I,"&lt;="&amp;EOMONTH(Aprov!$I$3+360,0),Aprov!$AW:$AW,Dados!$AF1)</f>
        <v>0</v>
      </c>
      <c r="AG52" s="15">
        <f>SUMIFS(Aprov!AB:AB,Aprov!$I:$I,"&lt;="&amp;EOMONTH(Aprov!$I$3+360,0),Aprov!$AW:$AW,Dados!$AG1)</f>
        <v>0</v>
      </c>
      <c r="AH52" s="15">
        <f>SUMIFS(Aprov!AB:AB,Aprov!$I:$I,"&lt;="&amp;EOMONTH(Aprov!$I$3+360,0),Aprov!$AW:$AW,Dados!$AH1)</f>
        <v>0</v>
      </c>
      <c r="AI52" s="15">
        <f>SUMIFS(Aprov!AB:AB,Aprov!$I:$I,"&lt;="&amp;EOMONTH(Aprov!$I$3+360,0),Aprov!$AW:$AW,Dados!$AI1)</f>
        <v>0</v>
      </c>
      <c r="AJ52" s="15">
        <f>SUMIFS(Aprov!AB:AB,Aprov!$I:$I,"&lt;="&amp;EOMONTH(Aprov!$I$3+360,0),Aprov!$AW:$AW,Dados!$AJ1)</f>
        <v>0</v>
      </c>
      <c r="AK52" s="33">
        <f>SUMIFS(Aprov!AB:AB,Aprov!$I:$I,"&lt;="&amp;EOMONTH(Aprov!$I$3+360,0),Aprov!$AW:$AW,Dados!$AK1)</f>
        <v>0</v>
      </c>
      <c r="AL52" s="15">
        <f>SUMIFS(Aprov!AB:AB,Aprov!$I:$I,"&lt;="&amp;EOMONTH(Aprov!$I$3+360,0),Aprov!$AW:$AW,Dados!$AL1)</f>
        <v>0</v>
      </c>
      <c r="AM52" s="15">
        <f>SUMIFS(Aprov!AB:AB,Aprov!$I:$I,"&lt;="&amp;EOMONTH(Aprov!$I$3+360,0),Aprov!$AW:$AW,Dados!$AM1)</f>
        <v>0</v>
      </c>
      <c r="AN52" s="15">
        <f>SUMIFS(Aprov!AB:AB,Aprov!$I:$I,"&lt;="&amp;EOMONTH(Aprov!$I$3+360,0),Aprov!$AW:$AW,Dados!$AN1)</f>
        <v>0</v>
      </c>
      <c r="AO52" s="15">
        <f>SUMIFS(Aprov!AB:AB,Aprov!$I:$I,"&lt;="&amp;EOMONTH(Aprov!$I$3+360,0),Aprov!$AW:$AW,Dados!$AO1)</f>
        <v>0</v>
      </c>
      <c r="AP52" s="15">
        <f>SUMIFS(Aprov!AB:AB,Aprov!$I:$I,"&lt;="&amp;EOMONTH(Aprov!$I$3+360,0),Aprov!$AW:$AW,Dados!$AP1)</f>
        <v>0</v>
      </c>
      <c r="AQ52" s="33">
        <f>SUMIFS(Aprov!AB:AB,Aprov!$I:$I,"&lt;="&amp;EOMONTH(Aprov!$I$3+360,0),Aprov!$AW:$AW,Dados!$AQ1)</f>
        <v>0</v>
      </c>
      <c r="AR52" s="15">
        <f>SUMIFS(Aprov!AB:AB,Aprov!$I:$I,"&lt;="&amp;EOMONTH(Aprov!$I$3+360,0),Aprov!$AW:$AW,Dados!$AR1)</f>
        <v>0</v>
      </c>
      <c r="AS52" s="15">
        <f>SUMIFS(Aprov!AB:AB,Aprov!$I:$I,"&lt;="&amp;EOMONTH(Aprov!$I$3+360,0),Aprov!$AW:$AW,Dados!$AS1)</f>
        <v>0</v>
      </c>
      <c r="AT52" s="15">
        <f>SUMIFS(Aprov!AB:AB,Aprov!$I:$I,"&lt;="&amp;EOMONTH(Aprov!$I$3+360,0),Aprov!$AW:$AW,Dados!$AT1)</f>
        <v>0</v>
      </c>
      <c r="AU52" s="15">
        <f>SUMIFS(Aprov!AB:AB,Aprov!$I:$I,"&lt;="&amp;EOMONTH(Aprov!$I$3+360,0),Aprov!$AW:$AW,Dados!$AU1)</f>
        <v>0</v>
      </c>
      <c r="AV52" s="15">
        <f>SUMIFS(Aprov!AB:AB,Aprov!$I:$I,"&lt;="&amp;EOMONTH(Aprov!$I$3+360,0),Aprov!$AW:$AW,Dados!$AV1)</f>
        <v>0</v>
      </c>
      <c r="AW52" s="15">
        <f>SUMIFS(Aprov!AB:AB,Aprov!$I:$I,"&lt;="&amp;EOMONTH(Aprov!$I$3+360,0),Aprov!$AW:$AW,Dados!$AW1)</f>
        <v>0</v>
      </c>
      <c r="AX52" s="15">
        <f>SUMIFS(Aprov!AB:AB,Aprov!$I:$I,"&lt;="&amp;EOMONTH(Aprov!$I$3+360,0),Aprov!$AW:$AW,Dados!$AX1)</f>
        <v>0</v>
      </c>
      <c r="AY52" s="15">
        <f>SUMIFS(Aprov!AB:AB,Aprov!$I:$I,"&lt;="&amp;EOMONTH(Aprov!$I$3+360,0),Aprov!$AW:$AW,Dados!$AY1)</f>
        <v>0</v>
      </c>
      <c r="AZ52" s="15">
        <f>SUMIFS(Aprov!AB:AB,Aprov!$I:$I,"&lt;="&amp;EOMONTH(Aprov!$I$3+360,0),Aprov!$AW:$AW,Dados!$AZ1)</f>
        <v>0</v>
      </c>
      <c r="BA52" s="15">
        <f>SUMIFS(Aprov!AB:AB,Aprov!$I:$I,"&lt;="&amp;EOMONTH(Aprov!$I$3+360,0),Aprov!$AW:$AW,Dados!$BA1)</f>
        <v>0</v>
      </c>
      <c r="BB52" s="15">
        <f>SUMIFS(Aprov!AB:AB,Aprov!$I:$I,"&lt;="&amp;EOMONTH(Aprov!$I$3+360,0),Aprov!$AW:$AW,Dados!$BB1)</f>
        <v>0</v>
      </c>
      <c r="BC52" s="15">
        <f>SUMIFS(Aprov!AB:AB,Aprov!$I:$I,"&lt;="&amp;EOMONTH(Aprov!$I$3+360,0),Aprov!$AW:$AW,Dados!$BC1)</f>
        <v>0</v>
      </c>
      <c r="BD52" s="15">
        <f>SUMIFS(Aprov!AB:AB,Aprov!$I:$I,"&lt;="&amp;EOMONTH(Aprov!$I$3+360,0),Aprov!$AW:$AW,Dados!$BD1)</f>
        <v>0</v>
      </c>
      <c r="BF52" s="15">
        <f>SUMIFS(Aprov!AB:AB,Aprov!$I:$I,"&gt;="&amp;BF1,Aprov!$I:$I,"&lt;="&amp;EOMONTH($BF1,0))</f>
        <v>0</v>
      </c>
      <c r="BG52" s="15">
        <f>SUMIFS(Aprov!AB:AB,Aprov!$I:$I,"&gt;="&amp;BG1,Aprov!$I:$I,"&lt;="&amp;EOMONTH($BG1,0))</f>
        <v>0</v>
      </c>
      <c r="BH52" s="15">
        <f>SUMIFS(Aprov!AB:AB,Aprov!$I:$I,"&gt;="&amp;BH1,Aprov!$I:$I,"&lt;="&amp;EOMONTH($BH1,0))</f>
        <v>0</v>
      </c>
      <c r="BI52" s="15">
        <f>SUMIFS(Aprov!AB:AB,Aprov!$I:$I,"&gt;="&amp;BI1,Aprov!$I:$I,"&lt;="&amp;EOMONTH($BI1,0))</f>
        <v>0</v>
      </c>
      <c r="BJ52" s="15">
        <f>SUMIFS(Aprov!AB:AB,Aprov!$I:$I,"&gt;="&amp;BJ1,Aprov!$I:$I,"&lt;="&amp;EOMONTH($BJ1,0))</f>
        <v>0</v>
      </c>
      <c r="BK52" s="15">
        <f>SUMIFS(Aprov!AB:AB,Aprov!$I:$I,"&gt;="&amp;BK1,Aprov!$I:$I,"&lt;="&amp;EOMONTH($BK1,0))</f>
        <v>0</v>
      </c>
      <c r="BL52" s="15">
        <f>SUMIFS(Aprov!AB:AB,Aprov!$I:$I,"&gt;="&amp;BL1,Aprov!$I:$I,"&lt;="&amp;EOMONTH($BL1,0))</f>
        <v>0</v>
      </c>
      <c r="BM52" s="15">
        <f>SUMIFS(Aprov!AB:AB,Aprov!$I:$I,"&gt;="&amp;BM1,Aprov!$I:$I,"&lt;="&amp;EOMONTH($BM1,0))</f>
        <v>0</v>
      </c>
      <c r="BN52" s="15">
        <f>SUMIFS(Aprov!AB:AB,Aprov!$I:$I,"&gt;="&amp;BN1,Aprov!$I:$I,"&lt;="&amp;EOMONTH($BN1,0))</f>
        <v>0</v>
      </c>
      <c r="BO52" s="15">
        <f>SUMIFS(Aprov!AB:AB,Aprov!$I:$I,"&gt;="&amp;BO1,Aprov!$I:$I,"&lt;="&amp;EOMONTH($BO1,0))</f>
        <v>0</v>
      </c>
      <c r="BP52" s="15">
        <f>SUMIFS(Aprov!AB:AB,Aprov!$I:$I,"&gt;="&amp;BP1,Aprov!$I:$I,"&lt;="&amp;EOMONTH($BP1,0))</f>
        <v>0</v>
      </c>
      <c r="BQ52" s="15">
        <f>SUMIFS(Aprov!AB:AB,Aprov!$I:$I,"&gt;="&amp;BQ1,Aprov!$I:$I,"&lt;="&amp;EOMONTH($BQ1,0))</f>
        <v>0</v>
      </c>
    </row>
    <row r="53" spans="1:69" outlineLevel="1" x14ac:dyDescent="0.15">
      <c r="A53" s="12" t="s">
        <v>54</v>
      </c>
      <c r="B53" s="14" t="str">
        <f>OvoTotal!AC2</f>
        <v>AAA 1 001</v>
      </c>
      <c r="C53" s="15">
        <f>SUMIFS(Aprov!AC:AC,Aprov!$I:$I,"&lt;="&amp;EOMONTH(Aprov!$I$3+360,0),Aprov!$AW:$AW,Dados!$C1)</f>
        <v>0</v>
      </c>
      <c r="D53" s="15">
        <f>SUMIFS(Aprov!AC:AC,Aprov!$I:$I,"&lt;="&amp;EOMONTH(Aprov!$I$3+360,0),Aprov!$AW:$AW,Dados!$D1)</f>
        <v>0</v>
      </c>
      <c r="E53" s="15">
        <f>SUMIFS(Aprov!AC:AC,Aprov!$I:$I,"&lt;="&amp;EOMONTH(Aprov!$I$3+360,0),Aprov!$AW:$AW,Dados!$E1)</f>
        <v>0</v>
      </c>
      <c r="F53" s="15">
        <f>SUMIFS(Aprov!AC:AC,Aprov!$I:$I,"&lt;="&amp;EOMONTH(Aprov!$I$3+360,0),Aprov!$AW:$AW,Dados!$F1)</f>
        <v>0</v>
      </c>
      <c r="G53" s="15">
        <f>SUMIFS(Aprov!AC:AC,Aprov!$I:$I,"&lt;="&amp;EOMONTH(Aprov!$I$3+360,0),Aprov!$AW:$AW,Dados!$G1)</f>
        <v>0</v>
      </c>
      <c r="H53" s="15">
        <f>SUMIFS(Aprov!AC:AC,Aprov!$I:$I,"&lt;="&amp;EOMONTH(Aprov!$I$3+360,0),Aprov!$AW:$AW,Dados!$H1)</f>
        <v>0</v>
      </c>
      <c r="I53" s="15">
        <f>SUMIFS(Aprov!AC:AC,Aprov!$I:$I,"&lt;="&amp;EOMONTH(Aprov!$I$3+360,0),Aprov!$AW:$AW,Dados!$I1)</f>
        <v>0</v>
      </c>
      <c r="J53" s="15">
        <f>SUMIFS(Aprov!AC:AC,Aprov!$I:$I,"&lt;="&amp;EOMONTH(Aprov!$I$3+360,0),Aprov!$AW:$AW,Dados!$J1)</f>
        <v>0</v>
      </c>
      <c r="K53" s="15">
        <f>SUMIFS(Aprov!AC:AC,Aprov!$I:$I,"&lt;="&amp;EOMONTH(Aprov!$I$3+360,0),Aprov!$AW:$AW,Dados!$K1)</f>
        <v>0</v>
      </c>
      <c r="L53" s="15">
        <f>SUMIFS(Aprov!AC:AC,Aprov!$I:$I,"&lt;="&amp;EOMONTH(Aprov!$I$3+360,0),Aprov!$AW:$AW,Dados!$L1)</f>
        <v>0</v>
      </c>
      <c r="M53" s="15">
        <f>SUMIFS(Aprov!AC:AC,Aprov!$I:$I,"&lt;="&amp;EOMONTH(Aprov!$I$3+360,0),Aprov!$AW:$AW,Dados!$M1)</f>
        <v>0</v>
      </c>
      <c r="N53" s="15">
        <f>SUMIFS(Aprov!AC:AC,Aprov!$I:$I,"&lt;="&amp;EOMONTH(Aprov!$I$3+360,0),Aprov!$AW:$AW,Dados!$N1)</f>
        <v>0</v>
      </c>
      <c r="O53" s="15">
        <f>SUMIFS(Aprov!AC:AC,Aprov!$I:$I,"&lt;="&amp;EOMONTH(Aprov!$I$3+360,0),Aprov!$AW:$AW,Dados!$O1)</f>
        <v>0</v>
      </c>
      <c r="P53" s="15">
        <f>SUMIFS(Aprov!AC:AC,Aprov!$I:$I,"&lt;="&amp;EOMONTH(Aprov!$I$3+360,0),Aprov!$AW:$AW,Dados!$P1)</f>
        <v>0</v>
      </c>
      <c r="Q53" s="15">
        <f>SUMIFS(Aprov!AC:AC,Aprov!$I:$I,"&lt;="&amp;EOMONTH(Aprov!$I$3+360,0),Aprov!$AW:$AW,Dados!$Q1)</f>
        <v>0</v>
      </c>
      <c r="R53" s="15">
        <f>SUMIFS(Aprov!AC:AC,Aprov!$I:$I,"&lt;="&amp;EOMONTH(Aprov!$I$3+360,0),Aprov!$AW:$AW,Dados!$R1)</f>
        <v>0</v>
      </c>
      <c r="S53" s="15">
        <f>SUMIFS(Aprov!AC:AC,Aprov!$I:$I,"&lt;="&amp;EOMONTH(Aprov!$I$3+360,0),Aprov!$AW:$AW,Dados!$S1)</f>
        <v>0</v>
      </c>
      <c r="T53" s="15">
        <f>SUMIFS(Aprov!AC:AC,Aprov!$I:$I,"&lt;="&amp;EOMONTH(Aprov!$I$3+360,0),Aprov!$AW:$AW,Dados!$T1)</f>
        <v>0</v>
      </c>
      <c r="U53" s="15">
        <f>SUMIFS(Aprov!AC:AC,Aprov!$I:$I,"&lt;="&amp;EOMONTH(Aprov!$I$3+360,0),Aprov!$AW:$AW,Dados!$U1)</f>
        <v>0</v>
      </c>
      <c r="V53" s="15">
        <f>SUMIFS(Aprov!AC:AC,Aprov!$I:$I,"&lt;="&amp;EOMONTH(Aprov!$I$3+360,0),Aprov!$AW:$AW,Dados!$V1)</f>
        <v>0</v>
      </c>
      <c r="W53" s="15">
        <f>SUMIFS(Aprov!AC:AC,Aprov!$I:$I,"&lt;="&amp;EOMONTH(Aprov!$I$3+360,0),Aprov!$AW:$AW,Dados!$W1)</f>
        <v>0</v>
      </c>
      <c r="X53" s="15">
        <f>SUMIFS(Aprov!AC:AC,Aprov!$I:$I,"&lt;="&amp;EOMONTH(Aprov!$I$3+360,0),Aprov!$AW:$AW,Dados!$X1)</f>
        <v>0</v>
      </c>
      <c r="Y53" s="15">
        <f>SUMIFS(Aprov!AC:AC,Aprov!$I:$I,"&lt;="&amp;EOMONTH(Aprov!$I$3+360,0),Aprov!$AW:$AW,Dados!$Y1)</f>
        <v>0</v>
      </c>
      <c r="Z53" s="15">
        <f>SUMIFS(Aprov!AC:AC,Aprov!$I:$I,"&lt;="&amp;EOMONTH(Aprov!$I$3+360,0),Aprov!$AW:$AW,Dados!$Z1)</f>
        <v>0</v>
      </c>
      <c r="AA53" s="15">
        <f>SUMIFS(Aprov!AC:AC,Aprov!$I:$I,"&lt;="&amp;EOMONTH(Aprov!$I$3+360,0),Aprov!$AW:$AW,Dados!$AA1)</f>
        <v>0</v>
      </c>
      <c r="AB53" s="15">
        <f>SUMIFS(Aprov!AC:AC,Aprov!$I:$I,"&lt;="&amp;EOMONTH(Aprov!$I$3+360,0),Aprov!$AW:$AW,Dados!$AB1)</f>
        <v>0</v>
      </c>
      <c r="AC53" s="15">
        <f>SUMIFS(Aprov!AC:AC,Aprov!$I:$I,"&lt;="&amp;EOMONTH(Aprov!$I$3+360,0),Aprov!$AW:$AW,Dados!$AC1)</f>
        <v>0</v>
      </c>
      <c r="AD53" s="15">
        <f>SUMIFS(Aprov!AC:AC,Aprov!$I:$I,"&lt;="&amp;EOMONTH(Aprov!$I$3+360,0),Aprov!$AW:$AW,Dados!$AD1)</f>
        <v>0</v>
      </c>
      <c r="AE53" s="15">
        <f>SUMIFS(Aprov!AC:AC,Aprov!$I:$I,"&lt;="&amp;EOMONTH(Aprov!$I$3+360,0),Aprov!$AW:$AW,Dados!$AE1)</f>
        <v>0</v>
      </c>
      <c r="AF53" s="15">
        <f>SUMIFS(Aprov!AC:AC,Aprov!$I:$I,"&lt;="&amp;EOMONTH(Aprov!$I$3+360,0),Aprov!$AW:$AW,Dados!$AF1)</f>
        <v>0</v>
      </c>
      <c r="AG53" s="15">
        <f>SUMIFS(Aprov!AC:AC,Aprov!$I:$I,"&lt;="&amp;EOMONTH(Aprov!$I$3+360,0),Aprov!$AW:$AW,Dados!$AG1)</f>
        <v>0</v>
      </c>
      <c r="AH53" s="15">
        <f>SUMIFS(Aprov!AC:AC,Aprov!$I:$I,"&lt;="&amp;EOMONTH(Aprov!$I$3+360,0),Aprov!$AW:$AW,Dados!$AH1)</f>
        <v>0</v>
      </c>
      <c r="AI53" s="15">
        <f>SUMIFS(Aprov!AC:AC,Aprov!$I:$I,"&lt;="&amp;EOMONTH(Aprov!$I$3+360,0),Aprov!$AW:$AW,Dados!$AI1)</f>
        <v>0</v>
      </c>
      <c r="AJ53" s="15">
        <f>SUMIFS(Aprov!AC:AC,Aprov!$I:$I,"&lt;="&amp;EOMONTH(Aprov!$I$3+360,0),Aprov!$AW:$AW,Dados!$AJ1)</f>
        <v>0</v>
      </c>
      <c r="AK53" s="33">
        <f>SUMIFS(Aprov!AC:AC,Aprov!$I:$I,"&lt;="&amp;EOMONTH(Aprov!$I$3+360,0),Aprov!$AW:$AW,Dados!$AK1)</f>
        <v>0</v>
      </c>
      <c r="AL53" s="15">
        <f>SUMIFS(Aprov!AC:AC,Aprov!$I:$I,"&lt;="&amp;EOMONTH(Aprov!$I$3+360,0),Aprov!$AW:$AW,Dados!$AL1)</f>
        <v>0</v>
      </c>
      <c r="AM53" s="15">
        <f>SUMIFS(Aprov!AC:AC,Aprov!$I:$I,"&lt;="&amp;EOMONTH(Aprov!$I$3+360,0),Aprov!$AW:$AW,Dados!$AM1)</f>
        <v>0</v>
      </c>
      <c r="AN53" s="15">
        <f>SUMIFS(Aprov!AC:AC,Aprov!$I:$I,"&lt;="&amp;EOMONTH(Aprov!$I$3+360,0),Aprov!$AW:$AW,Dados!$AN1)</f>
        <v>0</v>
      </c>
      <c r="AO53" s="15">
        <f>SUMIFS(Aprov!AC:AC,Aprov!$I:$I,"&lt;="&amp;EOMONTH(Aprov!$I$3+360,0),Aprov!$AW:$AW,Dados!$AO1)</f>
        <v>0</v>
      </c>
      <c r="AP53" s="15">
        <f>SUMIFS(Aprov!AC:AC,Aprov!$I:$I,"&lt;="&amp;EOMONTH(Aprov!$I$3+360,0),Aprov!$AW:$AW,Dados!$AP1)</f>
        <v>0</v>
      </c>
      <c r="AQ53" s="33">
        <f>SUMIFS(Aprov!AC:AC,Aprov!$I:$I,"&lt;="&amp;EOMONTH(Aprov!$I$3+360,0),Aprov!$AW:$AW,Dados!$AQ1)</f>
        <v>0</v>
      </c>
      <c r="AR53" s="15">
        <f>SUMIFS(Aprov!AC:AC,Aprov!$I:$I,"&lt;="&amp;EOMONTH(Aprov!$I$3+360,0),Aprov!$AW:$AW,Dados!$AR1)</f>
        <v>0</v>
      </c>
      <c r="AS53" s="15">
        <f>SUMIFS(Aprov!AC:AC,Aprov!$I:$I,"&lt;="&amp;EOMONTH(Aprov!$I$3+360,0),Aprov!$AW:$AW,Dados!$AS1)</f>
        <v>0</v>
      </c>
      <c r="AT53" s="15">
        <f>SUMIFS(Aprov!AC:AC,Aprov!$I:$I,"&lt;="&amp;EOMONTH(Aprov!$I$3+360,0),Aprov!$AW:$AW,Dados!$AT1)</f>
        <v>0</v>
      </c>
      <c r="AU53" s="15">
        <f>SUMIFS(Aprov!AC:AC,Aprov!$I:$I,"&lt;="&amp;EOMONTH(Aprov!$I$3+360,0),Aprov!$AW:$AW,Dados!$AU1)</f>
        <v>0</v>
      </c>
      <c r="AV53" s="15">
        <f>SUMIFS(Aprov!AC:AC,Aprov!$I:$I,"&lt;="&amp;EOMONTH(Aprov!$I$3+360,0),Aprov!$AW:$AW,Dados!$AV1)</f>
        <v>0</v>
      </c>
      <c r="AW53" s="15">
        <f>SUMIFS(Aprov!AC:AC,Aprov!$I:$I,"&lt;="&amp;EOMONTH(Aprov!$I$3+360,0),Aprov!$AW:$AW,Dados!$AW1)</f>
        <v>0</v>
      </c>
      <c r="AX53" s="15">
        <f>SUMIFS(Aprov!AC:AC,Aprov!$I:$I,"&lt;="&amp;EOMONTH(Aprov!$I$3+360,0),Aprov!$AW:$AW,Dados!$AX1)</f>
        <v>0</v>
      </c>
      <c r="AY53" s="15">
        <f>SUMIFS(Aprov!AC:AC,Aprov!$I:$I,"&lt;="&amp;EOMONTH(Aprov!$I$3+360,0),Aprov!$AW:$AW,Dados!$AY1)</f>
        <v>0</v>
      </c>
      <c r="AZ53" s="15">
        <f>SUMIFS(Aprov!AC:AC,Aprov!$I:$I,"&lt;="&amp;EOMONTH(Aprov!$I$3+360,0),Aprov!$AW:$AW,Dados!$AZ1)</f>
        <v>0</v>
      </c>
      <c r="BA53" s="15">
        <f>SUMIFS(Aprov!AC:AC,Aprov!$I:$I,"&lt;="&amp;EOMONTH(Aprov!$I$3+360,0),Aprov!$AW:$AW,Dados!$BA1)</f>
        <v>0</v>
      </c>
      <c r="BB53" s="15">
        <f>SUMIFS(Aprov!AC:AC,Aprov!$I:$I,"&lt;="&amp;EOMONTH(Aprov!$I$3+360,0),Aprov!$AW:$AW,Dados!$BB1)</f>
        <v>0</v>
      </c>
      <c r="BC53" s="15">
        <f>SUMIFS(Aprov!AC:AC,Aprov!$I:$I,"&lt;="&amp;EOMONTH(Aprov!$I$3+360,0),Aprov!$AW:$AW,Dados!$BC1)</f>
        <v>0</v>
      </c>
      <c r="BD53" s="15">
        <f>SUMIFS(Aprov!AC:AC,Aprov!$I:$I,"&lt;="&amp;EOMONTH(Aprov!$I$3+360,0),Aprov!$AW:$AW,Dados!$BD1)</f>
        <v>0</v>
      </c>
      <c r="BF53" s="15">
        <f>SUMIFS(Aprov!AC:AC,Aprov!$I:$I,"&gt;="&amp;BF1,Aprov!$I:$I,"&lt;="&amp;EOMONTH($BF1,0))</f>
        <v>0</v>
      </c>
      <c r="BG53" s="15">
        <f>SUMIFS(Aprov!AC:AC,Aprov!$I:$I,"&gt;="&amp;BG1,Aprov!$I:$I,"&lt;="&amp;EOMONTH($BG1,0))</f>
        <v>0</v>
      </c>
      <c r="BH53" s="15">
        <f>SUMIFS(Aprov!AC:AC,Aprov!$I:$I,"&gt;="&amp;BH1,Aprov!$I:$I,"&lt;="&amp;EOMONTH($BH1,0))</f>
        <v>0</v>
      </c>
      <c r="BI53" s="15">
        <f>SUMIFS(Aprov!AC:AC,Aprov!$I:$I,"&gt;="&amp;BI1,Aprov!$I:$I,"&lt;="&amp;EOMONTH($BI1,0))</f>
        <v>0</v>
      </c>
      <c r="BJ53" s="15">
        <f>SUMIFS(Aprov!AC:AC,Aprov!$I:$I,"&gt;="&amp;BJ1,Aprov!$I:$I,"&lt;="&amp;EOMONTH($BJ1,0))</f>
        <v>0</v>
      </c>
      <c r="BK53" s="15">
        <f>SUMIFS(Aprov!AC:AC,Aprov!$I:$I,"&gt;="&amp;BK1,Aprov!$I:$I,"&lt;="&amp;EOMONTH($BK1,0))</f>
        <v>0</v>
      </c>
      <c r="BL53" s="15">
        <f>SUMIFS(Aprov!AC:AC,Aprov!$I:$I,"&gt;="&amp;BL1,Aprov!$I:$I,"&lt;="&amp;EOMONTH($BL1,0))</f>
        <v>0</v>
      </c>
      <c r="BM53" s="15">
        <f>SUMIFS(Aprov!AC:AC,Aprov!$I:$I,"&gt;="&amp;BM1,Aprov!$I:$I,"&lt;="&amp;EOMONTH($BM1,0))</f>
        <v>0</v>
      </c>
      <c r="BN53" s="15">
        <f>SUMIFS(Aprov!AC:AC,Aprov!$I:$I,"&gt;="&amp;BN1,Aprov!$I:$I,"&lt;="&amp;EOMONTH($BN1,0))</f>
        <v>0</v>
      </c>
      <c r="BO53" s="15">
        <f>SUMIFS(Aprov!AC:AC,Aprov!$I:$I,"&gt;="&amp;BO1,Aprov!$I:$I,"&lt;="&amp;EOMONTH($BO1,0))</f>
        <v>0</v>
      </c>
      <c r="BP53" s="15">
        <f>SUMIFS(Aprov!AC:AC,Aprov!$I:$I,"&gt;="&amp;BP1,Aprov!$I:$I,"&lt;="&amp;EOMONTH($BP1,0))</f>
        <v>0</v>
      </c>
      <c r="BQ53" s="15">
        <f>SUMIFS(Aprov!AC:AC,Aprov!$I:$I,"&gt;="&amp;BQ1,Aprov!$I:$I,"&lt;="&amp;EOMONTH($BQ1,0))</f>
        <v>0</v>
      </c>
    </row>
    <row r="54" spans="1:69" outlineLevel="1" x14ac:dyDescent="0.15">
      <c r="A54" s="12" t="s">
        <v>54</v>
      </c>
      <c r="B54" s="14" t="str">
        <f>OvoTotal!AD2</f>
        <v>AAA 1 001</v>
      </c>
      <c r="C54" s="15">
        <f>SUMIFS(Aprov!AD:AD,Aprov!$I:$I,"&lt;="&amp;EOMONTH(Aprov!$I$3+360,0),Aprov!$AW:$AW,Dados!$C1)</f>
        <v>0</v>
      </c>
      <c r="D54" s="15">
        <f>SUMIFS(Aprov!AD:AD,Aprov!$I:$I,"&lt;="&amp;EOMONTH(Aprov!$I$3+360,0),Aprov!$AW:$AW,Dados!$D1)</f>
        <v>0</v>
      </c>
      <c r="E54" s="15">
        <f>SUMIFS(Aprov!AD:AD,Aprov!$I:$I,"&lt;="&amp;EOMONTH(Aprov!$I$3+360,0),Aprov!$AW:$AW,Dados!$E1)</f>
        <v>0</v>
      </c>
      <c r="F54" s="15">
        <f>SUMIFS(Aprov!AD:AD,Aprov!$I:$I,"&lt;="&amp;EOMONTH(Aprov!$I$3+360,0),Aprov!$AW:$AW,Dados!$F1)</f>
        <v>0</v>
      </c>
      <c r="G54" s="15">
        <f>SUMIFS(Aprov!AD:AD,Aprov!$I:$I,"&lt;="&amp;EOMONTH(Aprov!$I$3+360,0),Aprov!$AW:$AW,Dados!$G1)</f>
        <v>0</v>
      </c>
      <c r="H54" s="15">
        <f>SUMIFS(Aprov!AD:AD,Aprov!$I:$I,"&lt;="&amp;EOMONTH(Aprov!$I$3+360,0),Aprov!$AW:$AW,Dados!$H1)</f>
        <v>0</v>
      </c>
      <c r="I54" s="15">
        <f>SUMIFS(Aprov!AD:AD,Aprov!$I:$I,"&lt;="&amp;EOMONTH(Aprov!$I$3+360,0),Aprov!$AW:$AW,Dados!$I1)</f>
        <v>0</v>
      </c>
      <c r="J54" s="15">
        <f>SUMIFS(Aprov!AD:AD,Aprov!$I:$I,"&lt;="&amp;EOMONTH(Aprov!$I$3+360,0),Aprov!$AW:$AW,Dados!$J1)</f>
        <v>0</v>
      </c>
      <c r="K54" s="15">
        <f>SUMIFS(Aprov!AD:AD,Aprov!$I:$I,"&lt;="&amp;EOMONTH(Aprov!$I$3+360,0),Aprov!$AW:$AW,Dados!$K1)</f>
        <v>0</v>
      </c>
      <c r="L54" s="15">
        <f>SUMIFS(Aprov!AD:AD,Aprov!$I:$I,"&lt;="&amp;EOMONTH(Aprov!$I$3+360,0),Aprov!$AW:$AW,Dados!$L1)</f>
        <v>0</v>
      </c>
      <c r="M54" s="15">
        <f>SUMIFS(Aprov!AD:AD,Aprov!$I:$I,"&lt;="&amp;EOMONTH(Aprov!$I$3+360,0),Aprov!$AW:$AW,Dados!$M1)</f>
        <v>0</v>
      </c>
      <c r="N54" s="15">
        <f>SUMIFS(Aprov!AD:AD,Aprov!$I:$I,"&lt;="&amp;EOMONTH(Aprov!$I$3+360,0),Aprov!$AW:$AW,Dados!$N1)</f>
        <v>0</v>
      </c>
      <c r="O54" s="15">
        <f>SUMIFS(Aprov!AD:AD,Aprov!$I:$I,"&lt;="&amp;EOMONTH(Aprov!$I$3+360,0),Aprov!$AW:$AW,Dados!$O1)</f>
        <v>0</v>
      </c>
      <c r="P54" s="15">
        <f>SUMIFS(Aprov!AD:AD,Aprov!$I:$I,"&lt;="&amp;EOMONTH(Aprov!$I$3+360,0),Aprov!$AW:$AW,Dados!$P1)</f>
        <v>0</v>
      </c>
      <c r="Q54" s="15">
        <f>SUMIFS(Aprov!AD:AD,Aprov!$I:$I,"&lt;="&amp;EOMONTH(Aprov!$I$3+360,0),Aprov!$AW:$AW,Dados!$Q1)</f>
        <v>0</v>
      </c>
      <c r="R54" s="15">
        <f>SUMIFS(Aprov!AD:AD,Aprov!$I:$I,"&lt;="&amp;EOMONTH(Aprov!$I$3+360,0),Aprov!$AW:$AW,Dados!$R1)</f>
        <v>0</v>
      </c>
      <c r="S54" s="15">
        <f>SUMIFS(Aprov!AD:AD,Aprov!$I:$I,"&lt;="&amp;EOMONTH(Aprov!$I$3+360,0),Aprov!$AW:$AW,Dados!$S1)</f>
        <v>0</v>
      </c>
      <c r="T54" s="15">
        <f>SUMIFS(Aprov!AD:AD,Aprov!$I:$I,"&lt;="&amp;EOMONTH(Aprov!$I$3+360,0),Aprov!$AW:$AW,Dados!$T1)</f>
        <v>0</v>
      </c>
      <c r="U54" s="15">
        <f>SUMIFS(Aprov!AD:AD,Aprov!$I:$I,"&lt;="&amp;EOMONTH(Aprov!$I$3+360,0),Aprov!$AW:$AW,Dados!$U1)</f>
        <v>0</v>
      </c>
      <c r="V54" s="15">
        <f>SUMIFS(Aprov!AD:AD,Aprov!$I:$I,"&lt;="&amp;EOMONTH(Aprov!$I$3+360,0),Aprov!$AW:$AW,Dados!$V1)</f>
        <v>0</v>
      </c>
      <c r="W54" s="15">
        <f>SUMIFS(Aprov!AD:AD,Aprov!$I:$I,"&lt;="&amp;EOMONTH(Aprov!$I$3+360,0),Aprov!$AW:$AW,Dados!$W1)</f>
        <v>0</v>
      </c>
      <c r="X54" s="15">
        <f>SUMIFS(Aprov!AD:AD,Aprov!$I:$I,"&lt;="&amp;EOMONTH(Aprov!$I$3+360,0),Aprov!$AW:$AW,Dados!$X1)</f>
        <v>0</v>
      </c>
      <c r="Y54" s="15">
        <f>SUMIFS(Aprov!AD:AD,Aprov!$I:$I,"&lt;="&amp;EOMONTH(Aprov!$I$3+360,0),Aprov!$AW:$AW,Dados!$Y1)</f>
        <v>0</v>
      </c>
      <c r="Z54" s="15">
        <f>SUMIFS(Aprov!AD:AD,Aprov!$I:$I,"&lt;="&amp;EOMONTH(Aprov!$I$3+360,0),Aprov!$AW:$AW,Dados!$Z1)</f>
        <v>0</v>
      </c>
      <c r="AA54" s="15">
        <f>SUMIFS(Aprov!AD:AD,Aprov!$I:$I,"&lt;="&amp;EOMONTH(Aprov!$I$3+360,0),Aprov!$AW:$AW,Dados!$AA1)</f>
        <v>0</v>
      </c>
      <c r="AB54" s="15">
        <f>SUMIFS(Aprov!AD:AD,Aprov!$I:$I,"&lt;="&amp;EOMONTH(Aprov!$I$3+360,0),Aprov!$AW:$AW,Dados!$AB1)</f>
        <v>0</v>
      </c>
      <c r="AC54" s="15">
        <f>SUMIFS(Aprov!AD:AD,Aprov!$I:$I,"&lt;="&amp;EOMONTH(Aprov!$I$3+360,0),Aprov!$AW:$AW,Dados!$AC1)</f>
        <v>0</v>
      </c>
      <c r="AD54" s="15">
        <f>SUMIFS(Aprov!AD:AD,Aprov!$I:$I,"&lt;="&amp;EOMONTH(Aprov!$I$3+360,0),Aprov!$AW:$AW,Dados!$AD1)</f>
        <v>0</v>
      </c>
      <c r="AE54" s="15">
        <f>SUMIFS(Aprov!AD:AD,Aprov!$I:$I,"&lt;="&amp;EOMONTH(Aprov!$I$3+360,0),Aprov!$AW:$AW,Dados!$AE1)</f>
        <v>0</v>
      </c>
      <c r="AF54" s="15">
        <f>SUMIFS(Aprov!AD:AD,Aprov!$I:$I,"&lt;="&amp;EOMONTH(Aprov!$I$3+360,0),Aprov!$AW:$AW,Dados!$AF1)</f>
        <v>0</v>
      </c>
      <c r="AG54" s="15">
        <f>SUMIFS(Aprov!AD:AD,Aprov!$I:$I,"&lt;="&amp;EOMONTH(Aprov!$I$3+360,0),Aprov!$AW:$AW,Dados!$AG1)</f>
        <v>0</v>
      </c>
      <c r="AH54" s="15">
        <f>SUMIFS(Aprov!AD:AD,Aprov!$I:$I,"&lt;="&amp;EOMONTH(Aprov!$I$3+360,0),Aprov!$AW:$AW,Dados!$AH1)</f>
        <v>0</v>
      </c>
      <c r="AI54" s="15">
        <f>SUMIFS(Aprov!AD:AD,Aprov!$I:$I,"&lt;="&amp;EOMONTH(Aprov!$I$3+360,0),Aprov!$AW:$AW,Dados!$AI1)</f>
        <v>0</v>
      </c>
      <c r="AJ54" s="15">
        <f>SUMIFS(Aprov!AD:AD,Aprov!$I:$I,"&lt;="&amp;EOMONTH(Aprov!$I$3+360,0),Aprov!$AW:$AW,Dados!$AJ1)</f>
        <v>0</v>
      </c>
      <c r="AK54" s="33">
        <f>SUMIFS(Aprov!AD:AD,Aprov!$I:$I,"&lt;="&amp;EOMONTH(Aprov!$I$3+360,0),Aprov!$AW:$AW,Dados!$AK1)</f>
        <v>0</v>
      </c>
      <c r="AL54" s="15">
        <f>SUMIFS(Aprov!AD:AD,Aprov!$I:$I,"&lt;="&amp;EOMONTH(Aprov!$I$3+360,0),Aprov!$AW:$AW,Dados!$AL1)</f>
        <v>0</v>
      </c>
      <c r="AM54" s="15">
        <f>SUMIFS(Aprov!AD:AD,Aprov!$I:$I,"&lt;="&amp;EOMONTH(Aprov!$I$3+360,0),Aprov!$AW:$AW,Dados!$AM1)</f>
        <v>0</v>
      </c>
      <c r="AN54" s="15">
        <f>SUMIFS(Aprov!AD:AD,Aprov!$I:$I,"&lt;="&amp;EOMONTH(Aprov!$I$3+360,0),Aprov!$AW:$AW,Dados!$AN1)</f>
        <v>0</v>
      </c>
      <c r="AO54" s="15">
        <f>SUMIFS(Aprov!AD:AD,Aprov!$I:$I,"&lt;="&amp;EOMONTH(Aprov!$I$3+360,0),Aprov!$AW:$AW,Dados!$AO1)</f>
        <v>0</v>
      </c>
      <c r="AP54" s="15">
        <f>SUMIFS(Aprov!AD:AD,Aprov!$I:$I,"&lt;="&amp;EOMONTH(Aprov!$I$3+360,0),Aprov!$AW:$AW,Dados!$AP1)</f>
        <v>0</v>
      </c>
      <c r="AQ54" s="33">
        <f>SUMIFS(Aprov!AD:AD,Aprov!$I:$I,"&lt;="&amp;EOMONTH(Aprov!$I$3+360,0),Aprov!$AW:$AW,Dados!$AQ1)</f>
        <v>0</v>
      </c>
      <c r="AR54" s="15">
        <f>SUMIFS(Aprov!AD:AD,Aprov!$I:$I,"&lt;="&amp;EOMONTH(Aprov!$I$3+360,0),Aprov!$AW:$AW,Dados!$AR1)</f>
        <v>0</v>
      </c>
      <c r="AS54" s="15">
        <f>SUMIFS(Aprov!AD:AD,Aprov!$I:$I,"&lt;="&amp;EOMONTH(Aprov!$I$3+360,0),Aprov!$AW:$AW,Dados!$AS1)</f>
        <v>0</v>
      </c>
      <c r="AT54" s="15">
        <f>SUMIFS(Aprov!AD:AD,Aprov!$I:$I,"&lt;="&amp;EOMONTH(Aprov!$I$3+360,0),Aprov!$AW:$AW,Dados!$AT1)</f>
        <v>0</v>
      </c>
      <c r="AU54" s="15">
        <f>SUMIFS(Aprov!AD:AD,Aprov!$I:$I,"&lt;="&amp;EOMONTH(Aprov!$I$3+360,0),Aprov!$AW:$AW,Dados!$AU1)</f>
        <v>0</v>
      </c>
      <c r="AV54" s="15">
        <f>SUMIFS(Aprov!AD:AD,Aprov!$I:$I,"&lt;="&amp;EOMONTH(Aprov!$I$3+360,0),Aprov!$AW:$AW,Dados!$AV1)</f>
        <v>0</v>
      </c>
      <c r="AW54" s="15">
        <f>SUMIFS(Aprov!AD:AD,Aprov!$I:$I,"&lt;="&amp;EOMONTH(Aprov!$I$3+360,0),Aprov!$AW:$AW,Dados!$AW1)</f>
        <v>0</v>
      </c>
      <c r="AX54" s="15">
        <f>SUMIFS(Aprov!AD:AD,Aprov!$I:$I,"&lt;="&amp;EOMONTH(Aprov!$I$3+360,0),Aprov!$AW:$AW,Dados!$AX1)</f>
        <v>0</v>
      </c>
      <c r="AY54" s="15">
        <f>SUMIFS(Aprov!AD:AD,Aprov!$I:$I,"&lt;="&amp;EOMONTH(Aprov!$I$3+360,0),Aprov!$AW:$AW,Dados!$AY1)</f>
        <v>0</v>
      </c>
      <c r="AZ54" s="15">
        <f>SUMIFS(Aprov!AD:AD,Aprov!$I:$I,"&lt;="&amp;EOMONTH(Aprov!$I$3+360,0),Aprov!$AW:$AW,Dados!$AZ1)</f>
        <v>0</v>
      </c>
      <c r="BA54" s="15">
        <f>SUMIFS(Aprov!AD:AD,Aprov!$I:$I,"&lt;="&amp;EOMONTH(Aprov!$I$3+360,0),Aprov!$AW:$AW,Dados!$BA1)</f>
        <v>0</v>
      </c>
      <c r="BB54" s="15">
        <f>SUMIFS(Aprov!AD:AD,Aprov!$I:$I,"&lt;="&amp;EOMONTH(Aprov!$I$3+360,0),Aprov!$AW:$AW,Dados!$BB1)</f>
        <v>0</v>
      </c>
      <c r="BC54" s="15">
        <f>SUMIFS(Aprov!AD:AD,Aprov!$I:$I,"&lt;="&amp;EOMONTH(Aprov!$I$3+360,0),Aprov!$AW:$AW,Dados!$BC1)</f>
        <v>0</v>
      </c>
      <c r="BD54" s="15">
        <f>SUMIFS(Aprov!AD:AD,Aprov!$I:$I,"&lt;="&amp;EOMONTH(Aprov!$I$3+360,0),Aprov!$AW:$AW,Dados!$BD1)</f>
        <v>0</v>
      </c>
      <c r="BF54" s="15">
        <f>SUMIFS(Aprov!AD:AD,Aprov!$I:$I,"&gt;="&amp;BF1,Aprov!$I:$I,"&lt;="&amp;EOMONTH($BF1,0))</f>
        <v>0</v>
      </c>
      <c r="BG54" s="15">
        <f>SUMIFS(Aprov!AD:AD,Aprov!$I:$I,"&gt;="&amp;BG1,Aprov!$I:$I,"&lt;="&amp;EOMONTH($BG1,0))</f>
        <v>0</v>
      </c>
      <c r="BH54" s="15">
        <f>SUMIFS(Aprov!AD:AD,Aprov!$I:$I,"&gt;="&amp;BH1,Aprov!$I:$I,"&lt;="&amp;EOMONTH($BH1,0))</f>
        <v>0</v>
      </c>
      <c r="BI54" s="15">
        <f>SUMIFS(Aprov!AD:AD,Aprov!$I:$I,"&gt;="&amp;BI1,Aprov!$I:$I,"&lt;="&amp;EOMONTH($BI1,0))</f>
        <v>0</v>
      </c>
      <c r="BJ54" s="15">
        <f>SUMIFS(Aprov!AD:AD,Aprov!$I:$I,"&gt;="&amp;BJ1,Aprov!$I:$I,"&lt;="&amp;EOMONTH($BJ1,0))</f>
        <v>0</v>
      </c>
      <c r="BK54" s="15">
        <f>SUMIFS(Aprov!AD:AD,Aprov!$I:$I,"&gt;="&amp;BK1,Aprov!$I:$I,"&lt;="&amp;EOMONTH($BK1,0))</f>
        <v>0</v>
      </c>
      <c r="BL54" s="15">
        <f>SUMIFS(Aprov!AD:AD,Aprov!$I:$I,"&gt;="&amp;BL1,Aprov!$I:$I,"&lt;="&amp;EOMONTH($BL1,0))</f>
        <v>0</v>
      </c>
      <c r="BM54" s="15">
        <f>SUMIFS(Aprov!AD:AD,Aprov!$I:$I,"&gt;="&amp;BM1,Aprov!$I:$I,"&lt;="&amp;EOMONTH($BM1,0))</f>
        <v>0</v>
      </c>
      <c r="BN54" s="15">
        <f>SUMIFS(Aprov!AD:AD,Aprov!$I:$I,"&gt;="&amp;BN1,Aprov!$I:$I,"&lt;="&amp;EOMONTH($BN1,0))</f>
        <v>0</v>
      </c>
      <c r="BO54" s="15">
        <f>SUMIFS(Aprov!AD:AD,Aprov!$I:$I,"&gt;="&amp;BO1,Aprov!$I:$I,"&lt;="&amp;EOMONTH($BO1,0))</f>
        <v>0</v>
      </c>
      <c r="BP54" s="15">
        <f>SUMIFS(Aprov!AD:AD,Aprov!$I:$I,"&gt;="&amp;BP1,Aprov!$I:$I,"&lt;="&amp;EOMONTH($BP1,0))</f>
        <v>0</v>
      </c>
      <c r="BQ54" s="15">
        <f>SUMIFS(Aprov!AD:AD,Aprov!$I:$I,"&gt;="&amp;BQ1,Aprov!$I:$I,"&lt;="&amp;EOMONTH($BQ1,0))</f>
        <v>0</v>
      </c>
    </row>
    <row r="55" spans="1:69" outlineLevel="1" x14ac:dyDescent="0.15">
      <c r="A55" s="12" t="s">
        <v>54</v>
      </c>
      <c r="B55" s="14" t="str">
        <f>OvoTotal!AE2</f>
        <v>AAA 1 001</v>
      </c>
      <c r="C55" s="15">
        <f>SUMIFS(Aprov!AE:AE,Aprov!$I:$I,"&lt;="&amp;EOMONTH(Aprov!$I$3+360,0),Aprov!$AW:$AW,Dados!$C1)</f>
        <v>0</v>
      </c>
      <c r="D55" s="15">
        <f>SUMIFS(Aprov!AE:AE,Aprov!$I:$I,"&lt;="&amp;EOMONTH(Aprov!$I$3+360,0),Aprov!$AW:$AW,Dados!$D1)</f>
        <v>0</v>
      </c>
      <c r="E55" s="15">
        <f>SUMIFS(Aprov!AE:AE,Aprov!$I:$I,"&lt;="&amp;EOMONTH(Aprov!$I$3+360,0),Aprov!$AW:$AW,Dados!$E1)</f>
        <v>0</v>
      </c>
      <c r="F55" s="15">
        <f>SUMIFS(Aprov!AE:AE,Aprov!$I:$I,"&lt;="&amp;EOMONTH(Aprov!$I$3+360,0),Aprov!$AW:$AW,Dados!$F1)</f>
        <v>0</v>
      </c>
      <c r="G55" s="15">
        <f>SUMIFS(Aprov!AE:AE,Aprov!$I:$I,"&lt;="&amp;EOMONTH(Aprov!$I$3+360,0),Aprov!$AW:$AW,Dados!$G1)</f>
        <v>0</v>
      </c>
      <c r="H55" s="15">
        <f>SUMIFS(Aprov!AE:AE,Aprov!$I:$I,"&lt;="&amp;EOMONTH(Aprov!$I$3+360,0),Aprov!$AW:$AW,Dados!$H1)</f>
        <v>0</v>
      </c>
      <c r="I55" s="15">
        <f>SUMIFS(Aprov!AE:AE,Aprov!$I:$I,"&lt;="&amp;EOMONTH(Aprov!$I$3+360,0),Aprov!$AW:$AW,Dados!$I1)</f>
        <v>0</v>
      </c>
      <c r="J55" s="15">
        <f>SUMIFS(Aprov!AE:AE,Aprov!$I:$I,"&lt;="&amp;EOMONTH(Aprov!$I$3+360,0),Aprov!$AW:$AW,Dados!$J1)</f>
        <v>0</v>
      </c>
      <c r="K55" s="15">
        <f>SUMIFS(Aprov!AE:AE,Aprov!$I:$I,"&lt;="&amp;EOMONTH(Aprov!$I$3+360,0),Aprov!$AW:$AW,Dados!$K1)</f>
        <v>0</v>
      </c>
      <c r="L55" s="15">
        <f>SUMIFS(Aprov!AE:AE,Aprov!$I:$I,"&lt;="&amp;EOMONTH(Aprov!$I$3+360,0),Aprov!$AW:$AW,Dados!$L1)</f>
        <v>0</v>
      </c>
      <c r="M55" s="15">
        <f>SUMIFS(Aprov!AE:AE,Aprov!$I:$I,"&lt;="&amp;EOMONTH(Aprov!$I$3+360,0),Aprov!$AW:$AW,Dados!$M1)</f>
        <v>0</v>
      </c>
      <c r="N55" s="15">
        <f>SUMIFS(Aprov!AE:AE,Aprov!$I:$I,"&lt;="&amp;EOMONTH(Aprov!$I$3+360,0),Aprov!$AW:$AW,Dados!$N1)</f>
        <v>0</v>
      </c>
      <c r="O55" s="15">
        <f>SUMIFS(Aprov!AE:AE,Aprov!$I:$I,"&lt;="&amp;EOMONTH(Aprov!$I$3+360,0),Aprov!$AW:$AW,Dados!$O1)</f>
        <v>0</v>
      </c>
      <c r="P55" s="15">
        <f>SUMIFS(Aprov!AE:AE,Aprov!$I:$I,"&lt;="&amp;EOMONTH(Aprov!$I$3+360,0),Aprov!$AW:$AW,Dados!$P1)</f>
        <v>0</v>
      </c>
      <c r="Q55" s="15">
        <f>SUMIFS(Aprov!AE:AE,Aprov!$I:$I,"&lt;="&amp;EOMONTH(Aprov!$I$3+360,0),Aprov!$AW:$AW,Dados!$Q1)</f>
        <v>0</v>
      </c>
      <c r="R55" s="15">
        <f>SUMIFS(Aprov!AE:AE,Aprov!$I:$I,"&lt;="&amp;EOMONTH(Aprov!$I$3+360,0),Aprov!$AW:$AW,Dados!$R1)</f>
        <v>0</v>
      </c>
      <c r="S55" s="15">
        <f>SUMIFS(Aprov!AE:AE,Aprov!$I:$I,"&lt;="&amp;EOMONTH(Aprov!$I$3+360,0),Aprov!$AW:$AW,Dados!$S1)</f>
        <v>0</v>
      </c>
      <c r="T55" s="15">
        <f>SUMIFS(Aprov!AE:AE,Aprov!$I:$I,"&lt;="&amp;EOMONTH(Aprov!$I$3+360,0),Aprov!$AW:$AW,Dados!$T1)</f>
        <v>0</v>
      </c>
      <c r="U55" s="15">
        <f>SUMIFS(Aprov!AE:AE,Aprov!$I:$I,"&lt;="&amp;EOMONTH(Aprov!$I$3+360,0),Aprov!$AW:$AW,Dados!$U1)</f>
        <v>0</v>
      </c>
      <c r="V55" s="15">
        <f>SUMIFS(Aprov!AE:AE,Aprov!$I:$I,"&lt;="&amp;EOMONTH(Aprov!$I$3+360,0),Aprov!$AW:$AW,Dados!$V1)</f>
        <v>0</v>
      </c>
      <c r="W55" s="15">
        <f>SUMIFS(Aprov!AE:AE,Aprov!$I:$I,"&lt;="&amp;EOMONTH(Aprov!$I$3+360,0),Aprov!$AW:$AW,Dados!$W1)</f>
        <v>0</v>
      </c>
      <c r="X55" s="15">
        <f>SUMIFS(Aprov!AE:AE,Aprov!$I:$I,"&lt;="&amp;EOMONTH(Aprov!$I$3+360,0),Aprov!$AW:$AW,Dados!$X1)</f>
        <v>0</v>
      </c>
      <c r="Y55" s="15">
        <f>SUMIFS(Aprov!AE:AE,Aprov!$I:$I,"&lt;="&amp;EOMONTH(Aprov!$I$3+360,0),Aprov!$AW:$AW,Dados!$Y1)</f>
        <v>0</v>
      </c>
      <c r="Z55" s="15">
        <f>SUMIFS(Aprov!AE:AE,Aprov!$I:$I,"&lt;="&amp;EOMONTH(Aprov!$I$3+360,0),Aprov!$AW:$AW,Dados!$Z1)</f>
        <v>0</v>
      </c>
      <c r="AA55" s="15">
        <f>SUMIFS(Aprov!AE:AE,Aprov!$I:$I,"&lt;="&amp;EOMONTH(Aprov!$I$3+360,0),Aprov!$AW:$AW,Dados!$AA1)</f>
        <v>0</v>
      </c>
      <c r="AB55" s="15">
        <f>SUMIFS(Aprov!AE:AE,Aprov!$I:$I,"&lt;="&amp;EOMONTH(Aprov!$I$3+360,0),Aprov!$AW:$AW,Dados!$AB1)</f>
        <v>0</v>
      </c>
      <c r="AC55" s="15">
        <f>SUMIFS(Aprov!AE:AE,Aprov!$I:$I,"&lt;="&amp;EOMONTH(Aprov!$I$3+360,0),Aprov!$AW:$AW,Dados!$AC1)</f>
        <v>0</v>
      </c>
      <c r="AD55" s="15">
        <f>SUMIFS(Aprov!AE:AE,Aprov!$I:$I,"&lt;="&amp;EOMONTH(Aprov!$I$3+360,0),Aprov!$AW:$AW,Dados!$AD1)</f>
        <v>0</v>
      </c>
      <c r="AE55" s="15">
        <f>SUMIFS(Aprov!AE:AE,Aprov!$I:$I,"&lt;="&amp;EOMONTH(Aprov!$I$3+360,0),Aprov!$AW:$AW,Dados!$AE1)</f>
        <v>0</v>
      </c>
      <c r="AF55" s="15">
        <f>SUMIFS(Aprov!AE:AE,Aprov!$I:$I,"&lt;="&amp;EOMONTH(Aprov!$I$3+360,0),Aprov!$AW:$AW,Dados!$AF1)</f>
        <v>0</v>
      </c>
      <c r="AG55" s="15">
        <f>SUMIFS(Aprov!AE:AE,Aprov!$I:$I,"&lt;="&amp;EOMONTH(Aprov!$I$3+360,0),Aprov!$AW:$AW,Dados!$AG1)</f>
        <v>0</v>
      </c>
      <c r="AH55" s="15">
        <f>SUMIFS(Aprov!AE:AE,Aprov!$I:$I,"&lt;="&amp;EOMONTH(Aprov!$I$3+360,0),Aprov!$AW:$AW,Dados!$AH1)</f>
        <v>0</v>
      </c>
      <c r="AI55" s="15">
        <f>SUMIFS(Aprov!AE:AE,Aprov!$I:$I,"&lt;="&amp;EOMONTH(Aprov!$I$3+360,0),Aprov!$AW:$AW,Dados!$AI1)</f>
        <v>0</v>
      </c>
      <c r="AJ55" s="15">
        <f>SUMIFS(Aprov!AE:AE,Aprov!$I:$I,"&lt;="&amp;EOMONTH(Aprov!$I$3+360,0),Aprov!$AW:$AW,Dados!$AJ1)</f>
        <v>0</v>
      </c>
      <c r="AK55" s="33">
        <f>SUMIFS(Aprov!AE:AE,Aprov!$I:$I,"&lt;="&amp;EOMONTH(Aprov!$I$3+360,0),Aprov!$AW:$AW,Dados!$AK1)</f>
        <v>0</v>
      </c>
      <c r="AL55" s="15">
        <f>SUMIFS(Aprov!AE:AE,Aprov!$I:$I,"&lt;="&amp;EOMONTH(Aprov!$I$3+360,0),Aprov!$AW:$AW,Dados!$AL1)</f>
        <v>0</v>
      </c>
      <c r="AM55" s="15">
        <f>SUMIFS(Aprov!AE:AE,Aprov!$I:$I,"&lt;="&amp;EOMONTH(Aprov!$I$3+360,0),Aprov!$AW:$AW,Dados!$AM1)</f>
        <v>0</v>
      </c>
      <c r="AN55" s="15">
        <f>SUMIFS(Aprov!AE:AE,Aprov!$I:$I,"&lt;="&amp;EOMONTH(Aprov!$I$3+360,0),Aprov!$AW:$AW,Dados!$AN1)</f>
        <v>0</v>
      </c>
      <c r="AO55" s="15">
        <f>SUMIFS(Aprov!AE:AE,Aprov!$I:$I,"&lt;="&amp;EOMONTH(Aprov!$I$3+360,0),Aprov!$AW:$AW,Dados!$AO1)</f>
        <v>0</v>
      </c>
      <c r="AP55" s="15">
        <f>SUMIFS(Aprov!AE:AE,Aprov!$I:$I,"&lt;="&amp;EOMONTH(Aprov!$I$3+360,0),Aprov!$AW:$AW,Dados!$AP1)</f>
        <v>0</v>
      </c>
      <c r="AQ55" s="33">
        <f>SUMIFS(Aprov!AE:AE,Aprov!$I:$I,"&lt;="&amp;EOMONTH(Aprov!$I$3+360,0),Aprov!$AW:$AW,Dados!$AQ1)</f>
        <v>0</v>
      </c>
      <c r="AR55" s="15">
        <f>SUMIFS(Aprov!AE:AE,Aprov!$I:$I,"&lt;="&amp;EOMONTH(Aprov!$I$3+360,0),Aprov!$AW:$AW,Dados!$AR1)</f>
        <v>0</v>
      </c>
      <c r="AS55" s="15">
        <f>SUMIFS(Aprov!AE:AE,Aprov!$I:$I,"&lt;="&amp;EOMONTH(Aprov!$I$3+360,0),Aprov!$AW:$AW,Dados!$AS1)</f>
        <v>0</v>
      </c>
      <c r="AT55" s="15">
        <f>SUMIFS(Aprov!AE:AE,Aprov!$I:$I,"&lt;="&amp;EOMONTH(Aprov!$I$3+360,0),Aprov!$AW:$AW,Dados!$AT1)</f>
        <v>0</v>
      </c>
      <c r="AU55" s="15">
        <f>SUMIFS(Aprov!AE:AE,Aprov!$I:$I,"&lt;="&amp;EOMONTH(Aprov!$I$3+360,0),Aprov!$AW:$AW,Dados!$AU1)</f>
        <v>0</v>
      </c>
      <c r="AV55" s="15">
        <f>SUMIFS(Aprov!AE:AE,Aprov!$I:$I,"&lt;="&amp;EOMONTH(Aprov!$I$3+360,0),Aprov!$AW:$AW,Dados!$AV1)</f>
        <v>0</v>
      </c>
      <c r="AW55" s="15">
        <f>SUMIFS(Aprov!AE:AE,Aprov!$I:$I,"&lt;="&amp;EOMONTH(Aprov!$I$3+360,0),Aprov!$AW:$AW,Dados!$AW1)</f>
        <v>0</v>
      </c>
      <c r="AX55" s="15">
        <f>SUMIFS(Aprov!AE:AE,Aprov!$I:$I,"&lt;="&amp;EOMONTH(Aprov!$I$3+360,0),Aprov!$AW:$AW,Dados!$AX1)</f>
        <v>0</v>
      </c>
      <c r="AY55" s="15">
        <f>SUMIFS(Aprov!AE:AE,Aprov!$I:$I,"&lt;="&amp;EOMONTH(Aprov!$I$3+360,0),Aprov!$AW:$AW,Dados!$AY1)</f>
        <v>0</v>
      </c>
      <c r="AZ55" s="15">
        <f>SUMIFS(Aprov!AE:AE,Aprov!$I:$I,"&lt;="&amp;EOMONTH(Aprov!$I$3+360,0),Aprov!$AW:$AW,Dados!$AZ1)</f>
        <v>0</v>
      </c>
      <c r="BA55" s="15">
        <f>SUMIFS(Aprov!AE:AE,Aprov!$I:$I,"&lt;="&amp;EOMONTH(Aprov!$I$3+360,0),Aprov!$AW:$AW,Dados!$BA1)</f>
        <v>0</v>
      </c>
      <c r="BB55" s="15">
        <f>SUMIFS(Aprov!AE:AE,Aprov!$I:$I,"&lt;="&amp;EOMONTH(Aprov!$I$3+360,0),Aprov!$AW:$AW,Dados!$BB1)</f>
        <v>0</v>
      </c>
      <c r="BC55" s="15">
        <f>SUMIFS(Aprov!AE:AE,Aprov!$I:$I,"&lt;="&amp;EOMONTH(Aprov!$I$3+360,0),Aprov!$AW:$AW,Dados!$BC1)</f>
        <v>0</v>
      </c>
      <c r="BD55" s="15">
        <f>SUMIFS(Aprov!AE:AE,Aprov!$I:$I,"&lt;="&amp;EOMONTH(Aprov!$I$3+360,0),Aprov!$AW:$AW,Dados!$BD1)</f>
        <v>0</v>
      </c>
      <c r="BF55" s="15">
        <f>SUMIFS(Aprov!AE:AE,Aprov!$I:$I,"&gt;="&amp;BF1,Aprov!$I:$I,"&lt;="&amp;EOMONTH($BF1,0))</f>
        <v>0</v>
      </c>
      <c r="BG55" s="15">
        <f>SUMIFS(Aprov!AE:AE,Aprov!$I:$I,"&gt;="&amp;BG1,Aprov!$I:$I,"&lt;="&amp;EOMONTH($BG1,0))</f>
        <v>0</v>
      </c>
      <c r="BH55" s="15">
        <f>SUMIFS(Aprov!AE:AE,Aprov!$I:$I,"&gt;="&amp;BH1,Aprov!$I:$I,"&lt;="&amp;EOMONTH($BH1,0))</f>
        <v>0</v>
      </c>
      <c r="BI55" s="15">
        <f>SUMIFS(Aprov!AE:AE,Aprov!$I:$I,"&gt;="&amp;BI1,Aprov!$I:$I,"&lt;="&amp;EOMONTH($BI1,0))</f>
        <v>0</v>
      </c>
      <c r="BJ55" s="15">
        <f>SUMIFS(Aprov!AE:AE,Aprov!$I:$I,"&gt;="&amp;BJ1,Aprov!$I:$I,"&lt;="&amp;EOMONTH($BJ1,0))</f>
        <v>0</v>
      </c>
      <c r="BK55" s="15">
        <f>SUMIFS(Aprov!AE:AE,Aprov!$I:$I,"&gt;="&amp;BK1,Aprov!$I:$I,"&lt;="&amp;EOMONTH($BK1,0))</f>
        <v>0</v>
      </c>
      <c r="BL55" s="15">
        <f>SUMIFS(Aprov!AE:AE,Aprov!$I:$I,"&gt;="&amp;BL1,Aprov!$I:$I,"&lt;="&amp;EOMONTH($BL1,0))</f>
        <v>0</v>
      </c>
      <c r="BM55" s="15">
        <f>SUMIFS(Aprov!AE:AE,Aprov!$I:$I,"&gt;="&amp;BM1,Aprov!$I:$I,"&lt;="&amp;EOMONTH($BM1,0))</f>
        <v>0</v>
      </c>
      <c r="BN55" s="15">
        <f>SUMIFS(Aprov!AE:AE,Aprov!$I:$I,"&gt;="&amp;BN1,Aprov!$I:$I,"&lt;="&amp;EOMONTH($BN1,0))</f>
        <v>0</v>
      </c>
      <c r="BO55" s="15">
        <f>SUMIFS(Aprov!AE:AE,Aprov!$I:$I,"&gt;="&amp;BO1,Aprov!$I:$I,"&lt;="&amp;EOMONTH($BO1,0))</f>
        <v>0</v>
      </c>
      <c r="BP55" s="15">
        <f>SUMIFS(Aprov!AE:AE,Aprov!$I:$I,"&gt;="&amp;BP1,Aprov!$I:$I,"&lt;="&amp;EOMONTH($BP1,0))</f>
        <v>0</v>
      </c>
      <c r="BQ55" s="15">
        <f>SUMIFS(Aprov!AE:AE,Aprov!$I:$I,"&gt;="&amp;BQ1,Aprov!$I:$I,"&lt;="&amp;EOMONTH($BQ1,0))</f>
        <v>0</v>
      </c>
    </row>
    <row r="56" spans="1:69" outlineLevel="1" x14ac:dyDescent="0.15">
      <c r="A56" s="12" t="s">
        <v>54</v>
      </c>
      <c r="B56" s="14" t="str">
        <f>OvoTotal!AF2</f>
        <v>AAA 1 001</v>
      </c>
      <c r="C56" s="15">
        <f>SUMIFS(Aprov!AF:AF,Aprov!$I:$I,"&lt;="&amp;EOMONTH(Aprov!$I$3+360,0),Aprov!$AW:$AW,Dados!$C1)</f>
        <v>0</v>
      </c>
      <c r="D56" s="15">
        <f>SUMIFS(Aprov!AF:AF,Aprov!$I:$I,"&lt;="&amp;EOMONTH(Aprov!$I$3+360,0),Aprov!$AW:$AW,Dados!$D1)</f>
        <v>0</v>
      </c>
      <c r="E56" s="15">
        <f>SUMIFS(Aprov!AF:AF,Aprov!$I:$I,"&lt;="&amp;EOMONTH(Aprov!$I$3+360,0),Aprov!$AW:$AW,Dados!$E1)</f>
        <v>0</v>
      </c>
      <c r="F56" s="15">
        <f>SUMIFS(Aprov!AF:AF,Aprov!$I:$I,"&lt;="&amp;EOMONTH(Aprov!$I$3+360,0),Aprov!$AW:$AW,Dados!$F1)</f>
        <v>0</v>
      </c>
      <c r="G56" s="15">
        <f>SUMIFS(Aprov!AF:AF,Aprov!$I:$I,"&lt;="&amp;EOMONTH(Aprov!$I$3+360,0),Aprov!$AW:$AW,Dados!$G1)</f>
        <v>0</v>
      </c>
      <c r="H56" s="15">
        <f>SUMIFS(Aprov!AF:AF,Aprov!$I:$I,"&lt;="&amp;EOMONTH(Aprov!$I$3+360,0),Aprov!$AW:$AW,Dados!$H1)</f>
        <v>0</v>
      </c>
      <c r="I56" s="15">
        <f>SUMIFS(Aprov!AF:AF,Aprov!$I:$I,"&lt;="&amp;EOMONTH(Aprov!$I$3+360,0),Aprov!$AW:$AW,Dados!$I1)</f>
        <v>0</v>
      </c>
      <c r="J56" s="15">
        <f>SUMIFS(Aprov!AF:AF,Aprov!$I:$I,"&lt;="&amp;EOMONTH(Aprov!$I$3+360,0),Aprov!$AW:$AW,Dados!$J1)</f>
        <v>0</v>
      </c>
      <c r="K56" s="15">
        <f>SUMIFS(Aprov!AF:AF,Aprov!$I:$I,"&lt;="&amp;EOMONTH(Aprov!$I$3+360,0),Aprov!$AW:$AW,Dados!$K1)</f>
        <v>0</v>
      </c>
      <c r="L56" s="15">
        <f>SUMIFS(Aprov!AF:AF,Aprov!$I:$I,"&lt;="&amp;EOMONTH(Aprov!$I$3+360,0),Aprov!$AW:$AW,Dados!$L1)</f>
        <v>0</v>
      </c>
      <c r="M56" s="15">
        <f>SUMIFS(Aprov!AF:AF,Aprov!$I:$I,"&lt;="&amp;EOMONTH(Aprov!$I$3+360,0),Aprov!$AW:$AW,Dados!$M1)</f>
        <v>0</v>
      </c>
      <c r="N56" s="15">
        <f>SUMIFS(Aprov!AF:AF,Aprov!$I:$I,"&lt;="&amp;EOMONTH(Aprov!$I$3+360,0),Aprov!$AW:$AW,Dados!$N1)</f>
        <v>0</v>
      </c>
      <c r="O56" s="15">
        <f>SUMIFS(Aprov!AF:AF,Aprov!$I:$I,"&lt;="&amp;EOMONTH(Aprov!$I$3+360,0),Aprov!$AW:$AW,Dados!$O1)</f>
        <v>0</v>
      </c>
      <c r="P56" s="15">
        <f>SUMIFS(Aprov!AF:AF,Aprov!$I:$I,"&lt;="&amp;EOMONTH(Aprov!$I$3+360,0),Aprov!$AW:$AW,Dados!$P1)</f>
        <v>0</v>
      </c>
      <c r="Q56" s="15">
        <f>SUMIFS(Aprov!AF:AF,Aprov!$I:$I,"&lt;="&amp;EOMONTH(Aprov!$I$3+360,0),Aprov!$AW:$AW,Dados!$Q1)</f>
        <v>0</v>
      </c>
      <c r="R56" s="15">
        <f>SUMIFS(Aprov!AF:AF,Aprov!$I:$I,"&lt;="&amp;EOMONTH(Aprov!$I$3+360,0),Aprov!$AW:$AW,Dados!$R1)</f>
        <v>0</v>
      </c>
      <c r="S56" s="15">
        <f>SUMIFS(Aprov!AF:AF,Aprov!$I:$I,"&lt;="&amp;EOMONTH(Aprov!$I$3+360,0),Aprov!$AW:$AW,Dados!$S1)</f>
        <v>0</v>
      </c>
      <c r="T56" s="15">
        <f>SUMIFS(Aprov!AF:AF,Aprov!$I:$I,"&lt;="&amp;EOMONTH(Aprov!$I$3+360,0),Aprov!$AW:$AW,Dados!$T1)</f>
        <v>0</v>
      </c>
      <c r="U56" s="15">
        <f>SUMIFS(Aprov!AF:AF,Aprov!$I:$I,"&lt;="&amp;EOMONTH(Aprov!$I$3+360,0),Aprov!$AW:$AW,Dados!$U1)</f>
        <v>0</v>
      </c>
      <c r="V56" s="15">
        <f>SUMIFS(Aprov!AF:AF,Aprov!$I:$I,"&lt;="&amp;EOMONTH(Aprov!$I$3+360,0),Aprov!$AW:$AW,Dados!$V1)</f>
        <v>0</v>
      </c>
      <c r="W56" s="15">
        <f>SUMIFS(Aprov!AF:AF,Aprov!$I:$I,"&lt;="&amp;EOMONTH(Aprov!$I$3+360,0),Aprov!$AW:$AW,Dados!$W1)</f>
        <v>0</v>
      </c>
      <c r="X56" s="15">
        <f>SUMIFS(Aprov!AF:AF,Aprov!$I:$I,"&lt;="&amp;EOMONTH(Aprov!$I$3+360,0),Aprov!$AW:$AW,Dados!$X1)</f>
        <v>0</v>
      </c>
      <c r="Y56" s="15">
        <f>SUMIFS(Aprov!AF:AF,Aprov!$I:$I,"&lt;="&amp;EOMONTH(Aprov!$I$3+360,0),Aprov!$AW:$AW,Dados!$Y1)</f>
        <v>0</v>
      </c>
      <c r="Z56" s="15">
        <f>SUMIFS(Aprov!AF:AF,Aprov!$I:$I,"&lt;="&amp;EOMONTH(Aprov!$I$3+360,0),Aprov!$AW:$AW,Dados!$Z1)</f>
        <v>0</v>
      </c>
      <c r="AA56" s="15">
        <f>SUMIFS(Aprov!AF:AF,Aprov!$I:$I,"&lt;="&amp;EOMONTH(Aprov!$I$3+360,0),Aprov!$AW:$AW,Dados!$AA1)</f>
        <v>0</v>
      </c>
      <c r="AB56" s="15">
        <f>SUMIFS(Aprov!AF:AF,Aprov!$I:$I,"&lt;="&amp;EOMONTH(Aprov!$I$3+360,0),Aprov!$AW:$AW,Dados!$AB1)</f>
        <v>0</v>
      </c>
      <c r="AC56" s="15">
        <f>SUMIFS(Aprov!AF:AF,Aprov!$I:$I,"&lt;="&amp;EOMONTH(Aprov!$I$3+360,0),Aprov!$AW:$AW,Dados!$AC1)</f>
        <v>0</v>
      </c>
      <c r="AD56" s="15">
        <f>SUMIFS(Aprov!AF:AF,Aprov!$I:$I,"&lt;="&amp;EOMONTH(Aprov!$I$3+360,0),Aprov!$AW:$AW,Dados!$AD1)</f>
        <v>0</v>
      </c>
      <c r="AE56" s="15">
        <f>SUMIFS(Aprov!AF:AF,Aprov!$I:$I,"&lt;="&amp;EOMONTH(Aprov!$I$3+360,0),Aprov!$AW:$AW,Dados!$AE1)</f>
        <v>0</v>
      </c>
      <c r="AF56" s="15">
        <f>SUMIFS(Aprov!AF:AF,Aprov!$I:$I,"&lt;="&amp;EOMONTH(Aprov!$I$3+360,0),Aprov!$AW:$AW,Dados!$AF1)</f>
        <v>0</v>
      </c>
      <c r="AG56" s="15">
        <f>SUMIFS(Aprov!AF:AF,Aprov!$I:$I,"&lt;="&amp;EOMONTH(Aprov!$I$3+360,0),Aprov!$AW:$AW,Dados!$AG1)</f>
        <v>0</v>
      </c>
      <c r="AH56" s="15">
        <f>SUMIFS(Aprov!AF:AF,Aprov!$I:$I,"&lt;="&amp;EOMONTH(Aprov!$I$3+360,0),Aprov!$AW:$AW,Dados!$AH1)</f>
        <v>0</v>
      </c>
      <c r="AI56" s="15">
        <f>SUMIFS(Aprov!AF:AF,Aprov!$I:$I,"&lt;="&amp;EOMONTH(Aprov!$I$3+360,0),Aprov!$AW:$AW,Dados!$AI1)</f>
        <v>0</v>
      </c>
      <c r="AJ56" s="15">
        <f>SUMIFS(Aprov!AF:AF,Aprov!$I:$I,"&lt;="&amp;EOMONTH(Aprov!$I$3+360,0),Aprov!$AW:$AW,Dados!$AJ1)</f>
        <v>0</v>
      </c>
      <c r="AK56" s="33">
        <f>SUMIFS(Aprov!AF:AF,Aprov!$I:$I,"&lt;="&amp;EOMONTH(Aprov!$I$3+360,0),Aprov!$AW:$AW,Dados!$AK1)</f>
        <v>0</v>
      </c>
      <c r="AL56" s="15">
        <f>SUMIFS(Aprov!AF:AF,Aprov!$I:$I,"&lt;="&amp;EOMONTH(Aprov!$I$3+360,0),Aprov!$AW:$AW,Dados!$AL1)</f>
        <v>0</v>
      </c>
      <c r="AM56" s="15">
        <f>SUMIFS(Aprov!AF:AF,Aprov!$I:$I,"&lt;="&amp;EOMONTH(Aprov!$I$3+360,0),Aprov!$AW:$AW,Dados!$AM1)</f>
        <v>0</v>
      </c>
      <c r="AN56" s="15">
        <f>SUMIFS(Aprov!AF:AF,Aprov!$I:$I,"&lt;="&amp;EOMONTH(Aprov!$I$3+360,0),Aprov!$AW:$AW,Dados!$AN1)</f>
        <v>0</v>
      </c>
      <c r="AO56" s="15">
        <f>SUMIFS(Aprov!AF:AF,Aprov!$I:$I,"&lt;="&amp;EOMONTH(Aprov!$I$3+360,0),Aprov!$AW:$AW,Dados!$AO1)</f>
        <v>0</v>
      </c>
      <c r="AP56" s="15">
        <f>SUMIFS(Aprov!AF:AF,Aprov!$I:$I,"&lt;="&amp;EOMONTH(Aprov!$I$3+360,0),Aprov!$AW:$AW,Dados!$AP1)</f>
        <v>0</v>
      </c>
      <c r="AQ56" s="33">
        <f>SUMIFS(Aprov!AF:AF,Aprov!$I:$I,"&lt;="&amp;EOMONTH(Aprov!$I$3+360,0),Aprov!$AW:$AW,Dados!$AQ1)</f>
        <v>0</v>
      </c>
      <c r="AR56" s="15">
        <f>SUMIFS(Aprov!AF:AF,Aprov!$I:$I,"&lt;="&amp;EOMONTH(Aprov!$I$3+360,0),Aprov!$AW:$AW,Dados!$AR1)</f>
        <v>0</v>
      </c>
      <c r="AS56" s="15">
        <f>SUMIFS(Aprov!AF:AF,Aprov!$I:$I,"&lt;="&amp;EOMONTH(Aprov!$I$3+360,0),Aprov!$AW:$AW,Dados!$AS1)</f>
        <v>0</v>
      </c>
      <c r="AT56" s="15">
        <f>SUMIFS(Aprov!AF:AF,Aprov!$I:$I,"&lt;="&amp;EOMONTH(Aprov!$I$3+360,0),Aprov!$AW:$AW,Dados!$AT1)</f>
        <v>0</v>
      </c>
      <c r="AU56" s="15">
        <f>SUMIFS(Aprov!AF:AF,Aprov!$I:$I,"&lt;="&amp;EOMONTH(Aprov!$I$3+360,0),Aprov!$AW:$AW,Dados!$AU1)</f>
        <v>0</v>
      </c>
      <c r="AV56" s="15">
        <f>SUMIFS(Aprov!AF:AF,Aprov!$I:$I,"&lt;="&amp;EOMONTH(Aprov!$I$3+360,0),Aprov!$AW:$AW,Dados!$AV1)</f>
        <v>0</v>
      </c>
      <c r="AW56" s="15">
        <f>SUMIFS(Aprov!AF:AF,Aprov!$I:$I,"&lt;="&amp;EOMONTH(Aprov!$I$3+360,0),Aprov!$AW:$AW,Dados!$AW1)</f>
        <v>0</v>
      </c>
      <c r="AX56" s="15">
        <f>SUMIFS(Aprov!AF:AF,Aprov!$I:$I,"&lt;="&amp;EOMONTH(Aprov!$I$3+360,0),Aprov!$AW:$AW,Dados!$AX1)</f>
        <v>0</v>
      </c>
      <c r="AY56" s="15">
        <f>SUMIFS(Aprov!AF:AF,Aprov!$I:$I,"&lt;="&amp;EOMONTH(Aprov!$I$3+360,0),Aprov!$AW:$AW,Dados!$AY1)</f>
        <v>0</v>
      </c>
      <c r="AZ56" s="15">
        <f>SUMIFS(Aprov!AF:AF,Aprov!$I:$I,"&lt;="&amp;EOMONTH(Aprov!$I$3+360,0),Aprov!$AW:$AW,Dados!$AZ1)</f>
        <v>0</v>
      </c>
      <c r="BA56" s="15">
        <f>SUMIFS(Aprov!AF:AF,Aprov!$I:$I,"&lt;="&amp;EOMONTH(Aprov!$I$3+360,0),Aprov!$AW:$AW,Dados!$BA1)</f>
        <v>0</v>
      </c>
      <c r="BB56" s="15">
        <f>SUMIFS(Aprov!AF:AF,Aprov!$I:$I,"&lt;="&amp;EOMONTH(Aprov!$I$3+360,0),Aprov!$AW:$AW,Dados!$BB1)</f>
        <v>0</v>
      </c>
      <c r="BC56" s="15">
        <f>SUMIFS(Aprov!AF:AF,Aprov!$I:$I,"&lt;="&amp;EOMONTH(Aprov!$I$3+360,0),Aprov!$AW:$AW,Dados!$BC1)</f>
        <v>0</v>
      </c>
      <c r="BD56" s="15">
        <f>SUMIFS(Aprov!AF:AF,Aprov!$I:$I,"&lt;="&amp;EOMONTH(Aprov!$I$3+360,0),Aprov!$AW:$AW,Dados!$BD1)</f>
        <v>0</v>
      </c>
      <c r="BF56" s="15">
        <f>SUMIFS(Aprov!AF:AF,Aprov!$I:$I,"&gt;="&amp;BF1,Aprov!$I:$I,"&lt;="&amp;EOMONTH($BF1,0))</f>
        <v>0</v>
      </c>
      <c r="BG56" s="15">
        <f>SUMIFS(Aprov!AF:AF,Aprov!$I:$I,"&gt;="&amp;BG1,Aprov!$I:$I,"&lt;="&amp;EOMONTH($BG1,0))</f>
        <v>0</v>
      </c>
      <c r="BH56" s="15">
        <f>SUMIFS(Aprov!AF:AF,Aprov!$I:$I,"&gt;="&amp;BH1,Aprov!$I:$I,"&lt;="&amp;EOMONTH($BH1,0))</f>
        <v>0</v>
      </c>
      <c r="BI56" s="15">
        <f>SUMIFS(Aprov!AF:AF,Aprov!$I:$I,"&gt;="&amp;BI1,Aprov!$I:$I,"&lt;="&amp;EOMONTH($BI1,0))</f>
        <v>0</v>
      </c>
      <c r="BJ56" s="15">
        <f>SUMIFS(Aprov!AF:AF,Aprov!$I:$I,"&gt;="&amp;BJ1,Aprov!$I:$I,"&lt;="&amp;EOMONTH($BJ1,0))</f>
        <v>0</v>
      </c>
      <c r="BK56" s="15">
        <f>SUMIFS(Aprov!AF:AF,Aprov!$I:$I,"&gt;="&amp;BK1,Aprov!$I:$I,"&lt;="&amp;EOMONTH($BK1,0))</f>
        <v>0</v>
      </c>
      <c r="BL56" s="15">
        <f>SUMIFS(Aprov!AF:AF,Aprov!$I:$I,"&gt;="&amp;BL1,Aprov!$I:$I,"&lt;="&amp;EOMONTH($BL1,0))</f>
        <v>0</v>
      </c>
      <c r="BM56" s="15">
        <f>SUMIFS(Aprov!AF:AF,Aprov!$I:$I,"&gt;="&amp;BM1,Aprov!$I:$I,"&lt;="&amp;EOMONTH($BM1,0))</f>
        <v>0</v>
      </c>
      <c r="BN56" s="15">
        <f>SUMIFS(Aprov!AF:AF,Aprov!$I:$I,"&gt;="&amp;BN1,Aprov!$I:$I,"&lt;="&amp;EOMONTH($BN1,0))</f>
        <v>0</v>
      </c>
      <c r="BO56" s="15">
        <f>SUMIFS(Aprov!AF:AF,Aprov!$I:$I,"&gt;="&amp;BO1,Aprov!$I:$I,"&lt;="&amp;EOMONTH($BO1,0))</f>
        <v>0</v>
      </c>
      <c r="BP56" s="15">
        <f>SUMIFS(Aprov!AF:AF,Aprov!$I:$I,"&gt;="&amp;BP1,Aprov!$I:$I,"&lt;="&amp;EOMONTH($BP1,0))</f>
        <v>0</v>
      </c>
      <c r="BQ56" s="15">
        <f>SUMIFS(Aprov!AF:AF,Aprov!$I:$I,"&gt;="&amp;BQ1,Aprov!$I:$I,"&lt;="&amp;EOMONTH($BQ1,0))</f>
        <v>0</v>
      </c>
    </row>
    <row r="57" spans="1:69" outlineLevel="1" x14ac:dyDescent="0.15">
      <c r="A57" s="12" t="s">
        <v>54</v>
      </c>
      <c r="B57" s="14" t="str">
        <f>OvoTotal!AG2</f>
        <v>AAA 1 001</v>
      </c>
      <c r="C57" s="15">
        <f>SUMIFS(Aprov!AG:AG,Aprov!$I:$I,"&lt;="&amp;EOMONTH(Aprov!$I$3+360,0),Aprov!$AW:$AW,Dados!$C1)</f>
        <v>0</v>
      </c>
      <c r="D57" s="15">
        <f>SUMIFS(Aprov!AG:AG,Aprov!$I:$I,"&lt;="&amp;EOMONTH(Aprov!$I$3+360,0),Aprov!$AW:$AW,Dados!$D1)</f>
        <v>0</v>
      </c>
      <c r="E57" s="15">
        <f>SUMIFS(Aprov!AG:AG,Aprov!$I:$I,"&lt;="&amp;EOMONTH(Aprov!$I$3+360,0),Aprov!$AW:$AW,Dados!$E1)</f>
        <v>0</v>
      </c>
      <c r="F57" s="15">
        <f>SUMIFS(Aprov!AG:AG,Aprov!$I:$I,"&lt;="&amp;EOMONTH(Aprov!$I$3+360,0),Aprov!$AW:$AW,Dados!$F1)</f>
        <v>0</v>
      </c>
      <c r="G57" s="15">
        <f>SUMIFS(Aprov!AG:AG,Aprov!$I:$I,"&lt;="&amp;EOMONTH(Aprov!$I$3+360,0),Aprov!$AW:$AW,Dados!$G1)</f>
        <v>0</v>
      </c>
      <c r="H57" s="15">
        <f>SUMIFS(Aprov!AG:AG,Aprov!$I:$I,"&lt;="&amp;EOMONTH(Aprov!$I$3+360,0),Aprov!$AW:$AW,Dados!$H1)</f>
        <v>0</v>
      </c>
      <c r="I57" s="15">
        <f>SUMIFS(Aprov!AG:AG,Aprov!$I:$I,"&lt;="&amp;EOMONTH(Aprov!$I$3+360,0),Aprov!$AW:$AW,Dados!$I1)</f>
        <v>0</v>
      </c>
      <c r="J57" s="15">
        <f>SUMIFS(Aprov!AG:AG,Aprov!$I:$I,"&lt;="&amp;EOMONTH(Aprov!$I$3+360,0),Aprov!$AW:$AW,Dados!$J1)</f>
        <v>0</v>
      </c>
      <c r="K57" s="15">
        <f>SUMIFS(Aprov!AG:AG,Aprov!$I:$I,"&lt;="&amp;EOMONTH(Aprov!$I$3+360,0),Aprov!$AW:$AW,Dados!$K1)</f>
        <v>0</v>
      </c>
      <c r="L57" s="15">
        <f>SUMIFS(Aprov!AG:AG,Aprov!$I:$I,"&lt;="&amp;EOMONTH(Aprov!$I$3+360,0),Aprov!$AW:$AW,Dados!$L1)</f>
        <v>0</v>
      </c>
      <c r="M57" s="15">
        <f>SUMIFS(Aprov!AG:AG,Aprov!$I:$I,"&lt;="&amp;EOMONTH(Aprov!$I$3+360,0),Aprov!$AW:$AW,Dados!$M1)</f>
        <v>0</v>
      </c>
      <c r="N57" s="15">
        <f>SUMIFS(Aprov!AG:AG,Aprov!$I:$I,"&lt;="&amp;EOMONTH(Aprov!$I$3+360,0),Aprov!$AW:$AW,Dados!$N1)</f>
        <v>0</v>
      </c>
      <c r="O57" s="15">
        <f>SUMIFS(Aprov!AG:AG,Aprov!$I:$I,"&lt;="&amp;EOMONTH(Aprov!$I$3+360,0),Aprov!$AW:$AW,Dados!$O1)</f>
        <v>0</v>
      </c>
      <c r="P57" s="15">
        <f>SUMIFS(Aprov!AG:AG,Aprov!$I:$I,"&lt;="&amp;EOMONTH(Aprov!$I$3+360,0),Aprov!$AW:$AW,Dados!$P1)</f>
        <v>0</v>
      </c>
      <c r="Q57" s="15">
        <f>SUMIFS(Aprov!AG:AG,Aprov!$I:$I,"&lt;="&amp;EOMONTH(Aprov!$I$3+360,0),Aprov!$AW:$AW,Dados!$Q1)</f>
        <v>0</v>
      </c>
      <c r="R57" s="15">
        <f>SUMIFS(Aprov!AG:AG,Aprov!$I:$I,"&lt;="&amp;EOMONTH(Aprov!$I$3+360,0),Aprov!$AW:$AW,Dados!$R1)</f>
        <v>0</v>
      </c>
      <c r="S57" s="15">
        <f>SUMIFS(Aprov!AG:AG,Aprov!$I:$I,"&lt;="&amp;EOMONTH(Aprov!$I$3+360,0),Aprov!$AW:$AW,Dados!$S1)</f>
        <v>0</v>
      </c>
      <c r="T57" s="15">
        <f>SUMIFS(Aprov!AG:AG,Aprov!$I:$I,"&lt;="&amp;EOMONTH(Aprov!$I$3+360,0),Aprov!$AW:$AW,Dados!$T1)</f>
        <v>0</v>
      </c>
      <c r="U57" s="15">
        <f>SUMIFS(Aprov!AG:AG,Aprov!$I:$I,"&lt;="&amp;EOMONTH(Aprov!$I$3+360,0),Aprov!$AW:$AW,Dados!$U1)</f>
        <v>0</v>
      </c>
      <c r="V57" s="15">
        <f>SUMIFS(Aprov!AG:AG,Aprov!$I:$I,"&lt;="&amp;EOMONTH(Aprov!$I$3+360,0),Aprov!$AW:$AW,Dados!$V1)</f>
        <v>0</v>
      </c>
      <c r="W57" s="15">
        <f>SUMIFS(Aprov!AG:AG,Aprov!$I:$I,"&lt;="&amp;EOMONTH(Aprov!$I$3+360,0),Aprov!$AW:$AW,Dados!$W1)</f>
        <v>0</v>
      </c>
      <c r="X57" s="15">
        <f>SUMIFS(Aprov!AG:AG,Aprov!$I:$I,"&lt;="&amp;EOMONTH(Aprov!$I$3+360,0),Aprov!$AW:$AW,Dados!$X1)</f>
        <v>0</v>
      </c>
      <c r="Y57" s="15">
        <f>SUMIFS(Aprov!AG:AG,Aprov!$I:$I,"&lt;="&amp;EOMONTH(Aprov!$I$3+360,0),Aprov!$AW:$AW,Dados!$Y1)</f>
        <v>0</v>
      </c>
      <c r="Z57" s="15">
        <f>SUMIFS(Aprov!AG:AG,Aprov!$I:$I,"&lt;="&amp;EOMONTH(Aprov!$I$3+360,0),Aprov!$AW:$AW,Dados!$Z1)</f>
        <v>0</v>
      </c>
      <c r="AA57" s="15">
        <f>SUMIFS(Aprov!AG:AG,Aprov!$I:$I,"&lt;="&amp;EOMONTH(Aprov!$I$3+360,0),Aprov!$AW:$AW,Dados!$AA1)</f>
        <v>0</v>
      </c>
      <c r="AB57" s="15">
        <f>SUMIFS(Aprov!AG:AG,Aprov!$I:$I,"&lt;="&amp;EOMONTH(Aprov!$I$3+360,0),Aprov!$AW:$AW,Dados!$AB1)</f>
        <v>0</v>
      </c>
      <c r="AC57" s="15">
        <f>SUMIFS(Aprov!AG:AG,Aprov!$I:$I,"&lt;="&amp;EOMONTH(Aprov!$I$3+360,0),Aprov!$AW:$AW,Dados!$AC1)</f>
        <v>0</v>
      </c>
      <c r="AD57" s="15">
        <f>SUMIFS(Aprov!AG:AG,Aprov!$I:$I,"&lt;="&amp;EOMONTH(Aprov!$I$3+360,0),Aprov!$AW:$AW,Dados!$AD1)</f>
        <v>0</v>
      </c>
      <c r="AE57" s="15">
        <f>SUMIFS(Aprov!AG:AG,Aprov!$I:$I,"&lt;="&amp;EOMONTH(Aprov!$I$3+360,0),Aprov!$AW:$AW,Dados!$AE1)</f>
        <v>0</v>
      </c>
      <c r="AF57" s="15">
        <f>SUMIFS(Aprov!AG:AG,Aprov!$I:$I,"&lt;="&amp;EOMONTH(Aprov!$I$3+360,0),Aprov!$AW:$AW,Dados!$AF1)</f>
        <v>0</v>
      </c>
      <c r="AG57" s="15">
        <f>SUMIFS(Aprov!AG:AG,Aprov!$I:$I,"&lt;="&amp;EOMONTH(Aprov!$I$3+360,0),Aprov!$AW:$AW,Dados!$AG1)</f>
        <v>0</v>
      </c>
      <c r="AH57" s="15">
        <f>SUMIFS(Aprov!AG:AG,Aprov!$I:$I,"&lt;="&amp;EOMONTH(Aprov!$I$3+360,0),Aprov!$AW:$AW,Dados!$AH1)</f>
        <v>0</v>
      </c>
      <c r="AI57" s="15">
        <f>SUMIFS(Aprov!AG:AG,Aprov!$I:$I,"&lt;="&amp;EOMONTH(Aprov!$I$3+360,0),Aprov!$AW:$AW,Dados!$AI1)</f>
        <v>0</v>
      </c>
      <c r="AJ57" s="15">
        <f>SUMIFS(Aprov!AG:AG,Aprov!$I:$I,"&lt;="&amp;EOMONTH(Aprov!$I$3+360,0),Aprov!$AW:$AW,Dados!$AJ1)</f>
        <v>0</v>
      </c>
      <c r="AK57" s="33">
        <f>SUMIFS(Aprov!AG:AG,Aprov!$I:$I,"&lt;="&amp;EOMONTH(Aprov!$I$3+360,0),Aprov!$AW:$AW,Dados!$AK1)</f>
        <v>0</v>
      </c>
      <c r="AL57" s="15">
        <f>SUMIFS(Aprov!AG:AG,Aprov!$I:$I,"&lt;="&amp;EOMONTH(Aprov!$I$3+360,0),Aprov!$AW:$AW,Dados!$AL1)</f>
        <v>0</v>
      </c>
      <c r="AM57" s="15">
        <f>SUMIFS(Aprov!AG:AG,Aprov!$I:$I,"&lt;="&amp;EOMONTH(Aprov!$I$3+360,0),Aprov!$AW:$AW,Dados!$AM1)</f>
        <v>0</v>
      </c>
      <c r="AN57" s="15">
        <f>SUMIFS(Aprov!AG:AG,Aprov!$I:$I,"&lt;="&amp;EOMONTH(Aprov!$I$3+360,0),Aprov!$AW:$AW,Dados!$AN1)</f>
        <v>0</v>
      </c>
      <c r="AO57" s="15">
        <f>SUMIFS(Aprov!AG:AG,Aprov!$I:$I,"&lt;="&amp;EOMONTH(Aprov!$I$3+360,0),Aprov!$AW:$AW,Dados!$AO1)</f>
        <v>0</v>
      </c>
      <c r="AP57" s="15">
        <f>SUMIFS(Aprov!AG:AG,Aprov!$I:$I,"&lt;="&amp;EOMONTH(Aprov!$I$3+360,0),Aprov!$AW:$AW,Dados!$AP1)</f>
        <v>0</v>
      </c>
      <c r="AQ57" s="33">
        <f>SUMIFS(Aprov!AG:AG,Aprov!$I:$I,"&lt;="&amp;EOMONTH(Aprov!$I$3+360,0),Aprov!$AW:$AW,Dados!$AQ1)</f>
        <v>0</v>
      </c>
      <c r="AR57" s="15">
        <f>SUMIFS(Aprov!AG:AG,Aprov!$I:$I,"&lt;="&amp;EOMONTH(Aprov!$I$3+360,0),Aprov!$AW:$AW,Dados!$AR1)</f>
        <v>0</v>
      </c>
      <c r="AS57" s="15">
        <f>SUMIFS(Aprov!AG:AG,Aprov!$I:$I,"&lt;="&amp;EOMONTH(Aprov!$I$3+360,0),Aprov!$AW:$AW,Dados!$AS1)</f>
        <v>0</v>
      </c>
      <c r="AT57" s="15">
        <f>SUMIFS(Aprov!AG:AG,Aprov!$I:$I,"&lt;="&amp;EOMONTH(Aprov!$I$3+360,0),Aprov!$AW:$AW,Dados!$AT1)</f>
        <v>0</v>
      </c>
      <c r="AU57" s="15">
        <f>SUMIFS(Aprov!AG:AG,Aprov!$I:$I,"&lt;="&amp;EOMONTH(Aprov!$I$3+360,0),Aprov!$AW:$AW,Dados!$AU1)</f>
        <v>0</v>
      </c>
      <c r="AV57" s="15">
        <f>SUMIFS(Aprov!AG:AG,Aprov!$I:$I,"&lt;="&amp;EOMONTH(Aprov!$I$3+360,0),Aprov!$AW:$AW,Dados!$AV1)</f>
        <v>0</v>
      </c>
      <c r="AW57" s="15">
        <f>SUMIFS(Aprov!AG:AG,Aprov!$I:$I,"&lt;="&amp;EOMONTH(Aprov!$I$3+360,0),Aprov!$AW:$AW,Dados!$AW1)</f>
        <v>0</v>
      </c>
      <c r="AX57" s="15">
        <f>SUMIFS(Aprov!AG:AG,Aprov!$I:$I,"&lt;="&amp;EOMONTH(Aprov!$I$3+360,0),Aprov!$AW:$AW,Dados!$AX1)</f>
        <v>0</v>
      </c>
      <c r="AY57" s="15">
        <f>SUMIFS(Aprov!AG:AG,Aprov!$I:$I,"&lt;="&amp;EOMONTH(Aprov!$I$3+360,0),Aprov!$AW:$AW,Dados!$AY1)</f>
        <v>0</v>
      </c>
      <c r="AZ57" s="15">
        <f>SUMIFS(Aprov!AG:AG,Aprov!$I:$I,"&lt;="&amp;EOMONTH(Aprov!$I$3+360,0),Aprov!$AW:$AW,Dados!$AZ1)</f>
        <v>0</v>
      </c>
      <c r="BA57" s="15">
        <f>SUMIFS(Aprov!AG:AG,Aprov!$I:$I,"&lt;="&amp;EOMONTH(Aprov!$I$3+360,0),Aprov!$AW:$AW,Dados!$BA1)</f>
        <v>0</v>
      </c>
      <c r="BB57" s="15">
        <f>SUMIFS(Aprov!AG:AG,Aprov!$I:$I,"&lt;="&amp;EOMONTH(Aprov!$I$3+360,0),Aprov!$AW:$AW,Dados!$BB1)</f>
        <v>0</v>
      </c>
      <c r="BC57" s="15">
        <f>SUMIFS(Aprov!AG:AG,Aprov!$I:$I,"&lt;="&amp;EOMONTH(Aprov!$I$3+360,0),Aprov!$AW:$AW,Dados!$BC1)</f>
        <v>0</v>
      </c>
      <c r="BD57" s="15">
        <f>SUMIFS(Aprov!AG:AG,Aprov!$I:$I,"&lt;="&amp;EOMONTH(Aprov!$I$3+360,0),Aprov!$AW:$AW,Dados!$BD1)</f>
        <v>0</v>
      </c>
      <c r="BF57" s="15">
        <f>SUMIFS(Aprov!AG:AG,Aprov!$I:$I,"&gt;="&amp;BF1,Aprov!$I:$I,"&lt;="&amp;EOMONTH($BF1,0))</f>
        <v>0</v>
      </c>
      <c r="BG57" s="15">
        <f>SUMIFS(Aprov!AG:AG,Aprov!$I:$I,"&gt;="&amp;BG1,Aprov!$I:$I,"&lt;="&amp;EOMONTH($BG1,0))</f>
        <v>0</v>
      </c>
      <c r="BH57" s="15">
        <f>SUMIFS(Aprov!AG:AG,Aprov!$I:$I,"&gt;="&amp;BH1,Aprov!$I:$I,"&lt;="&amp;EOMONTH($BH1,0))</f>
        <v>0</v>
      </c>
      <c r="BI57" s="15">
        <f>SUMIFS(Aprov!AG:AG,Aprov!$I:$I,"&gt;="&amp;BI1,Aprov!$I:$I,"&lt;="&amp;EOMONTH($BI1,0))</f>
        <v>0</v>
      </c>
      <c r="BJ57" s="15">
        <f>SUMIFS(Aprov!AG:AG,Aprov!$I:$I,"&gt;="&amp;BJ1,Aprov!$I:$I,"&lt;="&amp;EOMONTH($BJ1,0))</f>
        <v>0</v>
      </c>
      <c r="BK57" s="15">
        <f>SUMIFS(Aprov!AG:AG,Aprov!$I:$I,"&gt;="&amp;BK1,Aprov!$I:$I,"&lt;="&amp;EOMONTH($BK1,0))</f>
        <v>0</v>
      </c>
      <c r="BL57" s="15">
        <f>SUMIFS(Aprov!AG:AG,Aprov!$I:$I,"&gt;="&amp;BL1,Aprov!$I:$I,"&lt;="&amp;EOMONTH($BL1,0))</f>
        <v>0</v>
      </c>
      <c r="BM57" s="15">
        <f>SUMIFS(Aprov!AG:AG,Aprov!$I:$I,"&gt;="&amp;BM1,Aprov!$I:$I,"&lt;="&amp;EOMONTH($BM1,0))</f>
        <v>0</v>
      </c>
      <c r="BN57" s="15">
        <f>SUMIFS(Aprov!AG:AG,Aprov!$I:$I,"&gt;="&amp;BN1,Aprov!$I:$I,"&lt;="&amp;EOMONTH($BN1,0))</f>
        <v>0</v>
      </c>
      <c r="BO57" s="15">
        <f>SUMIFS(Aprov!AG:AG,Aprov!$I:$I,"&gt;="&amp;BO1,Aprov!$I:$I,"&lt;="&amp;EOMONTH($BO1,0))</f>
        <v>0</v>
      </c>
      <c r="BP57" s="15">
        <f>SUMIFS(Aprov!AG:AG,Aprov!$I:$I,"&gt;="&amp;BP1,Aprov!$I:$I,"&lt;="&amp;EOMONTH($BP1,0))</f>
        <v>0</v>
      </c>
      <c r="BQ57" s="15">
        <f>SUMIFS(Aprov!AG:AG,Aprov!$I:$I,"&gt;="&amp;BQ1,Aprov!$I:$I,"&lt;="&amp;EOMONTH($BQ1,0))</f>
        <v>0</v>
      </c>
    </row>
    <row r="58" spans="1:69" outlineLevel="1" x14ac:dyDescent="0.15">
      <c r="A58" s="12" t="s">
        <v>54</v>
      </c>
      <c r="B58" s="14" t="str">
        <f>OvoTotal!AH2</f>
        <v>AAA 1 001</v>
      </c>
      <c r="C58" s="15">
        <f>SUMIFS(Aprov!AH:AH,Aprov!$I:$I,"&lt;="&amp;EOMONTH(Aprov!$I$3+360,0),Aprov!$AW:$AW,Dados!$C1)</f>
        <v>0</v>
      </c>
      <c r="D58" s="15">
        <f>SUMIFS(Aprov!AH:AH,Aprov!$I:$I,"&lt;="&amp;EOMONTH(Aprov!$I$3+360,0),Aprov!$AW:$AW,Dados!$D1)</f>
        <v>0</v>
      </c>
      <c r="E58" s="15">
        <f>SUMIFS(Aprov!AH:AH,Aprov!$I:$I,"&lt;="&amp;EOMONTH(Aprov!$I$3+360,0),Aprov!$AW:$AW,Dados!$E1)</f>
        <v>0</v>
      </c>
      <c r="F58" s="15">
        <f>SUMIFS(Aprov!AH:AH,Aprov!$I:$I,"&lt;="&amp;EOMONTH(Aprov!$I$3+360,0),Aprov!$AW:$AW,Dados!$F1)</f>
        <v>0</v>
      </c>
      <c r="G58" s="15">
        <f>SUMIFS(Aprov!AH:AH,Aprov!$I:$I,"&lt;="&amp;EOMONTH(Aprov!$I$3+360,0),Aprov!$AW:$AW,Dados!$G1)</f>
        <v>0</v>
      </c>
      <c r="H58" s="15">
        <f>SUMIFS(Aprov!AH:AH,Aprov!$I:$I,"&lt;="&amp;EOMONTH(Aprov!$I$3+360,0),Aprov!$AW:$AW,Dados!$H1)</f>
        <v>0</v>
      </c>
      <c r="I58" s="15">
        <f>SUMIFS(Aprov!AH:AH,Aprov!$I:$I,"&lt;="&amp;EOMONTH(Aprov!$I$3+360,0),Aprov!$AW:$AW,Dados!$I1)</f>
        <v>0</v>
      </c>
      <c r="J58" s="15">
        <f>SUMIFS(Aprov!AH:AH,Aprov!$I:$I,"&lt;="&amp;EOMONTH(Aprov!$I$3+360,0),Aprov!$AW:$AW,Dados!$J1)</f>
        <v>0</v>
      </c>
      <c r="K58" s="15">
        <f>SUMIFS(Aprov!AH:AH,Aprov!$I:$I,"&lt;="&amp;EOMONTH(Aprov!$I$3+360,0),Aprov!$AW:$AW,Dados!$K1)</f>
        <v>0</v>
      </c>
      <c r="L58" s="15">
        <f>SUMIFS(Aprov!AH:AH,Aprov!$I:$I,"&lt;="&amp;EOMONTH(Aprov!$I$3+360,0),Aprov!$AW:$AW,Dados!$L1)</f>
        <v>0</v>
      </c>
      <c r="M58" s="15">
        <f>SUMIFS(Aprov!AH:AH,Aprov!$I:$I,"&lt;="&amp;EOMONTH(Aprov!$I$3+360,0),Aprov!$AW:$AW,Dados!$M1)</f>
        <v>0</v>
      </c>
      <c r="N58" s="15">
        <f>SUMIFS(Aprov!AH:AH,Aprov!$I:$I,"&lt;="&amp;EOMONTH(Aprov!$I$3+360,0),Aprov!$AW:$AW,Dados!$N1)</f>
        <v>0</v>
      </c>
      <c r="O58" s="15">
        <f>SUMIFS(Aprov!AH:AH,Aprov!$I:$I,"&lt;="&amp;EOMONTH(Aprov!$I$3+360,0),Aprov!$AW:$AW,Dados!$O1)</f>
        <v>0</v>
      </c>
      <c r="P58" s="15">
        <f>SUMIFS(Aprov!AH:AH,Aprov!$I:$I,"&lt;="&amp;EOMONTH(Aprov!$I$3+360,0),Aprov!$AW:$AW,Dados!$P1)</f>
        <v>0</v>
      </c>
      <c r="Q58" s="15">
        <f>SUMIFS(Aprov!AH:AH,Aprov!$I:$I,"&lt;="&amp;EOMONTH(Aprov!$I$3+360,0),Aprov!$AW:$AW,Dados!$Q1)</f>
        <v>0</v>
      </c>
      <c r="R58" s="15">
        <f>SUMIFS(Aprov!AH:AH,Aprov!$I:$I,"&lt;="&amp;EOMONTH(Aprov!$I$3+360,0),Aprov!$AW:$AW,Dados!$R1)</f>
        <v>0</v>
      </c>
      <c r="S58" s="15">
        <f>SUMIFS(Aprov!AH:AH,Aprov!$I:$I,"&lt;="&amp;EOMONTH(Aprov!$I$3+360,0),Aprov!$AW:$AW,Dados!$S1)</f>
        <v>0</v>
      </c>
      <c r="T58" s="15">
        <f>SUMIFS(Aprov!AH:AH,Aprov!$I:$I,"&lt;="&amp;EOMONTH(Aprov!$I$3+360,0),Aprov!$AW:$AW,Dados!$T1)</f>
        <v>0</v>
      </c>
      <c r="U58" s="15">
        <f>SUMIFS(Aprov!AH:AH,Aprov!$I:$I,"&lt;="&amp;EOMONTH(Aprov!$I$3+360,0),Aprov!$AW:$AW,Dados!$U1)</f>
        <v>0</v>
      </c>
      <c r="V58" s="15">
        <f>SUMIFS(Aprov!AH:AH,Aprov!$I:$I,"&lt;="&amp;EOMONTH(Aprov!$I$3+360,0),Aprov!$AW:$AW,Dados!$V1)</f>
        <v>0</v>
      </c>
      <c r="W58" s="15">
        <f>SUMIFS(Aprov!AH:AH,Aprov!$I:$I,"&lt;="&amp;EOMONTH(Aprov!$I$3+360,0),Aprov!$AW:$AW,Dados!$W1)</f>
        <v>0</v>
      </c>
      <c r="X58" s="15">
        <f>SUMIFS(Aprov!AH:AH,Aprov!$I:$I,"&lt;="&amp;EOMONTH(Aprov!$I$3+360,0),Aprov!$AW:$AW,Dados!$X1)</f>
        <v>0</v>
      </c>
      <c r="Y58" s="15">
        <f>SUMIFS(Aprov!AH:AH,Aprov!$I:$I,"&lt;="&amp;EOMONTH(Aprov!$I$3+360,0),Aprov!$AW:$AW,Dados!$Y1)</f>
        <v>0</v>
      </c>
      <c r="Z58" s="15">
        <f>SUMIFS(Aprov!AH:AH,Aprov!$I:$I,"&lt;="&amp;EOMONTH(Aprov!$I$3+360,0),Aprov!$AW:$AW,Dados!$Z1)</f>
        <v>0</v>
      </c>
      <c r="AA58" s="15">
        <f>SUMIFS(Aprov!AH:AH,Aprov!$I:$I,"&lt;="&amp;EOMONTH(Aprov!$I$3+360,0),Aprov!$AW:$AW,Dados!$AA1)</f>
        <v>0</v>
      </c>
      <c r="AB58" s="15">
        <f>SUMIFS(Aprov!AH:AH,Aprov!$I:$I,"&lt;="&amp;EOMONTH(Aprov!$I$3+360,0),Aprov!$AW:$AW,Dados!$AB1)</f>
        <v>0</v>
      </c>
      <c r="AC58" s="15">
        <f>SUMIFS(Aprov!AH:AH,Aprov!$I:$I,"&lt;="&amp;EOMONTH(Aprov!$I$3+360,0),Aprov!$AW:$AW,Dados!$AC1)</f>
        <v>0</v>
      </c>
      <c r="AD58" s="15">
        <f>SUMIFS(Aprov!AH:AH,Aprov!$I:$I,"&lt;="&amp;EOMONTH(Aprov!$I$3+360,0),Aprov!$AW:$AW,Dados!$AD1)</f>
        <v>0</v>
      </c>
      <c r="AE58" s="15">
        <f>SUMIFS(Aprov!AH:AH,Aprov!$I:$I,"&lt;="&amp;EOMONTH(Aprov!$I$3+360,0),Aprov!$AW:$AW,Dados!$AE1)</f>
        <v>0</v>
      </c>
      <c r="AF58" s="15">
        <f>SUMIFS(Aprov!AH:AH,Aprov!$I:$I,"&lt;="&amp;EOMONTH(Aprov!$I$3+360,0),Aprov!$AW:$AW,Dados!$AF1)</f>
        <v>0</v>
      </c>
      <c r="AG58" s="15">
        <f>SUMIFS(Aprov!AH:AH,Aprov!$I:$I,"&lt;="&amp;EOMONTH(Aprov!$I$3+360,0),Aprov!$AW:$AW,Dados!$AG1)</f>
        <v>0</v>
      </c>
      <c r="AH58" s="15">
        <f>SUMIFS(Aprov!AH:AH,Aprov!$I:$I,"&lt;="&amp;EOMONTH(Aprov!$I$3+360,0),Aprov!$AW:$AW,Dados!$AH1)</f>
        <v>0</v>
      </c>
      <c r="AI58" s="15">
        <f>SUMIFS(Aprov!AH:AH,Aprov!$I:$I,"&lt;="&amp;EOMONTH(Aprov!$I$3+360,0),Aprov!$AW:$AW,Dados!$AI1)</f>
        <v>0</v>
      </c>
      <c r="AJ58" s="15">
        <f>SUMIFS(Aprov!AH:AH,Aprov!$I:$I,"&lt;="&amp;EOMONTH(Aprov!$I$3+360,0),Aprov!$AW:$AW,Dados!$AJ1)</f>
        <v>0</v>
      </c>
      <c r="AK58" s="33">
        <f>SUMIFS(Aprov!AH:AH,Aprov!$I:$I,"&lt;="&amp;EOMONTH(Aprov!$I$3+360,0),Aprov!$AW:$AW,Dados!$AK1)</f>
        <v>0</v>
      </c>
      <c r="AL58" s="15">
        <f>SUMIFS(Aprov!AH:AH,Aprov!$I:$I,"&lt;="&amp;EOMONTH(Aprov!$I$3+360,0),Aprov!$AW:$AW,Dados!$AL1)</f>
        <v>0</v>
      </c>
      <c r="AM58" s="15">
        <f>SUMIFS(Aprov!AH:AH,Aprov!$I:$I,"&lt;="&amp;EOMONTH(Aprov!$I$3+360,0),Aprov!$AW:$AW,Dados!$AM1)</f>
        <v>0</v>
      </c>
      <c r="AN58" s="15">
        <f>SUMIFS(Aprov!AH:AH,Aprov!$I:$I,"&lt;="&amp;EOMONTH(Aprov!$I$3+360,0),Aprov!$AW:$AW,Dados!$AN1)</f>
        <v>0</v>
      </c>
      <c r="AO58" s="15">
        <f>SUMIFS(Aprov!AH:AH,Aprov!$I:$I,"&lt;="&amp;EOMONTH(Aprov!$I$3+360,0),Aprov!$AW:$AW,Dados!$AO1)</f>
        <v>0</v>
      </c>
      <c r="AP58" s="15">
        <f>SUMIFS(Aprov!AH:AH,Aprov!$I:$I,"&lt;="&amp;EOMONTH(Aprov!$I$3+360,0),Aprov!$AW:$AW,Dados!$AP1)</f>
        <v>0</v>
      </c>
      <c r="AQ58" s="33">
        <f>SUMIFS(Aprov!AH:AH,Aprov!$I:$I,"&lt;="&amp;EOMONTH(Aprov!$I$3+360,0),Aprov!$AW:$AW,Dados!$AQ1)</f>
        <v>0</v>
      </c>
      <c r="AR58" s="15">
        <f>SUMIFS(Aprov!AH:AH,Aprov!$I:$I,"&lt;="&amp;EOMONTH(Aprov!$I$3+360,0),Aprov!$AW:$AW,Dados!$AR1)</f>
        <v>0</v>
      </c>
      <c r="AS58" s="15">
        <f>SUMIFS(Aprov!AH:AH,Aprov!$I:$I,"&lt;="&amp;EOMONTH(Aprov!$I$3+360,0),Aprov!$AW:$AW,Dados!$AS1)</f>
        <v>0</v>
      </c>
      <c r="AT58" s="15">
        <f>SUMIFS(Aprov!AH:AH,Aprov!$I:$I,"&lt;="&amp;EOMONTH(Aprov!$I$3+360,0),Aprov!$AW:$AW,Dados!$AT1)</f>
        <v>0</v>
      </c>
      <c r="AU58" s="15">
        <f>SUMIFS(Aprov!AH:AH,Aprov!$I:$I,"&lt;="&amp;EOMONTH(Aprov!$I$3+360,0),Aprov!$AW:$AW,Dados!$AU1)</f>
        <v>0</v>
      </c>
      <c r="AV58" s="15">
        <f>SUMIFS(Aprov!AH:AH,Aprov!$I:$I,"&lt;="&amp;EOMONTH(Aprov!$I$3+360,0),Aprov!$AW:$AW,Dados!$AV1)</f>
        <v>0</v>
      </c>
      <c r="AW58" s="15">
        <f>SUMIFS(Aprov!AH:AH,Aprov!$I:$I,"&lt;="&amp;EOMONTH(Aprov!$I$3+360,0),Aprov!$AW:$AW,Dados!$AW1)</f>
        <v>0</v>
      </c>
      <c r="AX58" s="15">
        <f>SUMIFS(Aprov!AH:AH,Aprov!$I:$I,"&lt;="&amp;EOMONTH(Aprov!$I$3+360,0),Aprov!$AW:$AW,Dados!$AX1)</f>
        <v>0</v>
      </c>
      <c r="AY58" s="15">
        <f>SUMIFS(Aprov!AH:AH,Aprov!$I:$I,"&lt;="&amp;EOMONTH(Aprov!$I$3+360,0),Aprov!$AW:$AW,Dados!$AY1)</f>
        <v>0</v>
      </c>
      <c r="AZ58" s="15">
        <f>SUMIFS(Aprov!AH:AH,Aprov!$I:$I,"&lt;="&amp;EOMONTH(Aprov!$I$3+360,0),Aprov!$AW:$AW,Dados!$AZ1)</f>
        <v>0</v>
      </c>
      <c r="BA58" s="15">
        <f>SUMIFS(Aprov!AH:AH,Aprov!$I:$I,"&lt;="&amp;EOMONTH(Aprov!$I$3+360,0),Aprov!$AW:$AW,Dados!$BA1)</f>
        <v>0</v>
      </c>
      <c r="BB58" s="15">
        <f>SUMIFS(Aprov!AH:AH,Aprov!$I:$I,"&lt;="&amp;EOMONTH(Aprov!$I$3+360,0),Aprov!$AW:$AW,Dados!$BB1)</f>
        <v>0</v>
      </c>
      <c r="BC58" s="15">
        <f>SUMIFS(Aprov!AH:AH,Aprov!$I:$I,"&lt;="&amp;EOMONTH(Aprov!$I$3+360,0),Aprov!$AW:$AW,Dados!$BC1)</f>
        <v>0</v>
      </c>
      <c r="BD58" s="15">
        <f>SUMIFS(Aprov!AH:AH,Aprov!$I:$I,"&lt;="&amp;EOMONTH(Aprov!$I$3+360,0),Aprov!$AW:$AW,Dados!$BD1)</f>
        <v>0</v>
      </c>
      <c r="BF58" s="15">
        <f>SUMIFS(Aprov!AH:AH,Aprov!$I:$I,"&gt;="&amp;BF1,Aprov!$I:$I,"&lt;="&amp;EOMONTH($BF1,0))</f>
        <v>0</v>
      </c>
      <c r="BG58" s="15">
        <f>SUMIFS(Aprov!AH:AH,Aprov!$I:$I,"&gt;="&amp;BG1,Aprov!$I:$I,"&lt;="&amp;EOMONTH($BG1,0))</f>
        <v>0</v>
      </c>
      <c r="BH58" s="15">
        <f>SUMIFS(Aprov!AH:AH,Aprov!$I:$I,"&gt;="&amp;BH1,Aprov!$I:$I,"&lt;="&amp;EOMONTH($BH1,0))</f>
        <v>0</v>
      </c>
      <c r="BI58" s="15">
        <f>SUMIFS(Aprov!AH:AH,Aprov!$I:$I,"&gt;="&amp;BI1,Aprov!$I:$I,"&lt;="&amp;EOMONTH($BI1,0))</f>
        <v>0</v>
      </c>
      <c r="BJ58" s="15">
        <f>SUMIFS(Aprov!AH:AH,Aprov!$I:$I,"&gt;="&amp;BJ1,Aprov!$I:$I,"&lt;="&amp;EOMONTH($BJ1,0))</f>
        <v>0</v>
      </c>
      <c r="BK58" s="15">
        <f>SUMIFS(Aprov!AH:AH,Aprov!$I:$I,"&gt;="&amp;BK1,Aprov!$I:$I,"&lt;="&amp;EOMONTH($BK1,0))</f>
        <v>0</v>
      </c>
      <c r="BL58" s="15">
        <f>SUMIFS(Aprov!AH:AH,Aprov!$I:$I,"&gt;="&amp;BL1,Aprov!$I:$I,"&lt;="&amp;EOMONTH($BL1,0))</f>
        <v>0</v>
      </c>
      <c r="BM58" s="15">
        <f>SUMIFS(Aprov!AH:AH,Aprov!$I:$I,"&gt;="&amp;BM1,Aprov!$I:$I,"&lt;="&amp;EOMONTH($BM1,0))</f>
        <v>0</v>
      </c>
      <c r="BN58" s="15">
        <f>SUMIFS(Aprov!AH:AH,Aprov!$I:$I,"&gt;="&amp;BN1,Aprov!$I:$I,"&lt;="&amp;EOMONTH($BN1,0))</f>
        <v>0</v>
      </c>
      <c r="BO58" s="15">
        <f>SUMIFS(Aprov!AH:AH,Aprov!$I:$I,"&gt;="&amp;BO1,Aprov!$I:$I,"&lt;="&amp;EOMONTH($BO1,0))</f>
        <v>0</v>
      </c>
      <c r="BP58" s="15">
        <f>SUMIFS(Aprov!AH:AH,Aprov!$I:$I,"&gt;="&amp;BP1,Aprov!$I:$I,"&lt;="&amp;EOMONTH($BP1,0))</f>
        <v>0</v>
      </c>
      <c r="BQ58" s="15">
        <f>SUMIFS(Aprov!AH:AH,Aprov!$I:$I,"&gt;="&amp;BQ1,Aprov!$I:$I,"&lt;="&amp;EOMONTH($BQ1,0))</f>
        <v>0</v>
      </c>
    </row>
    <row r="59" spans="1:69" outlineLevel="1" x14ac:dyDescent="0.15">
      <c r="A59" s="12" t="s">
        <v>54</v>
      </c>
      <c r="B59" s="14" t="str">
        <f>OvoTotal!AI2</f>
        <v>AAA 1 001</v>
      </c>
      <c r="C59" s="15">
        <f>SUMIFS(Aprov!AI:AI,Aprov!$I:$I,"&lt;="&amp;EOMONTH(Aprov!$I$3+360,0),Aprov!$AW:$AW,Dados!$C1)</f>
        <v>0</v>
      </c>
      <c r="D59" s="15">
        <f>SUMIFS(Aprov!AI:AI,Aprov!$I:$I,"&lt;="&amp;EOMONTH(Aprov!$I$3+360,0),Aprov!$AW:$AW,Dados!$D1)</f>
        <v>0</v>
      </c>
      <c r="E59" s="15">
        <f>SUMIFS(Aprov!AI:AI,Aprov!$I:$I,"&lt;="&amp;EOMONTH(Aprov!$I$3+360,0),Aprov!$AW:$AW,Dados!$E1)</f>
        <v>0</v>
      </c>
      <c r="F59" s="15">
        <f>SUMIFS(Aprov!AI:AI,Aprov!$I:$I,"&lt;="&amp;EOMONTH(Aprov!$I$3+360,0),Aprov!$AW:$AW,Dados!$F1)</f>
        <v>0</v>
      </c>
      <c r="G59" s="15">
        <f>SUMIFS(Aprov!AI:AI,Aprov!$I:$I,"&lt;="&amp;EOMONTH(Aprov!$I$3+360,0),Aprov!$AW:$AW,Dados!$G1)</f>
        <v>0</v>
      </c>
      <c r="H59" s="15">
        <f>SUMIFS(Aprov!AI:AI,Aprov!$I:$I,"&lt;="&amp;EOMONTH(Aprov!$I$3+360,0),Aprov!$AW:$AW,Dados!$H1)</f>
        <v>0</v>
      </c>
      <c r="I59" s="15">
        <f>SUMIFS(Aprov!AI:AI,Aprov!$I:$I,"&lt;="&amp;EOMONTH(Aprov!$I$3+360,0),Aprov!$AW:$AW,Dados!$I1)</f>
        <v>0</v>
      </c>
      <c r="J59" s="15">
        <f>SUMIFS(Aprov!AI:AI,Aprov!$I:$I,"&lt;="&amp;EOMONTH(Aprov!$I$3+360,0),Aprov!$AW:$AW,Dados!$J1)</f>
        <v>0</v>
      </c>
      <c r="K59" s="15">
        <f>SUMIFS(Aprov!AI:AI,Aprov!$I:$I,"&lt;="&amp;EOMONTH(Aprov!$I$3+360,0),Aprov!$AW:$AW,Dados!$K1)</f>
        <v>0</v>
      </c>
      <c r="L59" s="15">
        <f>SUMIFS(Aprov!AI:AI,Aprov!$I:$I,"&lt;="&amp;EOMONTH(Aprov!$I$3+360,0),Aprov!$AW:$AW,Dados!$L1)</f>
        <v>0</v>
      </c>
      <c r="M59" s="15">
        <f>SUMIFS(Aprov!AI:AI,Aprov!$I:$I,"&lt;="&amp;EOMONTH(Aprov!$I$3+360,0),Aprov!$AW:$AW,Dados!$M1)</f>
        <v>0</v>
      </c>
      <c r="N59" s="15">
        <f>SUMIFS(Aprov!AI:AI,Aprov!$I:$I,"&lt;="&amp;EOMONTH(Aprov!$I$3+360,0),Aprov!$AW:$AW,Dados!$N1)</f>
        <v>0</v>
      </c>
      <c r="O59" s="15">
        <f>SUMIFS(Aprov!AI:AI,Aprov!$I:$I,"&lt;="&amp;EOMONTH(Aprov!$I$3+360,0),Aprov!$AW:$AW,Dados!$O1)</f>
        <v>0</v>
      </c>
      <c r="P59" s="15">
        <f>SUMIFS(Aprov!AI:AI,Aprov!$I:$I,"&lt;="&amp;EOMONTH(Aprov!$I$3+360,0),Aprov!$AW:$AW,Dados!$P1)</f>
        <v>0</v>
      </c>
      <c r="Q59" s="15">
        <f>SUMIFS(Aprov!AI:AI,Aprov!$I:$I,"&lt;="&amp;EOMONTH(Aprov!$I$3+360,0),Aprov!$AW:$AW,Dados!$Q1)</f>
        <v>0</v>
      </c>
      <c r="R59" s="15">
        <f>SUMIFS(Aprov!AI:AI,Aprov!$I:$I,"&lt;="&amp;EOMONTH(Aprov!$I$3+360,0),Aprov!$AW:$AW,Dados!$R1)</f>
        <v>0</v>
      </c>
      <c r="S59" s="15">
        <f>SUMIFS(Aprov!AI:AI,Aprov!$I:$I,"&lt;="&amp;EOMONTH(Aprov!$I$3+360,0),Aprov!$AW:$AW,Dados!$S1)</f>
        <v>0</v>
      </c>
      <c r="T59" s="15">
        <f>SUMIFS(Aprov!AI:AI,Aprov!$I:$I,"&lt;="&amp;EOMONTH(Aprov!$I$3+360,0),Aprov!$AW:$AW,Dados!$T1)</f>
        <v>0</v>
      </c>
      <c r="U59" s="15">
        <f>SUMIFS(Aprov!AI:AI,Aprov!$I:$I,"&lt;="&amp;EOMONTH(Aprov!$I$3+360,0),Aprov!$AW:$AW,Dados!$U1)</f>
        <v>0</v>
      </c>
      <c r="V59" s="15">
        <f>SUMIFS(Aprov!AI:AI,Aprov!$I:$I,"&lt;="&amp;EOMONTH(Aprov!$I$3+360,0),Aprov!$AW:$AW,Dados!$V1)</f>
        <v>0</v>
      </c>
      <c r="W59" s="15">
        <f>SUMIFS(Aprov!AI:AI,Aprov!$I:$I,"&lt;="&amp;EOMONTH(Aprov!$I$3+360,0),Aprov!$AW:$AW,Dados!$W1)</f>
        <v>0</v>
      </c>
      <c r="X59" s="15">
        <f>SUMIFS(Aprov!AI:AI,Aprov!$I:$I,"&lt;="&amp;EOMONTH(Aprov!$I$3+360,0),Aprov!$AW:$AW,Dados!$X1)</f>
        <v>0</v>
      </c>
      <c r="Y59" s="15">
        <f>SUMIFS(Aprov!AI:AI,Aprov!$I:$I,"&lt;="&amp;EOMONTH(Aprov!$I$3+360,0),Aprov!$AW:$AW,Dados!$Y1)</f>
        <v>0</v>
      </c>
      <c r="Z59" s="15">
        <f>SUMIFS(Aprov!AI:AI,Aprov!$I:$I,"&lt;="&amp;EOMONTH(Aprov!$I$3+360,0),Aprov!$AW:$AW,Dados!$Z1)</f>
        <v>0</v>
      </c>
      <c r="AA59" s="15">
        <f>SUMIFS(Aprov!AI:AI,Aprov!$I:$I,"&lt;="&amp;EOMONTH(Aprov!$I$3+360,0),Aprov!$AW:$AW,Dados!$AA1)</f>
        <v>0</v>
      </c>
      <c r="AB59" s="15">
        <f>SUMIFS(Aprov!AI:AI,Aprov!$I:$I,"&lt;="&amp;EOMONTH(Aprov!$I$3+360,0),Aprov!$AW:$AW,Dados!$AB1)</f>
        <v>0</v>
      </c>
      <c r="AC59" s="15">
        <f>SUMIFS(Aprov!AI:AI,Aprov!$I:$I,"&lt;="&amp;EOMONTH(Aprov!$I$3+360,0),Aprov!$AW:$AW,Dados!$AC1)</f>
        <v>0</v>
      </c>
      <c r="AD59" s="15">
        <f>SUMIFS(Aprov!AI:AI,Aprov!$I:$I,"&lt;="&amp;EOMONTH(Aprov!$I$3+360,0),Aprov!$AW:$AW,Dados!$AD1)</f>
        <v>0</v>
      </c>
      <c r="AE59" s="15">
        <f>SUMIFS(Aprov!AI:AI,Aprov!$I:$I,"&lt;="&amp;EOMONTH(Aprov!$I$3+360,0),Aprov!$AW:$AW,Dados!$AE1)</f>
        <v>0</v>
      </c>
      <c r="AF59" s="15">
        <f>SUMIFS(Aprov!AI:AI,Aprov!$I:$I,"&lt;="&amp;EOMONTH(Aprov!$I$3+360,0),Aprov!$AW:$AW,Dados!$AF1)</f>
        <v>0</v>
      </c>
      <c r="AG59" s="15">
        <f>SUMIFS(Aprov!AI:AI,Aprov!$I:$I,"&lt;="&amp;EOMONTH(Aprov!$I$3+360,0),Aprov!$AW:$AW,Dados!$AG1)</f>
        <v>0</v>
      </c>
      <c r="AH59" s="15">
        <f>SUMIFS(Aprov!AI:AI,Aprov!$I:$I,"&lt;="&amp;EOMONTH(Aprov!$I$3+360,0),Aprov!$AW:$AW,Dados!$AH1)</f>
        <v>0</v>
      </c>
      <c r="AI59" s="15">
        <f>SUMIFS(Aprov!AI:AI,Aprov!$I:$I,"&lt;="&amp;EOMONTH(Aprov!$I$3+360,0),Aprov!$AW:$AW,Dados!$AI1)</f>
        <v>0</v>
      </c>
      <c r="AJ59" s="15">
        <f>SUMIFS(Aprov!AI:AI,Aprov!$I:$I,"&lt;="&amp;EOMONTH(Aprov!$I$3+360,0),Aprov!$AW:$AW,Dados!$AJ1)</f>
        <v>0</v>
      </c>
      <c r="AK59" s="33">
        <f>SUMIFS(Aprov!AI:AI,Aprov!$I:$I,"&lt;="&amp;EOMONTH(Aprov!$I$3+360,0),Aprov!$AW:$AW,Dados!$AK1)</f>
        <v>0</v>
      </c>
      <c r="AL59" s="15">
        <f>SUMIFS(Aprov!AI:AI,Aprov!$I:$I,"&lt;="&amp;EOMONTH(Aprov!$I$3+360,0),Aprov!$AW:$AW,Dados!$AL1)</f>
        <v>0</v>
      </c>
      <c r="AM59" s="15">
        <f>SUMIFS(Aprov!AI:AI,Aprov!$I:$I,"&lt;="&amp;EOMONTH(Aprov!$I$3+360,0),Aprov!$AW:$AW,Dados!$AM1)</f>
        <v>0</v>
      </c>
      <c r="AN59" s="15">
        <f>SUMIFS(Aprov!AI:AI,Aprov!$I:$I,"&lt;="&amp;EOMONTH(Aprov!$I$3+360,0),Aprov!$AW:$AW,Dados!$AN1)</f>
        <v>0</v>
      </c>
      <c r="AO59" s="15">
        <f>SUMIFS(Aprov!AI:AI,Aprov!$I:$I,"&lt;="&amp;EOMONTH(Aprov!$I$3+360,0),Aprov!$AW:$AW,Dados!$AO1)</f>
        <v>0</v>
      </c>
      <c r="AP59" s="15">
        <f>SUMIFS(Aprov!AI:AI,Aprov!$I:$I,"&lt;="&amp;EOMONTH(Aprov!$I$3+360,0),Aprov!$AW:$AW,Dados!$AP1)</f>
        <v>0</v>
      </c>
      <c r="AQ59" s="33">
        <f>SUMIFS(Aprov!AI:AI,Aprov!$I:$I,"&lt;="&amp;EOMONTH(Aprov!$I$3+360,0),Aprov!$AW:$AW,Dados!$AQ1)</f>
        <v>0</v>
      </c>
      <c r="AR59" s="15">
        <f>SUMIFS(Aprov!AI:AI,Aprov!$I:$I,"&lt;="&amp;EOMONTH(Aprov!$I$3+360,0),Aprov!$AW:$AW,Dados!$AR1)</f>
        <v>0</v>
      </c>
      <c r="AS59" s="15">
        <f>SUMIFS(Aprov!AI:AI,Aprov!$I:$I,"&lt;="&amp;EOMONTH(Aprov!$I$3+360,0),Aprov!$AW:$AW,Dados!$AS1)</f>
        <v>0</v>
      </c>
      <c r="AT59" s="15">
        <f>SUMIFS(Aprov!AI:AI,Aprov!$I:$I,"&lt;="&amp;EOMONTH(Aprov!$I$3+360,0),Aprov!$AW:$AW,Dados!$AT1)</f>
        <v>0</v>
      </c>
      <c r="AU59" s="15">
        <f>SUMIFS(Aprov!AI:AI,Aprov!$I:$I,"&lt;="&amp;EOMONTH(Aprov!$I$3+360,0),Aprov!$AW:$AW,Dados!$AU1)</f>
        <v>0</v>
      </c>
      <c r="AV59" s="15">
        <f>SUMIFS(Aprov!AI:AI,Aprov!$I:$I,"&lt;="&amp;EOMONTH(Aprov!$I$3+360,0),Aprov!$AW:$AW,Dados!$AV1)</f>
        <v>0</v>
      </c>
      <c r="AW59" s="15">
        <f>SUMIFS(Aprov!AI:AI,Aprov!$I:$I,"&lt;="&amp;EOMONTH(Aprov!$I$3+360,0),Aprov!$AW:$AW,Dados!$AW1)</f>
        <v>0</v>
      </c>
      <c r="AX59" s="15">
        <f>SUMIFS(Aprov!AI:AI,Aprov!$I:$I,"&lt;="&amp;EOMONTH(Aprov!$I$3+360,0),Aprov!$AW:$AW,Dados!$AX1)</f>
        <v>0</v>
      </c>
      <c r="AY59" s="15">
        <f>SUMIFS(Aprov!AI:AI,Aprov!$I:$I,"&lt;="&amp;EOMONTH(Aprov!$I$3+360,0),Aprov!$AW:$AW,Dados!$AY1)</f>
        <v>0</v>
      </c>
      <c r="AZ59" s="15">
        <f>SUMIFS(Aprov!AI:AI,Aprov!$I:$I,"&lt;="&amp;EOMONTH(Aprov!$I$3+360,0),Aprov!$AW:$AW,Dados!$AZ1)</f>
        <v>0</v>
      </c>
      <c r="BA59" s="15">
        <f>SUMIFS(Aprov!AI:AI,Aprov!$I:$I,"&lt;="&amp;EOMONTH(Aprov!$I$3+360,0),Aprov!$AW:$AW,Dados!$BA1)</f>
        <v>0</v>
      </c>
      <c r="BB59" s="15">
        <f>SUMIFS(Aprov!AI:AI,Aprov!$I:$I,"&lt;="&amp;EOMONTH(Aprov!$I$3+360,0),Aprov!$AW:$AW,Dados!$BB1)</f>
        <v>0</v>
      </c>
      <c r="BC59" s="15">
        <f>SUMIFS(Aprov!AI:AI,Aprov!$I:$I,"&lt;="&amp;EOMONTH(Aprov!$I$3+360,0),Aprov!$AW:$AW,Dados!$BC1)</f>
        <v>0</v>
      </c>
      <c r="BD59" s="15">
        <f>SUMIFS(Aprov!AI:AI,Aprov!$I:$I,"&lt;="&amp;EOMONTH(Aprov!$I$3+360,0),Aprov!$AW:$AW,Dados!$BD1)</f>
        <v>0</v>
      </c>
      <c r="BF59" s="15">
        <f>SUMIFS(Aprov!AI:AI,Aprov!$I:$I,"&gt;="&amp;BF1,Aprov!$I:$I,"&lt;="&amp;EOMONTH($BF1,0))</f>
        <v>0</v>
      </c>
      <c r="BG59" s="15">
        <f>SUMIFS(Aprov!AI:AI,Aprov!$I:$I,"&gt;="&amp;BG1,Aprov!$I:$I,"&lt;="&amp;EOMONTH($BG1,0))</f>
        <v>0</v>
      </c>
      <c r="BH59" s="15">
        <f>SUMIFS(Aprov!AI:AI,Aprov!$I:$I,"&gt;="&amp;BH1,Aprov!$I:$I,"&lt;="&amp;EOMONTH($BH1,0))</f>
        <v>0</v>
      </c>
      <c r="BI59" s="15">
        <f>SUMIFS(Aprov!AI:AI,Aprov!$I:$I,"&gt;="&amp;BI1,Aprov!$I:$I,"&lt;="&amp;EOMONTH($BI1,0))</f>
        <v>0</v>
      </c>
      <c r="BJ59" s="15">
        <f>SUMIFS(Aprov!AI:AI,Aprov!$I:$I,"&gt;="&amp;BJ1,Aprov!$I:$I,"&lt;="&amp;EOMONTH($BJ1,0))</f>
        <v>0</v>
      </c>
      <c r="BK59" s="15">
        <f>SUMIFS(Aprov!AI:AI,Aprov!$I:$I,"&gt;="&amp;BK1,Aprov!$I:$I,"&lt;="&amp;EOMONTH($BK1,0))</f>
        <v>0</v>
      </c>
      <c r="BL59" s="15">
        <f>SUMIFS(Aprov!AI:AI,Aprov!$I:$I,"&gt;="&amp;BL1,Aprov!$I:$I,"&lt;="&amp;EOMONTH($BL1,0))</f>
        <v>0</v>
      </c>
      <c r="BM59" s="15">
        <f>SUMIFS(Aprov!AI:AI,Aprov!$I:$I,"&gt;="&amp;BM1,Aprov!$I:$I,"&lt;="&amp;EOMONTH($BM1,0))</f>
        <v>0</v>
      </c>
      <c r="BN59" s="15">
        <f>SUMIFS(Aprov!AI:AI,Aprov!$I:$I,"&gt;="&amp;BN1,Aprov!$I:$I,"&lt;="&amp;EOMONTH($BN1,0))</f>
        <v>0</v>
      </c>
      <c r="BO59" s="15">
        <f>SUMIFS(Aprov!AI:AI,Aprov!$I:$I,"&gt;="&amp;BO1,Aprov!$I:$I,"&lt;="&amp;EOMONTH($BO1,0))</f>
        <v>0</v>
      </c>
      <c r="BP59" s="15">
        <f>SUMIFS(Aprov!AI:AI,Aprov!$I:$I,"&gt;="&amp;BP1,Aprov!$I:$I,"&lt;="&amp;EOMONTH($BP1,0))</f>
        <v>0</v>
      </c>
      <c r="BQ59" s="15">
        <f>SUMIFS(Aprov!AI:AI,Aprov!$I:$I,"&gt;="&amp;BQ1,Aprov!$I:$I,"&lt;="&amp;EOMONTH($BQ1,0))</f>
        <v>0</v>
      </c>
    </row>
    <row r="60" spans="1:69" outlineLevel="1" x14ac:dyDescent="0.15">
      <c r="A60" s="12" t="s">
        <v>54</v>
      </c>
      <c r="B60" s="14" t="str">
        <f>OvoTotal!AJ2</f>
        <v>AAA 1 001</v>
      </c>
      <c r="C60" s="15">
        <f>SUMIFS(Aprov!AJ:AJ,Aprov!$I:$I,"&lt;="&amp;EOMONTH(Aprov!$I$3+360,0),Aprov!$AW:$AW,Dados!$C1)</f>
        <v>0</v>
      </c>
      <c r="D60" s="15">
        <f>SUMIFS(Aprov!AJ:AJ,Aprov!$I:$I,"&lt;="&amp;EOMONTH(Aprov!$I$3+360,0),Aprov!$AW:$AW,Dados!$D1)</f>
        <v>0</v>
      </c>
      <c r="E60" s="15">
        <f>SUMIFS(Aprov!AJ:AJ,Aprov!$I:$I,"&lt;="&amp;EOMONTH(Aprov!$I$3+360,0),Aprov!$AW:$AW,Dados!$E1)</f>
        <v>0</v>
      </c>
      <c r="F60" s="15">
        <f>SUMIFS(Aprov!AJ:AJ,Aprov!$I:$I,"&lt;="&amp;EOMONTH(Aprov!$I$3+360,0),Aprov!$AW:$AW,Dados!$F1)</f>
        <v>0</v>
      </c>
      <c r="G60" s="15">
        <f>SUMIFS(Aprov!AJ:AJ,Aprov!$I:$I,"&lt;="&amp;EOMONTH(Aprov!$I$3+360,0),Aprov!$AW:$AW,Dados!$G1)</f>
        <v>0</v>
      </c>
      <c r="H60" s="15">
        <f>SUMIFS(Aprov!AJ:AJ,Aprov!$I:$I,"&lt;="&amp;EOMONTH(Aprov!$I$3+360,0),Aprov!$AW:$AW,Dados!$H1)</f>
        <v>0</v>
      </c>
      <c r="I60" s="15">
        <f>SUMIFS(Aprov!AJ:AJ,Aprov!$I:$I,"&lt;="&amp;EOMONTH(Aprov!$I$3+360,0),Aprov!$AW:$AW,Dados!$I1)</f>
        <v>0</v>
      </c>
      <c r="J60" s="15">
        <f>SUMIFS(Aprov!AJ:AJ,Aprov!$I:$I,"&lt;="&amp;EOMONTH(Aprov!$I$3+360,0),Aprov!$AW:$AW,Dados!$J1)</f>
        <v>0</v>
      </c>
      <c r="K60" s="15">
        <f>SUMIFS(Aprov!AJ:AJ,Aprov!$I:$I,"&lt;="&amp;EOMONTH(Aprov!$I$3+360,0),Aprov!$AW:$AW,Dados!$K1)</f>
        <v>0</v>
      </c>
      <c r="L60" s="15">
        <f>SUMIFS(Aprov!AJ:AJ,Aprov!$I:$I,"&lt;="&amp;EOMONTH(Aprov!$I$3+360,0),Aprov!$AW:$AW,Dados!$L1)</f>
        <v>0</v>
      </c>
      <c r="M60" s="15">
        <f>SUMIFS(Aprov!AJ:AJ,Aprov!$I:$I,"&lt;="&amp;EOMONTH(Aprov!$I$3+360,0),Aprov!$AW:$AW,Dados!$M1)</f>
        <v>0</v>
      </c>
      <c r="N60" s="15">
        <f>SUMIFS(Aprov!AJ:AJ,Aprov!$I:$I,"&lt;="&amp;EOMONTH(Aprov!$I$3+360,0),Aprov!$AW:$AW,Dados!$N1)</f>
        <v>0</v>
      </c>
      <c r="O60" s="15">
        <f>SUMIFS(Aprov!AJ:AJ,Aprov!$I:$I,"&lt;="&amp;EOMONTH(Aprov!$I$3+360,0),Aprov!$AW:$AW,Dados!$O1)</f>
        <v>0</v>
      </c>
      <c r="P60" s="15">
        <f>SUMIFS(Aprov!AJ:AJ,Aprov!$I:$I,"&lt;="&amp;EOMONTH(Aprov!$I$3+360,0),Aprov!$AW:$AW,Dados!$P1)</f>
        <v>0</v>
      </c>
      <c r="Q60" s="15">
        <f>SUMIFS(Aprov!AJ:AJ,Aprov!$I:$I,"&lt;="&amp;EOMONTH(Aprov!$I$3+360,0),Aprov!$AW:$AW,Dados!$Q1)</f>
        <v>0</v>
      </c>
      <c r="R60" s="15">
        <f>SUMIFS(Aprov!AJ:AJ,Aprov!$I:$I,"&lt;="&amp;EOMONTH(Aprov!$I$3+360,0),Aprov!$AW:$AW,Dados!$R1)</f>
        <v>0</v>
      </c>
      <c r="S60" s="15">
        <f>SUMIFS(Aprov!AJ:AJ,Aprov!$I:$I,"&lt;="&amp;EOMONTH(Aprov!$I$3+360,0),Aprov!$AW:$AW,Dados!$S1)</f>
        <v>0</v>
      </c>
      <c r="T60" s="15">
        <f>SUMIFS(Aprov!AJ:AJ,Aprov!$I:$I,"&lt;="&amp;EOMONTH(Aprov!$I$3+360,0),Aprov!$AW:$AW,Dados!$T1)</f>
        <v>0</v>
      </c>
      <c r="U60" s="15">
        <f>SUMIFS(Aprov!AJ:AJ,Aprov!$I:$I,"&lt;="&amp;EOMONTH(Aprov!$I$3+360,0),Aprov!$AW:$AW,Dados!$U1)</f>
        <v>0</v>
      </c>
      <c r="V60" s="15">
        <f>SUMIFS(Aprov!AJ:AJ,Aprov!$I:$I,"&lt;="&amp;EOMONTH(Aprov!$I$3+360,0),Aprov!$AW:$AW,Dados!$V1)</f>
        <v>0</v>
      </c>
      <c r="W60" s="15">
        <f>SUMIFS(Aprov!AJ:AJ,Aprov!$I:$I,"&lt;="&amp;EOMONTH(Aprov!$I$3+360,0),Aprov!$AW:$AW,Dados!$W1)</f>
        <v>0</v>
      </c>
      <c r="X60" s="15">
        <f>SUMIFS(Aprov!AJ:AJ,Aprov!$I:$I,"&lt;="&amp;EOMONTH(Aprov!$I$3+360,0),Aprov!$AW:$AW,Dados!$X1)</f>
        <v>0</v>
      </c>
      <c r="Y60" s="15">
        <f>SUMIFS(Aprov!AJ:AJ,Aprov!$I:$I,"&lt;="&amp;EOMONTH(Aprov!$I$3+360,0),Aprov!$AW:$AW,Dados!$Y1)</f>
        <v>0</v>
      </c>
      <c r="Z60" s="15">
        <f>SUMIFS(Aprov!AJ:AJ,Aprov!$I:$I,"&lt;="&amp;EOMONTH(Aprov!$I$3+360,0),Aprov!$AW:$AW,Dados!$Z1)</f>
        <v>0</v>
      </c>
      <c r="AA60" s="15">
        <f>SUMIFS(Aprov!AJ:AJ,Aprov!$I:$I,"&lt;="&amp;EOMONTH(Aprov!$I$3+360,0),Aprov!$AW:$AW,Dados!$AA1)</f>
        <v>0</v>
      </c>
      <c r="AB60" s="15">
        <f>SUMIFS(Aprov!AJ:AJ,Aprov!$I:$I,"&lt;="&amp;EOMONTH(Aprov!$I$3+360,0),Aprov!$AW:$AW,Dados!$AB1)</f>
        <v>0</v>
      </c>
      <c r="AC60" s="15">
        <f>SUMIFS(Aprov!AJ:AJ,Aprov!$I:$I,"&lt;="&amp;EOMONTH(Aprov!$I$3+360,0),Aprov!$AW:$AW,Dados!$AC1)</f>
        <v>0</v>
      </c>
      <c r="AD60" s="15">
        <f>SUMIFS(Aprov!AJ:AJ,Aprov!$I:$I,"&lt;="&amp;EOMONTH(Aprov!$I$3+360,0),Aprov!$AW:$AW,Dados!$AD1)</f>
        <v>0</v>
      </c>
      <c r="AE60" s="15">
        <f>SUMIFS(Aprov!AJ:AJ,Aprov!$I:$I,"&lt;="&amp;EOMONTH(Aprov!$I$3+360,0),Aprov!$AW:$AW,Dados!$AE1)</f>
        <v>0</v>
      </c>
      <c r="AF60" s="15">
        <f>SUMIFS(Aprov!AJ:AJ,Aprov!$I:$I,"&lt;="&amp;EOMONTH(Aprov!$I$3+360,0),Aprov!$AW:$AW,Dados!$AF1)</f>
        <v>0</v>
      </c>
      <c r="AG60" s="15">
        <f>SUMIFS(Aprov!AJ:AJ,Aprov!$I:$I,"&lt;="&amp;EOMONTH(Aprov!$I$3+360,0),Aprov!$AW:$AW,Dados!$AG1)</f>
        <v>0</v>
      </c>
      <c r="AH60" s="15">
        <f>SUMIFS(Aprov!AJ:AJ,Aprov!$I:$I,"&lt;="&amp;EOMONTH(Aprov!$I$3+360,0),Aprov!$AW:$AW,Dados!$AH1)</f>
        <v>0</v>
      </c>
      <c r="AI60" s="15">
        <f>SUMIFS(Aprov!AJ:AJ,Aprov!$I:$I,"&lt;="&amp;EOMONTH(Aprov!$I$3+360,0),Aprov!$AW:$AW,Dados!$AI1)</f>
        <v>0</v>
      </c>
      <c r="AJ60" s="15">
        <f>SUMIFS(Aprov!AJ:AJ,Aprov!$I:$I,"&lt;="&amp;EOMONTH(Aprov!$I$3+360,0),Aprov!$AW:$AW,Dados!$AJ1)</f>
        <v>0</v>
      </c>
      <c r="AK60" s="33">
        <f>SUMIFS(Aprov!AJ:AJ,Aprov!$I:$I,"&lt;="&amp;EOMONTH(Aprov!$I$3+360,0),Aprov!$AW:$AW,Dados!$AK1)</f>
        <v>0</v>
      </c>
      <c r="AL60" s="15">
        <f>SUMIFS(Aprov!AJ:AJ,Aprov!$I:$I,"&lt;="&amp;EOMONTH(Aprov!$I$3+360,0),Aprov!$AW:$AW,Dados!$AL1)</f>
        <v>0</v>
      </c>
      <c r="AM60" s="15">
        <f>SUMIFS(Aprov!AJ:AJ,Aprov!$I:$I,"&lt;="&amp;EOMONTH(Aprov!$I$3+360,0),Aprov!$AW:$AW,Dados!$AM1)</f>
        <v>0</v>
      </c>
      <c r="AN60" s="15">
        <f>SUMIFS(Aprov!AJ:AJ,Aprov!$I:$I,"&lt;="&amp;EOMONTH(Aprov!$I$3+360,0),Aprov!$AW:$AW,Dados!$AN1)</f>
        <v>0</v>
      </c>
      <c r="AO60" s="15">
        <f>SUMIFS(Aprov!AJ:AJ,Aprov!$I:$I,"&lt;="&amp;EOMONTH(Aprov!$I$3+360,0),Aprov!$AW:$AW,Dados!$AO1)</f>
        <v>0</v>
      </c>
      <c r="AP60" s="15">
        <f>SUMIFS(Aprov!AJ:AJ,Aprov!$I:$I,"&lt;="&amp;EOMONTH(Aprov!$I$3+360,0),Aprov!$AW:$AW,Dados!$AP1)</f>
        <v>0</v>
      </c>
      <c r="AQ60" s="33">
        <f>SUMIFS(Aprov!AJ:AJ,Aprov!$I:$I,"&lt;="&amp;EOMONTH(Aprov!$I$3+360,0),Aprov!$AW:$AW,Dados!$AQ1)</f>
        <v>0</v>
      </c>
      <c r="AR60" s="15">
        <f>SUMIFS(Aprov!AJ:AJ,Aprov!$I:$I,"&lt;="&amp;EOMONTH(Aprov!$I$3+360,0),Aprov!$AW:$AW,Dados!$AR1)</f>
        <v>0</v>
      </c>
      <c r="AS60" s="15">
        <f>SUMIFS(Aprov!AJ:AJ,Aprov!$I:$I,"&lt;="&amp;EOMONTH(Aprov!$I$3+360,0),Aprov!$AW:$AW,Dados!$AS1)</f>
        <v>0</v>
      </c>
      <c r="AT60" s="15">
        <f>SUMIFS(Aprov!AJ:AJ,Aprov!$I:$I,"&lt;="&amp;EOMONTH(Aprov!$I$3+360,0),Aprov!$AW:$AW,Dados!$AT1)</f>
        <v>0</v>
      </c>
      <c r="AU60" s="15">
        <f>SUMIFS(Aprov!AJ:AJ,Aprov!$I:$I,"&lt;="&amp;EOMONTH(Aprov!$I$3+360,0),Aprov!$AW:$AW,Dados!$AU1)</f>
        <v>0</v>
      </c>
      <c r="AV60" s="15">
        <f>SUMIFS(Aprov!AJ:AJ,Aprov!$I:$I,"&lt;="&amp;EOMONTH(Aprov!$I$3+360,0),Aprov!$AW:$AW,Dados!$AV1)</f>
        <v>0</v>
      </c>
      <c r="AW60" s="15">
        <f>SUMIFS(Aprov!AJ:AJ,Aprov!$I:$I,"&lt;="&amp;EOMONTH(Aprov!$I$3+360,0),Aprov!$AW:$AW,Dados!$AW1)</f>
        <v>0</v>
      </c>
      <c r="AX60" s="15">
        <f>SUMIFS(Aprov!AJ:AJ,Aprov!$I:$I,"&lt;="&amp;EOMONTH(Aprov!$I$3+360,0),Aprov!$AW:$AW,Dados!$AX1)</f>
        <v>0</v>
      </c>
      <c r="AY60" s="15">
        <f>SUMIFS(Aprov!AJ:AJ,Aprov!$I:$I,"&lt;="&amp;EOMONTH(Aprov!$I$3+360,0),Aprov!$AW:$AW,Dados!$AY1)</f>
        <v>0</v>
      </c>
      <c r="AZ60" s="15">
        <f>SUMIFS(Aprov!AJ:AJ,Aprov!$I:$I,"&lt;="&amp;EOMONTH(Aprov!$I$3+360,0),Aprov!$AW:$AW,Dados!$AZ1)</f>
        <v>0</v>
      </c>
      <c r="BA60" s="15">
        <f>SUMIFS(Aprov!AJ:AJ,Aprov!$I:$I,"&lt;="&amp;EOMONTH(Aprov!$I$3+360,0),Aprov!$AW:$AW,Dados!$BA1)</f>
        <v>0</v>
      </c>
      <c r="BB60" s="15">
        <f>SUMIFS(Aprov!AJ:AJ,Aprov!$I:$I,"&lt;="&amp;EOMONTH(Aprov!$I$3+360,0),Aprov!$AW:$AW,Dados!$BB1)</f>
        <v>0</v>
      </c>
      <c r="BC60" s="15">
        <f>SUMIFS(Aprov!AJ:AJ,Aprov!$I:$I,"&lt;="&amp;EOMONTH(Aprov!$I$3+360,0),Aprov!$AW:$AW,Dados!$BC1)</f>
        <v>0</v>
      </c>
      <c r="BD60" s="15">
        <f>SUMIFS(Aprov!AJ:AJ,Aprov!$I:$I,"&lt;="&amp;EOMONTH(Aprov!$I$3+360,0),Aprov!$AW:$AW,Dados!$BD1)</f>
        <v>0</v>
      </c>
      <c r="BF60" s="15">
        <f>SUMIFS(Aprov!AJ:AJ,Aprov!$I:$I,"&gt;="&amp;BF1,Aprov!$I:$I,"&lt;="&amp;EOMONTH($BF1,0))</f>
        <v>0</v>
      </c>
      <c r="BG60" s="15">
        <f>SUMIFS(Aprov!AJ:AJ,Aprov!$I:$I,"&gt;="&amp;BG1,Aprov!$I:$I,"&lt;="&amp;EOMONTH($BG1,0))</f>
        <v>0</v>
      </c>
      <c r="BH60" s="15">
        <f>SUMIFS(Aprov!AJ:AJ,Aprov!$I:$I,"&gt;="&amp;BH1,Aprov!$I:$I,"&lt;="&amp;EOMONTH($BH1,0))</f>
        <v>0</v>
      </c>
      <c r="BI60" s="15">
        <f>SUMIFS(Aprov!AJ:AJ,Aprov!$I:$I,"&gt;="&amp;BI1,Aprov!$I:$I,"&lt;="&amp;EOMONTH($BI1,0))</f>
        <v>0</v>
      </c>
      <c r="BJ60" s="15">
        <f>SUMIFS(Aprov!AJ:AJ,Aprov!$I:$I,"&gt;="&amp;BJ1,Aprov!$I:$I,"&lt;="&amp;EOMONTH($BJ1,0))</f>
        <v>0</v>
      </c>
      <c r="BK60" s="15">
        <f>SUMIFS(Aprov!AJ:AJ,Aprov!$I:$I,"&gt;="&amp;BK1,Aprov!$I:$I,"&lt;="&amp;EOMONTH($BK1,0))</f>
        <v>0</v>
      </c>
      <c r="BL60" s="15">
        <f>SUMIFS(Aprov!AJ:AJ,Aprov!$I:$I,"&gt;="&amp;BL1,Aprov!$I:$I,"&lt;="&amp;EOMONTH($BL1,0))</f>
        <v>0</v>
      </c>
      <c r="BM60" s="15">
        <f>SUMIFS(Aprov!AJ:AJ,Aprov!$I:$I,"&gt;="&amp;BM1,Aprov!$I:$I,"&lt;="&amp;EOMONTH($BM1,0))</f>
        <v>0</v>
      </c>
      <c r="BN60" s="15">
        <f>SUMIFS(Aprov!AJ:AJ,Aprov!$I:$I,"&gt;="&amp;BN1,Aprov!$I:$I,"&lt;="&amp;EOMONTH($BN1,0))</f>
        <v>0</v>
      </c>
      <c r="BO60" s="15">
        <f>SUMIFS(Aprov!AJ:AJ,Aprov!$I:$I,"&gt;="&amp;BO1,Aprov!$I:$I,"&lt;="&amp;EOMONTH($BO1,0))</f>
        <v>0</v>
      </c>
      <c r="BP60" s="15">
        <f>SUMIFS(Aprov!AJ:AJ,Aprov!$I:$I,"&gt;="&amp;BP1,Aprov!$I:$I,"&lt;="&amp;EOMONTH($BP1,0))</f>
        <v>0</v>
      </c>
      <c r="BQ60" s="15">
        <f>SUMIFS(Aprov!AJ:AJ,Aprov!$I:$I,"&gt;="&amp;BQ1,Aprov!$I:$I,"&lt;="&amp;EOMONTH($BQ1,0))</f>
        <v>0</v>
      </c>
    </row>
    <row r="61" spans="1:69" outlineLevel="1" x14ac:dyDescent="0.15">
      <c r="A61" s="12" t="s">
        <v>54</v>
      </c>
      <c r="B61" s="14" t="str">
        <f>OvoTotal!AK2</f>
        <v>AAA 1 001</v>
      </c>
      <c r="C61" s="15">
        <f>SUMIFS(Aprov!AK:AK,Aprov!$I:$I,"&lt;="&amp;EOMONTH(Aprov!$I$3+360,0),Aprov!$AW:$AW,Dados!$C1)</f>
        <v>0</v>
      </c>
      <c r="D61" s="15">
        <f>SUMIFS(Aprov!AK:AK,Aprov!$I:$I,"&lt;="&amp;EOMONTH(Aprov!$I$3+360,0),Aprov!$AW:$AW,Dados!$D1)</f>
        <v>0</v>
      </c>
      <c r="E61" s="15">
        <f>SUMIFS(Aprov!AK:AK,Aprov!$I:$I,"&lt;="&amp;EOMONTH(Aprov!$I$3+360,0),Aprov!$AW:$AW,Dados!$E1)</f>
        <v>0</v>
      </c>
      <c r="F61" s="15">
        <f>SUMIFS(Aprov!AK:AK,Aprov!$I:$I,"&lt;="&amp;EOMONTH(Aprov!$I$3+360,0),Aprov!$AW:$AW,Dados!$F1)</f>
        <v>0</v>
      </c>
      <c r="G61" s="15">
        <f>SUMIFS(Aprov!AK:AK,Aprov!$I:$I,"&lt;="&amp;EOMONTH(Aprov!$I$3+360,0),Aprov!$AW:$AW,Dados!$G1)</f>
        <v>0</v>
      </c>
      <c r="H61" s="15">
        <f>SUMIFS(Aprov!AK:AK,Aprov!$I:$I,"&lt;="&amp;EOMONTH(Aprov!$I$3+360,0),Aprov!$AW:$AW,Dados!$H1)</f>
        <v>0</v>
      </c>
      <c r="I61" s="15">
        <f>SUMIFS(Aprov!AK:AK,Aprov!$I:$I,"&lt;="&amp;EOMONTH(Aprov!$I$3+360,0),Aprov!$AW:$AW,Dados!$I1)</f>
        <v>0</v>
      </c>
      <c r="J61" s="15">
        <f>SUMIFS(Aprov!AK:AK,Aprov!$I:$I,"&lt;="&amp;EOMONTH(Aprov!$I$3+360,0),Aprov!$AW:$AW,Dados!$J1)</f>
        <v>0</v>
      </c>
      <c r="K61" s="15">
        <f>SUMIFS(Aprov!AK:AK,Aprov!$I:$I,"&lt;="&amp;EOMONTH(Aprov!$I$3+360,0),Aprov!$AW:$AW,Dados!$K1)</f>
        <v>0</v>
      </c>
      <c r="L61" s="15">
        <f>SUMIFS(Aprov!AK:AK,Aprov!$I:$I,"&lt;="&amp;EOMONTH(Aprov!$I$3+360,0),Aprov!$AW:$AW,Dados!$L1)</f>
        <v>0</v>
      </c>
      <c r="M61" s="15">
        <f>SUMIFS(Aprov!AK:AK,Aprov!$I:$I,"&lt;="&amp;EOMONTH(Aprov!$I$3+360,0),Aprov!$AW:$AW,Dados!$M1)</f>
        <v>0</v>
      </c>
      <c r="N61" s="15">
        <f>SUMIFS(Aprov!AK:AK,Aprov!$I:$I,"&lt;="&amp;EOMONTH(Aprov!$I$3+360,0),Aprov!$AW:$AW,Dados!$N1)</f>
        <v>0</v>
      </c>
      <c r="O61" s="15">
        <f>SUMIFS(Aprov!AK:AK,Aprov!$I:$I,"&lt;="&amp;EOMONTH(Aprov!$I$3+360,0),Aprov!$AW:$AW,Dados!$O1)</f>
        <v>0</v>
      </c>
      <c r="P61" s="15">
        <f>SUMIFS(Aprov!AK:AK,Aprov!$I:$I,"&lt;="&amp;EOMONTH(Aprov!$I$3+360,0),Aprov!$AW:$AW,Dados!$P1)</f>
        <v>0</v>
      </c>
      <c r="Q61" s="15">
        <f>SUMIFS(Aprov!AK:AK,Aprov!$I:$I,"&lt;="&amp;EOMONTH(Aprov!$I$3+360,0),Aprov!$AW:$AW,Dados!$Q1)</f>
        <v>0</v>
      </c>
      <c r="R61" s="15">
        <f>SUMIFS(Aprov!AK:AK,Aprov!$I:$I,"&lt;="&amp;EOMONTH(Aprov!$I$3+360,0),Aprov!$AW:$AW,Dados!$R1)</f>
        <v>0</v>
      </c>
      <c r="S61" s="15">
        <f>SUMIFS(Aprov!AK:AK,Aprov!$I:$I,"&lt;="&amp;EOMONTH(Aprov!$I$3+360,0),Aprov!$AW:$AW,Dados!$S1)</f>
        <v>0</v>
      </c>
      <c r="T61" s="15">
        <f>SUMIFS(Aprov!AK:AK,Aprov!$I:$I,"&lt;="&amp;EOMONTH(Aprov!$I$3+360,0),Aprov!$AW:$AW,Dados!$T1)</f>
        <v>0</v>
      </c>
      <c r="U61" s="15">
        <f>SUMIFS(Aprov!AK:AK,Aprov!$I:$I,"&lt;="&amp;EOMONTH(Aprov!$I$3+360,0),Aprov!$AW:$AW,Dados!$U1)</f>
        <v>0</v>
      </c>
      <c r="V61" s="15">
        <f>SUMIFS(Aprov!AK:AK,Aprov!$I:$I,"&lt;="&amp;EOMONTH(Aprov!$I$3+360,0),Aprov!$AW:$AW,Dados!$V1)</f>
        <v>0</v>
      </c>
      <c r="W61" s="15">
        <f>SUMIFS(Aprov!AK:AK,Aprov!$I:$I,"&lt;="&amp;EOMONTH(Aprov!$I$3+360,0),Aprov!$AW:$AW,Dados!$W1)</f>
        <v>0</v>
      </c>
      <c r="X61" s="15">
        <f>SUMIFS(Aprov!AK:AK,Aprov!$I:$I,"&lt;="&amp;EOMONTH(Aprov!$I$3+360,0),Aprov!$AW:$AW,Dados!$X1)</f>
        <v>0</v>
      </c>
      <c r="Y61" s="15">
        <f>SUMIFS(Aprov!AK:AK,Aprov!$I:$I,"&lt;="&amp;EOMONTH(Aprov!$I$3+360,0),Aprov!$AW:$AW,Dados!$Y1)</f>
        <v>0</v>
      </c>
      <c r="Z61" s="15">
        <f>SUMIFS(Aprov!AK:AK,Aprov!$I:$I,"&lt;="&amp;EOMONTH(Aprov!$I$3+360,0),Aprov!$AW:$AW,Dados!$Z1)</f>
        <v>0</v>
      </c>
      <c r="AA61" s="15">
        <f>SUMIFS(Aprov!AK:AK,Aprov!$I:$I,"&lt;="&amp;EOMONTH(Aprov!$I$3+360,0),Aprov!$AW:$AW,Dados!$AA1)</f>
        <v>0</v>
      </c>
      <c r="AB61" s="15">
        <f>SUMIFS(Aprov!AK:AK,Aprov!$I:$I,"&lt;="&amp;EOMONTH(Aprov!$I$3+360,0),Aprov!$AW:$AW,Dados!$AB1)</f>
        <v>0</v>
      </c>
      <c r="AC61" s="15">
        <f>SUMIFS(Aprov!AK:AK,Aprov!$I:$I,"&lt;="&amp;EOMONTH(Aprov!$I$3+360,0),Aprov!$AW:$AW,Dados!$AC1)</f>
        <v>0</v>
      </c>
      <c r="AD61" s="15">
        <f>SUMIFS(Aprov!AK:AK,Aprov!$I:$I,"&lt;="&amp;EOMONTH(Aprov!$I$3+360,0),Aprov!$AW:$AW,Dados!$AD1)</f>
        <v>0</v>
      </c>
      <c r="AE61" s="15">
        <f>SUMIFS(Aprov!AK:AK,Aprov!$I:$I,"&lt;="&amp;EOMONTH(Aprov!$I$3+360,0),Aprov!$AW:$AW,Dados!$AE1)</f>
        <v>0</v>
      </c>
      <c r="AF61" s="15">
        <f>SUMIFS(Aprov!AK:AK,Aprov!$I:$I,"&lt;="&amp;EOMONTH(Aprov!$I$3+360,0),Aprov!$AW:$AW,Dados!$AF1)</f>
        <v>0</v>
      </c>
      <c r="AG61" s="15">
        <f>SUMIFS(Aprov!AK:AK,Aprov!$I:$I,"&lt;="&amp;EOMONTH(Aprov!$I$3+360,0),Aprov!$AW:$AW,Dados!$AG1)</f>
        <v>0</v>
      </c>
      <c r="AH61" s="15">
        <f>SUMIFS(Aprov!AK:AK,Aprov!$I:$I,"&lt;="&amp;EOMONTH(Aprov!$I$3+360,0),Aprov!$AW:$AW,Dados!$AH1)</f>
        <v>0</v>
      </c>
      <c r="AI61" s="15">
        <f>SUMIFS(Aprov!AK:AK,Aprov!$I:$I,"&lt;="&amp;EOMONTH(Aprov!$I$3+360,0),Aprov!$AW:$AW,Dados!$AI1)</f>
        <v>0</v>
      </c>
      <c r="AJ61" s="15">
        <f>SUMIFS(Aprov!AK:AK,Aprov!$I:$I,"&lt;="&amp;EOMONTH(Aprov!$I$3+360,0),Aprov!$AW:$AW,Dados!$AJ1)</f>
        <v>0</v>
      </c>
      <c r="AK61" s="33">
        <f>SUMIFS(Aprov!AK:AK,Aprov!$I:$I,"&lt;="&amp;EOMONTH(Aprov!$I$3+360,0),Aprov!$AW:$AW,Dados!$AK1)</f>
        <v>0</v>
      </c>
      <c r="AL61" s="15">
        <f>SUMIFS(Aprov!AK:AK,Aprov!$I:$I,"&lt;="&amp;EOMONTH(Aprov!$I$3+360,0),Aprov!$AW:$AW,Dados!$AL1)</f>
        <v>0</v>
      </c>
      <c r="AM61" s="15">
        <f>SUMIFS(Aprov!AK:AK,Aprov!$I:$I,"&lt;="&amp;EOMONTH(Aprov!$I$3+360,0),Aprov!$AW:$AW,Dados!$AM1)</f>
        <v>0</v>
      </c>
      <c r="AN61" s="15">
        <f>SUMIFS(Aprov!AK:AK,Aprov!$I:$I,"&lt;="&amp;EOMONTH(Aprov!$I$3+360,0),Aprov!$AW:$AW,Dados!$AN1)</f>
        <v>0</v>
      </c>
      <c r="AO61" s="15">
        <f>SUMIFS(Aprov!AK:AK,Aprov!$I:$I,"&lt;="&amp;EOMONTH(Aprov!$I$3+360,0),Aprov!$AW:$AW,Dados!$AO1)</f>
        <v>0</v>
      </c>
      <c r="AP61" s="15">
        <f>SUMIFS(Aprov!AK:AK,Aprov!$I:$I,"&lt;="&amp;EOMONTH(Aprov!$I$3+360,0),Aprov!$AW:$AW,Dados!$AP1)</f>
        <v>0</v>
      </c>
      <c r="AQ61" s="33">
        <f>SUMIFS(Aprov!AK:AK,Aprov!$I:$I,"&lt;="&amp;EOMONTH(Aprov!$I$3+360,0),Aprov!$AW:$AW,Dados!$AQ1)</f>
        <v>0</v>
      </c>
      <c r="AR61" s="15">
        <f>SUMIFS(Aprov!AK:AK,Aprov!$I:$I,"&lt;="&amp;EOMONTH(Aprov!$I$3+360,0),Aprov!$AW:$AW,Dados!$AR1)</f>
        <v>0</v>
      </c>
      <c r="AS61" s="15">
        <f>SUMIFS(Aprov!AK:AK,Aprov!$I:$I,"&lt;="&amp;EOMONTH(Aprov!$I$3+360,0),Aprov!$AW:$AW,Dados!$AS1)</f>
        <v>0</v>
      </c>
      <c r="AT61" s="15">
        <f>SUMIFS(Aprov!AK:AK,Aprov!$I:$I,"&lt;="&amp;EOMONTH(Aprov!$I$3+360,0),Aprov!$AW:$AW,Dados!$AT1)</f>
        <v>0</v>
      </c>
      <c r="AU61" s="15">
        <f>SUMIFS(Aprov!AK:AK,Aprov!$I:$I,"&lt;="&amp;EOMONTH(Aprov!$I$3+360,0),Aprov!$AW:$AW,Dados!$AU1)</f>
        <v>0</v>
      </c>
      <c r="AV61" s="15">
        <f>SUMIFS(Aprov!AK:AK,Aprov!$I:$I,"&lt;="&amp;EOMONTH(Aprov!$I$3+360,0),Aprov!$AW:$AW,Dados!$AV1)</f>
        <v>0</v>
      </c>
      <c r="AW61" s="15">
        <f>SUMIFS(Aprov!AK:AK,Aprov!$I:$I,"&lt;="&amp;EOMONTH(Aprov!$I$3+360,0),Aprov!$AW:$AW,Dados!$AW1)</f>
        <v>0</v>
      </c>
      <c r="AX61" s="15">
        <f>SUMIFS(Aprov!AK:AK,Aprov!$I:$I,"&lt;="&amp;EOMONTH(Aprov!$I$3+360,0),Aprov!$AW:$AW,Dados!$AX1)</f>
        <v>0</v>
      </c>
      <c r="AY61" s="15">
        <f>SUMIFS(Aprov!AK:AK,Aprov!$I:$I,"&lt;="&amp;EOMONTH(Aprov!$I$3+360,0),Aprov!$AW:$AW,Dados!$AY1)</f>
        <v>0</v>
      </c>
      <c r="AZ61" s="15">
        <f>SUMIFS(Aprov!AK:AK,Aprov!$I:$I,"&lt;="&amp;EOMONTH(Aprov!$I$3+360,0),Aprov!$AW:$AW,Dados!$AZ1)</f>
        <v>0</v>
      </c>
      <c r="BA61" s="15">
        <f>SUMIFS(Aprov!AK:AK,Aprov!$I:$I,"&lt;="&amp;EOMONTH(Aprov!$I$3+360,0),Aprov!$AW:$AW,Dados!$BA1)</f>
        <v>0</v>
      </c>
      <c r="BB61" s="15">
        <f>SUMIFS(Aprov!AK:AK,Aprov!$I:$I,"&lt;="&amp;EOMONTH(Aprov!$I$3+360,0),Aprov!$AW:$AW,Dados!$BB1)</f>
        <v>0</v>
      </c>
      <c r="BC61" s="15">
        <f>SUMIFS(Aprov!AK:AK,Aprov!$I:$I,"&lt;="&amp;EOMONTH(Aprov!$I$3+360,0),Aprov!$AW:$AW,Dados!$BC1)</f>
        <v>0</v>
      </c>
      <c r="BD61" s="15">
        <f>SUMIFS(Aprov!AK:AK,Aprov!$I:$I,"&lt;="&amp;EOMONTH(Aprov!$I$3+360,0),Aprov!$AW:$AW,Dados!$BD1)</f>
        <v>0</v>
      </c>
      <c r="BF61" s="15">
        <f>SUMIFS(Aprov!AK:AK,Aprov!$I:$I,"&gt;="&amp;BF1,Aprov!$I:$I,"&lt;="&amp;EOMONTH($BF1,0))</f>
        <v>0</v>
      </c>
      <c r="BG61" s="15">
        <f>SUMIFS(Aprov!AK:AK,Aprov!$I:$I,"&gt;="&amp;BG1,Aprov!$I:$I,"&lt;="&amp;EOMONTH($BG1,0))</f>
        <v>0</v>
      </c>
      <c r="BH61" s="15">
        <f>SUMIFS(Aprov!AK:AK,Aprov!$I:$I,"&gt;="&amp;BH1,Aprov!$I:$I,"&lt;="&amp;EOMONTH($BH1,0))</f>
        <v>0</v>
      </c>
      <c r="BI61" s="15">
        <f>SUMIFS(Aprov!AK:AK,Aprov!$I:$I,"&gt;="&amp;BI1,Aprov!$I:$I,"&lt;="&amp;EOMONTH($BI1,0))</f>
        <v>0</v>
      </c>
      <c r="BJ61" s="15">
        <f>SUMIFS(Aprov!AK:AK,Aprov!$I:$I,"&gt;="&amp;BJ1,Aprov!$I:$I,"&lt;="&amp;EOMONTH($BJ1,0))</f>
        <v>0</v>
      </c>
      <c r="BK61" s="15">
        <f>SUMIFS(Aprov!AK:AK,Aprov!$I:$I,"&gt;="&amp;BK1,Aprov!$I:$I,"&lt;="&amp;EOMONTH($BK1,0))</f>
        <v>0</v>
      </c>
      <c r="BL61" s="15">
        <f>SUMIFS(Aprov!AK:AK,Aprov!$I:$I,"&gt;="&amp;BL1,Aprov!$I:$I,"&lt;="&amp;EOMONTH($BL1,0))</f>
        <v>0</v>
      </c>
      <c r="BM61" s="15">
        <f>SUMIFS(Aprov!AK:AK,Aprov!$I:$I,"&gt;="&amp;BM1,Aprov!$I:$I,"&lt;="&amp;EOMONTH($BM1,0))</f>
        <v>0</v>
      </c>
      <c r="BN61" s="15">
        <f>SUMIFS(Aprov!AK:AK,Aprov!$I:$I,"&gt;="&amp;BN1,Aprov!$I:$I,"&lt;="&amp;EOMONTH($BN1,0))</f>
        <v>0</v>
      </c>
      <c r="BO61" s="15">
        <f>SUMIFS(Aprov!AK:AK,Aprov!$I:$I,"&gt;="&amp;BO1,Aprov!$I:$I,"&lt;="&amp;EOMONTH($BO1,0))</f>
        <v>0</v>
      </c>
      <c r="BP61" s="15">
        <f>SUMIFS(Aprov!AK:AK,Aprov!$I:$I,"&gt;="&amp;BP1,Aprov!$I:$I,"&lt;="&amp;EOMONTH($BP1,0))</f>
        <v>0</v>
      </c>
      <c r="BQ61" s="15">
        <f>SUMIFS(Aprov!AK:AK,Aprov!$I:$I,"&gt;="&amp;BQ1,Aprov!$I:$I,"&lt;="&amp;EOMONTH($BQ1,0))</f>
        <v>0</v>
      </c>
    </row>
    <row r="62" spans="1:69" outlineLevel="1" x14ac:dyDescent="0.15">
      <c r="A62" s="12" t="s">
        <v>54</v>
      </c>
      <c r="B62" s="14" t="str">
        <f>OvoTotal!AL2</f>
        <v>AAA 1 001</v>
      </c>
      <c r="C62" s="15">
        <f>SUMIFS(Aprov!AL:AL,Aprov!$I:$I,"&lt;="&amp;EOMONTH(Aprov!$I$3+360,0),Aprov!$AW:$AW,Dados!$C1)</f>
        <v>0</v>
      </c>
      <c r="D62" s="15">
        <f>SUMIFS(Aprov!AL:AL,Aprov!$I:$I,"&lt;="&amp;EOMONTH(Aprov!$I$3+360,0),Aprov!$AW:$AW,Dados!$D1)</f>
        <v>0</v>
      </c>
      <c r="E62" s="15">
        <f>SUMIFS(Aprov!AL:AL,Aprov!$I:$I,"&lt;="&amp;EOMONTH(Aprov!$I$3+360,0),Aprov!$AW:$AW,Dados!$E1)</f>
        <v>0</v>
      </c>
      <c r="F62" s="15">
        <f>SUMIFS(Aprov!AL:AL,Aprov!$I:$I,"&lt;="&amp;EOMONTH(Aprov!$I$3+360,0),Aprov!$AW:$AW,Dados!$F1)</f>
        <v>0</v>
      </c>
      <c r="G62" s="15">
        <f>SUMIFS(Aprov!AL:AL,Aprov!$I:$I,"&lt;="&amp;EOMONTH(Aprov!$I$3+360,0),Aprov!$AW:$AW,Dados!$G1)</f>
        <v>0</v>
      </c>
      <c r="H62" s="15">
        <f>SUMIFS(Aprov!AL:AL,Aprov!$I:$I,"&lt;="&amp;EOMONTH(Aprov!$I$3+360,0),Aprov!$AW:$AW,Dados!$H1)</f>
        <v>0</v>
      </c>
      <c r="I62" s="15">
        <f>SUMIFS(Aprov!AL:AL,Aprov!$I:$I,"&lt;="&amp;EOMONTH(Aprov!$I$3+360,0),Aprov!$AW:$AW,Dados!$I1)</f>
        <v>0</v>
      </c>
      <c r="J62" s="15">
        <f>SUMIFS(Aprov!AL:AL,Aprov!$I:$I,"&lt;="&amp;EOMONTH(Aprov!$I$3+360,0),Aprov!$AW:$AW,Dados!$J1)</f>
        <v>0</v>
      </c>
      <c r="K62" s="15">
        <f>SUMIFS(Aprov!AL:AL,Aprov!$I:$I,"&lt;="&amp;EOMONTH(Aprov!$I$3+360,0),Aprov!$AW:$AW,Dados!$K1)</f>
        <v>0</v>
      </c>
      <c r="L62" s="15">
        <f>SUMIFS(Aprov!AL:AL,Aprov!$I:$I,"&lt;="&amp;EOMONTH(Aprov!$I$3+360,0),Aprov!$AW:$AW,Dados!$L1)</f>
        <v>0</v>
      </c>
      <c r="M62" s="15">
        <f>SUMIFS(Aprov!AL:AL,Aprov!$I:$I,"&lt;="&amp;EOMONTH(Aprov!$I$3+360,0),Aprov!$AW:$AW,Dados!$M1)</f>
        <v>0</v>
      </c>
      <c r="N62" s="15">
        <f>SUMIFS(Aprov!AL:AL,Aprov!$I:$I,"&lt;="&amp;EOMONTH(Aprov!$I$3+360,0),Aprov!$AW:$AW,Dados!$N1)</f>
        <v>0</v>
      </c>
      <c r="O62" s="15">
        <f>SUMIFS(Aprov!AL:AL,Aprov!$I:$I,"&lt;="&amp;EOMONTH(Aprov!$I$3+360,0),Aprov!$AW:$AW,Dados!$O1)</f>
        <v>0</v>
      </c>
      <c r="P62" s="15">
        <f>SUMIFS(Aprov!AL:AL,Aprov!$I:$I,"&lt;="&amp;EOMONTH(Aprov!$I$3+360,0),Aprov!$AW:$AW,Dados!$P1)</f>
        <v>0</v>
      </c>
      <c r="Q62" s="15">
        <f>SUMIFS(Aprov!AL:AL,Aprov!$I:$I,"&lt;="&amp;EOMONTH(Aprov!$I$3+360,0),Aprov!$AW:$AW,Dados!$Q1)</f>
        <v>0</v>
      </c>
      <c r="R62" s="15">
        <f>SUMIFS(Aprov!AL:AL,Aprov!$I:$I,"&lt;="&amp;EOMONTH(Aprov!$I$3+360,0),Aprov!$AW:$AW,Dados!$R1)</f>
        <v>0</v>
      </c>
      <c r="S62" s="15">
        <f>SUMIFS(Aprov!AL:AL,Aprov!$I:$I,"&lt;="&amp;EOMONTH(Aprov!$I$3+360,0),Aprov!$AW:$AW,Dados!$S1)</f>
        <v>0</v>
      </c>
      <c r="T62" s="15">
        <f>SUMIFS(Aprov!AL:AL,Aprov!$I:$I,"&lt;="&amp;EOMONTH(Aprov!$I$3+360,0),Aprov!$AW:$AW,Dados!$T1)</f>
        <v>0</v>
      </c>
      <c r="U62" s="15">
        <f>SUMIFS(Aprov!AL:AL,Aprov!$I:$I,"&lt;="&amp;EOMONTH(Aprov!$I$3+360,0),Aprov!$AW:$AW,Dados!$U1)</f>
        <v>0</v>
      </c>
      <c r="V62" s="15">
        <f>SUMIFS(Aprov!AL:AL,Aprov!$I:$I,"&lt;="&amp;EOMONTH(Aprov!$I$3+360,0),Aprov!$AW:$AW,Dados!$V1)</f>
        <v>0</v>
      </c>
      <c r="W62" s="15">
        <f>SUMIFS(Aprov!AL:AL,Aprov!$I:$I,"&lt;="&amp;EOMONTH(Aprov!$I$3+360,0),Aprov!$AW:$AW,Dados!$W1)</f>
        <v>0</v>
      </c>
      <c r="X62" s="15">
        <f>SUMIFS(Aprov!AL:AL,Aprov!$I:$I,"&lt;="&amp;EOMONTH(Aprov!$I$3+360,0),Aprov!$AW:$AW,Dados!$X1)</f>
        <v>0</v>
      </c>
      <c r="Y62" s="15">
        <f>SUMIFS(Aprov!AL:AL,Aprov!$I:$I,"&lt;="&amp;EOMONTH(Aprov!$I$3+360,0),Aprov!$AW:$AW,Dados!$Y1)</f>
        <v>0</v>
      </c>
      <c r="Z62" s="15">
        <f>SUMIFS(Aprov!AL:AL,Aprov!$I:$I,"&lt;="&amp;EOMONTH(Aprov!$I$3+360,0),Aprov!$AW:$AW,Dados!$Z1)</f>
        <v>0</v>
      </c>
      <c r="AA62" s="15">
        <f>SUMIFS(Aprov!AL:AL,Aprov!$I:$I,"&lt;="&amp;EOMONTH(Aprov!$I$3+360,0),Aprov!$AW:$AW,Dados!$AA1)</f>
        <v>0</v>
      </c>
      <c r="AB62" s="15">
        <f>SUMIFS(Aprov!AL:AL,Aprov!$I:$I,"&lt;="&amp;EOMONTH(Aprov!$I$3+360,0),Aprov!$AW:$AW,Dados!$AB1)</f>
        <v>0</v>
      </c>
      <c r="AC62" s="15">
        <f>SUMIFS(Aprov!AL:AL,Aprov!$I:$I,"&lt;="&amp;EOMONTH(Aprov!$I$3+360,0),Aprov!$AW:$AW,Dados!$AC1)</f>
        <v>0</v>
      </c>
      <c r="AD62" s="15">
        <f>SUMIFS(Aprov!AL:AL,Aprov!$I:$I,"&lt;="&amp;EOMONTH(Aprov!$I$3+360,0),Aprov!$AW:$AW,Dados!$AD1)</f>
        <v>0</v>
      </c>
      <c r="AE62" s="15">
        <f>SUMIFS(Aprov!AL:AL,Aprov!$I:$I,"&lt;="&amp;EOMONTH(Aprov!$I$3+360,0),Aprov!$AW:$AW,Dados!$AE1)</f>
        <v>0</v>
      </c>
      <c r="AF62" s="15">
        <f>SUMIFS(Aprov!AL:AL,Aprov!$I:$I,"&lt;="&amp;EOMONTH(Aprov!$I$3+360,0),Aprov!$AW:$AW,Dados!$AF1)</f>
        <v>0</v>
      </c>
      <c r="AG62" s="15">
        <f>SUMIFS(Aprov!AL:AL,Aprov!$I:$I,"&lt;="&amp;EOMONTH(Aprov!$I$3+360,0),Aprov!$AW:$AW,Dados!$AG1)</f>
        <v>0</v>
      </c>
      <c r="AH62" s="15">
        <f>SUMIFS(Aprov!AL:AL,Aprov!$I:$I,"&lt;="&amp;EOMONTH(Aprov!$I$3+360,0),Aprov!$AW:$AW,Dados!$AH1)</f>
        <v>0</v>
      </c>
      <c r="AI62" s="15">
        <f>SUMIFS(Aprov!AL:AL,Aprov!$I:$I,"&lt;="&amp;EOMONTH(Aprov!$I$3+360,0),Aprov!$AW:$AW,Dados!$AI1)</f>
        <v>0</v>
      </c>
      <c r="AJ62" s="15">
        <f>SUMIFS(Aprov!AL:AL,Aprov!$I:$I,"&lt;="&amp;EOMONTH(Aprov!$I$3+360,0),Aprov!$AW:$AW,Dados!$AJ1)</f>
        <v>0</v>
      </c>
      <c r="AK62" s="33">
        <f>SUMIFS(Aprov!AL:AL,Aprov!$I:$I,"&lt;="&amp;EOMONTH(Aprov!$I$3+360,0),Aprov!$AW:$AW,Dados!$AK1)</f>
        <v>0</v>
      </c>
      <c r="AL62" s="15">
        <f>SUMIFS(Aprov!AL:AL,Aprov!$I:$I,"&lt;="&amp;EOMONTH(Aprov!$I$3+360,0),Aprov!$AW:$AW,Dados!$AL1)</f>
        <v>0</v>
      </c>
      <c r="AM62" s="15">
        <f>SUMIFS(Aprov!AL:AL,Aprov!$I:$I,"&lt;="&amp;EOMONTH(Aprov!$I$3+360,0),Aprov!$AW:$AW,Dados!$AM1)</f>
        <v>0</v>
      </c>
      <c r="AN62" s="15">
        <f>SUMIFS(Aprov!AL:AL,Aprov!$I:$I,"&lt;="&amp;EOMONTH(Aprov!$I$3+360,0),Aprov!$AW:$AW,Dados!$AN1)</f>
        <v>0</v>
      </c>
      <c r="AO62" s="15">
        <f>SUMIFS(Aprov!AL:AL,Aprov!$I:$I,"&lt;="&amp;EOMONTH(Aprov!$I$3+360,0),Aprov!$AW:$AW,Dados!$AO1)</f>
        <v>0</v>
      </c>
      <c r="AP62" s="15">
        <f>SUMIFS(Aprov!AL:AL,Aprov!$I:$I,"&lt;="&amp;EOMONTH(Aprov!$I$3+360,0),Aprov!$AW:$AW,Dados!$AP1)</f>
        <v>0</v>
      </c>
      <c r="AQ62" s="33">
        <f>SUMIFS(Aprov!AL:AL,Aprov!$I:$I,"&lt;="&amp;EOMONTH(Aprov!$I$3+360,0),Aprov!$AW:$AW,Dados!$AQ1)</f>
        <v>0</v>
      </c>
      <c r="AR62" s="15">
        <f>SUMIFS(Aprov!AL:AL,Aprov!$I:$I,"&lt;="&amp;EOMONTH(Aprov!$I$3+360,0),Aprov!$AW:$AW,Dados!$AR1)</f>
        <v>0</v>
      </c>
      <c r="AS62" s="15">
        <f>SUMIFS(Aprov!AL:AL,Aprov!$I:$I,"&lt;="&amp;EOMONTH(Aprov!$I$3+360,0),Aprov!$AW:$AW,Dados!$AS1)</f>
        <v>0</v>
      </c>
      <c r="AT62" s="15">
        <f>SUMIFS(Aprov!AL:AL,Aprov!$I:$I,"&lt;="&amp;EOMONTH(Aprov!$I$3+360,0),Aprov!$AW:$AW,Dados!$AT1)</f>
        <v>0</v>
      </c>
      <c r="AU62" s="15">
        <f>SUMIFS(Aprov!AL:AL,Aprov!$I:$I,"&lt;="&amp;EOMONTH(Aprov!$I$3+360,0),Aprov!$AW:$AW,Dados!$AU1)</f>
        <v>0</v>
      </c>
      <c r="AV62" s="15">
        <f>SUMIFS(Aprov!AL:AL,Aprov!$I:$I,"&lt;="&amp;EOMONTH(Aprov!$I$3+360,0),Aprov!$AW:$AW,Dados!$AV1)</f>
        <v>0</v>
      </c>
      <c r="AW62" s="15">
        <f>SUMIFS(Aprov!AL:AL,Aprov!$I:$I,"&lt;="&amp;EOMONTH(Aprov!$I$3+360,0),Aprov!$AW:$AW,Dados!$AW1)</f>
        <v>0</v>
      </c>
      <c r="AX62" s="15">
        <f>SUMIFS(Aprov!AL:AL,Aprov!$I:$I,"&lt;="&amp;EOMONTH(Aprov!$I$3+360,0),Aprov!$AW:$AW,Dados!$AX1)</f>
        <v>0</v>
      </c>
      <c r="AY62" s="15">
        <f>SUMIFS(Aprov!AL:AL,Aprov!$I:$I,"&lt;="&amp;EOMONTH(Aprov!$I$3+360,0),Aprov!$AW:$AW,Dados!$AY1)</f>
        <v>0</v>
      </c>
      <c r="AZ62" s="15">
        <f>SUMIFS(Aprov!AL:AL,Aprov!$I:$I,"&lt;="&amp;EOMONTH(Aprov!$I$3+360,0),Aprov!$AW:$AW,Dados!$AZ1)</f>
        <v>0</v>
      </c>
      <c r="BA62" s="15">
        <f>SUMIFS(Aprov!AL:AL,Aprov!$I:$I,"&lt;="&amp;EOMONTH(Aprov!$I$3+360,0),Aprov!$AW:$AW,Dados!$BA1)</f>
        <v>0</v>
      </c>
      <c r="BB62" s="15">
        <f>SUMIFS(Aprov!AL:AL,Aprov!$I:$I,"&lt;="&amp;EOMONTH(Aprov!$I$3+360,0),Aprov!$AW:$AW,Dados!$BB1)</f>
        <v>0</v>
      </c>
      <c r="BC62" s="15">
        <f>SUMIFS(Aprov!AL:AL,Aprov!$I:$I,"&lt;="&amp;EOMONTH(Aprov!$I$3+360,0),Aprov!$AW:$AW,Dados!$BC1)</f>
        <v>0</v>
      </c>
      <c r="BD62" s="15">
        <f>SUMIFS(Aprov!AL:AL,Aprov!$I:$I,"&lt;="&amp;EOMONTH(Aprov!$I$3+360,0),Aprov!$AW:$AW,Dados!$BD1)</f>
        <v>0</v>
      </c>
      <c r="BF62" s="15">
        <f>SUMIFS(Aprov!AL:AL,Aprov!$I:$I,"&gt;="&amp;BF1,Aprov!$I:$I,"&lt;="&amp;EOMONTH($BF1,0))</f>
        <v>0</v>
      </c>
      <c r="BG62" s="15">
        <f>SUMIFS(Aprov!AL:AL,Aprov!$I:$I,"&gt;="&amp;BG1,Aprov!$I:$I,"&lt;="&amp;EOMONTH($BG1,0))</f>
        <v>0</v>
      </c>
      <c r="BH62" s="15">
        <f>SUMIFS(Aprov!AL:AL,Aprov!$I:$I,"&gt;="&amp;BH1,Aprov!$I:$I,"&lt;="&amp;EOMONTH($BH1,0))</f>
        <v>0</v>
      </c>
      <c r="BI62" s="15">
        <f>SUMIFS(Aprov!AL:AL,Aprov!$I:$I,"&gt;="&amp;BI1,Aprov!$I:$I,"&lt;="&amp;EOMONTH($BI1,0))</f>
        <v>0</v>
      </c>
      <c r="BJ62" s="15">
        <f>SUMIFS(Aprov!AL:AL,Aprov!$I:$I,"&gt;="&amp;BJ1,Aprov!$I:$I,"&lt;="&amp;EOMONTH($BJ1,0))</f>
        <v>0</v>
      </c>
      <c r="BK62" s="15">
        <f>SUMIFS(Aprov!AL:AL,Aprov!$I:$I,"&gt;="&amp;BK1,Aprov!$I:$I,"&lt;="&amp;EOMONTH($BK1,0))</f>
        <v>0</v>
      </c>
      <c r="BL62" s="15">
        <f>SUMIFS(Aprov!AL:AL,Aprov!$I:$I,"&gt;="&amp;BL1,Aprov!$I:$I,"&lt;="&amp;EOMONTH($BL1,0))</f>
        <v>0</v>
      </c>
      <c r="BM62" s="15">
        <f>SUMIFS(Aprov!AL:AL,Aprov!$I:$I,"&gt;="&amp;BM1,Aprov!$I:$I,"&lt;="&amp;EOMONTH($BM1,0))</f>
        <v>0</v>
      </c>
      <c r="BN62" s="15">
        <f>SUMIFS(Aprov!AL:AL,Aprov!$I:$I,"&gt;="&amp;BN1,Aprov!$I:$I,"&lt;="&amp;EOMONTH($BN1,0))</f>
        <v>0</v>
      </c>
      <c r="BO62" s="15">
        <f>SUMIFS(Aprov!AL:AL,Aprov!$I:$I,"&gt;="&amp;BO1,Aprov!$I:$I,"&lt;="&amp;EOMONTH($BO1,0))</f>
        <v>0</v>
      </c>
      <c r="BP62" s="15">
        <f>SUMIFS(Aprov!AL:AL,Aprov!$I:$I,"&gt;="&amp;BP1,Aprov!$I:$I,"&lt;="&amp;EOMONTH($BP1,0))</f>
        <v>0</v>
      </c>
      <c r="BQ62" s="15">
        <f>SUMIFS(Aprov!AL:AL,Aprov!$I:$I,"&gt;="&amp;BQ1,Aprov!$I:$I,"&lt;="&amp;EOMONTH($BQ1,0))</f>
        <v>0</v>
      </c>
    </row>
    <row r="63" spans="1:69" outlineLevel="1" x14ac:dyDescent="0.15">
      <c r="A63" s="12" t="s">
        <v>54</v>
      </c>
      <c r="B63" s="14" t="str">
        <f>OvoTotal!AM2</f>
        <v>AAA 1 001</v>
      </c>
      <c r="C63" s="15">
        <f>SUMIFS(Aprov!AM:AM,Aprov!$I:$I,"&lt;="&amp;EOMONTH(Aprov!$I$3+360,0),Aprov!$AW:$AW,Dados!$C1)</f>
        <v>0</v>
      </c>
      <c r="D63" s="15">
        <f>SUMIFS(Aprov!AM:AM,Aprov!$I:$I,"&lt;="&amp;EOMONTH(Aprov!$I$3+360,0),Aprov!$AW:$AW,Dados!$D1)</f>
        <v>0</v>
      </c>
      <c r="E63" s="15">
        <f>SUMIFS(Aprov!AM:AM,Aprov!$I:$I,"&lt;="&amp;EOMONTH(Aprov!$I$3+360,0),Aprov!$AW:$AW,Dados!$E1)</f>
        <v>0</v>
      </c>
      <c r="F63" s="15">
        <f>SUMIFS(Aprov!AM:AM,Aprov!$I:$I,"&lt;="&amp;EOMONTH(Aprov!$I$3+360,0),Aprov!$AW:$AW,Dados!$F1)</f>
        <v>0</v>
      </c>
      <c r="G63" s="15">
        <f>SUMIFS(Aprov!AM:AM,Aprov!$I:$I,"&lt;="&amp;EOMONTH(Aprov!$I$3+360,0),Aprov!$AW:$AW,Dados!$G1)</f>
        <v>0</v>
      </c>
      <c r="H63" s="15">
        <f>SUMIFS(Aprov!AM:AM,Aprov!$I:$I,"&lt;="&amp;EOMONTH(Aprov!$I$3+360,0),Aprov!$AW:$AW,Dados!$H1)</f>
        <v>0</v>
      </c>
      <c r="I63" s="15">
        <f>SUMIFS(Aprov!AM:AM,Aprov!$I:$I,"&lt;="&amp;EOMONTH(Aprov!$I$3+360,0),Aprov!$AW:$AW,Dados!$I1)</f>
        <v>0</v>
      </c>
      <c r="J63" s="15">
        <f>SUMIFS(Aprov!AM:AM,Aprov!$I:$I,"&lt;="&amp;EOMONTH(Aprov!$I$3+360,0),Aprov!$AW:$AW,Dados!$J1)</f>
        <v>0</v>
      </c>
      <c r="K63" s="15">
        <f>SUMIFS(Aprov!AM:AM,Aprov!$I:$I,"&lt;="&amp;EOMONTH(Aprov!$I$3+360,0),Aprov!$AW:$AW,Dados!$K1)</f>
        <v>0</v>
      </c>
      <c r="L63" s="15">
        <f>SUMIFS(Aprov!AM:AM,Aprov!$I:$I,"&lt;="&amp;EOMONTH(Aprov!$I$3+360,0),Aprov!$AW:$AW,Dados!$L1)</f>
        <v>0</v>
      </c>
      <c r="M63" s="15">
        <f>SUMIFS(Aprov!AM:AM,Aprov!$I:$I,"&lt;="&amp;EOMONTH(Aprov!$I$3+360,0),Aprov!$AW:$AW,Dados!$M1)</f>
        <v>0</v>
      </c>
      <c r="N63" s="15">
        <f>SUMIFS(Aprov!AM:AM,Aprov!$I:$I,"&lt;="&amp;EOMONTH(Aprov!$I$3+360,0),Aprov!$AW:$AW,Dados!$N1)</f>
        <v>0</v>
      </c>
      <c r="O63" s="15">
        <f>SUMIFS(Aprov!AM:AM,Aprov!$I:$I,"&lt;="&amp;EOMONTH(Aprov!$I$3+360,0),Aprov!$AW:$AW,Dados!$O1)</f>
        <v>0</v>
      </c>
      <c r="P63" s="15">
        <f>SUMIFS(Aprov!AM:AM,Aprov!$I:$I,"&lt;="&amp;EOMONTH(Aprov!$I$3+360,0),Aprov!$AW:$AW,Dados!$P1)</f>
        <v>0</v>
      </c>
      <c r="Q63" s="15">
        <f>SUMIFS(Aprov!AM:AM,Aprov!$I:$I,"&lt;="&amp;EOMONTH(Aprov!$I$3+360,0),Aprov!$AW:$AW,Dados!$Q1)</f>
        <v>0</v>
      </c>
      <c r="R63" s="15">
        <f>SUMIFS(Aprov!AM:AM,Aprov!$I:$I,"&lt;="&amp;EOMONTH(Aprov!$I$3+360,0),Aprov!$AW:$AW,Dados!$R1)</f>
        <v>0</v>
      </c>
      <c r="S63" s="15">
        <f>SUMIFS(Aprov!AM:AM,Aprov!$I:$I,"&lt;="&amp;EOMONTH(Aprov!$I$3+360,0),Aprov!$AW:$AW,Dados!$S1)</f>
        <v>0</v>
      </c>
      <c r="T63" s="15">
        <f>SUMIFS(Aprov!AM:AM,Aprov!$I:$I,"&lt;="&amp;EOMONTH(Aprov!$I$3+360,0),Aprov!$AW:$AW,Dados!$T1)</f>
        <v>0</v>
      </c>
      <c r="U63" s="15">
        <f>SUMIFS(Aprov!AM:AM,Aprov!$I:$I,"&lt;="&amp;EOMONTH(Aprov!$I$3+360,0),Aprov!$AW:$AW,Dados!$U1)</f>
        <v>0</v>
      </c>
      <c r="V63" s="15">
        <f>SUMIFS(Aprov!AM:AM,Aprov!$I:$I,"&lt;="&amp;EOMONTH(Aprov!$I$3+360,0),Aprov!$AW:$AW,Dados!$V1)</f>
        <v>0</v>
      </c>
      <c r="W63" s="15">
        <f>SUMIFS(Aprov!AM:AM,Aprov!$I:$I,"&lt;="&amp;EOMONTH(Aprov!$I$3+360,0),Aprov!$AW:$AW,Dados!$W1)</f>
        <v>0</v>
      </c>
      <c r="X63" s="15">
        <f>SUMIFS(Aprov!AM:AM,Aprov!$I:$I,"&lt;="&amp;EOMONTH(Aprov!$I$3+360,0),Aprov!$AW:$AW,Dados!$X1)</f>
        <v>0</v>
      </c>
      <c r="Y63" s="15">
        <f>SUMIFS(Aprov!AM:AM,Aprov!$I:$I,"&lt;="&amp;EOMONTH(Aprov!$I$3+360,0),Aprov!$AW:$AW,Dados!$Y1)</f>
        <v>0</v>
      </c>
      <c r="Z63" s="15">
        <f>SUMIFS(Aprov!AM:AM,Aprov!$I:$I,"&lt;="&amp;EOMONTH(Aprov!$I$3+360,0),Aprov!$AW:$AW,Dados!$Z1)</f>
        <v>0</v>
      </c>
      <c r="AA63" s="15">
        <f>SUMIFS(Aprov!AM:AM,Aprov!$I:$I,"&lt;="&amp;EOMONTH(Aprov!$I$3+360,0),Aprov!$AW:$AW,Dados!$AA1)</f>
        <v>0</v>
      </c>
      <c r="AB63" s="15">
        <f>SUMIFS(Aprov!AM:AM,Aprov!$I:$I,"&lt;="&amp;EOMONTH(Aprov!$I$3+360,0),Aprov!$AW:$AW,Dados!$AB1)</f>
        <v>0</v>
      </c>
      <c r="AC63" s="15">
        <f>SUMIFS(Aprov!AM:AM,Aprov!$I:$I,"&lt;="&amp;EOMONTH(Aprov!$I$3+360,0),Aprov!$AW:$AW,Dados!$AC1)</f>
        <v>0</v>
      </c>
      <c r="AD63" s="15">
        <f>SUMIFS(Aprov!AM:AM,Aprov!$I:$I,"&lt;="&amp;EOMONTH(Aprov!$I$3+360,0),Aprov!$AW:$AW,Dados!$AD1)</f>
        <v>0</v>
      </c>
      <c r="AE63" s="15">
        <f>SUMIFS(Aprov!AM:AM,Aprov!$I:$I,"&lt;="&amp;EOMONTH(Aprov!$I$3+360,0),Aprov!$AW:$AW,Dados!$AE1)</f>
        <v>0</v>
      </c>
      <c r="AF63" s="15">
        <f>SUMIFS(Aprov!AM:AM,Aprov!$I:$I,"&lt;="&amp;EOMONTH(Aprov!$I$3+360,0),Aprov!$AW:$AW,Dados!$AF1)</f>
        <v>0</v>
      </c>
      <c r="AG63" s="15">
        <f>SUMIFS(Aprov!AM:AM,Aprov!$I:$I,"&lt;="&amp;EOMONTH(Aprov!$I$3+360,0),Aprov!$AW:$AW,Dados!$AG1)</f>
        <v>0</v>
      </c>
      <c r="AH63" s="15">
        <f>SUMIFS(Aprov!AM:AM,Aprov!$I:$I,"&lt;="&amp;EOMONTH(Aprov!$I$3+360,0),Aprov!$AW:$AW,Dados!$AH1)</f>
        <v>0</v>
      </c>
      <c r="AI63" s="15">
        <f>SUMIFS(Aprov!AM:AM,Aprov!$I:$I,"&lt;="&amp;EOMONTH(Aprov!$I$3+360,0),Aprov!$AW:$AW,Dados!$AI1)</f>
        <v>0</v>
      </c>
      <c r="AJ63" s="15">
        <f>SUMIFS(Aprov!AM:AM,Aprov!$I:$I,"&lt;="&amp;EOMONTH(Aprov!$I$3+360,0),Aprov!$AW:$AW,Dados!$AJ1)</f>
        <v>0</v>
      </c>
      <c r="AK63" s="33">
        <f>SUMIFS(Aprov!AM:AM,Aprov!$I:$I,"&lt;="&amp;EOMONTH(Aprov!$I$3+360,0),Aprov!$AW:$AW,Dados!$AK1)</f>
        <v>0</v>
      </c>
      <c r="AL63" s="15">
        <f>SUMIFS(Aprov!AM:AM,Aprov!$I:$I,"&lt;="&amp;EOMONTH(Aprov!$I$3+360,0),Aprov!$AW:$AW,Dados!$AL1)</f>
        <v>0</v>
      </c>
      <c r="AM63" s="15">
        <f>SUMIFS(Aprov!AM:AM,Aprov!$I:$I,"&lt;="&amp;EOMONTH(Aprov!$I$3+360,0),Aprov!$AW:$AW,Dados!$AM1)</f>
        <v>0</v>
      </c>
      <c r="AN63" s="15">
        <f>SUMIFS(Aprov!AM:AM,Aprov!$I:$I,"&lt;="&amp;EOMONTH(Aprov!$I$3+360,0),Aprov!$AW:$AW,Dados!$AN1)</f>
        <v>0</v>
      </c>
      <c r="AO63" s="15">
        <f>SUMIFS(Aprov!AM:AM,Aprov!$I:$I,"&lt;="&amp;EOMONTH(Aprov!$I$3+360,0),Aprov!$AW:$AW,Dados!$AO1)</f>
        <v>0</v>
      </c>
      <c r="AP63" s="15">
        <f>SUMIFS(Aprov!AM:AM,Aprov!$I:$I,"&lt;="&amp;EOMONTH(Aprov!$I$3+360,0),Aprov!$AW:$AW,Dados!$AP1)</f>
        <v>0</v>
      </c>
      <c r="AQ63" s="33">
        <f>SUMIFS(Aprov!AM:AM,Aprov!$I:$I,"&lt;="&amp;EOMONTH(Aprov!$I$3+360,0),Aprov!$AW:$AW,Dados!$AQ1)</f>
        <v>0</v>
      </c>
      <c r="AR63" s="15">
        <f>SUMIFS(Aprov!AM:AM,Aprov!$I:$I,"&lt;="&amp;EOMONTH(Aprov!$I$3+360,0),Aprov!$AW:$AW,Dados!$AR1)</f>
        <v>0</v>
      </c>
      <c r="AS63" s="15">
        <f>SUMIFS(Aprov!AM:AM,Aprov!$I:$I,"&lt;="&amp;EOMONTH(Aprov!$I$3+360,0),Aprov!$AW:$AW,Dados!$AS1)</f>
        <v>0</v>
      </c>
      <c r="AT63" s="15">
        <f>SUMIFS(Aprov!AM:AM,Aprov!$I:$I,"&lt;="&amp;EOMONTH(Aprov!$I$3+360,0),Aprov!$AW:$AW,Dados!$AT1)</f>
        <v>0</v>
      </c>
      <c r="AU63" s="15">
        <f>SUMIFS(Aprov!AM:AM,Aprov!$I:$I,"&lt;="&amp;EOMONTH(Aprov!$I$3+360,0),Aprov!$AW:$AW,Dados!$AU1)</f>
        <v>0</v>
      </c>
      <c r="AV63" s="15">
        <f>SUMIFS(Aprov!AM:AM,Aprov!$I:$I,"&lt;="&amp;EOMONTH(Aprov!$I$3+360,0),Aprov!$AW:$AW,Dados!$AV1)</f>
        <v>0</v>
      </c>
      <c r="AW63" s="15">
        <f>SUMIFS(Aprov!AM:AM,Aprov!$I:$I,"&lt;="&amp;EOMONTH(Aprov!$I$3+360,0),Aprov!$AW:$AW,Dados!$AW1)</f>
        <v>0</v>
      </c>
      <c r="AX63" s="15">
        <f>SUMIFS(Aprov!AM:AM,Aprov!$I:$I,"&lt;="&amp;EOMONTH(Aprov!$I$3+360,0),Aprov!$AW:$AW,Dados!$AX1)</f>
        <v>0</v>
      </c>
      <c r="AY63" s="15">
        <f>SUMIFS(Aprov!AM:AM,Aprov!$I:$I,"&lt;="&amp;EOMONTH(Aprov!$I$3+360,0),Aprov!$AW:$AW,Dados!$AY1)</f>
        <v>0</v>
      </c>
      <c r="AZ63" s="15">
        <f>SUMIFS(Aprov!AM:AM,Aprov!$I:$I,"&lt;="&amp;EOMONTH(Aprov!$I$3+360,0),Aprov!$AW:$AW,Dados!$AZ1)</f>
        <v>0</v>
      </c>
      <c r="BA63" s="15">
        <f>SUMIFS(Aprov!AM:AM,Aprov!$I:$I,"&lt;="&amp;EOMONTH(Aprov!$I$3+360,0),Aprov!$AW:$AW,Dados!$BA1)</f>
        <v>0</v>
      </c>
      <c r="BB63" s="15">
        <f>SUMIFS(Aprov!AM:AM,Aprov!$I:$I,"&lt;="&amp;EOMONTH(Aprov!$I$3+360,0),Aprov!$AW:$AW,Dados!$BB1)</f>
        <v>0</v>
      </c>
      <c r="BC63" s="15">
        <f>SUMIFS(Aprov!AM:AM,Aprov!$I:$I,"&lt;="&amp;EOMONTH(Aprov!$I$3+360,0),Aprov!$AW:$AW,Dados!$BC1)</f>
        <v>0</v>
      </c>
      <c r="BD63" s="15">
        <f>SUMIFS(Aprov!AM:AM,Aprov!$I:$I,"&lt;="&amp;EOMONTH(Aprov!$I$3+360,0),Aprov!$AW:$AW,Dados!$BD1)</f>
        <v>0</v>
      </c>
      <c r="BF63" s="15">
        <f>SUMIFS(Aprov!AM:AM,Aprov!$I:$I,"&gt;="&amp;BF1,Aprov!$I:$I,"&lt;="&amp;EOMONTH($BF1,0))</f>
        <v>0</v>
      </c>
      <c r="BG63" s="15">
        <f>SUMIFS(Aprov!AM:AM,Aprov!$I:$I,"&gt;="&amp;BG1,Aprov!$I:$I,"&lt;="&amp;EOMONTH($BG1,0))</f>
        <v>0</v>
      </c>
      <c r="BH63" s="15">
        <f>SUMIFS(Aprov!AM:AM,Aprov!$I:$I,"&gt;="&amp;BH1,Aprov!$I:$I,"&lt;="&amp;EOMONTH($BH1,0))</f>
        <v>0</v>
      </c>
      <c r="BI63" s="15">
        <f>SUMIFS(Aprov!AM:AM,Aprov!$I:$I,"&gt;="&amp;BI1,Aprov!$I:$I,"&lt;="&amp;EOMONTH($BI1,0))</f>
        <v>0</v>
      </c>
      <c r="BJ63" s="15">
        <f>SUMIFS(Aprov!AM:AM,Aprov!$I:$I,"&gt;="&amp;BJ1,Aprov!$I:$I,"&lt;="&amp;EOMONTH($BJ1,0))</f>
        <v>0</v>
      </c>
      <c r="BK63" s="15">
        <f>SUMIFS(Aprov!AM:AM,Aprov!$I:$I,"&gt;="&amp;BK1,Aprov!$I:$I,"&lt;="&amp;EOMONTH($BK1,0))</f>
        <v>0</v>
      </c>
      <c r="BL63" s="15">
        <f>SUMIFS(Aprov!AM:AM,Aprov!$I:$I,"&gt;="&amp;BL1,Aprov!$I:$I,"&lt;="&amp;EOMONTH($BL1,0))</f>
        <v>0</v>
      </c>
      <c r="BM63" s="15">
        <f>SUMIFS(Aprov!AM:AM,Aprov!$I:$I,"&gt;="&amp;BM1,Aprov!$I:$I,"&lt;="&amp;EOMONTH($BM1,0))</f>
        <v>0</v>
      </c>
      <c r="BN63" s="15">
        <f>SUMIFS(Aprov!AM:AM,Aprov!$I:$I,"&gt;="&amp;BN1,Aprov!$I:$I,"&lt;="&amp;EOMONTH($BN1,0))</f>
        <v>0</v>
      </c>
      <c r="BO63" s="15">
        <f>SUMIFS(Aprov!AM:AM,Aprov!$I:$I,"&gt;="&amp;BO1,Aprov!$I:$I,"&lt;="&amp;EOMONTH($BO1,0))</f>
        <v>0</v>
      </c>
      <c r="BP63" s="15">
        <f>SUMIFS(Aprov!AM:AM,Aprov!$I:$I,"&gt;="&amp;BP1,Aprov!$I:$I,"&lt;="&amp;EOMONTH($BP1,0))</f>
        <v>0</v>
      </c>
      <c r="BQ63" s="15">
        <f>SUMIFS(Aprov!AM:AM,Aprov!$I:$I,"&gt;="&amp;BQ1,Aprov!$I:$I,"&lt;="&amp;EOMONTH($BQ1,0))</f>
        <v>0</v>
      </c>
    </row>
    <row r="64" spans="1:69" outlineLevel="1" x14ac:dyDescent="0.15">
      <c r="A64" s="12" t="s">
        <v>54</v>
      </c>
      <c r="B64" s="14" t="str">
        <f>OvoTotal!AN2</f>
        <v>AAA 1 001</v>
      </c>
      <c r="C64" s="15">
        <f>SUMIFS(Aprov!AN:AN,Aprov!$I:$I,"&lt;="&amp;EOMONTH(Aprov!$I$3+360,0),Aprov!$AW:$AW,Dados!$C1)</f>
        <v>0</v>
      </c>
      <c r="D64" s="15">
        <f>SUMIFS(Aprov!AN:AN,Aprov!$I:$I,"&lt;="&amp;EOMONTH(Aprov!$I$3+360,0),Aprov!$AW:$AW,Dados!$D1)</f>
        <v>0</v>
      </c>
      <c r="E64" s="15">
        <f>SUMIFS(Aprov!AN:AN,Aprov!$I:$I,"&lt;="&amp;EOMONTH(Aprov!$I$3+360,0),Aprov!$AW:$AW,Dados!$E1)</f>
        <v>0</v>
      </c>
      <c r="F64" s="15">
        <f>SUMIFS(Aprov!AN:AN,Aprov!$I:$I,"&lt;="&amp;EOMONTH(Aprov!$I$3+360,0),Aprov!$AW:$AW,Dados!$F1)</f>
        <v>0</v>
      </c>
      <c r="G64" s="15">
        <f>SUMIFS(Aprov!AN:AN,Aprov!$I:$I,"&lt;="&amp;EOMONTH(Aprov!$I$3+360,0),Aprov!$AW:$AW,Dados!$G1)</f>
        <v>0</v>
      </c>
      <c r="H64" s="15">
        <f>SUMIFS(Aprov!AN:AN,Aprov!$I:$I,"&lt;="&amp;EOMONTH(Aprov!$I$3+360,0),Aprov!$AW:$AW,Dados!$H1)</f>
        <v>0</v>
      </c>
      <c r="I64" s="15">
        <f>SUMIFS(Aprov!AN:AN,Aprov!$I:$I,"&lt;="&amp;EOMONTH(Aprov!$I$3+360,0),Aprov!$AW:$AW,Dados!$I1)</f>
        <v>0</v>
      </c>
      <c r="J64" s="15">
        <f>SUMIFS(Aprov!AN:AN,Aprov!$I:$I,"&lt;="&amp;EOMONTH(Aprov!$I$3+360,0),Aprov!$AW:$AW,Dados!$J1)</f>
        <v>0</v>
      </c>
      <c r="K64" s="15">
        <f>SUMIFS(Aprov!AN:AN,Aprov!$I:$I,"&lt;="&amp;EOMONTH(Aprov!$I$3+360,0),Aprov!$AW:$AW,Dados!$K1)</f>
        <v>0</v>
      </c>
      <c r="L64" s="15">
        <f>SUMIFS(Aprov!AN:AN,Aprov!$I:$I,"&lt;="&amp;EOMONTH(Aprov!$I$3+360,0),Aprov!$AW:$AW,Dados!$L1)</f>
        <v>0</v>
      </c>
      <c r="M64" s="15">
        <f>SUMIFS(Aprov!AN:AN,Aprov!$I:$I,"&lt;="&amp;EOMONTH(Aprov!$I$3+360,0),Aprov!$AW:$AW,Dados!$M1)</f>
        <v>0</v>
      </c>
      <c r="N64" s="15">
        <f>SUMIFS(Aprov!AN:AN,Aprov!$I:$I,"&lt;="&amp;EOMONTH(Aprov!$I$3+360,0),Aprov!$AW:$AW,Dados!$N1)</f>
        <v>0</v>
      </c>
      <c r="O64" s="15">
        <f>SUMIFS(Aprov!AN:AN,Aprov!$I:$I,"&lt;="&amp;EOMONTH(Aprov!$I$3+360,0),Aprov!$AW:$AW,Dados!$O1)</f>
        <v>0</v>
      </c>
      <c r="P64" s="15">
        <f>SUMIFS(Aprov!AN:AN,Aprov!$I:$I,"&lt;="&amp;EOMONTH(Aprov!$I$3+360,0),Aprov!$AW:$AW,Dados!$P1)</f>
        <v>0</v>
      </c>
      <c r="Q64" s="15">
        <f>SUMIFS(Aprov!AN:AN,Aprov!$I:$I,"&lt;="&amp;EOMONTH(Aprov!$I$3+360,0),Aprov!$AW:$AW,Dados!$Q1)</f>
        <v>0</v>
      </c>
      <c r="R64" s="15">
        <f>SUMIFS(Aprov!AN:AN,Aprov!$I:$I,"&lt;="&amp;EOMONTH(Aprov!$I$3+360,0),Aprov!$AW:$AW,Dados!$R1)</f>
        <v>0</v>
      </c>
      <c r="S64" s="15">
        <f>SUMIFS(Aprov!AN:AN,Aprov!$I:$I,"&lt;="&amp;EOMONTH(Aprov!$I$3+360,0),Aprov!$AW:$AW,Dados!$S1)</f>
        <v>0</v>
      </c>
      <c r="T64" s="15">
        <f>SUMIFS(Aprov!AN:AN,Aprov!$I:$I,"&lt;="&amp;EOMONTH(Aprov!$I$3+360,0),Aprov!$AW:$AW,Dados!$T1)</f>
        <v>0</v>
      </c>
      <c r="U64" s="15">
        <f>SUMIFS(Aprov!AN:AN,Aprov!$I:$I,"&lt;="&amp;EOMONTH(Aprov!$I$3+360,0),Aprov!$AW:$AW,Dados!$U1)</f>
        <v>0</v>
      </c>
      <c r="V64" s="15">
        <f>SUMIFS(Aprov!AN:AN,Aprov!$I:$I,"&lt;="&amp;EOMONTH(Aprov!$I$3+360,0),Aprov!$AW:$AW,Dados!$V1)</f>
        <v>0</v>
      </c>
      <c r="W64" s="15">
        <f>SUMIFS(Aprov!AN:AN,Aprov!$I:$I,"&lt;="&amp;EOMONTH(Aprov!$I$3+360,0),Aprov!$AW:$AW,Dados!$W1)</f>
        <v>0</v>
      </c>
      <c r="X64" s="15">
        <f>SUMIFS(Aprov!AN:AN,Aprov!$I:$I,"&lt;="&amp;EOMONTH(Aprov!$I$3+360,0),Aprov!$AW:$AW,Dados!$X1)</f>
        <v>0</v>
      </c>
      <c r="Y64" s="15">
        <f>SUMIFS(Aprov!AN:AN,Aprov!$I:$I,"&lt;="&amp;EOMONTH(Aprov!$I$3+360,0),Aprov!$AW:$AW,Dados!$Y1)</f>
        <v>0</v>
      </c>
      <c r="Z64" s="15">
        <f>SUMIFS(Aprov!AN:AN,Aprov!$I:$I,"&lt;="&amp;EOMONTH(Aprov!$I$3+360,0),Aprov!$AW:$AW,Dados!$Z1)</f>
        <v>0</v>
      </c>
      <c r="AA64" s="15">
        <f>SUMIFS(Aprov!AN:AN,Aprov!$I:$I,"&lt;="&amp;EOMONTH(Aprov!$I$3+360,0),Aprov!$AW:$AW,Dados!$AA1)</f>
        <v>0</v>
      </c>
      <c r="AB64" s="15">
        <f>SUMIFS(Aprov!AN:AN,Aprov!$I:$I,"&lt;="&amp;EOMONTH(Aprov!$I$3+360,0),Aprov!$AW:$AW,Dados!$AB1)</f>
        <v>0</v>
      </c>
      <c r="AC64" s="15">
        <f>SUMIFS(Aprov!AN:AN,Aprov!$I:$I,"&lt;="&amp;EOMONTH(Aprov!$I$3+360,0),Aprov!$AW:$AW,Dados!$AC1)</f>
        <v>0</v>
      </c>
      <c r="AD64" s="15">
        <f>SUMIFS(Aprov!AN:AN,Aprov!$I:$I,"&lt;="&amp;EOMONTH(Aprov!$I$3+360,0),Aprov!$AW:$AW,Dados!$AD1)</f>
        <v>0</v>
      </c>
      <c r="AE64" s="15">
        <f>SUMIFS(Aprov!AN:AN,Aprov!$I:$I,"&lt;="&amp;EOMONTH(Aprov!$I$3+360,0),Aprov!$AW:$AW,Dados!$AE1)</f>
        <v>0</v>
      </c>
      <c r="AF64" s="15">
        <f>SUMIFS(Aprov!AN:AN,Aprov!$I:$I,"&lt;="&amp;EOMONTH(Aprov!$I$3+360,0),Aprov!$AW:$AW,Dados!$AF1)</f>
        <v>0</v>
      </c>
      <c r="AG64" s="15">
        <f>SUMIFS(Aprov!AN:AN,Aprov!$I:$I,"&lt;="&amp;EOMONTH(Aprov!$I$3+360,0),Aprov!$AW:$AW,Dados!$AG1)</f>
        <v>0</v>
      </c>
      <c r="AH64" s="15">
        <f>SUMIFS(Aprov!AN:AN,Aprov!$I:$I,"&lt;="&amp;EOMONTH(Aprov!$I$3+360,0),Aprov!$AW:$AW,Dados!$AH1)</f>
        <v>0</v>
      </c>
      <c r="AI64" s="15">
        <f>SUMIFS(Aprov!AN:AN,Aprov!$I:$I,"&lt;="&amp;EOMONTH(Aprov!$I$3+360,0),Aprov!$AW:$AW,Dados!$AI1)</f>
        <v>0</v>
      </c>
      <c r="AJ64" s="15">
        <f>SUMIFS(Aprov!AN:AN,Aprov!$I:$I,"&lt;="&amp;EOMONTH(Aprov!$I$3+360,0),Aprov!$AW:$AW,Dados!$AJ1)</f>
        <v>0</v>
      </c>
      <c r="AK64" s="33">
        <f>SUMIFS(Aprov!AN:AN,Aprov!$I:$I,"&lt;="&amp;EOMONTH(Aprov!$I$3+360,0),Aprov!$AW:$AW,Dados!$AK1)</f>
        <v>0</v>
      </c>
      <c r="AL64" s="15">
        <f>SUMIFS(Aprov!AN:AN,Aprov!$I:$I,"&lt;="&amp;EOMONTH(Aprov!$I$3+360,0),Aprov!$AW:$AW,Dados!$AL1)</f>
        <v>0</v>
      </c>
      <c r="AM64" s="15">
        <f>SUMIFS(Aprov!AN:AN,Aprov!$I:$I,"&lt;="&amp;EOMONTH(Aprov!$I$3+360,0),Aprov!$AW:$AW,Dados!$AM1)</f>
        <v>0</v>
      </c>
      <c r="AN64" s="15">
        <f>SUMIFS(Aprov!AN:AN,Aprov!$I:$I,"&lt;="&amp;EOMONTH(Aprov!$I$3+360,0),Aprov!$AW:$AW,Dados!$AN1)</f>
        <v>0</v>
      </c>
      <c r="AO64" s="15">
        <f>SUMIFS(Aprov!AN:AN,Aprov!$I:$I,"&lt;="&amp;EOMONTH(Aprov!$I$3+360,0),Aprov!$AW:$AW,Dados!$AO1)</f>
        <v>0</v>
      </c>
      <c r="AP64" s="15">
        <f>SUMIFS(Aprov!AN:AN,Aprov!$I:$I,"&lt;="&amp;EOMONTH(Aprov!$I$3+360,0),Aprov!$AW:$AW,Dados!$AP1)</f>
        <v>0</v>
      </c>
      <c r="AQ64" s="33">
        <f>SUMIFS(Aprov!AN:AN,Aprov!$I:$I,"&lt;="&amp;EOMONTH(Aprov!$I$3+360,0),Aprov!$AW:$AW,Dados!$AQ1)</f>
        <v>0</v>
      </c>
      <c r="AR64" s="15">
        <f>SUMIFS(Aprov!AN:AN,Aprov!$I:$I,"&lt;="&amp;EOMONTH(Aprov!$I$3+360,0),Aprov!$AW:$AW,Dados!$AR1)</f>
        <v>0</v>
      </c>
      <c r="AS64" s="15">
        <f>SUMIFS(Aprov!AN:AN,Aprov!$I:$I,"&lt;="&amp;EOMONTH(Aprov!$I$3+360,0),Aprov!$AW:$AW,Dados!$AS1)</f>
        <v>0</v>
      </c>
      <c r="AT64" s="15">
        <f>SUMIFS(Aprov!AN:AN,Aprov!$I:$I,"&lt;="&amp;EOMONTH(Aprov!$I$3+360,0),Aprov!$AW:$AW,Dados!$AT1)</f>
        <v>0</v>
      </c>
      <c r="AU64" s="15">
        <f>SUMIFS(Aprov!AN:AN,Aprov!$I:$I,"&lt;="&amp;EOMONTH(Aprov!$I$3+360,0),Aprov!$AW:$AW,Dados!$AU1)</f>
        <v>0</v>
      </c>
      <c r="AV64" s="15">
        <f>SUMIFS(Aprov!AN:AN,Aprov!$I:$I,"&lt;="&amp;EOMONTH(Aprov!$I$3+360,0),Aprov!$AW:$AW,Dados!$AV1)</f>
        <v>0</v>
      </c>
      <c r="AW64" s="15">
        <f>SUMIFS(Aprov!AN:AN,Aprov!$I:$I,"&lt;="&amp;EOMONTH(Aprov!$I$3+360,0),Aprov!$AW:$AW,Dados!$AW1)</f>
        <v>0</v>
      </c>
      <c r="AX64" s="15">
        <f>SUMIFS(Aprov!AN:AN,Aprov!$I:$I,"&lt;="&amp;EOMONTH(Aprov!$I$3+360,0),Aprov!$AW:$AW,Dados!$AX1)</f>
        <v>0</v>
      </c>
      <c r="AY64" s="15">
        <f>SUMIFS(Aprov!AN:AN,Aprov!$I:$I,"&lt;="&amp;EOMONTH(Aprov!$I$3+360,0),Aprov!$AW:$AW,Dados!$AY1)</f>
        <v>0</v>
      </c>
      <c r="AZ64" s="15">
        <f>SUMIFS(Aprov!AN:AN,Aprov!$I:$I,"&lt;="&amp;EOMONTH(Aprov!$I$3+360,0),Aprov!$AW:$AW,Dados!$AZ1)</f>
        <v>0</v>
      </c>
      <c r="BA64" s="15">
        <f>SUMIFS(Aprov!AN:AN,Aprov!$I:$I,"&lt;="&amp;EOMONTH(Aprov!$I$3+360,0),Aprov!$AW:$AW,Dados!$BA1)</f>
        <v>0</v>
      </c>
      <c r="BB64" s="15">
        <f>SUMIFS(Aprov!AN:AN,Aprov!$I:$I,"&lt;="&amp;EOMONTH(Aprov!$I$3+360,0),Aprov!$AW:$AW,Dados!$BB1)</f>
        <v>0</v>
      </c>
      <c r="BC64" s="15">
        <f>SUMIFS(Aprov!AN:AN,Aprov!$I:$I,"&lt;="&amp;EOMONTH(Aprov!$I$3+360,0),Aprov!$AW:$AW,Dados!$BC1)</f>
        <v>0</v>
      </c>
      <c r="BD64" s="15">
        <f>SUMIFS(Aprov!AN:AN,Aprov!$I:$I,"&lt;="&amp;EOMONTH(Aprov!$I$3+360,0),Aprov!$AW:$AW,Dados!$BD1)</f>
        <v>0</v>
      </c>
      <c r="BF64" s="15">
        <f>SUMIFS(Aprov!AN:AN,Aprov!$I:$I,"&gt;="&amp;BF1,Aprov!$I:$I,"&lt;="&amp;EOMONTH($BF1,0))</f>
        <v>0</v>
      </c>
      <c r="BG64" s="15">
        <f>SUMIFS(Aprov!AN:AN,Aprov!$I:$I,"&gt;="&amp;BG1,Aprov!$I:$I,"&lt;="&amp;EOMONTH($BG1,0))</f>
        <v>0</v>
      </c>
      <c r="BH64" s="15">
        <f>SUMIFS(Aprov!AN:AN,Aprov!$I:$I,"&gt;="&amp;BH1,Aprov!$I:$I,"&lt;="&amp;EOMONTH($BH1,0))</f>
        <v>0</v>
      </c>
      <c r="BI64" s="15">
        <f>SUMIFS(Aprov!AN:AN,Aprov!$I:$I,"&gt;="&amp;BI1,Aprov!$I:$I,"&lt;="&amp;EOMONTH($BI1,0))</f>
        <v>0</v>
      </c>
      <c r="BJ64" s="15">
        <f>SUMIFS(Aprov!AN:AN,Aprov!$I:$I,"&gt;="&amp;BJ1,Aprov!$I:$I,"&lt;="&amp;EOMONTH($BJ1,0))</f>
        <v>0</v>
      </c>
      <c r="BK64" s="15">
        <f>SUMIFS(Aprov!AN:AN,Aprov!$I:$I,"&gt;="&amp;BK1,Aprov!$I:$I,"&lt;="&amp;EOMONTH($BK1,0))</f>
        <v>0</v>
      </c>
      <c r="BL64" s="15">
        <f>SUMIFS(Aprov!AN:AN,Aprov!$I:$I,"&gt;="&amp;BL1,Aprov!$I:$I,"&lt;="&amp;EOMONTH($BL1,0))</f>
        <v>0</v>
      </c>
      <c r="BM64" s="15">
        <f>SUMIFS(Aprov!AN:AN,Aprov!$I:$I,"&gt;="&amp;BM1,Aprov!$I:$I,"&lt;="&amp;EOMONTH($BM1,0))</f>
        <v>0</v>
      </c>
      <c r="BN64" s="15">
        <f>SUMIFS(Aprov!AN:AN,Aprov!$I:$I,"&gt;="&amp;BN1,Aprov!$I:$I,"&lt;="&amp;EOMONTH($BN1,0))</f>
        <v>0</v>
      </c>
      <c r="BO64" s="15">
        <f>SUMIFS(Aprov!AN:AN,Aprov!$I:$I,"&gt;="&amp;BO1,Aprov!$I:$I,"&lt;="&amp;EOMONTH($BO1,0))</f>
        <v>0</v>
      </c>
      <c r="BP64" s="15">
        <f>SUMIFS(Aprov!AN:AN,Aprov!$I:$I,"&gt;="&amp;BP1,Aprov!$I:$I,"&lt;="&amp;EOMONTH($BP1,0))</f>
        <v>0</v>
      </c>
      <c r="BQ64" s="15">
        <f>SUMIFS(Aprov!AN:AN,Aprov!$I:$I,"&gt;="&amp;BQ1,Aprov!$I:$I,"&lt;="&amp;EOMONTH($BQ1,0))</f>
        <v>0</v>
      </c>
    </row>
    <row r="65" spans="1:69" x14ac:dyDescent="0.15">
      <c r="A65" s="12" t="s">
        <v>54</v>
      </c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33"/>
      <c r="AL65" s="15"/>
      <c r="AM65" s="15"/>
      <c r="AN65" s="15"/>
      <c r="AO65" s="15"/>
      <c r="AP65" s="15"/>
      <c r="AQ65" s="33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</row>
    <row r="66" spans="1:69" outlineLevel="1" x14ac:dyDescent="0.15">
      <c r="A66" s="12" t="s">
        <v>52</v>
      </c>
      <c r="B66" s="14" t="str">
        <f>OvoTotal!J2</f>
        <v>SJ F1 A 221 R</v>
      </c>
      <c r="C66" s="15">
        <f>AVERAGEIFS(Idade!J:J,Idade!$I:$I,"&lt;="&amp;EOMONTH(Idade!$I$3+360,0),Idade!$AW:$AW,Dados!$C1)</f>
        <v>36</v>
      </c>
      <c r="D66" s="15">
        <f>AVERAGEIFS(Idade!J:J,Idade!$I:$I,"&lt;="&amp;EOMONTH(Idade!$I$3+360,0),Idade!$AW:$AW,Dados!$D1)</f>
        <v>36.714285714285715</v>
      </c>
      <c r="E66" s="15">
        <f>AVERAGEIFS(Idade!J:J,Idade!$I:$I,"&lt;="&amp;EOMONTH(Idade!$I$3+360,0),Idade!$AW:$AW,Dados!$E1)</f>
        <v>37.714285714285715</v>
      </c>
      <c r="F66" s="15">
        <f>AVERAGEIFS(Idade!J:J,Idade!$I:$I,"&lt;="&amp;EOMONTH(Idade!$I$3+360,0),Idade!$AW:$AW,Dados!$F1)</f>
        <v>38.714285714285715</v>
      </c>
      <c r="G66" s="15">
        <f>AVERAGEIFS(Idade!J:J,Idade!$I:$I,"&lt;="&amp;EOMONTH(Idade!$I$3+360,0),Idade!$AW:$AW,Dados!$G1)</f>
        <v>39.714285714285715</v>
      </c>
      <c r="H66" s="15">
        <f>AVERAGEIFS(Idade!J:J,Idade!$I:$I,"&lt;="&amp;EOMONTH(Idade!$I$3+360,0),Idade!$AW:$AW,Dados!$H1)</f>
        <v>40.714285714285715</v>
      </c>
      <c r="I66" s="15">
        <f>AVERAGEIFS(Idade!J:J,Idade!$I:$I,"&lt;="&amp;EOMONTH(Idade!$I$3+360,0),Idade!$AW:$AW,Dados!$I1)</f>
        <v>41.714285714285715</v>
      </c>
      <c r="J66" s="15">
        <f>AVERAGEIFS(Idade!J:J,Idade!$I:$I,"&lt;="&amp;EOMONTH(Idade!$I$3+360,0),Idade!$AW:$AW,Dados!$J1)</f>
        <v>42.714285714285715</v>
      </c>
      <c r="K66" s="15">
        <f>AVERAGEIFS(Idade!J:J,Idade!$I:$I,"&lt;="&amp;EOMONTH(Idade!$I$3+360,0),Idade!$AW:$AW,Dados!$K1)</f>
        <v>43.714285714285715</v>
      </c>
      <c r="L66" s="15">
        <f>AVERAGEIFS(Idade!J:J,Idade!$I:$I,"&lt;="&amp;EOMONTH(Idade!$I$3+360,0),Idade!$AW:$AW,Dados!$L1)</f>
        <v>44.714285714285715</v>
      </c>
      <c r="M66" s="15">
        <f>AVERAGEIFS(Idade!J:J,Idade!$I:$I,"&lt;="&amp;EOMONTH(Idade!$I$3+360,0),Idade!$AW:$AW,Dados!$M1)</f>
        <v>45.714285714285715</v>
      </c>
      <c r="N66" s="15">
        <f>AVERAGEIFS(Idade!J:J,Idade!$I:$I,"&lt;="&amp;EOMONTH(Idade!$I$3+360,0),Idade!$AW:$AW,Dados!$N1)</f>
        <v>46.714285714285715</v>
      </c>
      <c r="O66" s="15">
        <f>AVERAGEIFS(Idade!J:J,Idade!$I:$I,"&lt;="&amp;EOMONTH(Idade!$I$3+360,0),Idade!$AW:$AW,Dados!$O1)</f>
        <v>47.714285714285715</v>
      </c>
      <c r="P66" s="15">
        <f>AVERAGEIFS(Idade!J:J,Idade!$I:$I,"&lt;="&amp;EOMONTH(Idade!$I$3+360,0),Idade!$AW:$AW,Dados!$P1)</f>
        <v>48.714285714285715</v>
      </c>
      <c r="Q66" s="15">
        <f>AVERAGEIFS(Idade!J:J,Idade!$I:$I,"&lt;="&amp;EOMONTH(Idade!$I$3+360,0),Idade!$AW:$AW,Dados!$Q1)</f>
        <v>49.714285714285715</v>
      </c>
      <c r="R66" s="15">
        <f>AVERAGEIFS(Idade!J:J,Idade!$I:$I,"&lt;="&amp;EOMONTH(Idade!$I$3+360,0),Idade!$AW:$AW,Dados!$R1)</f>
        <v>50.714285714285715</v>
      </c>
      <c r="S66" s="15">
        <f>AVERAGEIFS(Idade!J:J,Idade!$I:$I,"&lt;="&amp;EOMONTH(Idade!$I$3+360,0),Idade!$AW:$AW,Dados!$S1)</f>
        <v>51.714285714285715</v>
      </c>
      <c r="T66" s="15">
        <f>AVERAGEIFS(Idade!J:J,Idade!$I:$I,"&lt;="&amp;EOMONTH(Idade!$I$3+360,0),Idade!$AW:$AW,Dados!$T1)</f>
        <v>52.714285714285715</v>
      </c>
      <c r="U66" s="15">
        <f>AVERAGEIFS(Idade!J:J,Idade!$I:$I,"&lt;="&amp;EOMONTH(Idade!$I$3+360,0),Idade!$AW:$AW,Dados!$U1)</f>
        <v>53.714285714285715</v>
      </c>
      <c r="V66" s="15">
        <f>AVERAGEIFS(Idade!J:J,Idade!$I:$I,"&lt;="&amp;EOMONTH(Idade!$I$3+360,0),Idade!$AW:$AW,Dados!$V1)</f>
        <v>54.714285714285715</v>
      </c>
      <c r="W66" s="15">
        <f>AVERAGEIFS(Idade!J:J,Idade!$I:$I,"&lt;="&amp;EOMONTH(Idade!$I$3+360,0),Idade!$AW:$AW,Dados!$W1)</f>
        <v>55.714285714285715</v>
      </c>
      <c r="X66" s="15">
        <f>AVERAGEIFS(Idade!J:J,Idade!$I:$I,"&lt;="&amp;EOMONTH(Idade!$I$3+360,0),Idade!$AW:$AW,Dados!$X1)</f>
        <v>56.714285714285715</v>
      </c>
      <c r="Y66" s="15">
        <f>AVERAGEIFS(Idade!J:J,Idade!$I:$I,"&lt;="&amp;EOMONTH(Idade!$I$3+360,0),Idade!$AW:$AW,Dados!$Y1)</f>
        <v>57.714285714285715</v>
      </c>
      <c r="Z66" s="15">
        <f>AVERAGEIFS(Idade!J:J,Idade!$I:$I,"&lt;="&amp;EOMONTH(Idade!$I$3+360,0),Idade!$AW:$AW,Dados!$Z1)</f>
        <v>58.714285714285715</v>
      </c>
      <c r="AA66" s="15">
        <f>AVERAGEIFS(Idade!J:J,Idade!$I:$I,"&lt;="&amp;EOMONTH(Idade!$I$3+360,0),Idade!$AW:$AW,Dados!$AA1)</f>
        <v>59.714285714285715</v>
      </c>
      <c r="AB66" s="15">
        <f>AVERAGEIFS(Idade!J:J,Idade!$I:$I,"&lt;="&amp;EOMONTH(Idade!$I$3+360,0),Idade!$AW:$AW,Dados!$AB1)</f>
        <v>60.714285714285715</v>
      </c>
      <c r="AC66" s="15">
        <f>AVERAGEIFS(Idade!J:J,Idade!$I:$I,"&lt;="&amp;EOMONTH(Idade!$I$3+360,0),Idade!$AW:$AW,Dados!$AC1)</f>
        <v>61.714285714285715</v>
      </c>
      <c r="AD66" s="15">
        <f>AVERAGEIFS(Idade!J:J,Idade!$I:$I,"&lt;="&amp;EOMONTH(Idade!$I$3+360,0),Idade!$AW:$AW,Dados!$AD1)</f>
        <v>62.714285714285715</v>
      </c>
      <c r="AE66" s="15">
        <f>AVERAGEIFS(Idade!J:J,Idade!$I:$I,"&lt;="&amp;EOMONTH(Idade!$I$3+360,0),Idade!$AW:$AW,Dados!$AE1)</f>
        <v>63.714285714285715</v>
      </c>
      <c r="AF66" s="15">
        <f>AVERAGEIFS(Idade!J:J,Idade!$I:$I,"&lt;="&amp;EOMONTH(Idade!$I$3+360,0),Idade!$AW:$AW,Dados!$AF1)</f>
        <v>64.714285714285708</v>
      </c>
      <c r="AG66" s="15">
        <f>AVERAGEIFS(Idade!J:J,Idade!$I:$I,"&lt;="&amp;EOMONTH(Idade!$I$3+360,0),Idade!$AW:$AW,Dados!$AG1)</f>
        <v>65.714285714285708</v>
      </c>
      <c r="AH66" s="15">
        <f>AVERAGEIFS(Idade!J:J,Idade!$I:$I,"&lt;="&amp;EOMONTH(Idade!$I$3+360,0),Idade!$AW:$AW,Dados!$AH1)</f>
        <v>18.857142857142858</v>
      </c>
      <c r="AI66" s="15">
        <f>AVERAGEIFS(Idade!J:J,Idade!$I:$I,"&lt;="&amp;EOMONTH(Idade!$I$3+360,0),Idade!$AW:$AW,Dados!$AI1)</f>
        <v>0</v>
      </c>
      <c r="AJ66" s="15">
        <f>AVERAGEIFS(Idade!J:J,Idade!$I:$I,"&lt;="&amp;EOMONTH(Idade!$I$3+360,0),Idade!$AW:$AW,Dados!$AJ1)</f>
        <v>0</v>
      </c>
      <c r="AK66" s="33">
        <f>AVERAGEIFS(Idade!J:J,Idade!$I:$I,"&lt;="&amp;EOMONTH(Idade!$I$3+360,0),Idade!$AW:$AW,Dados!$AK1)</f>
        <v>0</v>
      </c>
      <c r="AL66" s="15">
        <f>AVERAGEIFS(Idade!J:J,Idade!$I:$I,"&lt;="&amp;EOMONTH(Idade!$I$3+360,0),Idade!$AW:$AW,Dados!$AL1)</f>
        <v>0</v>
      </c>
      <c r="AM66" s="15">
        <f>AVERAGEIFS(Idade!J:J,Idade!$I:$I,"&lt;="&amp;EOMONTH(Idade!$I$3+360,0),Idade!$AW:$AW,Dados!$AM1)</f>
        <v>0</v>
      </c>
      <c r="AN66" s="15">
        <f>AVERAGEIFS(Idade!J:J,Idade!$I:$I,"&lt;="&amp;EOMONTH(Idade!$I$3+360,0),Idade!$AW:$AW,Dados!$AN1)</f>
        <v>0</v>
      </c>
      <c r="AO66" s="15">
        <f>AVERAGEIFS(Idade!J:J,Idade!$I:$I,"&lt;="&amp;EOMONTH(Idade!$I$3+360,0),Idade!$AW:$AW,Dados!$AO1)</f>
        <v>0</v>
      </c>
      <c r="AP66" s="15">
        <f>AVERAGEIFS(Idade!J:J,Idade!$I:$I,"&lt;="&amp;EOMONTH(Idade!$I$3+360,0),Idade!$AW:$AW,Dados!$AP1)</f>
        <v>0</v>
      </c>
      <c r="AQ66" s="33">
        <f>AVERAGEIFS(Idade!J:J,Idade!$I:$I,"&lt;="&amp;EOMONTH(Idade!$I$3+360,0),Idade!$AW:$AW,Dados!$AQ1)</f>
        <v>0</v>
      </c>
      <c r="AR66" s="15">
        <f>AVERAGEIFS(Idade!J:J,Idade!$I:$I,"&lt;="&amp;EOMONTH(Idade!$I$3+360,0),Idade!$AW:$AW,Dados!$AR1)</f>
        <v>0</v>
      </c>
      <c r="AS66" s="15">
        <f>AVERAGEIFS(Idade!J:J,Idade!$I:$I,"&lt;="&amp;EOMONTH(Idade!$I$3+360,0),Idade!$AW:$AW,Dados!$AS1)</f>
        <v>0</v>
      </c>
      <c r="AT66" s="15">
        <f>AVERAGEIFS(Idade!J:J,Idade!$I:$I,"&lt;="&amp;EOMONTH(Idade!$I$3+360,0),Idade!$AW:$AW,Dados!$AT1)</f>
        <v>0</v>
      </c>
      <c r="AU66" s="15">
        <f>AVERAGEIFS(Idade!J:J,Idade!$I:$I,"&lt;="&amp;EOMONTH(Idade!$I$3+360,0),Idade!$AW:$AW,Dados!$AU1)</f>
        <v>0</v>
      </c>
      <c r="AV66" s="15">
        <f>AVERAGEIFS(Idade!J:J,Idade!$I:$I,"&lt;="&amp;EOMONTH(Idade!$I$3+360,0),Idade!$AW:$AW,Dados!$AV1)</f>
        <v>0</v>
      </c>
      <c r="AW66" s="15">
        <f>AVERAGEIFS(Idade!J:J,Idade!$I:$I,"&lt;="&amp;EOMONTH(Idade!$I$3+360,0),Idade!$AW:$AW,Dados!$AW1)</f>
        <v>0</v>
      </c>
      <c r="AX66" s="15">
        <f>AVERAGEIFS(Idade!J:J,Idade!$I:$I,"&lt;="&amp;EOMONTH(Idade!$I$3+360,0),Idade!$AW:$AW,Dados!$AX1)</f>
        <v>0</v>
      </c>
      <c r="AY66" s="15">
        <f>AVERAGEIFS(Idade!J:J,Idade!$I:$I,"&lt;="&amp;EOMONTH(Idade!$I$3+360,0),Idade!$AW:$AW,Dados!$AY1)</f>
        <v>0</v>
      </c>
      <c r="AZ66" s="15">
        <f>AVERAGEIFS(Idade!J:J,Idade!$I:$I,"&lt;="&amp;EOMONTH(Idade!$I$3+360,0),Idade!$AW:$AW,Dados!$AZ1)</f>
        <v>0</v>
      </c>
      <c r="BA66" s="15">
        <f>AVERAGEIFS(Idade!J:J,Idade!$I:$I,"&lt;="&amp;EOMONTH(Idade!$I$3+360,0),Idade!$AW:$AW,Dados!$BA1)</f>
        <v>0</v>
      </c>
      <c r="BB66" s="15">
        <f>AVERAGEIFS(Idade!J:J,Idade!$I:$I,"&lt;="&amp;EOMONTH(Idade!$I$3+360,0),Idade!$AW:$AW,Dados!$BB1)</f>
        <v>0</v>
      </c>
      <c r="BC66" s="15">
        <f>AVERAGEIFS(Idade!J:J,Idade!$I:$I,"&lt;="&amp;EOMONTH(Idade!$I$3+360,0),Idade!$AW:$AW,Dados!$BC1)</f>
        <v>0</v>
      </c>
      <c r="BD66" s="15" t="e">
        <f>AVERAGEIFS(Idade!J:J,Idade!$I:$I,"&lt;="&amp;EOMONTH(Idade!$I$3+360,0),Idade!$AW:$AW,Dados!$BD1)</f>
        <v>#DIV/0!</v>
      </c>
      <c r="BF66" s="15" t="e">
        <f>AVERAGEIFS(Idade!J:J,Idade!$I:$I,"&gt;="&amp;BF1,Idade!$I:$I,"&lt;="&amp;EOMONTH($BF1,0))</f>
        <v>#DIV/0!</v>
      </c>
      <c r="BG66" s="15" t="e">
        <f>AVERAGEIFS(Idade!J:J,Idade!$I:$I,"&gt;="&amp;BG1,Idade!$I:$I,"&lt;="&amp;EOMONTH($BG1,0))</f>
        <v>#DIV/0!</v>
      </c>
      <c r="BH66" s="15" t="e">
        <f>AVERAGEIFS(Idade!J:J,Idade!$I:$I,"&gt;="&amp;BH1,Idade!$I:$I,"&lt;="&amp;EOMONTH($BH1,0))</f>
        <v>#DIV/0!</v>
      </c>
      <c r="BI66" s="15" t="e">
        <f>AVERAGEIFS(Idade!J:J,Idade!$I:$I,"&gt;="&amp;BI1,Idade!$I:$I,"&lt;="&amp;EOMONTH($BI1,0))</f>
        <v>#DIV/0!</v>
      </c>
      <c r="BJ66" s="15" t="e">
        <f>AVERAGEIFS(Idade!J:J,Idade!$I:$I,"&gt;="&amp;BJ1,Idade!$I:$I,"&lt;="&amp;EOMONTH($BJ1,0))</f>
        <v>#DIV/0!</v>
      </c>
      <c r="BK66" s="15" t="e">
        <f>AVERAGEIFS(Idade!J:J,Idade!$I:$I,"&gt;="&amp;BK1,Idade!$I:$I,"&lt;="&amp;EOMONTH($BK1,0))</f>
        <v>#DIV/0!</v>
      </c>
      <c r="BL66" s="15" t="e">
        <f>AVERAGEIFS(Idade!J:J,Idade!$I:$I,"&gt;="&amp;BL1,Idade!$I:$I,"&lt;="&amp;EOMONTH($BL1,0))</f>
        <v>#DIV/0!</v>
      </c>
      <c r="BM66" s="15" t="e">
        <f>AVERAGEIFS(Idade!J:J,Idade!$I:$I,"&gt;="&amp;BM1,Idade!$I:$I,"&lt;="&amp;EOMONTH($BM1,0))</f>
        <v>#DIV/0!</v>
      </c>
      <c r="BN66" s="15" t="e">
        <f>AVERAGEIFS(Idade!J:J,Idade!$I:$I,"&gt;="&amp;BN1,Idade!$I:$I,"&lt;="&amp;EOMONTH($BN1,0))</f>
        <v>#DIV/0!</v>
      </c>
      <c r="BO66" s="15" t="e">
        <f>AVERAGEIFS(Idade!J:J,Idade!$I:$I,"&gt;="&amp;BO1,Idade!$I:$I,"&lt;="&amp;EOMONTH($BO1,0))</f>
        <v>#DIV/0!</v>
      </c>
      <c r="BP66" s="15" t="e">
        <f>AVERAGEIFS(Idade!J:J,Idade!$I:$I,"&gt;="&amp;BP1,Idade!$I:$I,"&lt;="&amp;EOMONTH($BP1,0))</f>
        <v>#DIV/0!</v>
      </c>
      <c r="BQ66" s="15" t="e">
        <f>AVERAGEIFS(Idade!J:J,Idade!$I:$I,"&gt;="&amp;BQ1,Idade!$I:$I,"&lt;="&amp;EOMONTH($BQ1,0))</f>
        <v>#DIV/0!</v>
      </c>
    </row>
    <row r="67" spans="1:69" outlineLevel="1" x14ac:dyDescent="0.15">
      <c r="A67" s="12" t="s">
        <v>52</v>
      </c>
      <c r="B67" s="14" t="str">
        <f>OvoTotal!K2</f>
        <v>SJ F1 B 321 R</v>
      </c>
      <c r="C67" s="15">
        <f>AVERAGEIFS(Idade!K:K,Idade!$I:$I,"&lt;="&amp;EOMONTH(Idade!$I$3+360,0),Idade!$AW:$AW,Dados!$C1)</f>
        <v>35</v>
      </c>
      <c r="D67" s="15">
        <f>AVERAGEIFS(Idade!K:K,Idade!$I:$I,"&lt;="&amp;(EOMONTH(Idade!$I$3+360,0)),Idade!$AW:$AW,Dados!$D1)</f>
        <v>35.857142857142854</v>
      </c>
      <c r="E67" s="15">
        <f>AVERAGEIFS(Idade!K:K,Idade!$I:$I,"&lt;="&amp;EOMONTH(Idade!$I$3+360,0),Idade!$AW:$AW,Dados!$E1)</f>
        <v>36.857142857142854</v>
      </c>
      <c r="F67" s="15">
        <f>AVERAGEIFS(Idade!K:K,Idade!$I:$I,"&lt;="&amp;EOMONTH(Idade!$I$3+360,0),Idade!$AW:$AW,Dados!$F1)</f>
        <v>37.857142857142854</v>
      </c>
      <c r="G67" s="15">
        <f>AVERAGEIFS(Idade!K:K,Idade!$I:$I,"&lt;="&amp;EOMONTH(Idade!$I$3+360,0),Idade!$AW:$AW,Dados!$G1)</f>
        <v>38.857142857142854</v>
      </c>
      <c r="H67" s="15">
        <f>AVERAGEIFS(Idade!K:K,Idade!$I:$I,"&lt;="&amp;EOMONTH(Idade!$I$3+360,0),Idade!$AW:$AW,Dados!$H1)</f>
        <v>39.857142857142854</v>
      </c>
      <c r="I67" s="15">
        <f>AVERAGEIFS(Idade!K:K,Idade!$I:$I,"&lt;="&amp;EOMONTH(Idade!$I$3+360,0),Idade!$AW:$AW,Dados!$I1)</f>
        <v>40.857142857142854</v>
      </c>
      <c r="J67" s="15">
        <f>AVERAGEIFS(Idade!K:K,Idade!$I:$I,"&lt;="&amp;EOMONTH(Idade!$I$3+360,0),Idade!$AW:$AW,Dados!$J1)</f>
        <v>41.857142857142854</v>
      </c>
      <c r="K67" s="15">
        <f>AVERAGEIFS(Idade!K:K,Idade!$I:$I,"&lt;="&amp;EOMONTH(Idade!$I$3+360,0),Idade!$AW:$AW,Dados!$K1)</f>
        <v>42.857142857142854</v>
      </c>
      <c r="L67" s="15">
        <f>AVERAGEIFS(Idade!K:K,Idade!$I:$I,"&lt;="&amp;EOMONTH(Idade!$I$3+360,0),Idade!$AW:$AW,Dados!$L1)</f>
        <v>43.857142857142854</v>
      </c>
      <c r="M67" s="15">
        <f>AVERAGEIFS(Idade!K:K,Idade!$I:$I,"&lt;="&amp;EOMONTH(Idade!$I$3+360,0),Idade!$AW:$AW,Dados!$M1)</f>
        <v>44.857142857142854</v>
      </c>
      <c r="N67" s="15">
        <f>AVERAGEIFS(Idade!K:K,Idade!$I:$I,"&lt;="&amp;EOMONTH(Idade!$I$3+360,0),Idade!$AW:$AW,Dados!$N1)</f>
        <v>45.857142857142854</v>
      </c>
      <c r="O67" s="15">
        <f>AVERAGEIFS(Idade!K:K,Idade!$I:$I,"&lt;="&amp;EOMONTH(Idade!$I$3+360,0),Idade!$AW:$AW,Dados!$O1)</f>
        <v>46.857142857142854</v>
      </c>
      <c r="P67" s="15">
        <f>AVERAGEIFS(Idade!K:K,Idade!$I:$I,"&lt;="&amp;EOMONTH(Idade!$I$3+360,0),Idade!$AW:$AW,Dados!$P1)</f>
        <v>47.857142857142854</v>
      </c>
      <c r="Q67" s="15">
        <f>AVERAGEIFS(Idade!K:K,Idade!$I:$I,"&lt;="&amp;EOMONTH(Idade!$I$3+360,0),Idade!$AW:$AW,Dados!$Q1)</f>
        <v>48.857142857142854</v>
      </c>
      <c r="R67" s="15">
        <f>AVERAGEIFS(Idade!K:K,Idade!$I:$I,"&lt;="&amp;EOMONTH(Idade!$I$3+360,0),Idade!$AW:$AW,Dados!$R1)</f>
        <v>49.857142857142854</v>
      </c>
      <c r="S67" s="15">
        <f>AVERAGEIFS(Idade!K:K,Idade!$I:$I,"&lt;="&amp;EOMONTH(Idade!$I$3+360,0),Idade!$AW:$AW,Dados!$S1)</f>
        <v>50.857142857142854</v>
      </c>
      <c r="T67" s="15">
        <f>AVERAGEIFS(Idade!K:K,Idade!$I:$I,"&lt;="&amp;EOMONTH(Idade!$I$3+360,0),Idade!$AW:$AW,Dados!$T1)</f>
        <v>51.857142857142854</v>
      </c>
      <c r="U67" s="15">
        <f>AVERAGEIFS(Idade!K:K,Idade!$I:$I,"&lt;="&amp;EOMONTH(Idade!$I$3+360,0),Idade!$AW:$AW,Dados!$U1)</f>
        <v>52.857142857142854</v>
      </c>
      <c r="V67" s="15">
        <f>AVERAGEIFS(Idade!K:K,Idade!$I:$I,"&lt;="&amp;EOMONTH(Idade!$I$3+360,0),Idade!$AW:$AW,Dados!$V1)</f>
        <v>53.857142857142854</v>
      </c>
      <c r="W67" s="15">
        <f>AVERAGEIFS(Idade!K:K,Idade!$I:$I,"&lt;="&amp;EOMONTH(Idade!$I$3+360,0),Idade!$AW:$AW,Dados!$W1)</f>
        <v>54.857142857142854</v>
      </c>
      <c r="X67" s="15">
        <f>AVERAGEIFS(Idade!K:K,Idade!$I:$I,"&lt;="&amp;EOMONTH(Idade!$I$3+360,0),Idade!$AW:$AW,Dados!$X1)</f>
        <v>55.857142857142854</v>
      </c>
      <c r="Y67" s="15">
        <f>AVERAGEIFS(Idade!K:K,Idade!$I:$I,"&lt;="&amp;EOMONTH(Idade!$I$3+360,0),Idade!$AW:$AW,Dados!$Y1)</f>
        <v>56.857142857142854</v>
      </c>
      <c r="Z67" s="15">
        <f>AVERAGEIFS(Idade!K:K,Idade!$I:$I,"&lt;="&amp;EOMONTH(Idade!$I$3+360,0),Idade!$AW:$AW,Dados!$Z1)</f>
        <v>57.857142857142854</v>
      </c>
      <c r="AA67" s="15">
        <f>AVERAGEIFS(Idade!K:K,Idade!$I:$I,"&lt;="&amp;EOMONTH(Idade!$I$3+360,0),Idade!$AW:$AW,Dados!$AA1)</f>
        <v>58.857142857142854</v>
      </c>
      <c r="AB67" s="15">
        <f>AVERAGEIFS(Idade!K:K,Idade!$I:$I,"&lt;="&amp;EOMONTH(Idade!$I$3+360,0),Idade!$AW:$AW,Dados!$AB1)</f>
        <v>59.857142857142854</v>
      </c>
      <c r="AC67" s="15">
        <f>AVERAGEIFS(Idade!K:K,Idade!$I:$I,"&lt;="&amp;EOMONTH(Idade!$I$3+360,0),Idade!$AW:$AW,Dados!$AC1)</f>
        <v>60.857142857142854</v>
      </c>
      <c r="AD67" s="15">
        <f>AVERAGEIFS(Idade!K:K,Idade!$I:$I,"&lt;="&amp;EOMONTH(Idade!$I$3+360,0),Idade!$AW:$AW,Dados!$AD1)</f>
        <v>61.857142857142854</v>
      </c>
      <c r="AE67" s="15">
        <f>AVERAGEIFS(Idade!K:K,Idade!$I:$I,"&lt;="&amp;EOMONTH(Idade!$I$3+360,0),Idade!$AW:$AW,Dados!$AE1)</f>
        <v>62.857142857142854</v>
      </c>
      <c r="AF67" s="15">
        <f>AVERAGEIFS(Idade!K:K,Idade!$I:$I,"&lt;="&amp;EOMONTH(Idade!$I$3+360,0),Idade!$AW:$AW,Dados!$AF1)</f>
        <v>63.857142857142854</v>
      </c>
      <c r="AG67" s="15">
        <f>AVERAGEIFS(Idade!K:K,Idade!$I:$I,"&lt;="&amp;EOMONTH(Idade!$I$3+360,0),Idade!$AW:$AW,Dados!$AG1)</f>
        <v>64.857142857142861</v>
      </c>
      <c r="AH67" s="15">
        <f>AVERAGEIFS(Idade!K:K,Idade!$I:$I,"&lt;="&amp;EOMONTH(Idade!$I$3+360,0),Idade!$AW:$AW,Dados!$AH1)</f>
        <v>65.857142857142861</v>
      </c>
      <c r="AI67" s="15">
        <f>AVERAGEIFS(Idade!K:K,Idade!$I:$I,"&lt;="&amp;EOMONTH(Idade!$I$3+360,0),Idade!$AW:$AW,Dados!$AI1)</f>
        <v>9.4285714285714288</v>
      </c>
      <c r="AJ67" s="15">
        <f>AVERAGEIFS(Idade!K:K,Idade!$I:$I,"&lt;="&amp;EOMONTH(Idade!$I$3+360,0),Idade!$AW:$AW,Dados!$AJ1)</f>
        <v>0</v>
      </c>
      <c r="AK67" s="33">
        <f>AVERAGEIFS(Idade!K:K,Idade!$I:$I,"&lt;="&amp;EOMONTH(Idade!$I$3+360,0),Idade!$AW:$AW,Dados!$AK1)</f>
        <v>0</v>
      </c>
      <c r="AL67" s="15">
        <f>AVERAGEIFS(Idade!K:K,Idade!$I:$I,"&lt;="&amp;EOMONTH(Idade!$I$3+360,0),Idade!$AW:$AW,Dados!$AL1)</f>
        <v>0</v>
      </c>
      <c r="AM67" s="15">
        <f>AVERAGEIFS(Idade!K:K,Idade!$I:$I,"&lt;="&amp;EOMONTH(Idade!$I$3+360,0),Idade!$AW:$AW,Dados!$AM1)</f>
        <v>0</v>
      </c>
      <c r="AN67" s="15">
        <f>AVERAGEIFS(Idade!K:K,Idade!$I:$I,"&lt;="&amp;EOMONTH(Idade!$I$3+360,0),Idade!$AW:$AW,Dados!$AN1)</f>
        <v>0</v>
      </c>
      <c r="AO67" s="15">
        <f>AVERAGEIFS(Idade!K:K,Idade!$I:$I,"&lt;="&amp;EOMONTH(Idade!$I$3+360,0),Idade!$AW:$AW,Dados!$AO1)</f>
        <v>0</v>
      </c>
      <c r="AP67" s="15">
        <f>AVERAGEIFS(Idade!K:K,Idade!$I:$I,"&lt;="&amp;EOMONTH(Idade!$I$3+360,0),Idade!$AW:$AW,Dados!$AP1)</f>
        <v>0</v>
      </c>
      <c r="AQ67" s="33">
        <f>AVERAGEIFS(Idade!K:K,Idade!$I:$I,"&lt;="&amp;EOMONTH(Idade!$I$3+360,0),Idade!$AW:$AW,Dados!$AQ1)</f>
        <v>0</v>
      </c>
      <c r="AR67" s="15">
        <f>AVERAGEIFS(Idade!K:K,Idade!$I:$I,"&lt;="&amp;EOMONTH(Idade!$I$3+360,0),Idade!$AW:$AW,Dados!$AR1)</f>
        <v>0</v>
      </c>
      <c r="AS67" s="15">
        <f>AVERAGEIFS(Idade!K:K,Idade!$I:$I,"&lt;="&amp;EOMONTH(Idade!$I$3+360,0),Idade!$AW:$AW,Dados!$AS1)</f>
        <v>0</v>
      </c>
      <c r="AT67" s="15">
        <f>AVERAGEIFS(Idade!K:K,Idade!$I:$I,"&lt;="&amp;EOMONTH(Idade!$I$3+360,0),Idade!$AW:$AW,Dados!$AT1)</f>
        <v>0</v>
      </c>
      <c r="AU67" s="15">
        <f>AVERAGEIFS(Idade!K:K,Idade!$I:$I,"&lt;="&amp;EOMONTH(Idade!$I$3+360,0),Idade!$AW:$AW,Dados!$AU1)</f>
        <v>0</v>
      </c>
      <c r="AV67" s="15">
        <f>AVERAGEIFS(Idade!K:K,Idade!$I:$I,"&lt;="&amp;EOMONTH(Idade!$I$3+360,0),Idade!$AW:$AW,Dados!$AV1)</f>
        <v>0</v>
      </c>
      <c r="AW67" s="15">
        <f>AVERAGEIFS(Idade!K:K,Idade!$I:$I,"&lt;="&amp;EOMONTH(Idade!$I$3+360,0),Idade!$AW:$AW,Dados!$AW1)</f>
        <v>0</v>
      </c>
      <c r="AX67" s="15">
        <f>AVERAGEIFS(Idade!K:K,Idade!$I:$I,"&lt;="&amp;EOMONTH(Idade!$I$3+360,0),Idade!$AW:$AW,Dados!$AX1)</f>
        <v>0</v>
      </c>
      <c r="AY67" s="15">
        <f>AVERAGEIFS(Idade!K:K,Idade!$I:$I,"&lt;="&amp;EOMONTH(Idade!$I$3+360,0),Idade!$AW:$AW,Dados!$AY1)</f>
        <v>0</v>
      </c>
      <c r="AZ67" s="15">
        <f>AVERAGEIFS(Idade!K:K,Idade!$I:$I,"&lt;="&amp;EOMONTH(Idade!$I$3+360,0),Idade!$AW:$AW,Dados!$AZ1)</f>
        <v>0</v>
      </c>
      <c r="BA67" s="15">
        <f>AVERAGEIFS(Idade!K:K,Idade!$I:$I,"&lt;="&amp;EOMONTH(Idade!$I$3+360,0),Idade!$AW:$AW,Dados!$BA1)</f>
        <v>0</v>
      </c>
      <c r="BB67" s="15">
        <f>AVERAGEIFS(Idade!K:K,Idade!$I:$I,"&lt;="&amp;EOMONTH(Idade!$I$3+360,0),Idade!$AW:$AW,Dados!$BB1)</f>
        <v>0</v>
      </c>
      <c r="BC67" s="15">
        <f>AVERAGEIFS(Idade!K:K,Idade!$I:$I,"&lt;="&amp;EOMONTH(Idade!$I$3+360,0),Idade!$AW:$AW,Dados!$BC1)</f>
        <v>0</v>
      </c>
      <c r="BD67" s="15" t="e">
        <f>AVERAGEIFS(Idade!K:K,Idade!$I:$I,"&lt;="&amp;EOMONTH(Idade!$I$3+360,0),Idade!$AW:$AW,Dados!$BD1)</f>
        <v>#DIV/0!</v>
      </c>
      <c r="BF67" s="15" t="e">
        <f>AVERAGEIFS(Idade!K:K,Idade!$I:$I,"&gt;="&amp;BF1,Idade!$I:$I,"&lt;="&amp;EOMONTH($BF1,0))</f>
        <v>#DIV/0!</v>
      </c>
      <c r="BG67" s="15" t="e">
        <f>AVERAGEIFS(Idade!K:K,Idade!$I:$I,"&gt;="&amp;BG1,Idade!$I:$I,"&lt;="&amp;EOMONTH($BG1,0))</f>
        <v>#DIV/0!</v>
      </c>
      <c r="BH67" s="15" t="e">
        <f>AVERAGEIFS(Idade!K:K,Idade!$I:$I,"&gt;="&amp;BH1,Idade!$I:$I,"&lt;="&amp;EOMONTH($BH1,0))</f>
        <v>#DIV/0!</v>
      </c>
      <c r="BI67" s="15" t="e">
        <f>AVERAGEIFS(Idade!K:K,Idade!$I:$I,"&gt;="&amp;BI1,Idade!$I:$I,"&lt;="&amp;EOMONTH($BI1,0))</f>
        <v>#DIV/0!</v>
      </c>
      <c r="BJ67" s="15" t="e">
        <f>AVERAGEIFS(Idade!K:K,Idade!$I:$I,"&gt;="&amp;BJ1,Idade!$I:$I,"&lt;="&amp;EOMONTH($BJ1,0))</f>
        <v>#DIV/0!</v>
      </c>
      <c r="BK67" s="15" t="e">
        <f>AVERAGEIFS(Idade!K:K,Idade!$I:$I,"&gt;="&amp;BK1,Idade!$I:$I,"&lt;="&amp;EOMONTH($BK1,0))</f>
        <v>#DIV/0!</v>
      </c>
      <c r="BL67" s="15" t="e">
        <f>AVERAGEIFS(Idade!K:K,Idade!$I:$I,"&gt;="&amp;BL1,Idade!$I:$I,"&lt;="&amp;EOMONTH($BL1,0))</f>
        <v>#DIV/0!</v>
      </c>
      <c r="BM67" s="15" t="e">
        <f>AVERAGEIFS(Idade!K:K,Idade!$I:$I,"&gt;="&amp;BM1,Idade!$I:$I,"&lt;="&amp;EOMONTH($BM1,0))</f>
        <v>#DIV/0!</v>
      </c>
      <c r="BN67" s="15" t="e">
        <f>AVERAGEIFS(Idade!K:K,Idade!$I:$I,"&gt;="&amp;BN1,Idade!$I:$I,"&lt;="&amp;EOMONTH($BN1,0))</f>
        <v>#DIV/0!</v>
      </c>
      <c r="BO67" s="15" t="e">
        <f>AVERAGEIFS(Idade!K:K,Idade!$I:$I,"&gt;="&amp;BO1,Idade!$I:$I,"&lt;="&amp;EOMONTH($BO1,0))</f>
        <v>#DIV/0!</v>
      </c>
      <c r="BP67" s="15" t="e">
        <f>AVERAGEIFS(Idade!K:K,Idade!$I:$I,"&gt;="&amp;BP1,Idade!$I:$I,"&lt;="&amp;EOMONTH($BP1,0))</f>
        <v>#DIV/0!</v>
      </c>
      <c r="BQ67" s="15" t="e">
        <f>AVERAGEIFS(Idade!K:K,Idade!$I:$I,"&gt;="&amp;BQ1,Idade!$I:$I,"&lt;="&amp;EOMONTH($BQ1,0))</f>
        <v>#DIV/0!</v>
      </c>
    </row>
    <row r="68" spans="1:69" outlineLevel="1" x14ac:dyDescent="0.15">
      <c r="A68" s="12" t="s">
        <v>52</v>
      </c>
      <c r="B68" s="14" t="str">
        <f>OvoTotal!L2</f>
        <v>SJ F1 A 222 R</v>
      </c>
      <c r="C68" s="15">
        <f>AVERAGEIFS(Idade!L:L,Idade!$I:$I,"&lt;="&amp;EOMONTH(Idade!$I$3+360,0),Idade!$AW:$AW,Dados!$C1)</f>
        <v>0</v>
      </c>
      <c r="D68" s="15">
        <f>AVERAGEIFS(Idade!L:L,Idade!$I:$I,"&lt;="&amp;EOMONTH(Idade!$I$3+360,0),Idade!$AW:$AW,Dados!$D1)</f>
        <v>0</v>
      </c>
      <c r="E68" s="15">
        <f>AVERAGEIFS(Idade!L:L,Idade!$I:$I,"&lt;="&amp;EOMONTH(Idade!$I$3+360,0),Idade!$AW:$AW,Dados!$E1)</f>
        <v>0</v>
      </c>
      <c r="F68" s="15">
        <f>AVERAGEIFS(Idade!L:L,Idade!$I:$I,"&lt;="&amp;EOMONTH(Idade!$I$3+360,0),Idade!$AW:$AW,Dados!$F1)</f>
        <v>0</v>
      </c>
      <c r="G68" s="15">
        <f>AVERAGEIFS(Idade!L:L,Idade!$I:$I,"&lt;="&amp;EOMONTH(Idade!$I$3+360,0),Idade!$AW:$AW,Dados!$G1)</f>
        <v>0</v>
      </c>
      <c r="H68" s="15">
        <f>AVERAGEIFS(Idade!L:L,Idade!$I:$I,"&lt;="&amp;EOMONTH(Idade!$I$3+360,0),Idade!$AW:$AW,Dados!$H1)</f>
        <v>0</v>
      </c>
      <c r="I68" s="15">
        <f>AVERAGEIFS(Idade!L:L,Idade!$I:$I,"&lt;="&amp;EOMONTH(Idade!$I$3+360,0),Idade!$AW:$AW,Dados!$I1)</f>
        <v>0</v>
      </c>
      <c r="J68" s="15">
        <f>AVERAGEIFS(Idade!L:L,Idade!$I:$I,"&lt;="&amp;EOMONTH(Idade!$I$3+360,0),Idade!$AW:$AW,Dados!$J1)</f>
        <v>0</v>
      </c>
      <c r="K68" s="15">
        <f>AVERAGEIFS(Idade!L:L,Idade!$I:$I,"&lt;="&amp;EOMONTH(Idade!$I$3+360,0),Idade!$AW:$AW,Dados!$K1)</f>
        <v>0</v>
      </c>
      <c r="L68" s="15">
        <f>AVERAGEIFS(Idade!L:L,Idade!$I:$I,"&lt;="&amp;EOMONTH(Idade!$I$3+360,0),Idade!$AW:$AW,Dados!$L1)</f>
        <v>0</v>
      </c>
      <c r="M68" s="15">
        <f>AVERAGEIFS(Idade!L:L,Idade!$I:$I,"&lt;="&amp;EOMONTH(Idade!$I$3+360,0),Idade!$AW:$AW,Dados!$M1)</f>
        <v>0</v>
      </c>
      <c r="N68" s="15">
        <f>AVERAGEIFS(Idade!L:L,Idade!$I:$I,"&lt;="&amp;EOMONTH(Idade!$I$3+360,0),Idade!$AW:$AW,Dados!$N1)</f>
        <v>0</v>
      </c>
      <c r="O68" s="15">
        <f>AVERAGEIFS(Idade!L:L,Idade!$I:$I,"&lt;="&amp;EOMONTH(Idade!$I$3+360,0),Idade!$AW:$AW,Dados!$O1)</f>
        <v>0</v>
      </c>
      <c r="P68" s="15">
        <f>AVERAGEIFS(Idade!L:L,Idade!$I:$I,"&lt;="&amp;EOMONTH(Idade!$I$3+360,0),Idade!$AW:$AW,Dados!$P1)</f>
        <v>0</v>
      </c>
      <c r="Q68" s="15">
        <f>AVERAGEIFS(Idade!L:L,Idade!$I:$I,"&lt;="&amp;EOMONTH(Idade!$I$3+360,0),Idade!$AW:$AW,Dados!$Q1)</f>
        <v>0</v>
      </c>
      <c r="R68" s="15">
        <f>AVERAGEIFS(Idade!L:L,Idade!$I:$I,"&lt;="&amp;EOMONTH(Idade!$I$3+360,0),Idade!$AW:$AW,Dados!$R1)</f>
        <v>0</v>
      </c>
      <c r="S68" s="15">
        <f>AVERAGEIFS(Idade!L:L,Idade!$I:$I,"&lt;="&amp;EOMONTH(Idade!$I$3+360,0),Idade!$AW:$AW,Dados!$S1)</f>
        <v>0</v>
      </c>
      <c r="T68" s="15">
        <f>AVERAGEIFS(Idade!L:L,Idade!$I:$I,"&lt;="&amp;EOMONTH(Idade!$I$3+360,0),Idade!$AW:$AW,Dados!$T1)</f>
        <v>0</v>
      </c>
      <c r="U68" s="15">
        <f>AVERAGEIFS(Idade!L:L,Idade!$I:$I,"&lt;="&amp;EOMONTH(Idade!$I$3+360,0),Idade!$AW:$AW,Dados!$U1)</f>
        <v>0</v>
      </c>
      <c r="V68" s="15">
        <f>AVERAGEIFS(Idade!L:L,Idade!$I:$I,"&lt;="&amp;EOMONTH(Idade!$I$3+360,0),Idade!$AW:$AW,Dados!$V1)</f>
        <v>0</v>
      </c>
      <c r="W68" s="15">
        <f>AVERAGEIFS(Idade!L:L,Idade!$I:$I,"&lt;="&amp;EOMONTH(Idade!$I$3+360,0),Idade!$AW:$AW,Dados!$W1)</f>
        <v>0</v>
      </c>
      <c r="X68" s="15">
        <f>AVERAGEIFS(Idade!L:L,Idade!$I:$I,"&lt;="&amp;EOMONTH(Idade!$I$3+360,0),Idade!$AW:$AW,Dados!$X1)</f>
        <v>0</v>
      </c>
      <c r="Y68" s="15">
        <f>AVERAGEIFS(Idade!L:L,Idade!$I:$I,"&lt;="&amp;EOMONTH(Idade!$I$3+360,0),Idade!$AW:$AW,Dados!$Y1)</f>
        <v>0</v>
      </c>
      <c r="Z68" s="15">
        <f>AVERAGEIFS(Idade!L:L,Idade!$I:$I,"&lt;="&amp;EOMONTH(Idade!$I$3+360,0),Idade!$AW:$AW,Dados!$Z1)</f>
        <v>0</v>
      </c>
      <c r="AA68" s="15">
        <f>AVERAGEIFS(Idade!L:L,Idade!$I:$I,"&lt;="&amp;EOMONTH(Idade!$I$3+360,0),Idade!$AW:$AW,Dados!$AA1)</f>
        <v>0</v>
      </c>
      <c r="AB68" s="15">
        <f>AVERAGEIFS(Idade!L:L,Idade!$I:$I,"&lt;="&amp;EOMONTH(Idade!$I$3+360,0),Idade!$AW:$AW,Dados!$AB1)</f>
        <v>0</v>
      </c>
      <c r="AC68" s="15">
        <f>AVERAGEIFS(Idade!L:L,Idade!$I:$I,"&lt;="&amp;EOMONTH(Idade!$I$3+360,0),Idade!$AW:$AW,Dados!$AC1)</f>
        <v>0</v>
      </c>
      <c r="AD68" s="15">
        <f>AVERAGEIFS(Idade!L:L,Idade!$I:$I,"&lt;="&amp;EOMONTH(Idade!$I$3+360,0),Idade!$AW:$AW,Dados!$AD1)</f>
        <v>0</v>
      </c>
      <c r="AE68" s="15">
        <f>AVERAGEIFS(Idade!L:L,Idade!$I:$I,"&lt;="&amp;EOMONTH(Idade!$I$3+360,0),Idade!$AW:$AW,Dados!$AE1)</f>
        <v>0</v>
      </c>
      <c r="AF68" s="15">
        <f>AVERAGEIFS(Idade!L:L,Idade!$I:$I,"&lt;="&amp;EOMONTH(Idade!$I$3+360,0),Idade!$AW:$AW,Dados!$AF1)</f>
        <v>0</v>
      </c>
      <c r="AG68" s="15">
        <f>AVERAGEIFS(Idade!L:L,Idade!$I:$I,"&lt;="&amp;EOMONTH(Idade!$I$3+360,0),Idade!$AW:$AW,Dados!$AG1)</f>
        <v>0</v>
      </c>
      <c r="AH68" s="15">
        <f>AVERAGEIFS(Idade!L:L,Idade!$I:$I,"&lt;="&amp;EOMONTH(Idade!$I$3+360,0),Idade!$AW:$AW,Dados!$AH1)</f>
        <v>0</v>
      </c>
      <c r="AI68" s="15">
        <f>AVERAGEIFS(Idade!L:L,Idade!$I:$I,"&lt;="&amp;EOMONTH(Idade!$I$3+360,0),Idade!$AW:$AW,Dados!$AI1)</f>
        <v>0</v>
      </c>
      <c r="AJ68" s="15">
        <f>AVERAGEIFS(Idade!L:L,Idade!$I:$I,"&lt;="&amp;EOMONTH(Idade!$I$3+360,0),Idade!$AW:$AW,Dados!$AJ1)</f>
        <v>0</v>
      </c>
      <c r="AK68" s="33">
        <f>AVERAGEIFS(Idade!L:L,Idade!$I:$I,"&lt;="&amp;EOMONTH(Idade!$I$3+360,0),Idade!$AW:$AW,Dados!$AK1)</f>
        <v>0</v>
      </c>
      <c r="AL68" s="15">
        <f>AVERAGEIFS(Idade!L:L,Idade!$I:$I,"&lt;="&amp;EOMONTH(Idade!$I$3+360,0),Idade!$AW:$AW,Dados!$AL1)</f>
        <v>0</v>
      </c>
      <c r="AM68" s="15">
        <f>AVERAGEIFS(Idade!L:L,Idade!$I:$I,"&lt;="&amp;EOMONTH(Idade!$I$3+360,0),Idade!$AW:$AW,Dados!$AM1)</f>
        <v>0</v>
      </c>
      <c r="AN68" s="15">
        <f>AVERAGEIFS(Idade!L:L,Idade!$I:$I,"&lt;="&amp;EOMONTH(Idade!$I$3+360,0),Idade!$AW:$AW,Dados!$AN1)</f>
        <v>0</v>
      </c>
      <c r="AO68" s="15">
        <f>AVERAGEIFS(Idade!L:L,Idade!$I:$I,"&lt;="&amp;EOMONTH(Idade!$I$3+360,0),Idade!$AW:$AW,Dados!$AO1)</f>
        <v>0</v>
      </c>
      <c r="AP68" s="15">
        <f>AVERAGEIFS(Idade!L:L,Idade!$I:$I,"&lt;="&amp;EOMONTH(Idade!$I$3+360,0),Idade!$AW:$AW,Dados!$AP1)</f>
        <v>0</v>
      </c>
      <c r="AQ68" s="33">
        <f>AVERAGEIFS(Idade!L:L,Idade!$I:$I,"&lt;="&amp;EOMONTH(Idade!$I$3+360,0),Idade!$AW:$AW,Dados!$AQ1)</f>
        <v>0</v>
      </c>
      <c r="AR68" s="15">
        <f>AVERAGEIFS(Idade!L:L,Idade!$I:$I,"&lt;="&amp;EOMONTH(Idade!$I$3+360,0),Idade!$AW:$AW,Dados!$AR1)</f>
        <v>0</v>
      </c>
      <c r="AS68" s="15">
        <f>AVERAGEIFS(Idade!L:L,Idade!$I:$I,"&lt;="&amp;EOMONTH(Idade!$I$3+360,0),Idade!$AW:$AW,Dados!$AS1)</f>
        <v>12.571428571428571</v>
      </c>
      <c r="AT68" s="15">
        <f>AVERAGEIFS(Idade!L:L,Idade!$I:$I,"&lt;="&amp;EOMONTH(Idade!$I$3+360,0),Idade!$AW:$AW,Dados!$AT1)</f>
        <v>22.571428571428573</v>
      </c>
      <c r="AU68" s="15">
        <f>AVERAGEIFS(Idade!L:L,Idade!$I:$I,"&lt;="&amp;EOMONTH(Idade!$I$3+360,0),Idade!$AW:$AW,Dados!$AU1)</f>
        <v>23.571428571428573</v>
      </c>
      <c r="AV68" s="15">
        <f>AVERAGEIFS(Idade!L:L,Idade!$I:$I,"&lt;="&amp;EOMONTH(Idade!$I$3+360,0),Idade!$AW:$AW,Dados!$AV1)</f>
        <v>24.571428571428573</v>
      </c>
      <c r="AW68" s="15">
        <f>AVERAGEIFS(Idade!L:L,Idade!$I:$I,"&lt;="&amp;EOMONTH(Idade!$I$3+360,0),Idade!$AW:$AW,Dados!$AW1)</f>
        <v>25.571428571428573</v>
      </c>
      <c r="AX68" s="15">
        <f>AVERAGEIFS(Idade!L:L,Idade!$I:$I,"&lt;="&amp;EOMONTH(Idade!$I$3+360,0),Idade!$AW:$AW,Dados!$AX1)</f>
        <v>26.571428571428573</v>
      </c>
      <c r="AY68" s="15">
        <f>AVERAGEIFS(Idade!L:L,Idade!$I:$I,"&lt;="&amp;EOMONTH(Idade!$I$3+360,0),Idade!$AW:$AW,Dados!$AY1)</f>
        <v>27.571428571428573</v>
      </c>
      <c r="AZ68" s="15">
        <f>AVERAGEIFS(Idade!L:L,Idade!$I:$I,"&lt;="&amp;EOMONTH(Idade!$I$3+360,0),Idade!$AW:$AW,Dados!$AZ1)</f>
        <v>28.571428571428573</v>
      </c>
      <c r="BA68" s="15">
        <f>AVERAGEIFS(Idade!L:L,Idade!$I:$I,"&lt;="&amp;EOMONTH(Idade!$I$3+360,0),Idade!$AW:$AW,Dados!$BA1)</f>
        <v>29.571428571428573</v>
      </c>
      <c r="BB68" s="15">
        <f>AVERAGEIFS(Idade!L:L,Idade!$I:$I,"&lt;="&amp;EOMONTH(Idade!$I$3+360,0),Idade!$AW:$AW,Dados!$BB1)</f>
        <v>30.571428571428573</v>
      </c>
      <c r="BC68" s="15">
        <f>AVERAGEIFS(Idade!L:L,Idade!$I:$I,"&lt;="&amp;EOMONTH(Idade!$I$3+360,0),Idade!$AW:$AW,Dados!$BC1)</f>
        <v>31.571428571428573</v>
      </c>
      <c r="BD68" s="31" t="e">
        <f>AVERAGEIFS(Idade!AA:AA,Idade!$I:$I,"&lt;="&amp;EOMONTH(Idade!$I$3+360,0),Idade!$AW:$AW,Dados!$BD1)</f>
        <v>#DIV/0!</v>
      </c>
      <c r="BF68" s="15" t="e">
        <f>AVERAGEIFS(Idade!L:L,Idade!$I:$I,"&gt;="&amp;BF1,Idade!$I:$I,"&lt;="&amp;EOMONTH($BF1,0))</f>
        <v>#DIV/0!</v>
      </c>
      <c r="BG68" s="15" t="e">
        <f>AVERAGEIFS(Idade!L:L,Idade!$I:$I,"&gt;="&amp;BG1,Idade!$I:$I,"&lt;="&amp;EOMONTH($BG1,0))</f>
        <v>#DIV/0!</v>
      </c>
      <c r="BH68" s="15" t="e">
        <f>AVERAGEIFS(Idade!L:L,Idade!$I:$I,"&gt;="&amp;BH1,Idade!$I:$I,"&lt;="&amp;EOMONTH($BH1,0))</f>
        <v>#DIV/0!</v>
      </c>
      <c r="BI68" s="15" t="e">
        <f>AVERAGEIFS(Idade!L:L,Idade!$I:$I,"&gt;="&amp;BI1,Idade!$I:$I,"&lt;="&amp;EOMONTH($BI1,0))</f>
        <v>#DIV/0!</v>
      </c>
      <c r="BJ68" s="15" t="e">
        <f>AVERAGEIFS(Idade!L:L,Idade!$I:$I,"&gt;="&amp;BJ1,Idade!$I:$I,"&lt;="&amp;EOMONTH($BJ1,0))</f>
        <v>#DIV/0!</v>
      </c>
      <c r="BK68" s="15" t="e">
        <f>AVERAGEIFS(Idade!L:L,Idade!$I:$I,"&gt;="&amp;BK1,Idade!$I:$I,"&lt;="&amp;EOMONTH($BK1,0))</f>
        <v>#DIV/0!</v>
      </c>
      <c r="BL68" s="15" t="e">
        <f>AVERAGEIFS(Idade!L:L,Idade!$I:$I,"&gt;="&amp;BL1,Idade!$I:$I,"&lt;="&amp;EOMONTH($BL1,0))</f>
        <v>#DIV/0!</v>
      </c>
      <c r="BM68" s="15" t="e">
        <f>AVERAGEIFS(Idade!L:L,Idade!$I:$I,"&gt;="&amp;BM1,Idade!$I:$I,"&lt;="&amp;EOMONTH($BM1,0))</f>
        <v>#DIV/0!</v>
      </c>
      <c r="BN68" s="15" t="e">
        <f>AVERAGEIFS(Idade!L:L,Idade!$I:$I,"&gt;="&amp;BN1,Idade!$I:$I,"&lt;="&amp;EOMONTH($BN1,0))</f>
        <v>#DIV/0!</v>
      </c>
      <c r="BO68" s="15" t="e">
        <f>AVERAGEIFS(Idade!L:L,Idade!$I:$I,"&gt;="&amp;BO1,Idade!$I:$I,"&lt;="&amp;EOMONTH($BO1,0))</f>
        <v>#DIV/0!</v>
      </c>
      <c r="BP68" s="15" t="e">
        <f>AVERAGEIFS(Idade!L:L,Idade!$I:$I,"&gt;="&amp;BP1,Idade!$I:$I,"&lt;="&amp;EOMONTH($BP1,0))</f>
        <v>#DIV/0!</v>
      </c>
      <c r="BQ68" s="15" t="e">
        <f>AVERAGEIFS(Idade!L:L,Idade!$I:$I,"&gt;="&amp;BQ1,Idade!$I:$I,"&lt;="&amp;EOMONTH($BQ1,0))</f>
        <v>#DIV/0!</v>
      </c>
    </row>
    <row r="69" spans="1:69" outlineLevel="1" x14ac:dyDescent="0.15">
      <c r="A69" s="12" t="s">
        <v>52</v>
      </c>
      <c r="B69" s="14" t="str">
        <f>OvoTotal!M2</f>
        <v>SJ F1 B 322 R</v>
      </c>
      <c r="C69" s="15">
        <f>AVERAGEIFS(Idade!M:M,Idade!$I:$I,"&lt;="&amp;EOMONTH(Idade!$I$3+360,0),Idade!$AW:$AW,Dados!$C1)</f>
        <v>0</v>
      </c>
      <c r="D69" s="15">
        <f>AVERAGEIFS(Idade!M:M,Idade!$I:$I,"&lt;="&amp;EOMONTH(Idade!$I$3+360,0),Idade!$AW:$AW,Dados!$D1)</f>
        <v>0</v>
      </c>
      <c r="E69" s="15">
        <f>AVERAGEIFS(Idade!M:M,Idade!$I:$I,"&lt;="&amp;EOMONTH(Idade!$I$3+360,0),Idade!$AW:$AW,Dados!$E1)</f>
        <v>0</v>
      </c>
      <c r="F69" s="15">
        <f>AVERAGEIFS(Idade!M:M,Idade!$I:$I,"&lt;="&amp;EOMONTH(Idade!$I$3+360,0),Idade!$AW:$AW,Dados!$F1)</f>
        <v>0</v>
      </c>
      <c r="G69" s="15">
        <f>AVERAGEIFS(Idade!M:M,Idade!$I:$I,"&lt;="&amp;EOMONTH(Idade!$I$3+360,0),Idade!$AW:$AW,Dados!$G1)</f>
        <v>0</v>
      </c>
      <c r="H69" s="15">
        <f>AVERAGEIFS(Idade!M:M,Idade!$I:$I,"&lt;="&amp;EOMONTH(Idade!$I$3+360,0),Idade!$AW:$AW,Dados!$H1)</f>
        <v>0</v>
      </c>
      <c r="I69" s="15">
        <f>AVERAGEIFS(Idade!M:M,Idade!$I:$I,"&lt;="&amp;EOMONTH(Idade!$I$3+360,0),Idade!$AW:$AW,Dados!$I1)</f>
        <v>0</v>
      </c>
      <c r="J69" s="15">
        <f>AVERAGEIFS(Idade!M:M,Idade!$I:$I,"&lt;="&amp;EOMONTH(Idade!$I$3+360,0),Idade!$AW:$AW,Dados!$J1)</f>
        <v>0</v>
      </c>
      <c r="K69" s="15">
        <f>AVERAGEIFS(Idade!M:M,Idade!$I:$I,"&lt;="&amp;EOMONTH(Idade!$I$3+360,0),Idade!$AW:$AW,Dados!$K1)</f>
        <v>0</v>
      </c>
      <c r="L69" s="15">
        <f>AVERAGEIFS(Idade!M:M,Idade!$I:$I,"&lt;="&amp;EOMONTH(Idade!$I$3+360,0),Idade!$AW:$AW,Dados!$L1)</f>
        <v>0</v>
      </c>
      <c r="M69" s="15">
        <f>AVERAGEIFS(Idade!M:M,Idade!$I:$I,"&lt;="&amp;EOMONTH(Idade!$I$3+360,0),Idade!$AW:$AW,Dados!$M1)</f>
        <v>0</v>
      </c>
      <c r="N69" s="15">
        <f>AVERAGEIFS(Idade!M:M,Idade!$I:$I,"&lt;="&amp;EOMONTH(Idade!$I$3+360,0),Idade!$AW:$AW,Dados!$N1)</f>
        <v>0</v>
      </c>
      <c r="O69" s="15">
        <f>AVERAGEIFS(Idade!M:M,Idade!$I:$I,"&lt;="&amp;EOMONTH(Idade!$I$3+360,0),Idade!$AW:$AW,Dados!$O1)</f>
        <v>0</v>
      </c>
      <c r="P69" s="15">
        <f>AVERAGEIFS(Idade!M:M,Idade!$I:$I,"&lt;="&amp;EOMONTH(Idade!$I$3+360,0),Idade!$AW:$AW,Dados!$P1)</f>
        <v>0</v>
      </c>
      <c r="Q69" s="15">
        <f>AVERAGEIFS(Idade!M:M,Idade!$I:$I,"&lt;="&amp;EOMONTH(Idade!$I$3+360,0),Idade!$AW:$AW,Dados!$Q1)</f>
        <v>0</v>
      </c>
      <c r="R69" s="15">
        <f>AVERAGEIFS(Idade!M:M,Idade!$I:$I,"&lt;="&amp;EOMONTH(Idade!$I$3+360,0),Idade!$AW:$AW,Dados!$R1)</f>
        <v>0</v>
      </c>
      <c r="S69" s="15">
        <f>AVERAGEIFS(Idade!M:M,Idade!$I:$I,"&lt;="&amp;EOMONTH(Idade!$I$3+360,0),Idade!$AW:$AW,Dados!$S1)</f>
        <v>0</v>
      </c>
      <c r="T69" s="15">
        <f>AVERAGEIFS(Idade!M:M,Idade!$I:$I,"&lt;="&amp;EOMONTH(Idade!$I$3+360,0),Idade!$AW:$AW,Dados!$T1)</f>
        <v>0</v>
      </c>
      <c r="U69" s="15">
        <f>AVERAGEIFS(Idade!M:M,Idade!$I:$I,"&lt;="&amp;EOMONTH(Idade!$I$3+360,0),Idade!$AW:$AW,Dados!$U1)</f>
        <v>0</v>
      </c>
      <c r="V69" s="15">
        <f>AVERAGEIFS(Idade!M:M,Idade!$I:$I,"&lt;="&amp;EOMONTH(Idade!$I$3+360,0),Idade!$AW:$AW,Dados!$V1)</f>
        <v>0</v>
      </c>
      <c r="W69" s="15">
        <f>AVERAGEIFS(Idade!M:M,Idade!$I:$I,"&lt;="&amp;EOMONTH(Idade!$I$3+360,0),Idade!$AW:$AW,Dados!$W1)</f>
        <v>0</v>
      </c>
      <c r="X69" s="15">
        <f>AVERAGEIFS(Idade!M:M,Idade!$I:$I,"&lt;="&amp;EOMONTH(Idade!$I$3+360,0),Idade!$AW:$AW,Dados!$X1)</f>
        <v>0</v>
      </c>
      <c r="Y69" s="15">
        <f>AVERAGEIFS(Idade!M:M,Idade!$I:$I,"&lt;="&amp;EOMONTH(Idade!$I$3+360,0),Idade!$AW:$AW,Dados!$Y1)</f>
        <v>0</v>
      </c>
      <c r="Z69" s="15">
        <f>AVERAGEIFS(Idade!M:M,Idade!$I:$I,"&lt;="&amp;EOMONTH(Idade!$I$3+360,0),Idade!$AW:$AW,Dados!$Z1)</f>
        <v>0</v>
      </c>
      <c r="AA69" s="15">
        <f>AVERAGEIFS(Idade!M:M,Idade!$I:$I,"&lt;="&amp;EOMONTH(Idade!$I$3+360,0),Idade!$AW:$AW,Dados!$AA1)</f>
        <v>0</v>
      </c>
      <c r="AB69" s="15">
        <f>AVERAGEIFS(Idade!M:M,Idade!$I:$I,"&lt;="&amp;EOMONTH(Idade!$I$3+360,0),Idade!$AW:$AW,Dados!$AB1)</f>
        <v>0</v>
      </c>
      <c r="AC69" s="15">
        <f>AVERAGEIFS(Idade!M:M,Idade!$I:$I,"&lt;="&amp;EOMONTH(Idade!$I$3+360,0),Idade!$AW:$AW,Dados!$AC1)</f>
        <v>0</v>
      </c>
      <c r="AD69" s="15">
        <f>AVERAGEIFS(Idade!M:M,Idade!$I:$I,"&lt;="&amp;EOMONTH(Idade!$I$3+360,0),Idade!$AW:$AW,Dados!$AD1)</f>
        <v>0</v>
      </c>
      <c r="AE69" s="15">
        <f>AVERAGEIFS(Idade!M:M,Idade!$I:$I,"&lt;="&amp;EOMONTH(Idade!$I$3+360,0),Idade!$AW:$AW,Dados!$AE1)</f>
        <v>0</v>
      </c>
      <c r="AF69" s="15">
        <f>AVERAGEIFS(Idade!M:M,Idade!$I:$I,"&lt;="&amp;EOMONTH(Idade!$I$3+360,0),Idade!$AW:$AW,Dados!$AF1)</f>
        <v>0</v>
      </c>
      <c r="AG69" s="15">
        <f>AVERAGEIFS(Idade!M:M,Idade!$I:$I,"&lt;="&amp;EOMONTH(Idade!$I$3+360,0),Idade!$AW:$AW,Dados!$AG1)</f>
        <v>0</v>
      </c>
      <c r="AH69" s="15">
        <f>AVERAGEIFS(Idade!M:M,Idade!$I:$I,"&lt;="&amp;EOMONTH(Idade!$I$3+360,0),Idade!$AW:$AW,Dados!$AH1)</f>
        <v>0</v>
      </c>
      <c r="AI69" s="15">
        <f>AVERAGEIFS(Idade!M:M,Idade!$I:$I,"&lt;="&amp;EOMONTH(Idade!$I$3+360,0),Idade!$AW:$AW,Dados!$AI1)</f>
        <v>0</v>
      </c>
      <c r="AJ69" s="15">
        <f>AVERAGEIFS(Idade!M:M,Idade!$I:$I,"&lt;="&amp;EOMONTH(Idade!$I$3+360,0),Idade!$AW:$AW,Dados!$AJ1)</f>
        <v>0</v>
      </c>
      <c r="AK69" s="33">
        <f>AVERAGEIFS(Idade!M:M,Idade!$I:$I,"&lt;="&amp;EOMONTH(Idade!$I$3+360,0),Idade!$AW:$AW,Dados!$AK1)</f>
        <v>0</v>
      </c>
      <c r="AL69" s="15">
        <f>AVERAGEIFS(Idade!M:M,Idade!$I:$I,"&lt;="&amp;EOMONTH(Idade!$I$3+360,0),Idade!$AW:$AW,Dados!$AL1)</f>
        <v>0</v>
      </c>
      <c r="AM69" s="15">
        <f>AVERAGEIFS(Idade!M:M,Idade!$I:$I,"&lt;="&amp;EOMONTH(Idade!$I$3+360,0),Idade!$AW:$AW,Dados!$AM1)</f>
        <v>0</v>
      </c>
      <c r="AN69" s="15">
        <f>AVERAGEIFS(Idade!M:M,Idade!$I:$I,"&lt;="&amp;EOMONTH(Idade!$I$3+360,0),Idade!$AW:$AW,Dados!$AN1)</f>
        <v>0</v>
      </c>
      <c r="AO69" s="15">
        <f>AVERAGEIFS(Idade!M:M,Idade!$I:$I,"&lt;="&amp;EOMONTH(Idade!$I$3+360,0),Idade!$AW:$AW,Dados!$AO1)</f>
        <v>0</v>
      </c>
      <c r="AP69" s="15">
        <f>AVERAGEIFS(Idade!M:M,Idade!$I:$I,"&lt;="&amp;EOMONTH(Idade!$I$3+360,0),Idade!$AW:$AW,Dados!$AP1)</f>
        <v>0</v>
      </c>
      <c r="AQ69" s="33">
        <f>AVERAGEIFS(Idade!M:M,Idade!$I:$I,"&lt;="&amp;EOMONTH(Idade!$I$3+360,0),Idade!$AW:$AW,Dados!$AQ1)</f>
        <v>0</v>
      </c>
      <c r="AR69" s="15">
        <f>AVERAGEIFS(Idade!M:M,Idade!$I:$I,"&lt;="&amp;EOMONTH(Idade!$I$3+360,0),Idade!$AW:$AW,Dados!$AR1)</f>
        <v>0</v>
      </c>
      <c r="AS69" s="15">
        <f>AVERAGEIFS(Idade!M:M,Idade!$I:$I,"&lt;="&amp;EOMONTH(Idade!$I$3+360,0),Idade!$AW:$AW,Dados!$AS1)</f>
        <v>0</v>
      </c>
      <c r="AT69" s="15">
        <f>AVERAGEIFS(Idade!M:M,Idade!$I:$I,"&lt;="&amp;EOMONTH(Idade!$I$3+360,0),Idade!$AW:$AW,Dados!$AT1)</f>
        <v>12.571428571428571</v>
      </c>
      <c r="AU69" s="15">
        <f>AVERAGEIFS(Idade!M:M,Idade!$I:$I,"&lt;="&amp;EOMONTH(Idade!$I$3+360,0),Idade!$AW:$AW,Dados!$AU1)</f>
        <v>22.571428571428573</v>
      </c>
      <c r="AV69" s="15">
        <f>AVERAGEIFS(Idade!M:M,Idade!$I:$I,"&lt;="&amp;EOMONTH(Idade!$I$3+360,0),Idade!$AW:$AW,Dados!$AV1)</f>
        <v>23.571428571428573</v>
      </c>
      <c r="AW69" s="15">
        <f>AVERAGEIFS(Idade!M:M,Idade!$I:$I,"&lt;="&amp;EOMONTH(Idade!$I$3+360,0),Idade!$AW:$AW,Dados!$AW1)</f>
        <v>24.571428571428573</v>
      </c>
      <c r="AX69" s="15">
        <f>AVERAGEIFS(Idade!M:M,Idade!$I:$I,"&lt;="&amp;EOMONTH(Idade!$I$3+360,0),Idade!$AW:$AW,Dados!$AX1)</f>
        <v>25.571428571428573</v>
      </c>
      <c r="AY69" s="15">
        <f>AVERAGEIFS(Idade!M:M,Idade!$I:$I,"&lt;="&amp;EOMONTH(Idade!$I$3+360,0),Idade!$AW:$AW,Dados!$AY1)</f>
        <v>26.571428571428573</v>
      </c>
      <c r="AZ69" s="15">
        <f>AVERAGEIFS(Idade!M:M,Idade!$I:$I,"&lt;="&amp;EOMONTH(Idade!$I$3+360,0),Idade!$AW:$AW,Dados!$AZ1)</f>
        <v>27.571428571428573</v>
      </c>
      <c r="BA69" s="15">
        <f>AVERAGEIFS(Idade!M:M,Idade!$I:$I,"&lt;="&amp;EOMONTH(Idade!$I$3+360,0),Idade!$AW:$AW,Dados!$BA1)</f>
        <v>28.571428571428573</v>
      </c>
      <c r="BB69" s="15">
        <f>AVERAGEIFS(Idade!M:M,Idade!$I:$I,"&lt;="&amp;EOMONTH(Idade!$I$3+360,0),Idade!$AW:$AW,Dados!$BB1)</f>
        <v>29.571428571428573</v>
      </c>
      <c r="BC69" s="15">
        <f>AVERAGEIFS(Idade!M:M,Idade!$I:$I,"&lt;="&amp;EOMONTH(Idade!$I$3+360,0),Idade!$AW:$AW,Dados!$BC1)</f>
        <v>30.571428571428573</v>
      </c>
      <c r="BD69" s="15" t="e">
        <f>AVERAGEIFS(Idade!M:M,Idade!$I:$I,"&lt;="&amp;EOMONTH(Idade!$I$3+360,0),Idade!$AW:$AW,Dados!$BD1)</f>
        <v>#DIV/0!</v>
      </c>
      <c r="BF69" s="15" t="e">
        <f>AVERAGEIFS(Idade!M:M,Idade!$I:$I,"&gt;="&amp;BF1,Idade!$I:$I,"&lt;="&amp;EOMONTH($BF1,0))</f>
        <v>#DIV/0!</v>
      </c>
      <c r="BG69" s="15" t="e">
        <f>AVERAGEIFS(Idade!M:M,Idade!$I:$I,"&gt;="&amp;BG1,Idade!$I:$I,"&lt;="&amp;EOMONTH($BG1,0))</f>
        <v>#DIV/0!</v>
      </c>
      <c r="BH69" s="15" t="e">
        <f>AVERAGEIFS(Idade!M:M,Idade!$I:$I,"&gt;="&amp;BH1,Idade!$I:$I,"&lt;="&amp;EOMONTH($BH1,0))</f>
        <v>#DIV/0!</v>
      </c>
      <c r="BI69" s="15" t="e">
        <f>AVERAGEIFS(Idade!M:M,Idade!$I:$I,"&gt;="&amp;BI1,Idade!$I:$I,"&lt;="&amp;EOMONTH($BI1,0))</f>
        <v>#DIV/0!</v>
      </c>
      <c r="BJ69" s="15" t="e">
        <f>AVERAGEIFS(Idade!M:M,Idade!$I:$I,"&gt;="&amp;BJ1,Idade!$I:$I,"&lt;="&amp;EOMONTH($BJ1,0))</f>
        <v>#DIV/0!</v>
      </c>
      <c r="BK69" s="15" t="e">
        <f>AVERAGEIFS(Idade!M:M,Idade!$I:$I,"&gt;="&amp;BK1,Idade!$I:$I,"&lt;="&amp;EOMONTH($BK1,0))</f>
        <v>#DIV/0!</v>
      </c>
      <c r="BL69" s="15" t="e">
        <f>AVERAGEIFS(Idade!M:M,Idade!$I:$I,"&gt;="&amp;BL1,Idade!$I:$I,"&lt;="&amp;EOMONTH($BL1,0))</f>
        <v>#DIV/0!</v>
      </c>
      <c r="BM69" s="15" t="e">
        <f>AVERAGEIFS(Idade!M:M,Idade!$I:$I,"&gt;="&amp;BM1,Idade!$I:$I,"&lt;="&amp;EOMONTH($BM1,0))</f>
        <v>#DIV/0!</v>
      </c>
      <c r="BN69" s="15" t="e">
        <f>AVERAGEIFS(Idade!M:M,Idade!$I:$I,"&gt;="&amp;BN1,Idade!$I:$I,"&lt;="&amp;EOMONTH($BN1,0))</f>
        <v>#DIV/0!</v>
      </c>
      <c r="BO69" s="15" t="e">
        <f>AVERAGEIFS(Idade!M:M,Idade!$I:$I,"&gt;="&amp;BO1,Idade!$I:$I,"&lt;="&amp;EOMONTH($BO1,0))</f>
        <v>#DIV/0!</v>
      </c>
      <c r="BP69" s="15" t="e">
        <f>AVERAGEIFS(Idade!M:M,Idade!$I:$I,"&gt;="&amp;BP1,Idade!$I:$I,"&lt;="&amp;EOMONTH($BP1,0))</f>
        <v>#DIV/0!</v>
      </c>
      <c r="BQ69" s="15" t="e">
        <f>AVERAGEIFS(Idade!M:M,Idade!$I:$I,"&gt;="&amp;BQ1,Idade!$I:$I,"&lt;="&amp;EOMONTH($BQ1,0))</f>
        <v>#DIV/0!</v>
      </c>
    </row>
    <row r="70" spans="1:69" outlineLevel="1" x14ac:dyDescent="0.15">
      <c r="A70" s="12" t="s">
        <v>52</v>
      </c>
      <c r="B70" s="14" t="str">
        <f>OvoTotal!N2</f>
        <v>SJ F2 A 421 R</v>
      </c>
      <c r="C70" s="15">
        <f>AVERAGEIFS(Idade!N:N,Idade!$I:$I,"&lt;="&amp;EOMONTH(Idade!$I$3+360,0),Idade!$AW:$AW,Dados!$C1)</f>
        <v>27</v>
      </c>
      <c r="D70" s="15">
        <f>AVERAGEIFS(Idade!N:N,Idade!$I:$I,"&lt;="&amp;EOMONTH(Idade!$I$3+360,0),Idade!$AW:$AW,Dados!$D1)</f>
        <v>27.428571428571427</v>
      </c>
      <c r="E70" s="15">
        <f>AVERAGEIFS(Idade!N:N,Idade!$I:$I,"&lt;="&amp;EOMONTH(Idade!$I$3+360,0),Idade!$AW:$AW,Dados!$E1)</f>
        <v>28.428571428571427</v>
      </c>
      <c r="F70" s="15">
        <f>AVERAGEIFS(Idade!N:N,Idade!$I:$I,"&lt;="&amp;EOMONTH(Idade!$I$3+360,0),Idade!$AW:$AW,Dados!$F1)</f>
        <v>29.428571428571427</v>
      </c>
      <c r="G70" s="15">
        <f>AVERAGEIFS(Idade!N:N,Idade!$I:$I,"&lt;="&amp;EOMONTH(Idade!$I$3+360,0),Idade!$AW:$AW,Dados!$G1)</f>
        <v>30.428571428571427</v>
      </c>
      <c r="H70" s="15">
        <f>AVERAGEIFS(Idade!N:N,Idade!$I:$I,"&lt;="&amp;EOMONTH(Idade!$I$3+360,0),Idade!$AW:$AW,Dados!$H1)</f>
        <v>31.428571428571427</v>
      </c>
      <c r="I70" s="15">
        <f>AVERAGEIFS(Idade!N:N,Idade!$I:$I,"&lt;="&amp;EOMONTH(Idade!$I$3+360,0),Idade!$AW:$AW,Dados!$I1)</f>
        <v>32.428571428571431</v>
      </c>
      <c r="J70" s="15">
        <f>AVERAGEIFS(Idade!N:N,Idade!$I:$I,"&lt;="&amp;EOMONTH(Idade!$I$3+360,0),Idade!$AW:$AW,Dados!$J1)</f>
        <v>33.428571428571431</v>
      </c>
      <c r="K70" s="15">
        <f>AVERAGEIFS(Idade!N:N,Idade!$I:$I,"&lt;="&amp;EOMONTH(Idade!$I$3+360,0),Idade!$AW:$AW,Dados!$K1)</f>
        <v>34.428571428571431</v>
      </c>
      <c r="L70" s="15">
        <f>AVERAGEIFS(Idade!N:N,Idade!$I:$I,"&lt;="&amp;EOMONTH(Idade!$I$3+360,0),Idade!$AW:$AW,Dados!$L1)</f>
        <v>35.428571428571431</v>
      </c>
      <c r="M70" s="15">
        <f>AVERAGEIFS(Idade!N:N,Idade!$I:$I,"&lt;="&amp;EOMONTH(Idade!$I$3+360,0),Idade!$AW:$AW,Dados!$M1)</f>
        <v>36.428571428571431</v>
      </c>
      <c r="N70" s="15">
        <f>AVERAGEIFS(Idade!N:N,Idade!$I:$I,"&lt;="&amp;EOMONTH(Idade!$I$3+360,0),Idade!$AW:$AW,Dados!$N1)</f>
        <v>37.428571428571431</v>
      </c>
      <c r="O70" s="15">
        <f>AVERAGEIFS(Idade!N:N,Idade!$I:$I,"&lt;="&amp;EOMONTH(Idade!$I$3+360,0),Idade!$AW:$AW,Dados!$O1)</f>
        <v>38.428571428571431</v>
      </c>
      <c r="P70" s="15">
        <f>AVERAGEIFS(Idade!N:N,Idade!$I:$I,"&lt;="&amp;EOMONTH(Idade!$I$3+360,0),Idade!$AW:$AW,Dados!$P1)</f>
        <v>39.428571428571431</v>
      </c>
      <c r="Q70" s="15">
        <f>AVERAGEIFS(Idade!N:N,Idade!$I:$I,"&lt;="&amp;EOMONTH(Idade!$I$3+360,0),Idade!$AW:$AW,Dados!$Q1)</f>
        <v>40.428571428571431</v>
      </c>
      <c r="R70" s="15">
        <f>AVERAGEIFS(Idade!N:N,Idade!$I:$I,"&lt;="&amp;EOMONTH(Idade!$I$3+360,0),Idade!$AW:$AW,Dados!$R1)</f>
        <v>41.428571428571431</v>
      </c>
      <c r="S70" s="15">
        <f>AVERAGEIFS(Idade!N:N,Idade!$I:$I,"&lt;="&amp;EOMONTH(Idade!$I$3+360,0),Idade!$AW:$AW,Dados!$S1)</f>
        <v>42.428571428571431</v>
      </c>
      <c r="T70" s="15">
        <f>AVERAGEIFS(Idade!N:N,Idade!$I:$I,"&lt;="&amp;EOMONTH(Idade!$I$3+360,0),Idade!$AW:$AW,Dados!$T1)</f>
        <v>43.428571428571431</v>
      </c>
      <c r="U70" s="15">
        <f>AVERAGEIFS(Idade!N:N,Idade!$I:$I,"&lt;="&amp;EOMONTH(Idade!$I$3+360,0),Idade!$AW:$AW,Dados!$U1)</f>
        <v>44.428571428571431</v>
      </c>
      <c r="V70" s="15">
        <f>AVERAGEIFS(Idade!N:N,Idade!$I:$I,"&lt;="&amp;EOMONTH(Idade!$I$3+360,0),Idade!$AW:$AW,Dados!$V1)</f>
        <v>45.428571428571431</v>
      </c>
      <c r="W70" s="15">
        <f>AVERAGEIFS(Idade!N:N,Idade!$I:$I,"&lt;="&amp;EOMONTH(Idade!$I$3+360,0),Idade!$AW:$AW,Dados!$W1)</f>
        <v>46.428571428571431</v>
      </c>
      <c r="X70" s="15">
        <f>AVERAGEIFS(Idade!N:N,Idade!$I:$I,"&lt;="&amp;EOMONTH(Idade!$I$3+360,0),Idade!$AW:$AW,Dados!$X1)</f>
        <v>47.428571428571431</v>
      </c>
      <c r="Y70" s="15">
        <f>AVERAGEIFS(Idade!N:N,Idade!$I:$I,"&lt;="&amp;EOMONTH(Idade!$I$3+360,0),Idade!$AW:$AW,Dados!$Y1)</f>
        <v>48.428571428571431</v>
      </c>
      <c r="Z70" s="15">
        <f>AVERAGEIFS(Idade!N:N,Idade!$I:$I,"&lt;="&amp;EOMONTH(Idade!$I$3+360,0),Idade!$AW:$AW,Dados!$Z1)</f>
        <v>49.428571428571431</v>
      </c>
      <c r="AA70" s="15">
        <f>AVERAGEIFS(Idade!N:N,Idade!$I:$I,"&lt;="&amp;EOMONTH(Idade!$I$3+360,0),Idade!$AW:$AW,Dados!$AA1)</f>
        <v>50.428571428571431</v>
      </c>
      <c r="AB70" s="15">
        <f>AVERAGEIFS(Idade!N:N,Idade!$I:$I,"&lt;="&amp;EOMONTH(Idade!$I$3+360,0),Idade!$AW:$AW,Dados!$AB1)</f>
        <v>51.428571428571431</v>
      </c>
      <c r="AC70" s="15">
        <f>AVERAGEIFS(Idade!N:N,Idade!$I:$I,"&lt;="&amp;EOMONTH(Idade!$I$3+360,0),Idade!$AW:$AW,Dados!$AC1)</f>
        <v>52.428571428571431</v>
      </c>
      <c r="AD70" s="15">
        <f>AVERAGEIFS(Idade!N:N,Idade!$I:$I,"&lt;="&amp;EOMONTH(Idade!$I$3+360,0),Idade!$AW:$AW,Dados!$AD1)</f>
        <v>53.428571428571431</v>
      </c>
      <c r="AE70" s="15">
        <f>AVERAGEIFS(Idade!N:N,Idade!$I:$I,"&lt;="&amp;EOMONTH(Idade!$I$3+360,0),Idade!$AW:$AW,Dados!$AE1)</f>
        <v>54.428571428571431</v>
      </c>
      <c r="AF70" s="15">
        <f>AVERAGEIFS(Idade!N:N,Idade!$I:$I,"&lt;="&amp;EOMONTH(Idade!$I$3+360,0),Idade!$AW:$AW,Dados!$AF1)</f>
        <v>55.428571428571431</v>
      </c>
      <c r="AG70" s="15">
        <f>AVERAGEIFS(Idade!N:N,Idade!$I:$I,"&lt;="&amp;EOMONTH(Idade!$I$3+360,0),Idade!$AW:$AW,Dados!$AG1)</f>
        <v>56.428571428571431</v>
      </c>
      <c r="AH70" s="15">
        <f>AVERAGEIFS(Idade!N:N,Idade!$I:$I,"&lt;="&amp;EOMONTH(Idade!$I$3+360,0),Idade!$AW:$AW,Dados!$AH1)</f>
        <v>57.428571428571431</v>
      </c>
      <c r="AI70" s="15">
        <f>AVERAGEIFS(Idade!N:N,Idade!$I:$I,"&lt;="&amp;EOMONTH(Idade!$I$3+360,0),Idade!$AW:$AW,Dados!$AI1)</f>
        <v>58.428571428571431</v>
      </c>
      <c r="AJ70" s="15">
        <f>AVERAGEIFS(Idade!N:N,Idade!$I:$I,"&lt;="&amp;EOMONTH(Idade!$I$3+360,0),Idade!$AW:$AW,Dados!$AJ1)</f>
        <v>59.428571428571431</v>
      </c>
      <c r="AK70" s="33">
        <f>AVERAGEIFS(Idade!N:N,Idade!$I:$I,"&lt;="&amp;EOMONTH(Idade!$I$3+360,0),Idade!$AW:$AW,Dados!$AK1)</f>
        <v>60.428571428571431</v>
      </c>
      <c r="AL70" s="15">
        <f>AVERAGEIFS(Idade!N:N,Idade!$I:$I,"&lt;="&amp;EOMONTH(Idade!$I$3+360,0),Idade!$AW:$AW,Dados!$AL1)</f>
        <v>61.428571428571431</v>
      </c>
      <c r="AM70" s="15">
        <f>AVERAGEIFS(Idade!N:N,Idade!$I:$I,"&lt;="&amp;EOMONTH(Idade!$I$3+360,0),Idade!$AW:$AW,Dados!$AM1)</f>
        <v>62.428571428571431</v>
      </c>
      <c r="AN70" s="15">
        <f>AVERAGEIFS(Idade!N:N,Idade!$I:$I,"&lt;="&amp;EOMONTH(Idade!$I$3+360,0),Idade!$AW:$AW,Dados!$AN1)</f>
        <v>63.428571428571431</v>
      </c>
      <c r="AO70" s="15">
        <f>AVERAGEIFS(Idade!N:N,Idade!$I:$I,"&lt;="&amp;EOMONTH(Idade!$I$3+360,0),Idade!$AW:$AW,Dados!$AO1)</f>
        <v>64.428571428571431</v>
      </c>
      <c r="AP70" s="15">
        <f>AVERAGEIFS(Idade!N:N,Idade!$I:$I,"&lt;="&amp;EOMONTH(Idade!$I$3+360,0),Idade!$AW:$AW,Dados!$AP1)</f>
        <v>65.428571428571431</v>
      </c>
      <c r="AQ70" s="33">
        <f>AVERAGEIFS(Idade!N:N,Idade!$I:$I,"&lt;="&amp;EOMONTH(Idade!$I$3+360,0),Idade!$AW:$AW,Dados!$AQ1)</f>
        <v>37.714285714285715</v>
      </c>
      <c r="AR70" s="15">
        <f>AVERAGEIFS(Idade!N:N,Idade!$I:$I,"&lt;="&amp;EOMONTH(Idade!$I$3+360,0),Idade!$AW:$AW,Dados!$AR1)</f>
        <v>0</v>
      </c>
      <c r="AS70" s="15">
        <f>AVERAGEIFS(Idade!N:N,Idade!$I:$I,"&lt;="&amp;EOMONTH(Idade!$I$3+360,0),Idade!$AW:$AW,Dados!$AS1)</f>
        <v>0</v>
      </c>
      <c r="AT70" s="15">
        <f>AVERAGEIFS(Idade!N:N,Idade!$I:$I,"&lt;="&amp;EOMONTH(Idade!$I$3+360,0),Idade!$AW:$AW,Dados!$AT1)</f>
        <v>0</v>
      </c>
      <c r="AU70" s="15">
        <f>AVERAGEIFS(Idade!N:N,Idade!$I:$I,"&lt;="&amp;EOMONTH(Idade!$I$3+360,0),Idade!$AW:$AW,Dados!$AU1)</f>
        <v>0</v>
      </c>
      <c r="AV70" s="15">
        <f>AVERAGEIFS(Idade!N:N,Idade!$I:$I,"&lt;="&amp;EOMONTH(Idade!$I$3+360,0),Idade!$AW:$AW,Dados!$AV1)</f>
        <v>0</v>
      </c>
      <c r="AW70" s="15">
        <f>AVERAGEIFS(Idade!N:N,Idade!$I:$I,"&lt;="&amp;EOMONTH(Idade!$I$3+360,0),Idade!$AW:$AW,Dados!$AW1)</f>
        <v>0</v>
      </c>
      <c r="AX70" s="15">
        <f>AVERAGEIFS(Idade!N:N,Idade!$I:$I,"&lt;="&amp;EOMONTH(Idade!$I$3+360,0),Idade!$AW:$AW,Dados!$AX1)</f>
        <v>0</v>
      </c>
      <c r="AY70" s="15">
        <f>AVERAGEIFS(Idade!N:N,Idade!$I:$I,"&lt;="&amp;EOMONTH(Idade!$I$3+360,0),Idade!$AW:$AW,Dados!$AY1)</f>
        <v>0</v>
      </c>
      <c r="AZ70" s="15">
        <f>AVERAGEIFS(Idade!N:N,Idade!$I:$I,"&lt;="&amp;EOMONTH(Idade!$I$3+360,0),Idade!$AW:$AW,Dados!$AZ1)</f>
        <v>0</v>
      </c>
      <c r="BA70" s="15">
        <f>AVERAGEIFS(Idade!N:N,Idade!$I:$I,"&lt;="&amp;EOMONTH(Idade!$I$3+360,0),Idade!$AW:$AW,Dados!$BA1)</f>
        <v>0</v>
      </c>
      <c r="BB70" s="15">
        <f>AVERAGEIFS(Idade!N:N,Idade!$I:$I,"&lt;="&amp;EOMONTH(Idade!$I$3+360,0),Idade!$AW:$AW,Dados!$BB1)</f>
        <v>0</v>
      </c>
      <c r="BC70" s="15">
        <f>AVERAGEIFS(Idade!N:N,Idade!$I:$I,"&lt;="&amp;EOMONTH(Idade!$I$3+360,0),Idade!$AW:$AW,Dados!$BC1)</f>
        <v>0</v>
      </c>
      <c r="BD70" s="15" t="e">
        <f>AVERAGEIFS(Idade!N:N,Idade!$I:$I,"&lt;="&amp;EOMONTH(Idade!$I$3+360,0),Idade!$AW:$AW,Dados!$BD1)</f>
        <v>#DIV/0!</v>
      </c>
      <c r="BF70" s="15" t="e">
        <f>AVERAGEIFS(Idade!N:N,Idade!$I:$I,"&gt;="&amp;BF1,Idade!$I:$I,"&lt;="&amp;EOMONTH($BF1,0))</f>
        <v>#DIV/0!</v>
      </c>
      <c r="BG70" s="15" t="e">
        <f>AVERAGEIFS(Idade!N:N,Idade!$I:$I,"&gt;="&amp;BG1,Idade!$I:$I,"&lt;="&amp;EOMONTH($BG1,0))</f>
        <v>#DIV/0!</v>
      </c>
      <c r="BH70" s="15" t="e">
        <f>AVERAGEIFS(Idade!N:N,Idade!$I:$I,"&gt;="&amp;BH1,Idade!$I:$I,"&lt;="&amp;EOMONTH($BH1,0))</f>
        <v>#DIV/0!</v>
      </c>
      <c r="BI70" s="15" t="e">
        <f>AVERAGEIFS(Idade!N:N,Idade!$I:$I,"&gt;="&amp;BI1,Idade!$I:$I,"&lt;="&amp;EOMONTH($BI1,0))</f>
        <v>#DIV/0!</v>
      </c>
      <c r="BJ70" s="15" t="e">
        <f>AVERAGEIFS(Idade!N:N,Idade!$I:$I,"&gt;="&amp;BJ1,Idade!$I:$I,"&lt;="&amp;EOMONTH($BJ1,0))</f>
        <v>#DIV/0!</v>
      </c>
      <c r="BK70" s="15" t="e">
        <f>AVERAGEIFS(Idade!N:N,Idade!$I:$I,"&gt;="&amp;BK1,Idade!$I:$I,"&lt;="&amp;EOMONTH($BK1,0))</f>
        <v>#DIV/0!</v>
      </c>
      <c r="BL70" s="15" t="e">
        <f>AVERAGEIFS(Idade!N:N,Idade!$I:$I,"&gt;="&amp;BL1,Idade!$I:$I,"&lt;="&amp;EOMONTH($BL1,0))</f>
        <v>#DIV/0!</v>
      </c>
      <c r="BM70" s="15" t="e">
        <f>AVERAGEIFS(Idade!N:N,Idade!$I:$I,"&gt;="&amp;BM1,Idade!$I:$I,"&lt;="&amp;EOMONTH($BM1,0))</f>
        <v>#DIV/0!</v>
      </c>
      <c r="BN70" s="15" t="e">
        <f>AVERAGEIFS(Idade!N:N,Idade!$I:$I,"&gt;="&amp;BN1,Idade!$I:$I,"&lt;="&amp;EOMONTH($BN1,0))</f>
        <v>#DIV/0!</v>
      </c>
      <c r="BO70" s="15" t="e">
        <f>AVERAGEIFS(Idade!N:N,Idade!$I:$I,"&gt;="&amp;BO1,Idade!$I:$I,"&lt;="&amp;EOMONTH($BO1,0))</f>
        <v>#DIV/0!</v>
      </c>
      <c r="BP70" s="15" t="e">
        <f>AVERAGEIFS(Idade!N:N,Idade!$I:$I,"&gt;="&amp;BP1,Idade!$I:$I,"&lt;="&amp;EOMONTH($BP1,0))</f>
        <v>#DIV/0!</v>
      </c>
      <c r="BQ70" s="15" t="e">
        <f>AVERAGEIFS(Idade!N:N,Idade!$I:$I,"&gt;="&amp;BQ1,Idade!$I:$I,"&lt;="&amp;EOMONTH($BQ1,0))</f>
        <v>#DIV/0!</v>
      </c>
    </row>
    <row r="71" spans="1:69" outlineLevel="1" x14ac:dyDescent="0.15">
      <c r="A71" s="12" t="s">
        <v>52</v>
      </c>
      <c r="B71" s="14" t="str">
        <f>OvoTotal!O2</f>
        <v>SJ F2 B 521 R</v>
      </c>
      <c r="C71" s="15">
        <f>AVERAGEIFS(Idade!O:O,Idade!$I:$I,"&lt;="&amp;EOMONTH(Idade!$I$3+360,0),Idade!$AW:$AW,Dados!$C1)</f>
        <v>25</v>
      </c>
      <c r="D71" s="15">
        <f>AVERAGEIFS(Idade!O:O,Idade!$I:$I,"&lt;="&amp;EOMONTH(Idade!$I$3+360,0),Idade!$AW:$AW,Dados!$D1)</f>
        <v>26</v>
      </c>
      <c r="E71" s="15">
        <f>AVERAGEIFS(Idade!O:O,Idade!$I:$I,"&lt;="&amp;EOMONTH(Idade!$I$3+360,0),Idade!$AW:$AW,Dados!$E1)</f>
        <v>27</v>
      </c>
      <c r="F71" s="15">
        <f>AVERAGEIFS(Idade!O:O,Idade!$I:$I,"&lt;="&amp;EOMONTH(Idade!$I$3+360,0),Idade!$AW:$AW,Dados!$F1)</f>
        <v>28</v>
      </c>
      <c r="G71" s="15">
        <f>AVERAGEIFS(Idade!O:O,Idade!$I:$I,"&lt;="&amp;EOMONTH(Idade!$I$3+360,0),Idade!$AW:$AW,Dados!$G1)</f>
        <v>29</v>
      </c>
      <c r="H71" s="15">
        <f>AVERAGEIFS(Idade!O:O,Idade!$I:$I,"&lt;="&amp;EOMONTH(Idade!$I$3+360,0),Idade!$AW:$AW,Dados!$H1)</f>
        <v>30</v>
      </c>
      <c r="I71" s="15">
        <f>AVERAGEIFS(Idade!O:O,Idade!$I:$I,"&lt;="&amp;EOMONTH(Idade!$I$3+360,0),Idade!$AW:$AW,Dados!$I1)</f>
        <v>31</v>
      </c>
      <c r="J71" s="15">
        <f>AVERAGEIFS(Idade!O:O,Idade!$I:$I,"&lt;="&amp;EOMONTH(Idade!$I$3+360,0),Idade!$AW:$AW,Dados!$J1)</f>
        <v>32</v>
      </c>
      <c r="K71" s="15">
        <f>AVERAGEIFS(Idade!O:O,Idade!$I:$I,"&lt;="&amp;EOMONTH(Idade!$I$3+360,0),Idade!$AW:$AW,Dados!$K1)</f>
        <v>33</v>
      </c>
      <c r="L71" s="15">
        <f>AVERAGEIFS(Idade!O:O,Idade!$I:$I,"&lt;="&amp;EOMONTH(Idade!$I$3+360,0),Idade!$AW:$AW,Dados!$L1)</f>
        <v>34</v>
      </c>
      <c r="M71" s="15">
        <f>AVERAGEIFS(Idade!O:O,Idade!$I:$I,"&lt;="&amp;EOMONTH(Idade!$I$3+360,0),Idade!$AW:$AW,Dados!$M1)</f>
        <v>35</v>
      </c>
      <c r="N71" s="15">
        <f>AVERAGEIFS(Idade!O:O,Idade!$I:$I,"&lt;="&amp;EOMONTH(Idade!$I$3+360,0),Idade!$AW:$AW,Dados!$N1)</f>
        <v>36</v>
      </c>
      <c r="O71" s="15">
        <f>AVERAGEIFS(Idade!O:O,Idade!$I:$I,"&lt;="&amp;EOMONTH(Idade!$I$3+360,0),Idade!$AW:$AW,Dados!$O1)</f>
        <v>37</v>
      </c>
      <c r="P71" s="15">
        <f>AVERAGEIFS(Idade!O:O,Idade!$I:$I,"&lt;="&amp;EOMONTH(Idade!$I$3+360,0),Idade!$AW:$AW,Dados!$P1)</f>
        <v>38</v>
      </c>
      <c r="Q71" s="15">
        <f>AVERAGEIFS(Idade!O:O,Idade!$I:$I,"&lt;="&amp;EOMONTH(Idade!$I$3+360,0),Idade!$AW:$AW,Dados!$Q1)</f>
        <v>39</v>
      </c>
      <c r="R71" s="15">
        <f>AVERAGEIFS(Idade!O:O,Idade!$I:$I,"&lt;="&amp;EOMONTH(Idade!$I$3+360,0),Idade!$AW:$AW,Dados!$R1)</f>
        <v>40</v>
      </c>
      <c r="S71" s="15">
        <f>AVERAGEIFS(Idade!O:O,Idade!$I:$I,"&lt;="&amp;EOMONTH(Idade!$I$3+360,0),Idade!$AW:$AW,Dados!$S1)</f>
        <v>41</v>
      </c>
      <c r="T71" s="15">
        <f>AVERAGEIFS(Idade!O:O,Idade!$I:$I,"&lt;="&amp;EOMONTH(Idade!$I$3+360,0),Idade!$AW:$AW,Dados!$T1)</f>
        <v>42</v>
      </c>
      <c r="U71" s="15">
        <f>AVERAGEIFS(Idade!O:O,Idade!$I:$I,"&lt;="&amp;EOMONTH(Idade!$I$3+360,0),Idade!$AW:$AW,Dados!$U1)</f>
        <v>43</v>
      </c>
      <c r="V71" s="15">
        <f>AVERAGEIFS(Idade!O:O,Idade!$I:$I,"&lt;="&amp;EOMONTH(Idade!$I$3+360,0),Idade!$AW:$AW,Dados!$V1)</f>
        <v>44</v>
      </c>
      <c r="W71" s="15">
        <f>AVERAGEIFS(Idade!O:O,Idade!$I:$I,"&lt;="&amp;EOMONTH(Idade!$I$3+360,0),Idade!$AW:$AW,Dados!$W1)</f>
        <v>45</v>
      </c>
      <c r="X71" s="15">
        <f>AVERAGEIFS(Idade!O:O,Idade!$I:$I,"&lt;="&amp;EOMONTH(Idade!$I$3+360,0),Idade!$AW:$AW,Dados!$X1)</f>
        <v>46</v>
      </c>
      <c r="Y71" s="15">
        <f>AVERAGEIFS(Idade!O:O,Idade!$I:$I,"&lt;="&amp;EOMONTH(Idade!$I$3+360,0),Idade!$AW:$AW,Dados!$Y1)</f>
        <v>47</v>
      </c>
      <c r="Z71" s="15">
        <f>AVERAGEIFS(Idade!O:O,Idade!$I:$I,"&lt;="&amp;EOMONTH(Idade!$I$3+360,0),Idade!$AW:$AW,Dados!$Z1)</f>
        <v>48</v>
      </c>
      <c r="AA71" s="15">
        <f>AVERAGEIFS(Idade!O:O,Idade!$I:$I,"&lt;="&amp;EOMONTH(Idade!$I$3+360,0),Idade!$AW:$AW,Dados!$AA1)</f>
        <v>49</v>
      </c>
      <c r="AB71" s="15">
        <f>AVERAGEIFS(Idade!O:O,Idade!$I:$I,"&lt;="&amp;EOMONTH(Idade!$I$3+360,0),Idade!$AW:$AW,Dados!$AB1)</f>
        <v>50</v>
      </c>
      <c r="AC71" s="15">
        <f>AVERAGEIFS(Idade!O:O,Idade!$I:$I,"&lt;="&amp;EOMONTH(Idade!$I$3+360,0),Idade!$AW:$AW,Dados!$AC1)</f>
        <v>51</v>
      </c>
      <c r="AD71" s="15">
        <f>AVERAGEIFS(Idade!O:O,Idade!$I:$I,"&lt;="&amp;EOMONTH(Idade!$I$3+360,0),Idade!$AW:$AW,Dados!$AD1)</f>
        <v>52</v>
      </c>
      <c r="AE71" s="15">
        <f>AVERAGEIFS(Idade!O:O,Idade!$I:$I,"&lt;="&amp;EOMONTH(Idade!$I$3+360,0),Idade!$AW:$AW,Dados!$AE1)</f>
        <v>53</v>
      </c>
      <c r="AF71" s="15">
        <f>AVERAGEIFS(Idade!O:O,Idade!$I:$I,"&lt;="&amp;EOMONTH(Idade!$I$3+360,0),Idade!$AW:$AW,Dados!$AF1)</f>
        <v>54</v>
      </c>
      <c r="AG71" s="15">
        <f>AVERAGEIFS(Idade!O:O,Idade!$I:$I,"&lt;="&amp;EOMONTH(Idade!$I$3+360,0),Idade!$AW:$AW,Dados!$AG1)</f>
        <v>55</v>
      </c>
      <c r="AH71" s="15">
        <f>AVERAGEIFS(Idade!O:O,Idade!$I:$I,"&lt;="&amp;EOMONTH(Idade!$I$3+360,0),Idade!$AW:$AW,Dados!$AH1)</f>
        <v>56</v>
      </c>
      <c r="AI71" s="15">
        <f>AVERAGEIFS(Idade!O:O,Idade!$I:$I,"&lt;="&amp;EOMONTH(Idade!$I$3+360,0),Idade!$AW:$AW,Dados!$AI1)</f>
        <v>57</v>
      </c>
      <c r="AJ71" s="15">
        <f>AVERAGEIFS(Idade!O:O,Idade!$I:$I,"&lt;="&amp;EOMONTH(Idade!$I$3+360,0),Idade!$AW:$AW,Dados!$AJ1)</f>
        <v>58</v>
      </c>
      <c r="AK71" s="33">
        <f>AVERAGEIFS(Idade!O:O,Idade!$I:$I,"&lt;="&amp;EOMONTH(Idade!$I$3+360,0),Idade!$AW:$AW,Dados!$AK1)</f>
        <v>59</v>
      </c>
      <c r="AL71" s="15">
        <f>AVERAGEIFS(Idade!O:O,Idade!$I:$I,"&lt;="&amp;EOMONTH(Idade!$I$3+360,0),Idade!$AW:$AW,Dados!$AL1)</f>
        <v>60</v>
      </c>
      <c r="AM71" s="15">
        <f>AVERAGEIFS(Idade!O:O,Idade!$I:$I,"&lt;="&amp;EOMONTH(Idade!$I$3+360,0),Idade!$AW:$AW,Dados!$AM1)</f>
        <v>61</v>
      </c>
      <c r="AN71" s="15">
        <f>AVERAGEIFS(Idade!O:O,Idade!$I:$I,"&lt;="&amp;EOMONTH(Idade!$I$3+360,0),Idade!$AW:$AW,Dados!$AN1)</f>
        <v>62</v>
      </c>
      <c r="AO71" s="15">
        <f>AVERAGEIFS(Idade!O:O,Idade!$I:$I,"&lt;="&amp;EOMONTH(Idade!$I$3+360,0),Idade!$AW:$AW,Dados!$AO1)</f>
        <v>63</v>
      </c>
      <c r="AP71" s="15">
        <f>AVERAGEIFS(Idade!O:O,Idade!$I:$I,"&lt;="&amp;EOMONTH(Idade!$I$3+360,0),Idade!$AW:$AW,Dados!$AP1)</f>
        <v>64</v>
      </c>
      <c r="AQ71" s="33">
        <f>AVERAGEIFS(Idade!O:O,Idade!$I:$I,"&lt;="&amp;EOMONTH(Idade!$I$3+360,0),Idade!$AW:$AW,Dados!$AQ1)</f>
        <v>65</v>
      </c>
      <c r="AR71" s="15">
        <f>AVERAGEIFS(Idade!O:O,Idade!$I:$I,"&lt;="&amp;EOMONTH(Idade!$I$3+360,0),Idade!$AW:$AW,Dados!$AR1)</f>
        <v>66</v>
      </c>
      <c r="AS71" s="15">
        <f>AVERAGEIFS(Idade!O:O,Idade!$I:$I,"&lt;="&amp;EOMONTH(Idade!$I$3+360,0),Idade!$AW:$AW,Dados!$AS1)</f>
        <v>0</v>
      </c>
      <c r="AT71" s="15">
        <f>AVERAGEIFS(Idade!O:O,Idade!$I:$I,"&lt;="&amp;EOMONTH(Idade!$I$3+360,0),Idade!$AW:$AW,Dados!$AT1)</f>
        <v>0</v>
      </c>
      <c r="AU71" s="15">
        <f>AVERAGEIFS(Idade!O:O,Idade!$I:$I,"&lt;="&amp;EOMONTH(Idade!$I$3+360,0),Idade!$AW:$AW,Dados!$AU1)</f>
        <v>0</v>
      </c>
      <c r="AV71" s="15">
        <f>AVERAGEIFS(Idade!O:O,Idade!$I:$I,"&lt;="&amp;EOMONTH(Idade!$I$3+360,0),Idade!$AW:$AW,Dados!$AV1)</f>
        <v>0</v>
      </c>
      <c r="AW71" s="15">
        <f>AVERAGEIFS(Idade!O:O,Idade!$I:$I,"&lt;="&amp;EOMONTH(Idade!$I$3+360,0),Idade!$AW:$AW,Dados!$AW1)</f>
        <v>0</v>
      </c>
      <c r="AX71" s="15">
        <f>AVERAGEIFS(Idade!O:O,Idade!$I:$I,"&lt;="&amp;EOMONTH(Idade!$I$3+360,0),Idade!$AW:$AW,Dados!$AX1)</f>
        <v>0</v>
      </c>
      <c r="AY71" s="15">
        <f>AVERAGEIFS(Idade!O:O,Idade!$I:$I,"&lt;="&amp;EOMONTH(Idade!$I$3+360,0),Idade!$AW:$AW,Dados!$AY1)</f>
        <v>0</v>
      </c>
      <c r="AZ71" s="15">
        <f>AVERAGEIFS(Idade!O:O,Idade!$I:$I,"&lt;="&amp;EOMONTH(Idade!$I$3+360,0),Idade!$AW:$AW,Dados!$AZ1)</f>
        <v>0</v>
      </c>
      <c r="BA71" s="15">
        <f>AVERAGEIFS(Idade!O:O,Idade!$I:$I,"&lt;="&amp;EOMONTH(Idade!$I$3+360,0),Idade!$AW:$AW,Dados!$BA1)</f>
        <v>0</v>
      </c>
      <c r="BB71" s="15">
        <f>AVERAGEIFS(Idade!O:O,Idade!$I:$I,"&lt;="&amp;EOMONTH(Idade!$I$3+360,0),Idade!$AW:$AW,Dados!$BB1)</f>
        <v>0</v>
      </c>
      <c r="BC71" s="15">
        <f>AVERAGEIFS(Idade!O:O,Idade!$I:$I,"&lt;="&amp;EOMONTH(Idade!$I$3+360,0),Idade!$AW:$AW,Dados!$BC1)</f>
        <v>0</v>
      </c>
      <c r="BD71" s="15" t="e">
        <f>AVERAGEIFS(Idade!O:O,Idade!$I:$I,"&lt;="&amp;EOMONTH(Idade!$I$3+360,0),Idade!$AW:$AW,Dados!$BD1)</f>
        <v>#DIV/0!</v>
      </c>
      <c r="BF71" s="15" t="e">
        <f>AVERAGEIFS(Idade!O:O,Idade!$I:$I,"&gt;="&amp;BF1,Idade!$I:$I,"&lt;="&amp;EOMONTH($BF1,0))</f>
        <v>#DIV/0!</v>
      </c>
      <c r="BG71" s="15" t="e">
        <f>AVERAGEIFS(Idade!O:O,Idade!$I:$I,"&gt;="&amp;BG1,Idade!$I:$I,"&lt;="&amp;EOMONTH($BG1,0))</f>
        <v>#DIV/0!</v>
      </c>
      <c r="BH71" s="15" t="e">
        <f>AVERAGEIFS(Idade!O:O,Idade!$I:$I,"&gt;="&amp;BH1,Idade!$I:$I,"&lt;="&amp;EOMONTH($BH1,0))</f>
        <v>#DIV/0!</v>
      </c>
      <c r="BI71" s="15" t="e">
        <f>AVERAGEIFS(Idade!O:O,Idade!$I:$I,"&gt;="&amp;BI1,Idade!$I:$I,"&lt;="&amp;EOMONTH($BI1,0))</f>
        <v>#DIV/0!</v>
      </c>
      <c r="BJ71" s="15" t="e">
        <f>AVERAGEIFS(Idade!O:O,Idade!$I:$I,"&gt;="&amp;BJ1,Idade!$I:$I,"&lt;="&amp;EOMONTH($BJ1,0))</f>
        <v>#DIV/0!</v>
      </c>
      <c r="BK71" s="15" t="e">
        <f>AVERAGEIFS(Idade!O:O,Idade!$I:$I,"&gt;="&amp;BK1,Idade!$I:$I,"&lt;="&amp;EOMONTH($BK1,0))</f>
        <v>#DIV/0!</v>
      </c>
      <c r="BL71" s="15" t="e">
        <f>AVERAGEIFS(Idade!O:O,Idade!$I:$I,"&gt;="&amp;BL1,Idade!$I:$I,"&lt;="&amp;EOMONTH($BL1,0))</f>
        <v>#DIV/0!</v>
      </c>
      <c r="BM71" s="15" t="e">
        <f>AVERAGEIFS(Idade!O:O,Idade!$I:$I,"&gt;="&amp;BM1,Idade!$I:$I,"&lt;="&amp;EOMONTH($BM1,0))</f>
        <v>#DIV/0!</v>
      </c>
      <c r="BN71" s="15" t="e">
        <f>AVERAGEIFS(Idade!O:O,Idade!$I:$I,"&gt;="&amp;BN1,Idade!$I:$I,"&lt;="&amp;EOMONTH($BN1,0))</f>
        <v>#DIV/0!</v>
      </c>
      <c r="BO71" s="15" t="e">
        <f>AVERAGEIFS(Idade!O:O,Idade!$I:$I,"&gt;="&amp;BO1,Idade!$I:$I,"&lt;="&amp;EOMONTH($BO1,0))</f>
        <v>#DIV/0!</v>
      </c>
      <c r="BP71" s="15" t="e">
        <f>AVERAGEIFS(Idade!O:O,Idade!$I:$I,"&gt;="&amp;BP1,Idade!$I:$I,"&lt;="&amp;EOMONTH($BP1,0))</f>
        <v>#DIV/0!</v>
      </c>
      <c r="BQ71" s="15" t="e">
        <f>AVERAGEIFS(Idade!O:O,Idade!$I:$I,"&gt;="&amp;BQ1,Idade!$I:$I,"&lt;="&amp;EOMONTH($BQ1,0))</f>
        <v>#DIV/0!</v>
      </c>
    </row>
    <row r="72" spans="1:69" outlineLevel="1" x14ac:dyDescent="0.15">
      <c r="A72" s="12" t="s">
        <v>52</v>
      </c>
      <c r="B72" s="14" t="str">
        <f>OvoTotal!P2</f>
        <v>SJ F2 A 422 R</v>
      </c>
      <c r="C72" s="15">
        <f>AVERAGEIFS(Idade!P:P,Idade!$I:$I,"&lt;="&amp;EOMONTH(Idade!$I$3+360,0),Idade!$AW:$AW,Dados!$C1)</f>
        <v>0</v>
      </c>
      <c r="D72" s="15">
        <f>AVERAGEIFS(Idade!P:P,Idade!$I:$I,"&lt;="&amp;EOMONTH(Idade!$I$3+360,0),Idade!$AW:$AW,Dados!$D1)</f>
        <v>0</v>
      </c>
      <c r="E72" s="15">
        <f>AVERAGEIFS(Idade!P:P,Idade!$I:$I,"&lt;="&amp;EOMONTH(Idade!$I$3+360,0),Idade!$AW:$AW,Dados!$E1)</f>
        <v>0</v>
      </c>
      <c r="F72" s="15">
        <f>AVERAGEIFS(Idade!P:P,Idade!$I:$I,"&lt;="&amp;EOMONTH(Idade!$I$3+360,0),Idade!$AW:$AW,Dados!$F1)</f>
        <v>0</v>
      </c>
      <c r="G72" s="15">
        <f>AVERAGEIFS(Idade!P:P,Idade!$I:$I,"&lt;="&amp;EOMONTH(Idade!$I$3+360,0),Idade!$AW:$AW,Dados!$G1)</f>
        <v>0</v>
      </c>
      <c r="H72" s="15">
        <f>AVERAGEIFS(Idade!P:P,Idade!$I:$I,"&lt;="&amp;EOMONTH(Idade!$I$3+360,0),Idade!$AW:$AW,Dados!$H1)</f>
        <v>0</v>
      </c>
      <c r="I72" s="15">
        <f>AVERAGEIFS(Idade!P:P,Idade!$I:$I,"&lt;="&amp;EOMONTH(Idade!$I$3+360,0),Idade!$AW:$AW,Dados!$I1)</f>
        <v>0</v>
      </c>
      <c r="J72" s="15">
        <f>AVERAGEIFS(Idade!P:P,Idade!$I:$I,"&lt;="&amp;EOMONTH(Idade!$I$3+360,0),Idade!$AW:$AW,Dados!$J1)</f>
        <v>0</v>
      </c>
      <c r="K72" s="15">
        <f>AVERAGEIFS(Idade!P:P,Idade!$I:$I,"&lt;="&amp;EOMONTH(Idade!$I$3+360,0),Idade!$AW:$AW,Dados!$K1)</f>
        <v>0</v>
      </c>
      <c r="L72" s="15">
        <f>AVERAGEIFS(Idade!P:P,Idade!$I:$I,"&lt;="&amp;EOMONTH(Idade!$I$3+360,0),Idade!$AW:$AW,Dados!$L1)</f>
        <v>0</v>
      </c>
      <c r="M72" s="15">
        <f>AVERAGEIFS(Idade!P:P,Idade!$I:$I,"&lt;="&amp;EOMONTH(Idade!$I$3+360,0),Idade!$AW:$AW,Dados!$M1)</f>
        <v>0</v>
      </c>
      <c r="N72" s="15">
        <f>AVERAGEIFS(Idade!P:P,Idade!$I:$I,"&lt;="&amp;EOMONTH(Idade!$I$3+360,0),Idade!$AW:$AW,Dados!$N1)</f>
        <v>0</v>
      </c>
      <c r="O72" s="15">
        <f>AVERAGEIFS(Idade!P:P,Idade!$I:$I,"&lt;="&amp;EOMONTH(Idade!$I$3+360,0),Idade!$AW:$AW,Dados!$O1)</f>
        <v>0</v>
      </c>
      <c r="P72" s="15">
        <f>AVERAGEIFS(Idade!P:P,Idade!$I:$I,"&lt;="&amp;EOMONTH(Idade!$I$3+360,0),Idade!$AW:$AW,Dados!$P1)</f>
        <v>0</v>
      </c>
      <c r="Q72" s="15">
        <f>AVERAGEIFS(Idade!P:P,Idade!$I:$I,"&lt;="&amp;EOMONTH(Idade!$I$3+360,0),Idade!$AW:$AW,Dados!$Q1)</f>
        <v>0</v>
      </c>
      <c r="R72" s="15">
        <f>AVERAGEIFS(Idade!P:P,Idade!$I:$I,"&lt;="&amp;EOMONTH(Idade!$I$3+360,0),Idade!$AW:$AW,Dados!$R1)</f>
        <v>0</v>
      </c>
      <c r="S72" s="15">
        <f>AVERAGEIFS(Idade!P:P,Idade!$I:$I,"&lt;="&amp;EOMONTH(Idade!$I$3+360,0),Idade!$AW:$AW,Dados!$S1)</f>
        <v>0</v>
      </c>
      <c r="T72" s="15">
        <f>AVERAGEIFS(Idade!P:P,Idade!$I:$I,"&lt;="&amp;EOMONTH(Idade!$I$3+360,0),Idade!$AW:$AW,Dados!$T1)</f>
        <v>0</v>
      </c>
      <c r="U72" s="15">
        <f>AVERAGEIFS(Idade!P:P,Idade!$I:$I,"&lt;="&amp;EOMONTH(Idade!$I$3+360,0),Idade!$AW:$AW,Dados!$U1)</f>
        <v>0</v>
      </c>
      <c r="V72" s="15">
        <f>AVERAGEIFS(Idade!P:P,Idade!$I:$I,"&lt;="&amp;EOMONTH(Idade!$I$3+360,0),Idade!$AW:$AW,Dados!$V1)</f>
        <v>0</v>
      </c>
      <c r="W72" s="15">
        <f>AVERAGEIFS(Idade!P:P,Idade!$I:$I,"&lt;="&amp;EOMONTH(Idade!$I$3+360,0),Idade!$AW:$AW,Dados!$W1)</f>
        <v>0</v>
      </c>
      <c r="X72" s="15">
        <f>AVERAGEIFS(Idade!P:P,Idade!$I:$I,"&lt;="&amp;EOMONTH(Idade!$I$3+360,0),Idade!$AW:$AW,Dados!$X1)</f>
        <v>0</v>
      </c>
      <c r="Y72" s="15">
        <f>AVERAGEIFS(Idade!P:P,Idade!$I:$I,"&lt;="&amp;EOMONTH(Idade!$I$3+360,0),Idade!$AW:$AW,Dados!$Y1)</f>
        <v>0</v>
      </c>
      <c r="Z72" s="15">
        <f>AVERAGEIFS(Idade!P:P,Idade!$I:$I,"&lt;="&amp;EOMONTH(Idade!$I$3+360,0),Idade!$AW:$AW,Dados!$Z1)</f>
        <v>0</v>
      </c>
      <c r="AA72" s="15">
        <f>AVERAGEIFS(Idade!P:P,Idade!$I:$I,"&lt;="&amp;EOMONTH(Idade!$I$3+360,0),Idade!$AW:$AW,Dados!$AA1)</f>
        <v>0</v>
      </c>
      <c r="AB72" s="15">
        <f>AVERAGEIFS(Idade!P:P,Idade!$I:$I,"&lt;="&amp;EOMONTH(Idade!$I$3+360,0),Idade!$AW:$AW,Dados!$AB1)</f>
        <v>0</v>
      </c>
      <c r="AC72" s="15">
        <f>AVERAGEIFS(Idade!P:P,Idade!$I:$I,"&lt;="&amp;EOMONTH(Idade!$I$3+360,0),Idade!$AW:$AW,Dados!$AC1)</f>
        <v>0</v>
      </c>
      <c r="AD72" s="15">
        <f>AVERAGEIFS(Idade!P:P,Idade!$I:$I,"&lt;="&amp;EOMONTH(Idade!$I$3+360,0),Idade!$AW:$AW,Dados!$AD1)</f>
        <v>0</v>
      </c>
      <c r="AE72" s="15">
        <f>AVERAGEIFS(Idade!P:P,Idade!$I:$I,"&lt;="&amp;EOMONTH(Idade!$I$3+360,0),Idade!$AW:$AW,Dados!$AE1)</f>
        <v>0</v>
      </c>
      <c r="AF72" s="15">
        <f>AVERAGEIFS(Idade!P:P,Idade!$I:$I,"&lt;="&amp;EOMONTH(Idade!$I$3+360,0),Idade!$AW:$AW,Dados!$AF1)</f>
        <v>0</v>
      </c>
      <c r="AG72" s="15">
        <f>AVERAGEIFS(Idade!P:P,Idade!$I:$I,"&lt;="&amp;EOMONTH(Idade!$I$3+360,0),Idade!$AW:$AW,Dados!$AG1)</f>
        <v>0</v>
      </c>
      <c r="AH72" s="15">
        <f>AVERAGEIFS(Idade!P:P,Idade!$I:$I,"&lt;="&amp;EOMONTH(Idade!$I$3+360,0),Idade!$AW:$AW,Dados!$AH1)</f>
        <v>0</v>
      </c>
      <c r="AI72" s="15">
        <f>AVERAGEIFS(Idade!P:P,Idade!$I:$I,"&lt;="&amp;EOMONTH(Idade!$I$3+360,0),Idade!$AW:$AW,Dados!$AI1)</f>
        <v>0</v>
      </c>
      <c r="AJ72" s="15">
        <f>AVERAGEIFS(Idade!P:P,Idade!$I:$I,"&lt;="&amp;EOMONTH(Idade!$I$3+360,0),Idade!$AW:$AW,Dados!$AJ1)</f>
        <v>0</v>
      </c>
      <c r="AK72" s="33">
        <f>AVERAGEIFS(Idade!P:P,Idade!$I:$I,"&lt;="&amp;EOMONTH(Idade!$I$3+360,0),Idade!$AW:$AW,Dados!$AK1)</f>
        <v>0</v>
      </c>
      <c r="AL72" s="15">
        <f>AVERAGEIFS(Idade!P:P,Idade!$I:$I,"&lt;="&amp;EOMONTH(Idade!$I$3+360,0),Idade!$AW:$AW,Dados!$AL1)</f>
        <v>0</v>
      </c>
      <c r="AM72" s="15">
        <f>AVERAGEIFS(Idade!P:P,Idade!$I:$I,"&lt;="&amp;EOMONTH(Idade!$I$3+360,0),Idade!$AW:$AW,Dados!$AM1)</f>
        <v>0</v>
      </c>
      <c r="AN72" s="15">
        <f>AVERAGEIFS(Idade!P:P,Idade!$I:$I,"&lt;="&amp;EOMONTH(Idade!$I$3+360,0),Idade!$AW:$AW,Dados!$AN1)</f>
        <v>0</v>
      </c>
      <c r="AO72" s="15">
        <f>AVERAGEIFS(Idade!P:P,Idade!$I:$I,"&lt;="&amp;EOMONTH(Idade!$I$3+360,0),Idade!$AW:$AW,Dados!$AO1)</f>
        <v>0</v>
      </c>
      <c r="AP72" s="15">
        <f>AVERAGEIFS(Idade!P:P,Idade!$I:$I,"&lt;="&amp;EOMONTH(Idade!$I$3+360,0),Idade!$AW:$AW,Dados!$AP1)</f>
        <v>0</v>
      </c>
      <c r="AQ72" s="33">
        <f>AVERAGEIFS(Idade!P:P,Idade!$I:$I,"&lt;="&amp;EOMONTH(Idade!$I$3+360,0),Idade!$AW:$AW,Dados!$AQ1)</f>
        <v>0</v>
      </c>
      <c r="AR72" s="15">
        <f>AVERAGEIFS(Idade!P:P,Idade!$I:$I,"&lt;="&amp;EOMONTH(Idade!$I$3+360,0),Idade!$AW:$AW,Dados!$AR1)</f>
        <v>0</v>
      </c>
      <c r="AS72" s="15">
        <f>AVERAGEIFS(Idade!P:P,Idade!$I:$I,"&lt;="&amp;EOMONTH(Idade!$I$3+360,0),Idade!$AW:$AW,Dados!$AS1)</f>
        <v>0</v>
      </c>
      <c r="AT72" s="15">
        <f>AVERAGEIFS(Idade!P:P,Idade!$I:$I,"&lt;="&amp;EOMONTH(Idade!$I$3+360,0),Idade!$AW:$AW,Dados!$AT1)</f>
        <v>0</v>
      </c>
      <c r="AU72" s="15">
        <f>AVERAGEIFS(Idade!P:P,Idade!$I:$I,"&lt;="&amp;EOMONTH(Idade!$I$3+360,0),Idade!$AW:$AW,Dados!$AU1)</f>
        <v>0</v>
      </c>
      <c r="AV72" s="15">
        <f>AVERAGEIFS(Idade!P:P,Idade!$I:$I,"&lt;="&amp;EOMONTH(Idade!$I$3+360,0),Idade!$AW:$AW,Dados!$AV1)</f>
        <v>0</v>
      </c>
      <c r="AW72" s="15">
        <f>AVERAGEIFS(Idade!P:P,Idade!$I:$I,"&lt;="&amp;EOMONTH(Idade!$I$3+360,0),Idade!$AW:$AW,Dados!$AW1)</f>
        <v>0</v>
      </c>
      <c r="AX72" s="15">
        <f>AVERAGEIFS(Idade!P:P,Idade!$I:$I,"&lt;="&amp;EOMONTH(Idade!$I$3+360,0),Idade!$AW:$AW,Dados!$AX1)</f>
        <v>0</v>
      </c>
      <c r="AY72" s="15">
        <f>AVERAGEIFS(Idade!P:P,Idade!$I:$I,"&lt;="&amp;EOMONTH(Idade!$I$3+360,0),Idade!$AW:$AW,Dados!$AY1)</f>
        <v>12.571428571428571</v>
      </c>
      <c r="AZ72" s="15">
        <f>AVERAGEIFS(Idade!P:P,Idade!$I:$I,"&lt;="&amp;EOMONTH(Idade!$I$3+360,0),Idade!$AW:$AW,Dados!$AZ1)</f>
        <v>22.571428571428573</v>
      </c>
      <c r="BA72" s="15">
        <f>AVERAGEIFS(Idade!P:P,Idade!$I:$I,"&lt;="&amp;EOMONTH(Idade!$I$3+360,0),Idade!$AW:$AW,Dados!$BA1)</f>
        <v>23.571428571428573</v>
      </c>
      <c r="BB72" s="15">
        <f>AVERAGEIFS(Idade!P:P,Idade!$I:$I,"&lt;="&amp;EOMONTH(Idade!$I$3+360,0),Idade!$AW:$AW,Dados!$BB1)</f>
        <v>24.571428571428573</v>
      </c>
      <c r="BC72" s="15">
        <f>AVERAGEIFS(Idade!P:P,Idade!$I:$I,"&lt;="&amp;EOMONTH(Idade!$I$3+360,0),Idade!$AW:$AW,Dados!$BC1)</f>
        <v>25.571428571428573</v>
      </c>
      <c r="BD72" s="15" t="e">
        <f>AVERAGEIFS(Idade!P:P,Idade!$I:$I,"&lt;="&amp;EOMONTH(Idade!$I$3+360,0),Idade!$AW:$AW,Dados!$BD1)</f>
        <v>#DIV/0!</v>
      </c>
      <c r="BF72" s="15" t="e">
        <f>AVERAGEIFS(Idade!P:P,Idade!$I:$I,"&gt;="&amp;BF1,Idade!$I:$I,"&lt;="&amp;EOMONTH($BF1,0))</f>
        <v>#DIV/0!</v>
      </c>
      <c r="BG72" s="15" t="e">
        <f>AVERAGEIFS(Idade!P:P,Idade!$I:$I,"&gt;="&amp;BG1,Idade!$I:$I,"&lt;="&amp;EOMONTH($BG1,0))</f>
        <v>#DIV/0!</v>
      </c>
      <c r="BH72" s="15" t="e">
        <f>AVERAGEIFS(Idade!P:P,Idade!$I:$I,"&gt;="&amp;BH1,Idade!$I:$I,"&lt;="&amp;EOMONTH($BH1,0))</f>
        <v>#DIV/0!</v>
      </c>
      <c r="BI72" s="15" t="e">
        <f>AVERAGEIFS(Idade!P:P,Idade!$I:$I,"&gt;="&amp;BI1,Idade!$I:$I,"&lt;="&amp;EOMONTH($BI1,0))</f>
        <v>#DIV/0!</v>
      </c>
      <c r="BJ72" s="15" t="e">
        <f>AVERAGEIFS(Idade!P:P,Idade!$I:$I,"&gt;="&amp;BJ1,Idade!$I:$I,"&lt;="&amp;EOMONTH($BJ1,0))</f>
        <v>#DIV/0!</v>
      </c>
      <c r="BK72" s="15" t="e">
        <f>AVERAGEIFS(Idade!P:P,Idade!$I:$I,"&gt;="&amp;BK1,Idade!$I:$I,"&lt;="&amp;EOMONTH($BK1,0))</f>
        <v>#DIV/0!</v>
      </c>
      <c r="BL72" s="15" t="e">
        <f>AVERAGEIFS(Idade!P:P,Idade!$I:$I,"&gt;="&amp;BL1,Idade!$I:$I,"&lt;="&amp;EOMONTH($BL1,0))</f>
        <v>#DIV/0!</v>
      </c>
      <c r="BM72" s="15" t="e">
        <f>AVERAGEIFS(Idade!P:P,Idade!$I:$I,"&gt;="&amp;BM1,Idade!$I:$I,"&lt;="&amp;EOMONTH($BM1,0))</f>
        <v>#DIV/0!</v>
      </c>
      <c r="BN72" s="15" t="e">
        <f>AVERAGEIFS(Idade!P:P,Idade!$I:$I,"&gt;="&amp;BN1,Idade!$I:$I,"&lt;="&amp;EOMONTH($BN1,0))</f>
        <v>#DIV/0!</v>
      </c>
      <c r="BO72" s="15" t="e">
        <f>AVERAGEIFS(Idade!P:P,Idade!$I:$I,"&gt;="&amp;BO1,Idade!$I:$I,"&lt;="&amp;EOMONTH($BO1,0))</f>
        <v>#DIV/0!</v>
      </c>
      <c r="BP72" s="15" t="e">
        <f>AVERAGEIFS(Idade!P:P,Idade!$I:$I,"&gt;="&amp;BP1,Idade!$I:$I,"&lt;="&amp;EOMONTH($BP1,0))</f>
        <v>#DIV/0!</v>
      </c>
      <c r="BQ72" s="15" t="e">
        <f>AVERAGEIFS(Idade!P:P,Idade!$I:$I,"&gt;="&amp;BQ1,Idade!$I:$I,"&lt;="&amp;EOMONTH($BQ1,0))</f>
        <v>#DIV/0!</v>
      </c>
    </row>
    <row r="73" spans="1:69" outlineLevel="1" x14ac:dyDescent="0.15">
      <c r="A73" s="12" t="s">
        <v>52</v>
      </c>
      <c r="B73" s="14" t="str">
        <f>OvoTotal!Q2</f>
        <v>SJ F2 B 522 R</v>
      </c>
      <c r="C73" s="15">
        <f>AVERAGEIFS(Idade!Q:Q,Idade!$I:$I,"&lt;="&amp;EOMONTH(Idade!$I$3+360,0),Idade!$AW:$AW,Dados!$C1)</f>
        <v>0</v>
      </c>
      <c r="D73" s="15">
        <f>AVERAGEIFS(Idade!Q:Q,Idade!$I:$I,"&lt;="&amp;EOMONTH(Idade!$I$3+360,0),Idade!$AW:$AW,Dados!$D1)</f>
        <v>0</v>
      </c>
      <c r="E73" s="15">
        <f>AVERAGEIFS(Idade!Q:Q,Idade!$I:$I,"&lt;="&amp;EOMONTH(Idade!$I$3+360,0),Idade!$AW:$AW,Dados!$E1)</f>
        <v>0</v>
      </c>
      <c r="F73" s="15">
        <f>AVERAGEIFS(Idade!Q:Q,Idade!$I:$I,"&lt;="&amp;EOMONTH(Idade!$I$3+360,0),Idade!$AW:$AW,Dados!$F1)</f>
        <v>0</v>
      </c>
      <c r="G73" s="15">
        <f>AVERAGEIFS(Idade!Q:Q,Idade!$I:$I,"&lt;="&amp;EOMONTH(Idade!$I$3+360,0),Idade!$AW:$AW,Dados!$G1)</f>
        <v>0</v>
      </c>
      <c r="H73" s="15">
        <f>AVERAGEIFS(Idade!Q:Q,Idade!$I:$I,"&lt;="&amp;EOMONTH(Idade!$I$3+360,0),Idade!$AW:$AW,Dados!$H1)</f>
        <v>0</v>
      </c>
      <c r="I73" s="15">
        <f>AVERAGEIFS(Idade!Q:Q,Idade!$I:$I,"&lt;="&amp;EOMONTH(Idade!$I$3+360,0),Idade!$AW:$AW,Dados!$I1)</f>
        <v>0</v>
      </c>
      <c r="J73" s="15">
        <f>AVERAGEIFS(Idade!Q:Q,Idade!$I:$I,"&lt;="&amp;EOMONTH(Idade!$I$3+360,0),Idade!$AW:$AW,Dados!$J1)</f>
        <v>0</v>
      </c>
      <c r="K73" s="15">
        <f>AVERAGEIFS(Idade!Q:Q,Idade!$I:$I,"&lt;="&amp;EOMONTH(Idade!$I$3+360,0),Idade!$AW:$AW,Dados!$K1)</f>
        <v>0</v>
      </c>
      <c r="L73" s="15">
        <f>AVERAGEIFS(Idade!Q:Q,Idade!$I:$I,"&lt;="&amp;EOMONTH(Idade!$I$3+360,0),Idade!$AW:$AW,Dados!$L1)</f>
        <v>0</v>
      </c>
      <c r="M73" s="15">
        <f>AVERAGEIFS(Idade!Q:Q,Idade!$I:$I,"&lt;="&amp;EOMONTH(Idade!$I$3+360,0),Idade!$AW:$AW,Dados!$M1)</f>
        <v>0</v>
      </c>
      <c r="N73" s="15">
        <f>AVERAGEIFS(Idade!Q:Q,Idade!$I:$I,"&lt;="&amp;EOMONTH(Idade!$I$3+360,0),Idade!$AW:$AW,Dados!$N1)</f>
        <v>0</v>
      </c>
      <c r="O73" s="15">
        <f>AVERAGEIFS(Idade!Q:Q,Idade!$I:$I,"&lt;="&amp;EOMONTH(Idade!$I$3+360,0),Idade!$AW:$AW,Dados!$O1)</f>
        <v>0</v>
      </c>
      <c r="P73" s="15">
        <f>AVERAGEIFS(Idade!Q:Q,Idade!$I:$I,"&lt;="&amp;EOMONTH(Idade!$I$3+360,0),Idade!$AW:$AW,Dados!$P1)</f>
        <v>0</v>
      </c>
      <c r="Q73" s="15">
        <f>AVERAGEIFS(Idade!Q:Q,Idade!$I:$I,"&lt;="&amp;EOMONTH(Idade!$I$3+360,0),Idade!$AW:$AW,Dados!$Q1)</f>
        <v>0</v>
      </c>
      <c r="R73" s="15">
        <f>AVERAGEIFS(Idade!Q:Q,Idade!$I:$I,"&lt;="&amp;EOMONTH(Idade!$I$3+360,0),Idade!$AW:$AW,Dados!$R1)</f>
        <v>0</v>
      </c>
      <c r="S73" s="15">
        <f>AVERAGEIFS(Idade!Q:Q,Idade!$I:$I,"&lt;="&amp;EOMONTH(Idade!$I$3+360,0),Idade!$AW:$AW,Dados!$S1)</f>
        <v>0</v>
      </c>
      <c r="T73" s="15">
        <f>AVERAGEIFS(Idade!Q:Q,Idade!$I:$I,"&lt;="&amp;EOMONTH(Idade!$I$3+360,0),Idade!$AW:$AW,Dados!$T1)</f>
        <v>0</v>
      </c>
      <c r="U73" s="15">
        <f>AVERAGEIFS(Idade!Q:Q,Idade!$I:$I,"&lt;="&amp;EOMONTH(Idade!$I$3+360,0),Idade!$AW:$AW,Dados!$U1)</f>
        <v>0</v>
      </c>
      <c r="V73" s="15">
        <f>AVERAGEIFS(Idade!Q:Q,Idade!$I:$I,"&lt;="&amp;EOMONTH(Idade!$I$3+360,0),Idade!$AW:$AW,Dados!$V1)</f>
        <v>0</v>
      </c>
      <c r="W73" s="15">
        <f>AVERAGEIFS(Idade!Q:Q,Idade!$I:$I,"&lt;="&amp;EOMONTH(Idade!$I$3+360,0),Idade!$AW:$AW,Dados!$W1)</f>
        <v>0</v>
      </c>
      <c r="X73" s="15">
        <f>AVERAGEIFS(Idade!Q:Q,Idade!$I:$I,"&lt;="&amp;EOMONTH(Idade!$I$3+360,0),Idade!$AW:$AW,Dados!$X1)</f>
        <v>0</v>
      </c>
      <c r="Y73" s="15">
        <f>AVERAGEIFS(Idade!Q:Q,Idade!$I:$I,"&lt;="&amp;EOMONTH(Idade!$I$3+360,0),Idade!$AW:$AW,Dados!$Y1)</f>
        <v>0</v>
      </c>
      <c r="Z73" s="15">
        <f>AVERAGEIFS(Idade!Q:Q,Idade!$I:$I,"&lt;="&amp;EOMONTH(Idade!$I$3+360,0),Idade!$AW:$AW,Dados!$Z1)</f>
        <v>0</v>
      </c>
      <c r="AA73" s="15">
        <f>AVERAGEIFS(Idade!Q:Q,Idade!$I:$I,"&lt;="&amp;EOMONTH(Idade!$I$3+360,0),Idade!$AW:$AW,Dados!$AA1)</f>
        <v>0</v>
      </c>
      <c r="AB73" s="15">
        <f>AVERAGEIFS(Idade!Q:Q,Idade!$I:$I,"&lt;="&amp;EOMONTH(Idade!$I$3+360,0),Idade!$AW:$AW,Dados!$AB1)</f>
        <v>0</v>
      </c>
      <c r="AC73" s="15">
        <f>AVERAGEIFS(Idade!Q:Q,Idade!$I:$I,"&lt;="&amp;EOMONTH(Idade!$I$3+360,0),Idade!$AW:$AW,Dados!$AC1)</f>
        <v>0</v>
      </c>
      <c r="AD73" s="15">
        <f>AVERAGEIFS(Idade!Q:Q,Idade!$I:$I,"&lt;="&amp;EOMONTH(Idade!$I$3+360,0),Idade!$AW:$AW,Dados!$AD1)</f>
        <v>0</v>
      </c>
      <c r="AE73" s="15">
        <f>AVERAGEIFS(Idade!Q:Q,Idade!$I:$I,"&lt;="&amp;EOMONTH(Idade!$I$3+360,0),Idade!$AW:$AW,Dados!$AE1)</f>
        <v>0</v>
      </c>
      <c r="AF73" s="15">
        <f>AVERAGEIFS(Idade!Q:Q,Idade!$I:$I,"&lt;="&amp;EOMONTH(Idade!$I$3+360,0),Idade!$AW:$AW,Dados!$AF1)</f>
        <v>0</v>
      </c>
      <c r="AG73" s="15">
        <f>AVERAGEIFS(Idade!Q:Q,Idade!$I:$I,"&lt;="&amp;EOMONTH(Idade!$I$3+360,0),Idade!$AW:$AW,Dados!$AG1)</f>
        <v>0</v>
      </c>
      <c r="AH73" s="15">
        <f>AVERAGEIFS(Idade!Q:Q,Idade!$I:$I,"&lt;="&amp;EOMONTH(Idade!$I$3+360,0),Idade!$AW:$AW,Dados!$AH1)</f>
        <v>0</v>
      </c>
      <c r="AI73" s="15">
        <f>AVERAGEIFS(Idade!Q:Q,Idade!$I:$I,"&lt;="&amp;EOMONTH(Idade!$I$3+360,0),Idade!$AW:$AW,Dados!$AI1)</f>
        <v>0</v>
      </c>
      <c r="AJ73" s="15">
        <f>AVERAGEIFS(Idade!Q:Q,Idade!$I:$I,"&lt;="&amp;EOMONTH(Idade!$I$3+360,0),Idade!$AW:$AW,Dados!$AJ1)</f>
        <v>0</v>
      </c>
      <c r="AK73" s="33">
        <f>AVERAGEIFS(Idade!Q:Q,Idade!$I:$I,"&lt;="&amp;EOMONTH(Idade!$I$3+360,0),Idade!$AW:$AW,Dados!$AK1)</f>
        <v>0</v>
      </c>
      <c r="AL73" s="15">
        <f>AVERAGEIFS(Idade!Q:Q,Idade!$I:$I,"&lt;="&amp;EOMONTH(Idade!$I$3+360,0),Idade!$AW:$AW,Dados!$AL1)</f>
        <v>0</v>
      </c>
      <c r="AM73" s="15">
        <f>AVERAGEIFS(Idade!Q:Q,Idade!$I:$I,"&lt;="&amp;EOMONTH(Idade!$I$3+360,0),Idade!$AW:$AW,Dados!$AM1)</f>
        <v>0</v>
      </c>
      <c r="AN73" s="15">
        <f>AVERAGEIFS(Idade!Q:Q,Idade!$I:$I,"&lt;="&amp;EOMONTH(Idade!$I$3+360,0),Idade!$AW:$AW,Dados!$AN1)</f>
        <v>0</v>
      </c>
      <c r="AO73" s="15">
        <f>AVERAGEIFS(Idade!Q:Q,Idade!$I:$I,"&lt;="&amp;EOMONTH(Idade!$I$3+360,0),Idade!$AW:$AW,Dados!$AO1)</f>
        <v>0</v>
      </c>
      <c r="AP73" s="15">
        <f>AVERAGEIFS(Idade!Q:Q,Idade!$I:$I,"&lt;="&amp;EOMONTH(Idade!$I$3+360,0),Idade!$AW:$AW,Dados!$AP1)</f>
        <v>0</v>
      </c>
      <c r="AQ73" s="33">
        <f>AVERAGEIFS(Idade!Q:Q,Idade!$I:$I,"&lt;="&amp;EOMONTH(Idade!$I$3+360,0),Idade!$AW:$AW,Dados!$AQ1)</f>
        <v>0</v>
      </c>
      <c r="AR73" s="15">
        <f>AVERAGEIFS(Idade!Q:Q,Idade!$I:$I,"&lt;="&amp;EOMONTH(Idade!$I$3+360,0),Idade!$AW:$AW,Dados!$AR1)</f>
        <v>0</v>
      </c>
      <c r="AS73" s="15">
        <f>AVERAGEIFS(Idade!Q:Q,Idade!$I:$I,"&lt;="&amp;EOMONTH(Idade!$I$3+360,0),Idade!$AW:$AW,Dados!$AS1)</f>
        <v>0</v>
      </c>
      <c r="AT73" s="15">
        <f>AVERAGEIFS(Idade!Q:Q,Idade!$I:$I,"&lt;="&amp;EOMONTH(Idade!$I$3+360,0),Idade!$AW:$AW,Dados!$AT1)</f>
        <v>0</v>
      </c>
      <c r="AU73" s="15">
        <f>AVERAGEIFS(Idade!Q:Q,Idade!$I:$I,"&lt;="&amp;EOMONTH(Idade!$I$3+360,0),Idade!$AW:$AW,Dados!$AU1)</f>
        <v>0</v>
      </c>
      <c r="AV73" s="15">
        <f>AVERAGEIFS(Idade!Q:Q,Idade!$I:$I,"&lt;="&amp;EOMONTH(Idade!$I$3+360,0),Idade!$AW:$AW,Dados!$AV1)</f>
        <v>0</v>
      </c>
      <c r="AW73" s="15">
        <f>AVERAGEIFS(Idade!Q:Q,Idade!$I:$I,"&lt;="&amp;EOMONTH(Idade!$I$3+360,0),Idade!$AW:$AW,Dados!$AW1)</f>
        <v>0</v>
      </c>
      <c r="AX73" s="15">
        <f>AVERAGEIFS(Idade!Q:Q,Idade!$I:$I,"&lt;="&amp;EOMONTH(Idade!$I$3+360,0),Idade!$AW:$AW,Dados!$AX1)</f>
        <v>0</v>
      </c>
      <c r="AY73" s="15">
        <f>AVERAGEIFS(Idade!Q:Q,Idade!$I:$I,"&lt;="&amp;EOMONTH(Idade!$I$3+360,0),Idade!$AW:$AW,Dados!$AY1)</f>
        <v>0</v>
      </c>
      <c r="AZ73" s="15">
        <f>AVERAGEIFS(Idade!Q:Q,Idade!$I:$I,"&lt;="&amp;EOMONTH(Idade!$I$3+360,0),Idade!$AW:$AW,Dados!$AZ1)</f>
        <v>12.571428571428571</v>
      </c>
      <c r="BA73" s="15">
        <f>AVERAGEIFS(Idade!Q:Q,Idade!$I:$I,"&lt;="&amp;EOMONTH(Idade!$I$3+360,0),Idade!$AW:$AW,Dados!$BA1)</f>
        <v>22.571428571428573</v>
      </c>
      <c r="BB73" s="15">
        <f>AVERAGEIFS(Idade!Q:Q,Idade!$I:$I,"&lt;="&amp;EOMONTH(Idade!$I$3+360,0),Idade!$AW:$AW,Dados!$BB1)</f>
        <v>23.571428571428573</v>
      </c>
      <c r="BC73" s="15">
        <f>AVERAGEIFS(Idade!Q:Q,Idade!$I:$I,"&lt;="&amp;EOMONTH(Idade!$I$3+360,0),Idade!$AW:$AW,Dados!$BC1)</f>
        <v>24.571428571428573</v>
      </c>
      <c r="BD73" s="15" t="e">
        <f>AVERAGEIFS(Idade!Q:Q,Idade!$I:$I,"&lt;="&amp;EOMONTH(Idade!$I$3+360,0),Idade!$AW:$AW,Dados!$BD1)</f>
        <v>#DIV/0!</v>
      </c>
      <c r="BF73" s="15" t="e">
        <f>AVERAGEIFS(Idade!Q:Q,Idade!$I:$I,"&gt;="&amp;BF1,Idade!$I:$I,"&lt;="&amp;EOMONTH($BF1,0))</f>
        <v>#DIV/0!</v>
      </c>
      <c r="BG73" s="15" t="e">
        <f>AVERAGEIFS(Idade!Q:Q,Idade!$I:$I,"&gt;="&amp;BG1,Idade!$I:$I,"&lt;="&amp;EOMONTH($BG1,0))</f>
        <v>#DIV/0!</v>
      </c>
      <c r="BH73" s="15" t="e">
        <f>AVERAGEIFS(Idade!Q:Q,Idade!$I:$I,"&gt;="&amp;BH1,Idade!$I:$I,"&lt;="&amp;EOMONTH($BH1,0))</f>
        <v>#DIV/0!</v>
      </c>
      <c r="BI73" s="15" t="e">
        <f>AVERAGEIFS(Idade!Q:Q,Idade!$I:$I,"&gt;="&amp;BI1,Idade!$I:$I,"&lt;="&amp;EOMONTH($BI1,0))</f>
        <v>#DIV/0!</v>
      </c>
      <c r="BJ73" s="15" t="e">
        <f>AVERAGEIFS(Idade!Q:Q,Idade!$I:$I,"&gt;="&amp;BJ1,Idade!$I:$I,"&lt;="&amp;EOMONTH($BJ1,0))</f>
        <v>#DIV/0!</v>
      </c>
      <c r="BK73" s="15" t="e">
        <f>AVERAGEIFS(Idade!Q:Q,Idade!$I:$I,"&gt;="&amp;BK1,Idade!$I:$I,"&lt;="&amp;EOMONTH($BK1,0))</f>
        <v>#DIV/0!</v>
      </c>
      <c r="BL73" s="15" t="e">
        <f>AVERAGEIFS(Idade!Q:Q,Idade!$I:$I,"&gt;="&amp;BL1,Idade!$I:$I,"&lt;="&amp;EOMONTH($BL1,0))</f>
        <v>#DIV/0!</v>
      </c>
      <c r="BM73" s="15" t="e">
        <f>AVERAGEIFS(Idade!Q:Q,Idade!$I:$I,"&gt;="&amp;BM1,Idade!$I:$I,"&lt;="&amp;EOMONTH($BM1,0))</f>
        <v>#DIV/0!</v>
      </c>
      <c r="BN73" s="15" t="e">
        <f>AVERAGEIFS(Idade!Q:Q,Idade!$I:$I,"&gt;="&amp;BN1,Idade!$I:$I,"&lt;="&amp;EOMONTH($BN1,0))</f>
        <v>#DIV/0!</v>
      </c>
      <c r="BO73" s="15" t="e">
        <f>AVERAGEIFS(Idade!Q:Q,Idade!$I:$I,"&gt;="&amp;BO1,Idade!$I:$I,"&lt;="&amp;EOMONTH($BO1,0))</f>
        <v>#DIV/0!</v>
      </c>
      <c r="BP73" s="15" t="e">
        <f>AVERAGEIFS(Idade!Q:Q,Idade!$I:$I,"&gt;="&amp;BP1,Idade!$I:$I,"&lt;="&amp;EOMONTH($BP1,0))</f>
        <v>#DIV/0!</v>
      </c>
      <c r="BQ73" s="15" t="e">
        <f>AVERAGEIFS(Idade!Q:Q,Idade!$I:$I,"&gt;="&amp;BQ1,Idade!$I:$I,"&lt;="&amp;EOMONTH($BQ1,0))</f>
        <v>#DIV/0!</v>
      </c>
    </row>
    <row r="74" spans="1:69" outlineLevel="1" x14ac:dyDescent="0.15">
      <c r="A74" s="12" t="s">
        <v>52</v>
      </c>
      <c r="B74" s="14" t="str">
        <f>OvoTotal!R2</f>
        <v>SJ F3 820 R</v>
      </c>
      <c r="C74" s="15">
        <f>AVERAGEIFS(Idade!R:R,Idade!$I:$I,"&lt;="&amp;EOMONTH(Idade!$I$3+360,0),Idade!$AW:$AW,Dados!$C1)</f>
        <v>63</v>
      </c>
      <c r="D74" s="15">
        <f>AVERAGEIFS(Idade!R:R,Idade!$I:$I,"&lt;="&amp;EOMONTH(Idade!$I$3+360,0),Idade!$AW:$AW,Dados!$D1)</f>
        <v>63.857142857142854</v>
      </c>
      <c r="E74" s="15">
        <f>AVERAGEIFS(Idade!R:R,Idade!$I:$I,"&lt;="&amp;EOMONTH(Idade!$I$3+360,0),Idade!$AW:$AW,Dados!$E1)</f>
        <v>64.857142857142861</v>
      </c>
      <c r="F74" s="15">
        <f>AVERAGEIFS(Idade!R:R,Idade!$I:$I,"&lt;="&amp;EOMONTH(Idade!$I$3+360,0),Idade!$AW:$AW,Dados!$F1)</f>
        <v>65.857142857142861</v>
      </c>
      <c r="G74" s="15">
        <f>AVERAGEIFS(Idade!R:R,Idade!$I:$I,"&lt;="&amp;EOMONTH(Idade!$I$3+360,0),Idade!$AW:$AW,Dados!$G1)</f>
        <v>9.4285714285714288</v>
      </c>
      <c r="H74" s="15">
        <f>AVERAGEIFS(Idade!R:R,Idade!$I:$I,"&lt;="&amp;EOMONTH(Idade!$I$3+360,0),Idade!$AW:$AW,Dados!$H1)</f>
        <v>0</v>
      </c>
      <c r="I74" s="15">
        <f>AVERAGEIFS(Idade!R:R,Idade!$I:$I,"&lt;="&amp;EOMONTH(Idade!$I$3+360,0),Idade!$AW:$AW,Dados!$I1)</f>
        <v>0</v>
      </c>
      <c r="J74" s="15">
        <f>AVERAGEIFS(Idade!R:R,Idade!$I:$I,"&lt;="&amp;EOMONTH(Idade!$I$3+360,0),Idade!$AW:$AW,Dados!$J1)</f>
        <v>0</v>
      </c>
      <c r="K74" s="15">
        <f>AVERAGEIFS(Idade!R:R,Idade!$I:$I,"&lt;="&amp;EOMONTH(Idade!$I$3+360,0),Idade!$AW:$AW,Dados!$K1)</f>
        <v>0</v>
      </c>
      <c r="L74" s="15">
        <f>AVERAGEIFS(Idade!R:R,Idade!$I:$I,"&lt;="&amp;EOMONTH(Idade!$I$3+360,0),Idade!$AW:$AW,Dados!$L1)</f>
        <v>0</v>
      </c>
      <c r="M74" s="15">
        <f>AVERAGEIFS(Idade!R:R,Idade!$I:$I,"&lt;="&amp;EOMONTH(Idade!$I$3+360,0),Idade!$AW:$AW,Dados!$M1)</f>
        <v>0</v>
      </c>
      <c r="N74" s="15">
        <f>AVERAGEIFS(Idade!R:R,Idade!$I:$I,"&lt;="&amp;EOMONTH(Idade!$I$3+360,0),Idade!$AW:$AW,Dados!$N1)</f>
        <v>0</v>
      </c>
      <c r="O74" s="15">
        <f>AVERAGEIFS(Idade!R:R,Idade!$I:$I,"&lt;="&amp;EOMONTH(Idade!$I$3+360,0),Idade!$AW:$AW,Dados!$O1)</f>
        <v>0</v>
      </c>
      <c r="P74" s="15">
        <f>AVERAGEIFS(Idade!R:R,Idade!$I:$I,"&lt;="&amp;EOMONTH(Idade!$I$3+360,0),Idade!$AW:$AW,Dados!$P1)</f>
        <v>0</v>
      </c>
      <c r="Q74" s="15">
        <f>AVERAGEIFS(Idade!R:R,Idade!$I:$I,"&lt;="&amp;EOMONTH(Idade!$I$3+360,0),Idade!$AW:$AW,Dados!$Q1)</f>
        <v>0</v>
      </c>
      <c r="R74" s="15">
        <f>AVERAGEIFS(Idade!R:R,Idade!$I:$I,"&lt;="&amp;EOMONTH(Idade!$I$3+360,0),Idade!$AW:$AW,Dados!$R1)</f>
        <v>0</v>
      </c>
      <c r="S74" s="15">
        <f>AVERAGEIFS(Idade!R:R,Idade!$I:$I,"&lt;="&amp;EOMONTH(Idade!$I$3+360,0),Idade!$AW:$AW,Dados!$S1)</f>
        <v>0</v>
      </c>
      <c r="T74" s="15">
        <f>AVERAGEIFS(Idade!R:R,Idade!$I:$I,"&lt;="&amp;EOMONTH(Idade!$I$3+360,0),Idade!$AW:$AW,Dados!$T1)</f>
        <v>0</v>
      </c>
      <c r="U74" s="15">
        <f>AVERAGEIFS(Idade!R:R,Idade!$I:$I,"&lt;="&amp;EOMONTH(Idade!$I$3+360,0),Idade!$AW:$AW,Dados!$U1)</f>
        <v>0</v>
      </c>
      <c r="V74" s="15">
        <f>AVERAGEIFS(Idade!R:R,Idade!$I:$I,"&lt;="&amp;EOMONTH(Idade!$I$3+360,0),Idade!$AW:$AW,Dados!$V1)</f>
        <v>0</v>
      </c>
      <c r="W74" s="15">
        <f>AVERAGEIFS(Idade!R:R,Idade!$I:$I,"&lt;="&amp;EOMONTH(Idade!$I$3+360,0),Idade!$AW:$AW,Dados!$W1)</f>
        <v>0</v>
      </c>
      <c r="X74" s="15">
        <f>AVERAGEIFS(Idade!R:R,Idade!$I:$I,"&lt;="&amp;EOMONTH(Idade!$I$3+360,0),Idade!$AW:$AW,Dados!$X1)</f>
        <v>0</v>
      </c>
      <c r="Y74" s="15">
        <f>AVERAGEIFS(Idade!R:R,Idade!$I:$I,"&lt;="&amp;EOMONTH(Idade!$I$3+360,0),Idade!$AW:$AW,Dados!$Y1)</f>
        <v>0</v>
      </c>
      <c r="Z74" s="15">
        <f>AVERAGEIFS(Idade!R:R,Idade!$I:$I,"&lt;="&amp;EOMONTH(Idade!$I$3+360,0),Idade!$AW:$AW,Dados!$Z1)</f>
        <v>0</v>
      </c>
      <c r="AA74" s="15">
        <f>AVERAGEIFS(Idade!R:R,Idade!$I:$I,"&lt;="&amp;EOMONTH(Idade!$I$3+360,0),Idade!$AW:$AW,Dados!$AA1)</f>
        <v>0</v>
      </c>
      <c r="AB74" s="15">
        <f>AVERAGEIFS(Idade!R:R,Idade!$I:$I,"&lt;="&amp;EOMONTH(Idade!$I$3+360,0),Idade!$AW:$AW,Dados!$AB1)</f>
        <v>0</v>
      </c>
      <c r="AC74" s="15">
        <f>AVERAGEIFS(Idade!R:R,Idade!$I:$I,"&lt;="&amp;EOMONTH(Idade!$I$3+360,0),Idade!$AW:$AW,Dados!$AC1)</f>
        <v>0</v>
      </c>
      <c r="AD74" s="15">
        <f>AVERAGEIFS(Idade!R:R,Idade!$I:$I,"&lt;="&amp;EOMONTH(Idade!$I$3+360,0),Idade!$AW:$AW,Dados!$AD1)</f>
        <v>0</v>
      </c>
      <c r="AE74" s="15">
        <f>AVERAGEIFS(Idade!R:R,Idade!$I:$I,"&lt;="&amp;EOMONTH(Idade!$I$3+360,0),Idade!$AW:$AW,Dados!$AE1)</f>
        <v>0</v>
      </c>
      <c r="AF74" s="15">
        <f>AVERAGEIFS(Idade!R:R,Idade!$I:$I,"&lt;="&amp;EOMONTH(Idade!$I$3+360,0),Idade!$AW:$AW,Dados!$AF1)</f>
        <v>0</v>
      </c>
      <c r="AG74" s="15">
        <f>AVERAGEIFS(Idade!R:R,Idade!$I:$I,"&lt;="&amp;EOMONTH(Idade!$I$3+360,0),Idade!$AW:$AW,Dados!$AG1)</f>
        <v>0</v>
      </c>
      <c r="AH74" s="15">
        <f>AVERAGEIFS(Idade!R:R,Idade!$I:$I,"&lt;="&amp;EOMONTH(Idade!$I$3+360,0),Idade!$AW:$AW,Dados!$AH1)</f>
        <v>0</v>
      </c>
      <c r="AI74" s="15">
        <f>AVERAGEIFS(Idade!R:R,Idade!$I:$I,"&lt;="&amp;EOMONTH(Idade!$I$3+360,0),Idade!$AW:$AW,Dados!$AI1)</f>
        <v>0</v>
      </c>
      <c r="AJ74" s="15">
        <f>AVERAGEIFS(Idade!R:R,Idade!$I:$I,"&lt;="&amp;EOMONTH(Idade!$I$3+360,0),Idade!$AW:$AW,Dados!$AJ1)</f>
        <v>0</v>
      </c>
      <c r="AK74" s="33">
        <f>AVERAGEIFS(Idade!R:R,Idade!$I:$I,"&lt;="&amp;EOMONTH(Idade!$I$3+360,0),Idade!$AW:$AW,Dados!$AK1)</f>
        <v>0</v>
      </c>
      <c r="AL74" s="15">
        <f>AVERAGEIFS(Idade!R:R,Idade!$I:$I,"&lt;="&amp;EOMONTH(Idade!$I$3+360,0),Idade!$AW:$AW,Dados!$AL1)</f>
        <v>0</v>
      </c>
      <c r="AM74" s="15">
        <f>AVERAGEIFS(Idade!R:R,Idade!$I:$I,"&lt;="&amp;EOMONTH(Idade!$I$3+360,0),Idade!$AW:$AW,Dados!$AM1)</f>
        <v>0</v>
      </c>
      <c r="AN74" s="15">
        <f>AVERAGEIFS(Idade!R:R,Idade!$I:$I,"&lt;="&amp;EOMONTH(Idade!$I$3+360,0),Idade!$AW:$AW,Dados!$AN1)</f>
        <v>0</v>
      </c>
      <c r="AO74" s="15">
        <f>AVERAGEIFS(Idade!R:R,Idade!$I:$I,"&lt;="&amp;EOMONTH(Idade!$I$3+360,0),Idade!$AW:$AW,Dados!$AO1)</f>
        <v>0</v>
      </c>
      <c r="AP74" s="15">
        <f>AVERAGEIFS(Idade!R:R,Idade!$I:$I,"&lt;="&amp;EOMONTH(Idade!$I$3+360,0),Idade!$AW:$AW,Dados!$AP1)</f>
        <v>0</v>
      </c>
      <c r="AQ74" s="33">
        <f>AVERAGEIFS(Idade!R:R,Idade!$I:$I,"&lt;="&amp;EOMONTH(Idade!$I$3+360,0),Idade!$AW:$AW,Dados!$AQ1)</f>
        <v>0</v>
      </c>
      <c r="AR74" s="15">
        <f>AVERAGEIFS(Idade!R:R,Idade!$I:$I,"&lt;="&amp;EOMONTH(Idade!$I$3+360,0),Idade!$AW:$AW,Dados!$AR1)</f>
        <v>0</v>
      </c>
      <c r="AS74" s="15">
        <f>AVERAGEIFS(Idade!R:R,Idade!$I:$I,"&lt;="&amp;EOMONTH(Idade!$I$3+360,0),Idade!$AW:$AW,Dados!$AS1)</f>
        <v>0</v>
      </c>
      <c r="AT74" s="15">
        <f>AVERAGEIFS(Idade!R:R,Idade!$I:$I,"&lt;="&amp;EOMONTH(Idade!$I$3+360,0),Idade!$AW:$AW,Dados!$AT1)</f>
        <v>0</v>
      </c>
      <c r="AU74" s="15">
        <f>AVERAGEIFS(Idade!R:R,Idade!$I:$I,"&lt;="&amp;EOMONTH(Idade!$I$3+360,0),Idade!$AW:$AW,Dados!$AU1)</f>
        <v>0</v>
      </c>
      <c r="AV74" s="15">
        <f>AVERAGEIFS(Idade!R:R,Idade!$I:$I,"&lt;="&amp;EOMONTH(Idade!$I$3+360,0),Idade!$AW:$AW,Dados!$AV1)</f>
        <v>0</v>
      </c>
      <c r="AW74" s="15">
        <f>AVERAGEIFS(Idade!R:R,Idade!$I:$I,"&lt;="&amp;EOMONTH(Idade!$I$3+360,0),Idade!$AW:$AW,Dados!$AW1)</f>
        <v>0</v>
      </c>
      <c r="AX74" s="15">
        <f>AVERAGEIFS(Idade!R:R,Idade!$I:$I,"&lt;="&amp;EOMONTH(Idade!$I$3+360,0),Idade!$AW:$AW,Dados!$AX1)</f>
        <v>0</v>
      </c>
      <c r="AY74" s="15">
        <f>AVERAGEIFS(Idade!R:R,Idade!$I:$I,"&lt;="&amp;EOMONTH(Idade!$I$3+360,0),Idade!$AW:$AW,Dados!$AY1)</f>
        <v>0</v>
      </c>
      <c r="AZ74" s="15">
        <f>AVERAGEIFS(Idade!R:R,Idade!$I:$I,"&lt;="&amp;EOMONTH(Idade!$I$3+360,0),Idade!$AW:$AW,Dados!$AZ1)</f>
        <v>0</v>
      </c>
      <c r="BA74" s="15">
        <f>AVERAGEIFS(Idade!R:R,Idade!$I:$I,"&lt;="&amp;EOMONTH(Idade!$I$3+360,0),Idade!$AW:$AW,Dados!$BA1)</f>
        <v>0</v>
      </c>
      <c r="BB74" s="15">
        <f>AVERAGEIFS(Idade!R:R,Idade!$I:$I,"&lt;="&amp;EOMONTH(Idade!$I$3+360,0),Idade!$AW:$AW,Dados!$BB1)</f>
        <v>0</v>
      </c>
      <c r="BC74" s="15">
        <f>AVERAGEIFS(Idade!R:R,Idade!$I:$I,"&lt;="&amp;EOMONTH(Idade!$I$3+360,0),Idade!$AW:$AW,Dados!$BC1)</f>
        <v>0</v>
      </c>
      <c r="BD74" s="15" t="e">
        <f>AVERAGEIFS(Idade!R:R,Idade!$I:$I,"&lt;="&amp;EOMONTH(Idade!$I$3+360,0),Idade!$AW:$AW,Dados!$BD1)</f>
        <v>#DIV/0!</v>
      </c>
      <c r="BF74" s="15" t="e">
        <f>AVERAGEIFS(Idade!R:R,Idade!$I:$I,"&gt;="&amp;BF1,Idade!$I:$I,"&lt;="&amp;EOMONTH($BF1,0))</f>
        <v>#DIV/0!</v>
      </c>
      <c r="BG74" s="15" t="e">
        <f>AVERAGEIFS(Idade!R:R,Idade!$I:$I,"&gt;="&amp;BG1,Idade!$I:$I,"&lt;="&amp;EOMONTH($BG1,0))</f>
        <v>#DIV/0!</v>
      </c>
      <c r="BH74" s="15" t="e">
        <f>AVERAGEIFS(Idade!R:R,Idade!$I:$I,"&gt;="&amp;BH1,Idade!$I:$I,"&lt;="&amp;EOMONTH($BH1,0))</f>
        <v>#DIV/0!</v>
      </c>
      <c r="BI74" s="15" t="e">
        <f>AVERAGEIFS(Idade!R:R,Idade!$I:$I,"&gt;="&amp;BI1,Idade!$I:$I,"&lt;="&amp;EOMONTH($BI1,0))</f>
        <v>#DIV/0!</v>
      </c>
      <c r="BJ74" s="15" t="e">
        <f>AVERAGEIFS(Idade!R:R,Idade!$I:$I,"&gt;="&amp;BJ1,Idade!$I:$I,"&lt;="&amp;EOMONTH($BJ1,0))</f>
        <v>#DIV/0!</v>
      </c>
      <c r="BK74" s="15" t="e">
        <f>AVERAGEIFS(Idade!R:R,Idade!$I:$I,"&gt;="&amp;BK1,Idade!$I:$I,"&lt;="&amp;EOMONTH($BK1,0))</f>
        <v>#DIV/0!</v>
      </c>
      <c r="BL74" s="15" t="e">
        <f>AVERAGEIFS(Idade!R:R,Idade!$I:$I,"&gt;="&amp;BL1,Idade!$I:$I,"&lt;="&amp;EOMONTH($BL1,0))</f>
        <v>#DIV/0!</v>
      </c>
      <c r="BM74" s="15" t="e">
        <f>AVERAGEIFS(Idade!R:R,Idade!$I:$I,"&gt;="&amp;BM1,Idade!$I:$I,"&lt;="&amp;EOMONTH($BM1,0))</f>
        <v>#DIV/0!</v>
      </c>
      <c r="BN74" s="15" t="e">
        <f>AVERAGEIFS(Idade!R:R,Idade!$I:$I,"&gt;="&amp;BN1,Idade!$I:$I,"&lt;="&amp;EOMONTH($BN1,0))</f>
        <v>#DIV/0!</v>
      </c>
      <c r="BO74" s="15" t="e">
        <f>AVERAGEIFS(Idade!R:R,Idade!$I:$I,"&gt;="&amp;BO1,Idade!$I:$I,"&lt;="&amp;EOMONTH($BO1,0))</f>
        <v>#DIV/0!</v>
      </c>
      <c r="BP74" s="15" t="e">
        <f>AVERAGEIFS(Idade!R:R,Idade!$I:$I,"&gt;="&amp;BP1,Idade!$I:$I,"&lt;="&amp;EOMONTH($BP1,0))</f>
        <v>#DIV/0!</v>
      </c>
      <c r="BQ74" s="15" t="e">
        <f>AVERAGEIFS(Idade!R:R,Idade!$I:$I,"&gt;="&amp;BQ1,Idade!$I:$I,"&lt;="&amp;EOMONTH($BQ1,0))</f>
        <v>#DIV/0!</v>
      </c>
    </row>
    <row r="75" spans="1:69" outlineLevel="1" x14ac:dyDescent="0.15">
      <c r="A75" s="12" t="s">
        <v>52</v>
      </c>
      <c r="B75" s="14" t="str">
        <f>OvoTotal!S2</f>
        <v>AAA 1 001</v>
      </c>
      <c r="C75" s="15">
        <f>AVERAGEIFS(Idade!S:S,Idade!$I:$I,"&lt;="&amp;EOMONTH(Idade!$I$3+360,0),Idade!$AW:$AW,Dados!$C1)</f>
        <v>0</v>
      </c>
      <c r="D75" s="15">
        <f>AVERAGEIFS(Idade!S:S,Idade!$I:$I,"&lt;="&amp;EOMONTH(Idade!$I$3+360,0),Idade!$AW:$AW,Dados!$D1)</f>
        <v>0</v>
      </c>
      <c r="E75" s="15">
        <f>AVERAGEIFS(Idade!S:S,Idade!$I:$I,"&lt;="&amp;EOMONTH(Idade!$I$3+360,0),Idade!$AW:$AW,Dados!$E1)</f>
        <v>0</v>
      </c>
      <c r="F75" s="15">
        <f>AVERAGEIFS(Idade!S:S,Idade!$I:$I,"&lt;="&amp;EOMONTH(Idade!$I$3+360,0),Idade!$AW:$AW,Dados!$F1)</f>
        <v>0</v>
      </c>
      <c r="G75" s="15">
        <f>AVERAGEIFS(Idade!S:S,Idade!$I:$I,"&lt;="&amp;EOMONTH(Idade!$I$3+360,0),Idade!$AW:$AW,Dados!$G1)</f>
        <v>0</v>
      </c>
      <c r="H75" s="15">
        <f>AVERAGEIFS(Idade!S:S,Idade!$I:$I,"&lt;="&amp;EOMONTH(Idade!$I$3+360,0),Idade!$AW:$AW,Dados!$H1)</f>
        <v>0</v>
      </c>
      <c r="I75" s="15">
        <f>AVERAGEIFS(Idade!S:S,Idade!$I:$I,"&lt;="&amp;EOMONTH(Idade!$I$3+360,0),Idade!$AW:$AW,Dados!$I1)</f>
        <v>0</v>
      </c>
      <c r="J75" s="15">
        <f>AVERAGEIFS(Idade!S:S,Idade!$I:$I,"&lt;="&amp;EOMONTH(Idade!$I$3+360,0),Idade!$AW:$AW,Dados!$J1)</f>
        <v>0</v>
      </c>
      <c r="K75" s="15">
        <f>AVERAGEIFS(Idade!S:S,Idade!$I:$I,"&lt;="&amp;EOMONTH(Idade!$I$3+360,0),Idade!$AW:$AW,Dados!$K1)</f>
        <v>0</v>
      </c>
      <c r="L75" s="15">
        <f>AVERAGEIFS(Idade!S:S,Idade!$I:$I,"&lt;="&amp;EOMONTH(Idade!$I$3+360,0),Idade!$AW:$AW,Dados!$L1)</f>
        <v>0</v>
      </c>
      <c r="M75" s="15">
        <f>AVERAGEIFS(Idade!S:S,Idade!$I:$I,"&lt;="&amp;EOMONTH(Idade!$I$3+360,0),Idade!$AW:$AW,Dados!$M1)</f>
        <v>0</v>
      </c>
      <c r="N75" s="15">
        <f>AVERAGEIFS(Idade!S:S,Idade!$I:$I,"&lt;="&amp;EOMONTH(Idade!$I$3+360,0),Idade!$AW:$AW,Dados!$N1)</f>
        <v>0</v>
      </c>
      <c r="O75" s="15">
        <f>AVERAGEIFS(Idade!S:S,Idade!$I:$I,"&lt;="&amp;EOMONTH(Idade!$I$3+360,0),Idade!$AW:$AW,Dados!$O1)</f>
        <v>0</v>
      </c>
      <c r="P75" s="15">
        <f>AVERAGEIFS(Idade!S:S,Idade!$I:$I,"&lt;="&amp;EOMONTH(Idade!$I$3+360,0),Idade!$AW:$AW,Dados!$P1)</f>
        <v>0</v>
      </c>
      <c r="Q75" s="15">
        <f>AVERAGEIFS(Idade!S:S,Idade!$I:$I,"&lt;="&amp;EOMONTH(Idade!$I$3+360,0),Idade!$AW:$AW,Dados!$Q1)</f>
        <v>0</v>
      </c>
      <c r="R75" s="15">
        <f>AVERAGEIFS(Idade!S:S,Idade!$I:$I,"&lt;="&amp;EOMONTH(Idade!$I$3+360,0),Idade!$AW:$AW,Dados!$R1)</f>
        <v>0</v>
      </c>
      <c r="S75" s="15">
        <f>AVERAGEIFS(Idade!S:S,Idade!$I:$I,"&lt;="&amp;EOMONTH(Idade!$I$3+360,0),Idade!$AW:$AW,Dados!$S1)</f>
        <v>0</v>
      </c>
      <c r="T75" s="15">
        <f>AVERAGEIFS(Idade!S:S,Idade!$I:$I,"&lt;="&amp;EOMONTH(Idade!$I$3+360,0),Idade!$AW:$AW,Dados!$T1)</f>
        <v>0</v>
      </c>
      <c r="U75" s="15">
        <f>AVERAGEIFS(Idade!S:S,Idade!$I:$I,"&lt;="&amp;EOMONTH(Idade!$I$3+360,0),Idade!$AW:$AW,Dados!$U1)</f>
        <v>0</v>
      </c>
      <c r="V75" s="15">
        <f>AVERAGEIFS(Idade!S:S,Idade!$I:$I,"&lt;="&amp;EOMONTH(Idade!$I$3+360,0),Idade!$AW:$AW,Dados!$V1)</f>
        <v>0</v>
      </c>
      <c r="W75" s="15">
        <f>AVERAGEIFS(Idade!S:S,Idade!$I:$I,"&lt;="&amp;EOMONTH(Idade!$I$3+360,0),Idade!$AW:$AW,Dados!$W1)</f>
        <v>0</v>
      </c>
      <c r="X75" s="15">
        <f>AVERAGEIFS(Idade!S:S,Idade!$I:$I,"&lt;="&amp;EOMONTH(Idade!$I$3+360,0),Idade!$AW:$AW,Dados!$X1)</f>
        <v>0</v>
      </c>
      <c r="Y75" s="15">
        <f>AVERAGEIFS(Idade!S:S,Idade!$I:$I,"&lt;="&amp;EOMONTH(Idade!$I$3+360,0),Idade!$AW:$AW,Dados!$Y1)</f>
        <v>0</v>
      </c>
      <c r="Z75" s="15">
        <f>AVERAGEIFS(Idade!S:S,Idade!$I:$I,"&lt;="&amp;EOMONTH(Idade!$I$3+360,0),Idade!$AW:$AW,Dados!$Z1)</f>
        <v>0</v>
      </c>
      <c r="AA75" s="15">
        <f>AVERAGEIFS(Idade!S:S,Idade!$I:$I,"&lt;="&amp;EOMONTH(Idade!$I$3+360,0),Idade!$AW:$AW,Dados!$AA1)</f>
        <v>0</v>
      </c>
      <c r="AB75" s="15">
        <f>AVERAGEIFS(Idade!S:S,Idade!$I:$I,"&lt;="&amp;EOMONTH(Idade!$I$3+360,0),Idade!$AW:$AW,Dados!$AB1)</f>
        <v>0</v>
      </c>
      <c r="AC75" s="15">
        <f>AVERAGEIFS(Idade!S:S,Idade!$I:$I,"&lt;="&amp;EOMONTH(Idade!$I$3+360,0),Idade!$AW:$AW,Dados!$AC1)</f>
        <v>0</v>
      </c>
      <c r="AD75" s="15">
        <f>AVERAGEIFS(Idade!S:S,Idade!$I:$I,"&lt;="&amp;EOMONTH(Idade!$I$3+360,0),Idade!$AW:$AW,Dados!$AD1)</f>
        <v>0</v>
      </c>
      <c r="AE75" s="15">
        <f>AVERAGEIFS(Idade!S:S,Idade!$I:$I,"&lt;="&amp;EOMONTH(Idade!$I$3+360,0),Idade!$AW:$AW,Dados!$AE1)</f>
        <v>0</v>
      </c>
      <c r="AF75" s="15">
        <f>AVERAGEIFS(Idade!S:S,Idade!$I:$I,"&lt;="&amp;EOMONTH(Idade!$I$3+360,0),Idade!$AW:$AW,Dados!$AF1)</f>
        <v>0</v>
      </c>
      <c r="AG75" s="15">
        <f>AVERAGEIFS(Idade!S:S,Idade!$I:$I,"&lt;="&amp;EOMONTH(Idade!$I$3+360,0),Idade!$AW:$AW,Dados!$AG1)</f>
        <v>0</v>
      </c>
      <c r="AH75" s="15">
        <f>AVERAGEIFS(Idade!S:S,Idade!$I:$I,"&lt;="&amp;EOMONTH(Idade!$I$3+360,0),Idade!$AW:$AW,Dados!$AH1)</f>
        <v>0</v>
      </c>
      <c r="AI75" s="15">
        <f>AVERAGEIFS(Idade!S:S,Idade!$I:$I,"&lt;="&amp;EOMONTH(Idade!$I$3+360,0),Idade!$AW:$AW,Dados!$AI1)</f>
        <v>0</v>
      </c>
      <c r="AJ75" s="15">
        <f>AVERAGEIFS(Idade!S:S,Idade!$I:$I,"&lt;="&amp;EOMONTH(Idade!$I$3+360,0),Idade!$AW:$AW,Dados!$AJ1)</f>
        <v>0</v>
      </c>
      <c r="AK75" s="33">
        <f>AVERAGEIFS(Idade!S:S,Idade!$I:$I,"&lt;="&amp;EOMONTH(Idade!$I$3+360,0),Idade!$AW:$AW,Dados!$AK1)</f>
        <v>0</v>
      </c>
      <c r="AL75" s="15">
        <f>AVERAGEIFS(Idade!S:S,Idade!$I:$I,"&lt;="&amp;EOMONTH(Idade!$I$3+360,0),Idade!$AW:$AW,Dados!$AL1)</f>
        <v>0</v>
      </c>
      <c r="AM75" s="15">
        <f>AVERAGEIFS(Idade!S:S,Idade!$I:$I,"&lt;="&amp;EOMONTH(Idade!$I$3+360,0),Idade!$AW:$AW,Dados!$AM1)</f>
        <v>0</v>
      </c>
      <c r="AN75" s="15">
        <f>AVERAGEIFS(Idade!S:S,Idade!$I:$I,"&lt;="&amp;EOMONTH(Idade!$I$3+360,0),Idade!$AW:$AW,Dados!$AN1)</f>
        <v>0</v>
      </c>
      <c r="AO75" s="15">
        <f>AVERAGEIFS(Idade!S:S,Idade!$I:$I,"&lt;="&amp;EOMONTH(Idade!$I$3+360,0),Idade!$AW:$AW,Dados!$AO1)</f>
        <v>0</v>
      </c>
      <c r="AP75" s="15">
        <f>AVERAGEIFS(Idade!S:S,Idade!$I:$I,"&lt;="&amp;EOMONTH(Idade!$I$3+360,0),Idade!$AW:$AW,Dados!$AP1)</f>
        <v>0</v>
      </c>
      <c r="AQ75" s="33">
        <f>AVERAGEIFS(Idade!S:S,Idade!$I:$I,"&lt;="&amp;EOMONTH(Idade!$I$3+360,0),Idade!$AW:$AW,Dados!$AQ1)</f>
        <v>0</v>
      </c>
      <c r="AR75" s="15">
        <f>AVERAGEIFS(Idade!S:S,Idade!$I:$I,"&lt;="&amp;EOMONTH(Idade!$I$3+360,0),Idade!$AW:$AW,Dados!$AR1)</f>
        <v>0</v>
      </c>
      <c r="AS75" s="15">
        <f>AVERAGEIFS(Idade!S:S,Idade!$I:$I,"&lt;="&amp;EOMONTH(Idade!$I$3+360,0),Idade!$AW:$AW,Dados!$AS1)</f>
        <v>0</v>
      </c>
      <c r="AT75" s="15">
        <f>AVERAGEIFS(Idade!S:S,Idade!$I:$I,"&lt;="&amp;EOMONTH(Idade!$I$3+360,0),Idade!$AW:$AW,Dados!$AT1)</f>
        <v>0</v>
      </c>
      <c r="AU75" s="15">
        <f>AVERAGEIFS(Idade!S:S,Idade!$I:$I,"&lt;="&amp;EOMONTH(Idade!$I$3+360,0),Idade!$AW:$AW,Dados!$AU1)</f>
        <v>0</v>
      </c>
      <c r="AV75" s="15">
        <f>AVERAGEIFS(Idade!S:S,Idade!$I:$I,"&lt;="&amp;EOMONTH(Idade!$I$3+360,0),Idade!$AW:$AW,Dados!$AV1)</f>
        <v>0</v>
      </c>
      <c r="AW75" s="15">
        <f>AVERAGEIFS(Idade!S:S,Idade!$I:$I,"&lt;="&amp;EOMONTH(Idade!$I$3+360,0),Idade!$AW:$AW,Dados!$AW1)</f>
        <v>0</v>
      </c>
      <c r="AX75" s="15">
        <f>AVERAGEIFS(Idade!S:S,Idade!$I:$I,"&lt;="&amp;EOMONTH(Idade!$I$3+360,0),Idade!$AW:$AW,Dados!$AX1)</f>
        <v>0</v>
      </c>
      <c r="AY75" s="15">
        <f>AVERAGEIFS(Idade!S:S,Idade!$I:$I,"&lt;="&amp;EOMONTH(Idade!$I$3+360,0),Idade!$AW:$AW,Dados!$AY1)</f>
        <v>0</v>
      </c>
      <c r="AZ75" s="15">
        <f>AVERAGEIFS(Idade!S:S,Idade!$I:$I,"&lt;="&amp;EOMONTH(Idade!$I$3+360,0),Idade!$AW:$AW,Dados!$AZ1)</f>
        <v>0</v>
      </c>
      <c r="BA75" s="15">
        <f>AVERAGEIFS(Idade!S:S,Idade!$I:$I,"&lt;="&amp;EOMONTH(Idade!$I$3+360,0),Idade!$AW:$AW,Dados!$BA1)</f>
        <v>0</v>
      </c>
      <c r="BB75" s="15">
        <f>AVERAGEIFS(Idade!S:S,Idade!$I:$I,"&lt;="&amp;EOMONTH(Idade!$I$3+360,0),Idade!$AW:$AW,Dados!$BB1)</f>
        <v>0</v>
      </c>
      <c r="BC75" s="15">
        <f>AVERAGEIFS(Idade!S:S,Idade!$I:$I,"&lt;="&amp;EOMONTH(Idade!$I$3+360,0),Idade!$AW:$AW,Dados!$BC1)</f>
        <v>0</v>
      </c>
      <c r="BD75" s="15" t="e">
        <f>AVERAGEIFS(Idade!S:S,Idade!$I:$I,"&lt;="&amp;EOMONTH(Idade!$I$3+360,0),Idade!$AW:$AW,Dados!$BD1)</f>
        <v>#DIV/0!</v>
      </c>
      <c r="BF75" s="15" t="e">
        <f>AVERAGEIFS(Idade!S:S,Idade!$I:$I,"&gt;="&amp;BF1,Idade!$I:$I,"&lt;="&amp;EOMONTH($BF1,0))</f>
        <v>#DIV/0!</v>
      </c>
      <c r="BG75" s="15" t="e">
        <f>AVERAGEIFS(Idade!S:S,Idade!$I:$I,"&gt;="&amp;BG1,Idade!$I:$I,"&lt;="&amp;EOMONTH($BG1,0))</f>
        <v>#DIV/0!</v>
      </c>
      <c r="BH75" s="15" t="e">
        <f>AVERAGEIFS(Idade!S:S,Idade!$I:$I,"&gt;="&amp;BH1,Idade!$I:$I,"&lt;="&amp;EOMONTH($BH1,0))</f>
        <v>#DIV/0!</v>
      </c>
      <c r="BI75" s="15" t="e">
        <f>AVERAGEIFS(Idade!S:S,Idade!$I:$I,"&gt;="&amp;BI1,Idade!$I:$I,"&lt;="&amp;EOMONTH($BI1,0))</f>
        <v>#DIV/0!</v>
      </c>
      <c r="BJ75" s="15" t="e">
        <f>AVERAGEIFS(Idade!S:S,Idade!$I:$I,"&gt;="&amp;BJ1,Idade!$I:$I,"&lt;="&amp;EOMONTH($BJ1,0))</f>
        <v>#DIV/0!</v>
      </c>
      <c r="BK75" s="15" t="e">
        <f>AVERAGEIFS(Idade!S:S,Idade!$I:$I,"&gt;="&amp;BK1,Idade!$I:$I,"&lt;="&amp;EOMONTH($BK1,0))</f>
        <v>#DIV/0!</v>
      </c>
      <c r="BL75" s="15" t="e">
        <f>AVERAGEIFS(Idade!S:S,Idade!$I:$I,"&gt;="&amp;BL1,Idade!$I:$I,"&lt;="&amp;EOMONTH($BL1,0))</f>
        <v>#DIV/0!</v>
      </c>
      <c r="BM75" s="15" t="e">
        <f>AVERAGEIFS(Idade!S:S,Idade!$I:$I,"&gt;="&amp;BM1,Idade!$I:$I,"&lt;="&amp;EOMONTH($BM1,0))</f>
        <v>#DIV/0!</v>
      </c>
      <c r="BN75" s="15" t="e">
        <f>AVERAGEIFS(Idade!S:S,Idade!$I:$I,"&gt;="&amp;BN1,Idade!$I:$I,"&lt;="&amp;EOMONTH($BN1,0))</f>
        <v>#DIV/0!</v>
      </c>
      <c r="BO75" s="15" t="e">
        <f>AVERAGEIFS(Idade!S:S,Idade!$I:$I,"&gt;="&amp;BO1,Idade!$I:$I,"&lt;="&amp;EOMONTH($BO1,0))</f>
        <v>#DIV/0!</v>
      </c>
      <c r="BP75" s="15" t="e">
        <f>AVERAGEIFS(Idade!S:S,Idade!$I:$I,"&gt;="&amp;BP1,Idade!$I:$I,"&lt;="&amp;EOMONTH($BP1,0))</f>
        <v>#DIV/0!</v>
      </c>
      <c r="BQ75" s="15" t="e">
        <f>AVERAGEIFS(Idade!S:S,Idade!$I:$I,"&gt;="&amp;BQ1,Idade!$I:$I,"&lt;="&amp;EOMONTH($BQ1,0))</f>
        <v>#DIV/0!</v>
      </c>
    </row>
    <row r="76" spans="1:69" outlineLevel="1" x14ac:dyDescent="0.15">
      <c r="A76" s="12" t="s">
        <v>52</v>
      </c>
      <c r="B76" s="14" t="str">
        <f>OvoTotal!T2</f>
        <v>SJ F3 821 R</v>
      </c>
      <c r="C76" s="15">
        <f>AVERAGEIFS(Idade!T:T,Idade!$I:$I,"&lt;="&amp;EOMONTH(Idade!$I$3+360,0),Idade!$AW:$AW,Dados!$C1)</f>
        <v>0</v>
      </c>
      <c r="D76" s="15">
        <f>AVERAGEIFS(Idade!T:T,Idade!$I:$I,"&lt;="&amp;EOMONTH(Idade!$I$3+360,0),Idade!$AW:$AW,Dados!$D1)</f>
        <v>0</v>
      </c>
      <c r="E76" s="15">
        <f>AVERAGEIFS(Idade!T:T,Idade!$I:$I,"&lt;="&amp;EOMONTH(Idade!$I$3+360,0),Idade!$AW:$AW,Dados!$E1)</f>
        <v>0</v>
      </c>
      <c r="F76" s="15">
        <f>AVERAGEIFS(Idade!T:T,Idade!$I:$I,"&lt;="&amp;EOMONTH(Idade!$I$3+360,0),Idade!$AW:$AW,Dados!$F1)</f>
        <v>0</v>
      </c>
      <c r="G76" s="15">
        <f>AVERAGEIFS(Idade!T:T,Idade!$I:$I,"&lt;="&amp;EOMONTH(Idade!$I$3+360,0),Idade!$AW:$AW,Dados!$G1)</f>
        <v>0</v>
      </c>
      <c r="H76" s="15">
        <f>AVERAGEIFS(Idade!T:T,Idade!$I:$I,"&lt;="&amp;EOMONTH(Idade!$I$3+360,0),Idade!$AW:$AW,Dados!$H1)</f>
        <v>0</v>
      </c>
      <c r="I76" s="15">
        <f>AVERAGEIFS(Idade!T:T,Idade!$I:$I,"&lt;="&amp;EOMONTH(Idade!$I$3+360,0),Idade!$AW:$AW,Dados!$I1)</f>
        <v>0</v>
      </c>
      <c r="J76" s="15">
        <f>AVERAGEIFS(Idade!T:T,Idade!$I:$I,"&lt;="&amp;EOMONTH(Idade!$I$3+360,0),Idade!$AW:$AW,Dados!$J1)</f>
        <v>0</v>
      </c>
      <c r="K76" s="15">
        <f>AVERAGEIFS(Idade!T:T,Idade!$I:$I,"&lt;="&amp;EOMONTH(Idade!$I$3+360,0),Idade!$AW:$AW,Dados!$K1)</f>
        <v>0</v>
      </c>
      <c r="L76" s="15">
        <f>AVERAGEIFS(Idade!T:T,Idade!$I:$I,"&lt;="&amp;EOMONTH(Idade!$I$3+360,0),Idade!$AW:$AW,Dados!$L1)</f>
        <v>0</v>
      </c>
      <c r="M76" s="15">
        <f>AVERAGEIFS(Idade!T:T,Idade!$I:$I,"&lt;="&amp;EOMONTH(Idade!$I$3+360,0),Idade!$AW:$AW,Dados!$M1)</f>
        <v>0</v>
      </c>
      <c r="N76" s="15">
        <f>AVERAGEIFS(Idade!T:T,Idade!$I:$I,"&lt;="&amp;EOMONTH(Idade!$I$3+360,0),Idade!$AW:$AW,Dados!$N1)</f>
        <v>0</v>
      </c>
      <c r="O76" s="15">
        <f>AVERAGEIFS(Idade!T:T,Idade!$I:$I,"&lt;="&amp;EOMONTH(Idade!$I$3+360,0),Idade!$AW:$AW,Dados!$O1)</f>
        <v>0</v>
      </c>
      <c r="P76" s="15">
        <f>AVERAGEIFS(Idade!T:T,Idade!$I:$I,"&lt;="&amp;EOMONTH(Idade!$I$3+360,0),Idade!$AW:$AW,Dados!$P1)</f>
        <v>0</v>
      </c>
      <c r="Q76" s="15">
        <f>AVERAGEIFS(Idade!T:T,Idade!$I:$I,"&lt;="&amp;EOMONTH(Idade!$I$3+360,0),Idade!$AW:$AW,Dados!$Q1)</f>
        <v>0</v>
      </c>
      <c r="R76" s="15">
        <f>AVERAGEIFS(Idade!T:T,Idade!$I:$I,"&lt;="&amp;EOMONTH(Idade!$I$3+360,0),Idade!$AW:$AW,Dados!$R1)</f>
        <v>0</v>
      </c>
      <c r="S76" s="15">
        <f>AVERAGEIFS(Idade!T:T,Idade!$I:$I,"&lt;="&amp;EOMONTH(Idade!$I$3+360,0),Idade!$AW:$AW,Dados!$S1)</f>
        <v>22</v>
      </c>
      <c r="T76" s="15">
        <f>AVERAGEIFS(Idade!T:T,Idade!$I:$I,"&lt;="&amp;EOMONTH(Idade!$I$3+360,0),Idade!$AW:$AW,Dados!$T1)</f>
        <v>23</v>
      </c>
      <c r="U76" s="15">
        <f>AVERAGEIFS(Idade!T:T,Idade!$I:$I,"&lt;="&amp;EOMONTH(Idade!$I$3+360,0),Idade!$AW:$AW,Dados!$U1)</f>
        <v>24</v>
      </c>
      <c r="V76" s="15">
        <f>AVERAGEIFS(Idade!T:T,Idade!$I:$I,"&lt;="&amp;EOMONTH(Idade!$I$3+360,0),Idade!$AW:$AW,Dados!$V1)</f>
        <v>25</v>
      </c>
      <c r="W76" s="15">
        <f>AVERAGEIFS(Idade!T:T,Idade!$I:$I,"&lt;="&amp;EOMONTH(Idade!$I$3+360,0),Idade!$AW:$AW,Dados!$W1)</f>
        <v>26</v>
      </c>
      <c r="X76" s="15">
        <f>AVERAGEIFS(Idade!T:T,Idade!$I:$I,"&lt;="&amp;EOMONTH(Idade!$I$3+360,0),Idade!$AW:$AW,Dados!$X1)</f>
        <v>27</v>
      </c>
      <c r="Y76" s="15">
        <f>AVERAGEIFS(Idade!T:T,Idade!$I:$I,"&lt;="&amp;EOMONTH(Idade!$I$3+360,0),Idade!$AW:$AW,Dados!$Y1)</f>
        <v>28</v>
      </c>
      <c r="Z76" s="15">
        <f>AVERAGEIFS(Idade!T:T,Idade!$I:$I,"&lt;="&amp;EOMONTH(Idade!$I$3+360,0),Idade!$AW:$AW,Dados!$Z1)</f>
        <v>29</v>
      </c>
      <c r="AA76" s="15">
        <f>AVERAGEIFS(Idade!T:T,Idade!$I:$I,"&lt;="&amp;EOMONTH(Idade!$I$3+360,0),Idade!$AW:$AW,Dados!$AA1)</f>
        <v>30</v>
      </c>
      <c r="AB76" s="15">
        <f>AVERAGEIFS(Idade!T:T,Idade!$I:$I,"&lt;="&amp;EOMONTH(Idade!$I$3+360,0),Idade!$AW:$AW,Dados!$AB1)</f>
        <v>31</v>
      </c>
      <c r="AC76" s="15">
        <f>AVERAGEIFS(Idade!T:T,Idade!$I:$I,"&lt;="&amp;EOMONTH(Idade!$I$3+360,0),Idade!$AW:$AW,Dados!$AC1)</f>
        <v>32</v>
      </c>
      <c r="AD76" s="15">
        <f>AVERAGEIFS(Idade!T:T,Idade!$I:$I,"&lt;="&amp;EOMONTH(Idade!$I$3+360,0),Idade!$AW:$AW,Dados!$AD1)</f>
        <v>33</v>
      </c>
      <c r="AE76" s="15">
        <f>AVERAGEIFS(Idade!T:T,Idade!$I:$I,"&lt;="&amp;EOMONTH(Idade!$I$3+360,0),Idade!$AW:$AW,Dados!$AE1)</f>
        <v>34</v>
      </c>
      <c r="AF76" s="15">
        <f>AVERAGEIFS(Idade!T:T,Idade!$I:$I,"&lt;="&amp;EOMONTH(Idade!$I$3+360,0),Idade!$AW:$AW,Dados!$AF1)</f>
        <v>35</v>
      </c>
      <c r="AG76" s="15">
        <f>AVERAGEIFS(Idade!T:T,Idade!$I:$I,"&lt;="&amp;EOMONTH(Idade!$I$3+360,0),Idade!$AW:$AW,Dados!$AG1)</f>
        <v>36</v>
      </c>
      <c r="AH76" s="15">
        <f>AVERAGEIFS(Idade!T:T,Idade!$I:$I,"&lt;="&amp;EOMONTH(Idade!$I$3+360,0),Idade!$AW:$AW,Dados!$AH1)</f>
        <v>37</v>
      </c>
      <c r="AI76" s="15">
        <f>AVERAGEIFS(Idade!T:T,Idade!$I:$I,"&lt;="&amp;EOMONTH(Idade!$I$3+360,0),Idade!$AW:$AW,Dados!$AI1)</f>
        <v>38</v>
      </c>
      <c r="AJ76" s="15">
        <f>AVERAGEIFS(Idade!T:T,Idade!$I:$I,"&lt;="&amp;EOMONTH(Idade!$I$3+360,0),Idade!$AW:$AW,Dados!$AJ1)</f>
        <v>39</v>
      </c>
      <c r="AK76" s="33">
        <f>AVERAGEIFS(Idade!T:T,Idade!$I:$I,"&lt;="&amp;EOMONTH(Idade!$I$3+360,0),Idade!$AW:$AW,Dados!$AK1)</f>
        <v>40</v>
      </c>
      <c r="AL76" s="15">
        <f>AVERAGEIFS(Idade!T:T,Idade!$I:$I,"&lt;="&amp;EOMONTH(Idade!$I$3+360,0),Idade!$AW:$AW,Dados!$AL1)</f>
        <v>41</v>
      </c>
      <c r="AM76" s="15">
        <f>AVERAGEIFS(Idade!T:T,Idade!$I:$I,"&lt;="&amp;EOMONTH(Idade!$I$3+360,0),Idade!$AW:$AW,Dados!$AM1)</f>
        <v>42</v>
      </c>
      <c r="AN76" s="15">
        <f>AVERAGEIFS(Idade!T:T,Idade!$I:$I,"&lt;="&amp;EOMONTH(Idade!$I$3+360,0),Idade!$AW:$AW,Dados!$AN1)</f>
        <v>43</v>
      </c>
      <c r="AO76" s="15">
        <f>AVERAGEIFS(Idade!T:T,Idade!$I:$I,"&lt;="&amp;EOMONTH(Idade!$I$3+360,0),Idade!$AW:$AW,Dados!$AO1)</f>
        <v>44</v>
      </c>
      <c r="AP76" s="15">
        <f>AVERAGEIFS(Idade!T:T,Idade!$I:$I,"&lt;="&amp;EOMONTH(Idade!$I$3+360,0),Idade!$AW:$AW,Dados!$AP1)</f>
        <v>45</v>
      </c>
      <c r="AQ76" s="33">
        <f>AVERAGEIFS(Idade!T:T,Idade!$I:$I,"&lt;="&amp;EOMONTH(Idade!$I$3+360,0),Idade!$AW:$AW,Dados!$AQ1)</f>
        <v>46</v>
      </c>
      <c r="AR76" s="15">
        <f>AVERAGEIFS(Idade!T:T,Idade!$I:$I,"&lt;="&amp;EOMONTH(Idade!$I$3+360,0),Idade!$AW:$AW,Dados!$AR1)</f>
        <v>47</v>
      </c>
      <c r="AS76" s="15">
        <f>AVERAGEIFS(Idade!T:T,Idade!$I:$I,"&lt;="&amp;EOMONTH(Idade!$I$3+360,0),Idade!$AW:$AW,Dados!$AS1)</f>
        <v>48</v>
      </c>
      <c r="AT76" s="15">
        <f>AVERAGEIFS(Idade!T:T,Idade!$I:$I,"&lt;="&amp;EOMONTH(Idade!$I$3+360,0),Idade!$AW:$AW,Dados!$AT1)</f>
        <v>49</v>
      </c>
      <c r="AU76" s="15">
        <f>AVERAGEIFS(Idade!T:T,Idade!$I:$I,"&lt;="&amp;EOMONTH(Idade!$I$3+360,0),Idade!$AW:$AW,Dados!$AU1)</f>
        <v>50</v>
      </c>
      <c r="AV76" s="15">
        <f>AVERAGEIFS(Idade!T:T,Idade!$I:$I,"&lt;="&amp;EOMONTH(Idade!$I$3+360,0),Idade!$AW:$AW,Dados!$AV1)</f>
        <v>51</v>
      </c>
      <c r="AW76" s="15">
        <f>AVERAGEIFS(Idade!T:T,Idade!$I:$I,"&lt;="&amp;EOMONTH(Idade!$I$3+360,0),Idade!$AW:$AW,Dados!$AW1)</f>
        <v>52</v>
      </c>
      <c r="AX76" s="15">
        <f>AVERAGEIFS(Idade!T:T,Idade!$I:$I,"&lt;="&amp;EOMONTH(Idade!$I$3+360,0),Idade!$AW:$AW,Dados!$AX1)</f>
        <v>53</v>
      </c>
      <c r="AY76" s="15">
        <f>AVERAGEIFS(Idade!T:T,Idade!$I:$I,"&lt;="&amp;EOMONTH(Idade!$I$3+360,0),Idade!$AW:$AW,Dados!$AY1)</f>
        <v>54</v>
      </c>
      <c r="AZ76" s="15">
        <f>AVERAGEIFS(Idade!T:T,Idade!$I:$I,"&lt;="&amp;EOMONTH(Idade!$I$3+360,0),Idade!$AW:$AW,Dados!$AZ1)</f>
        <v>55</v>
      </c>
      <c r="BA76" s="15">
        <f>AVERAGEIFS(Idade!T:T,Idade!$I:$I,"&lt;="&amp;EOMONTH(Idade!$I$3+360,0),Idade!$AW:$AW,Dados!$BA1)</f>
        <v>56</v>
      </c>
      <c r="BB76" s="15">
        <f>AVERAGEIFS(Idade!T:T,Idade!$I:$I,"&lt;="&amp;EOMONTH(Idade!$I$3+360,0),Idade!$AW:$AW,Dados!$BB1)</f>
        <v>57</v>
      </c>
      <c r="BC76" s="15">
        <f>AVERAGEIFS(Idade!T:T,Idade!$I:$I,"&lt;="&amp;EOMONTH(Idade!$I$3+360,0),Idade!$AW:$AW,Dados!$BC1)</f>
        <v>58</v>
      </c>
      <c r="BD76" s="15" t="e">
        <f>AVERAGEIFS(Idade!T:T,Idade!$I:$I,"&lt;="&amp;EOMONTH(Idade!$I$3+360,0),Idade!$AW:$AW,Dados!$BD1)</f>
        <v>#DIV/0!</v>
      </c>
      <c r="BF76" s="15" t="e">
        <f>AVERAGEIFS(Idade!T:T,Idade!$I:$I,"&gt;="&amp;BF1,Idade!$I:$I,"&lt;="&amp;EOMONTH($BF1,0))</f>
        <v>#DIV/0!</v>
      </c>
      <c r="BG76" s="15" t="e">
        <f>AVERAGEIFS(Idade!T:T,Idade!$I:$I,"&gt;="&amp;BG1,Idade!$I:$I,"&lt;="&amp;EOMONTH($BG1,0))</f>
        <v>#DIV/0!</v>
      </c>
      <c r="BH76" s="15" t="e">
        <f>AVERAGEIFS(Idade!T:T,Idade!$I:$I,"&gt;="&amp;BH1,Idade!$I:$I,"&lt;="&amp;EOMONTH($BH1,0))</f>
        <v>#DIV/0!</v>
      </c>
      <c r="BI76" s="15" t="e">
        <f>AVERAGEIFS(Idade!T:T,Idade!$I:$I,"&gt;="&amp;BI1,Idade!$I:$I,"&lt;="&amp;EOMONTH($BI1,0))</f>
        <v>#DIV/0!</v>
      </c>
      <c r="BJ76" s="15" t="e">
        <f>AVERAGEIFS(Idade!T:T,Idade!$I:$I,"&gt;="&amp;BJ1,Idade!$I:$I,"&lt;="&amp;EOMONTH($BJ1,0))</f>
        <v>#DIV/0!</v>
      </c>
      <c r="BK76" s="15" t="e">
        <f>AVERAGEIFS(Idade!T:T,Idade!$I:$I,"&gt;="&amp;BK1,Idade!$I:$I,"&lt;="&amp;EOMONTH($BK1,0))</f>
        <v>#DIV/0!</v>
      </c>
      <c r="BL76" s="15" t="e">
        <f>AVERAGEIFS(Idade!T:T,Idade!$I:$I,"&gt;="&amp;BL1,Idade!$I:$I,"&lt;="&amp;EOMONTH($BL1,0))</f>
        <v>#DIV/0!</v>
      </c>
      <c r="BM76" s="15" t="e">
        <f>AVERAGEIFS(Idade!T:T,Idade!$I:$I,"&gt;="&amp;BM1,Idade!$I:$I,"&lt;="&amp;EOMONTH($BM1,0))</f>
        <v>#DIV/0!</v>
      </c>
      <c r="BN76" s="15" t="e">
        <f>AVERAGEIFS(Idade!T:T,Idade!$I:$I,"&gt;="&amp;BN1,Idade!$I:$I,"&lt;="&amp;EOMONTH($BN1,0))</f>
        <v>#DIV/0!</v>
      </c>
      <c r="BO76" s="15" t="e">
        <f>AVERAGEIFS(Idade!T:T,Idade!$I:$I,"&gt;="&amp;BO1,Idade!$I:$I,"&lt;="&amp;EOMONTH($BO1,0))</f>
        <v>#DIV/0!</v>
      </c>
      <c r="BP76" s="15" t="e">
        <f>AVERAGEIFS(Idade!T:T,Idade!$I:$I,"&gt;="&amp;BP1,Idade!$I:$I,"&lt;="&amp;EOMONTH($BP1,0))</f>
        <v>#DIV/0!</v>
      </c>
      <c r="BQ76" s="15" t="e">
        <f>AVERAGEIFS(Idade!T:T,Idade!$I:$I,"&gt;="&amp;BQ1,Idade!$I:$I,"&lt;="&amp;EOMONTH($BQ1,0))</f>
        <v>#DIV/0!</v>
      </c>
    </row>
    <row r="77" spans="1:69" outlineLevel="1" x14ac:dyDescent="0.15">
      <c r="A77" s="12" t="s">
        <v>52</v>
      </c>
      <c r="B77" s="14" t="str">
        <f>OvoTotal!U2</f>
        <v>AAA 1 001</v>
      </c>
      <c r="C77" s="15">
        <f>AVERAGEIFS(Idade!U:U,Idade!$I:$I,"&lt;="&amp;EOMONTH(Idade!$I$3+360,0),Idade!$AW:$AW,Dados!$C1)</f>
        <v>0</v>
      </c>
      <c r="D77" s="15">
        <f>AVERAGEIFS(Idade!U:U,Idade!$I:$I,"&lt;="&amp;EOMONTH(Idade!$I$3+360,0),Idade!$AW:$AW,Dados!$D1)</f>
        <v>0</v>
      </c>
      <c r="E77" s="15">
        <f>AVERAGEIFS(Idade!U:U,Idade!$I:$I,"&lt;="&amp;EOMONTH(Idade!$I$3+360,0),Idade!$AW:$AW,Dados!$E1)</f>
        <v>0</v>
      </c>
      <c r="F77" s="15">
        <f>AVERAGEIFS(Idade!U:U,Idade!$I:$I,"&lt;="&amp;EOMONTH(Idade!$I$3+360,0),Idade!$AW:$AW,Dados!$F1)</f>
        <v>0</v>
      </c>
      <c r="G77" s="15">
        <f>AVERAGEIFS(Idade!U:U,Idade!$I:$I,"&lt;="&amp;EOMONTH(Idade!$I$3+360,0),Idade!$AW:$AW,Dados!$G1)</f>
        <v>0</v>
      </c>
      <c r="H77" s="15">
        <f>AVERAGEIFS(Idade!U:U,Idade!$I:$I,"&lt;="&amp;EOMONTH(Idade!$I$3+360,0),Idade!$AW:$AW,Dados!$H1)</f>
        <v>0</v>
      </c>
      <c r="I77" s="15">
        <f>AVERAGEIFS(Idade!U:U,Idade!$I:$I,"&lt;="&amp;EOMONTH(Idade!$I$3+360,0),Idade!$AW:$AW,Dados!$I1)</f>
        <v>0</v>
      </c>
      <c r="J77" s="15">
        <f>AVERAGEIFS(Idade!U:U,Idade!$I:$I,"&lt;="&amp;EOMONTH(Idade!$I$3+360,0),Idade!$AW:$AW,Dados!$J1)</f>
        <v>0</v>
      </c>
      <c r="K77" s="15">
        <f>AVERAGEIFS(Idade!U:U,Idade!$I:$I,"&lt;="&amp;EOMONTH(Idade!$I$3+360,0),Idade!$AW:$AW,Dados!$K1)</f>
        <v>0</v>
      </c>
      <c r="L77" s="15">
        <f>AVERAGEIFS(Idade!U:U,Idade!$I:$I,"&lt;="&amp;EOMONTH(Idade!$I$3+360,0),Idade!$AW:$AW,Dados!$L1)</f>
        <v>0</v>
      </c>
      <c r="M77" s="15">
        <f>AVERAGEIFS(Idade!U:U,Idade!$I:$I,"&lt;="&amp;EOMONTH(Idade!$I$3+360,0),Idade!$AW:$AW,Dados!$M1)</f>
        <v>0</v>
      </c>
      <c r="N77" s="15">
        <f>AVERAGEIFS(Idade!U:U,Idade!$I:$I,"&lt;="&amp;EOMONTH(Idade!$I$3+360,0),Idade!$AW:$AW,Dados!$N1)</f>
        <v>0</v>
      </c>
      <c r="O77" s="15">
        <f>AVERAGEIFS(Idade!U:U,Idade!$I:$I,"&lt;="&amp;EOMONTH(Idade!$I$3+360,0),Idade!$AW:$AW,Dados!$O1)</f>
        <v>0</v>
      </c>
      <c r="P77" s="15">
        <f>AVERAGEIFS(Idade!U:U,Idade!$I:$I,"&lt;="&amp;EOMONTH(Idade!$I$3+360,0),Idade!$AW:$AW,Dados!$P1)</f>
        <v>0</v>
      </c>
      <c r="Q77" s="15">
        <f>AVERAGEIFS(Idade!U:U,Idade!$I:$I,"&lt;="&amp;EOMONTH(Idade!$I$3+360,0),Idade!$AW:$AW,Dados!$Q1)</f>
        <v>0</v>
      </c>
      <c r="R77" s="15">
        <f>AVERAGEIFS(Idade!U:U,Idade!$I:$I,"&lt;="&amp;EOMONTH(Idade!$I$3+360,0),Idade!$AW:$AW,Dados!$R1)</f>
        <v>0</v>
      </c>
      <c r="S77" s="15">
        <f>AVERAGEIFS(Idade!U:U,Idade!$I:$I,"&lt;="&amp;EOMONTH(Idade!$I$3+360,0),Idade!$AW:$AW,Dados!$S1)</f>
        <v>0</v>
      </c>
      <c r="T77" s="15">
        <f>AVERAGEIFS(Idade!U:U,Idade!$I:$I,"&lt;="&amp;EOMONTH(Idade!$I$3+360,0),Idade!$AW:$AW,Dados!$T1)</f>
        <v>0</v>
      </c>
      <c r="U77" s="15">
        <f>AVERAGEIFS(Idade!U:U,Idade!$I:$I,"&lt;="&amp;EOMONTH(Idade!$I$3+360,0),Idade!$AW:$AW,Dados!$U1)</f>
        <v>0</v>
      </c>
      <c r="V77" s="15">
        <f>AVERAGEIFS(Idade!U:U,Idade!$I:$I,"&lt;="&amp;EOMONTH(Idade!$I$3+360,0),Idade!$AW:$AW,Dados!$V1)</f>
        <v>0</v>
      </c>
      <c r="W77" s="15">
        <f>AVERAGEIFS(Idade!U:U,Idade!$I:$I,"&lt;="&amp;EOMONTH(Idade!$I$3+360,0),Idade!$AW:$AW,Dados!$W1)</f>
        <v>0</v>
      </c>
      <c r="X77" s="15">
        <f>AVERAGEIFS(Idade!U:U,Idade!$I:$I,"&lt;="&amp;EOMONTH(Idade!$I$3+360,0),Idade!$AW:$AW,Dados!$X1)</f>
        <v>0</v>
      </c>
      <c r="Y77" s="15">
        <f>AVERAGEIFS(Idade!U:U,Idade!$I:$I,"&lt;="&amp;EOMONTH(Idade!$I$3+360,0),Idade!$AW:$AW,Dados!$Y1)</f>
        <v>0</v>
      </c>
      <c r="Z77" s="15">
        <f>AVERAGEIFS(Idade!U:U,Idade!$I:$I,"&lt;="&amp;EOMONTH(Idade!$I$3+360,0),Idade!$AW:$AW,Dados!$Z1)</f>
        <v>0</v>
      </c>
      <c r="AA77" s="15">
        <f>AVERAGEIFS(Idade!U:U,Idade!$I:$I,"&lt;="&amp;EOMONTH(Idade!$I$3+360,0),Idade!$AW:$AW,Dados!$AA1)</f>
        <v>0</v>
      </c>
      <c r="AB77" s="15">
        <f>AVERAGEIFS(Idade!U:U,Idade!$I:$I,"&lt;="&amp;EOMONTH(Idade!$I$3+360,0),Idade!$AW:$AW,Dados!$AB1)</f>
        <v>0</v>
      </c>
      <c r="AC77" s="15">
        <f>AVERAGEIFS(Idade!U:U,Idade!$I:$I,"&lt;="&amp;EOMONTH(Idade!$I$3+360,0),Idade!$AW:$AW,Dados!$AC1)</f>
        <v>0</v>
      </c>
      <c r="AD77" s="15">
        <f>AVERAGEIFS(Idade!U:U,Idade!$I:$I,"&lt;="&amp;EOMONTH(Idade!$I$3+360,0),Idade!$AW:$AW,Dados!$AD1)</f>
        <v>0</v>
      </c>
      <c r="AE77" s="15">
        <f>AVERAGEIFS(Idade!U:U,Idade!$I:$I,"&lt;="&amp;EOMONTH(Idade!$I$3+360,0),Idade!$AW:$AW,Dados!$AE1)</f>
        <v>0</v>
      </c>
      <c r="AF77" s="15">
        <f>AVERAGEIFS(Idade!U:U,Idade!$I:$I,"&lt;="&amp;EOMONTH(Idade!$I$3+360,0),Idade!$AW:$AW,Dados!$AF1)</f>
        <v>0</v>
      </c>
      <c r="AG77" s="15">
        <f>AVERAGEIFS(Idade!U:U,Idade!$I:$I,"&lt;="&amp;EOMONTH(Idade!$I$3+360,0),Idade!$AW:$AW,Dados!$AG1)</f>
        <v>0</v>
      </c>
      <c r="AH77" s="15">
        <f>AVERAGEIFS(Idade!U:U,Idade!$I:$I,"&lt;="&amp;EOMONTH(Idade!$I$3+360,0),Idade!$AW:$AW,Dados!$AH1)</f>
        <v>0</v>
      </c>
      <c r="AI77" s="15">
        <f>AVERAGEIFS(Idade!U:U,Idade!$I:$I,"&lt;="&amp;EOMONTH(Idade!$I$3+360,0),Idade!$AW:$AW,Dados!$AI1)</f>
        <v>0</v>
      </c>
      <c r="AJ77" s="15">
        <f>AVERAGEIFS(Idade!U:U,Idade!$I:$I,"&lt;="&amp;EOMONTH(Idade!$I$3+360,0),Idade!$AW:$AW,Dados!$AJ1)</f>
        <v>0</v>
      </c>
      <c r="AK77" s="33">
        <f>AVERAGEIFS(Idade!U:U,Idade!$I:$I,"&lt;="&amp;EOMONTH(Idade!$I$3+360,0),Idade!$AW:$AW,Dados!$AK1)</f>
        <v>0</v>
      </c>
      <c r="AL77" s="15">
        <f>AVERAGEIFS(Idade!U:U,Idade!$I:$I,"&lt;="&amp;EOMONTH(Idade!$I$3+360,0),Idade!$AW:$AW,Dados!$AL1)</f>
        <v>0</v>
      </c>
      <c r="AM77" s="15">
        <f>AVERAGEIFS(Idade!U:U,Idade!$I:$I,"&lt;="&amp;EOMONTH(Idade!$I$3+360,0),Idade!$AW:$AW,Dados!$AM1)</f>
        <v>0</v>
      </c>
      <c r="AN77" s="15">
        <f>AVERAGEIFS(Idade!U:U,Idade!$I:$I,"&lt;="&amp;EOMONTH(Idade!$I$3+360,0),Idade!$AW:$AW,Dados!$AN1)</f>
        <v>0</v>
      </c>
      <c r="AO77" s="15">
        <f>AVERAGEIFS(Idade!U:U,Idade!$I:$I,"&lt;="&amp;EOMONTH(Idade!$I$3+360,0),Idade!$AW:$AW,Dados!$AO1)</f>
        <v>0</v>
      </c>
      <c r="AP77" s="15">
        <f>AVERAGEIFS(Idade!U:U,Idade!$I:$I,"&lt;="&amp;EOMONTH(Idade!$I$3+360,0),Idade!$AW:$AW,Dados!$AP1)</f>
        <v>0</v>
      </c>
      <c r="AQ77" s="33">
        <f>AVERAGEIFS(Idade!U:U,Idade!$I:$I,"&lt;="&amp;EOMONTH(Idade!$I$3+360,0),Idade!$AW:$AW,Dados!$AQ1)</f>
        <v>0</v>
      </c>
      <c r="AR77" s="15">
        <f>AVERAGEIFS(Idade!U:U,Idade!$I:$I,"&lt;="&amp;EOMONTH(Idade!$I$3+360,0),Idade!$AW:$AW,Dados!$AR1)</f>
        <v>0</v>
      </c>
      <c r="AS77" s="15">
        <f>AVERAGEIFS(Idade!U:U,Idade!$I:$I,"&lt;="&amp;EOMONTH(Idade!$I$3+360,0),Idade!$AW:$AW,Dados!$AS1)</f>
        <v>0</v>
      </c>
      <c r="AT77" s="15">
        <f>AVERAGEIFS(Idade!U:U,Idade!$I:$I,"&lt;="&amp;EOMONTH(Idade!$I$3+360,0),Idade!$AW:$AW,Dados!$AT1)</f>
        <v>0</v>
      </c>
      <c r="AU77" s="15">
        <f>AVERAGEIFS(Idade!U:U,Idade!$I:$I,"&lt;="&amp;EOMONTH(Idade!$I$3+360,0),Idade!$AW:$AW,Dados!$AU1)</f>
        <v>0</v>
      </c>
      <c r="AV77" s="15">
        <f>AVERAGEIFS(Idade!U:U,Idade!$I:$I,"&lt;="&amp;EOMONTH(Idade!$I$3+360,0),Idade!$AW:$AW,Dados!$AV1)</f>
        <v>0</v>
      </c>
      <c r="AW77" s="15">
        <f>AVERAGEIFS(Idade!U:U,Idade!$I:$I,"&lt;="&amp;EOMONTH(Idade!$I$3+360,0),Idade!$AW:$AW,Dados!$AW1)</f>
        <v>0</v>
      </c>
      <c r="AX77" s="15">
        <f>AVERAGEIFS(Idade!U:U,Idade!$I:$I,"&lt;="&amp;EOMONTH(Idade!$I$3+360,0),Idade!$AW:$AW,Dados!$AX1)</f>
        <v>0</v>
      </c>
      <c r="AY77" s="15">
        <f>AVERAGEIFS(Idade!U:U,Idade!$I:$I,"&lt;="&amp;EOMONTH(Idade!$I$3+360,0),Idade!$AW:$AW,Dados!$AY1)</f>
        <v>0</v>
      </c>
      <c r="AZ77" s="15">
        <f>AVERAGEIFS(Idade!U:U,Idade!$I:$I,"&lt;="&amp;EOMONTH(Idade!$I$3+360,0),Idade!$AW:$AW,Dados!$AZ1)</f>
        <v>0</v>
      </c>
      <c r="BA77" s="15">
        <f>AVERAGEIFS(Idade!U:U,Idade!$I:$I,"&lt;="&amp;EOMONTH(Idade!$I$3+360,0),Idade!$AW:$AW,Dados!$BA1)</f>
        <v>0</v>
      </c>
      <c r="BB77" s="15">
        <f>AVERAGEIFS(Idade!U:U,Idade!$I:$I,"&lt;="&amp;EOMONTH(Idade!$I$3+360,0),Idade!$AW:$AW,Dados!$BB1)</f>
        <v>0</v>
      </c>
      <c r="BC77" s="15">
        <f>AVERAGEIFS(Idade!U:U,Idade!$I:$I,"&lt;="&amp;EOMONTH(Idade!$I$3+360,0),Idade!$AW:$AW,Dados!$BC1)</f>
        <v>0</v>
      </c>
      <c r="BD77" s="15" t="e">
        <f>AVERAGEIFS(Idade!U:U,Idade!$I:$I,"&lt;="&amp;EOMONTH(Idade!$I$3+360,0),Idade!$AW:$AW,Dados!$BD1)</f>
        <v>#DIV/0!</v>
      </c>
      <c r="BF77" s="15" t="e">
        <f>AVERAGEIFS(Idade!U:U,Idade!$I:$I,"&gt;="&amp;BF1,Idade!$I:$I,"&lt;="&amp;EOMONTH($BF1,0))</f>
        <v>#DIV/0!</v>
      </c>
      <c r="BG77" s="15" t="e">
        <f>AVERAGEIFS(Idade!U:U,Idade!$I:$I,"&gt;="&amp;BG1,Idade!$I:$I,"&lt;="&amp;EOMONTH($BG1,0))</f>
        <v>#DIV/0!</v>
      </c>
      <c r="BH77" s="15" t="e">
        <f>AVERAGEIFS(Idade!U:U,Idade!$I:$I,"&gt;="&amp;BH1,Idade!$I:$I,"&lt;="&amp;EOMONTH($BH1,0))</f>
        <v>#DIV/0!</v>
      </c>
      <c r="BI77" s="15" t="e">
        <f>AVERAGEIFS(Idade!U:U,Idade!$I:$I,"&gt;="&amp;BI1,Idade!$I:$I,"&lt;="&amp;EOMONTH($BI1,0))</f>
        <v>#DIV/0!</v>
      </c>
      <c r="BJ77" s="15" t="e">
        <f>AVERAGEIFS(Idade!U:U,Idade!$I:$I,"&gt;="&amp;BJ1,Idade!$I:$I,"&lt;="&amp;EOMONTH($BJ1,0))</f>
        <v>#DIV/0!</v>
      </c>
      <c r="BK77" s="15" t="e">
        <f>AVERAGEIFS(Idade!U:U,Idade!$I:$I,"&gt;="&amp;BK1,Idade!$I:$I,"&lt;="&amp;EOMONTH($BK1,0))</f>
        <v>#DIV/0!</v>
      </c>
      <c r="BL77" s="15" t="e">
        <f>AVERAGEIFS(Idade!U:U,Idade!$I:$I,"&gt;="&amp;BL1,Idade!$I:$I,"&lt;="&amp;EOMONTH($BL1,0))</f>
        <v>#DIV/0!</v>
      </c>
      <c r="BM77" s="15" t="e">
        <f>AVERAGEIFS(Idade!U:U,Idade!$I:$I,"&gt;="&amp;BM1,Idade!$I:$I,"&lt;="&amp;EOMONTH($BM1,0))</f>
        <v>#DIV/0!</v>
      </c>
      <c r="BN77" s="15" t="e">
        <f>AVERAGEIFS(Idade!U:U,Idade!$I:$I,"&gt;="&amp;BN1,Idade!$I:$I,"&lt;="&amp;EOMONTH($BN1,0))</f>
        <v>#DIV/0!</v>
      </c>
      <c r="BO77" s="15" t="e">
        <f>AVERAGEIFS(Idade!U:U,Idade!$I:$I,"&gt;="&amp;BO1,Idade!$I:$I,"&lt;="&amp;EOMONTH($BO1,0))</f>
        <v>#DIV/0!</v>
      </c>
      <c r="BP77" s="15" t="e">
        <f>AVERAGEIFS(Idade!U:U,Idade!$I:$I,"&gt;="&amp;BP1,Idade!$I:$I,"&lt;="&amp;EOMONTH($BP1,0))</f>
        <v>#DIV/0!</v>
      </c>
      <c r="BQ77" s="15" t="e">
        <f>AVERAGEIFS(Idade!U:U,Idade!$I:$I,"&gt;="&amp;BQ1,Idade!$I:$I,"&lt;="&amp;EOMONTH($BQ1,0))</f>
        <v>#DIV/0!</v>
      </c>
    </row>
    <row r="78" spans="1:69" outlineLevel="1" x14ac:dyDescent="0.15">
      <c r="A78" s="12" t="s">
        <v>52</v>
      </c>
      <c r="B78" s="14" t="str">
        <f>OvoTotal!V2</f>
        <v>AAA 1 001</v>
      </c>
      <c r="C78" s="15">
        <f>AVERAGEIFS(Idade!V:V,Idade!$I:$I,"&lt;="&amp;EOMONTH(Idade!$I$3+360,0),Idade!$AW:$AW,Dados!$C1)</f>
        <v>0</v>
      </c>
      <c r="D78" s="15">
        <f>AVERAGEIFS(Idade!V:V,Idade!$I:$I,"&lt;="&amp;EOMONTH(Idade!$I$3+360,0),Idade!$AW:$AW,Dados!$D1)</f>
        <v>0</v>
      </c>
      <c r="E78" s="15">
        <f>AVERAGEIFS(Idade!V:V,Idade!$I:$I,"&lt;="&amp;EOMONTH(Idade!$I$3+360,0),Idade!$AW:$AW,Dados!$E1)</f>
        <v>0</v>
      </c>
      <c r="F78" s="15">
        <f>AVERAGEIFS(Idade!V:V,Idade!$I:$I,"&lt;="&amp;EOMONTH(Idade!$I$3+360,0),Idade!$AW:$AW,Dados!$F1)</f>
        <v>0</v>
      </c>
      <c r="G78" s="15">
        <f>AVERAGEIFS(Idade!V:V,Idade!$I:$I,"&lt;="&amp;EOMONTH(Idade!$I$3+360,0),Idade!$AW:$AW,Dados!$G1)</f>
        <v>0</v>
      </c>
      <c r="H78" s="15">
        <f>AVERAGEIFS(Idade!V:V,Idade!$I:$I,"&lt;="&amp;EOMONTH(Idade!$I$3+360,0),Idade!$AW:$AW,Dados!$H1)</f>
        <v>0</v>
      </c>
      <c r="I78" s="15">
        <f>AVERAGEIFS(Idade!V:V,Idade!$I:$I,"&lt;="&amp;EOMONTH(Idade!$I$3+360,0),Idade!$AW:$AW,Dados!$I1)</f>
        <v>0</v>
      </c>
      <c r="J78" s="15">
        <f>AVERAGEIFS(Idade!V:V,Idade!$I:$I,"&lt;="&amp;EOMONTH(Idade!$I$3+360,0),Idade!$AW:$AW,Dados!$J1)</f>
        <v>0</v>
      </c>
      <c r="K78" s="15">
        <f>AVERAGEIFS(Idade!V:V,Idade!$I:$I,"&lt;="&amp;EOMONTH(Idade!$I$3+360,0),Idade!$AW:$AW,Dados!$K1)</f>
        <v>0</v>
      </c>
      <c r="L78" s="15">
        <f>AVERAGEIFS(Idade!V:V,Idade!$I:$I,"&lt;="&amp;EOMONTH(Idade!$I$3+360,0),Idade!$AW:$AW,Dados!$L1)</f>
        <v>0</v>
      </c>
      <c r="M78" s="15">
        <f>AVERAGEIFS(Idade!V:V,Idade!$I:$I,"&lt;="&amp;EOMONTH(Idade!$I$3+360,0),Idade!$AW:$AW,Dados!$M1)</f>
        <v>0</v>
      </c>
      <c r="N78" s="15">
        <f>AVERAGEIFS(Idade!V:V,Idade!$I:$I,"&lt;="&amp;EOMONTH(Idade!$I$3+360,0),Idade!$AW:$AW,Dados!$N1)</f>
        <v>0</v>
      </c>
      <c r="O78" s="15">
        <f>AVERAGEIFS(Idade!V:V,Idade!$I:$I,"&lt;="&amp;EOMONTH(Idade!$I$3+360,0),Idade!$AW:$AW,Dados!$O1)</f>
        <v>0</v>
      </c>
      <c r="P78" s="15">
        <f>AVERAGEIFS(Idade!V:V,Idade!$I:$I,"&lt;="&amp;EOMONTH(Idade!$I$3+360,0),Idade!$AW:$AW,Dados!$P1)</f>
        <v>0</v>
      </c>
      <c r="Q78" s="15">
        <f>AVERAGEIFS(Idade!V:V,Idade!$I:$I,"&lt;="&amp;EOMONTH(Idade!$I$3+360,0),Idade!$AW:$AW,Dados!$Q1)</f>
        <v>0</v>
      </c>
      <c r="R78" s="15">
        <f>AVERAGEIFS(Idade!V:V,Idade!$I:$I,"&lt;="&amp;EOMONTH(Idade!$I$3+360,0),Idade!$AW:$AW,Dados!$R1)</f>
        <v>0</v>
      </c>
      <c r="S78" s="15">
        <f>AVERAGEIFS(Idade!V:V,Idade!$I:$I,"&lt;="&amp;EOMONTH(Idade!$I$3+360,0),Idade!$AW:$AW,Dados!$S1)</f>
        <v>0</v>
      </c>
      <c r="T78" s="15">
        <f>AVERAGEIFS(Idade!V:V,Idade!$I:$I,"&lt;="&amp;EOMONTH(Idade!$I$3+360,0),Idade!$AW:$AW,Dados!$T1)</f>
        <v>0</v>
      </c>
      <c r="U78" s="15">
        <f>AVERAGEIFS(Idade!V:V,Idade!$I:$I,"&lt;="&amp;EOMONTH(Idade!$I$3+360,0),Idade!$AW:$AW,Dados!$U1)</f>
        <v>0</v>
      </c>
      <c r="V78" s="15">
        <f>AVERAGEIFS(Idade!V:V,Idade!$I:$I,"&lt;="&amp;EOMONTH(Idade!$I$3+360,0),Idade!$AW:$AW,Dados!$V1)</f>
        <v>0</v>
      </c>
      <c r="W78" s="15">
        <f>AVERAGEIFS(Idade!V:V,Idade!$I:$I,"&lt;="&amp;EOMONTH(Idade!$I$3+360,0),Idade!$AW:$AW,Dados!$W1)</f>
        <v>0</v>
      </c>
      <c r="X78" s="15">
        <f>AVERAGEIFS(Idade!V:V,Idade!$I:$I,"&lt;="&amp;EOMONTH(Idade!$I$3+360,0),Idade!$AW:$AW,Dados!$X1)</f>
        <v>0</v>
      </c>
      <c r="Y78" s="15">
        <f>AVERAGEIFS(Idade!V:V,Idade!$I:$I,"&lt;="&amp;EOMONTH(Idade!$I$3+360,0),Idade!$AW:$AW,Dados!$Y1)</f>
        <v>0</v>
      </c>
      <c r="Z78" s="15">
        <f>AVERAGEIFS(Idade!V:V,Idade!$I:$I,"&lt;="&amp;EOMONTH(Idade!$I$3+360,0),Idade!$AW:$AW,Dados!$Z1)</f>
        <v>0</v>
      </c>
      <c r="AA78" s="15">
        <f>AVERAGEIFS(Idade!V:V,Idade!$I:$I,"&lt;="&amp;EOMONTH(Idade!$I$3+360,0),Idade!$AW:$AW,Dados!$AA1)</f>
        <v>0</v>
      </c>
      <c r="AB78" s="15">
        <f>AVERAGEIFS(Idade!V:V,Idade!$I:$I,"&lt;="&amp;EOMONTH(Idade!$I$3+360,0),Idade!$AW:$AW,Dados!$AB1)</f>
        <v>0</v>
      </c>
      <c r="AC78" s="15">
        <f>AVERAGEIFS(Idade!V:V,Idade!$I:$I,"&lt;="&amp;EOMONTH(Idade!$I$3+360,0),Idade!$AW:$AW,Dados!$AC1)</f>
        <v>0</v>
      </c>
      <c r="AD78" s="15">
        <f>AVERAGEIFS(Idade!V:V,Idade!$I:$I,"&lt;="&amp;EOMONTH(Idade!$I$3+360,0),Idade!$AW:$AW,Dados!$AD1)</f>
        <v>0</v>
      </c>
      <c r="AE78" s="15">
        <f>AVERAGEIFS(Idade!V:V,Idade!$I:$I,"&lt;="&amp;EOMONTH(Idade!$I$3+360,0),Idade!$AW:$AW,Dados!$AE1)</f>
        <v>0</v>
      </c>
      <c r="AF78" s="15">
        <f>AVERAGEIFS(Idade!V:V,Idade!$I:$I,"&lt;="&amp;EOMONTH(Idade!$I$3+360,0),Idade!$AW:$AW,Dados!$AF1)</f>
        <v>0</v>
      </c>
      <c r="AG78" s="15">
        <f>AVERAGEIFS(Idade!V:V,Idade!$I:$I,"&lt;="&amp;EOMONTH(Idade!$I$3+360,0),Idade!$AW:$AW,Dados!$AG1)</f>
        <v>0</v>
      </c>
      <c r="AH78" s="15">
        <f>AVERAGEIFS(Idade!V:V,Idade!$I:$I,"&lt;="&amp;EOMONTH(Idade!$I$3+360,0),Idade!$AW:$AW,Dados!$AH1)</f>
        <v>0</v>
      </c>
      <c r="AI78" s="15">
        <f>AVERAGEIFS(Idade!V:V,Idade!$I:$I,"&lt;="&amp;EOMONTH(Idade!$I$3+360,0),Idade!$AW:$AW,Dados!$AI1)</f>
        <v>0</v>
      </c>
      <c r="AJ78" s="15">
        <f>AVERAGEIFS(Idade!V:V,Idade!$I:$I,"&lt;="&amp;EOMONTH(Idade!$I$3+360,0),Idade!$AW:$AW,Dados!$AJ1)</f>
        <v>0</v>
      </c>
      <c r="AK78" s="33">
        <f>AVERAGEIFS(Idade!V:V,Idade!$I:$I,"&lt;="&amp;EOMONTH(Idade!$I$3+360,0),Idade!$AW:$AW,Dados!$AK1)</f>
        <v>0</v>
      </c>
      <c r="AL78" s="15">
        <f>AVERAGEIFS(Idade!V:V,Idade!$I:$I,"&lt;="&amp;EOMONTH(Idade!$I$3+360,0),Idade!$AW:$AW,Dados!$AL1)</f>
        <v>0</v>
      </c>
      <c r="AM78" s="15">
        <f>AVERAGEIFS(Idade!V:V,Idade!$I:$I,"&lt;="&amp;EOMONTH(Idade!$I$3+360,0),Idade!$AW:$AW,Dados!$AM1)</f>
        <v>0</v>
      </c>
      <c r="AN78" s="15">
        <f>AVERAGEIFS(Idade!V:V,Idade!$I:$I,"&lt;="&amp;EOMONTH(Idade!$I$3+360,0),Idade!$AW:$AW,Dados!$AN1)</f>
        <v>0</v>
      </c>
      <c r="AO78" s="15">
        <f>AVERAGEIFS(Idade!V:V,Idade!$I:$I,"&lt;="&amp;EOMONTH(Idade!$I$3+360,0),Idade!$AW:$AW,Dados!$AO1)</f>
        <v>0</v>
      </c>
      <c r="AP78" s="15">
        <f>AVERAGEIFS(Idade!V:V,Idade!$I:$I,"&lt;="&amp;EOMONTH(Idade!$I$3+360,0),Idade!$AW:$AW,Dados!$AP1)</f>
        <v>0</v>
      </c>
      <c r="AQ78" s="33">
        <f>AVERAGEIFS(Idade!V:V,Idade!$I:$I,"&lt;="&amp;EOMONTH(Idade!$I$3+360,0),Idade!$AW:$AW,Dados!$AQ1)</f>
        <v>0</v>
      </c>
      <c r="AR78" s="15">
        <f>AVERAGEIFS(Idade!V:V,Idade!$I:$I,"&lt;="&amp;EOMONTH(Idade!$I$3+360,0),Idade!$AW:$AW,Dados!$AR1)</f>
        <v>0</v>
      </c>
      <c r="AS78" s="15">
        <f>AVERAGEIFS(Idade!V:V,Idade!$I:$I,"&lt;="&amp;EOMONTH(Idade!$I$3+360,0),Idade!$AW:$AW,Dados!$AS1)</f>
        <v>0</v>
      </c>
      <c r="AT78" s="15">
        <f>AVERAGEIFS(Idade!V:V,Idade!$I:$I,"&lt;="&amp;EOMONTH(Idade!$I$3+360,0),Idade!$AW:$AW,Dados!$AT1)</f>
        <v>0</v>
      </c>
      <c r="AU78" s="15">
        <f>AVERAGEIFS(Idade!V:V,Idade!$I:$I,"&lt;="&amp;EOMONTH(Idade!$I$3+360,0),Idade!$AW:$AW,Dados!$AU1)</f>
        <v>0</v>
      </c>
      <c r="AV78" s="15">
        <f>AVERAGEIFS(Idade!V:V,Idade!$I:$I,"&lt;="&amp;EOMONTH(Idade!$I$3+360,0),Idade!$AW:$AW,Dados!$AV1)</f>
        <v>0</v>
      </c>
      <c r="AW78" s="15">
        <f>AVERAGEIFS(Idade!V:V,Idade!$I:$I,"&lt;="&amp;EOMONTH(Idade!$I$3+360,0),Idade!$AW:$AW,Dados!$AW1)</f>
        <v>0</v>
      </c>
      <c r="AX78" s="15">
        <f>AVERAGEIFS(Idade!V:V,Idade!$I:$I,"&lt;="&amp;EOMONTH(Idade!$I$3+360,0),Idade!$AW:$AW,Dados!$AX1)</f>
        <v>0</v>
      </c>
      <c r="AY78" s="15">
        <f>AVERAGEIFS(Idade!V:V,Idade!$I:$I,"&lt;="&amp;EOMONTH(Idade!$I$3+360,0),Idade!$AW:$AW,Dados!$AY1)</f>
        <v>0</v>
      </c>
      <c r="AZ78" s="15">
        <f>AVERAGEIFS(Idade!V:V,Idade!$I:$I,"&lt;="&amp;EOMONTH(Idade!$I$3+360,0),Idade!$AW:$AW,Dados!$AZ1)</f>
        <v>0</v>
      </c>
      <c r="BA78" s="15">
        <f>AVERAGEIFS(Idade!V:V,Idade!$I:$I,"&lt;="&amp;EOMONTH(Idade!$I$3+360,0),Idade!$AW:$AW,Dados!$BA1)</f>
        <v>0</v>
      </c>
      <c r="BB78" s="15">
        <f>AVERAGEIFS(Idade!V:V,Idade!$I:$I,"&lt;="&amp;EOMONTH(Idade!$I$3+360,0),Idade!$AW:$AW,Dados!$BB1)</f>
        <v>0</v>
      </c>
      <c r="BC78" s="15">
        <f>AVERAGEIFS(Idade!V:V,Idade!$I:$I,"&lt;="&amp;EOMONTH(Idade!$I$3+360,0),Idade!$AW:$AW,Dados!$BC1)</f>
        <v>0</v>
      </c>
      <c r="BD78" s="15" t="e">
        <f>AVERAGEIFS(Idade!V:V,Idade!$I:$I,"&lt;="&amp;EOMONTH(Idade!$I$3+360,0),Idade!$AW:$AW,Dados!$BD1)</f>
        <v>#DIV/0!</v>
      </c>
      <c r="BF78" s="15" t="e">
        <f>AVERAGEIFS(Idade!V:V,Idade!$I:$I,"&gt;="&amp;BF1,Idade!$I:$I,"&lt;="&amp;EOMONTH($BF1,0))</f>
        <v>#DIV/0!</v>
      </c>
      <c r="BG78" s="15" t="e">
        <f>AVERAGEIFS(Idade!V:V,Idade!$I:$I,"&gt;="&amp;BG1,Idade!$I:$I,"&lt;="&amp;EOMONTH($BG1,0))</f>
        <v>#DIV/0!</v>
      </c>
      <c r="BH78" s="15" t="e">
        <f>AVERAGEIFS(Idade!V:V,Idade!$I:$I,"&gt;="&amp;BH1,Idade!$I:$I,"&lt;="&amp;EOMONTH($BH1,0))</f>
        <v>#DIV/0!</v>
      </c>
      <c r="BI78" s="15" t="e">
        <f>AVERAGEIFS(Idade!V:V,Idade!$I:$I,"&gt;="&amp;BI1,Idade!$I:$I,"&lt;="&amp;EOMONTH($BI1,0))</f>
        <v>#DIV/0!</v>
      </c>
      <c r="BJ78" s="15" t="e">
        <f>AVERAGEIFS(Idade!V:V,Idade!$I:$I,"&gt;="&amp;BJ1,Idade!$I:$I,"&lt;="&amp;EOMONTH($BJ1,0))</f>
        <v>#DIV/0!</v>
      </c>
      <c r="BK78" s="15" t="e">
        <f>AVERAGEIFS(Idade!V:V,Idade!$I:$I,"&gt;="&amp;BK1,Idade!$I:$I,"&lt;="&amp;EOMONTH($BK1,0))</f>
        <v>#DIV/0!</v>
      </c>
      <c r="BL78" s="15" t="e">
        <f>AVERAGEIFS(Idade!V:V,Idade!$I:$I,"&gt;="&amp;BL1,Idade!$I:$I,"&lt;="&amp;EOMONTH($BL1,0))</f>
        <v>#DIV/0!</v>
      </c>
      <c r="BM78" s="15" t="e">
        <f>AVERAGEIFS(Idade!V:V,Idade!$I:$I,"&gt;="&amp;BM1,Idade!$I:$I,"&lt;="&amp;EOMONTH($BM1,0))</f>
        <v>#DIV/0!</v>
      </c>
      <c r="BN78" s="15" t="e">
        <f>AVERAGEIFS(Idade!V:V,Idade!$I:$I,"&gt;="&amp;BN1,Idade!$I:$I,"&lt;="&amp;EOMONTH($BN1,0))</f>
        <v>#DIV/0!</v>
      </c>
      <c r="BO78" s="15" t="e">
        <f>AVERAGEIFS(Idade!V:V,Idade!$I:$I,"&gt;="&amp;BO1,Idade!$I:$I,"&lt;="&amp;EOMONTH($BO1,0))</f>
        <v>#DIV/0!</v>
      </c>
      <c r="BP78" s="15" t="e">
        <f>AVERAGEIFS(Idade!V:V,Idade!$I:$I,"&gt;="&amp;BP1,Idade!$I:$I,"&lt;="&amp;EOMONTH($BP1,0))</f>
        <v>#DIV/0!</v>
      </c>
      <c r="BQ78" s="15" t="e">
        <f>AVERAGEIFS(Idade!V:V,Idade!$I:$I,"&gt;="&amp;BQ1,Idade!$I:$I,"&lt;="&amp;EOMONTH($BQ1,0))</f>
        <v>#DIV/0!</v>
      </c>
    </row>
    <row r="79" spans="1:69" outlineLevel="1" x14ac:dyDescent="0.15">
      <c r="A79" s="12" t="s">
        <v>52</v>
      </c>
      <c r="B79" s="14" t="str">
        <f>OvoTotal!W2</f>
        <v>AAA 1 001</v>
      </c>
      <c r="C79" s="15">
        <f>AVERAGEIFS(Idade!W:W,Idade!$I:$I,"&lt;="&amp;EOMONTH(Idade!$I$3+360,0),Idade!$AW:$AW,Dados!$C1)</f>
        <v>0</v>
      </c>
      <c r="D79" s="15">
        <f>AVERAGEIFS(Idade!W:W,Idade!$I:$I,"&lt;="&amp;EOMONTH(Idade!$I$3+360,0),Idade!$AW:$AW,Dados!$D1)</f>
        <v>0</v>
      </c>
      <c r="E79" s="15">
        <f>AVERAGEIFS(Idade!W:W,Idade!$I:$I,"&lt;="&amp;EOMONTH(Idade!$I$3+360,0),Idade!$AW:$AW,Dados!$E1)</f>
        <v>0</v>
      </c>
      <c r="F79" s="15">
        <f>AVERAGEIFS(Idade!W:W,Idade!$I:$I,"&lt;="&amp;EOMONTH(Idade!$I$3+360,0),Idade!$AW:$AW,Dados!$F1)</f>
        <v>0</v>
      </c>
      <c r="G79" s="15">
        <f>AVERAGEIFS(Idade!W:W,Idade!$I:$I,"&lt;="&amp;EOMONTH(Idade!$I$3+360,0),Idade!$AW:$AW,Dados!$G1)</f>
        <v>0</v>
      </c>
      <c r="H79" s="15">
        <f>AVERAGEIFS(Idade!W:W,Idade!$I:$I,"&lt;="&amp;EOMONTH(Idade!$I$3+360,0),Idade!$AW:$AW,Dados!$H1)</f>
        <v>0</v>
      </c>
      <c r="I79" s="15">
        <f>AVERAGEIFS(Idade!W:W,Idade!$I:$I,"&lt;="&amp;EOMONTH(Idade!$I$3+360,0),Idade!$AW:$AW,Dados!$I1)</f>
        <v>0</v>
      </c>
      <c r="J79" s="15">
        <f>AVERAGEIFS(Idade!W:W,Idade!$I:$I,"&lt;="&amp;EOMONTH(Idade!$I$3+360,0),Idade!$AW:$AW,Dados!$J1)</f>
        <v>0</v>
      </c>
      <c r="K79" s="15">
        <f>AVERAGEIFS(Idade!W:W,Idade!$I:$I,"&lt;="&amp;EOMONTH(Idade!$I$3+360,0),Idade!$AW:$AW,Dados!$K1)</f>
        <v>0</v>
      </c>
      <c r="L79" s="15">
        <f>AVERAGEIFS(Idade!W:W,Idade!$I:$I,"&lt;="&amp;EOMONTH(Idade!$I$3+360,0),Idade!$AW:$AW,Dados!$L1)</f>
        <v>0</v>
      </c>
      <c r="M79" s="15">
        <f>AVERAGEIFS(Idade!W:W,Idade!$I:$I,"&lt;="&amp;EOMONTH(Idade!$I$3+360,0),Idade!$AW:$AW,Dados!$M1)</f>
        <v>0</v>
      </c>
      <c r="N79" s="15">
        <f>AVERAGEIFS(Idade!W:W,Idade!$I:$I,"&lt;="&amp;EOMONTH(Idade!$I$3+360,0),Idade!$AW:$AW,Dados!$N1)</f>
        <v>0</v>
      </c>
      <c r="O79" s="15">
        <f>AVERAGEIFS(Idade!W:W,Idade!$I:$I,"&lt;="&amp;EOMONTH(Idade!$I$3+360,0),Idade!$AW:$AW,Dados!$O1)</f>
        <v>0</v>
      </c>
      <c r="P79" s="15">
        <f>AVERAGEIFS(Idade!W:W,Idade!$I:$I,"&lt;="&amp;EOMONTH(Idade!$I$3+360,0),Idade!$AW:$AW,Dados!$P1)</f>
        <v>0</v>
      </c>
      <c r="Q79" s="15">
        <f>AVERAGEIFS(Idade!W:W,Idade!$I:$I,"&lt;="&amp;EOMONTH(Idade!$I$3+360,0),Idade!$AW:$AW,Dados!$Q1)</f>
        <v>0</v>
      </c>
      <c r="R79" s="15">
        <f>AVERAGEIFS(Idade!W:W,Idade!$I:$I,"&lt;="&amp;EOMONTH(Idade!$I$3+360,0),Idade!$AW:$AW,Dados!$R1)</f>
        <v>0</v>
      </c>
      <c r="S79" s="15">
        <f>AVERAGEIFS(Idade!W:W,Idade!$I:$I,"&lt;="&amp;EOMONTH(Idade!$I$3+360,0),Idade!$AW:$AW,Dados!$S1)</f>
        <v>0</v>
      </c>
      <c r="T79" s="15">
        <f>AVERAGEIFS(Idade!W:W,Idade!$I:$I,"&lt;="&amp;EOMONTH(Idade!$I$3+360,0),Idade!$AW:$AW,Dados!$T1)</f>
        <v>0</v>
      </c>
      <c r="U79" s="15">
        <f>AVERAGEIFS(Idade!W:W,Idade!$I:$I,"&lt;="&amp;EOMONTH(Idade!$I$3+360,0),Idade!$AW:$AW,Dados!$U1)</f>
        <v>0</v>
      </c>
      <c r="V79" s="15">
        <f>AVERAGEIFS(Idade!W:W,Idade!$I:$I,"&lt;="&amp;EOMONTH(Idade!$I$3+360,0),Idade!$AW:$AW,Dados!$V1)</f>
        <v>0</v>
      </c>
      <c r="W79" s="15">
        <f>AVERAGEIFS(Idade!W:W,Idade!$I:$I,"&lt;="&amp;EOMONTH(Idade!$I$3+360,0),Idade!$AW:$AW,Dados!$W1)</f>
        <v>0</v>
      </c>
      <c r="X79" s="15">
        <f>AVERAGEIFS(Idade!W:W,Idade!$I:$I,"&lt;="&amp;EOMONTH(Idade!$I$3+360,0),Idade!$AW:$AW,Dados!$X1)</f>
        <v>0</v>
      </c>
      <c r="Y79" s="15">
        <f>AVERAGEIFS(Idade!W:W,Idade!$I:$I,"&lt;="&amp;EOMONTH(Idade!$I$3+360,0),Idade!$AW:$AW,Dados!$Y1)</f>
        <v>0</v>
      </c>
      <c r="Z79" s="15">
        <f>AVERAGEIFS(Idade!W:W,Idade!$I:$I,"&lt;="&amp;EOMONTH(Idade!$I$3+360,0),Idade!$AW:$AW,Dados!$Z1)</f>
        <v>0</v>
      </c>
      <c r="AA79" s="15">
        <f>AVERAGEIFS(Idade!W:W,Idade!$I:$I,"&lt;="&amp;EOMONTH(Idade!$I$3+360,0),Idade!$AW:$AW,Dados!$AA1)</f>
        <v>0</v>
      </c>
      <c r="AB79" s="15">
        <f>AVERAGEIFS(Idade!W:W,Idade!$I:$I,"&lt;="&amp;EOMONTH(Idade!$I$3+360,0),Idade!$AW:$AW,Dados!$AB1)</f>
        <v>0</v>
      </c>
      <c r="AC79" s="15">
        <f>AVERAGEIFS(Idade!W:W,Idade!$I:$I,"&lt;="&amp;EOMONTH(Idade!$I$3+360,0),Idade!$AW:$AW,Dados!$AC1)</f>
        <v>0</v>
      </c>
      <c r="AD79" s="15">
        <f>AVERAGEIFS(Idade!W:W,Idade!$I:$I,"&lt;="&amp;EOMONTH(Idade!$I$3+360,0),Idade!$AW:$AW,Dados!$AD1)</f>
        <v>0</v>
      </c>
      <c r="AE79" s="15">
        <f>AVERAGEIFS(Idade!W:W,Idade!$I:$I,"&lt;="&amp;EOMONTH(Idade!$I$3+360,0),Idade!$AW:$AW,Dados!$AE1)</f>
        <v>0</v>
      </c>
      <c r="AF79" s="15">
        <f>AVERAGEIFS(Idade!W:W,Idade!$I:$I,"&lt;="&amp;EOMONTH(Idade!$I$3+360,0),Idade!$AW:$AW,Dados!$AF1)</f>
        <v>0</v>
      </c>
      <c r="AG79" s="15">
        <f>AVERAGEIFS(Idade!W:W,Idade!$I:$I,"&lt;="&amp;EOMONTH(Idade!$I$3+360,0),Idade!$AW:$AW,Dados!$AG1)</f>
        <v>0</v>
      </c>
      <c r="AH79" s="15">
        <f>AVERAGEIFS(Idade!W:W,Idade!$I:$I,"&lt;="&amp;EOMONTH(Idade!$I$3+360,0),Idade!$AW:$AW,Dados!$AH1)</f>
        <v>0</v>
      </c>
      <c r="AI79" s="15">
        <f>AVERAGEIFS(Idade!W:W,Idade!$I:$I,"&lt;="&amp;EOMONTH(Idade!$I$3+360,0),Idade!$AW:$AW,Dados!$AI1)</f>
        <v>0</v>
      </c>
      <c r="AJ79" s="15">
        <f>AVERAGEIFS(Idade!W:W,Idade!$I:$I,"&lt;="&amp;EOMONTH(Idade!$I$3+360,0),Idade!$AW:$AW,Dados!$AJ1)</f>
        <v>0</v>
      </c>
      <c r="AK79" s="33">
        <f>AVERAGEIFS(Idade!W:W,Idade!$I:$I,"&lt;="&amp;EOMONTH(Idade!$I$3+360,0),Idade!$AW:$AW,Dados!$AK1)</f>
        <v>0</v>
      </c>
      <c r="AL79" s="15">
        <f>AVERAGEIFS(Idade!W:W,Idade!$I:$I,"&lt;="&amp;EOMONTH(Idade!$I$3+360,0),Idade!$AW:$AW,Dados!$AL1)</f>
        <v>0</v>
      </c>
      <c r="AM79" s="15">
        <f>AVERAGEIFS(Idade!W:W,Idade!$I:$I,"&lt;="&amp;EOMONTH(Idade!$I$3+360,0),Idade!$AW:$AW,Dados!$AM1)</f>
        <v>0</v>
      </c>
      <c r="AN79" s="15">
        <f>AVERAGEIFS(Idade!W:W,Idade!$I:$I,"&lt;="&amp;EOMONTH(Idade!$I$3+360,0),Idade!$AW:$AW,Dados!$AN1)</f>
        <v>0</v>
      </c>
      <c r="AO79" s="15">
        <f>AVERAGEIFS(Idade!W:W,Idade!$I:$I,"&lt;="&amp;EOMONTH(Idade!$I$3+360,0),Idade!$AW:$AW,Dados!$AO1)</f>
        <v>0</v>
      </c>
      <c r="AP79" s="15">
        <f>AVERAGEIFS(Idade!W:W,Idade!$I:$I,"&lt;="&amp;EOMONTH(Idade!$I$3+360,0),Idade!$AW:$AW,Dados!$AP1)</f>
        <v>0</v>
      </c>
      <c r="AQ79" s="33">
        <f>AVERAGEIFS(Idade!W:W,Idade!$I:$I,"&lt;="&amp;EOMONTH(Idade!$I$3+360,0),Idade!$AW:$AW,Dados!$AQ1)</f>
        <v>0</v>
      </c>
      <c r="AR79" s="15">
        <f>AVERAGEIFS(Idade!W:W,Idade!$I:$I,"&lt;="&amp;EOMONTH(Idade!$I$3+360,0),Idade!$AW:$AW,Dados!$AR1)</f>
        <v>0</v>
      </c>
      <c r="AS79" s="15">
        <f>AVERAGEIFS(Idade!W:W,Idade!$I:$I,"&lt;="&amp;EOMONTH(Idade!$I$3+360,0),Idade!$AW:$AW,Dados!$AS1)</f>
        <v>0</v>
      </c>
      <c r="AT79" s="15">
        <f>AVERAGEIFS(Idade!W:W,Idade!$I:$I,"&lt;="&amp;EOMONTH(Idade!$I$3+360,0),Idade!$AW:$AW,Dados!$AT1)</f>
        <v>0</v>
      </c>
      <c r="AU79" s="15">
        <f>AVERAGEIFS(Idade!W:W,Idade!$I:$I,"&lt;="&amp;EOMONTH(Idade!$I$3+360,0),Idade!$AW:$AW,Dados!$AU1)</f>
        <v>0</v>
      </c>
      <c r="AV79" s="15">
        <f>AVERAGEIFS(Idade!W:W,Idade!$I:$I,"&lt;="&amp;EOMONTH(Idade!$I$3+360,0),Idade!$AW:$AW,Dados!$AV1)</f>
        <v>0</v>
      </c>
      <c r="AW79" s="15">
        <f>AVERAGEIFS(Idade!W:W,Idade!$I:$I,"&lt;="&amp;EOMONTH(Idade!$I$3+360,0),Idade!$AW:$AW,Dados!$AW1)</f>
        <v>0</v>
      </c>
      <c r="AX79" s="15">
        <f>AVERAGEIFS(Idade!W:W,Idade!$I:$I,"&lt;="&amp;EOMONTH(Idade!$I$3+360,0),Idade!$AW:$AW,Dados!$AX1)</f>
        <v>0</v>
      </c>
      <c r="AY79" s="15">
        <f>AVERAGEIFS(Idade!W:W,Idade!$I:$I,"&lt;="&amp;EOMONTH(Idade!$I$3+360,0),Idade!$AW:$AW,Dados!$AY1)</f>
        <v>0</v>
      </c>
      <c r="AZ79" s="15">
        <f>AVERAGEIFS(Idade!W:W,Idade!$I:$I,"&lt;="&amp;EOMONTH(Idade!$I$3+360,0),Idade!$AW:$AW,Dados!$AZ1)</f>
        <v>0</v>
      </c>
      <c r="BA79" s="15">
        <f>AVERAGEIFS(Idade!W:W,Idade!$I:$I,"&lt;="&amp;EOMONTH(Idade!$I$3+360,0),Idade!$AW:$AW,Dados!$BA1)</f>
        <v>0</v>
      </c>
      <c r="BB79" s="15">
        <f>AVERAGEIFS(Idade!W:W,Idade!$I:$I,"&lt;="&amp;EOMONTH(Idade!$I$3+360,0),Idade!$AW:$AW,Dados!$BB1)</f>
        <v>0</v>
      </c>
      <c r="BC79" s="15">
        <f>AVERAGEIFS(Idade!W:W,Idade!$I:$I,"&lt;="&amp;EOMONTH(Idade!$I$3+360,0),Idade!$AW:$AW,Dados!$BC1)</f>
        <v>0</v>
      </c>
      <c r="BD79" s="15" t="e">
        <f>AVERAGEIFS(Idade!W:W,Idade!$I:$I,"&lt;="&amp;EOMONTH(Idade!$I$3+360,0),Idade!$AW:$AW,Dados!$BD1)</f>
        <v>#DIV/0!</v>
      </c>
      <c r="BF79" s="15" t="e">
        <f>AVERAGEIFS(Idade!W:W,Idade!$I:$I,"&gt;="&amp;BF1,Idade!$I:$I,"&lt;="&amp;EOMONTH($BF1,0))</f>
        <v>#DIV/0!</v>
      </c>
      <c r="BG79" s="15" t="e">
        <f>AVERAGEIFS(Idade!W:W,Idade!$I:$I,"&gt;="&amp;BG1,Idade!$I:$I,"&lt;="&amp;EOMONTH($BG1,0))</f>
        <v>#DIV/0!</v>
      </c>
      <c r="BH79" s="15" t="e">
        <f>AVERAGEIFS(Idade!W:W,Idade!$I:$I,"&gt;="&amp;BH1,Idade!$I:$I,"&lt;="&amp;EOMONTH($BH1,0))</f>
        <v>#DIV/0!</v>
      </c>
      <c r="BI79" s="15" t="e">
        <f>AVERAGEIFS(Idade!W:W,Idade!$I:$I,"&gt;="&amp;BI1,Idade!$I:$I,"&lt;="&amp;EOMONTH($BI1,0))</f>
        <v>#DIV/0!</v>
      </c>
      <c r="BJ79" s="15" t="e">
        <f>AVERAGEIFS(Idade!W:W,Idade!$I:$I,"&gt;="&amp;BJ1,Idade!$I:$I,"&lt;="&amp;EOMONTH($BJ1,0))</f>
        <v>#DIV/0!</v>
      </c>
      <c r="BK79" s="15" t="e">
        <f>AVERAGEIFS(Idade!W:W,Idade!$I:$I,"&gt;="&amp;BK1,Idade!$I:$I,"&lt;="&amp;EOMONTH($BK1,0))</f>
        <v>#DIV/0!</v>
      </c>
      <c r="BL79" s="15" t="e">
        <f>AVERAGEIFS(Idade!W:W,Idade!$I:$I,"&gt;="&amp;BL1,Idade!$I:$I,"&lt;="&amp;EOMONTH($BL1,0))</f>
        <v>#DIV/0!</v>
      </c>
      <c r="BM79" s="15" t="e">
        <f>AVERAGEIFS(Idade!W:W,Idade!$I:$I,"&gt;="&amp;BM1,Idade!$I:$I,"&lt;="&amp;EOMONTH($BM1,0))</f>
        <v>#DIV/0!</v>
      </c>
      <c r="BN79" s="15" t="e">
        <f>AVERAGEIFS(Idade!W:W,Idade!$I:$I,"&gt;="&amp;BN1,Idade!$I:$I,"&lt;="&amp;EOMONTH($BN1,0))</f>
        <v>#DIV/0!</v>
      </c>
      <c r="BO79" s="15" t="e">
        <f>AVERAGEIFS(Idade!W:W,Idade!$I:$I,"&gt;="&amp;BO1,Idade!$I:$I,"&lt;="&amp;EOMONTH($BO1,0))</f>
        <v>#DIV/0!</v>
      </c>
      <c r="BP79" s="15" t="e">
        <f>AVERAGEIFS(Idade!W:W,Idade!$I:$I,"&gt;="&amp;BP1,Idade!$I:$I,"&lt;="&amp;EOMONTH($BP1,0))</f>
        <v>#DIV/0!</v>
      </c>
      <c r="BQ79" s="15" t="e">
        <f>AVERAGEIFS(Idade!W:W,Idade!$I:$I,"&gt;="&amp;BQ1,Idade!$I:$I,"&lt;="&amp;EOMONTH($BQ1,0))</f>
        <v>#DIV/0!</v>
      </c>
    </row>
    <row r="80" spans="1:69" outlineLevel="1" x14ac:dyDescent="0.15">
      <c r="A80" s="12" t="s">
        <v>52</v>
      </c>
      <c r="B80" s="14" t="str">
        <f>OvoTotal!X2</f>
        <v>AAA 1 001</v>
      </c>
      <c r="C80" s="15">
        <f>AVERAGEIFS(Idade!X:X,Idade!$I:$I,"&lt;="&amp;EOMONTH(Idade!$I$3+360,0),Idade!$AW:$AW,Dados!$C1)</f>
        <v>0</v>
      </c>
      <c r="D80" s="15">
        <f>AVERAGEIFS(Idade!X:X,Idade!$I:$I,"&lt;="&amp;EOMONTH(Idade!$I$3+360,0),Idade!$AW:$AW,Dados!$D1)</f>
        <v>0</v>
      </c>
      <c r="E80" s="15">
        <f>AVERAGEIFS(Idade!X:X,Idade!$I:$I,"&lt;="&amp;EOMONTH(Idade!$I$3+360,0),Idade!$AW:$AW,Dados!$E1)</f>
        <v>0</v>
      </c>
      <c r="F80" s="15">
        <f>AVERAGEIFS(Idade!X:X,Idade!$I:$I,"&lt;="&amp;EOMONTH(Idade!$I$3+360,0),Idade!$AW:$AW,Dados!$F1)</f>
        <v>0</v>
      </c>
      <c r="G80" s="15">
        <f>AVERAGEIFS(Idade!X:X,Idade!$I:$I,"&lt;="&amp;EOMONTH(Idade!$I$3+360,0),Idade!$AW:$AW,Dados!$G1)</f>
        <v>0</v>
      </c>
      <c r="H80" s="15">
        <f>AVERAGEIFS(Idade!X:X,Idade!$I:$I,"&lt;="&amp;EOMONTH(Idade!$I$3+360,0),Idade!$AW:$AW,Dados!$H1)</f>
        <v>0</v>
      </c>
      <c r="I80" s="15">
        <f>AVERAGEIFS(Idade!X:X,Idade!$I:$I,"&lt;="&amp;EOMONTH(Idade!$I$3+360,0),Idade!$AW:$AW,Dados!$I1)</f>
        <v>0</v>
      </c>
      <c r="J80" s="15">
        <f>AVERAGEIFS(Idade!X:X,Idade!$I:$I,"&lt;="&amp;EOMONTH(Idade!$I$3+360,0),Idade!$AW:$AW,Dados!$J1)</f>
        <v>0</v>
      </c>
      <c r="K80" s="15">
        <f>AVERAGEIFS(Idade!X:X,Idade!$I:$I,"&lt;="&amp;EOMONTH(Idade!$I$3+360,0),Idade!$AW:$AW,Dados!$K1)</f>
        <v>0</v>
      </c>
      <c r="L80" s="15">
        <f>AVERAGEIFS(Idade!X:X,Idade!$I:$I,"&lt;="&amp;EOMONTH(Idade!$I$3+360,0),Idade!$AW:$AW,Dados!$L1)</f>
        <v>0</v>
      </c>
      <c r="M80" s="15">
        <f>AVERAGEIFS(Idade!X:X,Idade!$I:$I,"&lt;="&amp;EOMONTH(Idade!$I$3+360,0),Idade!$AW:$AW,Dados!$M1)</f>
        <v>0</v>
      </c>
      <c r="N80" s="15">
        <f>AVERAGEIFS(Idade!X:X,Idade!$I:$I,"&lt;="&amp;EOMONTH(Idade!$I$3+360,0),Idade!$AW:$AW,Dados!$N1)</f>
        <v>0</v>
      </c>
      <c r="O80" s="15">
        <f>AVERAGEIFS(Idade!X:X,Idade!$I:$I,"&lt;="&amp;EOMONTH(Idade!$I$3+360,0),Idade!$AW:$AW,Dados!$O1)</f>
        <v>0</v>
      </c>
      <c r="P80" s="15">
        <f>AVERAGEIFS(Idade!X:X,Idade!$I:$I,"&lt;="&amp;EOMONTH(Idade!$I$3+360,0),Idade!$AW:$AW,Dados!$P1)</f>
        <v>0</v>
      </c>
      <c r="Q80" s="15">
        <f>AVERAGEIFS(Idade!X:X,Idade!$I:$I,"&lt;="&amp;EOMONTH(Idade!$I$3+360,0),Idade!$AW:$AW,Dados!$Q1)</f>
        <v>0</v>
      </c>
      <c r="R80" s="15">
        <f>AVERAGEIFS(Idade!X:X,Idade!$I:$I,"&lt;="&amp;EOMONTH(Idade!$I$3+360,0),Idade!$AW:$AW,Dados!$R1)</f>
        <v>0</v>
      </c>
      <c r="S80" s="15">
        <f>AVERAGEIFS(Idade!X:X,Idade!$I:$I,"&lt;="&amp;EOMONTH(Idade!$I$3+360,0),Idade!$AW:$AW,Dados!$S1)</f>
        <v>0</v>
      </c>
      <c r="T80" s="15">
        <f>AVERAGEIFS(Idade!X:X,Idade!$I:$I,"&lt;="&amp;EOMONTH(Idade!$I$3+360,0),Idade!$AW:$AW,Dados!$T1)</f>
        <v>0</v>
      </c>
      <c r="U80" s="15">
        <f>AVERAGEIFS(Idade!X:X,Idade!$I:$I,"&lt;="&amp;EOMONTH(Idade!$I$3+360,0),Idade!$AW:$AW,Dados!$U1)</f>
        <v>0</v>
      </c>
      <c r="V80" s="15">
        <f>AVERAGEIFS(Idade!X:X,Idade!$I:$I,"&lt;="&amp;EOMONTH(Idade!$I$3+360,0),Idade!$AW:$AW,Dados!$V1)</f>
        <v>0</v>
      </c>
      <c r="W80" s="15">
        <f>AVERAGEIFS(Idade!X:X,Idade!$I:$I,"&lt;="&amp;EOMONTH(Idade!$I$3+360,0),Idade!$AW:$AW,Dados!$W1)</f>
        <v>0</v>
      </c>
      <c r="X80" s="15">
        <f>AVERAGEIFS(Idade!X:X,Idade!$I:$I,"&lt;="&amp;EOMONTH(Idade!$I$3+360,0),Idade!$AW:$AW,Dados!$X1)</f>
        <v>0</v>
      </c>
      <c r="Y80" s="15">
        <f>AVERAGEIFS(Idade!X:X,Idade!$I:$I,"&lt;="&amp;EOMONTH(Idade!$I$3+360,0),Idade!$AW:$AW,Dados!$Y1)</f>
        <v>0</v>
      </c>
      <c r="Z80" s="15">
        <f>AVERAGEIFS(Idade!X:X,Idade!$I:$I,"&lt;="&amp;EOMONTH(Idade!$I$3+360,0),Idade!$AW:$AW,Dados!$Z1)</f>
        <v>0</v>
      </c>
      <c r="AA80" s="15">
        <f>AVERAGEIFS(Idade!X:X,Idade!$I:$I,"&lt;="&amp;EOMONTH(Idade!$I$3+360,0),Idade!$AW:$AW,Dados!$AA1)</f>
        <v>0</v>
      </c>
      <c r="AB80" s="15">
        <f>AVERAGEIFS(Idade!X:X,Idade!$I:$I,"&lt;="&amp;EOMONTH(Idade!$I$3+360,0),Idade!$AW:$AW,Dados!$AB1)</f>
        <v>0</v>
      </c>
      <c r="AC80" s="15">
        <f>AVERAGEIFS(Idade!X:X,Idade!$I:$I,"&lt;="&amp;EOMONTH(Idade!$I$3+360,0),Idade!$AW:$AW,Dados!$AC1)</f>
        <v>0</v>
      </c>
      <c r="AD80" s="15">
        <f>AVERAGEIFS(Idade!X:X,Idade!$I:$I,"&lt;="&amp;EOMONTH(Idade!$I$3+360,0),Idade!$AW:$AW,Dados!$AD1)</f>
        <v>0</v>
      </c>
      <c r="AE80" s="15">
        <f>AVERAGEIFS(Idade!X:X,Idade!$I:$I,"&lt;="&amp;EOMONTH(Idade!$I$3+360,0),Idade!$AW:$AW,Dados!$AE1)</f>
        <v>0</v>
      </c>
      <c r="AF80" s="15">
        <f>AVERAGEIFS(Idade!X:X,Idade!$I:$I,"&lt;="&amp;EOMONTH(Idade!$I$3+360,0),Idade!$AW:$AW,Dados!$AF1)</f>
        <v>0</v>
      </c>
      <c r="AG80" s="15">
        <f>AVERAGEIFS(Idade!X:X,Idade!$I:$I,"&lt;="&amp;EOMONTH(Idade!$I$3+360,0),Idade!$AW:$AW,Dados!$AG1)</f>
        <v>0</v>
      </c>
      <c r="AH80" s="15">
        <f>AVERAGEIFS(Idade!X:X,Idade!$I:$I,"&lt;="&amp;EOMONTH(Idade!$I$3+360,0),Idade!$AW:$AW,Dados!$AH1)</f>
        <v>0</v>
      </c>
      <c r="AI80" s="15">
        <f>AVERAGEIFS(Idade!X:X,Idade!$I:$I,"&lt;="&amp;EOMONTH(Idade!$I$3+360,0),Idade!$AW:$AW,Dados!$AI1)</f>
        <v>0</v>
      </c>
      <c r="AJ80" s="15">
        <f>AVERAGEIFS(Idade!X:X,Idade!$I:$I,"&lt;="&amp;EOMONTH(Idade!$I$3+360,0),Idade!$AW:$AW,Dados!$AJ1)</f>
        <v>0</v>
      </c>
      <c r="AK80" s="33">
        <f>AVERAGEIFS(Idade!X:X,Idade!$I:$I,"&lt;="&amp;EOMONTH(Idade!$I$3+360,0),Idade!$AW:$AW,Dados!$AK1)</f>
        <v>0</v>
      </c>
      <c r="AL80" s="15">
        <f>AVERAGEIFS(Idade!X:X,Idade!$I:$I,"&lt;="&amp;EOMONTH(Idade!$I$3+360,0),Idade!$AW:$AW,Dados!$AL1)</f>
        <v>0</v>
      </c>
      <c r="AM80" s="15">
        <f>AVERAGEIFS(Idade!X:X,Idade!$I:$I,"&lt;="&amp;EOMONTH(Idade!$I$3+360,0),Idade!$AW:$AW,Dados!$AM1)</f>
        <v>0</v>
      </c>
      <c r="AN80" s="15">
        <f>AVERAGEIFS(Idade!X:X,Idade!$I:$I,"&lt;="&amp;EOMONTH(Idade!$I$3+360,0),Idade!$AW:$AW,Dados!$AN1)</f>
        <v>0</v>
      </c>
      <c r="AO80" s="15">
        <f>AVERAGEIFS(Idade!X:X,Idade!$I:$I,"&lt;="&amp;EOMONTH(Idade!$I$3+360,0),Idade!$AW:$AW,Dados!$AO1)</f>
        <v>0</v>
      </c>
      <c r="AP80" s="15">
        <f>AVERAGEIFS(Idade!X:X,Idade!$I:$I,"&lt;="&amp;EOMONTH(Idade!$I$3+360,0),Idade!$AW:$AW,Dados!$AP1)</f>
        <v>0</v>
      </c>
      <c r="AQ80" s="33">
        <f>AVERAGEIFS(Idade!X:X,Idade!$I:$I,"&lt;="&amp;EOMONTH(Idade!$I$3+360,0),Idade!$AW:$AW,Dados!$AQ1)</f>
        <v>0</v>
      </c>
      <c r="AR80" s="15">
        <f>AVERAGEIFS(Idade!X:X,Idade!$I:$I,"&lt;="&amp;EOMONTH(Idade!$I$3+360,0),Idade!$AW:$AW,Dados!$AR1)</f>
        <v>0</v>
      </c>
      <c r="AS80" s="15">
        <f>AVERAGEIFS(Idade!X:X,Idade!$I:$I,"&lt;="&amp;EOMONTH(Idade!$I$3+360,0),Idade!$AW:$AW,Dados!$AS1)</f>
        <v>0</v>
      </c>
      <c r="AT80" s="15">
        <f>AVERAGEIFS(Idade!X:X,Idade!$I:$I,"&lt;="&amp;EOMONTH(Idade!$I$3+360,0),Idade!$AW:$AW,Dados!$AT1)</f>
        <v>0</v>
      </c>
      <c r="AU80" s="15">
        <f>AVERAGEIFS(Idade!X:X,Idade!$I:$I,"&lt;="&amp;EOMONTH(Idade!$I$3+360,0),Idade!$AW:$AW,Dados!$AU1)</f>
        <v>0</v>
      </c>
      <c r="AV80" s="15">
        <f>AVERAGEIFS(Idade!X:X,Idade!$I:$I,"&lt;="&amp;EOMONTH(Idade!$I$3+360,0),Idade!$AW:$AW,Dados!$AV1)</f>
        <v>0</v>
      </c>
      <c r="AW80" s="15">
        <f>AVERAGEIFS(Idade!X:X,Idade!$I:$I,"&lt;="&amp;EOMONTH(Idade!$I$3+360,0),Idade!$AW:$AW,Dados!$AW1)</f>
        <v>0</v>
      </c>
      <c r="AX80" s="15">
        <f>AVERAGEIFS(Idade!X:X,Idade!$I:$I,"&lt;="&amp;EOMONTH(Idade!$I$3+360,0),Idade!$AW:$AW,Dados!$AX1)</f>
        <v>0</v>
      </c>
      <c r="AY80" s="15">
        <f>AVERAGEIFS(Idade!X:X,Idade!$I:$I,"&lt;="&amp;EOMONTH(Idade!$I$3+360,0),Idade!$AW:$AW,Dados!$AY1)</f>
        <v>0</v>
      </c>
      <c r="AZ80" s="15">
        <f>AVERAGEIFS(Idade!X:X,Idade!$I:$I,"&lt;="&amp;EOMONTH(Idade!$I$3+360,0),Idade!$AW:$AW,Dados!$AZ1)</f>
        <v>0</v>
      </c>
      <c r="BA80" s="15">
        <f>AVERAGEIFS(Idade!X:X,Idade!$I:$I,"&lt;="&amp;EOMONTH(Idade!$I$3+360,0),Idade!$AW:$AW,Dados!$BA1)</f>
        <v>0</v>
      </c>
      <c r="BB80" s="15">
        <f>AVERAGEIFS(Idade!X:X,Idade!$I:$I,"&lt;="&amp;EOMONTH(Idade!$I$3+360,0),Idade!$AW:$AW,Dados!$BB1)</f>
        <v>0</v>
      </c>
      <c r="BC80" s="15">
        <f>AVERAGEIFS(Idade!X:X,Idade!$I:$I,"&lt;="&amp;EOMONTH(Idade!$I$3+360,0),Idade!$AW:$AW,Dados!$BC1)</f>
        <v>0</v>
      </c>
      <c r="BD80" s="15" t="e">
        <f>AVERAGEIFS(Idade!X:X,Idade!$I:$I,"&lt;="&amp;EOMONTH(Idade!$I$3+360,0),Idade!$AW:$AW,Dados!$BD1)</f>
        <v>#DIV/0!</v>
      </c>
      <c r="BF80" s="15" t="e">
        <f>AVERAGEIFS(Idade!X:X,Idade!$I:$I,"&gt;="&amp;BF1,Idade!$I:$I,"&lt;="&amp;EOMONTH($BF1,0))</f>
        <v>#DIV/0!</v>
      </c>
      <c r="BG80" s="15" t="e">
        <f>AVERAGEIFS(Idade!X:X,Idade!$I:$I,"&gt;="&amp;BG1,Idade!$I:$I,"&lt;="&amp;EOMONTH($BG1,0))</f>
        <v>#DIV/0!</v>
      </c>
      <c r="BH80" s="15" t="e">
        <f>AVERAGEIFS(Idade!X:X,Idade!$I:$I,"&gt;="&amp;BH1,Idade!$I:$I,"&lt;="&amp;EOMONTH($BH1,0))</f>
        <v>#DIV/0!</v>
      </c>
      <c r="BI80" s="15" t="e">
        <f>AVERAGEIFS(Idade!X:X,Idade!$I:$I,"&gt;="&amp;BI1,Idade!$I:$I,"&lt;="&amp;EOMONTH($BI1,0))</f>
        <v>#DIV/0!</v>
      </c>
      <c r="BJ80" s="15" t="e">
        <f>AVERAGEIFS(Idade!X:X,Idade!$I:$I,"&gt;="&amp;BJ1,Idade!$I:$I,"&lt;="&amp;EOMONTH($BJ1,0))</f>
        <v>#DIV/0!</v>
      </c>
      <c r="BK80" s="15" t="e">
        <f>AVERAGEIFS(Idade!X:X,Idade!$I:$I,"&gt;="&amp;BK1,Idade!$I:$I,"&lt;="&amp;EOMONTH($BK1,0))</f>
        <v>#DIV/0!</v>
      </c>
      <c r="BL80" s="15" t="e">
        <f>AVERAGEIFS(Idade!X:X,Idade!$I:$I,"&gt;="&amp;BL1,Idade!$I:$I,"&lt;="&amp;EOMONTH($BL1,0))</f>
        <v>#DIV/0!</v>
      </c>
      <c r="BM80" s="15" t="e">
        <f>AVERAGEIFS(Idade!X:X,Idade!$I:$I,"&gt;="&amp;BM1,Idade!$I:$I,"&lt;="&amp;EOMONTH($BM1,0))</f>
        <v>#DIV/0!</v>
      </c>
      <c r="BN80" s="15" t="e">
        <f>AVERAGEIFS(Idade!X:X,Idade!$I:$I,"&gt;="&amp;BN1,Idade!$I:$I,"&lt;="&amp;EOMONTH($BN1,0))</f>
        <v>#DIV/0!</v>
      </c>
      <c r="BO80" s="15" t="e">
        <f>AVERAGEIFS(Idade!X:X,Idade!$I:$I,"&gt;="&amp;BO1,Idade!$I:$I,"&lt;="&amp;EOMONTH($BO1,0))</f>
        <v>#DIV/0!</v>
      </c>
      <c r="BP80" s="15" t="e">
        <f>AVERAGEIFS(Idade!X:X,Idade!$I:$I,"&gt;="&amp;BP1,Idade!$I:$I,"&lt;="&amp;EOMONTH($BP1,0))</f>
        <v>#DIV/0!</v>
      </c>
      <c r="BQ80" s="15" t="e">
        <f>AVERAGEIFS(Idade!X:X,Idade!$I:$I,"&gt;="&amp;BQ1,Idade!$I:$I,"&lt;="&amp;EOMONTH($BQ1,0))</f>
        <v>#DIV/0!</v>
      </c>
    </row>
    <row r="81" spans="1:69" outlineLevel="1" x14ac:dyDescent="0.15">
      <c r="A81" s="12" t="s">
        <v>52</v>
      </c>
      <c r="B81" s="14" t="str">
        <f>OvoTotal!Y2</f>
        <v>AAA 1 001</v>
      </c>
      <c r="C81" s="15">
        <f>AVERAGEIFS(Idade!Y:Y,Idade!$I:$I,"&lt;="&amp;EOMONTH(Idade!$I$3+360,0),Idade!$AW:$AW,Dados!$C1)</f>
        <v>0</v>
      </c>
      <c r="D81" s="15">
        <f>AVERAGEIFS(Idade!Y:Y,Idade!$I:$I,"&lt;="&amp;EOMONTH(Idade!$I$3+360,0),Idade!$AW:$AW,Dados!$D1)</f>
        <v>0</v>
      </c>
      <c r="E81" s="15">
        <f>AVERAGEIFS(Idade!Y:Y,Idade!$I:$I,"&lt;="&amp;EOMONTH(Idade!$I$3+360,0),Idade!$AW:$AW,Dados!$E1)</f>
        <v>0</v>
      </c>
      <c r="F81" s="15">
        <f>AVERAGEIFS(Idade!Y:Y,Idade!$I:$I,"&lt;="&amp;EOMONTH(Idade!$I$3+360,0),Idade!$AW:$AW,Dados!$F1)</f>
        <v>0</v>
      </c>
      <c r="G81" s="15">
        <f>AVERAGEIFS(Idade!Y:Y,Idade!$I:$I,"&lt;="&amp;EOMONTH(Idade!$I$3+360,0),Idade!$AW:$AW,Dados!$G1)</f>
        <v>0</v>
      </c>
      <c r="H81" s="15">
        <f>AVERAGEIFS(Idade!Y:Y,Idade!$I:$I,"&lt;="&amp;EOMONTH(Idade!$I$3+360,0),Idade!$AW:$AW,Dados!$H1)</f>
        <v>0</v>
      </c>
      <c r="I81" s="15">
        <f>AVERAGEIFS(Idade!Y:Y,Idade!$I:$I,"&lt;="&amp;EOMONTH(Idade!$I$3+360,0),Idade!$AW:$AW,Dados!$I1)</f>
        <v>0</v>
      </c>
      <c r="J81" s="15">
        <f>AVERAGEIFS(Idade!Y:Y,Idade!$I:$I,"&lt;="&amp;EOMONTH(Idade!$I$3+360,0),Idade!$AW:$AW,Dados!$J1)</f>
        <v>0</v>
      </c>
      <c r="K81" s="15">
        <f>AVERAGEIFS(Idade!Y:Y,Idade!$I:$I,"&lt;="&amp;EOMONTH(Idade!$I$3+360,0),Idade!$AW:$AW,Dados!$K1)</f>
        <v>0</v>
      </c>
      <c r="L81" s="15">
        <f>AVERAGEIFS(Idade!Y:Y,Idade!$I:$I,"&lt;="&amp;EOMONTH(Idade!$I$3+360,0),Idade!$AW:$AW,Dados!$L1)</f>
        <v>0</v>
      </c>
      <c r="M81" s="15">
        <f>AVERAGEIFS(Idade!Y:Y,Idade!$I:$I,"&lt;="&amp;EOMONTH(Idade!$I$3+360,0),Idade!$AW:$AW,Dados!$M1)</f>
        <v>0</v>
      </c>
      <c r="N81" s="15">
        <f>AVERAGEIFS(Idade!Y:Y,Idade!$I:$I,"&lt;="&amp;EOMONTH(Idade!$I$3+360,0),Idade!$AW:$AW,Dados!$N1)</f>
        <v>0</v>
      </c>
      <c r="O81" s="15">
        <f>AVERAGEIFS(Idade!Y:Y,Idade!$I:$I,"&lt;="&amp;EOMONTH(Idade!$I$3+360,0),Idade!$AW:$AW,Dados!$O1)</f>
        <v>0</v>
      </c>
      <c r="P81" s="15">
        <f>AVERAGEIFS(Idade!Y:Y,Idade!$I:$I,"&lt;="&amp;EOMONTH(Idade!$I$3+360,0),Idade!$AW:$AW,Dados!$P1)</f>
        <v>0</v>
      </c>
      <c r="Q81" s="15">
        <f>AVERAGEIFS(Idade!Y:Y,Idade!$I:$I,"&lt;="&amp;EOMONTH(Idade!$I$3+360,0),Idade!$AW:$AW,Dados!$Q1)</f>
        <v>0</v>
      </c>
      <c r="R81" s="15">
        <f>AVERAGEIFS(Idade!Y:Y,Idade!$I:$I,"&lt;="&amp;EOMONTH(Idade!$I$3+360,0),Idade!$AW:$AW,Dados!$R1)</f>
        <v>0</v>
      </c>
      <c r="S81" s="15">
        <f>AVERAGEIFS(Idade!Y:Y,Idade!$I:$I,"&lt;="&amp;EOMONTH(Idade!$I$3+360,0),Idade!$AW:$AW,Dados!$S1)</f>
        <v>0</v>
      </c>
      <c r="T81" s="15">
        <f>AVERAGEIFS(Idade!Y:Y,Idade!$I:$I,"&lt;="&amp;EOMONTH(Idade!$I$3+360,0),Idade!$AW:$AW,Dados!$T1)</f>
        <v>0</v>
      </c>
      <c r="U81" s="15">
        <f>AVERAGEIFS(Idade!Y:Y,Idade!$I:$I,"&lt;="&amp;EOMONTH(Idade!$I$3+360,0),Idade!$AW:$AW,Dados!$U1)</f>
        <v>0</v>
      </c>
      <c r="V81" s="15">
        <f>AVERAGEIFS(Idade!Y:Y,Idade!$I:$I,"&lt;="&amp;EOMONTH(Idade!$I$3+360,0),Idade!$AW:$AW,Dados!$V1)</f>
        <v>0</v>
      </c>
      <c r="W81" s="15">
        <f>AVERAGEIFS(Idade!Y:Y,Idade!$I:$I,"&lt;="&amp;EOMONTH(Idade!$I$3+360,0),Idade!$AW:$AW,Dados!$W1)</f>
        <v>0</v>
      </c>
      <c r="X81" s="15">
        <f>AVERAGEIFS(Idade!Y:Y,Idade!$I:$I,"&lt;="&amp;EOMONTH(Idade!$I$3+360,0),Idade!$AW:$AW,Dados!$X1)</f>
        <v>0</v>
      </c>
      <c r="Y81" s="15">
        <f>AVERAGEIFS(Idade!Y:Y,Idade!$I:$I,"&lt;="&amp;EOMONTH(Idade!$I$3+360,0),Idade!$AW:$AW,Dados!$Y1)</f>
        <v>0</v>
      </c>
      <c r="Z81" s="15">
        <f>AVERAGEIFS(Idade!Y:Y,Idade!$I:$I,"&lt;="&amp;EOMONTH(Idade!$I$3+360,0),Idade!$AW:$AW,Dados!$Z1)</f>
        <v>0</v>
      </c>
      <c r="AA81" s="15">
        <f>AVERAGEIFS(Idade!Y:Y,Idade!$I:$I,"&lt;="&amp;EOMONTH(Idade!$I$3+360,0),Idade!$AW:$AW,Dados!$AA1)</f>
        <v>0</v>
      </c>
      <c r="AB81" s="15">
        <f>AVERAGEIFS(Idade!Y:Y,Idade!$I:$I,"&lt;="&amp;EOMONTH(Idade!$I$3+360,0),Idade!$AW:$AW,Dados!$AB1)</f>
        <v>0</v>
      </c>
      <c r="AC81" s="15">
        <f>AVERAGEIFS(Idade!Y:Y,Idade!$I:$I,"&lt;="&amp;EOMONTH(Idade!$I$3+360,0),Idade!$AW:$AW,Dados!$AC1)</f>
        <v>0</v>
      </c>
      <c r="AD81" s="15">
        <f>AVERAGEIFS(Idade!Y:Y,Idade!$I:$I,"&lt;="&amp;EOMONTH(Idade!$I$3+360,0),Idade!$AW:$AW,Dados!$AD1)</f>
        <v>0</v>
      </c>
      <c r="AE81" s="15">
        <f>AVERAGEIFS(Idade!Y:Y,Idade!$I:$I,"&lt;="&amp;EOMONTH(Idade!$I$3+360,0),Idade!$AW:$AW,Dados!$AE1)</f>
        <v>0</v>
      </c>
      <c r="AF81" s="15">
        <f>AVERAGEIFS(Idade!Y:Y,Idade!$I:$I,"&lt;="&amp;EOMONTH(Idade!$I$3+360,0),Idade!$AW:$AW,Dados!$AF1)</f>
        <v>0</v>
      </c>
      <c r="AG81" s="15">
        <f>AVERAGEIFS(Idade!Y:Y,Idade!$I:$I,"&lt;="&amp;EOMONTH(Idade!$I$3+360,0),Idade!$AW:$AW,Dados!$AG1)</f>
        <v>0</v>
      </c>
      <c r="AH81" s="15">
        <f>AVERAGEIFS(Idade!Y:Y,Idade!$I:$I,"&lt;="&amp;EOMONTH(Idade!$I$3+360,0),Idade!$AW:$AW,Dados!$AH1)</f>
        <v>0</v>
      </c>
      <c r="AI81" s="15">
        <f>AVERAGEIFS(Idade!Y:Y,Idade!$I:$I,"&lt;="&amp;EOMONTH(Idade!$I$3+360,0),Idade!$AW:$AW,Dados!$AI1)</f>
        <v>0</v>
      </c>
      <c r="AJ81" s="15">
        <f>AVERAGEIFS(Idade!Y:Y,Idade!$I:$I,"&lt;="&amp;EOMONTH(Idade!$I$3+360,0),Idade!$AW:$AW,Dados!$AJ1)</f>
        <v>0</v>
      </c>
      <c r="AK81" s="33">
        <f>AVERAGEIFS(Idade!Y:Y,Idade!$I:$I,"&lt;="&amp;EOMONTH(Idade!$I$3+360,0),Idade!$AW:$AW,Dados!$AK1)</f>
        <v>0</v>
      </c>
      <c r="AL81" s="15">
        <f>AVERAGEIFS(Idade!Y:Y,Idade!$I:$I,"&lt;="&amp;EOMONTH(Idade!$I$3+360,0),Idade!$AW:$AW,Dados!$AL1)</f>
        <v>0</v>
      </c>
      <c r="AM81" s="15">
        <f>AVERAGEIFS(Idade!Y:Y,Idade!$I:$I,"&lt;="&amp;EOMONTH(Idade!$I$3+360,0),Idade!$AW:$AW,Dados!$AM1)</f>
        <v>0</v>
      </c>
      <c r="AN81" s="15">
        <f>AVERAGEIFS(Idade!Y:Y,Idade!$I:$I,"&lt;="&amp;EOMONTH(Idade!$I$3+360,0),Idade!$AW:$AW,Dados!$AN1)</f>
        <v>0</v>
      </c>
      <c r="AO81" s="15">
        <f>AVERAGEIFS(Idade!Y:Y,Idade!$I:$I,"&lt;="&amp;EOMONTH(Idade!$I$3+360,0),Idade!$AW:$AW,Dados!$AO1)</f>
        <v>0</v>
      </c>
      <c r="AP81" s="15">
        <f>AVERAGEIFS(Idade!Y:Y,Idade!$I:$I,"&lt;="&amp;EOMONTH(Idade!$I$3+360,0),Idade!$AW:$AW,Dados!$AP1)</f>
        <v>0</v>
      </c>
      <c r="AQ81" s="33">
        <f>AVERAGEIFS(Idade!Y:Y,Idade!$I:$I,"&lt;="&amp;EOMONTH(Idade!$I$3+360,0),Idade!$AW:$AW,Dados!$AQ1)</f>
        <v>0</v>
      </c>
      <c r="AR81" s="15">
        <f>AVERAGEIFS(Idade!Y:Y,Idade!$I:$I,"&lt;="&amp;EOMONTH(Idade!$I$3+360,0),Idade!$AW:$AW,Dados!$AR1)</f>
        <v>0</v>
      </c>
      <c r="AS81" s="15">
        <f>AVERAGEIFS(Idade!Y:Y,Idade!$I:$I,"&lt;="&amp;EOMONTH(Idade!$I$3+360,0),Idade!$AW:$AW,Dados!$AS1)</f>
        <v>0</v>
      </c>
      <c r="AT81" s="15">
        <f>AVERAGEIFS(Idade!Y:Y,Idade!$I:$I,"&lt;="&amp;EOMONTH(Idade!$I$3+360,0),Idade!$AW:$AW,Dados!$AT1)</f>
        <v>0</v>
      </c>
      <c r="AU81" s="15">
        <f>AVERAGEIFS(Idade!Y:Y,Idade!$I:$I,"&lt;="&amp;EOMONTH(Idade!$I$3+360,0),Idade!$AW:$AW,Dados!$AU1)</f>
        <v>0</v>
      </c>
      <c r="AV81" s="15">
        <f>AVERAGEIFS(Idade!Y:Y,Idade!$I:$I,"&lt;="&amp;EOMONTH(Idade!$I$3+360,0),Idade!$AW:$AW,Dados!$AV1)</f>
        <v>0</v>
      </c>
      <c r="AW81" s="15">
        <f>AVERAGEIFS(Idade!Y:Y,Idade!$I:$I,"&lt;="&amp;EOMONTH(Idade!$I$3+360,0),Idade!$AW:$AW,Dados!$AW1)</f>
        <v>0</v>
      </c>
      <c r="AX81" s="15">
        <f>AVERAGEIFS(Idade!Y:Y,Idade!$I:$I,"&lt;="&amp;EOMONTH(Idade!$I$3+360,0),Idade!$AW:$AW,Dados!$AX1)</f>
        <v>0</v>
      </c>
      <c r="AY81" s="15">
        <f>AVERAGEIFS(Idade!Y:Y,Idade!$I:$I,"&lt;="&amp;EOMONTH(Idade!$I$3+360,0),Idade!$AW:$AW,Dados!$AY1)</f>
        <v>0</v>
      </c>
      <c r="AZ81" s="15">
        <f>AVERAGEIFS(Idade!Y:Y,Idade!$I:$I,"&lt;="&amp;EOMONTH(Idade!$I$3+360,0),Idade!$AW:$AW,Dados!$AZ1)</f>
        <v>0</v>
      </c>
      <c r="BA81" s="15">
        <f>AVERAGEIFS(Idade!Y:Y,Idade!$I:$I,"&lt;="&amp;EOMONTH(Idade!$I$3+360,0),Idade!$AW:$AW,Dados!$BA1)</f>
        <v>0</v>
      </c>
      <c r="BB81" s="15">
        <f>AVERAGEIFS(Idade!Y:Y,Idade!$I:$I,"&lt;="&amp;EOMONTH(Idade!$I$3+360,0),Idade!$AW:$AW,Dados!$BB1)</f>
        <v>0</v>
      </c>
      <c r="BC81" s="15">
        <f>AVERAGEIFS(Idade!Y:Y,Idade!$I:$I,"&lt;="&amp;EOMONTH(Idade!$I$3+360,0),Idade!$AW:$AW,Dados!$BC1)</f>
        <v>0</v>
      </c>
      <c r="BD81" s="15" t="e">
        <f>AVERAGEIFS(Idade!Y:Y,Idade!$I:$I,"&lt;="&amp;EOMONTH(Idade!$I$3+360,0),Idade!$AW:$AW,Dados!$BD1)</f>
        <v>#DIV/0!</v>
      </c>
      <c r="BF81" s="15" t="e">
        <f>AVERAGEIFS(Idade!Y:Y,Idade!$I:$I,"&gt;="&amp;BF1,Idade!$I:$I,"&lt;="&amp;EOMONTH($BF1,0))</f>
        <v>#DIV/0!</v>
      </c>
      <c r="BG81" s="15" t="e">
        <f>AVERAGEIFS(Idade!Y:Y,Idade!$I:$I,"&gt;="&amp;BG1,Idade!$I:$I,"&lt;="&amp;EOMONTH($BG1,0))</f>
        <v>#DIV/0!</v>
      </c>
      <c r="BH81" s="15" t="e">
        <f>AVERAGEIFS(Idade!Y:Y,Idade!$I:$I,"&gt;="&amp;BH1,Idade!$I:$I,"&lt;="&amp;EOMONTH($BH1,0))</f>
        <v>#DIV/0!</v>
      </c>
      <c r="BI81" s="15" t="e">
        <f>AVERAGEIFS(Idade!Y:Y,Idade!$I:$I,"&gt;="&amp;BI1,Idade!$I:$I,"&lt;="&amp;EOMONTH($BI1,0))</f>
        <v>#DIV/0!</v>
      </c>
      <c r="BJ81" s="15" t="e">
        <f>AVERAGEIFS(Idade!Y:Y,Idade!$I:$I,"&gt;="&amp;BJ1,Idade!$I:$I,"&lt;="&amp;EOMONTH($BJ1,0))</f>
        <v>#DIV/0!</v>
      </c>
      <c r="BK81" s="15" t="e">
        <f>AVERAGEIFS(Idade!Y:Y,Idade!$I:$I,"&gt;="&amp;BK1,Idade!$I:$I,"&lt;="&amp;EOMONTH($BK1,0))</f>
        <v>#DIV/0!</v>
      </c>
      <c r="BL81" s="15" t="e">
        <f>AVERAGEIFS(Idade!Y:Y,Idade!$I:$I,"&gt;="&amp;BL1,Idade!$I:$I,"&lt;="&amp;EOMONTH($BL1,0))</f>
        <v>#DIV/0!</v>
      </c>
      <c r="BM81" s="15" t="e">
        <f>AVERAGEIFS(Idade!Y:Y,Idade!$I:$I,"&gt;="&amp;BM1,Idade!$I:$I,"&lt;="&amp;EOMONTH($BM1,0))</f>
        <v>#DIV/0!</v>
      </c>
      <c r="BN81" s="15" t="e">
        <f>AVERAGEIFS(Idade!Y:Y,Idade!$I:$I,"&gt;="&amp;BN1,Idade!$I:$I,"&lt;="&amp;EOMONTH($BN1,0))</f>
        <v>#DIV/0!</v>
      </c>
      <c r="BO81" s="15" t="e">
        <f>AVERAGEIFS(Idade!Y:Y,Idade!$I:$I,"&gt;="&amp;BO1,Idade!$I:$I,"&lt;="&amp;EOMONTH($BO1,0))</f>
        <v>#DIV/0!</v>
      </c>
      <c r="BP81" s="15" t="e">
        <f>AVERAGEIFS(Idade!Y:Y,Idade!$I:$I,"&gt;="&amp;BP1,Idade!$I:$I,"&lt;="&amp;EOMONTH($BP1,0))</f>
        <v>#DIV/0!</v>
      </c>
      <c r="BQ81" s="15" t="e">
        <f>AVERAGEIFS(Idade!Y:Y,Idade!$I:$I,"&gt;="&amp;BQ1,Idade!$I:$I,"&lt;="&amp;EOMONTH($BQ1,0))</f>
        <v>#DIV/0!</v>
      </c>
    </row>
    <row r="82" spans="1:69" outlineLevel="1" x14ac:dyDescent="0.15">
      <c r="A82" s="12" t="s">
        <v>52</v>
      </c>
      <c r="B82" s="14" t="str">
        <f>OvoTotal!Z2</f>
        <v>AAA 1 001</v>
      </c>
      <c r="C82" s="15">
        <f>AVERAGEIFS(Idade!Z:Z,Idade!$I:$I,"&lt;="&amp;EOMONTH(Idade!$I$3+360,0),Idade!$AW:$AW,Dados!$C1)</f>
        <v>0</v>
      </c>
      <c r="D82" s="15">
        <f>AVERAGEIFS(Idade!Z:Z,Idade!$I:$I,"&lt;="&amp;EOMONTH(Idade!$I$3+360,0),Idade!$AW:$AW,Dados!$D1)</f>
        <v>0</v>
      </c>
      <c r="E82" s="15">
        <f>AVERAGEIFS(Idade!Z:Z,Idade!$I:$I,"&lt;="&amp;EOMONTH(Idade!$I$3+360,0),Idade!$AW:$AW,Dados!$E1)</f>
        <v>0</v>
      </c>
      <c r="F82" s="15">
        <f>AVERAGEIFS(Idade!Z:Z,Idade!$I:$I,"&lt;="&amp;EOMONTH(Idade!$I$3+360,0),Idade!$AW:$AW,Dados!$F1)</f>
        <v>0</v>
      </c>
      <c r="G82" s="15">
        <f>AVERAGEIFS(Idade!Z:Z,Idade!$I:$I,"&lt;="&amp;EOMONTH(Idade!$I$3+360,0),Idade!$AW:$AW,Dados!$G1)</f>
        <v>0</v>
      </c>
      <c r="H82" s="15">
        <f>AVERAGEIFS(Idade!Z:Z,Idade!$I:$I,"&lt;="&amp;EOMONTH(Idade!$I$3+360,0),Idade!$AW:$AW,Dados!$H1)</f>
        <v>0</v>
      </c>
      <c r="I82" s="15">
        <f>AVERAGEIFS(Idade!Z:Z,Idade!$I:$I,"&lt;="&amp;EOMONTH(Idade!$I$3+360,0),Idade!$AW:$AW,Dados!$I1)</f>
        <v>0</v>
      </c>
      <c r="J82" s="15">
        <f>AVERAGEIFS(Idade!Z:Z,Idade!$I:$I,"&lt;="&amp;EOMONTH(Idade!$I$3+360,0),Idade!$AW:$AW,Dados!$J1)</f>
        <v>0</v>
      </c>
      <c r="K82" s="15">
        <f>AVERAGEIFS(Idade!Z:Z,Idade!$I:$I,"&lt;="&amp;EOMONTH(Idade!$I$3+360,0),Idade!$AW:$AW,Dados!$K1)</f>
        <v>0</v>
      </c>
      <c r="L82" s="15">
        <f>AVERAGEIFS(Idade!Z:Z,Idade!$I:$I,"&lt;="&amp;EOMONTH(Idade!$I$3+360,0),Idade!$AW:$AW,Dados!$L1)</f>
        <v>0</v>
      </c>
      <c r="M82" s="15">
        <f>AVERAGEIFS(Idade!Z:Z,Idade!$I:$I,"&lt;="&amp;EOMONTH(Idade!$I$3+360,0),Idade!$AW:$AW,Dados!$M1)</f>
        <v>0</v>
      </c>
      <c r="N82" s="15">
        <f>AVERAGEIFS(Idade!Z:Z,Idade!$I:$I,"&lt;="&amp;EOMONTH(Idade!$I$3+360,0),Idade!$AW:$AW,Dados!$N1)</f>
        <v>0</v>
      </c>
      <c r="O82" s="15">
        <f>AVERAGEIFS(Idade!Z:Z,Idade!$I:$I,"&lt;="&amp;EOMONTH(Idade!$I$3+360,0),Idade!$AW:$AW,Dados!$O1)</f>
        <v>0</v>
      </c>
      <c r="P82" s="15">
        <f>AVERAGEIFS(Idade!Z:Z,Idade!$I:$I,"&lt;="&amp;EOMONTH(Idade!$I$3+360,0),Idade!$AW:$AW,Dados!$P1)</f>
        <v>0</v>
      </c>
      <c r="Q82" s="15">
        <f>AVERAGEIFS(Idade!Z:Z,Idade!$I:$I,"&lt;="&amp;EOMONTH(Idade!$I$3+360,0),Idade!$AW:$AW,Dados!$Q1)</f>
        <v>0</v>
      </c>
      <c r="R82" s="15">
        <f>AVERAGEIFS(Idade!Z:Z,Idade!$I:$I,"&lt;="&amp;EOMONTH(Idade!$I$3+360,0),Idade!$AW:$AW,Dados!$R1)</f>
        <v>0</v>
      </c>
      <c r="S82" s="15">
        <f>AVERAGEIFS(Idade!Z:Z,Idade!$I:$I,"&lt;="&amp;EOMONTH(Idade!$I$3+360,0),Idade!$AW:$AW,Dados!$S1)</f>
        <v>0</v>
      </c>
      <c r="T82" s="15">
        <f>AVERAGEIFS(Idade!Z:Z,Idade!$I:$I,"&lt;="&amp;EOMONTH(Idade!$I$3+360,0),Idade!$AW:$AW,Dados!$T1)</f>
        <v>0</v>
      </c>
      <c r="U82" s="15">
        <f>AVERAGEIFS(Idade!Z:Z,Idade!$I:$I,"&lt;="&amp;EOMONTH(Idade!$I$3+360,0),Idade!$AW:$AW,Dados!$U1)</f>
        <v>0</v>
      </c>
      <c r="V82" s="15">
        <f>AVERAGEIFS(Idade!Z:Z,Idade!$I:$I,"&lt;="&amp;EOMONTH(Idade!$I$3+360,0),Idade!$AW:$AW,Dados!$V1)</f>
        <v>0</v>
      </c>
      <c r="W82" s="15">
        <f>AVERAGEIFS(Idade!Z:Z,Idade!$I:$I,"&lt;="&amp;EOMONTH(Idade!$I$3+360,0),Idade!$AW:$AW,Dados!$W1)</f>
        <v>0</v>
      </c>
      <c r="X82" s="15">
        <f>AVERAGEIFS(Idade!Z:Z,Idade!$I:$I,"&lt;="&amp;EOMONTH(Idade!$I$3+360,0),Idade!$AW:$AW,Dados!$X1)</f>
        <v>0</v>
      </c>
      <c r="Y82" s="15">
        <f>AVERAGEIFS(Idade!Z:Z,Idade!$I:$I,"&lt;="&amp;EOMONTH(Idade!$I$3+360,0),Idade!$AW:$AW,Dados!$Y1)</f>
        <v>0</v>
      </c>
      <c r="Z82" s="15">
        <f>AVERAGEIFS(Idade!Z:Z,Idade!$I:$I,"&lt;="&amp;EOMONTH(Idade!$I$3+360,0),Idade!$AW:$AW,Dados!$Z1)</f>
        <v>0</v>
      </c>
      <c r="AA82" s="15">
        <f>AVERAGEIFS(Idade!Z:Z,Idade!$I:$I,"&lt;="&amp;EOMONTH(Idade!$I$3+360,0),Idade!$AW:$AW,Dados!$AA1)</f>
        <v>0</v>
      </c>
      <c r="AB82" s="15">
        <f>AVERAGEIFS(Idade!Z:Z,Idade!$I:$I,"&lt;="&amp;EOMONTH(Idade!$I$3+360,0),Idade!$AW:$AW,Dados!$AB1)</f>
        <v>0</v>
      </c>
      <c r="AC82" s="15">
        <f>AVERAGEIFS(Idade!Z:Z,Idade!$I:$I,"&lt;="&amp;EOMONTH(Idade!$I$3+360,0),Idade!$AW:$AW,Dados!$AC1)</f>
        <v>0</v>
      </c>
      <c r="AD82" s="15">
        <f>AVERAGEIFS(Idade!Z:Z,Idade!$I:$I,"&lt;="&amp;EOMONTH(Idade!$I$3+360,0),Idade!$AW:$AW,Dados!$AD1)</f>
        <v>0</v>
      </c>
      <c r="AE82" s="15">
        <f>AVERAGEIFS(Idade!Z:Z,Idade!$I:$I,"&lt;="&amp;EOMONTH(Idade!$I$3+360,0),Idade!$AW:$AW,Dados!$AE1)</f>
        <v>0</v>
      </c>
      <c r="AF82" s="15">
        <f>AVERAGEIFS(Idade!Z:Z,Idade!$I:$I,"&lt;="&amp;EOMONTH(Idade!$I$3+360,0),Idade!$AW:$AW,Dados!$AF1)</f>
        <v>0</v>
      </c>
      <c r="AG82" s="15">
        <f>AVERAGEIFS(Idade!Z:Z,Idade!$I:$I,"&lt;="&amp;EOMONTH(Idade!$I$3+360,0),Idade!$AW:$AW,Dados!$AG1)</f>
        <v>0</v>
      </c>
      <c r="AH82" s="15">
        <f>AVERAGEIFS(Idade!Z:Z,Idade!$I:$I,"&lt;="&amp;EOMONTH(Idade!$I$3+360,0),Idade!$AW:$AW,Dados!$AH1)</f>
        <v>0</v>
      </c>
      <c r="AI82" s="15">
        <f>AVERAGEIFS(Idade!Z:Z,Idade!$I:$I,"&lt;="&amp;EOMONTH(Idade!$I$3+360,0),Idade!$AW:$AW,Dados!$AI1)</f>
        <v>0</v>
      </c>
      <c r="AJ82" s="15">
        <f>AVERAGEIFS(Idade!Z:Z,Idade!$I:$I,"&lt;="&amp;EOMONTH(Idade!$I$3+360,0),Idade!$AW:$AW,Dados!$AJ1)</f>
        <v>0</v>
      </c>
      <c r="AK82" s="33">
        <f>AVERAGEIFS(Idade!Z:Z,Idade!$I:$I,"&lt;="&amp;EOMONTH(Idade!$I$3+360,0),Idade!$AW:$AW,Dados!$AK1)</f>
        <v>0</v>
      </c>
      <c r="AL82" s="15">
        <f>AVERAGEIFS(Idade!Z:Z,Idade!$I:$I,"&lt;="&amp;EOMONTH(Idade!$I$3+360,0),Idade!$AW:$AW,Dados!$AL1)</f>
        <v>0</v>
      </c>
      <c r="AM82" s="15">
        <f>AVERAGEIFS(Idade!Z:Z,Idade!$I:$I,"&lt;="&amp;EOMONTH(Idade!$I$3+360,0),Idade!$AW:$AW,Dados!$AM1)</f>
        <v>0</v>
      </c>
      <c r="AN82" s="15">
        <f>AVERAGEIFS(Idade!Z:Z,Idade!$I:$I,"&lt;="&amp;EOMONTH(Idade!$I$3+360,0),Idade!$AW:$AW,Dados!$AN1)</f>
        <v>0</v>
      </c>
      <c r="AO82" s="15">
        <f>AVERAGEIFS(Idade!Z:Z,Idade!$I:$I,"&lt;="&amp;EOMONTH(Idade!$I$3+360,0),Idade!$AW:$AW,Dados!$AO1)</f>
        <v>0</v>
      </c>
      <c r="AP82" s="15">
        <f>AVERAGEIFS(Idade!Z:Z,Idade!$I:$I,"&lt;="&amp;EOMONTH(Idade!$I$3+360,0),Idade!$AW:$AW,Dados!$AP1)</f>
        <v>0</v>
      </c>
      <c r="AQ82" s="33">
        <f>AVERAGEIFS(Idade!Z:Z,Idade!$I:$I,"&lt;="&amp;EOMONTH(Idade!$I$3+360,0),Idade!$AW:$AW,Dados!$AQ1)</f>
        <v>0</v>
      </c>
      <c r="AR82" s="15">
        <f>AVERAGEIFS(Idade!Z:Z,Idade!$I:$I,"&lt;="&amp;EOMONTH(Idade!$I$3+360,0),Idade!$AW:$AW,Dados!$AR1)</f>
        <v>0</v>
      </c>
      <c r="AS82" s="15">
        <f>AVERAGEIFS(Idade!Z:Z,Idade!$I:$I,"&lt;="&amp;EOMONTH(Idade!$I$3+360,0),Idade!$AW:$AW,Dados!$AS1)</f>
        <v>0</v>
      </c>
      <c r="AT82" s="15">
        <f>AVERAGEIFS(Idade!Z:Z,Idade!$I:$I,"&lt;="&amp;EOMONTH(Idade!$I$3+360,0),Idade!$AW:$AW,Dados!$AT1)</f>
        <v>0</v>
      </c>
      <c r="AU82" s="15">
        <f>AVERAGEIFS(Idade!Z:Z,Idade!$I:$I,"&lt;="&amp;EOMONTH(Idade!$I$3+360,0),Idade!$AW:$AW,Dados!$AU1)</f>
        <v>0</v>
      </c>
      <c r="AV82" s="15">
        <f>AVERAGEIFS(Idade!Z:Z,Idade!$I:$I,"&lt;="&amp;EOMONTH(Idade!$I$3+360,0),Idade!$AW:$AW,Dados!$AV1)</f>
        <v>0</v>
      </c>
      <c r="AW82" s="15">
        <f>AVERAGEIFS(Idade!Z:Z,Idade!$I:$I,"&lt;="&amp;EOMONTH(Idade!$I$3+360,0),Idade!$AW:$AW,Dados!$AW1)</f>
        <v>0</v>
      </c>
      <c r="AX82" s="15">
        <f>AVERAGEIFS(Idade!Z:Z,Idade!$I:$I,"&lt;="&amp;EOMONTH(Idade!$I$3+360,0),Idade!$AW:$AW,Dados!$AX1)</f>
        <v>0</v>
      </c>
      <c r="AY82" s="15">
        <f>AVERAGEIFS(Idade!Z:Z,Idade!$I:$I,"&lt;="&amp;EOMONTH(Idade!$I$3+360,0),Idade!$AW:$AW,Dados!$AY1)</f>
        <v>0</v>
      </c>
      <c r="AZ82" s="15">
        <f>AVERAGEIFS(Idade!Z:Z,Idade!$I:$I,"&lt;="&amp;EOMONTH(Idade!$I$3+360,0),Idade!$AW:$AW,Dados!$AZ1)</f>
        <v>0</v>
      </c>
      <c r="BA82" s="15">
        <f>AVERAGEIFS(Idade!Z:Z,Idade!$I:$I,"&lt;="&amp;EOMONTH(Idade!$I$3+360,0),Idade!$AW:$AW,Dados!$BA1)</f>
        <v>0</v>
      </c>
      <c r="BB82" s="15">
        <f>AVERAGEIFS(Idade!Z:Z,Idade!$I:$I,"&lt;="&amp;EOMONTH(Idade!$I$3+360,0),Idade!$AW:$AW,Dados!$BB1)</f>
        <v>0</v>
      </c>
      <c r="BC82" s="15">
        <f>AVERAGEIFS(Idade!Z:Z,Idade!$I:$I,"&lt;="&amp;EOMONTH(Idade!$I$3+360,0),Idade!$AW:$AW,Dados!$BC1)</f>
        <v>0</v>
      </c>
      <c r="BD82" s="15" t="e">
        <f>AVERAGEIFS(Idade!Z:Z,Idade!$I:$I,"&lt;="&amp;EOMONTH(Idade!$I$3+360,0),Idade!$AW:$AW,Dados!$BD1)</f>
        <v>#DIV/0!</v>
      </c>
      <c r="BF82" s="15" t="e">
        <f>AVERAGEIFS(Idade!Z:Z,Idade!$I:$I,"&gt;="&amp;BF1,Idade!$I:$I,"&lt;="&amp;EOMONTH($BF1,0))</f>
        <v>#DIV/0!</v>
      </c>
      <c r="BG82" s="15" t="e">
        <f>AVERAGEIFS(Idade!Z:Z,Idade!$I:$I,"&gt;="&amp;BG1,Idade!$I:$I,"&lt;="&amp;EOMONTH($BG1,0))</f>
        <v>#DIV/0!</v>
      </c>
      <c r="BH82" s="15" t="e">
        <f>AVERAGEIFS(Idade!Z:Z,Idade!$I:$I,"&gt;="&amp;BH1,Idade!$I:$I,"&lt;="&amp;EOMONTH($BH1,0))</f>
        <v>#DIV/0!</v>
      </c>
      <c r="BI82" s="15" t="e">
        <f>AVERAGEIFS(Idade!Z:Z,Idade!$I:$I,"&gt;="&amp;BI1,Idade!$I:$I,"&lt;="&amp;EOMONTH($BI1,0))</f>
        <v>#DIV/0!</v>
      </c>
      <c r="BJ82" s="15" t="e">
        <f>AVERAGEIFS(Idade!Z:Z,Idade!$I:$I,"&gt;="&amp;BJ1,Idade!$I:$I,"&lt;="&amp;EOMONTH($BJ1,0))</f>
        <v>#DIV/0!</v>
      </c>
      <c r="BK82" s="15" t="e">
        <f>AVERAGEIFS(Idade!Z:Z,Idade!$I:$I,"&gt;="&amp;BK1,Idade!$I:$I,"&lt;="&amp;EOMONTH($BK1,0))</f>
        <v>#DIV/0!</v>
      </c>
      <c r="BL82" s="15" t="e">
        <f>AVERAGEIFS(Idade!Z:Z,Idade!$I:$I,"&gt;="&amp;BL1,Idade!$I:$I,"&lt;="&amp;EOMONTH($BL1,0))</f>
        <v>#DIV/0!</v>
      </c>
      <c r="BM82" s="15" t="e">
        <f>AVERAGEIFS(Idade!Z:Z,Idade!$I:$I,"&gt;="&amp;BM1,Idade!$I:$I,"&lt;="&amp;EOMONTH($BM1,0))</f>
        <v>#DIV/0!</v>
      </c>
      <c r="BN82" s="15" t="e">
        <f>AVERAGEIFS(Idade!Z:Z,Idade!$I:$I,"&gt;="&amp;BN1,Idade!$I:$I,"&lt;="&amp;EOMONTH($BN1,0))</f>
        <v>#DIV/0!</v>
      </c>
      <c r="BO82" s="15" t="e">
        <f>AVERAGEIFS(Idade!Z:Z,Idade!$I:$I,"&gt;="&amp;BO1,Idade!$I:$I,"&lt;="&amp;EOMONTH($BO1,0))</f>
        <v>#DIV/0!</v>
      </c>
      <c r="BP82" s="15" t="e">
        <f>AVERAGEIFS(Idade!Z:Z,Idade!$I:$I,"&gt;="&amp;BP1,Idade!$I:$I,"&lt;="&amp;EOMONTH($BP1,0))</f>
        <v>#DIV/0!</v>
      </c>
      <c r="BQ82" s="15" t="e">
        <f>AVERAGEIFS(Idade!Z:Z,Idade!$I:$I,"&gt;="&amp;BQ1,Idade!$I:$I,"&lt;="&amp;EOMONTH($BQ1,0))</f>
        <v>#DIV/0!</v>
      </c>
    </row>
    <row r="83" spans="1:69" outlineLevel="1" x14ac:dyDescent="0.15">
      <c r="A83" s="12" t="s">
        <v>52</v>
      </c>
      <c r="B83" s="14" t="str">
        <f>OvoTotal!AA2</f>
        <v>AAA 1 001</v>
      </c>
      <c r="C83" s="15">
        <f>AVERAGEIFS(Idade!AA:AA,Idade!$I:$I,"&lt;="&amp;EOMONTH(Idade!$I$3+360,0),Idade!$AW:$AW,Dados!$C1)</f>
        <v>0</v>
      </c>
      <c r="D83" s="15">
        <f>AVERAGEIFS(Idade!AA:AA,Idade!$I:$I,"&lt;="&amp;EOMONTH(Idade!$I$3+360,0),Idade!$AW:$AW,Dados!$D1)</f>
        <v>0</v>
      </c>
      <c r="E83" s="15">
        <f>AVERAGEIFS(Idade!AA:AA,Idade!$I:$I,"&lt;="&amp;EOMONTH(Idade!$I$3+360,0),Idade!$AW:$AW,Dados!$E1)</f>
        <v>0</v>
      </c>
      <c r="F83" s="15">
        <f>AVERAGEIFS(Idade!AA:AA,Idade!$I:$I,"&lt;="&amp;EOMONTH(Idade!$I$3+360,0),Idade!$AW:$AW,Dados!$F1)</f>
        <v>0</v>
      </c>
      <c r="G83" s="15">
        <f>AVERAGEIFS(Idade!AA:AA,Idade!$I:$I,"&lt;="&amp;EOMONTH(Idade!$I$3+360,0),Idade!$AW:$AW,Dados!$G1)</f>
        <v>0</v>
      </c>
      <c r="H83" s="15">
        <f>AVERAGEIFS(Idade!AA:AA,Idade!$I:$I,"&lt;="&amp;EOMONTH(Idade!$I$3+360,0),Idade!$AW:$AW,Dados!$H1)</f>
        <v>0</v>
      </c>
      <c r="I83" s="15">
        <f>AVERAGEIFS(Idade!AA:AA,Idade!$I:$I,"&lt;="&amp;EOMONTH(Idade!$I$3+360,0),Idade!$AW:$AW,Dados!$I1)</f>
        <v>0</v>
      </c>
      <c r="J83" s="15">
        <f>AVERAGEIFS(Idade!AA:AA,Idade!$I:$I,"&lt;="&amp;EOMONTH(Idade!$I$3+360,0),Idade!$AW:$AW,Dados!$J1)</f>
        <v>0</v>
      </c>
      <c r="K83" s="15">
        <f>AVERAGEIFS(Idade!AA:AA,Idade!$I:$I,"&lt;="&amp;EOMONTH(Idade!$I$3+360,0),Idade!$AW:$AW,Dados!$K1)</f>
        <v>0</v>
      </c>
      <c r="L83" s="15">
        <f>AVERAGEIFS(Idade!AA:AA,Idade!$I:$I,"&lt;="&amp;EOMONTH(Idade!$I$3+360,0),Idade!$AW:$AW,Dados!$L1)</f>
        <v>0</v>
      </c>
      <c r="M83" s="15">
        <f>AVERAGEIFS(Idade!AA:AA,Idade!$I:$I,"&lt;="&amp;EOMONTH(Idade!$I$3+360,0),Idade!$AW:$AW,Dados!$M1)</f>
        <v>0</v>
      </c>
      <c r="N83" s="15">
        <f>AVERAGEIFS(Idade!AA:AA,Idade!$I:$I,"&lt;="&amp;EOMONTH(Idade!$I$3+360,0),Idade!$AW:$AW,Dados!$N1)</f>
        <v>0</v>
      </c>
      <c r="O83" s="15">
        <f>AVERAGEIFS(Idade!AA:AA,Idade!$I:$I,"&lt;="&amp;EOMONTH(Idade!$I$3+360,0),Idade!$AW:$AW,Dados!$O1)</f>
        <v>0</v>
      </c>
      <c r="P83" s="15">
        <f>AVERAGEIFS(Idade!AA:AA,Idade!$I:$I,"&lt;="&amp;EOMONTH(Idade!$I$3+360,0),Idade!$AW:$AW,Dados!$P1)</f>
        <v>0</v>
      </c>
      <c r="Q83" s="15">
        <f>AVERAGEIFS(Idade!AA:AA,Idade!$I:$I,"&lt;="&amp;EOMONTH(Idade!$I$3+360,0),Idade!$AW:$AW,Dados!$Q1)</f>
        <v>0</v>
      </c>
      <c r="R83" s="15">
        <f>AVERAGEIFS(Idade!AA:AA,Idade!$I:$I,"&lt;="&amp;EOMONTH(Idade!$I$3+360,0),Idade!$AW:$AW,Dados!$R1)</f>
        <v>0</v>
      </c>
      <c r="S83" s="15">
        <f>AVERAGEIFS(Idade!AA:AA,Idade!$I:$I,"&lt;="&amp;EOMONTH(Idade!$I$3+360,0),Idade!$AW:$AW,Dados!$S1)</f>
        <v>0</v>
      </c>
      <c r="T83" s="15">
        <f>AVERAGEIFS(Idade!AA:AA,Idade!$I:$I,"&lt;="&amp;EOMONTH(Idade!$I$3+360,0),Idade!$AW:$AW,Dados!$T1)</f>
        <v>0</v>
      </c>
      <c r="U83" s="15">
        <f>AVERAGEIFS(Idade!AA:AA,Idade!$I:$I,"&lt;="&amp;EOMONTH(Idade!$I$3+360,0),Idade!$AW:$AW,Dados!$U1)</f>
        <v>0</v>
      </c>
      <c r="V83" s="15">
        <f>AVERAGEIFS(Idade!AA:AA,Idade!$I:$I,"&lt;="&amp;EOMONTH(Idade!$I$3+360,0),Idade!$AW:$AW,Dados!$V1)</f>
        <v>0</v>
      </c>
      <c r="W83" s="15">
        <f>AVERAGEIFS(Idade!AA:AA,Idade!$I:$I,"&lt;="&amp;EOMONTH(Idade!$I$3+360,0),Idade!$AW:$AW,Dados!$W1)</f>
        <v>0</v>
      </c>
      <c r="X83" s="15">
        <f>AVERAGEIFS(Idade!AA:AA,Idade!$I:$I,"&lt;="&amp;EOMONTH(Idade!$I$3+360,0),Idade!$AW:$AW,Dados!$X1)</f>
        <v>0</v>
      </c>
      <c r="Y83" s="15">
        <f>AVERAGEIFS(Idade!AA:AA,Idade!$I:$I,"&lt;="&amp;EOMONTH(Idade!$I$3+360,0),Idade!$AW:$AW,Dados!$Y1)</f>
        <v>0</v>
      </c>
      <c r="Z83" s="15">
        <f>AVERAGEIFS(Idade!AA:AA,Idade!$I:$I,"&lt;="&amp;EOMONTH(Idade!$I$3+360,0),Idade!$AW:$AW,Dados!$Z1)</f>
        <v>0</v>
      </c>
      <c r="AA83" s="15">
        <f>AVERAGEIFS(Idade!AA:AA,Idade!$I:$I,"&lt;="&amp;EOMONTH(Idade!$I$3+360,0),Idade!$AW:$AW,Dados!$AA1)</f>
        <v>0</v>
      </c>
      <c r="AB83" s="15">
        <f>AVERAGEIFS(Idade!AA:AA,Idade!$I:$I,"&lt;="&amp;EOMONTH(Idade!$I$3+360,0),Idade!$AW:$AW,Dados!$AB1)</f>
        <v>0</v>
      </c>
      <c r="AC83" s="15">
        <f>AVERAGEIFS(Idade!AA:AA,Idade!$I:$I,"&lt;="&amp;EOMONTH(Idade!$I$3+360,0),Idade!$AW:$AW,Dados!$AC1)</f>
        <v>0</v>
      </c>
      <c r="AD83" s="15">
        <f>AVERAGEIFS(Idade!AA:AA,Idade!$I:$I,"&lt;="&amp;EOMONTH(Idade!$I$3+360,0),Idade!$AW:$AW,Dados!$AD1)</f>
        <v>0</v>
      </c>
      <c r="AE83" s="15">
        <f>AVERAGEIFS(Idade!AA:AA,Idade!$I:$I,"&lt;="&amp;EOMONTH(Idade!$I$3+360,0),Idade!$AW:$AW,Dados!$AE1)</f>
        <v>0</v>
      </c>
      <c r="AF83" s="15">
        <f>AVERAGEIFS(Idade!AA:AA,Idade!$I:$I,"&lt;="&amp;EOMONTH(Idade!$I$3+360,0),Idade!$AW:$AW,Dados!$AF1)</f>
        <v>0</v>
      </c>
      <c r="AG83" s="15">
        <f>AVERAGEIFS(Idade!AA:AA,Idade!$I:$I,"&lt;="&amp;EOMONTH(Idade!$I$3+360,0),Idade!$AW:$AW,Dados!$AG1)</f>
        <v>0</v>
      </c>
      <c r="AH83" s="15">
        <f>AVERAGEIFS(Idade!AA:AA,Idade!$I:$I,"&lt;="&amp;EOMONTH(Idade!$I$3+360,0),Idade!$AW:$AW,Dados!$AH1)</f>
        <v>0</v>
      </c>
      <c r="AI83" s="15">
        <f>AVERAGEIFS(Idade!AA:AA,Idade!$I:$I,"&lt;="&amp;EOMONTH(Idade!$I$3+360,0),Idade!$AW:$AW,Dados!$AI1)</f>
        <v>0</v>
      </c>
      <c r="AJ83" s="15">
        <f>AVERAGEIFS(Idade!AA:AA,Idade!$I:$I,"&lt;="&amp;EOMONTH(Idade!$I$3+360,0),Idade!$AW:$AW,Dados!$AJ1)</f>
        <v>0</v>
      </c>
      <c r="AK83" s="33">
        <f>AVERAGEIFS(Idade!AA:AA,Idade!$I:$I,"&lt;="&amp;EOMONTH(Idade!$I$3+360,0),Idade!$AW:$AW,Dados!$AK1)</f>
        <v>0</v>
      </c>
      <c r="AL83" s="15">
        <f>AVERAGEIFS(Idade!AA:AA,Idade!$I:$I,"&lt;="&amp;EOMONTH(Idade!$I$3+360,0),Idade!$AW:$AW,Dados!$AL1)</f>
        <v>0</v>
      </c>
      <c r="AM83" s="15">
        <f>AVERAGEIFS(Idade!AA:AA,Idade!$I:$I,"&lt;="&amp;EOMONTH(Idade!$I$3+360,0),Idade!$AW:$AW,Dados!$AM1)</f>
        <v>0</v>
      </c>
      <c r="AN83" s="15">
        <f>AVERAGEIFS(Idade!AA:AA,Idade!$I:$I,"&lt;="&amp;EOMONTH(Idade!$I$3+360,0),Idade!$AW:$AW,Dados!$AN1)</f>
        <v>0</v>
      </c>
      <c r="AO83" s="15">
        <f>AVERAGEIFS(Idade!AA:AA,Idade!$I:$I,"&lt;="&amp;EOMONTH(Idade!$I$3+360,0),Idade!$AW:$AW,Dados!$AO1)</f>
        <v>0</v>
      </c>
      <c r="AP83" s="15">
        <f>AVERAGEIFS(Idade!AA:AA,Idade!$I:$I,"&lt;="&amp;EOMONTH(Idade!$I$3+360,0),Idade!$AW:$AW,Dados!$AP1)</f>
        <v>0</v>
      </c>
      <c r="AQ83" s="33">
        <f>AVERAGEIFS(Idade!AA:AA,Idade!$I:$I,"&lt;="&amp;EOMONTH(Idade!$I$3+360,0),Idade!$AW:$AW,Dados!$AQ1)</f>
        <v>0</v>
      </c>
      <c r="AR83" s="15">
        <f>AVERAGEIFS(Idade!AA:AA,Idade!$I:$I,"&lt;="&amp;EOMONTH(Idade!$I$3+360,0),Idade!$AW:$AW,Dados!$AR1)</f>
        <v>0</v>
      </c>
      <c r="AS83" s="15">
        <f>AVERAGEIFS(Idade!AA:AA,Idade!$I:$I,"&lt;="&amp;EOMONTH(Idade!$I$3+360,0),Idade!$AW:$AW,Dados!$AS1)</f>
        <v>0</v>
      </c>
      <c r="AT83" s="15">
        <f>AVERAGEIFS(Idade!AA:AA,Idade!$I:$I,"&lt;="&amp;EOMONTH(Idade!$I$3+360,0),Idade!$AW:$AW,Dados!$AT1)</f>
        <v>0</v>
      </c>
      <c r="AU83" s="15">
        <f>AVERAGEIFS(Idade!AA:AA,Idade!$I:$I,"&lt;="&amp;EOMONTH(Idade!$I$3+360,0),Idade!$AW:$AW,Dados!$AU1)</f>
        <v>0</v>
      </c>
      <c r="AV83" s="15">
        <f>AVERAGEIFS(Idade!AA:AA,Idade!$I:$I,"&lt;="&amp;EOMONTH(Idade!$I$3+360,0),Idade!$AW:$AW,Dados!$AV1)</f>
        <v>0</v>
      </c>
      <c r="AW83" s="15">
        <f>AVERAGEIFS(Idade!AA:AA,Idade!$I:$I,"&lt;="&amp;EOMONTH(Idade!$I$3+360,0),Idade!$AW:$AW,Dados!$AW1)</f>
        <v>0</v>
      </c>
      <c r="AX83" s="15">
        <f>AVERAGEIFS(Idade!AA:AA,Idade!$I:$I,"&lt;="&amp;EOMONTH(Idade!$I$3+360,0),Idade!$AW:$AW,Dados!$AX1)</f>
        <v>0</v>
      </c>
      <c r="AY83" s="15">
        <f>AVERAGEIFS(Idade!AA:AA,Idade!$I:$I,"&lt;="&amp;EOMONTH(Idade!$I$3+360,0),Idade!$AW:$AW,Dados!$AY1)</f>
        <v>0</v>
      </c>
      <c r="AZ83" s="15">
        <f>AVERAGEIFS(Idade!AA:AA,Idade!$I:$I,"&lt;="&amp;EOMONTH(Idade!$I$3+360,0),Idade!$AW:$AW,Dados!$AZ1)</f>
        <v>0</v>
      </c>
      <c r="BA83" s="15">
        <f>AVERAGEIFS(Idade!AA:AA,Idade!$I:$I,"&lt;="&amp;EOMONTH(Idade!$I$3+360,0),Idade!$AW:$AW,Dados!$BA1)</f>
        <v>0</v>
      </c>
      <c r="BB83" s="15">
        <f>AVERAGEIFS(Idade!AA:AA,Idade!$I:$I,"&lt;="&amp;EOMONTH(Idade!$I$3+360,0),Idade!$AW:$AW,Dados!$BB1)</f>
        <v>0</v>
      </c>
      <c r="BC83" s="15">
        <f>AVERAGEIFS(Idade!AA:AA,Idade!$I:$I,"&lt;="&amp;EOMONTH(Idade!$I$3+360,0),Idade!$AW:$AW,Dados!$BC1)</f>
        <v>0</v>
      </c>
      <c r="BD83" s="15" t="e">
        <f>AVERAGEIFS(Idade!AA:AA,Idade!$I:$I,"&lt;="&amp;EOMONTH(Idade!$I$3+360,0),Idade!$AW:$AW,Dados!$BD1)</f>
        <v>#DIV/0!</v>
      </c>
      <c r="BF83" s="15" t="e">
        <f>AVERAGEIFS(Idade!AA:AA,Idade!$I:$I,"&gt;="&amp;BF1,Idade!$I:$I,"&lt;="&amp;EOMONTH($BF1,0))</f>
        <v>#DIV/0!</v>
      </c>
      <c r="BG83" s="15" t="e">
        <f>AVERAGEIFS(Idade!AA:AA,Idade!$I:$I,"&gt;="&amp;BG1,Idade!$I:$I,"&lt;="&amp;EOMONTH($BG1,0))</f>
        <v>#DIV/0!</v>
      </c>
      <c r="BH83" s="15" t="e">
        <f>AVERAGEIFS(Idade!AA:AA,Idade!$I:$I,"&gt;="&amp;BH1,Idade!$I:$I,"&lt;="&amp;EOMONTH($BH1,0))</f>
        <v>#DIV/0!</v>
      </c>
      <c r="BI83" s="15" t="e">
        <f>AVERAGEIFS(Idade!AA:AA,Idade!$I:$I,"&gt;="&amp;BI1,Idade!$I:$I,"&lt;="&amp;EOMONTH($BI1,0))</f>
        <v>#DIV/0!</v>
      </c>
      <c r="BJ83" s="15" t="e">
        <f>AVERAGEIFS(Idade!AA:AA,Idade!$I:$I,"&gt;="&amp;BJ1,Idade!$I:$I,"&lt;="&amp;EOMONTH($BJ1,0))</f>
        <v>#DIV/0!</v>
      </c>
      <c r="BK83" s="15" t="e">
        <f>AVERAGEIFS(Idade!AA:AA,Idade!$I:$I,"&gt;="&amp;BK1,Idade!$I:$I,"&lt;="&amp;EOMONTH($BK1,0))</f>
        <v>#DIV/0!</v>
      </c>
      <c r="BL83" s="15" t="e">
        <f>AVERAGEIFS(Idade!AA:AA,Idade!$I:$I,"&gt;="&amp;BL1,Idade!$I:$I,"&lt;="&amp;EOMONTH($BL1,0))</f>
        <v>#DIV/0!</v>
      </c>
      <c r="BM83" s="15" t="e">
        <f>AVERAGEIFS(Idade!AA:AA,Idade!$I:$I,"&gt;="&amp;BM1,Idade!$I:$I,"&lt;="&amp;EOMONTH($BM1,0))</f>
        <v>#DIV/0!</v>
      </c>
      <c r="BN83" s="15" t="e">
        <f>AVERAGEIFS(Idade!AA:AA,Idade!$I:$I,"&gt;="&amp;BN1,Idade!$I:$I,"&lt;="&amp;EOMONTH($BN1,0))</f>
        <v>#DIV/0!</v>
      </c>
      <c r="BO83" s="15" t="e">
        <f>AVERAGEIFS(Idade!AA:AA,Idade!$I:$I,"&gt;="&amp;BO1,Idade!$I:$I,"&lt;="&amp;EOMONTH($BO1,0))</f>
        <v>#DIV/0!</v>
      </c>
      <c r="BP83" s="15" t="e">
        <f>AVERAGEIFS(Idade!AA:AA,Idade!$I:$I,"&gt;="&amp;BP1,Idade!$I:$I,"&lt;="&amp;EOMONTH($BP1,0))</f>
        <v>#DIV/0!</v>
      </c>
      <c r="BQ83" s="15" t="e">
        <f>AVERAGEIFS(Idade!AA:AA,Idade!$I:$I,"&gt;="&amp;BQ1,Idade!$I:$I,"&lt;="&amp;EOMONTH($BQ1,0))</f>
        <v>#DIV/0!</v>
      </c>
    </row>
    <row r="84" spans="1:69" outlineLevel="1" x14ac:dyDescent="0.15">
      <c r="A84" s="12" t="s">
        <v>52</v>
      </c>
      <c r="B84" s="14" t="str">
        <f>OvoTotal!AB2</f>
        <v>AAA 1 001</v>
      </c>
      <c r="C84" s="15">
        <f>AVERAGEIFS(Idade!AB:AB,Idade!$I:$I,"&lt;="&amp;EOMONTH(Idade!$I$3+360,0),Idade!$AW:$AW,Dados!$C1)</f>
        <v>0</v>
      </c>
      <c r="D84" s="15">
        <f>AVERAGEIFS(Idade!AB:AB,Idade!$I:$I,"&lt;="&amp;EOMONTH(Idade!$I$3+360,0),Idade!$AW:$AW,Dados!$D1)</f>
        <v>0</v>
      </c>
      <c r="E84" s="15">
        <f>AVERAGEIFS(Idade!AB:AB,Idade!$I:$I,"&lt;="&amp;EOMONTH(Idade!$I$3+360,0),Idade!$AW:$AW,Dados!$E1)</f>
        <v>0</v>
      </c>
      <c r="F84" s="15">
        <f>AVERAGEIFS(Idade!AB:AB,Idade!$I:$I,"&lt;="&amp;EOMONTH(Idade!$I$3+360,0),Idade!$AW:$AW,Dados!$F1)</f>
        <v>0</v>
      </c>
      <c r="G84" s="15">
        <f>AVERAGEIFS(Idade!AB:AB,Idade!$I:$I,"&lt;="&amp;EOMONTH(Idade!$I$3+360,0),Idade!$AW:$AW,Dados!$G1)</f>
        <v>0</v>
      </c>
      <c r="H84" s="15">
        <f>AVERAGEIFS(Idade!AB:AB,Idade!$I:$I,"&lt;="&amp;EOMONTH(Idade!$I$3+360,0),Idade!$AW:$AW,Dados!$H1)</f>
        <v>0</v>
      </c>
      <c r="I84" s="15">
        <f>AVERAGEIFS(Idade!AB:AB,Idade!$I:$I,"&lt;="&amp;EOMONTH(Idade!$I$3+360,0),Idade!$AW:$AW,Dados!$I1)</f>
        <v>0</v>
      </c>
      <c r="J84" s="15">
        <f>AVERAGEIFS(Idade!AB:AB,Idade!$I:$I,"&lt;="&amp;EOMONTH(Idade!$I$3+360,0),Idade!$AW:$AW,Dados!$J1)</f>
        <v>0</v>
      </c>
      <c r="K84" s="15">
        <f>AVERAGEIFS(Idade!AB:AB,Idade!$I:$I,"&lt;="&amp;EOMONTH(Idade!$I$3+360,0),Idade!$AW:$AW,Dados!$K1)</f>
        <v>0</v>
      </c>
      <c r="L84" s="15">
        <f>AVERAGEIFS(Idade!AB:AB,Idade!$I:$I,"&lt;="&amp;EOMONTH(Idade!$I$3+360,0),Idade!$AW:$AW,Dados!$L1)</f>
        <v>0</v>
      </c>
      <c r="M84" s="15">
        <f>AVERAGEIFS(Idade!AB:AB,Idade!$I:$I,"&lt;="&amp;EOMONTH(Idade!$I$3+360,0),Idade!$AW:$AW,Dados!$M1)</f>
        <v>0</v>
      </c>
      <c r="N84" s="15">
        <f>AVERAGEIFS(Idade!AB:AB,Idade!$I:$I,"&lt;="&amp;EOMONTH(Idade!$I$3+360,0),Idade!$AW:$AW,Dados!$N1)</f>
        <v>0</v>
      </c>
      <c r="O84" s="15">
        <f>AVERAGEIFS(Idade!AB:AB,Idade!$I:$I,"&lt;="&amp;EOMONTH(Idade!$I$3+360,0),Idade!$AW:$AW,Dados!$O1)</f>
        <v>0</v>
      </c>
      <c r="P84" s="15">
        <f>AVERAGEIFS(Idade!AB:AB,Idade!$I:$I,"&lt;="&amp;EOMONTH(Idade!$I$3+360,0),Idade!$AW:$AW,Dados!$P1)</f>
        <v>0</v>
      </c>
      <c r="Q84" s="15">
        <f>AVERAGEIFS(Idade!AB:AB,Idade!$I:$I,"&lt;="&amp;EOMONTH(Idade!$I$3+360,0),Idade!$AW:$AW,Dados!$Q1)</f>
        <v>0</v>
      </c>
      <c r="R84" s="15">
        <f>AVERAGEIFS(Idade!AB:AB,Idade!$I:$I,"&lt;="&amp;EOMONTH(Idade!$I$3+360,0),Idade!$AW:$AW,Dados!$R1)</f>
        <v>0</v>
      </c>
      <c r="S84" s="15">
        <f>AVERAGEIFS(Idade!AB:AB,Idade!$I:$I,"&lt;="&amp;EOMONTH(Idade!$I$3+360,0),Idade!$AW:$AW,Dados!$S1)</f>
        <v>0</v>
      </c>
      <c r="T84" s="15">
        <f>AVERAGEIFS(Idade!AB:AB,Idade!$I:$I,"&lt;="&amp;EOMONTH(Idade!$I$3+360,0),Idade!$AW:$AW,Dados!$T1)</f>
        <v>0</v>
      </c>
      <c r="U84" s="15">
        <f>AVERAGEIFS(Idade!AB:AB,Idade!$I:$I,"&lt;="&amp;EOMONTH(Idade!$I$3+360,0),Idade!$AW:$AW,Dados!$U1)</f>
        <v>0</v>
      </c>
      <c r="V84" s="15">
        <f>AVERAGEIFS(Idade!AB:AB,Idade!$I:$I,"&lt;="&amp;EOMONTH(Idade!$I$3+360,0),Idade!$AW:$AW,Dados!$V1)</f>
        <v>0</v>
      </c>
      <c r="W84" s="15">
        <f>AVERAGEIFS(Idade!AB:AB,Idade!$I:$I,"&lt;="&amp;EOMONTH(Idade!$I$3+360,0),Idade!$AW:$AW,Dados!$W1)</f>
        <v>0</v>
      </c>
      <c r="X84" s="15">
        <f>AVERAGEIFS(Idade!AB:AB,Idade!$I:$I,"&lt;="&amp;EOMONTH(Idade!$I$3+360,0),Idade!$AW:$AW,Dados!$X1)</f>
        <v>0</v>
      </c>
      <c r="Y84" s="15">
        <f>AVERAGEIFS(Idade!AB:AB,Idade!$I:$I,"&lt;="&amp;EOMONTH(Idade!$I$3+360,0),Idade!$AW:$AW,Dados!$Y1)</f>
        <v>0</v>
      </c>
      <c r="Z84" s="15">
        <f>AVERAGEIFS(Idade!AB:AB,Idade!$I:$I,"&lt;="&amp;EOMONTH(Idade!$I$3+360,0),Idade!$AW:$AW,Dados!$Z1)</f>
        <v>0</v>
      </c>
      <c r="AA84" s="15">
        <f>AVERAGEIFS(Idade!AB:AB,Idade!$I:$I,"&lt;="&amp;EOMONTH(Idade!$I$3+360,0),Idade!$AW:$AW,Dados!$AA1)</f>
        <v>0</v>
      </c>
      <c r="AB84" s="15">
        <f>AVERAGEIFS(Idade!AB:AB,Idade!$I:$I,"&lt;="&amp;EOMONTH(Idade!$I$3+360,0),Idade!$AW:$AW,Dados!$AB1)</f>
        <v>0</v>
      </c>
      <c r="AC84" s="15">
        <f>AVERAGEIFS(Idade!AB:AB,Idade!$I:$I,"&lt;="&amp;EOMONTH(Idade!$I$3+360,0),Idade!$AW:$AW,Dados!$AC1)</f>
        <v>0</v>
      </c>
      <c r="AD84" s="15">
        <f>AVERAGEIFS(Idade!AB:AB,Idade!$I:$I,"&lt;="&amp;EOMONTH(Idade!$I$3+360,0),Idade!$AW:$AW,Dados!$AD1)</f>
        <v>0</v>
      </c>
      <c r="AE84" s="15">
        <f>AVERAGEIFS(Idade!AB:AB,Idade!$I:$I,"&lt;="&amp;EOMONTH(Idade!$I$3+360,0),Idade!$AW:$AW,Dados!$AE1)</f>
        <v>0</v>
      </c>
      <c r="AF84" s="15">
        <f>AVERAGEIFS(Idade!AB:AB,Idade!$I:$I,"&lt;="&amp;EOMONTH(Idade!$I$3+360,0),Idade!$AW:$AW,Dados!$AF1)</f>
        <v>0</v>
      </c>
      <c r="AG84" s="15">
        <f>AVERAGEIFS(Idade!AB:AB,Idade!$I:$I,"&lt;="&amp;EOMONTH(Idade!$I$3+360,0),Idade!$AW:$AW,Dados!$AG1)</f>
        <v>0</v>
      </c>
      <c r="AH84" s="15">
        <f>AVERAGEIFS(Idade!AB:AB,Idade!$I:$I,"&lt;="&amp;EOMONTH(Idade!$I$3+360,0),Idade!$AW:$AW,Dados!$AH1)</f>
        <v>0</v>
      </c>
      <c r="AI84" s="15">
        <f>AVERAGEIFS(Idade!AB:AB,Idade!$I:$I,"&lt;="&amp;EOMONTH(Idade!$I$3+360,0),Idade!$AW:$AW,Dados!$AI1)</f>
        <v>0</v>
      </c>
      <c r="AJ84" s="15">
        <f>AVERAGEIFS(Idade!AB:AB,Idade!$I:$I,"&lt;="&amp;EOMONTH(Idade!$I$3+360,0),Idade!$AW:$AW,Dados!$AJ1)</f>
        <v>0</v>
      </c>
      <c r="AK84" s="33">
        <f>AVERAGEIFS(Idade!AB:AB,Idade!$I:$I,"&lt;="&amp;EOMONTH(Idade!$I$3+360,0),Idade!$AW:$AW,Dados!$AK1)</f>
        <v>0</v>
      </c>
      <c r="AL84" s="15">
        <f>AVERAGEIFS(Idade!AB:AB,Idade!$I:$I,"&lt;="&amp;EOMONTH(Idade!$I$3+360,0),Idade!$AW:$AW,Dados!$AL1)</f>
        <v>0</v>
      </c>
      <c r="AM84" s="15">
        <f>AVERAGEIFS(Idade!AB:AB,Idade!$I:$I,"&lt;="&amp;EOMONTH(Idade!$I$3+360,0),Idade!$AW:$AW,Dados!$AM1)</f>
        <v>0</v>
      </c>
      <c r="AN84" s="15">
        <f>AVERAGEIFS(Idade!AB:AB,Idade!$I:$I,"&lt;="&amp;EOMONTH(Idade!$I$3+360,0),Idade!$AW:$AW,Dados!$AN1)</f>
        <v>0</v>
      </c>
      <c r="AO84" s="15">
        <f>AVERAGEIFS(Idade!AB:AB,Idade!$I:$I,"&lt;="&amp;EOMONTH(Idade!$I$3+360,0),Idade!$AW:$AW,Dados!$AO1)</f>
        <v>0</v>
      </c>
      <c r="AP84" s="15">
        <f>AVERAGEIFS(Idade!AB:AB,Idade!$I:$I,"&lt;="&amp;EOMONTH(Idade!$I$3+360,0),Idade!$AW:$AW,Dados!$AP1)</f>
        <v>0</v>
      </c>
      <c r="AQ84" s="33">
        <f>AVERAGEIFS(Idade!AB:AB,Idade!$I:$I,"&lt;="&amp;EOMONTH(Idade!$I$3+360,0),Idade!$AW:$AW,Dados!$AQ1)</f>
        <v>0</v>
      </c>
      <c r="AR84" s="15">
        <f>AVERAGEIFS(Idade!AB:AB,Idade!$I:$I,"&lt;="&amp;EOMONTH(Idade!$I$3+360,0),Idade!$AW:$AW,Dados!$AR1)</f>
        <v>0</v>
      </c>
      <c r="AS84" s="15">
        <f>AVERAGEIFS(Idade!AB:AB,Idade!$I:$I,"&lt;="&amp;EOMONTH(Idade!$I$3+360,0),Idade!$AW:$AW,Dados!$AS1)</f>
        <v>0</v>
      </c>
      <c r="AT84" s="15">
        <f>AVERAGEIFS(Idade!AB:AB,Idade!$I:$I,"&lt;="&amp;EOMONTH(Idade!$I$3+360,0),Idade!$AW:$AW,Dados!$AT1)</f>
        <v>0</v>
      </c>
      <c r="AU84" s="15">
        <f>AVERAGEIFS(Idade!AB:AB,Idade!$I:$I,"&lt;="&amp;EOMONTH(Idade!$I$3+360,0),Idade!$AW:$AW,Dados!$AU1)</f>
        <v>0</v>
      </c>
      <c r="AV84" s="15">
        <f>AVERAGEIFS(Idade!AB:AB,Idade!$I:$I,"&lt;="&amp;EOMONTH(Idade!$I$3+360,0),Idade!$AW:$AW,Dados!$AV1)</f>
        <v>0</v>
      </c>
      <c r="AW84" s="15">
        <f>AVERAGEIFS(Idade!AB:AB,Idade!$I:$I,"&lt;="&amp;EOMONTH(Idade!$I$3+360,0),Idade!$AW:$AW,Dados!$AW1)</f>
        <v>0</v>
      </c>
      <c r="AX84" s="15">
        <f>AVERAGEIFS(Idade!AB:AB,Idade!$I:$I,"&lt;="&amp;EOMONTH(Idade!$I$3+360,0),Idade!$AW:$AW,Dados!$AX1)</f>
        <v>0</v>
      </c>
      <c r="AY84" s="15">
        <f>AVERAGEIFS(Idade!AB:AB,Idade!$I:$I,"&lt;="&amp;EOMONTH(Idade!$I$3+360,0),Idade!$AW:$AW,Dados!$AY1)</f>
        <v>0</v>
      </c>
      <c r="AZ84" s="15">
        <f>AVERAGEIFS(Idade!AB:AB,Idade!$I:$I,"&lt;="&amp;EOMONTH(Idade!$I$3+360,0),Idade!$AW:$AW,Dados!$AZ1)</f>
        <v>0</v>
      </c>
      <c r="BA84" s="15">
        <f>AVERAGEIFS(Idade!AB:AB,Idade!$I:$I,"&lt;="&amp;EOMONTH(Idade!$I$3+360,0),Idade!$AW:$AW,Dados!$BA1)</f>
        <v>0</v>
      </c>
      <c r="BB84" s="15">
        <f>AVERAGEIFS(Idade!AB:AB,Idade!$I:$I,"&lt;="&amp;EOMONTH(Idade!$I$3+360,0),Idade!$AW:$AW,Dados!$BB1)</f>
        <v>0</v>
      </c>
      <c r="BC84" s="15">
        <f>AVERAGEIFS(Idade!AB:AB,Idade!$I:$I,"&lt;="&amp;EOMONTH(Idade!$I$3+360,0),Idade!$AW:$AW,Dados!$BC1)</f>
        <v>0</v>
      </c>
      <c r="BD84" s="15" t="e">
        <f>AVERAGEIFS(Idade!AB:AB,Idade!$I:$I,"&lt;="&amp;EOMONTH(Idade!$I$3+360,0),Idade!$AW:$AW,Dados!$BD1)</f>
        <v>#DIV/0!</v>
      </c>
      <c r="BF84" s="15" t="e">
        <f>AVERAGEIFS(Idade!AB:AB,Idade!$I:$I,"&gt;="&amp;BF1,Idade!$I:$I,"&lt;="&amp;EOMONTH($BF1,0))</f>
        <v>#DIV/0!</v>
      </c>
      <c r="BG84" s="15" t="e">
        <f>AVERAGEIFS(Idade!AB:AB,Idade!$I:$I,"&gt;="&amp;BG1,Idade!$I:$I,"&lt;="&amp;EOMONTH($BG1,0))</f>
        <v>#DIV/0!</v>
      </c>
      <c r="BH84" s="15" t="e">
        <f>AVERAGEIFS(Idade!AB:AB,Idade!$I:$I,"&gt;="&amp;BH1,Idade!$I:$I,"&lt;="&amp;EOMONTH($BH1,0))</f>
        <v>#DIV/0!</v>
      </c>
      <c r="BI84" s="15" t="e">
        <f>AVERAGEIFS(Idade!AB:AB,Idade!$I:$I,"&gt;="&amp;BI1,Idade!$I:$I,"&lt;="&amp;EOMONTH($BI1,0))</f>
        <v>#DIV/0!</v>
      </c>
      <c r="BJ84" s="15" t="e">
        <f>AVERAGEIFS(Idade!AB:AB,Idade!$I:$I,"&gt;="&amp;BJ1,Idade!$I:$I,"&lt;="&amp;EOMONTH($BJ1,0))</f>
        <v>#DIV/0!</v>
      </c>
      <c r="BK84" s="15" t="e">
        <f>AVERAGEIFS(Idade!AB:AB,Idade!$I:$I,"&gt;="&amp;BK1,Idade!$I:$I,"&lt;="&amp;EOMONTH($BK1,0))</f>
        <v>#DIV/0!</v>
      </c>
      <c r="BL84" s="15" t="e">
        <f>AVERAGEIFS(Idade!AB:AB,Idade!$I:$I,"&gt;="&amp;BL1,Idade!$I:$I,"&lt;="&amp;EOMONTH($BL1,0))</f>
        <v>#DIV/0!</v>
      </c>
      <c r="BM84" s="15" t="e">
        <f>AVERAGEIFS(Idade!AB:AB,Idade!$I:$I,"&gt;="&amp;BM1,Idade!$I:$I,"&lt;="&amp;EOMONTH($BM1,0))</f>
        <v>#DIV/0!</v>
      </c>
      <c r="BN84" s="15" t="e">
        <f>AVERAGEIFS(Idade!AB:AB,Idade!$I:$I,"&gt;="&amp;BN1,Idade!$I:$I,"&lt;="&amp;EOMONTH($BN1,0))</f>
        <v>#DIV/0!</v>
      </c>
      <c r="BO84" s="15" t="e">
        <f>AVERAGEIFS(Idade!AB:AB,Idade!$I:$I,"&gt;="&amp;BO1,Idade!$I:$I,"&lt;="&amp;EOMONTH($BO1,0))</f>
        <v>#DIV/0!</v>
      </c>
      <c r="BP84" s="15" t="e">
        <f>AVERAGEIFS(Idade!AB:AB,Idade!$I:$I,"&gt;="&amp;BP1,Idade!$I:$I,"&lt;="&amp;EOMONTH($BP1,0))</f>
        <v>#DIV/0!</v>
      </c>
      <c r="BQ84" s="15" t="e">
        <f>AVERAGEIFS(Idade!AB:AB,Idade!$I:$I,"&gt;="&amp;BQ1,Idade!$I:$I,"&lt;="&amp;EOMONTH($BQ1,0))</f>
        <v>#DIV/0!</v>
      </c>
    </row>
    <row r="85" spans="1:69" outlineLevel="1" x14ac:dyDescent="0.15">
      <c r="A85" s="12" t="s">
        <v>52</v>
      </c>
      <c r="B85" s="14" t="str">
        <f>OvoTotal!AC2</f>
        <v>AAA 1 001</v>
      </c>
      <c r="C85" s="15">
        <f>AVERAGEIFS(Idade!AC:AC,Idade!$I:$I,"&lt;="&amp;EOMONTH(Idade!$I$3+360,0),Idade!$AW:$AW,Dados!$C1)</f>
        <v>0</v>
      </c>
      <c r="D85" s="15">
        <f>AVERAGEIFS(Idade!AC:AC,Idade!$I:$I,"&lt;="&amp;EOMONTH(Idade!$I$3+360,0),Idade!$AW:$AW,Dados!$D1)</f>
        <v>0</v>
      </c>
      <c r="E85" s="15">
        <f>AVERAGEIFS(Idade!AC:AC,Idade!$I:$I,"&lt;="&amp;EOMONTH(Idade!$I$3+360,0),Idade!$AW:$AW,Dados!$E1)</f>
        <v>0</v>
      </c>
      <c r="F85" s="15">
        <f>AVERAGEIFS(Idade!AC:AC,Idade!$I:$I,"&lt;="&amp;EOMONTH(Idade!$I$3+360,0),Idade!$AW:$AW,Dados!$F1)</f>
        <v>0</v>
      </c>
      <c r="G85" s="15">
        <f>AVERAGEIFS(Idade!AC:AC,Idade!$I:$I,"&lt;="&amp;EOMONTH(Idade!$I$3+360,0),Idade!$AW:$AW,Dados!$G1)</f>
        <v>0</v>
      </c>
      <c r="H85" s="15">
        <f>AVERAGEIFS(Idade!AC:AC,Idade!$I:$I,"&lt;="&amp;EOMONTH(Idade!$I$3+360,0),Idade!$AW:$AW,Dados!$H1)</f>
        <v>0</v>
      </c>
      <c r="I85" s="15">
        <f>AVERAGEIFS(Idade!AC:AC,Idade!$I:$I,"&lt;="&amp;EOMONTH(Idade!$I$3+360,0),Idade!$AW:$AW,Dados!$I1)</f>
        <v>0</v>
      </c>
      <c r="J85" s="15">
        <f>AVERAGEIFS(Idade!AC:AC,Idade!$I:$I,"&lt;="&amp;EOMONTH(Idade!$I$3+360,0),Idade!$AW:$AW,Dados!$J1)</f>
        <v>0</v>
      </c>
      <c r="K85" s="15">
        <f>AVERAGEIFS(Idade!AC:AC,Idade!$I:$I,"&lt;="&amp;EOMONTH(Idade!$I$3+360,0),Idade!$AW:$AW,Dados!$K1)</f>
        <v>0</v>
      </c>
      <c r="L85" s="15">
        <f>AVERAGEIFS(Idade!AC:AC,Idade!$I:$I,"&lt;="&amp;EOMONTH(Idade!$I$3+360,0),Idade!$AW:$AW,Dados!$L1)</f>
        <v>0</v>
      </c>
      <c r="M85" s="15">
        <f>AVERAGEIFS(Idade!AC:AC,Idade!$I:$I,"&lt;="&amp;EOMONTH(Idade!$I$3+360,0),Idade!$AW:$AW,Dados!$M1)</f>
        <v>0</v>
      </c>
      <c r="N85" s="15">
        <f>AVERAGEIFS(Idade!AC:AC,Idade!$I:$I,"&lt;="&amp;EOMONTH(Idade!$I$3+360,0),Idade!$AW:$AW,Dados!$N1)</f>
        <v>0</v>
      </c>
      <c r="O85" s="15">
        <f>AVERAGEIFS(Idade!AC:AC,Idade!$I:$I,"&lt;="&amp;EOMONTH(Idade!$I$3+360,0),Idade!$AW:$AW,Dados!$O1)</f>
        <v>0</v>
      </c>
      <c r="P85" s="15">
        <f>AVERAGEIFS(Idade!AC:AC,Idade!$I:$I,"&lt;="&amp;EOMONTH(Idade!$I$3+360,0),Idade!$AW:$AW,Dados!$P1)</f>
        <v>0</v>
      </c>
      <c r="Q85" s="15">
        <f>AVERAGEIFS(Idade!AC:AC,Idade!$I:$I,"&lt;="&amp;EOMONTH(Idade!$I$3+360,0),Idade!$AW:$AW,Dados!$Q1)</f>
        <v>0</v>
      </c>
      <c r="R85" s="15">
        <f>AVERAGEIFS(Idade!AC:AC,Idade!$I:$I,"&lt;="&amp;EOMONTH(Idade!$I$3+360,0),Idade!$AW:$AW,Dados!$R1)</f>
        <v>0</v>
      </c>
      <c r="S85" s="15">
        <f>AVERAGEIFS(Idade!AC:AC,Idade!$I:$I,"&lt;="&amp;EOMONTH(Idade!$I$3+360,0),Idade!$AW:$AW,Dados!$S1)</f>
        <v>0</v>
      </c>
      <c r="T85" s="15">
        <f>AVERAGEIFS(Idade!AC:AC,Idade!$I:$I,"&lt;="&amp;EOMONTH(Idade!$I$3+360,0),Idade!$AW:$AW,Dados!$T1)</f>
        <v>0</v>
      </c>
      <c r="U85" s="15">
        <f>AVERAGEIFS(Idade!AC:AC,Idade!$I:$I,"&lt;="&amp;EOMONTH(Idade!$I$3+360,0),Idade!$AW:$AW,Dados!$U1)</f>
        <v>0</v>
      </c>
      <c r="V85" s="15">
        <f>AVERAGEIFS(Idade!AC:AC,Idade!$I:$I,"&lt;="&amp;EOMONTH(Idade!$I$3+360,0),Idade!$AW:$AW,Dados!$V1)</f>
        <v>0</v>
      </c>
      <c r="W85" s="15">
        <f>AVERAGEIFS(Idade!AC:AC,Idade!$I:$I,"&lt;="&amp;EOMONTH(Idade!$I$3+360,0),Idade!$AW:$AW,Dados!$W1)</f>
        <v>0</v>
      </c>
      <c r="X85" s="15">
        <f>AVERAGEIFS(Idade!AC:AC,Idade!$I:$I,"&lt;="&amp;EOMONTH(Idade!$I$3+360,0),Idade!$AW:$AW,Dados!$X1)</f>
        <v>0</v>
      </c>
      <c r="Y85" s="15">
        <f>AVERAGEIFS(Idade!AC:AC,Idade!$I:$I,"&lt;="&amp;EOMONTH(Idade!$I$3+360,0),Idade!$AW:$AW,Dados!$Y1)</f>
        <v>0</v>
      </c>
      <c r="Z85" s="15">
        <f>AVERAGEIFS(Idade!AC:AC,Idade!$I:$I,"&lt;="&amp;EOMONTH(Idade!$I$3+360,0),Idade!$AW:$AW,Dados!$Z1)</f>
        <v>0</v>
      </c>
      <c r="AA85" s="15">
        <f>AVERAGEIFS(Idade!AC:AC,Idade!$I:$I,"&lt;="&amp;EOMONTH(Idade!$I$3+360,0),Idade!$AW:$AW,Dados!$AA1)</f>
        <v>0</v>
      </c>
      <c r="AB85" s="15">
        <f>AVERAGEIFS(Idade!AC:AC,Idade!$I:$I,"&lt;="&amp;EOMONTH(Idade!$I$3+360,0),Idade!$AW:$AW,Dados!$AB1)</f>
        <v>0</v>
      </c>
      <c r="AC85" s="15">
        <f>AVERAGEIFS(Idade!AC:AC,Idade!$I:$I,"&lt;="&amp;EOMONTH(Idade!$I$3+360,0),Idade!$AW:$AW,Dados!$AC1)</f>
        <v>0</v>
      </c>
      <c r="AD85" s="15">
        <f>AVERAGEIFS(Idade!AC:AC,Idade!$I:$I,"&lt;="&amp;EOMONTH(Idade!$I$3+360,0),Idade!$AW:$AW,Dados!$AD1)</f>
        <v>0</v>
      </c>
      <c r="AE85" s="15">
        <f>AVERAGEIFS(Idade!AC:AC,Idade!$I:$I,"&lt;="&amp;EOMONTH(Idade!$I$3+360,0),Idade!$AW:$AW,Dados!$AE1)</f>
        <v>0</v>
      </c>
      <c r="AF85" s="15">
        <f>AVERAGEIFS(Idade!AC:AC,Idade!$I:$I,"&lt;="&amp;EOMONTH(Idade!$I$3+360,0),Idade!$AW:$AW,Dados!$AF1)</f>
        <v>0</v>
      </c>
      <c r="AG85" s="15">
        <f>AVERAGEIFS(Idade!AC:AC,Idade!$I:$I,"&lt;="&amp;EOMONTH(Idade!$I$3+360,0),Idade!$AW:$AW,Dados!$AG1)</f>
        <v>0</v>
      </c>
      <c r="AH85" s="15">
        <f>AVERAGEIFS(Idade!AC:AC,Idade!$I:$I,"&lt;="&amp;EOMONTH(Idade!$I$3+360,0),Idade!$AW:$AW,Dados!$AH1)</f>
        <v>0</v>
      </c>
      <c r="AI85" s="15">
        <f>AVERAGEIFS(Idade!AC:AC,Idade!$I:$I,"&lt;="&amp;EOMONTH(Idade!$I$3+360,0),Idade!$AW:$AW,Dados!$AI1)</f>
        <v>0</v>
      </c>
      <c r="AJ85" s="15">
        <f>AVERAGEIFS(Idade!AC:AC,Idade!$I:$I,"&lt;="&amp;EOMONTH(Idade!$I$3+360,0),Idade!$AW:$AW,Dados!$AJ1)</f>
        <v>0</v>
      </c>
      <c r="AK85" s="33">
        <f>AVERAGEIFS(Idade!AC:AC,Idade!$I:$I,"&lt;="&amp;EOMONTH(Idade!$I$3+360,0),Idade!$AW:$AW,Dados!$AK1)</f>
        <v>0</v>
      </c>
      <c r="AL85" s="15">
        <f>AVERAGEIFS(Idade!AC:AC,Idade!$I:$I,"&lt;="&amp;EOMONTH(Idade!$I$3+360,0),Idade!$AW:$AW,Dados!$AL1)</f>
        <v>0</v>
      </c>
      <c r="AM85" s="15">
        <f>AVERAGEIFS(Idade!AC:AC,Idade!$I:$I,"&lt;="&amp;EOMONTH(Idade!$I$3+360,0),Idade!$AW:$AW,Dados!$AM1)</f>
        <v>0</v>
      </c>
      <c r="AN85" s="15">
        <f>AVERAGEIFS(Idade!AC:AC,Idade!$I:$I,"&lt;="&amp;EOMONTH(Idade!$I$3+360,0),Idade!$AW:$AW,Dados!$AN1)</f>
        <v>0</v>
      </c>
      <c r="AO85" s="15">
        <f>AVERAGEIFS(Idade!AC:AC,Idade!$I:$I,"&lt;="&amp;EOMONTH(Idade!$I$3+360,0),Idade!$AW:$AW,Dados!$AO1)</f>
        <v>0</v>
      </c>
      <c r="AP85" s="15">
        <f>AVERAGEIFS(Idade!AC:AC,Idade!$I:$I,"&lt;="&amp;EOMONTH(Idade!$I$3+360,0),Idade!$AW:$AW,Dados!$AP1)</f>
        <v>0</v>
      </c>
      <c r="AQ85" s="33">
        <f>AVERAGEIFS(Idade!AC:AC,Idade!$I:$I,"&lt;="&amp;EOMONTH(Idade!$I$3+360,0),Idade!$AW:$AW,Dados!$AQ1)</f>
        <v>0</v>
      </c>
      <c r="AR85" s="15">
        <f>AVERAGEIFS(Idade!AC:AC,Idade!$I:$I,"&lt;="&amp;EOMONTH(Idade!$I$3+360,0),Idade!$AW:$AW,Dados!$AR1)</f>
        <v>0</v>
      </c>
      <c r="AS85" s="15">
        <f>AVERAGEIFS(Idade!AC:AC,Idade!$I:$I,"&lt;="&amp;EOMONTH(Idade!$I$3+360,0),Idade!$AW:$AW,Dados!$AS1)</f>
        <v>0</v>
      </c>
      <c r="AT85" s="15">
        <f>AVERAGEIFS(Idade!AC:AC,Idade!$I:$I,"&lt;="&amp;EOMONTH(Idade!$I$3+360,0),Idade!$AW:$AW,Dados!$AT1)</f>
        <v>0</v>
      </c>
      <c r="AU85" s="15">
        <f>AVERAGEIFS(Idade!AC:AC,Idade!$I:$I,"&lt;="&amp;EOMONTH(Idade!$I$3+360,0),Idade!$AW:$AW,Dados!$AU1)</f>
        <v>0</v>
      </c>
      <c r="AV85" s="15">
        <f>AVERAGEIFS(Idade!AC:AC,Idade!$I:$I,"&lt;="&amp;EOMONTH(Idade!$I$3+360,0),Idade!$AW:$AW,Dados!$AV1)</f>
        <v>0</v>
      </c>
      <c r="AW85" s="15">
        <f>AVERAGEIFS(Idade!AC:AC,Idade!$I:$I,"&lt;="&amp;EOMONTH(Idade!$I$3+360,0),Idade!$AW:$AW,Dados!$AW1)</f>
        <v>0</v>
      </c>
      <c r="AX85" s="15">
        <f>AVERAGEIFS(Idade!AC:AC,Idade!$I:$I,"&lt;="&amp;EOMONTH(Idade!$I$3+360,0),Idade!$AW:$AW,Dados!$AX1)</f>
        <v>0</v>
      </c>
      <c r="AY85" s="15">
        <f>AVERAGEIFS(Idade!AC:AC,Idade!$I:$I,"&lt;="&amp;EOMONTH(Idade!$I$3+360,0),Idade!$AW:$AW,Dados!$AY1)</f>
        <v>0</v>
      </c>
      <c r="AZ85" s="15">
        <f>AVERAGEIFS(Idade!AC:AC,Idade!$I:$I,"&lt;="&amp;EOMONTH(Idade!$I$3+360,0),Idade!$AW:$AW,Dados!$AZ1)</f>
        <v>0</v>
      </c>
      <c r="BA85" s="15">
        <f>AVERAGEIFS(Idade!AC:AC,Idade!$I:$I,"&lt;="&amp;EOMONTH(Idade!$I$3+360,0),Idade!$AW:$AW,Dados!$BA1)</f>
        <v>0</v>
      </c>
      <c r="BB85" s="15">
        <f>AVERAGEIFS(Idade!AC:AC,Idade!$I:$I,"&lt;="&amp;EOMONTH(Idade!$I$3+360,0),Idade!$AW:$AW,Dados!$BB1)</f>
        <v>0</v>
      </c>
      <c r="BC85" s="15">
        <f>AVERAGEIFS(Idade!AC:AC,Idade!$I:$I,"&lt;="&amp;EOMONTH(Idade!$I$3+360,0),Idade!$AW:$AW,Dados!$BC1)</f>
        <v>0</v>
      </c>
      <c r="BD85" s="15" t="e">
        <f>AVERAGEIFS(Idade!AC:AC,Idade!$I:$I,"&lt;="&amp;EOMONTH(Idade!$I$3+360,0),Idade!$AW:$AW,Dados!$BD1)</f>
        <v>#DIV/0!</v>
      </c>
      <c r="BF85" s="15" t="e">
        <f>AVERAGEIFS(Idade!AC:AC,Idade!$I:$I,"&gt;="&amp;BF1,Idade!$I:$I,"&lt;="&amp;EOMONTH($BF1,0))</f>
        <v>#DIV/0!</v>
      </c>
      <c r="BG85" s="15" t="e">
        <f>AVERAGEIFS(Idade!AC:AC,Idade!$I:$I,"&gt;="&amp;BG1,Idade!$I:$I,"&lt;="&amp;EOMONTH($BG1,0))</f>
        <v>#DIV/0!</v>
      </c>
      <c r="BH85" s="15" t="e">
        <f>AVERAGEIFS(Idade!AC:AC,Idade!$I:$I,"&gt;="&amp;BH1,Idade!$I:$I,"&lt;="&amp;EOMONTH($BH1,0))</f>
        <v>#DIV/0!</v>
      </c>
      <c r="BI85" s="15" t="e">
        <f>AVERAGEIFS(Idade!AC:AC,Idade!$I:$I,"&gt;="&amp;BI1,Idade!$I:$I,"&lt;="&amp;EOMONTH($BI1,0))</f>
        <v>#DIV/0!</v>
      </c>
      <c r="BJ85" s="15" t="e">
        <f>AVERAGEIFS(Idade!AC:AC,Idade!$I:$I,"&gt;="&amp;BJ1,Idade!$I:$I,"&lt;="&amp;EOMONTH($BJ1,0))</f>
        <v>#DIV/0!</v>
      </c>
      <c r="BK85" s="15" t="e">
        <f>AVERAGEIFS(Idade!AC:AC,Idade!$I:$I,"&gt;="&amp;BK1,Idade!$I:$I,"&lt;="&amp;EOMONTH($BK1,0))</f>
        <v>#DIV/0!</v>
      </c>
      <c r="BL85" s="15" t="e">
        <f>AVERAGEIFS(Idade!AC:AC,Idade!$I:$I,"&gt;="&amp;BL1,Idade!$I:$I,"&lt;="&amp;EOMONTH($BL1,0))</f>
        <v>#DIV/0!</v>
      </c>
      <c r="BM85" s="15" t="e">
        <f>AVERAGEIFS(Idade!AC:AC,Idade!$I:$I,"&gt;="&amp;BM1,Idade!$I:$I,"&lt;="&amp;EOMONTH($BM1,0))</f>
        <v>#DIV/0!</v>
      </c>
      <c r="BN85" s="15" t="e">
        <f>AVERAGEIFS(Idade!AC:AC,Idade!$I:$I,"&gt;="&amp;BN1,Idade!$I:$I,"&lt;="&amp;EOMONTH($BN1,0))</f>
        <v>#DIV/0!</v>
      </c>
      <c r="BO85" s="15" t="e">
        <f>AVERAGEIFS(Idade!AC:AC,Idade!$I:$I,"&gt;="&amp;BO1,Idade!$I:$I,"&lt;="&amp;EOMONTH($BO1,0))</f>
        <v>#DIV/0!</v>
      </c>
      <c r="BP85" s="15" t="e">
        <f>AVERAGEIFS(Idade!AC:AC,Idade!$I:$I,"&gt;="&amp;BP1,Idade!$I:$I,"&lt;="&amp;EOMONTH($BP1,0))</f>
        <v>#DIV/0!</v>
      </c>
      <c r="BQ85" s="15" t="e">
        <f>AVERAGEIFS(Idade!AC:AC,Idade!$I:$I,"&gt;="&amp;BQ1,Idade!$I:$I,"&lt;="&amp;EOMONTH($BQ1,0))</f>
        <v>#DIV/0!</v>
      </c>
    </row>
    <row r="86" spans="1:69" outlineLevel="1" x14ac:dyDescent="0.15">
      <c r="A86" s="12" t="s">
        <v>52</v>
      </c>
      <c r="B86" s="14" t="str">
        <f>OvoTotal!AD2</f>
        <v>AAA 1 001</v>
      </c>
      <c r="C86" s="15">
        <f>AVERAGEIFS(Idade!AD:AD,Idade!$I:$I,"&lt;="&amp;EOMONTH(Idade!$I$3+360,0),Idade!$AW:$AW,Dados!$C1)</f>
        <v>0</v>
      </c>
      <c r="D86" s="15">
        <f>AVERAGEIFS(Idade!AD:AD,Idade!$I:$I,"&lt;="&amp;EOMONTH(Idade!$I$3+360,0),Idade!$AW:$AW,Dados!$D1)</f>
        <v>0</v>
      </c>
      <c r="E86" s="15">
        <f>AVERAGEIFS(Idade!AD:AD,Idade!$I:$I,"&lt;="&amp;EOMONTH(Idade!$I$3+360,0),Idade!$AW:$AW,Dados!$E1)</f>
        <v>0</v>
      </c>
      <c r="F86" s="15">
        <f>AVERAGEIFS(Idade!AD:AD,Idade!$I:$I,"&lt;="&amp;EOMONTH(Idade!$I$3+360,0),Idade!$AW:$AW,Dados!$F1)</f>
        <v>0</v>
      </c>
      <c r="G86" s="15">
        <f>AVERAGEIFS(Idade!AD:AD,Idade!$I:$I,"&lt;="&amp;EOMONTH(Idade!$I$3+360,0),Idade!$AW:$AW,Dados!$G1)</f>
        <v>0</v>
      </c>
      <c r="H86" s="15">
        <f>AVERAGEIFS(Idade!AD:AD,Idade!$I:$I,"&lt;="&amp;EOMONTH(Idade!$I$3+360,0),Idade!$AW:$AW,Dados!$H1)</f>
        <v>0</v>
      </c>
      <c r="I86" s="15">
        <f>AVERAGEIFS(Idade!AD:AD,Idade!$I:$I,"&lt;="&amp;EOMONTH(Idade!$I$3+360,0),Idade!$AW:$AW,Dados!$I1)</f>
        <v>0</v>
      </c>
      <c r="J86" s="15">
        <f>AVERAGEIFS(Idade!AD:AD,Idade!$I:$I,"&lt;="&amp;EOMONTH(Idade!$I$3+360,0),Idade!$AW:$AW,Dados!$J1)</f>
        <v>0</v>
      </c>
      <c r="K86" s="15">
        <f>AVERAGEIFS(Idade!AD:AD,Idade!$I:$I,"&lt;="&amp;EOMONTH(Idade!$I$3+360,0),Idade!$AW:$AW,Dados!$K1)</f>
        <v>0</v>
      </c>
      <c r="L86" s="15">
        <f>AVERAGEIFS(Idade!AD:AD,Idade!$I:$I,"&lt;="&amp;EOMONTH(Idade!$I$3+360,0),Idade!$AW:$AW,Dados!$L1)</f>
        <v>0</v>
      </c>
      <c r="M86" s="15">
        <f>AVERAGEIFS(Idade!AD:AD,Idade!$I:$I,"&lt;="&amp;EOMONTH(Idade!$I$3+360,0),Idade!$AW:$AW,Dados!$M1)</f>
        <v>0</v>
      </c>
      <c r="N86" s="15">
        <f>AVERAGEIFS(Idade!AD:AD,Idade!$I:$I,"&lt;="&amp;EOMONTH(Idade!$I$3+360,0),Idade!$AW:$AW,Dados!$N1)</f>
        <v>0</v>
      </c>
      <c r="O86" s="15">
        <f>AVERAGEIFS(Idade!AD:AD,Idade!$I:$I,"&lt;="&amp;EOMONTH(Idade!$I$3+360,0),Idade!$AW:$AW,Dados!$O1)</f>
        <v>0</v>
      </c>
      <c r="P86" s="15">
        <f>AVERAGEIFS(Idade!AD:AD,Idade!$I:$I,"&lt;="&amp;EOMONTH(Idade!$I$3+360,0),Idade!$AW:$AW,Dados!$P1)</f>
        <v>0</v>
      </c>
      <c r="Q86" s="15">
        <f>AVERAGEIFS(Idade!AD:AD,Idade!$I:$I,"&lt;="&amp;EOMONTH(Idade!$I$3+360,0),Idade!$AW:$AW,Dados!$Q1)</f>
        <v>0</v>
      </c>
      <c r="R86" s="15">
        <f>AVERAGEIFS(Idade!AD:AD,Idade!$I:$I,"&lt;="&amp;EOMONTH(Idade!$I$3+360,0),Idade!$AW:$AW,Dados!$R1)</f>
        <v>0</v>
      </c>
      <c r="S86" s="15">
        <f>AVERAGEIFS(Idade!AD:AD,Idade!$I:$I,"&lt;="&amp;EOMONTH(Idade!$I$3+360,0),Idade!$AW:$AW,Dados!$S1)</f>
        <v>0</v>
      </c>
      <c r="T86" s="15">
        <f>AVERAGEIFS(Idade!AD:AD,Idade!$I:$I,"&lt;="&amp;EOMONTH(Idade!$I$3+360,0),Idade!$AW:$AW,Dados!$T1)</f>
        <v>0</v>
      </c>
      <c r="U86" s="15">
        <f>AVERAGEIFS(Idade!AD:AD,Idade!$I:$I,"&lt;="&amp;EOMONTH(Idade!$I$3+360,0),Idade!$AW:$AW,Dados!$U1)</f>
        <v>0</v>
      </c>
      <c r="V86" s="15">
        <f>AVERAGEIFS(Idade!AD:AD,Idade!$I:$I,"&lt;="&amp;EOMONTH(Idade!$I$3+360,0),Idade!$AW:$AW,Dados!$V1)</f>
        <v>0</v>
      </c>
      <c r="W86" s="15">
        <f>AVERAGEIFS(Idade!AD:AD,Idade!$I:$I,"&lt;="&amp;EOMONTH(Idade!$I$3+360,0),Idade!$AW:$AW,Dados!$W1)</f>
        <v>0</v>
      </c>
      <c r="X86" s="15">
        <f>AVERAGEIFS(Idade!AD:AD,Idade!$I:$I,"&lt;="&amp;EOMONTH(Idade!$I$3+360,0),Idade!$AW:$AW,Dados!$X1)</f>
        <v>0</v>
      </c>
      <c r="Y86" s="15">
        <f>AVERAGEIFS(Idade!AD:AD,Idade!$I:$I,"&lt;="&amp;EOMONTH(Idade!$I$3+360,0),Idade!$AW:$AW,Dados!$Y1)</f>
        <v>0</v>
      </c>
      <c r="Z86" s="15">
        <f>AVERAGEIFS(Idade!AD:AD,Idade!$I:$I,"&lt;="&amp;EOMONTH(Idade!$I$3+360,0),Idade!$AW:$AW,Dados!$Z1)</f>
        <v>0</v>
      </c>
      <c r="AA86" s="15">
        <f>AVERAGEIFS(Idade!AD:AD,Idade!$I:$I,"&lt;="&amp;EOMONTH(Idade!$I$3+360,0),Idade!$AW:$AW,Dados!$AA1)</f>
        <v>0</v>
      </c>
      <c r="AB86" s="15">
        <f>AVERAGEIFS(Idade!AD:AD,Idade!$I:$I,"&lt;="&amp;EOMONTH(Idade!$I$3+360,0),Idade!$AW:$AW,Dados!$AB1)</f>
        <v>0</v>
      </c>
      <c r="AC86" s="15">
        <f>AVERAGEIFS(Idade!AD:AD,Idade!$I:$I,"&lt;="&amp;EOMONTH(Idade!$I$3+360,0),Idade!$AW:$AW,Dados!$AC1)</f>
        <v>0</v>
      </c>
      <c r="AD86" s="15">
        <f>AVERAGEIFS(Idade!AD:AD,Idade!$I:$I,"&lt;="&amp;EOMONTH(Idade!$I$3+360,0),Idade!$AW:$AW,Dados!$AD1)</f>
        <v>0</v>
      </c>
      <c r="AE86" s="15">
        <f>AVERAGEIFS(Idade!AD:AD,Idade!$I:$I,"&lt;="&amp;EOMONTH(Idade!$I$3+360,0),Idade!$AW:$AW,Dados!$AE1)</f>
        <v>0</v>
      </c>
      <c r="AF86" s="15">
        <f>AVERAGEIFS(Idade!AD:AD,Idade!$I:$I,"&lt;="&amp;EOMONTH(Idade!$I$3+360,0),Idade!$AW:$AW,Dados!$AF1)</f>
        <v>0</v>
      </c>
      <c r="AG86" s="15">
        <f>AVERAGEIFS(Idade!AD:AD,Idade!$I:$I,"&lt;="&amp;EOMONTH(Idade!$I$3+360,0),Idade!$AW:$AW,Dados!$AG1)</f>
        <v>0</v>
      </c>
      <c r="AH86" s="15">
        <f>AVERAGEIFS(Idade!AD:AD,Idade!$I:$I,"&lt;="&amp;EOMONTH(Idade!$I$3+360,0),Idade!$AW:$AW,Dados!$AH1)</f>
        <v>0</v>
      </c>
      <c r="AI86" s="15">
        <f>AVERAGEIFS(Idade!AD:AD,Idade!$I:$I,"&lt;="&amp;EOMONTH(Idade!$I$3+360,0),Idade!$AW:$AW,Dados!$AI1)</f>
        <v>0</v>
      </c>
      <c r="AJ86" s="15">
        <f>AVERAGEIFS(Idade!AD:AD,Idade!$I:$I,"&lt;="&amp;EOMONTH(Idade!$I$3+360,0),Idade!$AW:$AW,Dados!$AJ1)</f>
        <v>0</v>
      </c>
      <c r="AK86" s="33">
        <f>AVERAGEIFS(Idade!AD:AD,Idade!$I:$I,"&lt;="&amp;EOMONTH(Idade!$I$3+360,0),Idade!$AW:$AW,Dados!$AK1)</f>
        <v>0</v>
      </c>
      <c r="AL86" s="15">
        <f>AVERAGEIFS(Idade!AD:AD,Idade!$I:$I,"&lt;="&amp;EOMONTH(Idade!$I$3+360,0),Idade!$AW:$AW,Dados!$AL1)</f>
        <v>0</v>
      </c>
      <c r="AM86" s="15">
        <f>AVERAGEIFS(Idade!AD:AD,Idade!$I:$I,"&lt;="&amp;EOMONTH(Idade!$I$3+360,0),Idade!$AW:$AW,Dados!$AM1)</f>
        <v>0</v>
      </c>
      <c r="AN86" s="15">
        <f>AVERAGEIFS(Idade!AD:AD,Idade!$I:$I,"&lt;="&amp;EOMONTH(Idade!$I$3+360,0),Idade!$AW:$AW,Dados!$AN1)</f>
        <v>0</v>
      </c>
      <c r="AO86" s="15">
        <f>AVERAGEIFS(Idade!AD:AD,Idade!$I:$I,"&lt;="&amp;EOMONTH(Idade!$I$3+360,0),Idade!$AW:$AW,Dados!$AO1)</f>
        <v>0</v>
      </c>
      <c r="AP86" s="15">
        <f>AVERAGEIFS(Idade!AD:AD,Idade!$I:$I,"&lt;="&amp;EOMONTH(Idade!$I$3+360,0),Idade!$AW:$AW,Dados!$AP1)</f>
        <v>0</v>
      </c>
      <c r="AQ86" s="33">
        <f>AVERAGEIFS(Idade!AD:AD,Idade!$I:$I,"&lt;="&amp;EOMONTH(Idade!$I$3+360,0),Idade!$AW:$AW,Dados!$AQ1)</f>
        <v>0</v>
      </c>
      <c r="AR86" s="15">
        <f>AVERAGEIFS(Idade!AD:AD,Idade!$I:$I,"&lt;="&amp;EOMONTH(Idade!$I$3+360,0),Idade!$AW:$AW,Dados!$AR1)</f>
        <v>0</v>
      </c>
      <c r="AS86" s="15">
        <f>AVERAGEIFS(Idade!AD:AD,Idade!$I:$I,"&lt;="&amp;EOMONTH(Idade!$I$3+360,0),Idade!$AW:$AW,Dados!$AS1)</f>
        <v>0</v>
      </c>
      <c r="AT86" s="15">
        <f>AVERAGEIFS(Idade!AD:AD,Idade!$I:$I,"&lt;="&amp;EOMONTH(Idade!$I$3+360,0),Idade!$AW:$AW,Dados!$AT1)</f>
        <v>0</v>
      </c>
      <c r="AU86" s="15">
        <f>AVERAGEIFS(Idade!AD:AD,Idade!$I:$I,"&lt;="&amp;EOMONTH(Idade!$I$3+360,0),Idade!$AW:$AW,Dados!$AU1)</f>
        <v>0</v>
      </c>
      <c r="AV86" s="15">
        <f>AVERAGEIFS(Idade!AD:AD,Idade!$I:$I,"&lt;="&amp;EOMONTH(Idade!$I$3+360,0),Idade!$AW:$AW,Dados!$AV1)</f>
        <v>0</v>
      </c>
      <c r="AW86" s="15">
        <f>AVERAGEIFS(Idade!AD:AD,Idade!$I:$I,"&lt;="&amp;EOMONTH(Idade!$I$3+360,0),Idade!$AW:$AW,Dados!$AW1)</f>
        <v>0</v>
      </c>
      <c r="AX86" s="15">
        <f>AVERAGEIFS(Idade!AD:AD,Idade!$I:$I,"&lt;="&amp;EOMONTH(Idade!$I$3+360,0),Idade!$AW:$AW,Dados!$AX1)</f>
        <v>0</v>
      </c>
      <c r="AY86" s="15">
        <f>AVERAGEIFS(Idade!AD:AD,Idade!$I:$I,"&lt;="&amp;EOMONTH(Idade!$I$3+360,0),Idade!$AW:$AW,Dados!$AY1)</f>
        <v>0</v>
      </c>
      <c r="AZ86" s="15">
        <f>AVERAGEIFS(Idade!AD:AD,Idade!$I:$I,"&lt;="&amp;EOMONTH(Idade!$I$3+360,0),Idade!$AW:$AW,Dados!$AZ1)</f>
        <v>0</v>
      </c>
      <c r="BA86" s="15">
        <f>AVERAGEIFS(Idade!AD:AD,Idade!$I:$I,"&lt;="&amp;EOMONTH(Idade!$I$3+360,0),Idade!$AW:$AW,Dados!$BA1)</f>
        <v>0</v>
      </c>
      <c r="BB86" s="15">
        <f>AVERAGEIFS(Idade!AD:AD,Idade!$I:$I,"&lt;="&amp;EOMONTH(Idade!$I$3+360,0),Idade!$AW:$AW,Dados!$BB1)</f>
        <v>0</v>
      </c>
      <c r="BC86" s="15">
        <f>AVERAGEIFS(Idade!AD:AD,Idade!$I:$I,"&lt;="&amp;EOMONTH(Idade!$I$3+360,0),Idade!$AW:$AW,Dados!$BC1)</f>
        <v>0</v>
      </c>
      <c r="BD86" s="15" t="e">
        <f>AVERAGEIFS(Idade!AD:AD,Idade!$I:$I,"&lt;="&amp;EOMONTH(Idade!$I$3+360,0),Idade!$AW:$AW,Dados!$BD1)</f>
        <v>#DIV/0!</v>
      </c>
      <c r="BF86" s="15" t="e">
        <f>AVERAGEIFS(Idade!AD:AD,Idade!$I:$I,"&gt;="&amp;BF1,Idade!$I:$I,"&lt;="&amp;EOMONTH($BF1,0))</f>
        <v>#DIV/0!</v>
      </c>
      <c r="BG86" s="15" t="e">
        <f>AVERAGEIFS(Idade!AD:AD,Idade!$I:$I,"&gt;="&amp;BG1,Idade!$I:$I,"&lt;="&amp;EOMONTH($BG1,0))</f>
        <v>#DIV/0!</v>
      </c>
      <c r="BH86" s="15" t="e">
        <f>AVERAGEIFS(Idade!AD:AD,Idade!$I:$I,"&gt;="&amp;BH1,Idade!$I:$I,"&lt;="&amp;EOMONTH($BH1,0))</f>
        <v>#DIV/0!</v>
      </c>
      <c r="BI86" s="15" t="e">
        <f>AVERAGEIFS(Idade!AD:AD,Idade!$I:$I,"&gt;="&amp;BI1,Idade!$I:$I,"&lt;="&amp;EOMONTH($BI1,0))</f>
        <v>#DIV/0!</v>
      </c>
      <c r="BJ86" s="15" t="e">
        <f>AVERAGEIFS(Idade!AD:AD,Idade!$I:$I,"&gt;="&amp;BJ1,Idade!$I:$I,"&lt;="&amp;EOMONTH($BJ1,0))</f>
        <v>#DIV/0!</v>
      </c>
      <c r="BK86" s="15" t="e">
        <f>AVERAGEIFS(Idade!AD:AD,Idade!$I:$I,"&gt;="&amp;BK1,Idade!$I:$I,"&lt;="&amp;EOMONTH($BK1,0))</f>
        <v>#DIV/0!</v>
      </c>
      <c r="BL86" s="15" t="e">
        <f>AVERAGEIFS(Idade!AD:AD,Idade!$I:$I,"&gt;="&amp;BL1,Idade!$I:$I,"&lt;="&amp;EOMONTH($BL1,0))</f>
        <v>#DIV/0!</v>
      </c>
      <c r="BM86" s="15" t="e">
        <f>AVERAGEIFS(Idade!AD:AD,Idade!$I:$I,"&gt;="&amp;BM1,Idade!$I:$I,"&lt;="&amp;EOMONTH($BM1,0))</f>
        <v>#DIV/0!</v>
      </c>
      <c r="BN86" s="15" t="e">
        <f>AVERAGEIFS(Idade!AD:AD,Idade!$I:$I,"&gt;="&amp;BN1,Idade!$I:$I,"&lt;="&amp;EOMONTH($BN1,0))</f>
        <v>#DIV/0!</v>
      </c>
      <c r="BO86" s="15" t="e">
        <f>AVERAGEIFS(Idade!AD:AD,Idade!$I:$I,"&gt;="&amp;BO1,Idade!$I:$I,"&lt;="&amp;EOMONTH($BO1,0))</f>
        <v>#DIV/0!</v>
      </c>
      <c r="BP86" s="15" t="e">
        <f>AVERAGEIFS(Idade!AD:AD,Idade!$I:$I,"&gt;="&amp;BP1,Idade!$I:$I,"&lt;="&amp;EOMONTH($BP1,0))</f>
        <v>#DIV/0!</v>
      </c>
      <c r="BQ86" s="15" t="e">
        <f>AVERAGEIFS(Idade!AD:AD,Idade!$I:$I,"&gt;="&amp;BQ1,Idade!$I:$I,"&lt;="&amp;EOMONTH($BQ1,0))</f>
        <v>#DIV/0!</v>
      </c>
    </row>
    <row r="87" spans="1:69" outlineLevel="1" x14ac:dyDescent="0.15">
      <c r="A87" s="12" t="s">
        <v>52</v>
      </c>
      <c r="B87" s="14" t="str">
        <f>OvoTotal!AE2</f>
        <v>AAA 1 001</v>
      </c>
      <c r="C87" s="15">
        <f>AVERAGEIFS(Idade!AE:AE,Idade!$I:$I,"&lt;="&amp;EOMONTH(Idade!$I$3+360,0),Idade!$AW:$AW,Dados!$C1)</f>
        <v>0</v>
      </c>
      <c r="D87" s="15">
        <f>AVERAGEIFS(Idade!AE:AE,Idade!$I:$I,"&lt;="&amp;EOMONTH(Idade!$I$3+360,0),Idade!$AW:$AW,Dados!$D1)</f>
        <v>0</v>
      </c>
      <c r="E87" s="15">
        <f>AVERAGEIFS(Idade!AE:AE,Idade!$I:$I,"&lt;="&amp;EOMONTH(Idade!$I$3+360,0),Idade!$AW:$AW,Dados!$E1)</f>
        <v>0</v>
      </c>
      <c r="F87" s="15">
        <f>AVERAGEIFS(Idade!AE:AE,Idade!$I:$I,"&lt;="&amp;EOMONTH(Idade!$I$3+360,0),Idade!$AW:$AW,Dados!$F1)</f>
        <v>0</v>
      </c>
      <c r="G87" s="15">
        <f>AVERAGEIFS(Idade!AE:AE,Idade!$I:$I,"&lt;="&amp;EOMONTH(Idade!$I$3+360,0),Idade!$AW:$AW,Dados!$G1)</f>
        <v>0</v>
      </c>
      <c r="H87" s="15">
        <f>AVERAGEIFS(Idade!AE:AE,Idade!$I:$I,"&lt;="&amp;EOMONTH(Idade!$I$3+360,0),Idade!$AW:$AW,Dados!$H1)</f>
        <v>0</v>
      </c>
      <c r="I87" s="15">
        <f>AVERAGEIFS(Idade!AE:AE,Idade!$I:$I,"&lt;="&amp;EOMONTH(Idade!$I$3+360,0),Idade!$AW:$AW,Dados!$I1)</f>
        <v>0</v>
      </c>
      <c r="J87" s="15">
        <f>AVERAGEIFS(Idade!AE:AE,Idade!$I:$I,"&lt;="&amp;EOMONTH(Idade!$I$3+360,0),Idade!$AW:$AW,Dados!$J1)</f>
        <v>0</v>
      </c>
      <c r="K87" s="15">
        <f>AVERAGEIFS(Idade!AE:AE,Idade!$I:$I,"&lt;="&amp;EOMONTH(Idade!$I$3+360,0),Idade!$AW:$AW,Dados!$K1)</f>
        <v>0</v>
      </c>
      <c r="L87" s="15">
        <f>AVERAGEIFS(Idade!AE:AE,Idade!$I:$I,"&lt;="&amp;EOMONTH(Idade!$I$3+360,0),Idade!$AW:$AW,Dados!$L1)</f>
        <v>0</v>
      </c>
      <c r="M87" s="15">
        <f>AVERAGEIFS(Idade!AE:AE,Idade!$I:$I,"&lt;="&amp;EOMONTH(Idade!$I$3+360,0),Idade!$AW:$AW,Dados!$M1)</f>
        <v>0</v>
      </c>
      <c r="N87" s="15">
        <f>AVERAGEIFS(Idade!AE:AE,Idade!$I:$I,"&lt;="&amp;EOMONTH(Idade!$I$3+360,0),Idade!$AW:$AW,Dados!$N1)</f>
        <v>0</v>
      </c>
      <c r="O87" s="15">
        <f>AVERAGEIFS(Idade!AE:AE,Idade!$I:$I,"&lt;="&amp;EOMONTH(Idade!$I$3+360,0),Idade!$AW:$AW,Dados!$O1)</f>
        <v>0</v>
      </c>
      <c r="P87" s="15">
        <f>AVERAGEIFS(Idade!AE:AE,Idade!$I:$I,"&lt;="&amp;EOMONTH(Idade!$I$3+360,0),Idade!$AW:$AW,Dados!$P1)</f>
        <v>0</v>
      </c>
      <c r="Q87" s="15">
        <f>AVERAGEIFS(Idade!AE:AE,Idade!$I:$I,"&lt;="&amp;EOMONTH(Idade!$I$3+360,0),Idade!$AW:$AW,Dados!$Q1)</f>
        <v>0</v>
      </c>
      <c r="R87" s="15">
        <f>AVERAGEIFS(Idade!AE:AE,Idade!$I:$I,"&lt;="&amp;EOMONTH(Idade!$I$3+360,0),Idade!$AW:$AW,Dados!$R1)</f>
        <v>0</v>
      </c>
      <c r="S87" s="15">
        <f>AVERAGEIFS(Idade!AE:AE,Idade!$I:$I,"&lt;="&amp;EOMONTH(Idade!$I$3+360,0),Idade!$AW:$AW,Dados!$S1)</f>
        <v>0</v>
      </c>
      <c r="T87" s="15">
        <f>AVERAGEIFS(Idade!AE:AE,Idade!$I:$I,"&lt;="&amp;EOMONTH(Idade!$I$3+360,0),Idade!$AW:$AW,Dados!$T1)</f>
        <v>0</v>
      </c>
      <c r="U87" s="15">
        <f>AVERAGEIFS(Idade!AE:AE,Idade!$I:$I,"&lt;="&amp;EOMONTH(Idade!$I$3+360,0),Idade!$AW:$AW,Dados!$U1)</f>
        <v>0</v>
      </c>
      <c r="V87" s="15">
        <f>AVERAGEIFS(Idade!AE:AE,Idade!$I:$I,"&lt;="&amp;EOMONTH(Idade!$I$3+360,0),Idade!$AW:$AW,Dados!$V1)</f>
        <v>0</v>
      </c>
      <c r="W87" s="15">
        <f>AVERAGEIFS(Idade!AE:AE,Idade!$I:$I,"&lt;="&amp;EOMONTH(Idade!$I$3+360,0),Idade!$AW:$AW,Dados!$W1)</f>
        <v>0</v>
      </c>
      <c r="X87" s="15">
        <f>AVERAGEIFS(Idade!AE:AE,Idade!$I:$I,"&lt;="&amp;EOMONTH(Idade!$I$3+360,0),Idade!$AW:$AW,Dados!$X1)</f>
        <v>0</v>
      </c>
      <c r="Y87" s="15">
        <f>AVERAGEIFS(Idade!AE:AE,Idade!$I:$I,"&lt;="&amp;EOMONTH(Idade!$I$3+360,0),Idade!$AW:$AW,Dados!$Y1)</f>
        <v>0</v>
      </c>
      <c r="Z87" s="15">
        <f>AVERAGEIFS(Idade!AE:AE,Idade!$I:$I,"&lt;="&amp;EOMONTH(Idade!$I$3+360,0),Idade!$AW:$AW,Dados!$Z1)</f>
        <v>0</v>
      </c>
      <c r="AA87" s="15">
        <f>AVERAGEIFS(Idade!AE:AE,Idade!$I:$I,"&lt;="&amp;EOMONTH(Idade!$I$3+360,0),Idade!$AW:$AW,Dados!$AA1)</f>
        <v>0</v>
      </c>
      <c r="AB87" s="15">
        <f>AVERAGEIFS(Idade!AE:AE,Idade!$I:$I,"&lt;="&amp;EOMONTH(Idade!$I$3+360,0),Idade!$AW:$AW,Dados!$AB1)</f>
        <v>0</v>
      </c>
      <c r="AC87" s="15">
        <f>AVERAGEIFS(Idade!AE:AE,Idade!$I:$I,"&lt;="&amp;EOMONTH(Idade!$I$3+360,0),Idade!$AW:$AW,Dados!$AC1)</f>
        <v>0</v>
      </c>
      <c r="AD87" s="15">
        <f>AVERAGEIFS(Idade!AE:AE,Idade!$I:$I,"&lt;="&amp;EOMONTH(Idade!$I$3+360,0),Idade!$AW:$AW,Dados!$AD1)</f>
        <v>0</v>
      </c>
      <c r="AE87" s="15">
        <f>AVERAGEIFS(Idade!AE:AE,Idade!$I:$I,"&lt;="&amp;EOMONTH(Idade!$I$3+360,0),Idade!$AW:$AW,Dados!$AE1)</f>
        <v>0</v>
      </c>
      <c r="AF87" s="15">
        <f>AVERAGEIFS(Idade!AE:AE,Idade!$I:$I,"&lt;="&amp;EOMONTH(Idade!$I$3+360,0),Idade!$AW:$AW,Dados!$AF1)</f>
        <v>0</v>
      </c>
      <c r="AG87" s="15">
        <f>AVERAGEIFS(Idade!AE:AE,Idade!$I:$I,"&lt;="&amp;EOMONTH(Idade!$I$3+360,0),Idade!$AW:$AW,Dados!$AG1)</f>
        <v>0</v>
      </c>
      <c r="AH87" s="15">
        <f>AVERAGEIFS(Idade!AE:AE,Idade!$I:$I,"&lt;="&amp;EOMONTH(Idade!$I$3+360,0),Idade!$AW:$AW,Dados!$AH1)</f>
        <v>0</v>
      </c>
      <c r="AI87" s="15">
        <f>AVERAGEIFS(Idade!AE:AE,Idade!$I:$I,"&lt;="&amp;EOMONTH(Idade!$I$3+360,0),Idade!$AW:$AW,Dados!$AI1)</f>
        <v>0</v>
      </c>
      <c r="AJ87" s="15">
        <f>AVERAGEIFS(Idade!AE:AE,Idade!$I:$I,"&lt;="&amp;EOMONTH(Idade!$I$3+360,0),Idade!$AW:$AW,Dados!$AJ1)</f>
        <v>0</v>
      </c>
      <c r="AK87" s="33">
        <f>AVERAGEIFS(Idade!AE:AE,Idade!$I:$I,"&lt;="&amp;EOMONTH(Idade!$I$3+360,0),Idade!$AW:$AW,Dados!$AK1)</f>
        <v>0</v>
      </c>
      <c r="AL87" s="15">
        <f>AVERAGEIFS(Idade!AE:AE,Idade!$I:$I,"&lt;="&amp;EOMONTH(Idade!$I$3+360,0),Idade!$AW:$AW,Dados!$AL1)</f>
        <v>0</v>
      </c>
      <c r="AM87" s="15">
        <f>AVERAGEIFS(Idade!AE:AE,Idade!$I:$I,"&lt;="&amp;EOMONTH(Idade!$I$3+360,0),Idade!$AW:$AW,Dados!$AM1)</f>
        <v>0</v>
      </c>
      <c r="AN87" s="15">
        <f>AVERAGEIFS(Idade!AE:AE,Idade!$I:$I,"&lt;="&amp;EOMONTH(Idade!$I$3+360,0),Idade!$AW:$AW,Dados!$AN1)</f>
        <v>0</v>
      </c>
      <c r="AO87" s="15">
        <f>AVERAGEIFS(Idade!AE:AE,Idade!$I:$I,"&lt;="&amp;EOMONTH(Idade!$I$3+360,0),Idade!$AW:$AW,Dados!$AO1)</f>
        <v>0</v>
      </c>
      <c r="AP87" s="15">
        <f>AVERAGEIFS(Idade!AE:AE,Idade!$I:$I,"&lt;="&amp;EOMONTH(Idade!$I$3+360,0),Idade!$AW:$AW,Dados!$AP1)</f>
        <v>0</v>
      </c>
      <c r="AQ87" s="33">
        <f>AVERAGEIFS(Idade!AE:AE,Idade!$I:$I,"&lt;="&amp;EOMONTH(Idade!$I$3+360,0),Idade!$AW:$AW,Dados!$AQ1)</f>
        <v>0</v>
      </c>
      <c r="AR87" s="15">
        <f>AVERAGEIFS(Idade!AE:AE,Idade!$I:$I,"&lt;="&amp;EOMONTH(Idade!$I$3+360,0),Idade!$AW:$AW,Dados!$AR1)</f>
        <v>0</v>
      </c>
      <c r="AS87" s="15">
        <f>AVERAGEIFS(Idade!AE:AE,Idade!$I:$I,"&lt;="&amp;EOMONTH(Idade!$I$3+360,0),Idade!$AW:$AW,Dados!$AS1)</f>
        <v>0</v>
      </c>
      <c r="AT87" s="15">
        <f>AVERAGEIFS(Idade!AE:AE,Idade!$I:$I,"&lt;="&amp;EOMONTH(Idade!$I$3+360,0),Idade!$AW:$AW,Dados!$AT1)</f>
        <v>0</v>
      </c>
      <c r="AU87" s="15">
        <f>AVERAGEIFS(Idade!AE:AE,Idade!$I:$I,"&lt;="&amp;EOMONTH(Idade!$I$3+360,0),Idade!$AW:$AW,Dados!$AU1)</f>
        <v>0</v>
      </c>
      <c r="AV87" s="15">
        <f>AVERAGEIFS(Idade!AE:AE,Idade!$I:$I,"&lt;="&amp;EOMONTH(Idade!$I$3+360,0),Idade!$AW:$AW,Dados!$AV1)</f>
        <v>0</v>
      </c>
      <c r="AW87" s="15">
        <f>AVERAGEIFS(Idade!AE:AE,Idade!$I:$I,"&lt;="&amp;EOMONTH(Idade!$I$3+360,0),Idade!$AW:$AW,Dados!$AW1)</f>
        <v>0</v>
      </c>
      <c r="AX87" s="15">
        <f>AVERAGEIFS(Idade!AE:AE,Idade!$I:$I,"&lt;="&amp;EOMONTH(Idade!$I$3+360,0),Idade!$AW:$AW,Dados!$AX1)</f>
        <v>0</v>
      </c>
      <c r="AY87" s="15">
        <f>AVERAGEIFS(Idade!AE:AE,Idade!$I:$I,"&lt;="&amp;EOMONTH(Idade!$I$3+360,0),Idade!$AW:$AW,Dados!$AY1)</f>
        <v>0</v>
      </c>
      <c r="AZ87" s="15">
        <f>AVERAGEIFS(Idade!AE:AE,Idade!$I:$I,"&lt;="&amp;EOMONTH(Idade!$I$3+360,0),Idade!$AW:$AW,Dados!$AZ1)</f>
        <v>0</v>
      </c>
      <c r="BA87" s="15">
        <f>AVERAGEIFS(Idade!AE:AE,Idade!$I:$I,"&lt;="&amp;EOMONTH(Idade!$I$3+360,0),Idade!$AW:$AW,Dados!$BA1)</f>
        <v>0</v>
      </c>
      <c r="BB87" s="15">
        <f>AVERAGEIFS(Idade!AE:AE,Idade!$I:$I,"&lt;="&amp;EOMONTH(Idade!$I$3+360,0),Idade!$AW:$AW,Dados!$BB1)</f>
        <v>0</v>
      </c>
      <c r="BC87" s="15">
        <f>AVERAGEIFS(Idade!AE:AE,Idade!$I:$I,"&lt;="&amp;EOMONTH(Idade!$I$3+360,0),Idade!$AW:$AW,Dados!$BC1)</f>
        <v>0</v>
      </c>
      <c r="BD87" s="15" t="e">
        <f>AVERAGEIFS(Idade!AE:AE,Idade!$I:$I,"&lt;="&amp;EOMONTH(Idade!$I$3+360,0),Idade!$AW:$AW,Dados!$BD1)</f>
        <v>#DIV/0!</v>
      </c>
      <c r="BF87" s="15" t="e">
        <f>AVERAGEIFS(Idade!AE:AE,Idade!$I:$I,"&gt;="&amp;BF1,Idade!$I:$I,"&lt;="&amp;EOMONTH($BF1,0))</f>
        <v>#DIV/0!</v>
      </c>
      <c r="BG87" s="15" t="e">
        <f>AVERAGEIFS(Idade!AE:AE,Idade!$I:$I,"&gt;="&amp;BG1,Idade!$I:$I,"&lt;="&amp;EOMONTH($BG1,0))</f>
        <v>#DIV/0!</v>
      </c>
      <c r="BH87" s="15" t="e">
        <f>AVERAGEIFS(Idade!AE:AE,Idade!$I:$I,"&gt;="&amp;BH1,Idade!$I:$I,"&lt;="&amp;EOMONTH($BH1,0))</f>
        <v>#DIV/0!</v>
      </c>
      <c r="BI87" s="15" t="e">
        <f>AVERAGEIFS(Idade!AE:AE,Idade!$I:$I,"&gt;="&amp;BI1,Idade!$I:$I,"&lt;="&amp;EOMONTH($BI1,0))</f>
        <v>#DIV/0!</v>
      </c>
      <c r="BJ87" s="15" t="e">
        <f>AVERAGEIFS(Idade!AE:AE,Idade!$I:$I,"&gt;="&amp;BJ1,Idade!$I:$I,"&lt;="&amp;EOMONTH($BJ1,0))</f>
        <v>#DIV/0!</v>
      </c>
      <c r="BK87" s="15" t="e">
        <f>AVERAGEIFS(Idade!AE:AE,Idade!$I:$I,"&gt;="&amp;BK1,Idade!$I:$I,"&lt;="&amp;EOMONTH($BK1,0))</f>
        <v>#DIV/0!</v>
      </c>
      <c r="BL87" s="15" t="e">
        <f>AVERAGEIFS(Idade!AE:AE,Idade!$I:$I,"&gt;="&amp;BL1,Idade!$I:$I,"&lt;="&amp;EOMONTH($BL1,0))</f>
        <v>#DIV/0!</v>
      </c>
      <c r="BM87" s="15" t="e">
        <f>AVERAGEIFS(Idade!AE:AE,Idade!$I:$I,"&gt;="&amp;BM1,Idade!$I:$I,"&lt;="&amp;EOMONTH($BM1,0))</f>
        <v>#DIV/0!</v>
      </c>
      <c r="BN87" s="15" t="e">
        <f>AVERAGEIFS(Idade!AE:AE,Idade!$I:$I,"&gt;="&amp;BN1,Idade!$I:$I,"&lt;="&amp;EOMONTH($BN1,0))</f>
        <v>#DIV/0!</v>
      </c>
      <c r="BO87" s="15" t="e">
        <f>AVERAGEIFS(Idade!AE:AE,Idade!$I:$I,"&gt;="&amp;BO1,Idade!$I:$I,"&lt;="&amp;EOMONTH($BO1,0))</f>
        <v>#DIV/0!</v>
      </c>
      <c r="BP87" s="15" t="e">
        <f>AVERAGEIFS(Idade!AE:AE,Idade!$I:$I,"&gt;="&amp;BP1,Idade!$I:$I,"&lt;="&amp;EOMONTH($BP1,0))</f>
        <v>#DIV/0!</v>
      </c>
      <c r="BQ87" s="15" t="e">
        <f>AVERAGEIFS(Idade!AE:AE,Idade!$I:$I,"&gt;="&amp;BQ1,Idade!$I:$I,"&lt;="&amp;EOMONTH($BQ1,0))</f>
        <v>#DIV/0!</v>
      </c>
    </row>
    <row r="88" spans="1:69" outlineLevel="1" x14ac:dyDescent="0.15">
      <c r="A88" s="12" t="s">
        <v>52</v>
      </c>
      <c r="B88" s="14" t="str">
        <f>OvoTotal!AF2</f>
        <v>AAA 1 001</v>
      </c>
      <c r="C88" s="15">
        <f>AVERAGEIFS(Idade!AF:AF,Idade!$I:$I,"&lt;="&amp;EOMONTH(Idade!$I$3+360,0),Idade!$AW:$AW,Dados!$C1)</f>
        <v>0</v>
      </c>
      <c r="D88" s="15">
        <f>AVERAGEIFS(Idade!AF:AF,Idade!$I:$I,"&lt;="&amp;EOMONTH(Idade!$I$3+360,0),Idade!$AW:$AW,Dados!$D1)</f>
        <v>0</v>
      </c>
      <c r="E88" s="15">
        <f>AVERAGEIFS(Idade!AF:AF,Idade!$I:$I,"&lt;="&amp;EOMONTH(Idade!$I$3+360,0),Idade!$AW:$AW,Dados!$E1)</f>
        <v>0</v>
      </c>
      <c r="F88" s="15">
        <f>AVERAGEIFS(Idade!AF:AF,Idade!$I:$I,"&lt;="&amp;EOMONTH(Idade!$I$3+360,0),Idade!$AW:$AW,Dados!$F1)</f>
        <v>0</v>
      </c>
      <c r="G88" s="15">
        <f>AVERAGEIFS(Idade!AF:AF,Idade!$I:$I,"&lt;="&amp;EOMONTH(Idade!$I$3+360,0),Idade!$AW:$AW,Dados!$G1)</f>
        <v>0</v>
      </c>
      <c r="H88" s="15">
        <f>AVERAGEIFS(Idade!AF:AF,Idade!$I:$I,"&lt;="&amp;EOMONTH(Idade!$I$3+360,0),Idade!$AW:$AW,Dados!$H1)</f>
        <v>0</v>
      </c>
      <c r="I88" s="15">
        <f>AVERAGEIFS(Idade!AF:AF,Idade!$I:$I,"&lt;="&amp;EOMONTH(Idade!$I$3+360,0),Idade!$AW:$AW,Dados!$I1)</f>
        <v>0</v>
      </c>
      <c r="J88" s="15">
        <f>AVERAGEIFS(Idade!AF:AF,Idade!$I:$I,"&lt;="&amp;EOMONTH(Idade!$I$3+360,0),Idade!$AW:$AW,Dados!$J1)</f>
        <v>0</v>
      </c>
      <c r="K88" s="15">
        <f>AVERAGEIFS(Idade!AF:AF,Idade!$I:$I,"&lt;="&amp;EOMONTH(Idade!$I$3+360,0),Idade!$AW:$AW,Dados!$K1)</f>
        <v>0</v>
      </c>
      <c r="L88" s="15">
        <f>AVERAGEIFS(Idade!AF:AF,Idade!$I:$I,"&lt;="&amp;EOMONTH(Idade!$I$3+360,0),Idade!$AW:$AW,Dados!$L1)</f>
        <v>0</v>
      </c>
      <c r="M88" s="15">
        <f>AVERAGEIFS(Idade!AF:AF,Idade!$I:$I,"&lt;="&amp;EOMONTH(Idade!$I$3+360,0),Idade!$AW:$AW,Dados!$M1)</f>
        <v>0</v>
      </c>
      <c r="N88" s="15">
        <f>AVERAGEIFS(Idade!AF:AF,Idade!$I:$I,"&lt;="&amp;EOMONTH(Idade!$I$3+360,0),Idade!$AW:$AW,Dados!$N1)</f>
        <v>0</v>
      </c>
      <c r="O88" s="15">
        <f>AVERAGEIFS(Idade!AF:AF,Idade!$I:$I,"&lt;="&amp;EOMONTH(Idade!$I$3+360,0),Idade!$AW:$AW,Dados!$O1)</f>
        <v>0</v>
      </c>
      <c r="P88" s="15">
        <f>AVERAGEIFS(Idade!AF:AF,Idade!$I:$I,"&lt;="&amp;EOMONTH(Idade!$I$3+360,0),Idade!$AW:$AW,Dados!$P1)</f>
        <v>0</v>
      </c>
      <c r="Q88" s="15">
        <f>AVERAGEIFS(Idade!AF:AF,Idade!$I:$I,"&lt;="&amp;EOMONTH(Idade!$I$3+360,0),Idade!$AW:$AW,Dados!$Q1)</f>
        <v>0</v>
      </c>
      <c r="R88" s="15">
        <f>AVERAGEIFS(Idade!AF:AF,Idade!$I:$I,"&lt;="&amp;EOMONTH(Idade!$I$3+360,0),Idade!$AW:$AW,Dados!$R1)</f>
        <v>0</v>
      </c>
      <c r="S88" s="15">
        <f>AVERAGEIFS(Idade!AF:AF,Idade!$I:$I,"&lt;="&amp;EOMONTH(Idade!$I$3+360,0),Idade!$AW:$AW,Dados!$S1)</f>
        <v>0</v>
      </c>
      <c r="T88" s="15">
        <f>AVERAGEIFS(Idade!AF:AF,Idade!$I:$I,"&lt;="&amp;EOMONTH(Idade!$I$3+360,0),Idade!$AW:$AW,Dados!$T1)</f>
        <v>0</v>
      </c>
      <c r="U88" s="15">
        <f>AVERAGEIFS(Idade!AF:AF,Idade!$I:$I,"&lt;="&amp;EOMONTH(Idade!$I$3+360,0),Idade!$AW:$AW,Dados!$U1)</f>
        <v>0</v>
      </c>
      <c r="V88" s="15">
        <f>AVERAGEIFS(Idade!AF:AF,Idade!$I:$I,"&lt;="&amp;EOMONTH(Idade!$I$3+360,0),Idade!$AW:$AW,Dados!$V1)</f>
        <v>0</v>
      </c>
      <c r="W88" s="15">
        <f>AVERAGEIFS(Idade!AF:AF,Idade!$I:$I,"&lt;="&amp;EOMONTH(Idade!$I$3+360,0),Idade!$AW:$AW,Dados!$W1)</f>
        <v>0</v>
      </c>
      <c r="X88" s="15">
        <f>AVERAGEIFS(Idade!AF:AF,Idade!$I:$I,"&lt;="&amp;EOMONTH(Idade!$I$3+360,0),Idade!$AW:$AW,Dados!$X1)</f>
        <v>0</v>
      </c>
      <c r="Y88" s="15">
        <f>AVERAGEIFS(Idade!AF:AF,Idade!$I:$I,"&lt;="&amp;EOMONTH(Idade!$I$3+360,0),Idade!$AW:$AW,Dados!$Y1)</f>
        <v>0</v>
      </c>
      <c r="Z88" s="15">
        <f>AVERAGEIFS(Idade!AF:AF,Idade!$I:$I,"&lt;="&amp;EOMONTH(Idade!$I$3+360,0),Idade!$AW:$AW,Dados!$Z1)</f>
        <v>0</v>
      </c>
      <c r="AA88" s="15">
        <f>AVERAGEIFS(Idade!AF:AF,Idade!$I:$I,"&lt;="&amp;EOMONTH(Idade!$I$3+360,0),Idade!$AW:$AW,Dados!$AA1)</f>
        <v>0</v>
      </c>
      <c r="AB88" s="15">
        <f>AVERAGEIFS(Idade!AF:AF,Idade!$I:$I,"&lt;="&amp;EOMONTH(Idade!$I$3+360,0),Idade!$AW:$AW,Dados!$AB1)</f>
        <v>0</v>
      </c>
      <c r="AC88" s="15">
        <f>AVERAGEIFS(Idade!AF:AF,Idade!$I:$I,"&lt;="&amp;EOMONTH(Idade!$I$3+360,0),Idade!$AW:$AW,Dados!$AC1)</f>
        <v>0</v>
      </c>
      <c r="AD88" s="15">
        <f>AVERAGEIFS(Idade!AF:AF,Idade!$I:$I,"&lt;="&amp;EOMONTH(Idade!$I$3+360,0),Idade!$AW:$AW,Dados!$AD1)</f>
        <v>0</v>
      </c>
      <c r="AE88" s="15">
        <f>AVERAGEIFS(Idade!AF:AF,Idade!$I:$I,"&lt;="&amp;EOMONTH(Idade!$I$3+360,0),Idade!$AW:$AW,Dados!$AE1)</f>
        <v>0</v>
      </c>
      <c r="AF88" s="15">
        <f>AVERAGEIFS(Idade!AF:AF,Idade!$I:$I,"&lt;="&amp;EOMONTH(Idade!$I$3+360,0),Idade!$AW:$AW,Dados!$AF1)</f>
        <v>0</v>
      </c>
      <c r="AG88" s="15">
        <f>AVERAGEIFS(Idade!AF:AF,Idade!$I:$I,"&lt;="&amp;EOMONTH(Idade!$I$3+360,0),Idade!$AW:$AW,Dados!$AG1)</f>
        <v>0</v>
      </c>
      <c r="AH88" s="15">
        <f>AVERAGEIFS(Idade!AF:AF,Idade!$I:$I,"&lt;="&amp;EOMONTH(Idade!$I$3+360,0),Idade!$AW:$AW,Dados!$AH1)</f>
        <v>0</v>
      </c>
      <c r="AI88" s="15">
        <f>AVERAGEIFS(Idade!AF:AF,Idade!$I:$I,"&lt;="&amp;EOMONTH(Idade!$I$3+360,0),Idade!$AW:$AW,Dados!$AI1)</f>
        <v>0</v>
      </c>
      <c r="AJ88" s="15">
        <f>AVERAGEIFS(Idade!AF:AF,Idade!$I:$I,"&lt;="&amp;EOMONTH(Idade!$I$3+360,0),Idade!$AW:$AW,Dados!$AJ1)</f>
        <v>0</v>
      </c>
      <c r="AK88" s="33">
        <f>AVERAGEIFS(Idade!AF:AF,Idade!$I:$I,"&lt;="&amp;EOMONTH(Idade!$I$3+360,0),Idade!$AW:$AW,Dados!$AK1)</f>
        <v>0</v>
      </c>
      <c r="AL88" s="15">
        <f>AVERAGEIFS(Idade!AF:AF,Idade!$I:$I,"&lt;="&amp;EOMONTH(Idade!$I$3+360,0),Idade!$AW:$AW,Dados!$AL1)</f>
        <v>0</v>
      </c>
      <c r="AM88" s="15">
        <f>AVERAGEIFS(Idade!AF:AF,Idade!$I:$I,"&lt;="&amp;EOMONTH(Idade!$I$3+360,0),Idade!$AW:$AW,Dados!$AM1)</f>
        <v>0</v>
      </c>
      <c r="AN88" s="15">
        <f>AVERAGEIFS(Idade!AF:AF,Idade!$I:$I,"&lt;="&amp;EOMONTH(Idade!$I$3+360,0),Idade!$AW:$AW,Dados!$AN1)</f>
        <v>0</v>
      </c>
      <c r="AO88" s="15">
        <f>AVERAGEIFS(Idade!AF:AF,Idade!$I:$I,"&lt;="&amp;EOMONTH(Idade!$I$3+360,0),Idade!$AW:$AW,Dados!$AO1)</f>
        <v>0</v>
      </c>
      <c r="AP88" s="15">
        <f>AVERAGEIFS(Idade!AF:AF,Idade!$I:$I,"&lt;="&amp;EOMONTH(Idade!$I$3+360,0),Idade!$AW:$AW,Dados!$AP1)</f>
        <v>0</v>
      </c>
      <c r="AQ88" s="33">
        <f>AVERAGEIFS(Idade!AF:AF,Idade!$I:$I,"&lt;="&amp;EOMONTH(Idade!$I$3+360,0),Idade!$AW:$AW,Dados!$AQ1)</f>
        <v>0</v>
      </c>
      <c r="AR88" s="15">
        <f>AVERAGEIFS(Idade!AF:AF,Idade!$I:$I,"&lt;="&amp;EOMONTH(Idade!$I$3+360,0),Idade!$AW:$AW,Dados!$AR1)</f>
        <v>0</v>
      </c>
      <c r="AS88" s="15">
        <f>AVERAGEIFS(Idade!AF:AF,Idade!$I:$I,"&lt;="&amp;EOMONTH(Idade!$I$3+360,0),Idade!$AW:$AW,Dados!$AS1)</f>
        <v>0</v>
      </c>
      <c r="AT88" s="15">
        <f>AVERAGEIFS(Idade!AF:AF,Idade!$I:$I,"&lt;="&amp;EOMONTH(Idade!$I$3+360,0),Idade!$AW:$AW,Dados!$AT1)</f>
        <v>0</v>
      </c>
      <c r="AU88" s="15">
        <f>AVERAGEIFS(Idade!AF:AF,Idade!$I:$I,"&lt;="&amp;EOMONTH(Idade!$I$3+360,0),Idade!$AW:$AW,Dados!$AU1)</f>
        <v>0</v>
      </c>
      <c r="AV88" s="15">
        <f>AVERAGEIFS(Idade!AF:AF,Idade!$I:$I,"&lt;="&amp;EOMONTH(Idade!$I$3+360,0),Idade!$AW:$AW,Dados!$AV1)</f>
        <v>0</v>
      </c>
      <c r="AW88" s="15">
        <f>AVERAGEIFS(Idade!AF:AF,Idade!$I:$I,"&lt;="&amp;EOMONTH(Idade!$I$3+360,0),Idade!$AW:$AW,Dados!$AW1)</f>
        <v>0</v>
      </c>
      <c r="AX88" s="15">
        <f>AVERAGEIFS(Idade!AF:AF,Idade!$I:$I,"&lt;="&amp;EOMONTH(Idade!$I$3+360,0),Idade!$AW:$AW,Dados!$AX1)</f>
        <v>0</v>
      </c>
      <c r="AY88" s="15">
        <f>AVERAGEIFS(Idade!AF:AF,Idade!$I:$I,"&lt;="&amp;EOMONTH(Idade!$I$3+360,0),Idade!$AW:$AW,Dados!$AY1)</f>
        <v>0</v>
      </c>
      <c r="AZ88" s="15">
        <f>AVERAGEIFS(Idade!AF:AF,Idade!$I:$I,"&lt;="&amp;EOMONTH(Idade!$I$3+360,0),Idade!$AW:$AW,Dados!$AZ1)</f>
        <v>0</v>
      </c>
      <c r="BA88" s="15">
        <f>AVERAGEIFS(Idade!AF:AF,Idade!$I:$I,"&lt;="&amp;EOMONTH(Idade!$I$3+360,0),Idade!$AW:$AW,Dados!$BA1)</f>
        <v>0</v>
      </c>
      <c r="BB88" s="15">
        <f>AVERAGEIFS(Idade!AF:AF,Idade!$I:$I,"&lt;="&amp;EOMONTH(Idade!$I$3+360,0),Idade!$AW:$AW,Dados!$BB1)</f>
        <v>0</v>
      </c>
      <c r="BC88" s="15">
        <f>AVERAGEIFS(Idade!AF:AF,Idade!$I:$I,"&lt;="&amp;EOMONTH(Idade!$I$3+360,0),Idade!$AW:$AW,Dados!$BC1)</f>
        <v>0</v>
      </c>
      <c r="BD88" s="15" t="e">
        <f>AVERAGEIFS(Idade!AF:AF,Idade!$I:$I,"&lt;="&amp;EOMONTH(Idade!$I$3+360,0),Idade!$AW:$AW,Dados!$BD1)</f>
        <v>#DIV/0!</v>
      </c>
      <c r="BF88" s="15" t="e">
        <f>AVERAGEIFS(Idade!AF:AF,Idade!$I:$I,"&gt;="&amp;BF1,Idade!$I:$I,"&lt;="&amp;EOMONTH($BF1,0))</f>
        <v>#DIV/0!</v>
      </c>
      <c r="BG88" s="15" t="e">
        <f>AVERAGEIFS(Idade!AF:AF,Idade!$I:$I,"&gt;="&amp;BG1,Idade!$I:$I,"&lt;="&amp;EOMONTH($BG1,0))</f>
        <v>#DIV/0!</v>
      </c>
      <c r="BH88" s="15" t="e">
        <f>AVERAGEIFS(Idade!AF:AF,Idade!$I:$I,"&gt;="&amp;BH1,Idade!$I:$I,"&lt;="&amp;EOMONTH($BH1,0))</f>
        <v>#DIV/0!</v>
      </c>
      <c r="BI88" s="15" t="e">
        <f>AVERAGEIFS(Idade!AF:AF,Idade!$I:$I,"&gt;="&amp;BI1,Idade!$I:$I,"&lt;="&amp;EOMONTH($BI1,0))</f>
        <v>#DIV/0!</v>
      </c>
      <c r="BJ88" s="15" t="e">
        <f>AVERAGEIFS(Idade!AF:AF,Idade!$I:$I,"&gt;="&amp;BJ1,Idade!$I:$I,"&lt;="&amp;EOMONTH($BJ1,0))</f>
        <v>#DIV/0!</v>
      </c>
      <c r="BK88" s="15" t="e">
        <f>AVERAGEIFS(Idade!AF:AF,Idade!$I:$I,"&gt;="&amp;BK1,Idade!$I:$I,"&lt;="&amp;EOMONTH($BK1,0))</f>
        <v>#DIV/0!</v>
      </c>
      <c r="BL88" s="15" t="e">
        <f>AVERAGEIFS(Idade!AF:AF,Idade!$I:$I,"&gt;="&amp;BL1,Idade!$I:$I,"&lt;="&amp;EOMONTH($BL1,0))</f>
        <v>#DIV/0!</v>
      </c>
      <c r="BM88" s="15" t="e">
        <f>AVERAGEIFS(Idade!AF:AF,Idade!$I:$I,"&gt;="&amp;BM1,Idade!$I:$I,"&lt;="&amp;EOMONTH($BM1,0))</f>
        <v>#DIV/0!</v>
      </c>
      <c r="BN88" s="15" t="e">
        <f>AVERAGEIFS(Idade!AF:AF,Idade!$I:$I,"&gt;="&amp;BN1,Idade!$I:$I,"&lt;="&amp;EOMONTH($BN1,0))</f>
        <v>#DIV/0!</v>
      </c>
      <c r="BO88" s="15" t="e">
        <f>AVERAGEIFS(Idade!AF:AF,Idade!$I:$I,"&gt;="&amp;BO1,Idade!$I:$I,"&lt;="&amp;EOMONTH($BO1,0))</f>
        <v>#DIV/0!</v>
      </c>
      <c r="BP88" s="15" t="e">
        <f>AVERAGEIFS(Idade!AF:AF,Idade!$I:$I,"&gt;="&amp;BP1,Idade!$I:$I,"&lt;="&amp;EOMONTH($BP1,0))</f>
        <v>#DIV/0!</v>
      </c>
      <c r="BQ88" s="15" t="e">
        <f>AVERAGEIFS(Idade!AF:AF,Idade!$I:$I,"&gt;="&amp;BQ1,Idade!$I:$I,"&lt;="&amp;EOMONTH($BQ1,0))</f>
        <v>#DIV/0!</v>
      </c>
    </row>
    <row r="89" spans="1:69" outlineLevel="1" x14ac:dyDescent="0.15">
      <c r="A89" s="12" t="s">
        <v>52</v>
      </c>
      <c r="B89" s="14" t="str">
        <f>OvoTotal!AG2</f>
        <v>AAA 1 001</v>
      </c>
      <c r="C89" s="15">
        <f>AVERAGEIFS(Idade!AG:AG,Idade!$I:$I,"&lt;="&amp;EOMONTH(Idade!$I$3+360,0),Idade!$AW:$AW,Dados!$C1)</f>
        <v>0</v>
      </c>
      <c r="D89" s="15">
        <f>AVERAGEIFS(Idade!AG:AG,Idade!$I:$I,"&lt;="&amp;EOMONTH(Idade!$I$3+360,0),Idade!$AW:$AW,Dados!$D1)</f>
        <v>0</v>
      </c>
      <c r="E89" s="15">
        <f>AVERAGEIFS(Idade!AG:AG,Idade!$I:$I,"&lt;="&amp;EOMONTH(Idade!$I$3+360,0),Idade!$AW:$AW,Dados!$E1)</f>
        <v>0</v>
      </c>
      <c r="F89" s="15">
        <f>AVERAGEIFS(Idade!AG:AG,Idade!$I:$I,"&lt;="&amp;EOMONTH(Idade!$I$3+360,0),Idade!$AW:$AW,Dados!$F1)</f>
        <v>0</v>
      </c>
      <c r="G89" s="15">
        <f>AVERAGEIFS(Idade!AG:AG,Idade!$I:$I,"&lt;="&amp;EOMONTH(Idade!$I$3+360,0),Idade!$AW:$AW,Dados!$G1)</f>
        <v>0</v>
      </c>
      <c r="H89" s="15">
        <f>AVERAGEIFS(Idade!AG:AG,Idade!$I:$I,"&lt;="&amp;EOMONTH(Idade!$I$3+360,0),Idade!$AW:$AW,Dados!$H1)</f>
        <v>0</v>
      </c>
      <c r="I89" s="15">
        <f>AVERAGEIFS(Idade!AG:AG,Idade!$I:$I,"&lt;="&amp;EOMONTH(Idade!$I$3+360,0),Idade!$AW:$AW,Dados!$I1)</f>
        <v>0</v>
      </c>
      <c r="J89" s="15">
        <f>AVERAGEIFS(Idade!AG:AG,Idade!$I:$I,"&lt;="&amp;EOMONTH(Idade!$I$3+360,0),Idade!$AW:$AW,Dados!$J1)</f>
        <v>0</v>
      </c>
      <c r="K89" s="15">
        <f>AVERAGEIFS(Idade!AG:AG,Idade!$I:$I,"&lt;="&amp;EOMONTH(Idade!$I$3+360,0),Idade!$AW:$AW,Dados!$K1)</f>
        <v>0</v>
      </c>
      <c r="L89" s="15">
        <f>AVERAGEIFS(Idade!AG:AG,Idade!$I:$I,"&lt;="&amp;EOMONTH(Idade!$I$3+360,0),Idade!$AW:$AW,Dados!$L1)</f>
        <v>0</v>
      </c>
      <c r="M89" s="15">
        <f>AVERAGEIFS(Idade!AG:AG,Idade!$I:$I,"&lt;="&amp;EOMONTH(Idade!$I$3+360,0),Idade!$AW:$AW,Dados!$M1)</f>
        <v>0</v>
      </c>
      <c r="N89" s="15">
        <f>AVERAGEIFS(Idade!AG:AG,Idade!$I:$I,"&lt;="&amp;EOMONTH(Idade!$I$3+360,0),Idade!$AW:$AW,Dados!$N1)</f>
        <v>0</v>
      </c>
      <c r="O89" s="15">
        <f>AVERAGEIFS(Idade!AG:AG,Idade!$I:$I,"&lt;="&amp;EOMONTH(Idade!$I$3+360,0),Idade!$AW:$AW,Dados!$O1)</f>
        <v>0</v>
      </c>
      <c r="P89" s="15">
        <f>AVERAGEIFS(Idade!AG:AG,Idade!$I:$I,"&lt;="&amp;EOMONTH(Idade!$I$3+360,0),Idade!$AW:$AW,Dados!$P1)</f>
        <v>0</v>
      </c>
      <c r="Q89" s="15">
        <f>AVERAGEIFS(Idade!AG:AG,Idade!$I:$I,"&lt;="&amp;EOMONTH(Idade!$I$3+360,0),Idade!$AW:$AW,Dados!$Q1)</f>
        <v>0</v>
      </c>
      <c r="R89" s="15">
        <f>AVERAGEIFS(Idade!AG:AG,Idade!$I:$I,"&lt;="&amp;EOMONTH(Idade!$I$3+360,0),Idade!$AW:$AW,Dados!$R1)</f>
        <v>0</v>
      </c>
      <c r="S89" s="15">
        <f>AVERAGEIFS(Idade!AG:AG,Idade!$I:$I,"&lt;="&amp;EOMONTH(Idade!$I$3+360,0),Idade!$AW:$AW,Dados!$S1)</f>
        <v>0</v>
      </c>
      <c r="T89" s="15">
        <f>AVERAGEIFS(Idade!AG:AG,Idade!$I:$I,"&lt;="&amp;EOMONTH(Idade!$I$3+360,0),Idade!$AW:$AW,Dados!$T1)</f>
        <v>0</v>
      </c>
      <c r="U89" s="15">
        <f>AVERAGEIFS(Idade!AG:AG,Idade!$I:$I,"&lt;="&amp;EOMONTH(Idade!$I$3+360,0),Idade!$AW:$AW,Dados!$U1)</f>
        <v>0</v>
      </c>
      <c r="V89" s="15">
        <f>AVERAGEIFS(Idade!AG:AG,Idade!$I:$I,"&lt;="&amp;EOMONTH(Idade!$I$3+360,0),Idade!$AW:$AW,Dados!$V1)</f>
        <v>0</v>
      </c>
      <c r="W89" s="15">
        <f>AVERAGEIFS(Idade!AG:AG,Idade!$I:$I,"&lt;="&amp;EOMONTH(Idade!$I$3+360,0),Idade!$AW:$AW,Dados!$W1)</f>
        <v>0</v>
      </c>
      <c r="X89" s="15">
        <f>AVERAGEIFS(Idade!AG:AG,Idade!$I:$I,"&lt;="&amp;EOMONTH(Idade!$I$3+360,0),Idade!$AW:$AW,Dados!$X1)</f>
        <v>0</v>
      </c>
      <c r="Y89" s="15">
        <f>AVERAGEIFS(Idade!AG:AG,Idade!$I:$I,"&lt;="&amp;EOMONTH(Idade!$I$3+360,0),Idade!$AW:$AW,Dados!$Y1)</f>
        <v>0</v>
      </c>
      <c r="Z89" s="15">
        <f>AVERAGEIFS(Idade!AG:AG,Idade!$I:$I,"&lt;="&amp;EOMONTH(Idade!$I$3+360,0),Idade!$AW:$AW,Dados!$Z1)</f>
        <v>0</v>
      </c>
      <c r="AA89" s="15">
        <f>AVERAGEIFS(Idade!AG:AG,Idade!$I:$I,"&lt;="&amp;EOMONTH(Idade!$I$3+360,0),Idade!$AW:$AW,Dados!$AA1)</f>
        <v>0</v>
      </c>
      <c r="AB89" s="15">
        <f>AVERAGEIFS(Idade!AG:AG,Idade!$I:$I,"&lt;="&amp;EOMONTH(Idade!$I$3+360,0),Idade!$AW:$AW,Dados!$AB1)</f>
        <v>0</v>
      </c>
      <c r="AC89" s="15">
        <f>AVERAGEIFS(Idade!AG:AG,Idade!$I:$I,"&lt;="&amp;EOMONTH(Idade!$I$3+360,0),Idade!$AW:$AW,Dados!$AC1)</f>
        <v>0</v>
      </c>
      <c r="AD89" s="15">
        <f>AVERAGEIFS(Idade!AG:AG,Idade!$I:$I,"&lt;="&amp;EOMONTH(Idade!$I$3+360,0),Idade!$AW:$AW,Dados!$AD1)</f>
        <v>0</v>
      </c>
      <c r="AE89" s="15">
        <f>AVERAGEIFS(Idade!AG:AG,Idade!$I:$I,"&lt;="&amp;EOMONTH(Idade!$I$3+360,0),Idade!$AW:$AW,Dados!$AE1)</f>
        <v>0</v>
      </c>
      <c r="AF89" s="15">
        <f>AVERAGEIFS(Idade!AG:AG,Idade!$I:$I,"&lt;="&amp;EOMONTH(Idade!$I$3+360,0),Idade!$AW:$AW,Dados!$AF1)</f>
        <v>0</v>
      </c>
      <c r="AG89" s="15">
        <f>AVERAGEIFS(Idade!AG:AG,Idade!$I:$I,"&lt;="&amp;EOMONTH(Idade!$I$3+360,0),Idade!$AW:$AW,Dados!$AG1)</f>
        <v>0</v>
      </c>
      <c r="AH89" s="15">
        <f>AVERAGEIFS(Idade!AG:AG,Idade!$I:$I,"&lt;="&amp;EOMONTH(Idade!$I$3+360,0),Idade!$AW:$AW,Dados!$AH1)</f>
        <v>0</v>
      </c>
      <c r="AI89" s="15">
        <f>AVERAGEIFS(Idade!AG:AG,Idade!$I:$I,"&lt;="&amp;EOMONTH(Idade!$I$3+360,0),Idade!$AW:$AW,Dados!$AI1)</f>
        <v>0</v>
      </c>
      <c r="AJ89" s="15">
        <f>AVERAGEIFS(Idade!AG:AG,Idade!$I:$I,"&lt;="&amp;EOMONTH(Idade!$I$3+360,0),Idade!$AW:$AW,Dados!$AJ1)</f>
        <v>0</v>
      </c>
      <c r="AK89" s="33">
        <f>AVERAGEIFS(Idade!AG:AG,Idade!$I:$I,"&lt;="&amp;EOMONTH(Idade!$I$3+360,0),Idade!$AW:$AW,Dados!$AK1)</f>
        <v>0</v>
      </c>
      <c r="AL89" s="15">
        <f>AVERAGEIFS(Idade!AG:AG,Idade!$I:$I,"&lt;="&amp;EOMONTH(Idade!$I$3+360,0),Idade!$AW:$AW,Dados!$AL1)</f>
        <v>0</v>
      </c>
      <c r="AM89" s="15">
        <f>AVERAGEIFS(Idade!AG:AG,Idade!$I:$I,"&lt;="&amp;EOMONTH(Idade!$I$3+360,0),Idade!$AW:$AW,Dados!$AM1)</f>
        <v>0</v>
      </c>
      <c r="AN89" s="15">
        <f>AVERAGEIFS(Idade!AG:AG,Idade!$I:$I,"&lt;="&amp;EOMONTH(Idade!$I$3+360,0),Idade!$AW:$AW,Dados!$AN1)</f>
        <v>0</v>
      </c>
      <c r="AO89" s="15">
        <f>AVERAGEIFS(Idade!AG:AG,Idade!$I:$I,"&lt;="&amp;EOMONTH(Idade!$I$3+360,0),Idade!$AW:$AW,Dados!$AO1)</f>
        <v>0</v>
      </c>
      <c r="AP89" s="15">
        <f>AVERAGEIFS(Idade!AG:AG,Idade!$I:$I,"&lt;="&amp;EOMONTH(Idade!$I$3+360,0),Idade!$AW:$AW,Dados!$AP1)</f>
        <v>0</v>
      </c>
      <c r="AQ89" s="33">
        <f>AVERAGEIFS(Idade!AG:AG,Idade!$I:$I,"&lt;="&amp;EOMONTH(Idade!$I$3+360,0),Idade!$AW:$AW,Dados!$AQ1)</f>
        <v>0</v>
      </c>
      <c r="AR89" s="15">
        <f>AVERAGEIFS(Idade!AG:AG,Idade!$I:$I,"&lt;="&amp;EOMONTH(Idade!$I$3+360,0),Idade!$AW:$AW,Dados!$AR1)</f>
        <v>0</v>
      </c>
      <c r="AS89" s="15">
        <f>AVERAGEIFS(Idade!AG:AG,Idade!$I:$I,"&lt;="&amp;EOMONTH(Idade!$I$3+360,0),Idade!$AW:$AW,Dados!$AS1)</f>
        <v>0</v>
      </c>
      <c r="AT89" s="15">
        <f>AVERAGEIFS(Idade!AG:AG,Idade!$I:$I,"&lt;="&amp;EOMONTH(Idade!$I$3+360,0),Idade!$AW:$AW,Dados!$AT1)</f>
        <v>0</v>
      </c>
      <c r="AU89" s="15">
        <f>AVERAGEIFS(Idade!AG:AG,Idade!$I:$I,"&lt;="&amp;EOMONTH(Idade!$I$3+360,0),Idade!$AW:$AW,Dados!$AU1)</f>
        <v>0</v>
      </c>
      <c r="AV89" s="15">
        <f>AVERAGEIFS(Idade!AG:AG,Idade!$I:$I,"&lt;="&amp;EOMONTH(Idade!$I$3+360,0),Idade!$AW:$AW,Dados!$AV1)</f>
        <v>0</v>
      </c>
      <c r="AW89" s="15">
        <f>AVERAGEIFS(Idade!AG:AG,Idade!$I:$I,"&lt;="&amp;EOMONTH(Idade!$I$3+360,0),Idade!$AW:$AW,Dados!$AW1)</f>
        <v>0</v>
      </c>
      <c r="AX89" s="15">
        <f>AVERAGEIFS(Idade!AG:AG,Idade!$I:$I,"&lt;="&amp;EOMONTH(Idade!$I$3+360,0),Idade!$AW:$AW,Dados!$AX1)</f>
        <v>0</v>
      </c>
      <c r="AY89" s="15">
        <f>AVERAGEIFS(Idade!AG:AG,Idade!$I:$I,"&lt;="&amp;EOMONTH(Idade!$I$3+360,0),Idade!$AW:$AW,Dados!$AY1)</f>
        <v>0</v>
      </c>
      <c r="AZ89" s="15">
        <f>AVERAGEIFS(Idade!AG:AG,Idade!$I:$I,"&lt;="&amp;EOMONTH(Idade!$I$3+360,0),Idade!$AW:$AW,Dados!$AZ1)</f>
        <v>0</v>
      </c>
      <c r="BA89" s="15">
        <f>AVERAGEIFS(Idade!AG:AG,Idade!$I:$I,"&lt;="&amp;EOMONTH(Idade!$I$3+360,0),Idade!$AW:$AW,Dados!$BA1)</f>
        <v>0</v>
      </c>
      <c r="BB89" s="15">
        <f>AVERAGEIFS(Idade!AG:AG,Idade!$I:$I,"&lt;="&amp;EOMONTH(Idade!$I$3+360,0),Idade!$AW:$AW,Dados!$BB1)</f>
        <v>0</v>
      </c>
      <c r="BC89" s="15">
        <f>AVERAGEIFS(Idade!AG:AG,Idade!$I:$I,"&lt;="&amp;EOMONTH(Idade!$I$3+360,0),Idade!$AW:$AW,Dados!$BC1)</f>
        <v>0</v>
      </c>
      <c r="BD89" s="15" t="e">
        <f>AVERAGEIFS(Idade!AG:AG,Idade!$I:$I,"&lt;="&amp;EOMONTH(Idade!$I$3+360,0),Idade!$AW:$AW,Dados!$BD1)</f>
        <v>#DIV/0!</v>
      </c>
      <c r="BF89" s="15" t="e">
        <f>AVERAGEIFS(Idade!AG:AG,Idade!$I:$I,"&gt;="&amp;BF1,Idade!$I:$I,"&lt;="&amp;EOMONTH($BF1,0))</f>
        <v>#DIV/0!</v>
      </c>
      <c r="BG89" s="15" t="e">
        <f>AVERAGEIFS(Idade!AG:AG,Idade!$I:$I,"&gt;="&amp;BG1,Idade!$I:$I,"&lt;="&amp;EOMONTH($BG1,0))</f>
        <v>#DIV/0!</v>
      </c>
      <c r="BH89" s="15" t="e">
        <f>AVERAGEIFS(Idade!AG:AG,Idade!$I:$I,"&gt;="&amp;BH1,Idade!$I:$I,"&lt;="&amp;EOMONTH($BH1,0))</f>
        <v>#DIV/0!</v>
      </c>
      <c r="BI89" s="15" t="e">
        <f>AVERAGEIFS(Idade!AG:AG,Idade!$I:$I,"&gt;="&amp;BI1,Idade!$I:$I,"&lt;="&amp;EOMONTH($BI1,0))</f>
        <v>#DIV/0!</v>
      </c>
      <c r="BJ89" s="15" t="e">
        <f>AVERAGEIFS(Idade!AG:AG,Idade!$I:$I,"&gt;="&amp;BJ1,Idade!$I:$I,"&lt;="&amp;EOMONTH($BJ1,0))</f>
        <v>#DIV/0!</v>
      </c>
      <c r="BK89" s="15" t="e">
        <f>AVERAGEIFS(Idade!AG:AG,Idade!$I:$I,"&gt;="&amp;BK1,Idade!$I:$I,"&lt;="&amp;EOMONTH($BK1,0))</f>
        <v>#DIV/0!</v>
      </c>
      <c r="BL89" s="15" t="e">
        <f>AVERAGEIFS(Idade!AG:AG,Idade!$I:$I,"&gt;="&amp;BL1,Idade!$I:$I,"&lt;="&amp;EOMONTH($BL1,0))</f>
        <v>#DIV/0!</v>
      </c>
      <c r="BM89" s="15" t="e">
        <f>AVERAGEIFS(Idade!AG:AG,Idade!$I:$I,"&gt;="&amp;BM1,Idade!$I:$I,"&lt;="&amp;EOMONTH($BM1,0))</f>
        <v>#DIV/0!</v>
      </c>
      <c r="BN89" s="15" t="e">
        <f>AVERAGEIFS(Idade!AG:AG,Idade!$I:$I,"&gt;="&amp;BN1,Idade!$I:$I,"&lt;="&amp;EOMONTH($BN1,0))</f>
        <v>#DIV/0!</v>
      </c>
      <c r="BO89" s="15" t="e">
        <f>AVERAGEIFS(Idade!AG:AG,Idade!$I:$I,"&gt;="&amp;BO1,Idade!$I:$I,"&lt;="&amp;EOMONTH($BO1,0))</f>
        <v>#DIV/0!</v>
      </c>
      <c r="BP89" s="15" t="e">
        <f>AVERAGEIFS(Idade!AG:AG,Idade!$I:$I,"&gt;="&amp;BP1,Idade!$I:$I,"&lt;="&amp;EOMONTH($BP1,0))</f>
        <v>#DIV/0!</v>
      </c>
      <c r="BQ89" s="15" t="e">
        <f>AVERAGEIFS(Idade!AG:AG,Idade!$I:$I,"&gt;="&amp;BQ1,Idade!$I:$I,"&lt;="&amp;EOMONTH($BQ1,0))</f>
        <v>#DIV/0!</v>
      </c>
    </row>
    <row r="90" spans="1:69" outlineLevel="1" x14ac:dyDescent="0.15">
      <c r="A90" s="12" t="s">
        <v>52</v>
      </c>
      <c r="B90" s="14" t="str">
        <f>OvoTotal!AH2</f>
        <v>AAA 1 001</v>
      </c>
      <c r="C90" s="15">
        <f>AVERAGEIFS(Idade!AH:AH,Idade!$I:$I,"&lt;="&amp;EOMONTH(Idade!$I$3+360,0),Idade!$AW:$AW,Dados!$C1)</f>
        <v>0</v>
      </c>
      <c r="D90" s="15">
        <f>AVERAGEIFS(Idade!AH:AH,Idade!$I:$I,"&lt;="&amp;EOMONTH(Idade!$I$3+360,0),Idade!$AW:$AW,Dados!$D1)</f>
        <v>0</v>
      </c>
      <c r="E90" s="15">
        <f>AVERAGEIFS(Idade!AH:AH,Idade!$I:$I,"&lt;="&amp;EOMONTH(Idade!$I$3+360,0),Idade!$AW:$AW,Dados!$E1)</f>
        <v>0</v>
      </c>
      <c r="F90" s="15">
        <f>AVERAGEIFS(Idade!AH:AH,Idade!$I:$I,"&lt;="&amp;EOMONTH(Idade!$I$3+360,0),Idade!$AW:$AW,Dados!$F1)</f>
        <v>0</v>
      </c>
      <c r="G90" s="15">
        <f>AVERAGEIFS(Idade!AH:AH,Idade!$I:$I,"&lt;="&amp;EOMONTH(Idade!$I$3+360,0),Idade!$AW:$AW,Dados!$G1)</f>
        <v>0</v>
      </c>
      <c r="H90" s="15">
        <f>AVERAGEIFS(Idade!AH:AH,Idade!$I:$I,"&lt;="&amp;EOMONTH(Idade!$I$3+360,0),Idade!$AW:$AW,Dados!$H1)</f>
        <v>0</v>
      </c>
      <c r="I90" s="15">
        <f>AVERAGEIFS(Idade!AH:AH,Idade!$I:$I,"&lt;="&amp;EOMONTH(Idade!$I$3+360,0),Idade!$AW:$AW,Dados!$I1)</f>
        <v>0</v>
      </c>
      <c r="J90" s="15">
        <f>AVERAGEIFS(Idade!AH:AH,Idade!$I:$I,"&lt;="&amp;EOMONTH(Idade!$I$3+360,0),Idade!$AW:$AW,Dados!$J1)</f>
        <v>0</v>
      </c>
      <c r="K90" s="15">
        <f>AVERAGEIFS(Idade!AH:AH,Idade!$I:$I,"&lt;="&amp;EOMONTH(Idade!$I$3+360,0),Idade!$AW:$AW,Dados!$K1)</f>
        <v>0</v>
      </c>
      <c r="L90" s="15">
        <f>AVERAGEIFS(Idade!AH:AH,Idade!$I:$I,"&lt;="&amp;EOMONTH(Idade!$I$3+360,0),Idade!$AW:$AW,Dados!$L1)</f>
        <v>0</v>
      </c>
      <c r="M90" s="15">
        <f>AVERAGEIFS(Idade!AH:AH,Idade!$I:$I,"&lt;="&amp;EOMONTH(Idade!$I$3+360,0),Idade!$AW:$AW,Dados!$M1)</f>
        <v>0</v>
      </c>
      <c r="N90" s="15">
        <f>AVERAGEIFS(Idade!AH:AH,Idade!$I:$I,"&lt;="&amp;EOMONTH(Idade!$I$3+360,0),Idade!$AW:$AW,Dados!$N1)</f>
        <v>0</v>
      </c>
      <c r="O90" s="15">
        <f>AVERAGEIFS(Idade!AH:AH,Idade!$I:$I,"&lt;="&amp;EOMONTH(Idade!$I$3+360,0),Idade!$AW:$AW,Dados!$O1)</f>
        <v>0</v>
      </c>
      <c r="P90" s="15">
        <f>AVERAGEIFS(Idade!AH:AH,Idade!$I:$I,"&lt;="&amp;EOMONTH(Idade!$I$3+360,0),Idade!$AW:$AW,Dados!$P1)</f>
        <v>0</v>
      </c>
      <c r="Q90" s="15">
        <f>AVERAGEIFS(Idade!AH:AH,Idade!$I:$I,"&lt;="&amp;EOMONTH(Idade!$I$3+360,0),Idade!$AW:$AW,Dados!$Q1)</f>
        <v>0</v>
      </c>
      <c r="R90" s="15">
        <f>AVERAGEIFS(Idade!AH:AH,Idade!$I:$I,"&lt;="&amp;EOMONTH(Idade!$I$3+360,0),Idade!$AW:$AW,Dados!$R1)</f>
        <v>0</v>
      </c>
      <c r="S90" s="15">
        <f>AVERAGEIFS(Idade!AH:AH,Idade!$I:$I,"&lt;="&amp;EOMONTH(Idade!$I$3+360,0),Idade!$AW:$AW,Dados!$S1)</f>
        <v>0</v>
      </c>
      <c r="T90" s="15">
        <f>AVERAGEIFS(Idade!AH:AH,Idade!$I:$I,"&lt;="&amp;EOMONTH(Idade!$I$3+360,0),Idade!$AW:$AW,Dados!$T1)</f>
        <v>0</v>
      </c>
      <c r="U90" s="15">
        <f>AVERAGEIFS(Idade!AH:AH,Idade!$I:$I,"&lt;="&amp;EOMONTH(Idade!$I$3+360,0),Idade!$AW:$AW,Dados!$U1)</f>
        <v>0</v>
      </c>
      <c r="V90" s="15">
        <f>AVERAGEIFS(Idade!AH:AH,Idade!$I:$I,"&lt;="&amp;EOMONTH(Idade!$I$3+360,0),Idade!$AW:$AW,Dados!$V1)</f>
        <v>0</v>
      </c>
      <c r="W90" s="15">
        <f>AVERAGEIFS(Idade!AH:AH,Idade!$I:$I,"&lt;="&amp;EOMONTH(Idade!$I$3+360,0),Idade!$AW:$AW,Dados!$W1)</f>
        <v>0</v>
      </c>
      <c r="X90" s="15">
        <f>AVERAGEIFS(Idade!AH:AH,Idade!$I:$I,"&lt;="&amp;EOMONTH(Idade!$I$3+360,0),Idade!$AW:$AW,Dados!$X1)</f>
        <v>0</v>
      </c>
      <c r="Y90" s="15">
        <f>AVERAGEIFS(Idade!AH:AH,Idade!$I:$I,"&lt;="&amp;EOMONTH(Idade!$I$3+360,0),Idade!$AW:$AW,Dados!$Y1)</f>
        <v>0</v>
      </c>
      <c r="Z90" s="15">
        <f>AVERAGEIFS(Idade!AH:AH,Idade!$I:$I,"&lt;="&amp;EOMONTH(Idade!$I$3+360,0),Idade!$AW:$AW,Dados!$Z1)</f>
        <v>0</v>
      </c>
      <c r="AA90" s="15">
        <f>AVERAGEIFS(Idade!AH:AH,Idade!$I:$I,"&lt;="&amp;EOMONTH(Idade!$I$3+360,0),Idade!$AW:$AW,Dados!$AA1)</f>
        <v>0</v>
      </c>
      <c r="AB90" s="15">
        <f>AVERAGEIFS(Idade!AH:AH,Idade!$I:$I,"&lt;="&amp;EOMONTH(Idade!$I$3+360,0),Idade!$AW:$AW,Dados!$AB1)</f>
        <v>0</v>
      </c>
      <c r="AC90" s="15">
        <f>AVERAGEIFS(Idade!AH:AH,Idade!$I:$I,"&lt;="&amp;EOMONTH(Idade!$I$3+360,0),Idade!$AW:$AW,Dados!$AC1)</f>
        <v>0</v>
      </c>
      <c r="AD90" s="15">
        <f>AVERAGEIFS(Idade!AH:AH,Idade!$I:$I,"&lt;="&amp;EOMONTH(Idade!$I$3+360,0),Idade!$AW:$AW,Dados!$AD1)</f>
        <v>0</v>
      </c>
      <c r="AE90" s="15">
        <f>AVERAGEIFS(Idade!AH:AH,Idade!$I:$I,"&lt;="&amp;EOMONTH(Idade!$I$3+360,0),Idade!$AW:$AW,Dados!$AE1)</f>
        <v>0</v>
      </c>
      <c r="AF90" s="15">
        <f>AVERAGEIFS(Idade!AH:AH,Idade!$I:$I,"&lt;="&amp;EOMONTH(Idade!$I$3+360,0),Idade!$AW:$AW,Dados!$AF1)</f>
        <v>0</v>
      </c>
      <c r="AG90" s="15">
        <f>AVERAGEIFS(Idade!AH:AH,Idade!$I:$I,"&lt;="&amp;EOMONTH(Idade!$I$3+360,0),Idade!$AW:$AW,Dados!$AG1)</f>
        <v>0</v>
      </c>
      <c r="AH90" s="15">
        <f>AVERAGEIFS(Idade!AH:AH,Idade!$I:$I,"&lt;="&amp;EOMONTH(Idade!$I$3+360,0),Idade!$AW:$AW,Dados!$AH1)</f>
        <v>0</v>
      </c>
      <c r="AI90" s="15">
        <f>AVERAGEIFS(Idade!AH:AH,Idade!$I:$I,"&lt;="&amp;EOMONTH(Idade!$I$3+360,0),Idade!$AW:$AW,Dados!$AI1)</f>
        <v>0</v>
      </c>
      <c r="AJ90" s="15">
        <f>AVERAGEIFS(Idade!AH:AH,Idade!$I:$I,"&lt;="&amp;EOMONTH(Idade!$I$3+360,0),Idade!$AW:$AW,Dados!$AJ1)</f>
        <v>0</v>
      </c>
      <c r="AK90" s="33">
        <f>AVERAGEIFS(Idade!AH:AH,Idade!$I:$I,"&lt;="&amp;EOMONTH(Idade!$I$3+360,0),Idade!$AW:$AW,Dados!$AK1)</f>
        <v>0</v>
      </c>
      <c r="AL90" s="15">
        <f>AVERAGEIFS(Idade!AH:AH,Idade!$I:$I,"&lt;="&amp;EOMONTH(Idade!$I$3+360,0),Idade!$AW:$AW,Dados!$AL1)</f>
        <v>0</v>
      </c>
      <c r="AM90" s="15">
        <f>AVERAGEIFS(Idade!AH:AH,Idade!$I:$I,"&lt;="&amp;EOMONTH(Idade!$I$3+360,0),Idade!$AW:$AW,Dados!$AM1)</f>
        <v>0</v>
      </c>
      <c r="AN90" s="15">
        <f>AVERAGEIFS(Idade!AH:AH,Idade!$I:$I,"&lt;="&amp;EOMONTH(Idade!$I$3+360,0),Idade!$AW:$AW,Dados!$AN1)</f>
        <v>0</v>
      </c>
      <c r="AO90" s="15">
        <f>AVERAGEIFS(Idade!AH:AH,Idade!$I:$I,"&lt;="&amp;EOMONTH(Idade!$I$3+360,0),Idade!$AW:$AW,Dados!$AO1)</f>
        <v>0</v>
      </c>
      <c r="AP90" s="15">
        <f>AVERAGEIFS(Idade!AH:AH,Idade!$I:$I,"&lt;="&amp;EOMONTH(Idade!$I$3+360,0),Idade!$AW:$AW,Dados!$AP1)</f>
        <v>0</v>
      </c>
      <c r="AQ90" s="33">
        <f>AVERAGEIFS(Idade!AH:AH,Idade!$I:$I,"&lt;="&amp;EOMONTH(Idade!$I$3+360,0),Idade!$AW:$AW,Dados!$AQ1)</f>
        <v>0</v>
      </c>
      <c r="AR90" s="15">
        <f>AVERAGEIFS(Idade!AH:AH,Idade!$I:$I,"&lt;="&amp;EOMONTH(Idade!$I$3+360,0),Idade!$AW:$AW,Dados!$AR1)</f>
        <v>0</v>
      </c>
      <c r="AS90" s="15">
        <f>AVERAGEIFS(Idade!AH:AH,Idade!$I:$I,"&lt;="&amp;EOMONTH(Idade!$I$3+360,0),Idade!$AW:$AW,Dados!$AS1)</f>
        <v>0</v>
      </c>
      <c r="AT90" s="15">
        <f>AVERAGEIFS(Idade!AH:AH,Idade!$I:$I,"&lt;="&amp;EOMONTH(Idade!$I$3+360,0),Idade!$AW:$AW,Dados!$AT1)</f>
        <v>0</v>
      </c>
      <c r="AU90" s="15">
        <f>AVERAGEIFS(Idade!AH:AH,Idade!$I:$I,"&lt;="&amp;EOMONTH(Idade!$I$3+360,0),Idade!$AW:$AW,Dados!$AU1)</f>
        <v>0</v>
      </c>
      <c r="AV90" s="15">
        <f>AVERAGEIFS(Idade!AH:AH,Idade!$I:$I,"&lt;="&amp;EOMONTH(Idade!$I$3+360,0),Idade!$AW:$AW,Dados!$AV1)</f>
        <v>0</v>
      </c>
      <c r="AW90" s="15">
        <f>AVERAGEIFS(Idade!AH:AH,Idade!$I:$I,"&lt;="&amp;EOMONTH(Idade!$I$3+360,0),Idade!$AW:$AW,Dados!$AW1)</f>
        <v>0</v>
      </c>
      <c r="AX90" s="15">
        <f>AVERAGEIFS(Idade!AH:AH,Idade!$I:$I,"&lt;="&amp;EOMONTH(Idade!$I$3+360,0),Idade!$AW:$AW,Dados!$AX1)</f>
        <v>0</v>
      </c>
      <c r="AY90" s="15">
        <f>AVERAGEIFS(Idade!AH:AH,Idade!$I:$I,"&lt;="&amp;EOMONTH(Idade!$I$3+360,0),Idade!$AW:$AW,Dados!$AY1)</f>
        <v>0</v>
      </c>
      <c r="AZ90" s="15">
        <f>AVERAGEIFS(Idade!AH:AH,Idade!$I:$I,"&lt;="&amp;EOMONTH(Idade!$I$3+360,0),Idade!$AW:$AW,Dados!$AZ1)</f>
        <v>0</v>
      </c>
      <c r="BA90" s="15">
        <f>AVERAGEIFS(Idade!AH:AH,Idade!$I:$I,"&lt;="&amp;EOMONTH(Idade!$I$3+360,0),Idade!$AW:$AW,Dados!$BA1)</f>
        <v>0</v>
      </c>
      <c r="BB90" s="15">
        <f>AVERAGEIFS(Idade!AH:AH,Idade!$I:$I,"&lt;="&amp;EOMONTH(Idade!$I$3+360,0),Idade!$AW:$AW,Dados!$BB1)</f>
        <v>0</v>
      </c>
      <c r="BC90" s="15">
        <f>AVERAGEIFS(Idade!AH:AH,Idade!$I:$I,"&lt;="&amp;EOMONTH(Idade!$I$3+360,0),Idade!$AW:$AW,Dados!$BC1)</f>
        <v>0</v>
      </c>
      <c r="BD90" s="15" t="e">
        <f>AVERAGEIFS(Idade!AH:AH,Idade!$I:$I,"&lt;="&amp;EOMONTH(Idade!$I$3+360,0),Idade!$AW:$AW,Dados!$BD1)</f>
        <v>#DIV/0!</v>
      </c>
      <c r="BF90" s="15" t="e">
        <f>AVERAGEIFS(Idade!AH:AH,Idade!$I:$I,"&gt;="&amp;BF1,Idade!$I:$I,"&lt;="&amp;EOMONTH($BF1,0))</f>
        <v>#DIV/0!</v>
      </c>
      <c r="BG90" s="15" t="e">
        <f>AVERAGEIFS(Idade!AH:AH,Idade!$I:$I,"&gt;="&amp;BG1,Idade!$I:$I,"&lt;="&amp;EOMONTH($BG1,0))</f>
        <v>#DIV/0!</v>
      </c>
      <c r="BH90" s="15" t="e">
        <f>AVERAGEIFS(Idade!AH:AH,Idade!$I:$I,"&gt;="&amp;BH1,Idade!$I:$I,"&lt;="&amp;EOMONTH($BH1,0))</f>
        <v>#DIV/0!</v>
      </c>
      <c r="BI90" s="15" t="e">
        <f>AVERAGEIFS(Idade!AH:AH,Idade!$I:$I,"&gt;="&amp;BI1,Idade!$I:$I,"&lt;="&amp;EOMONTH($BI1,0))</f>
        <v>#DIV/0!</v>
      </c>
      <c r="BJ90" s="15" t="e">
        <f>AVERAGEIFS(Idade!AH:AH,Idade!$I:$I,"&gt;="&amp;BJ1,Idade!$I:$I,"&lt;="&amp;EOMONTH($BJ1,0))</f>
        <v>#DIV/0!</v>
      </c>
      <c r="BK90" s="15" t="e">
        <f>AVERAGEIFS(Idade!AH:AH,Idade!$I:$I,"&gt;="&amp;BK1,Idade!$I:$I,"&lt;="&amp;EOMONTH($BK1,0))</f>
        <v>#DIV/0!</v>
      </c>
      <c r="BL90" s="15" t="e">
        <f>AVERAGEIFS(Idade!AH:AH,Idade!$I:$I,"&gt;="&amp;BL1,Idade!$I:$I,"&lt;="&amp;EOMONTH($BL1,0))</f>
        <v>#DIV/0!</v>
      </c>
      <c r="BM90" s="15" t="e">
        <f>AVERAGEIFS(Idade!AH:AH,Idade!$I:$I,"&gt;="&amp;BM1,Idade!$I:$I,"&lt;="&amp;EOMONTH($BM1,0))</f>
        <v>#DIV/0!</v>
      </c>
      <c r="BN90" s="15" t="e">
        <f>AVERAGEIFS(Idade!AH:AH,Idade!$I:$I,"&gt;="&amp;BN1,Idade!$I:$I,"&lt;="&amp;EOMONTH($BN1,0))</f>
        <v>#DIV/0!</v>
      </c>
      <c r="BO90" s="15" t="e">
        <f>AVERAGEIFS(Idade!AH:AH,Idade!$I:$I,"&gt;="&amp;BO1,Idade!$I:$I,"&lt;="&amp;EOMONTH($BO1,0))</f>
        <v>#DIV/0!</v>
      </c>
      <c r="BP90" s="15" t="e">
        <f>AVERAGEIFS(Idade!AH:AH,Idade!$I:$I,"&gt;="&amp;BP1,Idade!$I:$I,"&lt;="&amp;EOMONTH($BP1,0))</f>
        <v>#DIV/0!</v>
      </c>
      <c r="BQ90" s="15" t="e">
        <f>AVERAGEIFS(Idade!AH:AH,Idade!$I:$I,"&gt;="&amp;BQ1,Idade!$I:$I,"&lt;="&amp;EOMONTH($BQ1,0))</f>
        <v>#DIV/0!</v>
      </c>
    </row>
    <row r="91" spans="1:69" outlineLevel="1" x14ac:dyDescent="0.15">
      <c r="A91" s="12" t="s">
        <v>52</v>
      </c>
      <c r="B91" s="14" t="str">
        <f>OvoTotal!AI2</f>
        <v>AAA 1 001</v>
      </c>
      <c r="C91" s="15">
        <f>AVERAGEIFS(Idade!AI:AI,Idade!$I:$I,"&lt;="&amp;EOMONTH(Idade!$I$3+360,0),Idade!$AW:$AW,Dados!$C1)</f>
        <v>0</v>
      </c>
      <c r="D91" s="15">
        <f>AVERAGEIFS(Idade!AI:AI,Idade!$I:$I,"&lt;="&amp;EOMONTH(Idade!$I$3+360,0),Idade!$AW:$AW,Dados!$D1)</f>
        <v>0</v>
      </c>
      <c r="E91" s="15">
        <f>AVERAGEIFS(Idade!AI:AI,Idade!$I:$I,"&lt;="&amp;EOMONTH(Idade!$I$3+360,0),Idade!$AW:$AW,Dados!$E1)</f>
        <v>0</v>
      </c>
      <c r="F91" s="15">
        <f>AVERAGEIFS(Idade!AI:AI,Idade!$I:$I,"&lt;="&amp;EOMONTH(Idade!$I$3+360,0),Idade!$AW:$AW,Dados!$F1)</f>
        <v>0</v>
      </c>
      <c r="G91" s="15">
        <f>AVERAGEIFS(Idade!AI:AI,Idade!$I:$I,"&lt;="&amp;EOMONTH(Idade!$I$3+360,0),Idade!$AW:$AW,Dados!$G1)</f>
        <v>0</v>
      </c>
      <c r="H91" s="15">
        <f>AVERAGEIFS(Idade!AI:AI,Idade!$I:$I,"&lt;="&amp;EOMONTH(Idade!$I$3+360,0),Idade!$AW:$AW,Dados!$H1)</f>
        <v>0</v>
      </c>
      <c r="I91" s="15">
        <f>AVERAGEIFS(Idade!AI:AI,Idade!$I:$I,"&lt;="&amp;EOMONTH(Idade!$I$3+360,0),Idade!$AW:$AW,Dados!$I1)</f>
        <v>0</v>
      </c>
      <c r="J91" s="15">
        <f>AVERAGEIFS(Idade!AI:AI,Idade!$I:$I,"&lt;="&amp;EOMONTH(Idade!$I$3+360,0),Idade!$AW:$AW,Dados!$J1)</f>
        <v>0</v>
      </c>
      <c r="K91" s="15">
        <f>AVERAGEIFS(Idade!AI:AI,Idade!$I:$I,"&lt;="&amp;EOMONTH(Idade!$I$3+360,0),Idade!$AW:$AW,Dados!$K1)</f>
        <v>0</v>
      </c>
      <c r="L91" s="15">
        <f>AVERAGEIFS(Idade!AI:AI,Idade!$I:$I,"&lt;="&amp;EOMONTH(Idade!$I$3+360,0),Idade!$AW:$AW,Dados!$L1)</f>
        <v>0</v>
      </c>
      <c r="M91" s="15">
        <f>AVERAGEIFS(Idade!AI:AI,Idade!$I:$I,"&lt;="&amp;EOMONTH(Idade!$I$3+360,0),Idade!$AW:$AW,Dados!$M1)</f>
        <v>0</v>
      </c>
      <c r="N91" s="15">
        <f>AVERAGEIFS(Idade!AI:AI,Idade!$I:$I,"&lt;="&amp;EOMONTH(Idade!$I$3+360,0),Idade!$AW:$AW,Dados!$N1)</f>
        <v>0</v>
      </c>
      <c r="O91" s="15">
        <f>AVERAGEIFS(Idade!AI:AI,Idade!$I:$I,"&lt;="&amp;EOMONTH(Idade!$I$3+360,0),Idade!$AW:$AW,Dados!$O1)</f>
        <v>0</v>
      </c>
      <c r="P91" s="15">
        <f>AVERAGEIFS(Idade!AI:AI,Idade!$I:$I,"&lt;="&amp;EOMONTH(Idade!$I$3+360,0),Idade!$AW:$AW,Dados!$P1)</f>
        <v>0</v>
      </c>
      <c r="Q91" s="15">
        <f>AVERAGEIFS(Idade!AI:AI,Idade!$I:$I,"&lt;="&amp;EOMONTH(Idade!$I$3+360,0),Idade!$AW:$AW,Dados!$Q1)</f>
        <v>0</v>
      </c>
      <c r="R91" s="15">
        <f>AVERAGEIFS(Idade!AI:AI,Idade!$I:$I,"&lt;="&amp;EOMONTH(Idade!$I$3+360,0),Idade!$AW:$AW,Dados!$R1)</f>
        <v>0</v>
      </c>
      <c r="S91" s="15">
        <f>AVERAGEIFS(Idade!AI:AI,Idade!$I:$I,"&lt;="&amp;EOMONTH(Idade!$I$3+360,0),Idade!$AW:$AW,Dados!$S1)</f>
        <v>0</v>
      </c>
      <c r="T91" s="15">
        <f>AVERAGEIFS(Idade!AI:AI,Idade!$I:$I,"&lt;="&amp;EOMONTH(Idade!$I$3+360,0),Idade!$AW:$AW,Dados!$T1)</f>
        <v>0</v>
      </c>
      <c r="U91" s="15">
        <f>AVERAGEIFS(Idade!AI:AI,Idade!$I:$I,"&lt;="&amp;EOMONTH(Idade!$I$3+360,0),Idade!$AW:$AW,Dados!$U1)</f>
        <v>0</v>
      </c>
      <c r="V91" s="15">
        <f>AVERAGEIFS(Idade!AI:AI,Idade!$I:$I,"&lt;="&amp;EOMONTH(Idade!$I$3+360,0),Idade!$AW:$AW,Dados!$V1)</f>
        <v>0</v>
      </c>
      <c r="W91" s="15">
        <f>AVERAGEIFS(Idade!AI:AI,Idade!$I:$I,"&lt;="&amp;EOMONTH(Idade!$I$3+360,0),Idade!$AW:$AW,Dados!$W1)</f>
        <v>0</v>
      </c>
      <c r="X91" s="15">
        <f>AVERAGEIFS(Idade!AI:AI,Idade!$I:$I,"&lt;="&amp;EOMONTH(Idade!$I$3+360,0),Idade!$AW:$AW,Dados!$X1)</f>
        <v>0</v>
      </c>
      <c r="Y91" s="15">
        <f>AVERAGEIFS(Idade!AI:AI,Idade!$I:$I,"&lt;="&amp;EOMONTH(Idade!$I$3+360,0),Idade!$AW:$AW,Dados!$Y1)</f>
        <v>0</v>
      </c>
      <c r="Z91" s="15">
        <f>AVERAGEIFS(Idade!AI:AI,Idade!$I:$I,"&lt;="&amp;EOMONTH(Idade!$I$3+360,0),Idade!$AW:$AW,Dados!$Z1)</f>
        <v>0</v>
      </c>
      <c r="AA91" s="15">
        <f>AVERAGEIFS(Idade!AI:AI,Idade!$I:$I,"&lt;="&amp;EOMONTH(Idade!$I$3+360,0),Idade!$AW:$AW,Dados!$AA1)</f>
        <v>0</v>
      </c>
      <c r="AB91" s="15">
        <f>AVERAGEIFS(Idade!AI:AI,Idade!$I:$I,"&lt;="&amp;EOMONTH(Idade!$I$3+360,0),Idade!$AW:$AW,Dados!$AB1)</f>
        <v>0</v>
      </c>
      <c r="AC91" s="15">
        <f>AVERAGEIFS(Idade!AI:AI,Idade!$I:$I,"&lt;="&amp;EOMONTH(Idade!$I$3+360,0),Idade!$AW:$AW,Dados!$AC1)</f>
        <v>0</v>
      </c>
      <c r="AD91" s="15">
        <f>AVERAGEIFS(Idade!AI:AI,Idade!$I:$I,"&lt;="&amp;EOMONTH(Idade!$I$3+360,0),Idade!$AW:$AW,Dados!$AD1)</f>
        <v>0</v>
      </c>
      <c r="AE91" s="15">
        <f>AVERAGEIFS(Idade!AI:AI,Idade!$I:$I,"&lt;="&amp;EOMONTH(Idade!$I$3+360,0),Idade!$AW:$AW,Dados!$AE1)</f>
        <v>0</v>
      </c>
      <c r="AF91" s="15">
        <f>AVERAGEIFS(Idade!AI:AI,Idade!$I:$I,"&lt;="&amp;EOMONTH(Idade!$I$3+360,0),Idade!$AW:$AW,Dados!$AF1)</f>
        <v>0</v>
      </c>
      <c r="AG91" s="15">
        <f>AVERAGEIFS(Idade!AI:AI,Idade!$I:$I,"&lt;="&amp;EOMONTH(Idade!$I$3+360,0),Idade!$AW:$AW,Dados!$AG1)</f>
        <v>0</v>
      </c>
      <c r="AH91" s="15">
        <f>AVERAGEIFS(Idade!AI:AI,Idade!$I:$I,"&lt;="&amp;EOMONTH(Idade!$I$3+360,0),Idade!$AW:$AW,Dados!$AH1)</f>
        <v>0</v>
      </c>
      <c r="AI91" s="15">
        <f>AVERAGEIFS(Idade!AI:AI,Idade!$I:$I,"&lt;="&amp;EOMONTH(Idade!$I$3+360,0),Idade!$AW:$AW,Dados!$AI1)</f>
        <v>0</v>
      </c>
      <c r="AJ91" s="15">
        <f>AVERAGEIFS(Idade!AI:AI,Idade!$I:$I,"&lt;="&amp;EOMONTH(Idade!$I$3+360,0),Idade!$AW:$AW,Dados!$AJ1)</f>
        <v>0</v>
      </c>
      <c r="AK91" s="33">
        <f>AVERAGEIFS(Idade!AI:AI,Idade!$I:$I,"&lt;="&amp;EOMONTH(Idade!$I$3+360,0),Idade!$AW:$AW,Dados!$AK1)</f>
        <v>0</v>
      </c>
      <c r="AL91" s="15">
        <f>AVERAGEIFS(Idade!AI:AI,Idade!$I:$I,"&lt;="&amp;EOMONTH(Idade!$I$3+360,0),Idade!$AW:$AW,Dados!$AL1)</f>
        <v>0</v>
      </c>
      <c r="AM91" s="15">
        <f>AVERAGEIFS(Idade!AI:AI,Idade!$I:$I,"&lt;="&amp;EOMONTH(Idade!$I$3+360,0),Idade!$AW:$AW,Dados!$AM1)</f>
        <v>0</v>
      </c>
      <c r="AN91" s="15">
        <f>AVERAGEIFS(Idade!AI:AI,Idade!$I:$I,"&lt;="&amp;EOMONTH(Idade!$I$3+360,0),Idade!$AW:$AW,Dados!$AN1)</f>
        <v>0</v>
      </c>
      <c r="AO91" s="15">
        <f>AVERAGEIFS(Idade!AI:AI,Idade!$I:$I,"&lt;="&amp;EOMONTH(Idade!$I$3+360,0),Idade!$AW:$AW,Dados!$AO1)</f>
        <v>0</v>
      </c>
      <c r="AP91" s="15">
        <f>AVERAGEIFS(Idade!AI:AI,Idade!$I:$I,"&lt;="&amp;EOMONTH(Idade!$I$3+360,0),Idade!$AW:$AW,Dados!$AP1)</f>
        <v>0</v>
      </c>
      <c r="AQ91" s="33">
        <f>AVERAGEIFS(Idade!AI:AI,Idade!$I:$I,"&lt;="&amp;EOMONTH(Idade!$I$3+360,0),Idade!$AW:$AW,Dados!$AQ1)</f>
        <v>0</v>
      </c>
      <c r="AR91" s="15">
        <f>AVERAGEIFS(Idade!AI:AI,Idade!$I:$I,"&lt;="&amp;EOMONTH(Idade!$I$3+360,0),Idade!$AW:$AW,Dados!$AR1)</f>
        <v>0</v>
      </c>
      <c r="AS91" s="15">
        <f>AVERAGEIFS(Idade!AI:AI,Idade!$I:$I,"&lt;="&amp;EOMONTH(Idade!$I$3+360,0),Idade!$AW:$AW,Dados!$AS1)</f>
        <v>0</v>
      </c>
      <c r="AT91" s="15">
        <f>AVERAGEIFS(Idade!AI:AI,Idade!$I:$I,"&lt;="&amp;EOMONTH(Idade!$I$3+360,0),Idade!$AW:$AW,Dados!$AT1)</f>
        <v>0</v>
      </c>
      <c r="AU91" s="15">
        <f>AVERAGEIFS(Idade!AI:AI,Idade!$I:$I,"&lt;="&amp;EOMONTH(Idade!$I$3+360,0),Idade!$AW:$AW,Dados!$AU1)</f>
        <v>0</v>
      </c>
      <c r="AV91" s="15">
        <f>AVERAGEIFS(Idade!AI:AI,Idade!$I:$I,"&lt;="&amp;EOMONTH(Idade!$I$3+360,0),Idade!$AW:$AW,Dados!$AV1)</f>
        <v>0</v>
      </c>
      <c r="AW91" s="15">
        <f>AVERAGEIFS(Idade!AI:AI,Idade!$I:$I,"&lt;="&amp;EOMONTH(Idade!$I$3+360,0),Idade!$AW:$AW,Dados!$AW1)</f>
        <v>0</v>
      </c>
      <c r="AX91" s="15">
        <f>AVERAGEIFS(Idade!AI:AI,Idade!$I:$I,"&lt;="&amp;EOMONTH(Idade!$I$3+360,0),Idade!$AW:$AW,Dados!$AX1)</f>
        <v>0</v>
      </c>
      <c r="AY91" s="15">
        <f>AVERAGEIFS(Idade!AI:AI,Idade!$I:$I,"&lt;="&amp;EOMONTH(Idade!$I$3+360,0),Idade!$AW:$AW,Dados!$AY1)</f>
        <v>0</v>
      </c>
      <c r="AZ91" s="15">
        <f>AVERAGEIFS(Idade!AI:AI,Idade!$I:$I,"&lt;="&amp;EOMONTH(Idade!$I$3+360,0),Idade!$AW:$AW,Dados!$AZ1)</f>
        <v>0</v>
      </c>
      <c r="BA91" s="15">
        <f>AVERAGEIFS(Idade!AI:AI,Idade!$I:$I,"&lt;="&amp;EOMONTH(Idade!$I$3+360,0),Idade!$AW:$AW,Dados!$BA1)</f>
        <v>0</v>
      </c>
      <c r="BB91" s="15">
        <f>AVERAGEIFS(Idade!AI:AI,Idade!$I:$I,"&lt;="&amp;EOMONTH(Idade!$I$3+360,0),Idade!$AW:$AW,Dados!$BB1)</f>
        <v>0</v>
      </c>
      <c r="BC91" s="15">
        <f>AVERAGEIFS(Idade!AI:AI,Idade!$I:$I,"&lt;="&amp;EOMONTH(Idade!$I$3+360,0),Idade!$AW:$AW,Dados!$BC1)</f>
        <v>0</v>
      </c>
      <c r="BD91" s="15" t="e">
        <f>AVERAGEIFS(Idade!AI:AI,Idade!$I:$I,"&lt;="&amp;EOMONTH(Idade!$I$3+360,0),Idade!$AW:$AW,Dados!$BD1)</f>
        <v>#DIV/0!</v>
      </c>
      <c r="BF91" s="15" t="e">
        <f>AVERAGEIFS(Idade!AI:AI,Idade!$I:$I,"&gt;="&amp;BF1,Idade!$I:$I,"&lt;="&amp;EOMONTH($BF1,0))</f>
        <v>#DIV/0!</v>
      </c>
      <c r="BG91" s="15" t="e">
        <f>AVERAGEIFS(Idade!AI:AI,Idade!$I:$I,"&gt;="&amp;BG1,Idade!$I:$I,"&lt;="&amp;EOMONTH($BG1,0))</f>
        <v>#DIV/0!</v>
      </c>
      <c r="BH91" s="15" t="e">
        <f>AVERAGEIFS(Idade!AI:AI,Idade!$I:$I,"&gt;="&amp;BH1,Idade!$I:$I,"&lt;="&amp;EOMONTH($BH1,0))</f>
        <v>#DIV/0!</v>
      </c>
      <c r="BI91" s="15" t="e">
        <f>AVERAGEIFS(Idade!AI:AI,Idade!$I:$I,"&gt;="&amp;BI1,Idade!$I:$I,"&lt;="&amp;EOMONTH($BI1,0))</f>
        <v>#DIV/0!</v>
      </c>
      <c r="BJ91" s="15" t="e">
        <f>AVERAGEIFS(Idade!AI:AI,Idade!$I:$I,"&gt;="&amp;BJ1,Idade!$I:$I,"&lt;="&amp;EOMONTH($BJ1,0))</f>
        <v>#DIV/0!</v>
      </c>
      <c r="BK91" s="15" t="e">
        <f>AVERAGEIFS(Idade!AI:AI,Idade!$I:$I,"&gt;="&amp;BK1,Idade!$I:$I,"&lt;="&amp;EOMONTH($BK1,0))</f>
        <v>#DIV/0!</v>
      </c>
      <c r="BL91" s="15" t="e">
        <f>AVERAGEIFS(Idade!AI:AI,Idade!$I:$I,"&gt;="&amp;BL1,Idade!$I:$I,"&lt;="&amp;EOMONTH($BL1,0))</f>
        <v>#DIV/0!</v>
      </c>
      <c r="BM91" s="15" t="e">
        <f>AVERAGEIFS(Idade!AI:AI,Idade!$I:$I,"&gt;="&amp;BM1,Idade!$I:$I,"&lt;="&amp;EOMONTH($BM1,0))</f>
        <v>#DIV/0!</v>
      </c>
      <c r="BN91" s="15" t="e">
        <f>AVERAGEIFS(Idade!AI:AI,Idade!$I:$I,"&gt;="&amp;BN1,Idade!$I:$I,"&lt;="&amp;EOMONTH($BN1,0))</f>
        <v>#DIV/0!</v>
      </c>
      <c r="BO91" s="15" t="e">
        <f>AVERAGEIFS(Idade!AI:AI,Idade!$I:$I,"&gt;="&amp;BO1,Idade!$I:$I,"&lt;="&amp;EOMONTH($BO1,0))</f>
        <v>#DIV/0!</v>
      </c>
      <c r="BP91" s="15" t="e">
        <f>AVERAGEIFS(Idade!AI:AI,Idade!$I:$I,"&gt;="&amp;BP1,Idade!$I:$I,"&lt;="&amp;EOMONTH($BP1,0))</f>
        <v>#DIV/0!</v>
      </c>
      <c r="BQ91" s="15" t="e">
        <f>AVERAGEIFS(Idade!AI:AI,Idade!$I:$I,"&gt;="&amp;BQ1,Idade!$I:$I,"&lt;="&amp;EOMONTH($BQ1,0))</f>
        <v>#DIV/0!</v>
      </c>
    </row>
    <row r="92" spans="1:69" outlineLevel="1" x14ac:dyDescent="0.15">
      <c r="A92" s="12" t="s">
        <v>52</v>
      </c>
      <c r="B92" s="14" t="str">
        <f>OvoTotal!AJ2</f>
        <v>AAA 1 001</v>
      </c>
      <c r="C92" s="15">
        <f>AVERAGEIFS(Idade!AJ:AJ,Idade!$I:$I,"&lt;="&amp;EOMONTH(Idade!$I$3+360,0),Idade!$AW:$AW,Dados!$C1)</f>
        <v>0</v>
      </c>
      <c r="D92" s="15">
        <f>AVERAGEIFS(Idade!AJ:AJ,Idade!$I:$I,"&lt;="&amp;EOMONTH(Idade!$I$3+360,0),Idade!$AW:$AW,Dados!$D1)</f>
        <v>0</v>
      </c>
      <c r="E92" s="15">
        <f>AVERAGEIFS(Idade!AJ:AJ,Idade!$I:$I,"&lt;="&amp;EOMONTH(Idade!$I$3+360,0),Idade!$AW:$AW,Dados!$E1)</f>
        <v>0</v>
      </c>
      <c r="F92" s="15">
        <f>AVERAGEIFS(Idade!AJ:AJ,Idade!$I:$I,"&lt;="&amp;EOMONTH(Idade!$I$3+360,0),Idade!$AW:$AW,Dados!$F1)</f>
        <v>0</v>
      </c>
      <c r="G92" s="15">
        <f>AVERAGEIFS(Idade!AJ:AJ,Idade!$I:$I,"&lt;="&amp;EOMONTH(Idade!$I$3+360,0),Idade!$AW:$AW,Dados!$G1)</f>
        <v>0</v>
      </c>
      <c r="H92" s="15">
        <f>AVERAGEIFS(Idade!AJ:AJ,Idade!$I:$I,"&lt;="&amp;EOMONTH(Idade!$I$3+360,0),Idade!$AW:$AW,Dados!$H1)</f>
        <v>0</v>
      </c>
      <c r="I92" s="15">
        <f>AVERAGEIFS(Idade!AJ:AJ,Idade!$I:$I,"&lt;="&amp;EOMONTH(Idade!$I$3+360,0),Idade!$AW:$AW,Dados!$I1)</f>
        <v>0</v>
      </c>
      <c r="J92" s="15">
        <f>AVERAGEIFS(Idade!AJ:AJ,Idade!$I:$I,"&lt;="&amp;EOMONTH(Idade!$I$3+360,0),Idade!$AW:$AW,Dados!$J1)</f>
        <v>0</v>
      </c>
      <c r="K92" s="15">
        <f>AVERAGEIFS(Idade!AJ:AJ,Idade!$I:$I,"&lt;="&amp;EOMONTH(Idade!$I$3+360,0),Idade!$AW:$AW,Dados!$K1)</f>
        <v>0</v>
      </c>
      <c r="L92" s="15">
        <f>AVERAGEIFS(Idade!AJ:AJ,Idade!$I:$I,"&lt;="&amp;EOMONTH(Idade!$I$3+360,0),Idade!$AW:$AW,Dados!$L1)</f>
        <v>0</v>
      </c>
      <c r="M92" s="15">
        <f>AVERAGEIFS(Idade!AJ:AJ,Idade!$I:$I,"&lt;="&amp;EOMONTH(Idade!$I$3+360,0),Idade!$AW:$AW,Dados!$M1)</f>
        <v>0</v>
      </c>
      <c r="N92" s="15">
        <f>AVERAGEIFS(Idade!AJ:AJ,Idade!$I:$I,"&lt;="&amp;EOMONTH(Idade!$I$3+360,0),Idade!$AW:$AW,Dados!$N1)</f>
        <v>0</v>
      </c>
      <c r="O92" s="15">
        <f>AVERAGEIFS(Idade!AJ:AJ,Idade!$I:$I,"&lt;="&amp;EOMONTH(Idade!$I$3+360,0),Idade!$AW:$AW,Dados!$O1)</f>
        <v>0</v>
      </c>
      <c r="P92" s="15">
        <f>AVERAGEIFS(Idade!AJ:AJ,Idade!$I:$I,"&lt;="&amp;EOMONTH(Idade!$I$3+360,0),Idade!$AW:$AW,Dados!$P1)</f>
        <v>0</v>
      </c>
      <c r="Q92" s="15">
        <f>AVERAGEIFS(Idade!AJ:AJ,Idade!$I:$I,"&lt;="&amp;EOMONTH(Idade!$I$3+360,0),Idade!$AW:$AW,Dados!$Q1)</f>
        <v>0</v>
      </c>
      <c r="R92" s="15">
        <f>AVERAGEIFS(Idade!AJ:AJ,Idade!$I:$I,"&lt;="&amp;EOMONTH(Idade!$I$3+360,0),Idade!$AW:$AW,Dados!$R1)</f>
        <v>0</v>
      </c>
      <c r="S92" s="15">
        <f>AVERAGEIFS(Idade!AJ:AJ,Idade!$I:$I,"&lt;="&amp;EOMONTH(Idade!$I$3+360,0),Idade!$AW:$AW,Dados!$S1)</f>
        <v>0</v>
      </c>
      <c r="T92" s="15">
        <f>AVERAGEIFS(Idade!AJ:AJ,Idade!$I:$I,"&lt;="&amp;EOMONTH(Idade!$I$3+360,0),Idade!$AW:$AW,Dados!$T1)</f>
        <v>0</v>
      </c>
      <c r="U92" s="15">
        <f>AVERAGEIFS(Idade!AJ:AJ,Idade!$I:$I,"&lt;="&amp;EOMONTH(Idade!$I$3+360,0),Idade!$AW:$AW,Dados!$U1)</f>
        <v>0</v>
      </c>
      <c r="V92" s="15">
        <f>AVERAGEIFS(Idade!AJ:AJ,Idade!$I:$I,"&lt;="&amp;EOMONTH(Idade!$I$3+360,0),Idade!$AW:$AW,Dados!$V1)</f>
        <v>0</v>
      </c>
      <c r="W92" s="15">
        <f>AVERAGEIFS(Idade!AJ:AJ,Idade!$I:$I,"&lt;="&amp;EOMONTH(Idade!$I$3+360,0),Idade!$AW:$AW,Dados!$W1)</f>
        <v>0</v>
      </c>
      <c r="X92" s="15">
        <f>AVERAGEIFS(Idade!AJ:AJ,Idade!$I:$I,"&lt;="&amp;EOMONTH(Idade!$I$3+360,0),Idade!$AW:$AW,Dados!$X1)</f>
        <v>0</v>
      </c>
      <c r="Y92" s="15">
        <f>AVERAGEIFS(Idade!AJ:AJ,Idade!$I:$I,"&lt;="&amp;EOMONTH(Idade!$I$3+360,0),Idade!$AW:$AW,Dados!$Y1)</f>
        <v>0</v>
      </c>
      <c r="Z92" s="15">
        <f>AVERAGEIFS(Idade!AJ:AJ,Idade!$I:$I,"&lt;="&amp;EOMONTH(Idade!$I$3+360,0),Idade!$AW:$AW,Dados!$Z1)</f>
        <v>0</v>
      </c>
      <c r="AA92" s="15">
        <f>AVERAGEIFS(Idade!AJ:AJ,Idade!$I:$I,"&lt;="&amp;EOMONTH(Idade!$I$3+360,0),Idade!$AW:$AW,Dados!$AA1)</f>
        <v>0</v>
      </c>
      <c r="AB92" s="15">
        <f>AVERAGEIFS(Idade!AJ:AJ,Idade!$I:$I,"&lt;="&amp;EOMONTH(Idade!$I$3+360,0),Idade!$AW:$AW,Dados!$AB1)</f>
        <v>0</v>
      </c>
      <c r="AC92" s="15">
        <f>AVERAGEIFS(Idade!AJ:AJ,Idade!$I:$I,"&lt;="&amp;EOMONTH(Idade!$I$3+360,0),Idade!$AW:$AW,Dados!$AC1)</f>
        <v>0</v>
      </c>
      <c r="AD92" s="15">
        <f>AVERAGEIFS(Idade!AJ:AJ,Idade!$I:$I,"&lt;="&amp;EOMONTH(Idade!$I$3+360,0),Idade!$AW:$AW,Dados!$AD1)</f>
        <v>0</v>
      </c>
      <c r="AE92" s="15">
        <f>AVERAGEIFS(Idade!AJ:AJ,Idade!$I:$I,"&lt;="&amp;EOMONTH(Idade!$I$3+360,0),Idade!$AW:$AW,Dados!$AE1)</f>
        <v>0</v>
      </c>
      <c r="AF92" s="15">
        <f>AVERAGEIFS(Idade!AJ:AJ,Idade!$I:$I,"&lt;="&amp;EOMONTH(Idade!$I$3+360,0),Idade!$AW:$AW,Dados!$AF1)</f>
        <v>0</v>
      </c>
      <c r="AG92" s="15">
        <f>AVERAGEIFS(Idade!AJ:AJ,Idade!$I:$I,"&lt;="&amp;EOMONTH(Idade!$I$3+360,0),Idade!$AW:$AW,Dados!$AG1)</f>
        <v>0</v>
      </c>
      <c r="AH92" s="15">
        <f>AVERAGEIFS(Idade!AJ:AJ,Idade!$I:$I,"&lt;="&amp;EOMONTH(Idade!$I$3+360,0),Idade!$AW:$AW,Dados!$AH1)</f>
        <v>0</v>
      </c>
      <c r="AI92" s="15">
        <f>AVERAGEIFS(Idade!AJ:AJ,Idade!$I:$I,"&lt;="&amp;EOMONTH(Idade!$I$3+360,0),Idade!$AW:$AW,Dados!$AI1)</f>
        <v>0</v>
      </c>
      <c r="AJ92" s="15">
        <f>AVERAGEIFS(Idade!AJ:AJ,Idade!$I:$I,"&lt;="&amp;EOMONTH(Idade!$I$3+360,0),Idade!$AW:$AW,Dados!$AJ1)</f>
        <v>0</v>
      </c>
      <c r="AK92" s="33">
        <f>AVERAGEIFS(Idade!AJ:AJ,Idade!$I:$I,"&lt;="&amp;EOMONTH(Idade!$I$3+360,0),Idade!$AW:$AW,Dados!$AK1)</f>
        <v>0</v>
      </c>
      <c r="AL92" s="15">
        <f>AVERAGEIFS(Idade!AJ:AJ,Idade!$I:$I,"&lt;="&amp;EOMONTH(Idade!$I$3+360,0),Idade!$AW:$AW,Dados!$AL1)</f>
        <v>0</v>
      </c>
      <c r="AM92" s="15">
        <f>AVERAGEIFS(Idade!AJ:AJ,Idade!$I:$I,"&lt;="&amp;EOMONTH(Idade!$I$3+360,0),Idade!$AW:$AW,Dados!$AM1)</f>
        <v>0</v>
      </c>
      <c r="AN92" s="15">
        <f>AVERAGEIFS(Idade!AJ:AJ,Idade!$I:$I,"&lt;="&amp;EOMONTH(Idade!$I$3+360,0),Idade!$AW:$AW,Dados!$AN1)</f>
        <v>0</v>
      </c>
      <c r="AO92" s="15">
        <f>AVERAGEIFS(Idade!AJ:AJ,Idade!$I:$I,"&lt;="&amp;EOMONTH(Idade!$I$3+360,0),Idade!$AW:$AW,Dados!$AO1)</f>
        <v>0</v>
      </c>
      <c r="AP92" s="15">
        <f>AVERAGEIFS(Idade!AJ:AJ,Idade!$I:$I,"&lt;="&amp;EOMONTH(Idade!$I$3+360,0),Idade!$AW:$AW,Dados!$AP1)</f>
        <v>0</v>
      </c>
      <c r="AQ92" s="33">
        <f>AVERAGEIFS(Idade!AJ:AJ,Idade!$I:$I,"&lt;="&amp;EOMONTH(Idade!$I$3+360,0),Idade!$AW:$AW,Dados!$AQ1)</f>
        <v>0</v>
      </c>
      <c r="AR92" s="15">
        <f>AVERAGEIFS(Idade!AJ:AJ,Idade!$I:$I,"&lt;="&amp;EOMONTH(Idade!$I$3+360,0),Idade!$AW:$AW,Dados!$AR1)</f>
        <v>0</v>
      </c>
      <c r="AS92" s="15">
        <f>AVERAGEIFS(Idade!AJ:AJ,Idade!$I:$I,"&lt;="&amp;EOMONTH(Idade!$I$3+360,0),Idade!$AW:$AW,Dados!$AS1)</f>
        <v>0</v>
      </c>
      <c r="AT92" s="15">
        <f>AVERAGEIFS(Idade!AJ:AJ,Idade!$I:$I,"&lt;="&amp;EOMONTH(Idade!$I$3+360,0),Idade!$AW:$AW,Dados!$AT1)</f>
        <v>0</v>
      </c>
      <c r="AU92" s="15">
        <f>AVERAGEIFS(Idade!AJ:AJ,Idade!$I:$I,"&lt;="&amp;EOMONTH(Idade!$I$3+360,0),Idade!$AW:$AW,Dados!$AU1)</f>
        <v>0</v>
      </c>
      <c r="AV92" s="15">
        <f>AVERAGEIFS(Idade!AJ:AJ,Idade!$I:$I,"&lt;="&amp;EOMONTH(Idade!$I$3+360,0),Idade!$AW:$AW,Dados!$AV1)</f>
        <v>0</v>
      </c>
      <c r="AW92" s="15">
        <f>AVERAGEIFS(Idade!AJ:AJ,Idade!$I:$I,"&lt;="&amp;EOMONTH(Idade!$I$3+360,0),Idade!$AW:$AW,Dados!$AW1)</f>
        <v>0</v>
      </c>
      <c r="AX92" s="15">
        <f>AVERAGEIFS(Idade!AJ:AJ,Idade!$I:$I,"&lt;="&amp;EOMONTH(Idade!$I$3+360,0),Idade!$AW:$AW,Dados!$AX1)</f>
        <v>0</v>
      </c>
      <c r="AY92" s="15">
        <f>AVERAGEIFS(Idade!AJ:AJ,Idade!$I:$I,"&lt;="&amp;EOMONTH(Idade!$I$3+360,0),Idade!$AW:$AW,Dados!$AY1)</f>
        <v>0</v>
      </c>
      <c r="AZ92" s="15">
        <f>AVERAGEIFS(Idade!AJ:AJ,Idade!$I:$I,"&lt;="&amp;EOMONTH(Idade!$I$3+360,0),Idade!$AW:$AW,Dados!$AZ1)</f>
        <v>0</v>
      </c>
      <c r="BA92" s="15">
        <f>AVERAGEIFS(Idade!AJ:AJ,Idade!$I:$I,"&lt;="&amp;EOMONTH(Idade!$I$3+360,0),Idade!$AW:$AW,Dados!$BA1)</f>
        <v>0</v>
      </c>
      <c r="BB92" s="15">
        <f>AVERAGEIFS(Idade!AJ:AJ,Idade!$I:$I,"&lt;="&amp;EOMONTH(Idade!$I$3+360,0),Idade!$AW:$AW,Dados!$BB1)</f>
        <v>0</v>
      </c>
      <c r="BC92" s="15">
        <f>AVERAGEIFS(Idade!AJ:AJ,Idade!$I:$I,"&lt;="&amp;EOMONTH(Idade!$I$3+360,0),Idade!$AW:$AW,Dados!$BC1)</f>
        <v>0</v>
      </c>
      <c r="BD92" s="15" t="e">
        <f>AVERAGEIFS(Idade!AJ:AJ,Idade!$I:$I,"&lt;="&amp;EOMONTH(Idade!$I$3+360,0),Idade!$AW:$AW,Dados!$BD1)</f>
        <v>#DIV/0!</v>
      </c>
      <c r="BF92" s="15" t="e">
        <f>AVERAGEIFS(Idade!AJ:AJ,Idade!$I:$I,"&gt;="&amp;BF1,Idade!$I:$I,"&lt;="&amp;EOMONTH($BF1,0))</f>
        <v>#DIV/0!</v>
      </c>
      <c r="BG92" s="15" t="e">
        <f>AVERAGEIFS(Idade!AJ:AJ,Idade!$I:$I,"&gt;="&amp;BG1,Idade!$I:$I,"&lt;="&amp;EOMONTH($BG1,0))</f>
        <v>#DIV/0!</v>
      </c>
      <c r="BH92" s="15" t="e">
        <f>AVERAGEIFS(Idade!AJ:AJ,Idade!$I:$I,"&gt;="&amp;BH1,Idade!$I:$I,"&lt;="&amp;EOMONTH($BH1,0))</f>
        <v>#DIV/0!</v>
      </c>
      <c r="BI92" s="15" t="e">
        <f>AVERAGEIFS(Idade!AJ:AJ,Idade!$I:$I,"&gt;="&amp;BI1,Idade!$I:$I,"&lt;="&amp;EOMONTH($BI1,0))</f>
        <v>#DIV/0!</v>
      </c>
      <c r="BJ92" s="15" t="e">
        <f>AVERAGEIFS(Idade!AJ:AJ,Idade!$I:$I,"&gt;="&amp;BJ1,Idade!$I:$I,"&lt;="&amp;EOMONTH($BJ1,0))</f>
        <v>#DIV/0!</v>
      </c>
      <c r="BK92" s="15" t="e">
        <f>AVERAGEIFS(Idade!AJ:AJ,Idade!$I:$I,"&gt;="&amp;BK1,Idade!$I:$I,"&lt;="&amp;EOMONTH($BK1,0))</f>
        <v>#DIV/0!</v>
      </c>
      <c r="BL92" s="15" t="e">
        <f>AVERAGEIFS(Idade!AJ:AJ,Idade!$I:$I,"&gt;="&amp;BL1,Idade!$I:$I,"&lt;="&amp;EOMONTH($BL1,0))</f>
        <v>#DIV/0!</v>
      </c>
      <c r="BM92" s="15" t="e">
        <f>AVERAGEIFS(Idade!AJ:AJ,Idade!$I:$I,"&gt;="&amp;BM1,Idade!$I:$I,"&lt;="&amp;EOMONTH($BM1,0))</f>
        <v>#DIV/0!</v>
      </c>
      <c r="BN92" s="15" t="e">
        <f>AVERAGEIFS(Idade!AJ:AJ,Idade!$I:$I,"&gt;="&amp;BN1,Idade!$I:$I,"&lt;="&amp;EOMONTH($BN1,0))</f>
        <v>#DIV/0!</v>
      </c>
      <c r="BO92" s="15" t="e">
        <f>AVERAGEIFS(Idade!AJ:AJ,Idade!$I:$I,"&gt;="&amp;BO1,Idade!$I:$I,"&lt;="&amp;EOMONTH($BO1,0))</f>
        <v>#DIV/0!</v>
      </c>
      <c r="BP92" s="15" t="e">
        <f>AVERAGEIFS(Idade!AJ:AJ,Idade!$I:$I,"&gt;="&amp;BP1,Idade!$I:$I,"&lt;="&amp;EOMONTH($BP1,0))</f>
        <v>#DIV/0!</v>
      </c>
      <c r="BQ92" s="15" t="e">
        <f>AVERAGEIFS(Idade!AJ:AJ,Idade!$I:$I,"&gt;="&amp;BQ1,Idade!$I:$I,"&lt;="&amp;EOMONTH($BQ1,0))</f>
        <v>#DIV/0!</v>
      </c>
    </row>
    <row r="93" spans="1:69" outlineLevel="1" x14ac:dyDescent="0.15">
      <c r="A93" s="12" t="s">
        <v>52</v>
      </c>
      <c r="B93" s="14" t="str">
        <f>OvoTotal!AK2</f>
        <v>AAA 1 001</v>
      </c>
      <c r="C93" s="15">
        <f>AVERAGEIFS(Idade!AK:AK,Idade!$I:$I,"&lt;="&amp;EOMONTH(Idade!$I$3+360,0),Idade!$AW:$AW,Dados!$C1)</f>
        <v>0</v>
      </c>
      <c r="D93" s="15">
        <f>AVERAGEIFS(Idade!AK:AK,Idade!$I:$I,"&lt;="&amp;EOMONTH(Idade!$I$3+360,0),Idade!$AW:$AW,Dados!$D1)</f>
        <v>0</v>
      </c>
      <c r="E93" s="15">
        <f>AVERAGEIFS(Idade!AK:AK,Idade!$I:$I,"&lt;="&amp;EOMONTH(Idade!$I$3+360,0),Idade!$AW:$AW,Dados!$E1)</f>
        <v>0</v>
      </c>
      <c r="F93" s="15">
        <f>AVERAGEIFS(Idade!AK:AK,Idade!$I:$I,"&lt;="&amp;EOMONTH(Idade!$I$3+360,0),Idade!$AW:$AW,Dados!$F1)</f>
        <v>0</v>
      </c>
      <c r="G93" s="15">
        <f>AVERAGEIFS(Idade!AK:AK,Idade!$I:$I,"&lt;="&amp;EOMONTH(Idade!$I$3+360,0),Idade!$AW:$AW,Dados!$G1)</f>
        <v>0</v>
      </c>
      <c r="H93" s="15">
        <f>AVERAGEIFS(Idade!AK:AK,Idade!$I:$I,"&lt;="&amp;EOMONTH(Idade!$I$3+360,0),Idade!$AW:$AW,Dados!$H1)</f>
        <v>0</v>
      </c>
      <c r="I93" s="15">
        <f>AVERAGEIFS(Idade!AK:AK,Idade!$I:$I,"&lt;="&amp;EOMONTH(Idade!$I$3+360,0),Idade!$AW:$AW,Dados!$I1)</f>
        <v>0</v>
      </c>
      <c r="J93" s="15">
        <f>AVERAGEIFS(Idade!AK:AK,Idade!$I:$I,"&lt;="&amp;EOMONTH(Idade!$I$3+360,0),Idade!$AW:$AW,Dados!$J1)</f>
        <v>0</v>
      </c>
      <c r="K93" s="15">
        <f>AVERAGEIFS(Idade!AK:AK,Idade!$I:$I,"&lt;="&amp;EOMONTH(Idade!$I$3+360,0),Idade!$AW:$AW,Dados!$K1)</f>
        <v>0</v>
      </c>
      <c r="L93" s="15">
        <f>AVERAGEIFS(Idade!AK:AK,Idade!$I:$I,"&lt;="&amp;EOMONTH(Idade!$I$3+360,0),Idade!$AW:$AW,Dados!$L1)</f>
        <v>0</v>
      </c>
      <c r="M93" s="15">
        <f>AVERAGEIFS(Idade!AK:AK,Idade!$I:$I,"&lt;="&amp;EOMONTH(Idade!$I$3+360,0),Idade!$AW:$AW,Dados!$M1)</f>
        <v>0</v>
      </c>
      <c r="N93" s="15">
        <f>AVERAGEIFS(Idade!AK:AK,Idade!$I:$I,"&lt;="&amp;EOMONTH(Idade!$I$3+360,0),Idade!$AW:$AW,Dados!$N1)</f>
        <v>0</v>
      </c>
      <c r="O93" s="15">
        <f>AVERAGEIFS(Idade!AK:AK,Idade!$I:$I,"&lt;="&amp;EOMONTH(Idade!$I$3+360,0),Idade!$AW:$AW,Dados!$O1)</f>
        <v>0</v>
      </c>
      <c r="P93" s="15">
        <f>AVERAGEIFS(Idade!AK:AK,Idade!$I:$I,"&lt;="&amp;EOMONTH(Idade!$I$3+360,0),Idade!$AW:$AW,Dados!$P1)</f>
        <v>0</v>
      </c>
      <c r="Q93" s="15">
        <f>AVERAGEIFS(Idade!AK:AK,Idade!$I:$I,"&lt;="&amp;EOMONTH(Idade!$I$3+360,0),Idade!$AW:$AW,Dados!$Q1)</f>
        <v>0</v>
      </c>
      <c r="R93" s="15">
        <f>AVERAGEIFS(Idade!AK:AK,Idade!$I:$I,"&lt;="&amp;EOMONTH(Idade!$I$3+360,0),Idade!$AW:$AW,Dados!$R1)</f>
        <v>0</v>
      </c>
      <c r="S93" s="15">
        <f>AVERAGEIFS(Idade!AK:AK,Idade!$I:$I,"&lt;="&amp;EOMONTH(Idade!$I$3+360,0),Idade!$AW:$AW,Dados!$S1)</f>
        <v>0</v>
      </c>
      <c r="T93" s="15">
        <f>AVERAGEIFS(Idade!AK:AK,Idade!$I:$I,"&lt;="&amp;EOMONTH(Idade!$I$3+360,0),Idade!$AW:$AW,Dados!$T1)</f>
        <v>0</v>
      </c>
      <c r="U93" s="15">
        <f>AVERAGEIFS(Idade!AK:AK,Idade!$I:$I,"&lt;="&amp;EOMONTH(Idade!$I$3+360,0),Idade!$AW:$AW,Dados!$U1)</f>
        <v>0</v>
      </c>
      <c r="V93" s="15">
        <f>AVERAGEIFS(Idade!AK:AK,Idade!$I:$I,"&lt;="&amp;EOMONTH(Idade!$I$3+360,0),Idade!$AW:$AW,Dados!$V1)</f>
        <v>0</v>
      </c>
      <c r="W93" s="15">
        <f>AVERAGEIFS(Idade!AK:AK,Idade!$I:$I,"&lt;="&amp;EOMONTH(Idade!$I$3+360,0),Idade!$AW:$AW,Dados!$W1)</f>
        <v>0</v>
      </c>
      <c r="X93" s="15">
        <f>AVERAGEIFS(Idade!AK:AK,Idade!$I:$I,"&lt;="&amp;EOMONTH(Idade!$I$3+360,0),Idade!$AW:$AW,Dados!$X1)</f>
        <v>0</v>
      </c>
      <c r="Y93" s="15">
        <f>AVERAGEIFS(Idade!AK:AK,Idade!$I:$I,"&lt;="&amp;EOMONTH(Idade!$I$3+360,0),Idade!$AW:$AW,Dados!$Y1)</f>
        <v>0</v>
      </c>
      <c r="Z93" s="15">
        <f>AVERAGEIFS(Idade!AK:AK,Idade!$I:$I,"&lt;="&amp;EOMONTH(Idade!$I$3+360,0),Idade!$AW:$AW,Dados!$Z1)</f>
        <v>0</v>
      </c>
      <c r="AA93" s="15">
        <f>AVERAGEIFS(Idade!AK:AK,Idade!$I:$I,"&lt;="&amp;EOMONTH(Idade!$I$3+360,0),Idade!$AW:$AW,Dados!$AA1)</f>
        <v>0</v>
      </c>
      <c r="AB93" s="15">
        <f>AVERAGEIFS(Idade!AK:AK,Idade!$I:$I,"&lt;="&amp;EOMONTH(Idade!$I$3+360,0),Idade!$AW:$AW,Dados!$AB1)</f>
        <v>0</v>
      </c>
      <c r="AC93" s="15">
        <f>AVERAGEIFS(Idade!AK:AK,Idade!$I:$I,"&lt;="&amp;EOMONTH(Idade!$I$3+360,0),Idade!$AW:$AW,Dados!$AC1)</f>
        <v>0</v>
      </c>
      <c r="AD93" s="15">
        <f>AVERAGEIFS(Idade!AK:AK,Idade!$I:$I,"&lt;="&amp;EOMONTH(Idade!$I$3+360,0),Idade!$AW:$AW,Dados!$AD1)</f>
        <v>0</v>
      </c>
      <c r="AE93" s="15">
        <f>AVERAGEIFS(Idade!AK:AK,Idade!$I:$I,"&lt;="&amp;EOMONTH(Idade!$I$3+360,0),Idade!$AW:$AW,Dados!$AE1)</f>
        <v>0</v>
      </c>
      <c r="AF93" s="15">
        <f>AVERAGEIFS(Idade!AK:AK,Idade!$I:$I,"&lt;="&amp;EOMONTH(Idade!$I$3+360,0),Idade!$AW:$AW,Dados!$AF1)</f>
        <v>0</v>
      </c>
      <c r="AG93" s="15">
        <f>AVERAGEIFS(Idade!AK:AK,Idade!$I:$I,"&lt;="&amp;EOMONTH(Idade!$I$3+360,0),Idade!$AW:$AW,Dados!$AG1)</f>
        <v>0</v>
      </c>
      <c r="AH93" s="15">
        <f>AVERAGEIFS(Idade!AK:AK,Idade!$I:$I,"&lt;="&amp;EOMONTH(Idade!$I$3+360,0),Idade!$AW:$AW,Dados!$AH1)</f>
        <v>0</v>
      </c>
      <c r="AI93" s="15">
        <f>AVERAGEIFS(Idade!AK:AK,Idade!$I:$I,"&lt;="&amp;EOMONTH(Idade!$I$3+360,0),Idade!$AW:$AW,Dados!$AI1)</f>
        <v>0</v>
      </c>
      <c r="AJ93" s="15">
        <f>AVERAGEIFS(Idade!AK:AK,Idade!$I:$I,"&lt;="&amp;EOMONTH(Idade!$I$3+360,0),Idade!$AW:$AW,Dados!$AJ1)</f>
        <v>0</v>
      </c>
      <c r="AK93" s="33">
        <f>AVERAGEIFS(Idade!AK:AK,Idade!$I:$I,"&lt;="&amp;EOMONTH(Idade!$I$3+360,0),Idade!$AW:$AW,Dados!$AK1)</f>
        <v>0</v>
      </c>
      <c r="AL93" s="15">
        <f>AVERAGEIFS(Idade!AK:AK,Idade!$I:$I,"&lt;="&amp;EOMONTH(Idade!$I$3+360,0),Idade!$AW:$AW,Dados!$AL1)</f>
        <v>0</v>
      </c>
      <c r="AM93" s="15">
        <f>AVERAGEIFS(Idade!AK:AK,Idade!$I:$I,"&lt;="&amp;EOMONTH(Idade!$I$3+360,0),Idade!$AW:$AW,Dados!$AM1)</f>
        <v>0</v>
      </c>
      <c r="AN93" s="15">
        <f>AVERAGEIFS(Idade!AK:AK,Idade!$I:$I,"&lt;="&amp;EOMONTH(Idade!$I$3+360,0),Idade!$AW:$AW,Dados!$AN1)</f>
        <v>0</v>
      </c>
      <c r="AO93" s="15">
        <f>AVERAGEIFS(Idade!AK:AK,Idade!$I:$I,"&lt;="&amp;EOMONTH(Idade!$I$3+360,0),Idade!$AW:$AW,Dados!$AO1)</f>
        <v>0</v>
      </c>
      <c r="AP93" s="15">
        <f>AVERAGEIFS(Idade!AK:AK,Idade!$I:$I,"&lt;="&amp;EOMONTH(Idade!$I$3+360,0),Idade!$AW:$AW,Dados!$AP1)</f>
        <v>0</v>
      </c>
      <c r="AQ93" s="33">
        <f>AVERAGEIFS(Idade!AK:AK,Idade!$I:$I,"&lt;="&amp;EOMONTH(Idade!$I$3+360,0),Idade!$AW:$AW,Dados!$AQ1)</f>
        <v>0</v>
      </c>
      <c r="AR93" s="15">
        <f>AVERAGEIFS(Idade!AK:AK,Idade!$I:$I,"&lt;="&amp;EOMONTH(Idade!$I$3+360,0),Idade!$AW:$AW,Dados!$AR1)</f>
        <v>0</v>
      </c>
      <c r="AS93" s="15">
        <f>AVERAGEIFS(Idade!AK:AK,Idade!$I:$I,"&lt;="&amp;EOMONTH(Idade!$I$3+360,0),Idade!$AW:$AW,Dados!$AS1)</f>
        <v>0</v>
      </c>
      <c r="AT93" s="15">
        <f>AVERAGEIFS(Idade!AK:AK,Idade!$I:$I,"&lt;="&amp;EOMONTH(Idade!$I$3+360,0),Idade!$AW:$AW,Dados!$AT1)</f>
        <v>0</v>
      </c>
      <c r="AU93" s="15">
        <f>AVERAGEIFS(Idade!AK:AK,Idade!$I:$I,"&lt;="&amp;EOMONTH(Idade!$I$3+360,0),Idade!$AW:$AW,Dados!$AU1)</f>
        <v>0</v>
      </c>
      <c r="AV93" s="15">
        <f>AVERAGEIFS(Idade!AK:AK,Idade!$I:$I,"&lt;="&amp;EOMONTH(Idade!$I$3+360,0),Idade!$AW:$AW,Dados!$AV1)</f>
        <v>0</v>
      </c>
      <c r="AW93" s="15">
        <f>AVERAGEIFS(Idade!AK:AK,Idade!$I:$I,"&lt;="&amp;EOMONTH(Idade!$I$3+360,0),Idade!$AW:$AW,Dados!$AW1)</f>
        <v>0</v>
      </c>
      <c r="AX93" s="15">
        <f>AVERAGEIFS(Idade!AK:AK,Idade!$I:$I,"&lt;="&amp;EOMONTH(Idade!$I$3+360,0),Idade!$AW:$AW,Dados!$AX1)</f>
        <v>0</v>
      </c>
      <c r="AY93" s="15">
        <f>AVERAGEIFS(Idade!AK:AK,Idade!$I:$I,"&lt;="&amp;EOMONTH(Idade!$I$3+360,0),Idade!$AW:$AW,Dados!$AY1)</f>
        <v>0</v>
      </c>
      <c r="AZ93" s="15">
        <f>AVERAGEIFS(Idade!AK:AK,Idade!$I:$I,"&lt;="&amp;EOMONTH(Idade!$I$3+360,0),Idade!$AW:$AW,Dados!$AZ1)</f>
        <v>0</v>
      </c>
      <c r="BA93" s="15">
        <f>AVERAGEIFS(Idade!AK:AK,Idade!$I:$I,"&lt;="&amp;EOMONTH(Idade!$I$3+360,0),Idade!$AW:$AW,Dados!$BA1)</f>
        <v>0</v>
      </c>
      <c r="BB93" s="15">
        <f>AVERAGEIFS(Idade!AK:AK,Idade!$I:$I,"&lt;="&amp;EOMONTH(Idade!$I$3+360,0),Idade!$AW:$AW,Dados!$BB1)</f>
        <v>0</v>
      </c>
      <c r="BC93" s="15">
        <f>AVERAGEIFS(Idade!AK:AK,Idade!$I:$I,"&lt;="&amp;EOMONTH(Idade!$I$3+360,0),Idade!$AW:$AW,Dados!$BC1)</f>
        <v>0</v>
      </c>
      <c r="BD93" s="15" t="e">
        <f>AVERAGEIFS(Idade!AK:AK,Idade!$I:$I,"&lt;="&amp;EOMONTH(Idade!$I$3+360,0),Idade!$AW:$AW,Dados!$BD1)</f>
        <v>#DIV/0!</v>
      </c>
      <c r="BF93" s="15" t="e">
        <f>AVERAGEIFS(Idade!AK:AK,Idade!$I:$I,"&gt;="&amp;BF1,Idade!$I:$I,"&lt;="&amp;EOMONTH($BF1,0))</f>
        <v>#DIV/0!</v>
      </c>
      <c r="BG93" s="15" t="e">
        <f>AVERAGEIFS(Idade!AK:AK,Idade!$I:$I,"&gt;="&amp;BG1,Idade!$I:$I,"&lt;="&amp;EOMONTH($BG1,0))</f>
        <v>#DIV/0!</v>
      </c>
      <c r="BH93" s="15" t="e">
        <f>AVERAGEIFS(Idade!AK:AK,Idade!$I:$I,"&gt;="&amp;BH1,Idade!$I:$I,"&lt;="&amp;EOMONTH($BH1,0))</f>
        <v>#DIV/0!</v>
      </c>
      <c r="BI93" s="15" t="e">
        <f>AVERAGEIFS(Idade!AK:AK,Idade!$I:$I,"&gt;="&amp;BI1,Idade!$I:$I,"&lt;="&amp;EOMONTH($BI1,0))</f>
        <v>#DIV/0!</v>
      </c>
      <c r="BJ93" s="15" t="e">
        <f>AVERAGEIFS(Idade!AK:AK,Idade!$I:$I,"&gt;="&amp;BJ1,Idade!$I:$I,"&lt;="&amp;EOMONTH($BJ1,0))</f>
        <v>#DIV/0!</v>
      </c>
      <c r="BK93" s="15" t="e">
        <f>AVERAGEIFS(Idade!AK:AK,Idade!$I:$I,"&gt;="&amp;BK1,Idade!$I:$I,"&lt;="&amp;EOMONTH($BK1,0))</f>
        <v>#DIV/0!</v>
      </c>
      <c r="BL93" s="15" t="e">
        <f>AVERAGEIFS(Idade!AK:AK,Idade!$I:$I,"&gt;="&amp;BL1,Idade!$I:$I,"&lt;="&amp;EOMONTH($BL1,0))</f>
        <v>#DIV/0!</v>
      </c>
      <c r="BM93" s="15" t="e">
        <f>AVERAGEIFS(Idade!AK:AK,Idade!$I:$I,"&gt;="&amp;BM1,Idade!$I:$I,"&lt;="&amp;EOMONTH($BM1,0))</f>
        <v>#DIV/0!</v>
      </c>
      <c r="BN93" s="15" t="e">
        <f>AVERAGEIFS(Idade!AK:AK,Idade!$I:$I,"&gt;="&amp;BN1,Idade!$I:$I,"&lt;="&amp;EOMONTH($BN1,0))</f>
        <v>#DIV/0!</v>
      </c>
      <c r="BO93" s="15" t="e">
        <f>AVERAGEIFS(Idade!AK:AK,Idade!$I:$I,"&gt;="&amp;BO1,Idade!$I:$I,"&lt;="&amp;EOMONTH($BO1,0))</f>
        <v>#DIV/0!</v>
      </c>
      <c r="BP93" s="15" t="e">
        <f>AVERAGEIFS(Idade!AK:AK,Idade!$I:$I,"&gt;="&amp;BP1,Idade!$I:$I,"&lt;="&amp;EOMONTH($BP1,0))</f>
        <v>#DIV/0!</v>
      </c>
      <c r="BQ93" s="15" t="e">
        <f>AVERAGEIFS(Idade!AK:AK,Idade!$I:$I,"&gt;="&amp;BQ1,Idade!$I:$I,"&lt;="&amp;EOMONTH($BQ1,0))</f>
        <v>#DIV/0!</v>
      </c>
    </row>
    <row r="94" spans="1:69" outlineLevel="1" x14ac:dyDescent="0.15">
      <c r="A94" s="12" t="s">
        <v>52</v>
      </c>
      <c r="B94" s="14" t="str">
        <f>OvoTotal!AL2</f>
        <v>AAA 1 001</v>
      </c>
      <c r="C94" s="15">
        <f>AVERAGEIFS(Idade!AL:AL,Idade!$I:$I,"&lt;="&amp;EOMONTH(Idade!$I$3+360,0),Idade!$AW:$AW,Dados!$C1)</f>
        <v>0</v>
      </c>
      <c r="D94" s="15">
        <f>AVERAGEIFS(Idade!AL:AL,Idade!$I:$I,"&lt;="&amp;EOMONTH(Idade!$I$3+360,0),Idade!$AW:$AW,Dados!$D1)</f>
        <v>0</v>
      </c>
      <c r="E94" s="15">
        <f>AVERAGEIFS(Idade!AL:AL,Idade!$I:$I,"&lt;="&amp;EOMONTH(Idade!$I$3+360,0),Idade!$AW:$AW,Dados!$E1)</f>
        <v>0</v>
      </c>
      <c r="F94" s="15">
        <f>AVERAGEIFS(Idade!AL:AL,Idade!$I:$I,"&lt;="&amp;EOMONTH(Idade!$I$3+360,0),Idade!$AW:$AW,Dados!$F1)</f>
        <v>0</v>
      </c>
      <c r="G94" s="15">
        <f>AVERAGEIFS(Idade!AL:AL,Idade!$I:$I,"&lt;="&amp;EOMONTH(Idade!$I$3+360,0),Idade!$AW:$AW,Dados!$G1)</f>
        <v>0</v>
      </c>
      <c r="H94" s="15">
        <f>AVERAGEIFS(Idade!AL:AL,Idade!$I:$I,"&lt;="&amp;EOMONTH(Idade!$I$3+360,0),Idade!$AW:$AW,Dados!$H1)</f>
        <v>0</v>
      </c>
      <c r="I94" s="15">
        <f>AVERAGEIFS(Idade!AL:AL,Idade!$I:$I,"&lt;="&amp;EOMONTH(Idade!$I$3+360,0),Idade!$AW:$AW,Dados!$I1)</f>
        <v>0</v>
      </c>
      <c r="J94" s="15">
        <f>AVERAGEIFS(Idade!AL:AL,Idade!$I:$I,"&lt;="&amp;EOMONTH(Idade!$I$3+360,0),Idade!$AW:$AW,Dados!$J1)</f>
        <v>0</v>
      </c>
      <c r="K94" s="15">
        <f>AVERAGEIFS(Idade!AL:AL,Idade!$I:$I,"&lt;="&amp;EOMONTH(Idade!$I$3+360,0),Idade!$AW:$AW,Dados!$K1)</f>
        <v>0</v>
      </c>
      <c r="L94" s="15">
        <f>AVERAGEIFS(Idade!AL:AL,Idade!$I:$I,"&lt;="&amp;EOMONTH(Idade!$I$3+360,0),Idade!$AW:$AW,Dados!$L1)</f>
        <v>0</v>
      </c>
      <c r="M94" s="15">
        <f>AVERAGEIFS(Idade!AL:AL,Idade!$I:$I,"&lt;="&amp;EOMONTH(Idade!$I$3+360,0),Idade!$AW:$AW,Dados!$M1)</f>
        <v>0</v>
      </c>
      <c r="N94" s="15">
        <f>AVERAGEIFS(Idade!AL:AL,Idade!$I:$I,"&lt;="&amp;EOMONTH(Idade!$I$3+360,0),Idade!$AW:$AW,Dados!$N1)</f>
        <v>0</v>
      </c>
      <c r="O94" s="15">
        <f>AVERAGEIFS(Idade!AL:AL,Idade!$I:$I,"&lt;="&amp;EOMONTH(Idade!$I$3+360,0),Idade!$AW:$AW,Dados!$O1)</f>
        <v>0</v>
      </c>
      <c r="P94" s="15">
        <f>AVERAGEIFS(Idade!AL:AL,Idade!$I:$I,"&lt;="&amp;EOMONTH(Idade!$I$3+360,0),Idade!$AW:$AW,Dados!$P1)</f>
        <v>0</v>
      </c>
      <c r="Q94" s="15">
        <f>AVERAGEIFS(Idade!AL:AL,Idade!$I:$I,"&lt;="&amp;EOMONTH(Idade!$I$3+360,0),Idade!$AW:$AW,Dados!$Q1)</f>
        <v>0</v>
      </c>
      <c r="R94" s="15">
        <f>AVERAGEIFS(Idade!AL:AL,Idade!$I:$I,"&lt;="&amp;EOMONTH(Idade!$I$3+360,0),Idade!$AW:$AW,Dados!$R1)</f>
        <v>0</v>
      </c>
      <c r="S94" s="15">
        <f>AVERAGEIFS(Idade!AL:AL,Idade!$I:$I,"&lt;="&amp;EOMONTH(Idade!$I$3+360,0),Idade!$AW:$AW,Dados!$S1)</f>
        <v>0</v>
      </c>
      <c r="T94" s="15">
        <f>AVERAGEIFS(Idade!AL:AL,Idade!$I:$I,"&lt;="&amp;EOMONTH(Idade!$I$3+360,0),Idade!$AW:$AW,Dados!$T1)</f>
        <v>0</v>
      </c>
      <c r="U94" s="15">
        <f>AVERAGEIFS(Idade!AL:AL,Idade!$I:$I,"&lt;="&amp;EOMONTH(Idade!$I$3+360,0),Idade!$AW:$AW,Dados!$U1)</f>
        <v>0</v>
      </c>
      <c r="V94" s="15">
        <f>AVERAGEIFS(Idade!AL:AL,Idade!$I:$I,"&lt;="&amp;EOMONTH(Idade!$I$3+360,0),Idade!$AW:$AW,Dados!$V1)</f>
        <v>0</v>
      </c>
      <c r="W94" s="15">
        <f>AVERAGEIFS(Idade!AL:AL,Idade!$I:$I,"&lt;="&amp;EOMONTH(Idade!$I$3+360,0),Idade!$AW:$AW,Dados!$W1)</f>
        <v>0</v>
      </c>
      <c r="X94" s="15">
        <f>AVERAGEIFS(Idade!AL:AL,Idade!$I:$I,"&lt;="&amp;EOMONTH(Idade!$I$3+360,0),Idade!$AW:$AW,Dados!$X1)</f>
        <v>0</v>
      </c>
      <c r="Y94" s="15">
        <f>AVERAGEIFS(Idade!AL:AL,Idade!$I:$I,"&lt;="&amp;EOMONTH(Idade!$I$3+360,0),Idade!$AW:$AW,Dados!$Y1)</f>
        <v>0</v>
      </c>
      <c r="Z94" s="15">
        <f>AVERAGEIFS(Idade!AL:AL,Idade!$I:$I,"&lt;="&amp;EOMONTH(Idade!$I$3+360,0),Idade!$AW:$AW,Dados!$Z1)</f>
        <v>0</v>
      </c>
      <c r="AA94" s="15">
        <f>AVERAGEIFS(Idade!AL:AL,Idade!$I:$I,"&lt;="&amp;EOMONTH(Idade!$I$3+360,0),Idade!$AW:$AW,Dados!$AA1)</f>
        <v>0</v>
      </c>
      <c r="AB94" s="15">
        <f>AVERAGEIFS(Idade!AL:AL,Idade!$I:$I,"&lt;="&amp;EOMONTH(Idade!$I$3+360,0),Idade!$AW:$AW,Dados!$AB1)</f>
        <v>0</v>
      </c>
      <c r="AC94" s="15">
        <f>AVERAGEIFS(Idade!AL:AL,Idade!$I:$I,"&lt;="&amp;EOMONTH(Idade!$I$3+360,0),Idade!$AW:$AW,Dados!$AC1)</f>
        <v>0</v>
      </c>
      <c r="AD94" s="15">
        <f>AVERAGEIFS(Idade!AL:AL,Idade!$I:$I,"&lt;="&amp;EOMONTH(Idade!$I$3+360,0),Idade!$AW:$AW,Dados!$AD1)</f>
        <v>0</v>
      </c>
      <c r="AE94" s="15">
        <f>AVERAGEIFS(Idade!AL:AL,Idade!$I:$I,"&lt;="&amp;EOMONTH(Idade!$I$3+360,0),Idade!$AW:$AW,Dados!$AE1)</f>
        <v>0</v>
      </c>
      <c r="AF94" s="15">
        <f>AVERAGEIFS(Idade!AL:AL,Idade!$I:$I,"&lt;="&amp;EOMONTH(Idade!$I$3+360,0),Idade!$AW:$AW,Dados!$AF1)</f>
        <v>0</v>
      </c>
      <c r="AG94" s="15">
        <f>AVERAGEIFS(Idade!AL:AL,Idade!$I:$I,"&lt;="&amp;EOMONTH(Idade!$I$3+360,0),Idade!$AW:$AW,Dados!$AG1)</f>
        <v>0</v>
      </c>
      <c r="AH94" s="15">
        <f>AVERAGEIFS(Idade!AL:AL,Idade!$I:$I,"&lt;="&amp;EOMONTH(Idade!$I$3+360,0),Idade!$AW:$AW,Dados!$AH1)</f>
        <v>0</v>
      </c>
      <c r="AI94" s="15">
        <f>AVERAGEIFS(Idade!AL:AL,Idade!$I:$I,"&lt;="&amp;EOMONTH(Idade!$I$3+360,0),Idade!$AW:$AW,Dados!$AI1)</f>
        <v>0</v>
      </c>
      <c r="AJ94" s="15">
        <f>AVERAGEIFS(Idade!AL:AL,Idade!$I:$I,"&lt;="&amp;EOMONTH(Idade!$I$3+360,0),Idade!$AW:$AW,Dados!$AJ1)</f>
        <v>0</v>
      </c>
      <c r="AK94" s="33">
        <f>AVERAGEIFS(Idade!AL:AL,Idade!$I:$I,"&lt;="&amp;EOMONTH(Idade!$I$3+360,0),Idade!$AW:$AW,Dados!$AK1)</f>
        <v>0</v>
      </c>
      <c r="AL94" s="15">
        <f>AVERAGEIFS(Idade!AL:AL,Idade!$I:$I,"&lt;="&amp;EOMONTH(Idade!$I$3+360,0),Idade!$AW:$AW,Dados!$AL1)</f>
        <v>0</v>
      </c>
      <c r="AM94" s="15">
        <f>AVERAGEIFS(Idade!AL:AL,Idade!$I:$I,"&lt;="&amp;EOMONTH(Idade!$I$3+360,0),Idade!$AW:$AW,Dados!$AM1)</f>
        <v>0</v>
      </c>
      <c r="AN94" s="15">
        <f>AVERAGEIFS(Idade!AL:AL,Idade!$I:$I,"&lt;="&amp;EOMONTH(Idade!$I$3+360,0),Idade!$AW:$AW,Dados!$AN1)</f>
        <v>0</v>
      </c>
      <c r="AO94" s="15">
        <f>AVERAGEIFS(Idade!AL:AL,Idade!$I:$I,"&lt;="&amp;EOMONTH(Idade!$I$3+360,0),Idade!$AW:$AW,Dados!$AO1)</f>
        <v>0</v>
      </c>
      <c r="AP94" s="15">
        <f>AVERAGEIFS(Idade!AL:AL,Idade!$I:$I,"&lt;="&amp;EOMONTH(Idade!$I$3+360,0),Idade!$AW:$AW,Dados!$AP1)</f>
        <v>0</v>
      </c>
      <c r="AQ94" s="33">
        <f>AVERAGEIFS(Idade!AL:AL,Idade!$I:$I,"&lt;="&amp;EOMONTH(Idade!$I$3+360,0),Idade!$AW:$AW,Dados!$AQ1)</f>
        <v>0</v>
      </c>
      <c r="AR94" s="15">
        <f>AVERAGEIFS(Idade!AL:AL,Idade!$I:$I,"&lt;="&amp;EOMONTH(Idade!$I$3+360,0),Idade!$AW:$AW,Dados!$AR1)</f>
        <v>0</v>
      </c>
      <c r="AS94" s="15">
        <f>AVERAGEIFS(Idade!AL:AL,Idade!$I:$I,"&lt;="&amp;EOMONTH(Idade!$I$3+360,0),Idade!$AW:$AW,Dados!$AS1)</f>
        <v>0</v>
      </c>
      <c r="AT94" s="15">
        <f>AVERAGEIFS(Idade!AL:AL,Idade!$I:$I,"&lt;="&amp;EOMONTH(Idade!$I$3+360,0),Idade!$AW:$AW,Dados!$AT1)</f>
        <v>0</v>
      </c>
      <c r="AU94" s="15">
        <f>AVERAGEIFS(Idade!AL:AL,Idade!$I:$I,"&lt;="&amp;EOMONTH(Idade!$I$3+360,0),Idade!$AW:$AW,Dados!$AU1)</f>
        <v>0</v>
      </c>
      <c r="AV94" s="15">
        <f>AVERAGEIFS(Idade!AL:AL,Idade!$I:$I,"&lt;="&amp;EOMONTH(Idade!$I$3+360,0),Idade!$AW:$AW,Dados!$AV1)</f>
        <v>0</v>
      </c>
      <c r="AW94" s="15">
        <f>AVERAGEIFS(Idade!AL:AL,Idade!$I:$I,"&lt;="&amp;EOMONTH(Idade!$I$3+360,0),Idade!$AW:$AW,Dados!$AW1)</f>
        <v>0</v>
      </c>
      <c r="AX94" s="15">
        <f>AVERAGEIFS(Idade!AL:AL,Idade!$I:$I,"&lt;="&amp;EOMONTH(Idade!$I$3+360,0),Idade!$AW:$AW,Dados!$AX1)</f>
        <v>0</v>
      </c>
      <c r="AY94" s="15">
        <f>AVERAGEIFS(Idade!AL:AL,Idade!$I:$I,"&lt;="&amp;EOMONTH(Idade!$I$3+360,0),Idade!$AW:$AW,Dados!$AY1)</f>
        <v>0</v>
      </c>
      <c r="AZ94" s="15">
        <f>AVERAGEIFS(Idade!AL:AL,Idade!$I:$I,"&lt;="&amp;EOMONTH(Idade!$I$3+360,0),Idade!$AW:$AW,Dados!$AZ1)</f>
        <v>0</v>
      </c>
      <c r="BA94" s="15">
        <f>AVERAGEIFS(Idade!AL:AL,Idade!$I:$I,"&lt;="&amp;EOMONTH(Idade!$I$3+360,0),Idade!$AW:$AW,Dados!$BA1)</f>
        <v>0</v>
      </c>
      <c r="BB94" s="15">
        <f>AVERAGEIFS(Idade!AL:AL,Idade!$I:$I,"&lt;="&amp;EOMONTH(Idade!$I$3+360,0),Idade!$AW:$AW,Dados!$BB1)</f>
        <v>0</v>
      </c>
      <c r="BC94" s="15">
        <f>AVERAGEIFS(Idade!AL:AL,Idade!$I:$I,"&lt;="&amp;EOMONTH(Idade!$I$3+360,0),Idade!$AW:$AW,Dados!$BC1)</f>
        <v>0</v>
      </c>
      <c r="BD94" s="15" t="e">
        <f>AVERAGEIFS(Idade!AL:AL,Idade!$I:$I,"&lt;="&amp;EOMONTH(Idade!$I$3+360,0),Idade!$AW:$AW,Dados!$BD1)</f>
        <v>#DIV/0!</v>
      </c>
      <c r="BF94" s="15" t="e">
        <f>AVERAGEIFS(Idade!AL:AL,Idade!$I:$I,"&gt;="&amp;BF1,Idade!$I:$I,"&lt;="&amp;EOMONTH($BF1,0))</f>
        <v>#DIV/0!</v>
      </c>
      <c r="BG94" s="15" t="e">
        <f>AVERAGEIFS(Idade!AL:AL,Idade!$I:$I,"&gt;="&amp;BG1,Idade!$I:$I,"&lt;="&amp;EOMONTH($BG1,0))</f>
        <v>#DIV/0!</v>
      </c>
      <c r="BH94" s="15" t="e">
        <f>AVERAGEIFS(Idade!AL:AL,Idade!$I:$I,"&gt;="&amp;BH1,Idade!$I:$I,"&lt;="&amp;EOMONTH($BH1,0))</f>
        <v>#DIV/0!</v>
      </c>
      <c r="BI94" s="15" t="e">
        <f>AVERAGEIFS(Idade!AL:AL,Idade!$I:$I,"&gt;="&amp;BI1,Idade!$I:$I,"&lt;="&amp;EOMONTH($BI1,0))</f>
        <v>#DIV/0!</v>
      </c>
      <c r="BJ94" s="15" t="e">
        <f>AVERAGEIFS(Idade!AL:AL,Idade!$I:$I,"&gt;="&amp;BJ1,Idade!$I:$I,"&lt;="&amp;EOMONTH($BJ1,0))</f>
        <v>#DIV/0!</v>
      </c>
      <c r="BK94" s="15" t="e">
        <f>AVERAGEIFS(Idade!AL:AL,Idade!$I:$I,"&gt;="&amp;BK1,Idade!$I:$I,"&lt;="&amp;EOMONTH($BK1,0))</f>
        <v>#DIV/0!</v>
      </c>
      <c r="BL94" s="15" t="e">
        <f>AVERAGEIFS(Idade!AL:AL,Idade!$I:$I,"&gt;="&amp;BL1,Idade!$I:$I,"&lt;="&amp;EOMONTH($BL1,0))</f>
        <v>#DIV/0!</v>
      </c>
      <c r="BM94" s="15" t="e">
        <f>AVERAGEIFS(Idade!AL:AL,Idade!$I:$I,"&gt;="&amp;BM1,Idade!$I:$I,"&lt;="&amp;EOMONTH($BM1,0))</f>
        <v>#DIV/0!</v>
      </c>
      <c r="BN94" s="15" t="e">
        <f>AVERAGEIFS(Idade!AL:AL,Idade!$I:$I,"&gt;="&amp;BN1,Idade!$I:$I,"&lt;="&amp;EOMONTH($BN1,0))</f>
        <v>#DIV/0!</v>
      </c>
      <c r="BO94" s="15" t="e">
        <f>AVERAGEIFS(Idade!AL:AL,Idade!$I:$I,"&gt;="&amp;BO1,Idade!$I:$I,"&lt;="&amp;EOMONTH($BO1,0))</f>
        <v>#DIV/0!</v>
      </c>
      <c r="BP94" s="15" t="e">
        <f>AVERAGEIFS(Idade!AL:AL,Idade!$I:$I,"&gt;="&amp;BP1,Idade!$I:$I,"&lt;="&amp;EOMONTH($BP1,0))</f>
        <v>#DIV/0!</v>
      </c>
      <c r="BQ94" s="15" t="e">
        <f>AVERAGEIFS(Idade!AL:AL,Idade!$I:$I,"&gt;="&amp;BQ1,Idade!$I:$I,"&lt;="&amp;EOMONTH($BQ1,0))</f>
        <v>#DIV/0!</v>
      </c>
    </row>
    <row r="95" spans="1:69" outlineLevel="1" x14ac:dyDescent="0.15">
      <c r="A95" s="12" t="s">
        <v>52</v>
      </c>
      <c r="B95" s="14" t="str">
        <f>OvoTotal!AM2</f>
        <v>AAA 1 001</v>
      </c>
      <c r="C95" s="15">
        <f>AVERAGEIFS(Idade!AM:AM,Idade!$I:$I,"&lt;="&amp;EOMONTH(Idade!$I$3+360,0),Idade!$AW:$AW,Dados!$C1)</f>
        <v>0</v>
      </c>
      <c r="D95" s="15">
        <f>AVERAGEIFS(Idade!AM:AM,Idade!$I:$I,"&lt;="&amp;EOMONTH(Idade!$I$3+360,0),Idade!$AW:$AW,Dados!$D1)</f>
        <v>0</v>
      </c>
      <c r="E95" s="15">
        <f>AVERAGEIFS(Idade!AM:AM,Idade!$I:$I,"&lt;="&amp;EOMONTH(Idade!$I$3+360,0),Idade!$AW:$AW,Dados!$E1)</f>
        <v>0</v>
      </c>
      <c r="F95" s="15">
        <f>AVERAGEIFS(Idade!AM:AM,Idade!$I:$I,"&lt;="&amp;EOMONTH(Idade!$I$3+360,0),Idade!$AW:$AW,Dados!$F1)</f>
        <v>0</v>
      </c>
      <c r="G95" s="15">
        <f>AVERAGEIFS(Idade!AM:AM,Idade!$I:$I,"&lt;="&amp;EOMONTH(Idade!$I$3+360,0),Idade!$AW:$AW,Dados!$G1)</f>
        <v>0</v>
      </c>
      <c r="H95" s="15">
        <f>AVERAGEIFS(Idade!AM:AM,Idade!$I:$I,"&lt;="&amp;EOMONTH(Idade!$I$3+360,0),Idade!$AW:$AW,Dados!$H1)</f>
        <v>0</v>
      </c>
      <c r="I95" s="15">
        <f>AVERAGEIFS(Idade!AM:AM,Idade!$I:$I,"&lt;="&amp;EOMONTH(Idade!$I$3+360,0),Idade!$AW:$AW,Dados!$I1)</f>
        <v>0</v>
      </c>
      <c r="J95" s="15">
        <f>AVERAGEIFS(Idade!AM:AM,Idade!$I:$I,"&lt;="&amp;EOMONTH(Idade!$I$3+360,0),Idade!$AW:$AW,Dados!$J1)</f>
        <v>0</v>
      </c>
      <c r="K95" s="15">
        <f>AVERAGEIFS(Idade!AM:AM,Idade!$I:$I,"&lt;="&amp;EOMONTH(Idade!$I$3+360,0),Idade!$AW:$AW,Dados!$K1)</f>
        <v>0</v>
      </c>
      <c r="L95" s="15">
        <f>AVERAGEIFS(Idade!AM:AM,Idade!$I:$I,"&lt;="&amp;EOMONTH(Idade!$I$3+360,0),Idade!$AW:$AW,Dados!$L1)</f>
        <v>0</v>
      </c>
      <c r="M95" s="15">
        <f>AVERAGEIFS(Idade!AM:AM,Idade!$I:$I,"&lt;="&amp;EOMONTH(Idade!$I$3+360,0),Idade!$AW:$AW,Dados!$M1)</f>
        <v>0</v>
      </c>
      <c r="N95" s="15">
        <f>AVERAGEIFS(Idade!AM:AM,Idade!$I:$I,"&lt;="&amp;EOMONTH(Idade!$I$3+360,0),Idade!$AW:$AW,Dados!$N1)</f>
        <v>0</v>
      </c>
      <c r="O95" s="15">
        <f>AVERAGEIFS(Idade!AM:AM,Idade!$I:$I,"&lt;="&amp;EOMONTH(Idade!$I$3+360,0),Idade!$AW:$AW,Dados!$O1)</f>
        <v>0</v>
      </c>
      <c r="P95" s="15">
        <f>AVERAGEIFS(Idade!AM:AM,Idade!$I:$I,"&lt;="&amp;EOMONTH(Idade!$I$3+360,0),Idade!$AW:$AW,Dados!$P1)</f>
        <v>0</v>
      </c>
      <c r="Q95" s="15">
        <f>AVERAGEIFS(Idade!AM:AM,Idade!$I:$I,"&lt;="&amp;EOMONTH(Idade!$I$3+360,0),Idade!$AW:$AW,Dados!$Q1)</f>
        <v>0</v>
      </c>
      <c r="R95" s="15">
        <f>AVERAGEIFS(Idade!AM:AM,Idade!$I:$I,"&lt;="&amp;EOMONTH(Idade!$I$3+360,0),Idade!$AW:$AW,Dados!$R1)</f>
        <v>0</v>
      </c>
      <c r="S95" s="15">
        <f>AVERAGEIFS(Idade!AM:AM,Idade!$I:$I,"&lt;="&amp;EOMONTH(Idade!$I$3+360,0),Idade!$AW:$AW,Dados!$S1)</f>
        <v>0</v>
      </c>
      <c r="T95" s="15">
        <f>AVERAGEIFS(Idade!AM:AM,Idade!$I:$I,"&lt;="&amp;EOMONTH(Idade!$I$3+360,0),Idade!$AW:$AW,Dados!$T1)</f>
        <v>0</v>
      </c>
      <c r="U95" s="15">
        <f>AVERAGEIFS(Idade!AM:AM,Idade!$I:$I,"&lt;="&amp;EOMONTH(Idade!$I$3+360,0),Idade!$AW:$AW,Dados!$U1)</f>
        <v>0</v>
      </c>
      <c r="V95" s="15">
        <f>AVERAGEIFS(Idade!AM:AM,Idade!$I:$I,"&lt;="&amp;EOMONTH(Idade!$I$3+360,0),Idade!$AW:$AW,Dados!$V1)</f>
        <v>0</v>
      </c>
      <c r="W95" s="15">
        <f>AVERAGEIFS(Idade!AM:AM,Idade!$I:$I,"&lt;="&amp;EOMONTH(Idade!$I$3+360,0),Idade!$AW:$AW,Dados!$W1)</f>
        <v>0</v>
      </c>
      <c r="X95" s="15">
        <f>AVERAGEIFS(Idade!AM:AM,Idade!$I:$I,"&lt;="&amp;EOMONTH(Idade!$I$3+360,0),Idade!$AW:$AW,Dados!$X1)</f>
        <v>0</v>
      </c>
      <c r="Y95" s="15">
        <f>AVERAGEIFS(Idade!AM:AM,Idade!$I:$I,"&lt;="&amp;EOMONTH(Idade!$I$3+360,0),Idade!$AW:$AW,Dados!$Y1)</f>
        <v>0</v>
      </c>
      <c r="Z95" s="15">
        <f>AVERAGEIFS(Idade!AM:AM,Idade!$I:$I,"&lt;="&amp;EOMONTH(Idade!$I$3+360,0),Idade!$AW:$AW,Dados!$Z1)</f>
        <v>0</v>
      </c>
      <c r="AA95" s="15">
        <f>AVERAGEIFS(Idade!AM:AM,Idade!$I:$I,"&lt;="&amp;EOMONTH(Idade!$I$3+360,0),Idade!$AW:$AW,Dados!$AA1)</f>
        <v>0</v>
      </c>
      <c r="AB95" s="15">
        <f>AVERAGEIFS(Idade!AM:AM,Idade!$I:$I,"&lt;="&amp;EOMONTH(Idade!$I$3+360,0),Idade!$AW:$AW,Dados!$AB1)</f>
        <v>0</v>
      </c>
      <c r="AC95" s="15">
        <f>AVERAGEIFS(Idade!AM:AM,Idade!$I:$I,"&lt;="&amp;EOMONTH(Idade!$I$3+360,0),Idade!$AW:$AW,Dados!$AC1)</f>
        <v>0</v>
      </c>
      <c r="AD95" s="15">
        <f>AVERAGEIFS(Idade!AM:AM,Idade!$I:$I,"&lt;="&amp;EOMONTH(Idade!$I$3+360,0),Idade!$AW:$AW,Dados!$AD1)</f>
        <v>0</v>
      </c>
      <c r="AE95" s="15">
        <f>AVERAGEIFS(Idade!AM:AM,Idade!$I:$I,"&lt;="&amp;EOMONTH(Idade!$I$3+360,0),Idade!$AW:$AW,Dados!$AE1)</f>
        <v>0</v>
      </c>
      <c r="AF95" s="15">
        <f>AVERAGEIFS(Idade!AM:AM,Idade!$I:$I,"&lt;="&amp;EOMONTH(Idade!$I$3+360,0),Idade!$AW:$AW,Dados!$AF1)</f>
        <v>0</v>
      </c>
      <c r="AG95" s="15">
        <f>AVERAGEIFS(Idade!AM:AM,Idade!$I:$I,"&lt;="&amp;EOMONTH(Idade!$I$3+360,0),Idade!$AW:$AW,Dados!$AG1)</f>
        <v>0</v>
      </c>
      <c r="AH95" s="15">
        <f>AVERAGEIFS(Idade!AM:AM,Idade!$I:$I,"&lt;="&amp;EOMONTH(Idade!$I$3+360,0),Idade!$AW:$AW,Dados!$AH1)</f>
        <v>0</v>
      </c>
      <c r="AI95" s="15">
        <f>AVERAGEIFS(Idade!AM:AM,Idade!$I:$I,"&lt;="&amp;EOMONTH(Idade!$I$3+360,0),Idade!$AW:$AW,Dados!$AI1)</f>
        <v>0</v>
      </c>
      <c r="AJ95" s="15">
        <f>AVERAGEIFS(Idade!AM:AM,Idade!$I:$I,"&lt;="&amp;EOMONTH(Idade!$I$3+360,0),Idade!$AW:$AW,Dados!$AJ1)</f>
        <v>0</v>
      </c>
      <c r="AK95" s="33">
        <f>AVERAGEIFS(Idade!AM:AM,Idade!$I:$I,"&lt;="&amp;EOMONTH(Idade!$I$3+360,0),Idade!$AW:$AW,Dados!$AK1)</f>
        <v>0</v>
      </c>
      <c r="AL95" s="15">
        <f>AVERAGEIFS(Idade!AM:AM,Idade!$I:$I,"&lt;="&amp;EOMONTH(Idade!$I$3+360,0),Idade!$AW:$AW,Dados!$AL1)</f>
        <v>0</v>
      </c>
      <c r="AM95" s="15">
        <f>AVERAGEIFS(Idade!AM:AM,Idade!$I:$I,"&lt;="&amp;EOMONTH(Idade!$I$3+360,0),Idade!$AW:$AW,Dados!$AM1)</f>
        <v>0</v>
      </c>
      <c r="AN95" s="15">
        <f>AVERAGEIFS(Idade!AM:AM,Idade!$I:$I,"&lt;="&amp;EOMONTH(Idade!$I$3+360,0),Idade!$AW:$AW,Dados!$AN1)</f>
        <v>0</v>
      </c>
      <c r="AO95" s="15">
        <f>AVERAGEIFS(Idade!AM:AM,Idade!$I:$I,"&lt;="&amp;EOMONTH(Idade!$I$3+360,0),Idade!$AW:$AW,Dados!$AO1)</f>
        <v>0</v>
      </c>
      <c r="AP95" s="15">
        <f>AVERAGEIFS(Idade!AM:AM,Idade!$I:$I,"&lt;="&amp;EOMONTH(Idade!$I$3+360,0),Idade!$AW:$AW,Dados!$AP1)</f>
        <v>0</v>
      </c>
      <c r="AQ95" s="33">
        <f>AVERAGEIFS(Idade!AM:AM,Idade!$I:$I,"&lt;="&amp;EOMONTH(Idade!$I$3+360,0),Idade!$AW:$AW,Dados!$AQ1)</f>
        <v>0</v>
      </c>
      <c r="AR95" s="15">
        <f>AVERAGEIFS(Idade!AM:AM,Idade!$I:$I,"&lt;="&amp;EOMONTH(Idade!$I$3+360,0),Idade!$AW:$AW,Dados!$AR1)</f>
        <v>0</v>
      </c>
      <c r="AS95" s="15">
        <f>AVERAGEIFS(Idade!AM:AM,Idade!$I:$I,"&lt;="&amp;EOMONTH(Idade!$I$3+360,0),Idade!$AW:$AW,Dados!$AS1)</f>
        <v>0</v>
      </c>
      <c r="AT95" s="15">
        <f>AVERAGEIFS(Idade!AM:AM,Idade!$I:$I,"&lt;="&amp;EOMONTH(Idade!$I$3+360,0),Idade!$AW:$AW,Dados!$AT1)</f>
        <v>0</v>
      </c>
      <c r="AU95" s="15">
        <f>AVERAGEIFS(Idade!AM:AM,Idade!$I:$I,"&lt;="&amp;EOMONTH(Idade!$I$3+360,0),Idade!$AW:$AW,Dados!$AU1)</f>
        <v>0</v>
      </c>
      <c r="AV95" s="15">
        <f>AVERAGEIFS(Idade!AM:AM,Idade!$I:$I,"&lt;="&amp;EOMONTH(Idade!$I$3+360,0),Idade!$AW:$AW,Dados!$AV1)</f>
        <v>0</v>
      </c>
      <c r="AW95" s="15">
        <f>AVERAGEIFS(Idade!AM:AM,Idade!$I:$I,"&lt;="&amp;EOMONTH(Idade!$I$3+360,0),Idade!$AW:$AW,Dados!$AW1)</f>
        <v>0</v>
      </c>
      <c r="AX95" s="15">
        <f>AVERAGEIFS(Idade!AM:AM,Idade!$I:$I,"&lt;="&amp;EOMONTH(Idade!$I$3+360,0),Idade!$AW:$AW,Dados!$AX1)</f>
        <v>0</v>
      </c>
      <c r="AY95" s="15">
        <f>AVERAGEIFS(Idade!AM:AM,Idade!$I:$I,"&lt;="&amp;EOMONTH(Idade!$I$3+360,0),Idade!$AW:$AW,Dados!$AY1)</f>
        <v>0</v>
      </c>
      <c r="AZ95" s="15">
        <f>AVERAGEIFS(Idade!AM:AM,Idade!$I:$I,"&lt;="&amp;EOMONTH(Idade!$I$3+360,0),Idade!$AW:$AW,Dados!$AZ1)</f>
        <v>0</v>
      </c>
      <c r="BA95" s="15">
        <f>AVERAGEIFS(Idade!AM:AM,Idade!$I:$I,"&lt;="&amp;EOMONTH(Idade!$I$3+360,0),Idade!$AW:$AW,Dados!$BA1)</f>
        <v>0</v>
      </c>
      <c r="BB95" s="15">
        <f>AVERAGEIFS(Idade!AM:AM,Idade!$I:$I,"&lt;="&amp;EOMONTH(Idade!$I$3+360,0),Idade!$AW:$AW,Dados!$BB1)</f>
        <v>0</v>
      </c>
      <c r="BC95" s="15">
        <f>AVERAGEIFS(Idade!AM:AM,Idade!$I:$I,"&lt;="&amp;EOMONTH(Idade!$I$3+360,0),Idade!$AW:$AW,Dados!$BC1)</f>
        <v>0</v>
      </c>
      <c r="BD95" s="15" t="e">
        <f>AVERAGEIFS(Idade!AM:AM,Idade!$I:$I,"&lt;="&amp;EOMONTH(Idade!$I$3+360,0),Idade!$AW:$AW,Dados!$BD1)</f>
        <v>#DIV/0!</v>
      </c>
      <c r="BF95" s="15" t="e">
        <f>AVERAGEIFS(Idade!AM:AM,Idade!$I:$I,"&gt;="&amp;BF1,Idade!$I:$I,"&lt;="&amp;EOMONTH($BF1,0))</f>
        <v>#DIV/0!</v>
      </c>
      <c r="BG95" s="15" t="e">
        <f>AVERAGEIFS(Idade!AM:AM,Idade!$I:$I,"&gt;="&amp;BG1,Idade!$I:$I,"&lt;="&amp;EOMONTH($BG1,0))</f>
        <v>#DIV/0!</v>
      </c>
      <c r="BH95" s="15" t="e">
        <f>AVERAGEIFS(Idade!AM:AM,Idade!$I:$I,"&gt;="&amp;BH1,Idade!$I:$I,"&lt;="&amp;EOMONTH($BH1,0))</f>
        <v>#DIV/0!</v>
      </c>
      <c r="BI95" s="15" t="e">
        <f>AVERAGEIFS(Idade!AM:AM,Idade!$I:$I,"&gt;="&amp;BI1,Idade!$I:$I,"&lt;="&amp;EOMONTH($BI1,0))</f>
        <v>#DIV/0!</v>
      </c>
      <c r="BJ95" s="15" t="e">
        <f>AVERAGEIFS(Idade!AM:AM,Idade!$I:$I,"&gt;="&amp;BJ1,Idade!$I:$I,"&lt;="&amp;EOMONTH($BJ1,0))</f>
        <v>#DIV/0!</v>
      </c>
      <c r="BK95" s="15" t="e">
        <f>AVERAGEIFS(Idade!AM:AM,Idade!$I:$I,"&gt;="&amp;BK1,Idade!$I:$I,"&lt;="&amp;EOMONTH($BK1,0))</f>
        <v>#DIV/0!</v>
      </c>
      <c r="BL95" s="15" t="e">
        <f>AVERAGEIFS(Idade!AM:AM,Idade!$I:$I,"&gt;="&amp;BL1,Idade!$I:$I,"&lt;="&amp;EOMONTH($BL1,0))</f>
        <v>#DIV/0!</v>
      </c>
      <c r="BM95" s="15" t="e">
        <f>AVERAGEIFS(Idade!AM:AM,Idade!$I:$I,"&gt;="&amp;BM1,Idade!$I:$I,"&lt;="&amp;EOMONTH($BM1,0))</f>
        <v>#DIV/0!</v>
      </c>
      <c r="BN95" s="15" t="e">
        <f>AVERAGEIFS(Idade!AM:AM,Idade!$I:$I,"&gt;="&amp;BN1,Idade!$I:$I,"&lt;="&amp;EOMONTH($BN1,0))</f>
        <v>#DIV/0!</v>
      </c>
      <c r="BO95" s="15" t="e">
        <f>AVERAGEIFS(Idade!AM:AM,Idade!$I:$I,"&gt;="&amp;BO1,Idade!$I:$I,"&lt;="&amp;EOMONTH($BO1,0))</f>
        <v>#DIV/0!</v>
      </c>
      <c r="BP95" s="15" t="e">
        <f>AVERAGEIFS(Idade!AM:AM,Idade!$I:$I,"&gt;="&amp;BP1,Idade!$I:$I,"&lt;="&amp;EOMONTH($BP1,0))</f>
        <v>#DIV/0!</v>
      </c>
      <c r="BQ95" s="15" t="e">
        <f>AVERAGEIFS(Idade!AM:AM,Idade!$I:$I,"&gt;="&amp;BQ1,Idade!$I:$I,"&lt;="&amp;EOMONTH($BQ1,0))</f>
        <v>#DIV/0!</v>
      </c>
    </row>
    <row r="96" spans="1:69" outlineLevel="1" x14ac:dyDescent="0.15">
      <c r="A96" s="12" t="s">
        <v>52</v>
      </c>
      <c r="B96" s="14" t="str">
        <f>OvoTotal!AN2</f>
        <v>AAA 1 001</v>
      </c>
      <c r="C96" s="15">
        <f>AVERAGEIFS(Idade!AN:AN,Idade!$I:$I,"&lt;="&amp;EOMONTH(Idade!$I$3+360,0),Idade!$AW:$AW,Dados!$C1)</f>
        <v>0</v>
      </c>
      <c r="D96" s="15">
        <f>AVERAGEIFS(Idade!AN:AN,Idade!$I:$I,"&lt;="&amp;EOMONTH(Idade!$I$3+360,0),Idade!$AW:$AW,Dados!$D1)</f>
        <v>0</v>
      </c>
      <c r="E96" s="15">
        <f>AVERAGEIFS(Idade!AN:AN,Idade!$I:$I,"&lt;="&amp;EOMONTH(Idade!$I$3+360,0),Idade!$AW:$AW,Dados!$E1)</f>
        <v>0</v>
      </c>
      <c r="F96" s="15">
        <f>AVERAGEIFS(Idade!AN:AN,Idade!$I:$I,"&lt;="&amp;EOMONTH(Idade!$I$3+360,0),Idade!$AW:$AW,Dados!$F1)</f>
        <v>0</v>
      </c>
      <c r="G96" s="15">
        <f>AVERAGEIFS(Idade!AN:AN,Idade!$I:$I,"&lt;="&amp;EOMONTH(Idade!$I$3+360,0),Idade!$AW:$AW,Dados!$G1)</f>
        <v>0</v>
      </c>
      <c r="H96" s="15">
        <f>AVERAGEIFS(Idade!AN:AN,Idade!$I:$I,"&lt;="&amp;EOMONTH(Idade!$I$3+360,0),Idade!$AW:$AW,Dados!$H1)</f>
        <v>0</v>
      </c>
      <c r="I96" s="15">
        <f>AVERAGEIFS(Idade!AN:AN,Idade!$I:$I,"&lt;="&amp;EOMONTH(Idade!$I$3+360,0),Idade!$AW:$AW,Dados!$I1)</f>
        <v>0</v>
      </c>
      <c r="J96" s="15">
        <f>AVERAGEIFS(Idade!AN:AN,Idade!$I:$I,"&lt;="&amp;EOMONTH(Idade!$I$3+360,0),Idade!$AW:$AW,Dados!$J1)</f>
        <v>0</v>
      </c>
      <c r="K96" s="15">
        <f>AVERAGEIFS(Idade!AN:AN,Idade!$I:$I,"&lt;="&amp;EOMONTH(Idade!$I$3+360,0),Idade!$AW:$AW,Dados!$K1)</f>
        <v>0</v>
      </c>
      <c r="L96" s="15">
        <f>AVERAGEIFS(Idade!AN:AN,Idade!$I:$I,"&lt;="&amp;EOMONTH(Idade!$I$3+360,0),Idade!$AW:$AW,Dados!$L1)</f>
        <v>0</v>
      </c>
      <c r="M96" s="15">
        <f>AVERAGEIFS(Idade!AN:AN,Idade!$I:$I,"&lt;="&amp;EOMONTH(Idade!$I$3+360,0),Idade!$AW:$AW,Dados!$M1)</f>
        <v>0</v>
      </c>
      <c r="N96" s="15">
        <f>AVERAGEIFS(Idade!AN:AN,Idade!$I:$I,"&lt;="&amp;EOMONTH(Idade!$I$3+360,0),Idade!$AW:$AW,Dados!$N1)</f>
        <v>0</v>
      </c>
      <c r="O96" s="15">
        <f>AVERAGEIFS(Idade!AN:AN,Idade!$I:$I,"&lt;="&amp;EOMONTH(Idade!$I$3+360,0),Idade!$AW:$AW,Dados!$O1)</f>
        <v>0</v>
      </c>
      <c r="P96" s="15">
        <f>AVERAGEIFS(Idade!AN:AN,Idade!$I:$I,"&lt;="&amp;EOMONTH(Idade!$I$3+360,0),Idade!$AW:$AW,Dados!$P1)</f>
        <v>0</v>
      </c>
      <c r="Q96" s="15">
        <f>AVERAGEIFS(Idade!AN:AN,Idade!$I:$I,"&lt;="&amp;EOMONTH(Idade!$I$3+360,0),Idade!$AW:$AW,Dados!$Q1)</f>
        <v>0</v>
      </c>
      <c r="R96" s="15">
        <f>AVERAGEIFS(Idade!AN:AN,Idade!$I:$I,"&lt;="&amp;EOMONTH(Idade!$I$3+360,0),Idade!$AW:$AW,Dados!$R1)</f>
        <v>0</v>
      </c>
      <c r="S96" s="15">
        <f>AVERAGEIFS(Idade!AN:AN,Idade!$I:$I,"&lt;="&amp;EOMONTH(Idade!$I$3+360,0),Idade!$AW:$AW,Dados!$S1)</f>
        <v>0</v>
      </c>
      <c r="T96" s="15">
        <f>AVERAGEIFS(Idade!AN:AN,Idade!$I:$I,"&lt;="&amp;EOMONTH(Idade!$I$3+360,0),Idade!$AW:$AW,Dados!$T1)</f>
        <v>0</v>
      </c>
      <c r="U96" s="15">
        <f>AVERAGEIFS(Idade!AN:AN,Idade!$I:$I,"&lt;="&amp;EOMONTH(Idade!$I$3+360,0),Idade!$AW:$AW,Dados!$U1)</f>
        <v>0</v>
      </c>
      <c r="V96" s="15">
        <f>AVERAGEIFS(Idade!AN:AN,Idade!$I:$I,"&lt;="&amp;EOMONTH(Idade!$I$3+360,0),Idade!$AW:$AW,Dados!$V1)</f>
        <v>0</v>
      </c>
      <c r="W96" s="15">
        <f>AVERAGEIFS(Idade!AN:AN,Idade!$I:$I,"&lt;="&amp;EOMONTH(Idade!$I$3+360,0),Idade!$AW:$AW,Dados!$W1)</f>
        <v>0</v>
      </c>
      <c r="X96" s="15">
        <f>AVERAGEIFS(Idade!AN:AN,Idade!$I:$I,"&lt;="&amp;EOMONTH(Idade!$I$3+360,0),Idade!$AW:$AW,Dados!$X1)</f>
        <v>0</v>
      </c>
      <c r="Y96" s="15">
        <f>AVERAGEIFS(Idade!AN:AN,Idade!$I:$I,"&lt;="&amp;EOMONTH(Idade!$I$3+360,0),Idade!$AW:$AW,Dados!$Y1)</f>
        <v>0</v>
      </c>
      <c r="Z96" s="15">
        <f>AVERAGEIFS(Idade!AN:AN,Idade!$I:$I,"&lt;="&amp;EOMONTH(Idade!$I$3+360,0),Idade!$AW:$AW,Dados!$Z1)</f>
        <v>0</v>
      </c>
      <c r="AA96" s="15">
        <f>AVERAGEIFS(Idade!AN:AN,Idade!$I:$I,"&lt;="&amp;EOMONTH(Idade!$I$3+360,0),Idade!$AW:$AW,Dados!$AA1)</f>
        <v>0</v>
      </c>
      <c r="AB96" s="15">
        <f>AVERAGEIFS(Idade!AN:AN,Idade!$I:$I,"&lt;="&amp;EOMONTH(Idade!$I$3+360,0),Idade!$AW:$AW,Dados!$AB1)</f>
        <v>0</v>
      </c>
      <c r="AC96" s="15">
        <f>AVERAGEIFS(Idade!AN:AN,Idade!$I:$I,"&lt;="&amp;EOMONTH(Idade!$I$3+360,0),Idade!$AW:$AW,Dados!$AC1)</f>
        <v>0</v>
      </c>
      <c r="AD96" s="15">
        <f>AVERAGEIFS(Idade!AN:AN,Idade!$I:$I,"&lt;="&amp;EOMONTH(Idade!$I$3+360,0),Idade!$AW:$AW,Dados!$AD1)</f>
        <v>0</v>
      </c>
      <c r="AE96" s="15">
        <f>AVERAGEIFS(Idade!AN:AN,Idade!$I:$I,"&lt;="&amp;EOMONTH(Idade!$I$3+360,0),Idade!$AW:$AW,Dados!$AE1)</f>
        <v>0</v>
      </c>
      <c r="AF96" s="15">
        <f>AVERAGEIFS(Idade!AN:AN,Idade!$I:$I,"&lt;="&amp;EOMONTH(Idade!$I$3+360,0),Idade!$AW:$AW,Dados!$AF1)</f>
        <v>0</v>
      </c>
      <c r="AG96" s="15">
        <f>AVERAGEIFS(Idade!AN:AN,Idade!$I:$I,"&lt;="&amp;EOMONTH(Idade!$I$3+360,0),Idade!$AW:$AW,Dados!$AG1)</f>
        <v>0</v>
      </c>
      <c r="AH96" s="15">
        <f>AVERAGEIFS(Idade!AN:AN,Idade!$I:$I,"&lt;="&amp;EOMONTH(Idade!$I$3+360,0),Idade!$AW:$AW,Dados!$AH1)</f>
        <v>0</v>
      </c>
      <c r="AI96" s="15">
        <f>AVERAGEIFS(Idade!AN:AN,Idade!$I:$I,"&lt;="&amp;EOMONTH(Idade!$I$3+360,0),Idade!$AW:$AW,Dados!$AI1)</f>
        <v>0</v>
      </c>
      <c r="AJ96" s="15">
        <f>AVERAGEIFS(Idade!AN:AN,Idade!$I:$I,"&lt;="&amp;EOMONTH(Idade!$I$3+360,0),Idade!$AW:$AW,Dados!$AJ1)</f>
        <v>0</v>
      </c>
      <c r="AK96" s="33">
        <f>AVERAGEIFS(Idade!AN:AN,Idade!$I:$I,"&lt;="&amp;EOMONTH(Idade!$I$3+360,0),Idade!$AW:$AW,Dados!$AK1)</f>
        <v>0</v>
      </c>
      <c r="AL96" s="15">
        <f>AVERAGEIFS(Idade!AN:AN,Idade!$I:$I,"&lt;="&amp;EOMONTH(Idade!$I$3+360,0),Idade!$AW:$AW,Dados!$AL1)</f>
        <v>0</v>
      </c>
      <c r="AM96" s="15">
        <f>AVERAGEIFS(Idade!AN:AN,Idade!$I:$I,"&lt;="&amp;EOMONTH(Idade!$I$3+360,0),Idade!$AW:$AW,Dados!$AM1)</f>
        <v>0</v>
      </c>
      <c r="AN96" s="15">
        <f>AVERAGEIFS(Idade!AN:AN,Idade!$I:$I,"&lt;="&amp;EOMONTH(Idade!$I$3+360,0),Idade!$AW:$AW,Dados!$AN1)</f>
        <v>0</v>
      </c>
      <c r="AO96" s="15">
        <f>AVERAGEIFS(Idade!AN:AN,Idade!$I:$I,"&lt;="&amp;EOMONTH(Idade!$I$3+360,0),Idade!$AW:$AW,Dados!$AO1)</f>
        <v>0</v>
      </c>
      <c r="AP96" s="15">
        <f>AVERAGEIFS(Idade!AN:AN,Idade!$I:$I,"&lt;="&amp;EOMONTH(Idade!$I$3+360,0),Idade!$AW:$AW,Dados!$AP1)</f>
        <v>0</v>
      </c>
      <c r="AQ96" s="33">
        <f>AVERAGEIFS(Idade!AN:AN,Idade!$I:$I,"&lt;="&amp;EOMONTH(Idade!$I$3+360,0),Idade!$AW:$AW,Dados!$AQ1)</f>
        <v>0</v>
      </c>
      <c r="AR96" s="15">
        <f>AVERAGEIFS(Idade!AN:AN,Idade!$I:$I,"&lt;="&amp;EOMONTH(Idade!$I$3+360,0),Idade!$AW:$AW,Dados!$AR1)</f>
        <v>0</v>
      </c>
      <c r="AS96" s="15">
        <f>AVERAGEIFS(Idade!AN:AN,Idade!$I:$I,"&lt;="&amp;EOMONTH(Idade!$I$3+360,0),Idade!$AW:$AW,Dados!$AS1)</f>
        <v>0</v>
      </c>
      <c r="AT96" s="15">
        <f>AVERAGEIFS(Idade!AN:AN,Idade!$I:$I,"&lt;="&amp;EOMONTH(Idade!$I$3+360,0),Idade!$AW:$AW,Dados!$AT1)</f>
        <v>0</v>
      </c>
      <c r="AU96" s="15">
        <f>AVERAGEIFS(Idade!AN:AN,Idade!$I:$I,"&lt;="&amp;EOMONTH(Idade!$I$3+360,0),Idade!$AW:$AW,Dados!$AU1)</f>
        <v>0</v>
      </c>
      <c r="AV96" s="15">
        <f>AVERAGEIFS(Idade!AN:AN,Idade!$I:$I,"&lt;="&amp;EOMONTH(Idade!$I$3+360,0),Idade!$AW:$AW,Dados!$AV1)</f>
        <v>0</v>
      </c>
      <c r="AW96" s="15">
        <f>AVERAGEIFS(Idade!AN:AN,Idade!$I:$I,"&lt;="&amp;EOMONTH(Idade!$I$3+360,0),Idade!$AW:$AW,Dados!$AW1)</f>
        <v>0</v>
      </c>
      <c r="AX96" s="15">
        <f>AVERAGEIFS(Idade!AN:AN,Idade!$I:$I,"&lt;="&amp;EOMONTH(Idade!$I$3+360,0),Idade!$AW:$AW,Dados!$AX1)</f>
        <v>0</v>
      </c>
      <c r="AY96" s="15">
        <f>AVERAGEIFS(Idade!AN:AN,Idade!$I:$I,"&lt;="&amp;EOMONTH(Idade!$I$3+360,0),Idade!$AW:$AW,Dados!$AY1)</f>
        <v>0</v>
      </c>
      <c r="AZ96" s="15">
        <f>AVERAGEIFS(Idade!AN:AN,Idade!$I:$I,"&lt;="&amp;EOMONTH(Idade!$I$3+360,0),Idade!$AW:$AW,Dados!$AZ1)</f>
        <v>0</v>
      </c>
      <c r="BA96" s="15">
        <f>AVERAGEIFS(Idade!AN:AN,Idade!$I:$I,"&lt;="&amp;EOMONTH(Idade!$I$3+360,0),Idade!$AW:$AW,Dados!$BA1)</f>
        <v>0</v>
      </c>
      <c r="BB96" s="15">
        <f>AVERAGEIFS(Idade!AN:AN,Idade!$I:$I,"&lt;="&amp;EOMONTH(Idade!$I$3+360,0),Idade!$AW:$AW,Dados!$BB1)</f>
        <v>0</v>
      </c>
      <c r="BC96" s="15">
        <f>AVERAGEIFS(Idade!AN:AN,Idade!$I:$I,"&lt;="&amp;EOMONTH(Idade!$I$3+360,0),Idade!$AW:$AW,Dados!$BC1)</f>
        <v>0</v>
      </c>
      <c r="BD96" s="15" t="e">
        <f>AVERAGEIFS(Idade!AN:AN,Idade!$I:$I,"&lt;="&amp;EOMONTH(Idade!$I$3+360,0),Idade!$AW:$AW,Dados!$BD1)</f>
        <v>#DIV/0!</v>
      </c>
      <c r="BF96" s="15" t="e">
        <f>AVERAGEIFS(Idade!AN:AN,Idade!$I:$I,"&gt;="&amp;BF1,Idade!$I:$I,"&lt;="&amp;EOMONTH($BF1,0))</f>
        <v>#DIV/0!</v>
      </c>
      <c r="BG96" s="15" t="e">
        <f>AVERAGEIFS(Idade!AN:AN,Idade!$I:$I,"&gt;="&amp;BG1,Idade!$I:$I,"&lt;="&amp;EOMONTH($BG1,0))</f>
        <v>#DIV/0!</v>
      </c>
      <c r="BH96" s="15" t="e">
        <f>AVERAGEIFS(Idade!AN:AN,Idade!$I:$I,"&gt;="&amp;BH1,Idade!$I:$I,"&lt;="&amp;EOMONTH($BH1,0))</f>
        <v>#DIV/0!</v>
      </c>
      <c r="BI96" s="15" t="e">
        <f>AVERAGEIFS(Idade!AN:AN,Idade!$I:$I,"&gt;="&amp;BI1,Idade!$I:$I,"&lt;="&amp;EOMONTH($BI1,0))</f>
        <v>#DIV/0!</v>
      </c>
      <c r="BJ96" s="15" t="e">
        <f>AVERAGEIFS(Idade!AN:AN,Idade!$I:$I,"&gt;="&amp;BJ1,Idade!$I:$I,"&lt;="&amp;EOMONTH($BJ1,0))</f>
        <v>#DIV/0!</v>
      </c>
      <c r="BK96" s="15" t="e">
        <f>AVERAGEIFS(Idade!AN:AN,Idade!$I:$I,"&gt;="&amp;BK1,Idade!$I:$I,"&lt;="&amp;EOMONTH($BK1,0))</f>
        <v>#DIV/0!</v>
      </c>
      <c r="BL96" s="15" t="e">
        <f>AVERAGEIFS(Idade!AN:AN,Idade!$I:$I,"&gt;="&amp;BL1,Idade!$I:$I,"&lt;="&amp;EOMONTH($BL1,0))</f>
        <v>#DIV/0!</v>
      </c>
      <c r="BM96" s="15" t="e">
        <f>AVERAGEIFS(Idade!AN:AN,Idade!$I:$I,"&gt;="&amp;BM1,Idade!$I:$I,"&lt;="&amp;EOMONTH($BM1,0))</f>
        <v>#DIV/0!</v>
      </c>
      <c r="BN96" s="15" t="e">
        <f>AVERAGEIFS(Idade!AN:AN,Idade!$I:$I,"&gt;="&amp;BN1,Idade!$I:$I,"&lt;="&amp;EOMONTH($BN1,0))</f>
        <v>#DIV/0!</v>
      </c>
      <c r="BO96" s="15" t="e">
        <f>AVERAGEIFS(Idade!AN:AN,Idade!$I:$I,"&gt;="&amp;BO1,Idade!$I:$I,"&lt;="&amp;EOMONTH($BO1,0))</f>
        <v>#DIV/0!</v>
      </c>
      <c r="BP96" s="15" t="e">
        <f>AVERAGEIFS(Idade!AN:AN,Idade!$I:$I,"&gt;="&amp;BP1,Idade!$I:$I,"&lt;="&amp;EOMONTH($BP1,0))</f>
        <v>#DIV/0!</v>
      </c>
      <c r="BQ96" s="15" t="e">
        <f>AVERAGEIFS(Idade!AN:AN,Idade!$I:$I,"&gt;="&amp;BQ1,Idade!$I:$I,"&lt;="&amp;EOMONTH($BQ1,0))</f>
        <v>#DIV/0!</v>
      </c>
    </row>
    <row r="97" spans="1:69" x14ac:dyDescent="0.15">
      <c r="A97" s="12" t="s">
        <v>52</v>
      </c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33"/>
      <c r="AL97" s="15"/>
      <c r="AM97" s="15"/>
      <c r="AN97" s="15"/>
      <c r="AO97" s="15"/>
      <c r="AP97" s="15"/>
      <c r="AQ97" s="33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</row>
    <row r="98" spans="1:69" outlineLevel="1" x14ac:dyDescent="0.15">
      <c r="A98" s="12" t="s">
        <v>112</v>
      </c>
      <c r="B98" s="14" t="str">
        <f>OvoTotal!J2</f>
        <v>SJ F1 A 221 R</v>
      </c>
      <c r="C98" s="15">
        <f>DadoEntr!D3</f>
        <v>122928</v>
      </c>
      <c r="D98" s="15">
        <f>DadoEntr!D4</f>
        <v>253512</v>
      </c>
      <c r="E98" s="15">
        <f>DadoEntr!D5</f>
        <v>231168</v>
      </c>
      <c r="F98" s="15">
        <f>DadoEntr!D6</f>
        <v>288480</v>
      </c>
      <c r="G98" s="15">
        <f>DadoEntr!D7</f>
        <v>242244</v>
      </c>
      <c r="H98" s="15">
        <f>DadoEntr!D8</f>
        <v>254028</v>
      </c>
      <c r="I98" s="15">
        <f>DadoEntr!D9</f>
        <v>238476</v>
      </c>
      <c r="J98" s="15">
        <f>DadoEntr!D10</f>
        <v>251784</v>
      </c>
      <c r="K98" s="15">
        <f>DadoEntr!D11</f>
        <v>245460</v>
      </c>
      <c r="L98" s="15">
        <f>DadoEntr!D12</f>
        <v>211618</v>
      </c>
      <c r="M98" s="15">
        <f>DadoEntr!D13</f>
        <v>230304</v>
      </c>
      <c r="N98" s="15">
        <f>DadoEntr!D14</f>
        <v>224796</v>
      </c>
      <c r="O98" s="15">
        <f>DadoEntr!D15</f>
        <v>216804</v>
      </c>
      <c r="P98" s="15">
        <f>DadoEntr!D16</f>
        <v>212436</v>
      </c>
      <c r="Q98" s="15">
        <f>DadoEntr!D17</f>
        <v>203700</v>
      </c>
      <c r="R98" s="15">
        <f>DadoEntr!D18</f>
        <v>197400</v>
      </c>
      <c r="S98" s="15">
        <f>DadoEntr!D19</f>
        <v>186095</v>
      </c>
      <c r="T98" s="15">
        <f>DadoEntr!D20</f>
        <v>179424</v>
      </c>
      <c r="U98" s="15">
        <f>DadoEntr!D21</f>
        <v>178416</v>
      </c>
      <c r="V98" s="15">
        <f>DadoEntr!D22</f>
        <v>172704</v>
      </c>
      <c r="W98" s="15">
        <f>DadoEntr!D23</f>
        <v>162036</v>
      </c>
      <c r="X98" s="15">
        <f>DadoEntr!D24</f>
        <v>149856</v>
      </c>
      <c r="Y98" s="15">
        <f>DadoEntr!D25</f>
        <v>145572</v>
      </c>
      <c r="Z98" s="15">
        <f>DadoEntr!D26</f>
        <v>135156</v>
      </c>
      <c r="AA98" s="15">
        <f>DadoEntr!D27</f>
        <v>128780</v>
      </c>
      <c r="AB98" s="15">
        <f>DadoEntr!D28</f>
        <v>118188</v>
      </c>
      <c r="AC98" s="15">
        <f>DadoEntr!D29</f>
        <v>114576</v>
      </c>
      <c r="AD98" s="15">
        <f>DadoEntr!D30</f>
        <v>101304</v>
      </c>
      <c r="AE98" s="15">
        <f>DadoEntr!D31</f>
        <v>96348</v>
      </c>
      <c r="AF98" s="15">
        <f>DadoEntr!D32</f>
        <v>0</v>
      </c>
      <c r="AG98" s="15">
        <f>DadoEntr!D33</f>
        <v>0</v>
      </c>
      <c r="AH98" s="15">
        <f>DadoEntr!D34</f>
        <v>0</v>
      </c>
      <c r="AI98" s="15">
        <f>DadoEntr!D35</f>
        <v>0</v>
      </c>
      <c r="AJ98" s="15">
        <f>DadoEntr!D36</f>
        <v>0</v>
      </c>
      <c r="AK98" s="33">
        <f>DadoEntr!D37</f>
        <v>0</v>
      </c>
      <c r="AL98" s="15">
        <f>DadoEntr!D38</f>
        <v>0</v>
      </c>
      <c r="AM98" s="15">
        <f>DadoEntr!D39</f>
        <v>0</v>
      </c>
      <c r="AN98" s="15">
        <f>DadoEntr!D40</f>
        <v>0</v>
      </c>
      <c r="AO98" s="15">
        <f>DadoEntr!D41</f>
        <v>0</v>
      </c>
      <c r="AP98" s="15">
        <f>DadoEntr!D42</f>
        <v>0</v>
      </c>
      <c r="AQ98" s="33">
        <f>DadoEntr!D43</f>
        <v>0</v>
      </c>
      <c r="AR98" s="15">
        <f>DadoEntr!D44</f>
        <v>0</v>
      </c>
      <c r="AS98" s="15">
        <f>DadoEntr!D45</f>
        <v>0</v>
      </c>
      <c r="AT98" s="15">
        <f>DadoEntr!D46</f>
        <v>0</v>
      </c>
      <c r="AU98" s="15">
        <f>DadoEntr!D47</f>
        <v>0</v>
      </c>
      <c r="AV98" s="15">
        <f>DadoEntr!D48</f>
        <v>0</v>
      </c>
      <c r="AW98" s="15">
        <f>DadoEntr!D49</f>
        <v>0</v>
      </c>
      <c r="AX98" s="15">
        <f>DadoEntr!D50</f>
        <v>0</v>
      </c>
      <c r="AY98" s="15">
        <f>DadoEntr!D51</f>
        <v>0</v>
      </c>
      <c r="AZ98" s="15">
        <f>DadoEntr!D52</f>
        <v>0</v>
      </c>
      <c r="BA98" s="15">
        <f>DadoEntr!D53</f>
        <v>0</v>
      </c>
      <c r="BB98" s="15">
        <f>DadoEntr!D54</f>
        <v>0</v>
      </c>
      <c r="BC98" s="15">
        <f>DadoEntr!D55</f>
        <v>0</v>
      </c>
      <c r="BD98" s="15">
        <f>DadoEntr!D56</f>
        <v>0</v>
      </c>
      <c r="BF98" s="15">
        <f>SUMIFS(Produção!E:E,Produção!$A:$A,"&gt;="&amp;BF1,Produção!$A:$A,"&lt;="&amp;EOMONTH($BF1,0))</f>
        <v>0</v>
      </c>
      <c r="BG98" s="15">
        <f>SUMIFS(Produção!E:E,Produção!$A:$A,"&gt;="&amp;BG1,Produção!$A:$A,"&lt;="&amp;EOMONTH($BG1,0))</f>
        <v>0</v>
      </c>
      <c r="BH98" s="15">
        <f>SUMIFS(Produção!E:E,Produção!$A:$A,"&gt;="&amp;BH1,Produção!$A:$A,"&lt;="&amp;EOMONTH($BH1,0))</f>
        <v>0</v>
      </c>
      <c r="BI98" s="15">
        <f>SUMIFS(Produção!E:E,Produção!$A:$A,"&gt;="&amp;BI1,Produção!$A:$A,"&lt;="&amp;EOMONTH($BI1,0))</f>
        <v>0</v>
      </c>
      <c r="BJ98" s="15">
        <f>SUMIFS(Produção!E:E,Produção!$A:$A,"&gt;="&amp;BJ1,Produção!$A:$A,"&lt;="&amp;EOMONTH($BJ1,0))</f>
        <v>0</v>
      </c>
      <c r="BK98" s="15">
        <f>SUMIFS(Produção!E:E,Produção!$A:$A,"&gt;="&amp;BK1,Produção!$A:$A,"&lt;="&amp;EOMONTH($BK1,0))</f>
        <v>0</v>
      </c>
      <c r="BL98" s="15">
        <f>SUMIFS(Produção!E:E,Produção!$A:$A,"&gt;="&amp;BL1,Produção!$A:$A,"&lt;="&amp;EOMONTH($BL1,0))</f>
        <v>0</v>
      </c>
      <c r="BM98" s="15">
        <f>SUMIFS(Produção!E:E,Produção!$A:$A,"&gt;="&amp;BM1,Produção!$A:$A,"&lt;="&amp;EOMONTH($BM1,0))</f>
        <v>0</v>
      </c>
      <c r="BN98" s="15">
        <f>SUMIFS(Produção!E:E,Produção!$A:$A,"&gt;="&amp;BN1,Produção!$A:$A,"&lt;="&amp;EOMONTH($BN1,0))</f>
        <v>0</v>
      </c>
      <c r="BO98" s="15">
        <f>SUMIFS(Produção!E:E,Produção!$A:$A,"&gt;="&amp;BO1,Produção!$A:$A,"&lt;="&amp;EOMONTH($BO1,0))</f>
        <v>0</v>
      </c>
      <c r="BP98" s="15">
        <f>SUMIFS(Produção!E:E,Produção!$A:$A,"&gt;="&amp;BP1,Produção!$A:$A,"&lt;="&amp;EOMONTH($BP1,0))</f>
        <v>0</v>
      </c>
      <c r="BQ98" s="15">
        <f>SUMIFS(Produção!E:E,Produção!$A:$A,"&gt;="&amp;BQ1,Produção!$A:$A,"&lt;="&amp;EOMONTH($BQ1,0))</f>
        <v>0</v>
      </c>
    </row>
    <row r="99" spans="1:69" outlineLevel="1" x14ac:dyDescent="0.15">
      <c r="A99" s="12" t="s">
        <v>112</v>
      </c>
      <c r="B99" s="14" t="str">
        <f>OvoTotal!K2</f>
        <v>SJ F1 B 321 R</v>
      </c>
      <c r="C99" s="15">
        <f>DadoEntr!E3</f>
        <v>133824</v>
      </c>
      <c r="D99" s="15">
        <f>DadoEntr!E4</f>
        <v>241368</v>
      </c>
      <c r="E99" s="15">
        <f>DadoEntr!E5</f>
        <v>232320</v>
      </c>
      <c r="F99" s="15">
        <f>DadoEntr!E6</f>
        <v>282036</v>
      </c>
      <c r="G99" s="15">
        <f>DadoEntr!E7</f>
        <v>227532</v>
      </c>
      <c r="H99" s="15">
        <f>DadoEntr!E8</f>
        <v>247716</v>
      </c>
      <c r="I99" s="15">
        <f>DadoEntr!E9</f>
        <v>241884</v>
      </c>
      <c r="J99" s="15">
        <f>DadoEntr!E10</f>
        <v>249624</v>
      </c>
      <c r="K99" s="15">
        <f>DadoEntr!E11</f>
        <v>247980</v>
      </c>
      <c r="L99" s="15">
        <f>DadoEntr!E12</f>
        <v>213252</v>
      </c>
      <c r="M99" s="15">
        <f>DadoEntr!E13</f>
        <v>230556</v>
      </c>
      <c r="N99" s="15">
        <f>DadoEntr!E14</f>
        <v>225384</v>
      </c>
      <c r="O99" s="15">
        <f>DadoEntr!E15</f>
        <v>239400</v>
      </c>
      <c r="P99" s="15">
        <f>DadoEntr!E16</f>
        <v>212436</v>
      </c>
      <c r="Q99" s="15">
        <f>DadoEntr!E17</f>
        <v>204288</v>
      </c>
      <c r="R99" s="15">
        <f>DadoEntr!E18</f>
        <v>197400</v>
      </c>
      <c r="S99" s="15">
        <f>DadoEntr!E19</f>
        <v>185976</v>
      </c>
      <c r="T99" s="15">
        <f>DadoEntr!E20</f>
        <v>179424</v>
      </c>
      <c r="U99" s="15">
        <f>DadoEntr!E21</f>
        <v>178416</v>
      </c>
      <c r="V99" s="15">
        <f>DadoEntr!E22</f>
        <v>172704</v>
      </c>
      <c r="W99" s="15">
        <f>DadoEntr!E23</f>
        <v>162036</v>
      </c>
      <c r="X99" s="15">
        <f>DadoEntr!E24</f>
        <v>149856</v>
      </c>
      <c r="Y99" s="15">
        <f>DadoEntr!E25</f>
        <v>145572</v>
      </c>
      <c r="Z99" s="15">
        <f>DadoEntr!E26</f>
        <v>135156</v>
      </c>
      <c r="AA99" s="15">
        <f>DadoEntr!E27</f>
        <v>128780</v>
      </c>
      <c r="AB99" s="15">
        <f>DadoEntr!E28</f>
        <v>118188</v>
      </c>
      <c r="AC99" s="15">
        <f>DadoEntr!E29</f>
        <v>114576</v>
      </c>
      <c r="AD99" s="15">
        <f>DadoEntr!E30</f>
        <v>101304</v>
      </c>
      <c r="AE99" s="15">
        <f>DadoEntr!E31</f>
        <v>96348</v>
      </c>
      <c r="AF99" s="15">
        <f>DadoEntr!E32</f>
        <v>0</v>
      </c>
      <c r="AG99" s="15">
        <f>DadoEntr!E33</f>
        <v>0</v>
      </c>
      <c r="AH99" s="15">
        <f>DadoEntr!E34</f>
        <v>0</v>
      </c>
      <c r="AI99" s="15">
        <f>DadoEntr!E35</f>
        <v>0</v>
      </c>
      <c r="AJ99" s="15">
        <f>DadoEntr!E36</f>
        <v>0</v>
      </c>
      <c r="AK99" s="33">
        <f>DadoEntr!E37</f>
        <v>0</v>
      </c>
      <c r="AL99" s="15">
        <f>DadoEntr!E38</f>
        <v>0</v>
      </c>
      <c r="AM99" s="15">
        <f>DadoEntr!E39</f>
        <v>0</v>
      </c>
      <c r="AN99" s="15">
        <f>DadoEntr!E40</f>
        <v>0</v>
      </c>
      <c r="AO99" s="15">
        <f>DadoEntr!E41</f>
        <v>0</v>
      </c>
      <c r="AP99" s="15">
        <f>DadoEntr!E42</f>
        <v>0</v>
      </c>
      <c r="AQ99" s="33">
        <f>DadoEntr!E43</f>
        <v>0</v>
      </c>
      <c r="AR99" s="15">
        <f>DadoEntr!E44</f>
        <v>0</v>
      </c>
      <c r="AS99" s="15">
        <f>DadoEntr!E45</f>
        <v>0</v>
      </c>
      <c r="AT99" s="15">
        <f>DadoEntr!E46</f>
        <v>0</v>
      </c>
      <c r="AU99" s="15">
        <f>DadoEntr!E47</f>
        <v>0</v>
      </c>
      <c r="AV99" s="15">
        <f>DadoEntr!E48</f>
        <v>0</v>
      </c>
      <c r="AW99" s="15">
        <f>DadoEntr!E49</f>
        <v>0</v>
      </c>
      <c r="AX99" s="15">
        <f>DadoEntr!E50</f>
        <v>0</v>
      </c>
      <c r="AY99" s="15">
        <f>DadoEntr!E51</f>
        <v>0</v>
      </c>
      <c r="AZ99" s="15">
        <f>DadoEntr!E52</f>
        <v>0</v>
      </c>
      <c r="BA99" s="15">
        <f>DadoEntr!E53</f>
        <v>0</v>
      </c>
      <c r="BB99" s="15">
        <f>DadoEntr!E54</f>
        <v>0</v>
      </c>
      <c r="BC99" s="15">
        <f>DadoEntr!E55</f>
        <v>0</v>
      </c>
      <c r="BD99" s="15">
        <f>DadoEntr!E56</f>
        <v>0</v>
      </c>
      <c r="BF99" s="15">
        <f>SUMIFS(Produção!F:F,Produção!$A:$A,"&gt;="&amp;BF1,Produção!$A:$A,"&lt;="&amp;EOMONTH($BF1,0))</f>
        <v>0</v>
      </c>
      <c r="BG99" s="15">
        <f>SUMIFS(Produção!F:F,Produção!$A:$A,"&gt;="&amp;BG1,Produção!$A:$A,"&lt;="&amp;EOMONTH($BG1,0))</f>
        <v>0</v>
      </c>
      <c r="BH99" s="15">
        <f>SUMIFS(Produção!F:F,Produção!$A:$A,"&gt;="&amp;BH1,Produção!$A:$A,"&lt;="&amp;EOMONTH($BH1,0))</f>
        <v>0</v>
      </c>
      <c r="BI99" s="15">
        <f>SUMIFS(Produção!F:F,Produção!$A:$A,"&gt;="&amp;BI1,Produção!$A:$A,"&lt;="&amp;EOMONTH($BI1,0))</f>
        <v>0</v>
      </c>
      <c r="BJ99" s="15">
        <f>SUMIFS(Produção!F:F,Produção!$A:$A,"&gt;="&amp;BJ1,Produção!$A:$A,"&lt;="&amp;EOMONTH($BJ1,0))</f>
        <v>0</v>
      </c>
      <c r="BK99" s="15">
        <f>SUMIFS(Produção!F:F,Produção!$A:$A,"&gt;="&amp;BK1,Produção!$A:$A,"&lt;="&amp;EOMONTH($BK1,0))</f>
        <v>0</v>
      </c>
      <c r="BL99" s="15">
        <f>SUMIFS(Produção!F:F,Produção!$A:$A,"&gt;="&amp;BL1,Produção!$A:$A,"&lt;="&amp;EOMONTH($BL1,0))</f>
        <v>0</v>
      </c>
      <c r="BM99" s="15">
        <f>SUMIFS(Produção!F:F,Produção!$A:$A,"&gt;="&amp;BM1,Produção!$A:$A,"&lt;="&amp;EOMONTH($BM1,0))</f>
        <v>0</v>
      </c>
      <c r="BN99" s="15">
        <f>SUMIFS(Produção!F:F,Produção!$A:$A,"&gt;="&amp;BN1,Produção!$A:$A,"&lt;="&amp;EOMONTH($BN1,0))</f>
        <v>0</v>
      </c>
      <c r="BO99" s="15">
        <f>SUMIFS(Produção!F:F,Produção!$A:$A,"&gt;="&amp;BO1,Produção!$A:$A,"&lt;="&amp;EOMONTH($BO1,0))</f>
        <v>0</v>
      </c>
      <c r="BP99" s="15">
        <f>SUMIFS(Produção!F:F,Produção!$A:$A,"&gt;="&amp;BP1,Produção!$A:$A,"&lt;="&amp;EOMONTH($BP1,0))</f>
        <v>0</v>
      </c>
      <c r="BQ99" s="15">
        <f>SUMIFS(Produção!F:F,Produção!$A:$A,"&gt;="&amp;BQ1,Produção!$A:$A,"&lt;="&amp;EOMONTH($BQ1,0))</f>
        <v>0</v>
      </c>
    </row>
    <row r="100" spans="1:69" outlineLevel="1" x14ac:dyDescent="0.15">
      <c r="A100" s="12" t="s">
        <v>112</v>
      </c>
      <c r="B100" s="14" t="str">
        <f>OvoTotal!L2</f>
        <v>SJ F1 A 222 R</v>
      </c>
      <c r="C100" s="15">
        <f>DadoEntr!F3</f>
        <v>0</v>
      </c>
      <c r="D100" s="15">
        <f>DadoEntr!F4</f>
        <v>0</v>
      </c>
      <c r="E100" s="15">
        <f>DadoEntr!F5</f>
        <v>0</v>
      </c>
      <c r="F100" s="15">
        <f>DadoEntr!F6</f>
        <v>0</v>
      </c>
      <c r="G100" s="15">
        <f>DadoEntr!F7</f>
        <v>0</v>
      </c>
      <c r="H100" s="15">
        <f>DadoEntr!F8</f>
        <v>0</v>
      </c>
      <c r="I100" s="15">
        <f>DadoEntr!F9</f>
        <v>0</v>
      </c>
      <c r="J100" s="15">
        <f>DadoEntr!F10</f>
        <v>0</v>
      </c>
      <c r="K100" s="15">
        <f>DadoEntr!F11</f>
        <v>0</v>
      </c>
      <c r="L100" s="15">
        <f>DadoEntr!F12</f>
        <v>0</v>
      </c>
      <c r="M100" s="15">
        <f>DadoEntr!F13</f>
        <v>0</v>
      </c>
      <c r="N100" s="15">
        <f>DadoEntr!F14</f>
        <v>0</v>
      </c>
      <c r="O100" s="15">
        <f>DadoEntr!F15</f>
        <v>0</v>
      </c>
      <c r="P100" s="15">
        <f>DadoEntr!F16</f>
        <v>0</v>
      </c>
      <c r="Q100" s="15">
        <f>DadoEntr!F17</f>
        <v>0</v>
      </c>
      <c r="R100" s="15">
        <f>DadoEntr!F18</f>
        <v>0</v>
      </c>
      <c r="S100" s="15">
        <f>DadoEntr!F19</f>
        <v>0</v>
      </c>
      <c r="T100" s="15">
        <f>DadoEntr!F20</f>
        <v>0</v>
      </c>
      <c r="U100" s="15">
        <f>DadoEntr!F21</f>
        <v>0</v>
      </c>
      <c r="V100" s="15">
        <f>DadoEntr!F22</f>
        <v>0</v>
      </c>
      <c r="W100" s="15">
        <f>DadoEntr!F23</f>
        <v>0</v>
      </c>
      <c r="X100" s="15">
        <f>DadoEntr!F24</f>
        <v>0</v>
      </c>
      <c r="Y100" s="15">
        <f>DadoEntr!F25</f>
        <v>0</v>
      </c>
      <c r="Z100" s="15">
        <f>DadoEntr!F26</f>
        <v>0</v>
      </c>
      <c r="AA100" s="15">
        <f>DadoEntr!F27</f>
        <v>0</v>
      </c>
      <c r="AB100" s="15">
        <f>DadoEntr!F28</f>
        <v>0</v>
      </c>
      <c r="AC100" s="15">
        <f>DadoEntr!F29</f>
        <v>0</v>
      </c>
      <c r="AD100" s="15">
        <f>DadoEntr!F30</f>
        <v>0</v>
      </c>
      <c r="AE100" s="15">
        <f>DadoEntr!F31</f>
        <v>0</v>
      </c>
      <c r="AF100" s="15">
        <f>DadoEntr!F32</f>
        <v>0</v>
      </c>
      <c r="AG100" s="15">
        <f>DadoEntr!F33</f>
        <v>0</v>
      </c>
      <c r="AH100" s="15">
        <f>DadoEntr!F34</f>
        <v>0</v>
      </c>
      <c r="AI100" s="15">
        <f>DadoEntr!F35</f>
        <v>0</v>
      </c>
      <c r="AJ100" s="15">
        <f>DadoEntr!F36</f>
        <v>0</v>
      </c>
      <c r="AK100" s="33">
        <f>DadoEntr!F37</f>
        <v>0</v>
      </c>
      <c r="AL100" s="15">
        <f>DadoEntr!F38</f>
        <v>0</v>
      </c>
      <c r="AM100" s="15">
        <f>DadoEntr!F39</f>
        <v>0</v>
      </c>
      <c r="AN100" s="15">
        <f>DadoEntr!F40</f>
        <v>0</v>
      </c>
      <c r="AO100" s="15">
        <f>DadoEntr!F41</f>
        <v>0</v>
      </c>
      <c r="AP100" s="15">
        <f>DadoEntr!F42</f>
        <v>0</v>
      </c>
      <c r="AQ100" s="33">
        <f>DadoEntr!F43</f>
        <v>0</v>
      </c>
      <c r="AR100" s="15">
        <f>DadoEntr!F44</f>
        <v>0</v>
      </c>
      <c r="AS100" s="15">
        <f>DadoEntr!F45</f>
        <v>0</v>
      </c>
      <c r="AT100" s="15">
        <f>DadoEntr!F46</f>
        <v>0</v>
      </c>
      <c r="AU100" s="15">
        <f>DadoEntr!F47</f>
        <v>0</v>
      </c>
      <c r="AV100" s="15">
        <f>DadoEntr!F48</f>
        <v>0</v>
      </c>
      <c r="AW100" s="15">
        <f>DadoEntr!F49</f>
        <v>0</v>
      </c>
      <c r="AX100" s="15">
        <f>DadoEntr!F50</f>
        <v>0</v>
      </c>
      <c r="AY100" s="15">
        <f>DadoEntr!F51</f>
        <v>0</v>
      </c>
      <c r="AZ100" s="15">
        <f>DadoEntr!F52</f>
        <v>0</v>
      </c>
      <c r="BA100" s="15">
        <f>DadoEntr!F53</f>
        <v>0</v>
      </c>
      <c r="BB100" s="15">
        <f>DadoEntr!F54</f>
        <v>0</v>
      </c>
      <c r="BC100" s="15">
        <f>DadoEntr!F55</f>
        <v>0</v>
      </c>
      <c r="BD100" s="15">
        <f>DadoEntr!F56</f>
        <v>0</v>
      </c>
      <c r="BF100" s="15">
        <f>SUMIFS(Produção!G:G,Produção!$A:$A,"&gt;="&amp;BF1,Produção!$A:$A,"&lt;="&amp;EOMONTH($BF1,0))</f>
        <v>0</v>
      </c>
      <c r="BG100" s="15">
        <f>SUMIFS(Produção!G:G,Produção!$A:$A,"&gt;="&amp;BG1,Produção!$A:$A,"&lt;="&amp;EOMONTH($BG1,0))</f>
        <v>0</v>
      </c>
      <c r="BH100" s="15">
        <f>SUMIFS(Produção!G:G,Produção!$A:$A,"&gt;="&amp;BH1,Produção!$A:$A,"&lt;="&amp;EOMONTH($BH1,0))</f>
        <v>0</v>
      </c>
      <c r="BI100" s="15">
        <f>SUMIFS(Produção!G:G,Produção!$A:$A,"&gt;="&amp;BI1,Produção!$A:$A,"&lt;="&amp;EOMONTH($BI1,0))</f>
        <v>0</v>
      </c>
      <c r="BJ100" s="15">
        <f>SUMIFS(Produção!G:G,Produção!$A:$A,"&gt;="&amp;BJ1,Produção!$A:$A,"&lt;="&amp;EOMONTH($BJ1,0))</f>
        <v>0</v>
      </c>
      <c r="BK100" s="15">
        <f>SUMIFS(Produção!G:G,Produção!$A:$A,"&gt;="&amp;BK1,Produção!$A:$A,"&lt;="&amp;EOMONTH($BK1,0))</f>
        <v>0</v>
      </c>
      <c r="BL100" s="15">
        <f>SUMIFS(Produção!G:G,Produção!$A:$A,"&gt;="&amp;BL1,Produção!$A:$A,"&lt;="&amp;EOMONTH($BL1,0))</f>
        <v>0</v>
      </c>
      <c r="BM100" s="15">
        <f>SUMIFS(Produção!G:G,Produção!$A:$A,"&gt;="&amp;BM1,Produção!$A:$A,"&lt;="&amp;EOMONTH($BM1,0))</f>
        <v>0</v>
      </c>
      <c r="BN100" s="15">
        <f>SUMIFS(Produção!G:G,Produção!$A:$A,"&gt;="&amp;BN1,Produção!$A:$A,"&lt;="&amp;EOMONTH($BN1,0))</f>
        <v>0</v>
      </c>
      <c r="BO100" s="15">
        <f>SUMIFS(Produção!G:G,Produção!$A:$A,"&gt;="&amp;BO1,Produção!$A:$A,"&lt;="&amp;EOMONTH($BO1,0))</f>
        <v>0</v>
      </c>
      <c r="BP100" s="15">
        <f>SUMIFS(Produção!G:G,Produção!$A:$A,"&gt;="&amp;BP1,Produção!$A:$A,"&lt;="&amp;EOMONTH($BP1,0))</f>
        <v>0</v>
      </c>
      <c r="BQ100" s="15">
        <f>SUMIFS(Produção!G:G,Produção!$A:$A,"&gt;="&amp;BQ1,Produção!$A:$A,"&lt;="&amp;EOMONTH($BQ1,0))</f>
        <v>0</v>
      </c>
    </row>
    <row r="101" spans="1:69" outlineLevel="1" x14ac:dyDescent="0.15">
      <c r="A101" s="12" t="s">
        <v>112</v>
      </c>
      <c r="B101" s="14" t="str">
        <f>OvoTotal!M2</f>
        <v>SJ F1 B 322 R</v>
      </c>
      <c r="C101" s="15">
        <f>DadoEntr!G3</f>
        <v>0</v>
      </c>
      <c r="D101" s="15">
        <f>DadoEntr!G4</f>
        <v>0</v>
      </c>
      <c r="E101" s="15">
        <f>DadoEntr!G5</f>
        <v>0</v>
      </c>
      <c r="F101" s="15">
        <f>DadoEntr!G6</f>
        <v>0</v>
      </c>
      <c r="G101" s="15">
        <f>DadoEntr!G7</f>
        <v>0</v>
      </c>
      <c r="H101" s="15">
        <f>DadoEntr!G8</f>
        <v>0</v>
      </c>
      <c r="I101" s="15">
        <f>DadoEntr!G9</f>
        <v>0</v>
      </c>
      <c r="J101" s="15">
        <f>DadoEntr!G10</f>
        <v>0</v>
      </c>
      <c r="K101" s="15">
        <f>DadoEntr!G11</f>
        <v>0</v>
      </c>
      <c r="L101" s="15">
        <f>DadoEntr!G12</f>
        <v>0</v>
      </c>
      <c r="M101" s="15">
        <f>DadoEntr!G13</f>
        <v>0</v>
      </c>
      <c r="N101" s="15">
        <f>DadoEntr!G14</f>
        <v>0</v>
      </c>
      <c r="O101" s="15">
        <f>DadoEntr!G15</f>
        <v>0</v>
      </c>
      <c r="P101" s="15">
        <f>DadoEntr!G16</f>
        <v>0</v>
      </c>
      <c r="Q101" s="15">
        <f>DadoEntr!G17</f>
        <v>0</v>
      </c>
      <c r="R101" s="15">
        <f>DadoEntr!G18</f>
        <v>0</v>
      </c>
      <c r="S101" s="15">
        <f>DadoEntr!G19</f>
        <v>0</v>
      </c>
      <c r="T101" s="15">
        <f>DadoEntr!G20</f>
        <v>0</v>
      </c>
      <c r="U101" s="15">
        <f>DadoEntr!G21</f>
        <v>0</v>
      </c>
      <c r="V101" s="15">
        <f>DadoEntr!G22</f>
        <v>0</v>
      </c>
      <c r="W101" s="15">
        <f>DadoEntr!G23</f>
        <v>0</v>
      </c>
      <c r="X101" s="15">
        <f>DadoEntr!G24</f>
        <v>0</v>
      </c>
      <c r="Y101" s="15">
        <f>DadoEntr!G25</f>
        <v>0</v>
      </c>
      <c r="Z101" s="15">
        <f>DadoEntr!G26</f>
        <v>0</v>
      </c>
      <c r="AA101" s="15">
        <f>DadoEntr!G27</f>
        <v>0</v>
      </c>
      <c r="AB101" s="15">
        <f>DadoEntr!G28</f>
        <v>0</v>
      </c>
      <c r="AC101" s="15">
        <f>DadoEntr!G29</f>
        <v>0</v>
      </c>
      <c r="AD101" s="15">
        <f>DadoEntr!G30</f>
        <v>0</v>
      </c>
      <c r="AE101" s="15">
        <f>DadoEntr!G31</f>
        <v>0</v>
      </c>
      <c r="AF101" s="15">
        <f>DadoEntr!G32</f>
        <v>0</v>
      </c>
      <c r="AG101" s="15">
        <f>DadoEntr!G33</f>
        <v>0</v>
      </c>
      <c r="AH101" s="15">
        <f>DadoEntr!G34</f>
        <v>0</v>
      </c>
      <c r="AI101" s="15">
        <f>DadoEntr!G35</f>
        <v>0</v>
      </c>
      <c r="AJ101" s="15">
        <f>DadoEntr!G36</f>
        <v>0</v>
      </c>
      <c r="AK101" s="33">
        <f>DadoEntr!G37</f>
        <v>0</v>
      </c>
      <c r="AL101" s="15">
        <f>DadoEntr!G38</f>
        <v>0</v>
      </c>
      <c r="AM101" s="15">
        <f>DadoEntr!G39</f>
        <v>0</v>
      </c>
      <c r="AN101" s="15">
        <f>DadoEntr!G40</f>
        <v>0</v>
      </c>
      <c r="AO101" s="15">
        <f>DadoEntr!G41</f>
        <v>0</v>
      </c>
      <c r="AP101" s="15">
        <f>DadoEntr!G42</f>
        <v>0</v>
      </c>
      <c r="AQ101" s="33">
        <f>DadoEntr!G43</f>
        <v>0</v>
      </c>
      <c r="AR101" s="15">
        <f>DadoEntr!G44</f>
        <v>0</v>
      </c>
      <c r="AS101" s="15">
        <f>DadoEntr!G45</f>
        <v>0</v>
      </c>
      <c r="AT101" s="15">
        <f>DadoEntr!G46</f>
        <v>0</v>
      </c>
      <c r="AU101" s="15">
        <f>DadoEntr!G47</f>
        <v>0</v>
      </c>
      <c r="AV101" s="15">
        <f>DadoEntr!G48</f>
        <v>0</v>
      </c>
      <c r="AW101" s="15">
        <f>DadoEntr!G49</f>
        <v>0</v>
      </c>
      <c r="AX101" s="15">
        <f>DadoEntr!G50</f>
        <v>0</v>
      </c>
      <c r="AY101" s="15">
        <f>DadoEntr!G51</f>
        <v>0</v>
      </c>
      <c r="AZ101" s="15">
        <f>DadoEntr!G52</f>
        <v>0</v>
      </c>
      <c r="BA101" s="15">
        <f>DadoEntr!G53</f>
        <v>0</v>
      </c>
      <c r="BB101" s="15">
        <f>DadoEntr!G54</f>
        <v>0</v>
      </c>
      <c r="BC101" s="15">
        <f>DadoEntr!G55</f>
        <v>0</v>
      </c>
      <c r="BD101" s="15">
        <f>DadoEntr!G56</f>
        <v>0</v>
      </c>
      <c r="BF101" s="15">
        <f>SUMIFS(Produção!H:H,Produção!$A:$A,"&gt;="&amp;BF1,Produção!$A:$A,"&lt;="&amp;EOMONTH($BF1,0))</f>
        <v>0</v>
      </c>
      <c r="BG101" s="15">
        <f>SUMIFS(Produção!H:H,Produção!$A:$A,"&gt;="&amp;BG1,Produção!$A:$A,"&lt;="&amp;EOMONTH($BG1,0))</f>
        <v>0</v>
      </c>
      <c r="BH101" s="15">
        <f>SUMIFS(Produção!H:H,Produção!$A:$A,"&gt;="&amp;BH1,Produção!$A:$A,"&lt;="&amp;EOMONTH($BH1,0))</f>
        <v>0</v>
      </c>
      <c r="BI101" s="15">
        <f>SUMIFS(Produção!H:H,Produção!$A:$A,"&gt;="&amp;BI1,Produção!$A:$A,"&lt;="&amp;EOMONTH($BI1,0))</f>
        <v>0</v>
      </c>
      <c r="BJ101" s="15">
        <f>SUMIFS(Produção!H:H,Produção!$A:$A,"&gt;="&amp;BJ1,Produção!$A:$A,"&lt;="&amp;EOMONTH($BJ1,0))</f>
        <v>0</v>
      </c>
      <c r="BK101" s="15">
        <f>SUMIFS(Produção!H:H,Produção!$A:$A,"&gt;="&amp;BK1,Produção!$A:$A,"&lt;="&amp;EOMONTH($BK1,0))</f>
        <v>0</v>
      </c>
      <c r="BL101" s="15">
        <f>SUMIFS(Produção!H:H,Produção!$A:$A,"&gt;="&amp;BL1,Produção!$A:$A,"&lt;="&amp;EOMONTH($BL1,0))</f>
        <v>0</v>
      </c>
      <c r="BM101" s="15">
        <f>SUMIFS(Produção!H:H,Produção!$A:$A,"&gt;="&amp;BM1,Produção!$A:$A,"&lt;="&amp;EOMONTH($BM1,0))</f>
        <v>0</v>
      </c>
      <c r="BN101" s="15">
        <f>SUMIFS(Produção!H:H,Produção!$A:$A,"&gt;="&amp;BN1,Produção!$A:$A,"&lt;="&amp;EOMONTH($BN1,0))</f>
        <v>0</v>
      </c>
      <c r="BO101" s="15">
        <f>SUMIFS(Produção!H:H,Produção!$A:$A,"&gt;="&amp;BO1,Produção!$A:$A,"&lt;="&amp;EOMONTH($BO1,0))</f>
        <v>0</v>
      </c>
      <c r="BP101" s="15">
        <f>SUMIFS(Produção!H:H,Produção!$A:$A,"&gt;="&amp;BP1,Produção!$A:$A,"&lt;="&amp;EOMONTH($BP1,0))</f>
        <v>0</v>
      </c>
      <c r="BQ101" s="15">
        <f>SUMIFS(Produção!H:H,Produção!$A:$A,"&gt;="&amp;BQ1,Produção!$A:$A,"&lt;="&amp;EOMONTH($BQ1,0))</f>
        <v>0</v>
      </c>
    </row>
    <row r="102" spans="1:69" outlineLevel="1" x14ac:dyDescent="0.15">
      <c r="A102" s="12" t="s">
        <v>112</v>
      </c>
      <c r="B102" s="14" t="str">
        <f>OvoTotal!N2</f>
        <v>SJ F2 A 421 R</v>
      </c>
      <c r="C102" s="15">
        <f>DadoEntr!H3</f>
        <v>60120</v>
      </c>
      <c r="D102" s="15">
        <f>DadoEntr!H4</f>
        <v>253048</v>
      </c>
      <c r="E102" s="15">
        <f>DadoEntr!H5</f>
        <v>271930</v>
      </c>
      <c r="F102" s="15">
        <f>DadoEntr!H6</f>
        <v>256992</v>
      </c>
      <c r="G102" s="15">
        <f>DadoEntr!H7</f>
        <v>265824</v>
      </c>
      <c r="H102" s="15">
        <f>DadoEntr!H8</f>
        <v>259776</v>
      </c>
      <c r="I102" s="15">
        <f>DadoEntr!H9</f>
        <v>263136</v>
      </c>
      <c r="J102" s="15">
        <f>DadoEntr!H10</f>
        <v>267168</v>
      </c>
      <c r="K102" s="15">
        <f>DadoEntr!H11</f>
        <v>256416</v>
      </c>
      <c r="L102" s="15">
        <f>DadoEntr!H12</f>
        <v>254304</v>
      </c>
      <c r="M102" s="15">
        <f>DadoEntr!H13</f>
        <v>215400</v>
      </c>
      <c r="N102" s="15">
        <f>DadoEntr!H14</f>
        <v>214392</v>
      </c>
      <c r="O102" s="15">
        <f>DadoEntr!H15</f>
        <v>207744</v>
      </c>
      <c r="P102" s="15">
        <f>DadoEntr!H16</f>
        <v>211776</v>
      </c>
      <c r="Q102" s="15">
        <f>DadoEntr!H17</f>
        <v>204384</v>
      </c>
      <c r="R102" s="15">
        <f>DadoEntr!H18</f>
        <v>216960</v>
      </c>
      <c r="S102" s="15">
        <f>DadoEntr!H19</f>
        <v>218592</v>
      </c>
      <c r="T102" s="15">
        <f>DadoEntr!H20</f>
        <v>209952</v>
      </c>
      <c r="U102" s="15">
        <f>DadoEntr!H21</f>
        <v>208608</v>
      </c>
      <c r="V102" s="15">
        <f>DadoEntr!H22</f>
        <v>212596</v>
      </c>
      <c r="W102" s="15">
        <f>DadoEntr!H23</f>
        <v>202608</v>
      </c>
      <c r="X102" s="15">
        <f>DadoEntr!H24</f>
        <v>194912</v>
      </c>
      <c r="Y102" s="15">
        <f>DadoEntr!H25</f>
        <v>185892</v>
      </c>
      <c r="Z102" s="15">
        <f>DadoEntr!H26</f>
        <v>177456</v>
      </c>
      <c r="AA102" s="15">
        <f>DadoEntr!H27</f>
        <v>175980</v>
      </c>
      <c r="AB102" s="15">
        <f>DadoEntr!H28</f>
        <v>175812</v>
      </c>
      <c r="AC102" s="15">
        <f>DadoEntr!H29</f>
        <v>166530</v>
      </c>
      <c r="AD102" s="15">
        <f>DadoEntr!H30</f>
        <v>166404</v>
      </c>
      <c r="AE102" s="15">
        <f>DadoEntr!H31</f>
        <v>150612</v>
      </c>
      <c r="AF102" s="15">
        <f>DadoEntr!H32</f>
        <v>0</v>
      </c>
      <c r="AG102" s="15">
        <f>DadoEntr!H33</f>
        <v>0</v>
      </c>
      <c r="AH102" s="15">
        <f>DadoEntr!H34</f>
        <v>0</v>
      </c>
      <c r="AI102" s="15">
        <f>DadoEntr!H35</f>
        <v>0</v>
      </c>
      <c r="AJ102" s="15">
        <f>DadoEntr!H36</f>
        <v>0</v>
      </c>
      <c r="AK102" s="33">
        <f>DadoEntr!H37</f>
        <v>0</v>
      </c>
      <c r="AL102" s="15">
        <f>DadoEntr!H38</f>
        <v>0</v>
      </c>
      <c r="AM102" s="15">
        <f>DadoEntr!H39</f>
        <v>0</v>
      </c>
      <c r="AN102" s="15">
        <f>DadoEntr!H40</f>
        <v>0</v>
      </c>
      <c r="AO102" s="15">
        <f>DadoEntr!H41</f>
        <v>0</v>
      </c>
      <c r="AP102" s="15">
        <f>DadoEntr!H42</f>
        <v>0</v>
      </c>
      <c r="AQ102" s="33">
        <f>DadoEntr!H43</f>
        <v>0</v>
      </c>
      <c r="AR102" s="15">
        <f>DadoEntr!H44</f>
        <v>0</v>
      </c>
      <c r="AS102" s="15">
        <f>DadoEntr!H45</f>
        <v>0</v>
      </c>
      <c r="AT102" s="15">
        <f>DadoEntr!H46</f>
        <v>0</v>
      </c>
      <c r="AU102" s="15">
        <f>DadoEntr!H47</f>
        <v>0</v>
      </c>
      <c r="AV102" s="15">
        <f>DadoEntr!H48</f>
        <v>0</v>
      </c>
      <c r="AW102" s="15">
        <f>DadoEntr!H49</f>
        <v>0</v>
      </c>
      <c r="AX102" s="15">
        <f>DadoEntr!H50</f>
        <v>0</v>
      </c>
      <c r="AY102" s="15">
        <f>DadoEntr!H51</f>
        <v>0</v>
      </c>
      <c r="AZ102" s="15">
        <f>DadoEntr!H52</f>
        <v>0</v>
      </c>
      <c r="BA102" s="15">
        <f>DadoEntr!H53</f>
        <v>0</v>
      </c>
      <c r="BB102" s="15">
        <f>DadoEntr!H54</f>
        <v>0</v>
      </c>
      <c r="BC102" s="15">
        <f>DadoEntr!H55</f>
        <v>0</v>
      </c>
      <c r="BD102" s="15">
        <f>DadoEntr!H56</f>
        <v>0</v>
      </c>
      <c r="BF102" s="15">
        <f>SUMIFS(Produção!I:I,Produção!$A:$A,"&gt;="&amp;BF1,Produção!$A:$A,"&lt;="&amp;EOMONTH($BF1,0))</f>
        <v>0</v>
      </c>
      <c r="BG102" s="15">
        <f>SUMIFS(Produção!I:I,Produção!$A:$A,"&gt;="&amp;BG1,Produção!$A:$A,"&lt;="&amp;EOMONTH($BG1,0))</f>
        <v>0</v>
      </c>
      <c r="BH102" s="15">
        <f>SUMIFS(Produção!I:I,Produção!$A:$A,"&gt;="&amp;BH1,Produção!$A:$A,"&lt;="&amp;EOMONTH($BH1,0))</f>
        <v>0</v>
      </c>
      <c r="BI102" s="15">
        <f>SUMIFS(Produção!I:I,Produção!$A:$A,"&gt;="&amp;BI1,Produção!$A:$A,"&lt;="&amp;EOMONTH($BI1,0))</f>
        <v>0</v>
      </c>
      <c r="BJ102" s="15">
        <f>SUMIFS(Produção!I:I,Produção!$A:$A,"&gt;="&amp;BJ1,Produção!$A:$A,"&lt;="&amp;EOMONTH($BJ1,0))</f>
        <v>0</v>
      </c>
      <c r="BK102" s="15">
        <f>SUMIFS(Produção!I:I,Produção!$A:$A,"&gt;="&amp;BK1,Produção!$A:$A,"&lt;="&amp;EOMONTH($BK1,0))</f>
        <v>0</v>
      </c>
      <c r="BL102" s="15">
        <f>SUMIFS(Produção!I:I,Produção!$A:$A,"&gt;="&amp;BL1,Produção!$A:$A,"&lt;="&amp;EOMONTH($BL1,0))</f>
        <v>0</v>
      </c>
      <c r="BM102" s="15">
        <f>SUMIFS(Produção!I:I,Produção!$A:$A,"&gt;="&amp;BM1,Produção!$A:$A,"&lt;="&amp;EOMONTH($BM1,0))</f>
        <v>0</v>
      </c>
      <c r="BN102" s="15">
        <f>SUMIFS(Produção!I:I,Produção!$A:$A,"&gt;="&amp;BN1,Produção!$A:$A,"&lt;="&amp;EOMONTH($BN1,0))</f>
        <v>0</v>
      </c>
      <c r="BO102" s="15">
        <f>SUMIFS(Produção!I:I,Produção!$A:$A,"&gt;="&amp;BO1,Produção!$A:$A,"&lt;="&amp;EOMONTH($BO1,0))</f>
        <v>0</v>
      </c>
      <c r="BP102" s="15">
        <f>SUMIFS(Produção!I:I,Produção!$A:$A,"&gt;="&amp;BP1,Produção!$A:$A,"&lt;="&amp;EOMONTH($BP1,0))</f>
        <v>0</v>
      </c>
      <c r="BQ102" s="15">
        <f>SUMIFS(Produção!I:I,Produção!$A:$A,"&gt;="&amp;BQ1,Produção!$A:$A,"&lt;="&amp;EOMONTH($BQ1,0))</f>
        <v>0</v>
      </c>
    </row>
    <row r="103" spans="1:69" outlineLevel="1" x14ac:dyDescent="0.15">
      <c r="A103" s="12" t="s">
        <v>112</v>
      </c>
      <c r="B103" s="14" t="str">
        <f>OvoTotal!O2</f>
        <v>SJ F2 B 521 R</v>
      </c>
      <c r="C103" s="15">
        <f>DadoEntr!I3</f>
        <v>34944</v>
      </c>
      <c r="D103" s="15">
        <f>DadoEntr!I4</f>
        <v>178872</v>
      </c>
      <c r="E103" s="15">
        <f>DadoEntr!I5</f>
        <v>192736</v>
      </c>
      <c r="F103" s="15">
        <f>DadoEntr!I6</f>
        <v>214560</v>
      </c>
      <c r="G103" s="15">
        <f>DadoEntr!I7</f>
        <v>238040</v>
      </c>
      <c r="H103" s="15">
        <f>DadoEntr!I8</f>
        <v>231800</v>
      </c>
      <c r="I103" s="15">
        <f>DadoEntr!I9</f>
        <v>219072</v>
      </c>
      <c r="J103" s="15">
        <f>DadoEntr!I10</f>
        <v>224736</v>
      </c>
      <c r="K103" s="15">
        <f>DadoEntr!I11</f>
        <v>206400</v>
      </c>
      <c r="L103" s="15">
        <f>DadoEntr!I12</f>
        <v>188160</v>
      </c>
      <c r="M103" s="15">
        <f>DadoEntr!I13</f>
        <v>218880</v>
      </c>
      <c r="N103" s="15">
        <f>DadoEntr!I14</f>
        <v>230512</v>
      </c>
      <c r="O103" s="15">
        <f>DadoEntr!I15</f>
        <v>232992</v>
      </c>
      <c r="P103" s="15">
        <f>DadoEntr!I16</f>
        <v>215364</v>
      </c>
      <c r="Q103" s="15">
        <f>DadoEntr!I17</f>
        <v>228672</v>
      </c>
      <c r="R103" s="15">
        <f>DadoEntr!I18</f>
        <v>214176</v>
      </c>
      <c r="S103" s="15">
        <f>DadoEntr!I19</f>
        <v>218592</v>
      </c>
      <c r="T103" s="15">
        <f>DadoEntr!I20</f>
        <v>209952</v>
      </c>
      <c r="U103" s="15">
        <f>DadoEntr!I21</f>
        <v>209088</v>
      </c>
      <c r="V103" s="15">
        <f>DadoEntr!I22</f>
        <v>212596</v>
      </c>
      <c r="W103" s="15">
        <f>DadoEntr!I23</f>
        <v>202608</v>
      </c>
      <c r="X103" s="15">
        <f>DadoEntr!I24</f>
        <v>194912</v>
      </c>
      <c r="Y103" s="15">
        <f>DadoEntr!I25</f>
        <v>185724</v>
      </c>
      <c r="Z103" s="15">
        <f>DadoEntr!I26</f>
        <v>177456</v>
      </c>
      <c r="AA103" s="15">
        <f>DadoEntr!I27</f>
        <v>175980</v>
      </c>
      <c r="AB103" s="15">
        <f>DadoEntr!I28</f>
        <v>175728</v>
      </c>
      <c r="AC103" s="15">
        <f>DadoEntr!I29</f>
        <v>166530</v>
      </c>
      <c r="AD103" s="15">
        <f>DadoEntr!I30</f>
        <v>166404</v>
      </c>
      <c r="AE103" s="15">
        <f>DadoEntr!I31</f>
        <v>150612</v>
      </c>
      <c r="AF103" s="15">
        <f>DadoEntr!I32</f>
        <v>0</v>
      </c>
      <c r="AG103" s="15">
        <f>DadoEntr!I33</f>
        <v>0</v>
      </c>
      <c r="AH103" s="15">
        <f>DadoEntr!I34</f>
        <v>0</v>
      </c>
      <c r="AI103" s="15">
        <f>DadoEntr!I35</f>
        <v>0</v>
      </c>
      <c r="AJ103" s="15">
        <f>DadoEntr!I36</f>
        <v>0</v>
      </c>
      <c r="AK103" s="33">
        <f>DadoEntr!I37</f>
        <v>0</v>
      </c>
      <c r="AL103" s="15">
        <f>DadoEntr!I38</f>
        <v>0</v>
      </c>
      <c r="AM103" s="15">
        <f>DadoEntr!I39</f>
        <v>0</v>
      </c>
      <c r="AN103" s="15">
        <f>DadoEntr!I40</f>
        <v>0</v>
      </c>
      <c r="AO103" s="15">
        <f>DadoEntr!I41</f>
        <v>0</v>
      </c>
      <c r="AP103" s="15">
        <f>DadoEntr!I42</f>
        <v>0</v>
      </c>
      <c r="AQ103" s="33">
        <f>DadoEntr!I43</f>
        <v>0</v>
      </c>
      <c r="AR103" s="15">
        <f>DadoEntr!I44</f>
        <v>0</v>
      </c>
      <c r="AS103" s="15">
        <f>DadoEntr!I45</f>
        <v>0</v>
      </c>
      <c r="AT103" s="15">
        <f>DadoEntr!I46</f>
        <v>0</v>
      </c>
      <c r="AU103" s="15">
        <f>DadoEntr!I47</f>
        <v>0</v>
      </c>
      <c r="AV103" s="15">
        <f>DadoEntr!I48</f>
        <v>0</v>
      </c>
      <c r="AW103" s="15">
        <f>DadoEntr!I49</f>
        <v>0</v>
      </c>
      <c r="AX103" s="15">
        <f>DadoEntr!I50</f>
        <v>0</v>
      </c>
      <c r="AY103" s="15">
        <f>DadoEntr!I51</f>
        <v>0</v>
      </c>
      <c r="AZ103" s="15">
        <f>DadoEntr!I52</f>
        <v>0</v>
      </c>
      <c r="BA103" s="15">
        <f>DadoEntr!I53</f>
        <v>0</v>
      </c>
      <c r="BB103" s="15">
        <f>DadoEntr!I54</f>
        <v>0</v>
      </c>
      <c r="BC103" s="15">
        <f>DadoEntr!I55</f>
        <v>0</v>
      </c>
      <c r="BD103" s="15">
        <f>DadoEntr!I56</f>
        <v>0</v>
      </c>
      <c r="BF103" s="15">
        <f>SUMIFS(Produção!J:J,Produção!$A:$A,"&gt;="&amp;BF1,Produção!$A:$A,"&lt;="&amp;EOMONTH($BF1,0))</f>
        <v>0</v>
      </c>
      <c r="BG103" s="15">
        <f>SUMIFS(Produção!J:J,Produção!$A:$A,"&gt;="&amp;BG1,Produção!$A:$A,"&lt;="&amp;EOMONTH($BG1,0))</f>
        <v>0</v>
      </c>
      <c r="BH103" s="15">
        <f>SUMIFS(Produção!J:J,Produção!$A:$A,"&gt;="&amp;BH1,Produção!$A:$A,"&lt;="&amp;EOMONTH($BH1,0))</f>
        <v>0</v>
      </c>
      <c r="BI103" s="15">
        <f>SUMIFS(Produção!J:J,Produção!$A:$A,"&gt;="&amp;BI1,Produção!$A:$A,"&lt;="&amp;EOMONTH($BI1,0))</f>
        <v>0</v>
      </c>
      <c r="BJ103" s="15">
        <f>SUMIFS(Produção!J:J,Produção!$A:$A,"&gt;="&amp;BJ1,Produção!$A:$A,"&lt;="&amp;EOMONTH($BJ1,0))</f>
        <v>0</v>
      </c>
      <c r="BK103" s="15">
        <f>SUMIFS(Produção!J:J,Produção!$A:$A,"&gt;="&amp;BK1,Produção!$A:$A,"&lt;="&amp;EOMONTH($BK1,0))</f>
        <v>0</v>
      </c>
      <c r="BL103" s="15">
        <f>SUMIFS(Produção!J:J,Produção!$A:$A,"&gt;="&amp;BL1,Produção!$A:$A,"&lt;="&amp;EOMONTH($BL1,0))</f>
        <v>0</v>
      </c>
      <c r="BM103" s="15">
        <f>SUMIFS(Produção!J:J,Produção!$A:$A,"&gt;="&amp;BM1,Produção!$A:$A,"&lt;="&amp;EOMONTH($BM1,0))</f>
        <v>0</v>
      </c>
      <c r="BN103" s="15">
        <f>SUMIFS(Produção!J:J,Produção!$A:$A,"&gt;="&amp;BN1,Produção!$A:$A,"&lt;="&amp;EOMONTH($BN1,0))</f>
        <v>0</v>
      </c>
      <c r="BO103" s="15">
        <f>SUMIFS(Produção!J:J,Produção!$A:$A,"&gt;="&amp;BO1,Produção!$A:$A,"&lt;="&amp;EOMONTH($BO1,0))</f>
        <v>0</v>
      </c>
      <c r="BP103" s="15">
        <f>SUMIFS(Produção!J:J,Produção!$A:$A,"&gt;="&amp;BP1,Produção!$A:$A,"&lt;="&amp;EOMONTH($BP1,0))</f>
        <v>0</v>
      </c>
      <c r="BQ103" s="15">
        <f>SUMIFS(Produção!J:J,Produção!$A:$A,"&gt;="&amp;BQ1,Produção!$A:$A,"&lt;="&amp;EOMONTH($BQ1,0))</f>
        <v>0</v>
      </c>
    </row>
    <row r="104" spans="1:69" outlineLevel="1" x14ac:dyDescent="0.15">
      <c r="A104" s="12" t="s">
        <v>112</v>
      </c>
      <c r="B104" s="14" t="str">
        <f>OvoTotal!P2</f>
        <v>SJ F2 A 422 R</v>
      </c>
      <c r="C104" s="15">
        <f>DadoEntr!J3</f>
        <v>0</v>
      </c>
      <c r="D104" s="15">
        <f>DadoEntr!J4</f>
        <v>0</v>
      </c>
      <c r="E104" s="15">
        <f>DadoEntr!J5</f>
        <v>0</v>
      </c>
      <c r="F104" s="15">
        <f>DadoEntr!J6</f>
        <v>0</v>
      </c>
      <c r="G104" s="15">
        <f>DadoEntr!J7</f>
        <v>0</v>
      </c>
      <c r="H104" s="15">
        <f>DadoEntr!J8</f>
        <v>0</v>
      </c>
      <c r="I104" s="15">
        <f>DadoEntr!J9</f>
        <v>0</v>
      </c>
      <c r="J104" s="15">
        <f>DadoEntr!J10</f>
        <v>0</v>
      </c>
      <c r="K104" s="15">
        <f>DadoEntr!J11</f>
        <v>0</v>
      </c>
      <c r="L104" s="15">
        <f>DadoEntr!J12</f>
        <v>0</v>
      </c>
      <c r="M104" s="15">
        <f>DadoEntr!J13</f>
        <v>0</v>
      </c>
      <c r="N104" s="15">
        <f>DadoEntr!J14</f>
        <v>0</v>
      </c>
      <c r="O104" s="15">
        <f>DadoEntr!J15</f>
        <v>0</v>
      </c>
      <c r="P104" s="15">
        <f>DadoEntr!J16</f>
        <v>0</v>
      </c>
      <c r="Q104" s="15">
        <f>DadoEntr!J17</f>
        <v>0</v>
      </c>
      <c r="R104" s="15">
        <f>DadoEntr!J18</f>
        <v>0</v>
      </c>
      <c r="S104" s="15">
        <f>DadoEntr!J19</f>
        <v>0</v>
      </c>
      <c r="T104" s="15">
        <f>DadoEntr!J20</f>
        <v>0</v>
      </c>
      <c r="U104" s="15">
        <f>DadoEntr!J21</f>
        <v>0</v>
      </c>
      <c r="V104" s="15">
        <f>DadoEntr!J22</f>
        <v>0</v>
      </c>
      <c r="W104" s="15">
        <f>DadoEntr!J23</f>
        <v>0</v>
      </c>
      <c r="X104" s="15">
        <f>DadoEntr!J24</f>
        <v>0</v>
      </c>
      <c r="Y104" s="15">
        <f>DadoEntr!J25</f>
        <v>0</v>
      </c>
      <c r="Z104" s="15">
        <f>DadoEntr!J26</f>
        <v>0</v>
      </c>
      <c r="AA104" s="15">
        <f>DadoEntr!J27</f>
        <v>0</v>
      </c>
      <c r="AB104" s="15">
        <f>DadoEntr!J28</f>
        <v>0</v>
      </c>
      <c r="AC104" s="15">
        <f>DadoEntr!J29</f>
        <v>0</v>
      </c>
      <c r="AD104" s="15">
        <f>DadoEntr!J30</f>
        <v>0</v>
      </c>
      <c r="AE104" s="15">
        <f>DadoEntr!J31</f>
        <v>0</v>
      </c>
      <c r="AF104" s="15">
        <f>DadoEntr!J32</f>
        <v>0</v>
      </c>
      <c r="AG104" s="15">
        <f>DadoEntr!J33</f>
        <v>0</v>
      </c>
      <c r="AH104" s="15">
        <f>DadoEntr!J34</f>
        <v>0</v>
      </c>
      <c r="AI104" s="15">
        <f>DadoEntr!J35</f>
        <v>0</v>
      </c>
      <c r="AJ104" s="15">
        <f>DadoEntr!J36</f>
        <v>0</v>
      </c>
      <c r="AK104" s="33">
        <f>DadoEntr!J37</f>
        <v>0</v>
      </c>
      <c r="AL104" s="15">
        <f>DadoEntr!J38</f>
        <v>0</v>
      </c>
      <c r="AM104" s="15">
        <f>DadoEntr!J39</f>
        <v>0</v>
      </c>
      <c r="AN104" s="15">
        <f>DadoEntr!J40</f>
        <v>0</v>
      </c>
      <c r="AO104" s="15">
        <f>DadoEntr!J41</f>
        <v>0</v>
      </c>
      <c r="AP104" s="15">
        <f>DadoEntr!J42</f>
        <v>0</v>
      </c>
      <c r="AQ104" s="33">
        <f>DadoEntr!J43</f>
        <v>0</v>
      </c>
      <c r="AR104" s="15">
        <f>DadoEntr!J44</f>
        <v>0</v>
      </c>
      <c r="AS104" s="15">
        <f>DadoEntr!J45</f>
        <v>0</v>
      </c>
      <c r="AT104" s="15">
        <f>DadoEntr!J46</f>
        <v>0</v>
      </c>
      <c r="AU104" s="15">
        <f>DadoEntr!J47</f>
        <v>0</v>
      </c>
      <c r="AV104" s="15">
        <f>DadoEntr!J48</f>
        <v>0</v>
      </c>
      <c r="AW104" s="15">
        <f>DadoEntr!J49</f>
        <v>0</v>
      </c>
      <c r="AX104" s="15">
        <f>DadoEntr!J50</f>
        <v>0</v>
      </c>
      <c r="AY104" s="15">
        <f>DadoEntr!J51</f>
        <v>0</v>
      </c>
      <c r="AZ104" s="15">
        <f>DadoEntr!J52</f>
        <v>0</v>
      </c>
      <c r="BA104" s="15">
        <f>DadoEntr!J53</f>
        <v>0</v>
      </c>
      <c r="BB104" s="15">
        <f>DadoEntr!J54</f>
        <v>0</v>
      </c>
      <c r="BC104" s="15">
        <f>DadoEntr!J55</f>
        <v>0</v>
      </c>
      <c r="BD104" s="15">
        <f>DadoEntr!J56</f>
        <v>0</v>
      </c>
      <c r="BF104" s="15">
        <f>SUMIFS(Produção!K:K,Produção!$A:$A,"&gt;="&amp;BF1,Produção!$A:$A,"&lt;="&amp;EOMONTH($BF1,0))</f>
        <v>0</v>
      </c>
      <c r="BG104" s="15">
        <f>SUMIFS(Produção!K:K,Produção!$A:$A,"&gt;="&amp;BG1,Produção!$A:$A,"&lt;="&amp;EOMONTH($BG1,0))</f>
        <v>0</v>
      </c>
      <c r="BH104" s="15">
        <f>SUMIFS(Produção!K:K,Produção!$A:$A,"&gt;="&amp;BH1,Produção!$A:$A,"&lt;="&amp;EOMONTH($BH1,0))</f>
        <v>0</v>
      </c>
      <c r="BI104" s="15">
        <f>SUMIFS(Produção!K:K,Produção!$A:$A,"&gt;="&amp;BI1,Produção!$A:$A,"&lt;="&amp;EOMONTH($BI1,0))</f>
        <v>0</v>
      </c>
      <c r="BJ104" s="15">
        <f>SUMIFS(Produção!K:K,Produção!$A:$A,"&gt;="&amp;BJ1,Produção!$A:$A,"&lt;="&amp;EOMONTH($BJ1,0))</f>
        <v>0</v>
      </c>
      <c r="BK104" s="15">
        <f>SUMIFS(Produção!K:K,Produção!$A:$A,"&gt;="&amp;BK1,Produção!$A:$A,"&lt;="&amp;EOMONTH($BK1,0))</f>
        <v>0</v>
      </c>
      <c r="BL104" s="15">
        <f>SUMIFS(Produção!K:K,Produção!$A:$A,"&gt;="&amp;BL1,Produção!$A:$A,"&lt;="&amp;EOMONTH($BL1,0))</f>
        <v>0</v>
      </c>
      <c r="BM104" s="15">
        <f>SUMIFS(Produção!K:K,Produção!$A:$A,"&gt;="&amp;BM1,Produção!$A:$A,"&lt;="&amp;EOMONTH($BM1,0))</f>
        <v>0</v>
      </c>
      <c r="BN104" s="15">
        <f>SUMIFS(Produção!K:K,Produção!$A:$A,"&gt;="&amp;BN1,Produção!$A:$A,"&lt;="&amp;EOMONTH($BN1,0))</f>
        <v>0</v>
      </c>
      <c r="BO104" s="15">
        <f>SUMIFS(Produção!K:K,Produção!$A:$A,"&gt;="&amp;BO1,Produção!$A:$A,"&lt;="&amp;EOMONTH($BO1,0))</f>
        <v>0</v>
      </c>
      <c r="BP104" s="15">
        <f>SUMIFS(Produção!K:K,Produção!$A:$A,"&gt;="&amp;BP1,Produção!$A:$A,"&lt;="&amp;EOMONTH($BP1,0))</f>
        <v>0</v>
      </c>
      <c r="BQ104" s="15">
        <f>SUMIFS(Produção!K:K,Produção!$A:$A,"&gt;="&amp;BQ1,Produção!$A:$A,"&lt;="&amp;EOMONTH($BQ1,0))</f>
        <v>0</v>
      </c>
    </row>
    <row r="105" spans="1:69" outlineLevel="1" x14ac:dyDescent="0.15">
      <c r="A105" s="12" t="s">
        <v>112</v>
      </c>
      <c r="B105" s="14" t="str">
        <f>OvoTotal!Q2</f>
        <v>SJ F2 B 522 R</v>
      </c>
      <c r="C105" s="15">
        <f>DadoEntr!K3</f>
        <v>0</v>
      </c>
      <c r="D105" s="15">
        <f>DadoEntr!K4</f>
        <v>0</v>
      </c>
      <c r="E105" s="15">
        <f>DadoEntr!K5</f>
        <v>0</v>
      </c>
      <c r="F105" s="15">
        <f>DadoEntr!K6</f>
        <v>0</v>
      </c>
      <c r="G105" s="15">
        <f>DadoEntr!K7</f>
        <v>0</v>
      </c>
      <c r="H105" s="15">
        <f>DadoEntr!K8</f>
        <v>0</v>
      </c>
      <c r="I105" s="15">
        <f>DadoEntr!K9</f>
        <v>0</v>
      </c>
      <c r="J105" s="15">
        <f>DadoEntr!K10</f>
        <v>0</v>
      </c>
      <c r="K105" s="15">
        <f>DadoEntr!K11</f>
        <v>0</v>
      </c>
      <c r="L105" s="15">
        <f>DadoEntr!K12</f>
        <v>0</v>
      </c>
      <c r="M105" s="15">
        <f>DadoEntr!K13</f>
        <v>0</v>
      </c>
      <c r="N105" s="15">
        <f>DadoEntr!K14</f>
        <v>0</v>
      </c>
      <c r="O105" s="15">
        <f>DadoEntr!K15</f>
        <v>0</v>
      </c>
      <c r="P105" s="15">
        <f>DadoEntr!K16</f>
        <v>0</v>
      </c>
      <c r="Q105" s="15">
        <f>DadoEntr!K17</f>
        <v>0</v>
      </c>
      <c r="R105" s="15">
        <f>DadoEntr!K18</f>
        <v>0</v>
      </c>
      <c r="S105" s="15">
        <f>DadoEntr!K19</f>
        <v>0</v>
      </c>
      <c r="T105" s="15">
        <f>DadoEntr!K20</f>
        <v>0</v>
      </c>
      <c r="U105" s="15">
        <f>DadoEntr!K21</f>
        <v>0</v>
      </c>
      <c r="V105" s="15">
        <f>DadoEntr!K22</f>
        <v>0</v>
      </c>
      <c r="W105" s="15">
        <f>DadoEntr!K23</f>
        <v>0</v>
      </c>
      <c r="X105" s="15">
        <f>DadoEntr!K24</f>
        <v>0</v>
      </c>
      <c r="Y105" s="15">
        <f>DadoEntr!K25</f>
        <v>0</v>
      </c>
      <c r="Z105" s="15">
        <f>DadoEntr!K26</f>
        <v>0</v>
      </c>
      <c r="AA105" s="15">
        <f>DadoEntr!K27</f>
        <v>0</v>
      </c>
      <c r="AB105" s="15">
        <f>DadoEntr!K28</f>
        <v>0</v>
      </c>
      <c r="AC105" s="15">
        <f>DadoEntr!K29</f>
        <v>0</v>
      </c>
      <c r="AD105" s="15">
        <f>DadoEntr!K30</f>
        <v>0</v>
      </c>
      <c r="AE105" s="15">
        <f>DadoEntr!K31</f>
        <v>0</v>
      </c>
      <c r="AF105" s="15">
        <f>DadoEntr!K32</f>
        <v>0</v>
      </c>
      <c r="AG105" s="15">
        <f>DadoEntr!K33</f>
        <v>0</v>
      </c>
      <c r="AH105" s="15">
        <f>DadoEntr!K34</f>
        <v>0</v>
      </c>
      <c r="AI105" s="15">
        <f>DadoEntr!K35</f>
        <v>0</v>
      </c>
      <c r="AJ105" s="15">
        <f>DadoEntr!K36</f>
        <v>0</v>
      </c>
      <c r="AK105" s="33">
        <f>DadoEntr!K37</f>
        <v>0</v>
      </c>
      <c r="AL105" s="15">
        <f>DadoEntr!K38</f>
        <v>0</v>
      </c>
      <c r="AM105" s="15">
        <f>DadoEntr!K39</f>
        <v>0</v>
      </c>
      <c r="AN105" s="15">
        <f>DadoEntr!K40</f>
        <v>0</v>
      </c>
      <c r="AO105" s="15">
        <f>DadoEntr!K41</f>
        <v>0</v>
      </c>
      <c r="AP105" s="15">
        <f>DadoEntr!K42</f>
        <v>0</v>
      </c>
      <c r="AQ105" s="33">
        <f>DadoEntr!K43</f>
        <v>0</v>
      </c>
      <c r="AR105" s="15">
        <f>DadoEntr!K44</f>
        <v>0</v>
      </c>
      <c r="AS105" s="15">
        <f>DadoEntr!K45</f>
        <v>0</v>
      </c>
      <c r="AT105" s="15">
        <f>DadoEntr!K46</f>
        <v>0</v>
      </c>
      <c r="AU105" s="15">
        <f>DadoEntr!K47</f>
        <v>0</v>
      </c>
      <c r="AV105" s="15">
        <f>DadoEntr!K48</f>
        <v>0</v>
      </c>
      <c r="AW105" s="15">
        <f>DadoEntr!K49</f>
        <v>0</v>
      </c>
      <c r="AX105" s="15">
        <f>DadoEntr!K50</f>
        <v>0</v>
      </c>
      <c r="AY105" s="15">
        <f>DadoEntr!K51</f>
        <v>0</v>
      </c>
      <c r="AZ105" s="15">
        <f>DadoEntr!K52</f>
        <v>0</v>
      </c>
      <c r="BA105" s="15">
        <f>DadoEntr!K53</f>
        <v>0</v>
      </c>
      <c r="BB105" s="15">
        <f>DadoEntr!K54</f>
        <v>0</v>
      </c>
      <c r="BC105" s="15">
        <f>DadoEntr!K55</f>
        <v>0</v>
      </c>
      <c r="BD105" s="15">
        <f>DadoEntr!K56</f>
        <v>0</v>
      </c>
      <c r="BF105" s="15">
        <f>SUMIFS(Produção!L:L,Produção!$A:$A,"&gt;="&amp;BF1,Produção!$A:$A,"&lt;="&amp;EOMONTH($BF1,0))</f>
        <v>0</v>
      </c>
      <c r="BG105" s="15">
        <f>SUMIFS(Produção!L:L,Produção!$A:$A,"&gt;="&amp;BG1,Produção!$A:$A,"&lt;="&amp;EOMONTH($BG1,0))</f>
        <v>0</v>
      </c>
      <c r="BH105" s="15">
        <f>SUMIFS(Produção!L:L,Produção!$A:$A,"&gt;="&amp;BH1,Produção!$A:$A,"&lt;="&amp;EOMONTH($BH1,0))</f>
        <v>0</v>
      </c>
      <c r="BI105" s="15">
        <f>SUMIFS(Produção!L:L,Produção!$A:$A,"&gt;="&amp;BI1,Produção!$A:$A,"&lt;="&amp;EOMONTH($BI1,0))</f>
        <v>0</v>
      </c>
      <c r="BJ105" s="15">
        <f>SUMIFS(Produção!L:L,Produção!$A:$A,"&gt;="&amp;BJ1,Produção!$A:$A,"&lt;="&amp;EOMONTH($BJ1,0))</f>
        <v>0</v>
      </c>
      <c r="BK105" s="15">
        <f>SUMIFS(Produção!L:L,Produção!$A:$A,"&gt;="&amp;BK1,Produção!$A:$A,"&lt;="&amp;EOMONTH($BK1,0))</f>
        <v>0</v>
      </c>
      <c r="BL105" s="15">
        <f>SUMIFS(Produção!L:L,Produção!$A:$A,"&gt;="&amp;BL1,Produção!$A:$A,"&lt;="&amp;EOMONTH($BL1,0))</f>
        <v>0</v>
      </c>
      <c r="BM105" s="15">
        <f>SUMIFS(Produção!L:L,Produção!$A:$A,"&gt;="&amp;BM1,Produção!$A:$A,"&lt;="&amp;EOMONTH($BM1,0))</f>
        <v>0</v>
      </c>
      <c r="BN105" s="15">
        <f>SUMIFS(Produção!L:L,Produção!$A:$A,"&gt;="&amp;BN1,Produção!$A:$A,"&lt;="&amp;EOMONTH($BN1,0))</f>
        <v>0</v>
      </c>
      <c r="BO105" s="15">
        <f>SUMIFS(Produção!L:L,Produção!$A:$A,"&gt;="&amp;BO1,Produção!$A:$A,"&lt;="&amp;EOMONTH($BO1,0))</f>
        <v>0</v>
      </c>
      <c r="BP105" s="15">
        <f>SUMIFS(Produção!L:L,Produção!$A:$A,"&gt;="&amp;BP1,Produção!$A:$A,"&lt;="&amp;EOMONTH($BP1,0))</f>
        <v>0</v>
      </c>
      <c r="BQ105" s="15">
        <f>SUMIFS(Produção!L:L,Produção!$A:$A,"&gt;="&amp;BQ1,Produção!$A:$A,"&lt;="&amp;EOMONTH($BQ1,0))</f>
        <v>0</v>
      </c>
    </row>
    <row r="106" spans="1:69" outlineLevel="1" x14ac:dyDescent="0.15">
      <c r="A106" s="12" t="s">
        <v>112</v>
      </c>
      <c r="B106" s="14" t="str">
        <f>OvoTotal!R2</f>
        <v>SJ F3 820 R</v>
      </c>
      <c r="C106" s="15">
        <f>DadoEntr!L3</f>
        <v>59628</v>
      </c>
      <c r="D106" s="15">
        <f>DadoEntr!L4</f>
        <v>116640</v>
      </c>
      <c r="E106" s="15">
        <f>DadoEntr!L5</f>
        <v>0</v>
      </c>
      <c r="F106" s="15">
        <f>DadoEntr!L6</f>
        <v>0</v>
      </c>
      <c r="G106" s="15">
        <f>DadoEntr!L7</f>
        <v>0</v>
      </c>
      <c r="H106" s="15">
        <f>DadoEntr!L8</f>
        <v>0</v>
      </c>
      <c r="I106" s="15">
        <f>DadoEntr!L9</f>
        <v>0</v>
      </c>
      <c r="J106" s="15">
        <f>DadoEntr!L10</f>
        <v>0</v>
      </c>
      <c r="K106" s="15">
        <f>DadoEntr!L11</f>
        <v>1</v>
      </c>
      <c r="L106" s="15">
        <f>DadoEntr!L12</f>
        <v>0</v>
      </c>
      <c r="M106" s="15">
        <f>DadoEntr!L13</f>
        <v>0</v>
      </c>
      <c r="N106" s="15">
        <f>DadoEntr!L14</f>
        <v>0</v>
      </c>
      <c r="O106" s="15">
        <f>DadoEntr!L15</f>
        <v>0</v>
      </c>
      <c r="P106" s="15">
        <f>DadoEntr!L16</f>
        <v>0</v>
      </c>
      <c r="Q106" s="15">
        <f>DadoEntr!L17</f>
        <v>0</v>
      </c>
      <c r="R106" s="15">
        <f>DadoEntr!L18</f>
        <v>0</v>
      </c>
      <c r="S106" s="15">
        <f>DadoEntr!L19</f>
        <v>0</v>
      </c>
      <c r="T106" s="15">
        <f>DadoEntr!L20</f>
        <v>0</v>
      </c>
      <c r="U106" s="15">
        <f>DadoEntr!L21</f>
        <v>0</v>
      </c>
      <c r="V106" s="15">
        <f>DadoEntr!L22</f>
        <v>0</v>
      </c>
      <c r="W106" s="15">
        <f>DadoEntr!L23</f>
        <v>0</v>
      </c>
      <c r="X106" s="15">
        <f>DadoEntr!L24</f>
        <v>0</v>
      </c>
      <c r="Y106" s="15">
        <f>DadoEntr!L25</f>
        <v>0</v>
      </c>
      <c r="Z106" s="15">
        <f>DadoEntr!L26</f>
        <v>0</v>
      </c>
      <c r="AA106" s="15">
        <f>DadoEntr!L27</f>
        <v>0</v>
      </c>
      <c r="AB106" s="15">
        <f>DadoEntr!L28</f>
        <v>0</v>
      </c>
      <c r="AC106" s="15">
        <f>DadoEntr!L29</f>
        <v>0</v>
      </c>
      <c r="AD106" s="15">
        <f>DadoEntr!L30</f>
        <v>0</v>
      </c>
      <c r="AE106" s="15">
        <f>DadoEntr!L31</f>
        <v>0</v>
      </c>
      <c r="AF106" s="15">
        <f>DadoEntr!L32</f>
        <v>0</v>
      </c>
      <c r="AG106" s="15">
        <f>DadoEntr!L33</f>
        <v>0</v>
      </c>
      <c r="AH106" s="15">
        <f>DadoEntr!L34</f>
        <v>0</v>
      </c>
      <c r="AI106" s="15">
        <f>DadoEntr!L35</f>
        <v>0</v>
      </c>
      <c r="AJ106" s="15">
        <f>DadoEntr!L36</f>
        <v>0</v>
      </c>
      <c r="AK106" s="33">
        <f>DadoEntr!L37</f>
        <v>0</v>
      </c>
      <c r="AL106" s="15">
        <f>DadoEntr!L38</f>
        <v>0</v>
      </c>
      <c r="AM106" s="15">
        <f>DadoEntr!L39</f>
        <v>0</v>
      </c>
      <c r="AN106" s="15">
        <f>DadoEntr!L40</f>
        <v>0</v>
      </c>
      <c r="AO106" s="15">
        <f>DadoEntr!L41</f>
        <v>0</v>
      </c>
      <c r="AP106" s="15">
        <f>DadoEntr!L42</f>
        <v>0</v>
      </c>
      <c r="AQ106" s="33">
        <f>DadoEntr!L43</f>
        <v>0</v>
      </c>
      <c r="AR106" s="15">
        <f>DadoEntr!L44</f>
        <v>0</v>
      </c>
      <c r="AS106" s="15">
        <f>DadoEntr!L45</f>
        <v>0</v>
      </c>
      <c r="AT106" s="15">
        <f>DadoEntr!L46</f>
        <v>0</v>
      </c>
      <c r="AU106" s="15">
        <f>DadoEntr!L47</f>
        <v>0</v>
      </c>
      <c r="AV106" s="15">
        <f>DadoEntr!L48</f>
        <v>0</v>
      </c>
      <c r="AW106" s="15">
        <f>DadoEntr!L49</f>
        <v>0</v>
      </c>
      <c r="AX106" s="15">
        <f>DadoEntr!L50</f>
        <v>0</v>
      </c>
      <c r="AY106" s="15">
        <f>DadoEntr!L51</f>
        <v>0</v>
      </c>
      <c r="AZ106" s="15">
        <f>DadoEntr!L52</f>
        <v>0</v>
      </c>
      <c r="BA106" s="15">
        <f>DadoEntr!L53</f>
        <v>0</v>
      </c>
      <c r="BB106" s="15">
        <f>DadoEntr!L54</f>
        <v>0</v>
      </c>
      <c r="BC106" s="15">
        <f>DadoEntr!L55</f>
        <v>0</v>
      </c>
      <c r="BD106" s="15">
        <f>DadoEntr!L56</f>
        <v>0</v>
      </c>
      <c r="BF106" s="15">
        <f>SUMIFS(Produção!M:M,Produção!$A:$A,"&gt;="&amp;BF1,Produção!$A:$A,"&lt;="&amp;EOMONTH($BF1,0))</f>
        <v>0</v>
      </c>
      <c r="BG106" s="15">
        <f>SUMIFS(Produção!M:M,Produção!$A:$A,"&gt;="&amp;BG1,Produção!$A:$A,"&lt;="&amp;EOMONTH($BG1,0))</f>
        <v>0</v>
      </c>
      <c r="BH106" s="15">
        <f>SUMIFS(Produção!M:M,Produção!$A:$A,"&gt;="&amp;BH1,Produção!$A:$A,"&lt;="&amp;EOMONTH($BH1,0))</f>
        <v>0</v>
      </c>
      <c r="BI106" s="15">
        <f>SUMIFS(Produção!M:M,Produção!$A:$A,"&gt;="&amp;BI1,Produção!$A:$A,"&lt;="&amp;EOMONTH($BI1,0))</f>
        <v>0</v>
      </c>
      <c r="BJ106" s="15">
        <f>SUMIFS(Produção!M:M,Produção!$A:$A,"&gt;="&amp;BJ1,Produção!$A:$A,"&lt;="&amp;EOMONTH($BJ1,0))</f>
        <v>0</v>
      </c>
      <c r="BK106" s="15">
        <f>SUMIFS(Produção!M:M,Produção!$A:$A,"&gt;="&amp;BK1,Produção!$A:$A,"&lt;="&amp;EOMONTH($BK1,0))</f>
        <v>0</v>
      </c>
      <c r="BL106" s="15">
        <f>SUMIFS(Produção!M:M,Produção!$A:$A,"&gt;="&amp;BL1,Produção!$A:$A,"&lt;="&amp;EOMONTH($BL1,0))</f>
        <v>0</v>
      </c>
      <c r="BM106" s="15">
        <f>SUMIFS(Produção!M:M,Produção!$A:$A,"&gt;="&amp;BM1,Produção!$A:$A,"&lt;="&amp;EOMONTH($BM1,0))</f>
        <v>0</v>
      </c>
      <c r="BN106" s="15">
        <f>SUMIFS(Produção!M:M,Produção!$A:$A,"&gt;="&amp;BN1,Produção!$A:$A,"&lt;="&amp;EOMONTH($BN1,0))</f>
        <v>0</v>
      </c>
      <c r="BO106" s="15">
        <f>SUMIFS(Produção!M:M,Produção!$A:$A,"&gt;="&amp;BO1,Produção!$A:$A,"&lt;="&amp;EOMONTH($BO1,0))</f>
        <v>0</v>
      </c>
      <c r="BP106" s="15">
        <f>SUMIFS(Produção!M:M,Produção!$A:$A,"&gt;="&amp;BP1,Produção!$A:$A,"&lt;="&amp;EOMONTH($BP1,0))</f>
        <v>0</v>
      </c>
      <c r="BQ106" s="15">
        <f>SUMIFS(Produção!M:M,Produção!$A:$A,"&gt;="&amp;BQ1,Produção!$A:$A,"&lt;="&amp;EOMONTH($BQ1,0))</f>
        <v>0</v>
      </c>
    </row>
    <row r="107" spans="1:69" outlineLevel="1" x14ac:dyDescent="0.15">
      <c r="A107" s="12" t="s">
        <v>112</v>
      </c>
      <c r="B107" s="14" t="str">
        <f>OvoTotal!S2</f>
        <v>AAA 1 001</v>
      </c>
      <c r="C107" s="15">
        <f>DadoEntr!M3</f>
        <v>0</v>
      </c>
      <c r="D107" s="15">
        <f>DadoEntr!M4</f>
        <v>0</v>
      </c>
      <c r="E107" s="15">
        <f>DadoEntr!M5</f>
        <v>0</v>
      </c>
      <c r="F107" s="15">
        <f>DadoEntr!M6</f>
        <v>0</v>
      </c>
      <c r="G107" s="15">
        <f>DadoEntr!M7</f>
        <v>0</v>
      </c>
      <c r="H107" s="15">
        <f>DadoEntr!M8</f>
        <v>0</v>
      </c>
      <c r="I107" s="15">
        <f>DadoEntr!M9</f>
        <v>0</v>
      </c>
      <c r="J107" s="15">
        <f>DadoEntr!M10</f>
        <v>0</v>
      </c>
      <c r="K107" s="15">
        <f>DadoEntr!M11</f>
        <v>0</v>
      </c>
      <c r="L107" s="15">
        <f>DadoEntr!M12</f>
        <v>0</v>
      </c>
      <c r="M107" s="15">
        <f>DadoEntr!M13</f>
        <v>0</v>
      </c>
      <c r="N107" s="15">
        <f>DadoEntr!M14</f>
        <v>0</v>
      </c>
      <c r="O107" s="15">
        <f>DadoEntr!M15</f>
        <v>0</v>
      </c>
      <c r="P107" s="15">
        <f>DadoEntr!M16</f>
        <v>0</v>
      </c>
      <c r="Q107" s="15">
        <f>DadoEntr!M17</f>
        <v>0</v>
      </c>
      <c r="R107" s="15">
        <f>DadoEntr!M18</f>
        <v>0</v>
      </c>
      <c r="S107" s="15">
        <f>DadoEntr!M19</f>
        <v>0</v>
      </c>
      <c r="T107" s="15">
        <f>DadoEntr!M20</f>
        <v>0</v>
      </c>
      <c r="U107" s="15">
        <f>DadoEntr!M21</f>
        <v>0</v>
      </c>
      <c r="V107" s="15">
        <f>DadoEntr!M22</f>
        <v>0</v>
      </c>
      <c r="W107" s="15">
        <f>DadoEntr!M23</f>
        <v>0</v>
      </c>
      <c r="X107" s="15">
        <f>DadoEntr!M24</f>
        <v>0</v>
      </c>
      <c r="Y107" s="15">
        <f>DadoEntr!M25</f>
        <v>0</v>
      </c>
      <c r="Z107" s="15">
        <f>DadoEntr!M26</f>
        <v>0</v>
      </c>
      <c r="AA107" s="15">
        <f>DadoEntr!M27</f>
        <v>0</v>
      </c>
      <c r="AB107" s="15">
        <f>DadoEntr!M28</f>
        <v>0</v>
      </c>
      <c r="AC107" s="15">
        <f>DadoEntr!M29</f>
        <v>0</v>
      </c>
      <c r="AD107" s="15">
        <f>DadoEntr!M30</f>
        <v>0</v>
      </c>
      <c r="AE107" s="15">
        <f>DadoEntr!M31</f>
        <v>0</v>
      </c>
      <c r="AF107" s="15">
        <f>DadoEntr!M32</f>
        <v>0</v>
      </c>
      <c r="AG107" s="15">
        <f>DadoEntr!M33</f>
        <v>0</v>
      </c>
      <c r="AH107" s="15">
        <f>DadoEntr!M34</f>
        <v>0</v>
      </c>
      <c r="AI107" s="15">
        <f>DadoEntr!M35</f>
        <v>0</v>
      </c>
      <c r="AJ107" s="15">
        <f>DadoEntr!M36</f>
        <v>0</v>
      </c>
      <c r="AK107" s="33">
        <f>DadoEntr!M37</f>
        <v>0</v>
      </c>
      <c r="AL107" s="15">
        <f>DadoEntr!M38</f>
        <v>0</v>
      </c>
      <c r="AM107" s="15">
        <f>DadoEntr!M39</f>
        <v>0</v>
      </c>
      <c r="AN107" s="15">
        <f>DadoEntr!M40</f>
        <v>0</v>
      </c>
      <c r="AO107" s="15">
        <f>DadoEntr!M41</f>
        <v>0</v>
      </c>
      <c r="AP107" s="15">
        <f>DadoEntr!M42</f>
        <v>0</v>
      </c>
      <c r="AQ107" s="33">
        <f>DadoEntr!M43</f>
        <v>0</v>
      </c>
      <c r="AR107" s="15">
        <f>DadoEntr!M44</f>
        <v>0</v>
      </c>
      <c r="AS107" s="15">
        <f>DadoEntr!M45</f>
        <v>0</v>
      </c>
      <c r="AT107" s="15">
        <f>DadoEntr!M46</f>
        <v>0</v>
      </c>
      <c r="AU107" s="15">
        <f>DadoEntr!M47</f>
        <v>0</v>
      </c>
      <c r="AV107" s="15">
        <f>DadoEntr!M48</f>
        <v>0</v>
      </c>
      <c r="AW107" s="15">
        <f>DadoEntr!M49</f>
        <v>0</v>
      </c>
      <c r="AX107" s="15">
        <f>DadoEntr!M50</f>
        <v>0</v>
      </c>
      <c r="AY107" s="15">
        <f>DadoEntr!M51</f>
        <v>0</v>
      </c>
      <c r="AZ107" s="15">
        <f>DadoEntr!M52</f>
        <v>0</v>
      </c>
      <c r="BA107" s="15">
        <f>DadoEntr!M53</f>
        <v>0</v>
      </c>
      <c r="BB107" s="15">
        <f>DadoEntr!M54</f>
        <v>0</v>
      </c>
      <c r="BC107" s="15">
        <f>DadoEntr!M55</f>
        <v>0</v>
      </c>
      <c r="BD107" s="15">
        <f>DadoEntr!M56</f>
        <v>0</v>
      </c>
      <c r="BF107" s="15">
        <f>SUMIFS(Produção!N:N,Produção!$A:$A,"&gt;="&amp;BF1,Produção!$A:$A,"&lt;="&amp;EOMONTH($BF1,0))</f>
        <v>0</v>
      </c>
      <c r="BG107" s="15">
        <f>SUMIFS(Produção!N:N,Produção!$A:$A,"&gt;="&amp;BG1,Produção!$A:$A,"&lt;="&amp;EOMONTH($BG1,0))</f>
        <v>0</v>
      </c>
      <c r="BH107" s="15">
        <f>SUMIFS(Produção!N:N,Produção!$A:$A,"&gt;="&amp;BH1,Produção!$A:$A,"&lt;="&amp;EOMONTH($BH1,0))</f>
        <v>0</v>
      </c>
      <c r="BI107" s="15">
        <f>SUMIFS(Produção!N:N,Produção!$A:$A,"&gt;="&amp;BI1,Produção!$A:$A,"&lt;="&amp;EOMONTH($BI1,0))</f>
        <v>0</v>
      </c>
      <c r="BJ107" s="15">
        <f>SUMIFS(Produção!N:N,Produção!$A:$A,"&gt;="&amp;BJ1,Produção!$A:$A,"&lt;="&amp;EOMONTH($BJ1,0))</f>
        <v>0</v>
      </c>
      <c r="BK107" s="15">
        <f>SUMIFS(Produção!N:N,Produção!$A:$A,"&gt;="&amp;BK1,Produção!$A:$A,"&lt;="&amp;EOMONTH($BK1,0))</f>
        <v>0</v>
      </c>
      <c r="BL107" s="15">
        <f>SUMIFS(Produção!N:N,Produção!$A:$A,"&gt;="&amp;BL1,Produção!$A:$A,"&lt;="&amp;EOMONTH($BL1,0))</f>
        <v>0</v>
      </c>
      <c r="BM107" s="15">
        <f>SUMIFS(Produção!N:N,Produção!$A:$A,"&gt;="&amp;BM1,Produção!$A:$A,"&lt;="&amp;EOMONTH($BM1,0))</f>
        <v>0</v>
      </c>
      <c r="BN107" s="15">
        <f>SUMIFS(Produção!N:N,Produção!$A:$A,"&gt;="&amp;BN1,Produção!$A:$A,"&lt;="&amp;EOMONTH($BN1,0))</f>
        <v>0</v>
      </c>
      <c r="BO107" s="15">
        <f>SUMIFS(Produção!N:N,Produção!$A:$A,"&gt;="&amp;BO1,Produção!$A:$A,"&lt;="&amp;EOMONTH($BO1,0))</f>
        <v>0</v>
      </c>
      <c r="BP107" s="15">
        <f>SUMIFS(Produção!N:N,Produção!$A:$A,"&gt;="&amp;BP1,Produção!$A:$A,"&lt;="&amp;EOMONTH($BP1,0))</f>
        <v>0</v>
      </c>
      <c r="BQ107" s="15">
        <f>SUMIFS(Produção!N:N,Produção!$A:$A,"&gt;="&amp;BQ1,Produção!$A:$A,"&lt;="&amp;EOMONTH($BQ1,0))</f>
        <v>0</v>
      </c>
    </row>
    <row r="108" spans="1:69" outlineLevel="1" x14ac:dyDescent="0.15">
      <c r="A108" s="12" t="s">
        <v>112</v>
      </c>
      <c r="B108" s="14" t="str">
        <f>OvoTotal!T2</f>
        <v>SJ F3 821 R</v>
      </c>
      <c r="C108" s="15">
        <f>DadoEntr!N3</f>
        <v>0</v>
      </c>
      <c r="D108" s="15">
        <f>DadoEntr!N4</f>
        <v>0</v>
      </c>
      <c r="E108" s="15">
        <f>DadoEntr!N5</f>
        <v>0</v>
      </c>
      <c r="F108" s="15">
        <f>DadoEntr!N6</f>
        <v>0</v>
      </c>
      <c r="G108" s="15">
        <f>DadoEntr!N7</f>
        <v>0</v>
      </c>
      <c r="H108" s="15">
        <f>DadoEntr!N8</f>
        <v>0</v>
      </c>
      <c r="I108" s="15">
        <f>DadoEntr!N9</f>
        <v>0</v>
      </c>
      <c r="J108" s="15">
        <f>DadoEntr!N10</f>
        <v>0</v>
      </c>
      <c r="K108" s="15">
        <f>DadoEntr!N11</f>
        <v>0</v>
      </c>
      <c r="L108" s="15">
        <f>DadoEntr!N12</f>
        <v>0</v>
      </c>
      <c r="M108" s="15">
        <f>DadoEntr!N13</f>
        <v>0</v>
      </c>
      <c r="N108" s="15">
        <f>DadoEntr!N14</f>
        <v>0</v>
      </c>
      <c r="O108" s="15">
        <f>DadoEntr!N15</f>
        <v>0</v>
      </c>
      <c r="P108" s="15">
        <f>DadoEntr!N16</f>
        <v>0</v>
      </c>
      <c r="Q108" s="15">
        <f>DadoEntr!N17</f>
        <v>0</v>
      </c>
      <c r="R108" s="15">
        <f>DadoEntr!N18</f>
        <v>0</v>
      </c>
      <c r="S108" s="15">
        <f>DadoEntr!N19</f>
        <v>0</v>
      </c>
      <c r="T108" s="15">
        <f>DadoEntr!N20</f>
        <v>0</v>
      </c>
      <c r="U108" s="15">
        <f>DadoEntr!N21</f>
        <v>52800</v>
      </c>
      <c r="V108" s="15">
        <f>DadoEntr!N22</f>
        <v>225696</v>
      </c>
      <c r="W108" s="15">
        <f>DadoEntr!N23</f>
        <v>363166</v>
      </c>
      <c r="X108" s="15">
        <f>DadoEntr!N24</f>
        <v>397512</v>
      </c>
      <c r="Y108" s="15">
        <f>DadoEntr!N25</f>
        <v>428184</v>
      </c>
      <c r="Z108" s="15">
        <f>DadoEntr!N26</f>
        <v>410520</v>
      </c>
      <c r="AA108" s="15">
        <f>DadoEntr!N27</f>
        <v>406176</v>
      </c>
      <c r="AB108" s="15">
        <f>DadoEntr!N28</f>
        <v>382944</v>
      </c>
      <c r="AC108" s="15">
        <f>DadoEntr!N29</f>
        <v>406559</v>
      </c>
      <c r="AD108" s="15">
        <f>DadoEntr!N30</f>
        <v>424224</v>
      </c>
      <c r="AE108" s="15">
        <f>DadoEntr!N31</f>
        <v>413032</v>
      </c>
      <c r="AF108" s="15">
        <f>DadoEntr!N32</f>
        <v>0</v>
      </c>
      <c r="AG108" s="15">
        <f>DadoEntr!N33</f>
        <v>0</v>
      </c>
      <c r="AH108" s="15">
        <f>DadoEntr!N34</f>
        <v>0</v>
      </c>
      <c r="AI108" s="15">
        <f>DadoEntr!N35</f>
        <v>0</v>
      </c>
      <c r="AJ108" s="15">
        <f>DadoEntr!N36</f>
        <v>0</v>
      </c>
      <c r="AK108" s="33">
        <f>DadoEntr!N37</f>
        <v>0</v>
      </c>
      <c r="AL108" s="15">
        <f>DadoEntr!N38</f>
        <v>0</v>
      </c>
      <c r="AM108" s="15">
        <f>DadoEntr!N39</f>
        <v>0</v>
      </c>
      <c r="AN108" s="15">
        <f>DadoEntr!N40</f>
        <v>0</v>
      </c>
      <c r="AO108" s="15">
        <f>DadoEntr!N41</f>
        <v>0</v>
      </c>
      <c r="AP108" s="15">
        <f>DadoEntr!N42</f>
        <v>0</v>
      </c>
      <c r="AQ108" s="33">
        <f>DadoEntr!N43</f>
        <v>0</v>
      </c>
      <c r="AR108" s="15">
        <f>DadoEntr!N44</f>
        <v>0</v>
      </c>
      <c r="AS108" s="15">
        <f>DadoEntr!N45</f>
        <v>0</v>
      </c>
      <c r="AT108" s="15">
        <f>DadoEntr!N46</f>
        <v>0</v>
      </c>
      <c r="AU108" s="15">
        <f>DadoEntr!N47</f>
        <v>0</v>
      </c>
      <c r="AV108" s="15">
        <f>DadoEntr!N48</f>
        <v>0</v>
      </c>
      <c r="AW108" s="15">
        <f>DadoEntr!N49</f>
        <v>0</v>
      </c>
      <c r="AX108" s="15">
        <f>DadoEntr!N50</f>
        <v>0</v>
      </c>
      <c r="AY108" s="15">
        <f>DadoEntr!N51</f>
        <v>0</v>
      </c>
      <c r="AZ108" s="15">
        <f>DadoEntr!N52</f>
        <v>0</v>
      </c>
      <c r="BA108" s="15">
        <f>DadoEntr!N53</f>
        <v>0</v>
      </c>
      <c r="BB108" s="15">
        <f>DadoEntr!N54</f>
        <v>0</v>
      </c>
      <c r="BC108" s="15">
        <f>DadoEntr!N55</f>
        <v>0</v>
      </c>
      <c r="BD108" s="15">
        <f>DadoEntr!N56</f>
        <v>0</v>
      </c>
      <c r="BF108" s="15">
        <f>SUMIFS(Produção!O:O,Produção!$A:$A,"&gt;="&amp;BF1,Produção!$A:$A,"&lt;="&amp;EOMONTH($BF1,0))</f>
        <v>0</v>
      </c>
      <c r="BG108" s="15">
        <f>SUMIFS(Produção!O:O,Produção!$A:$A,"&gt;="&amp;BG1,Produção!$A:$A,"&lt;="&amp;EOMONTH($BG1,0))</f>
        <v>0</v>
      </c>
      <c r="BH108" s="15">
        <f>SUMIFS(Produção!O:O,Produção!$A:$A,"&gt;="&amp;BH1,Produção!$A:$A,"&lt;="&amp;EOMONTH($BH1,0))</f>
        <v>0</v>
      </c>
      <c r="BI108" s="15">
        <f>SUMIFS(Produção!O:O,Produção!$A:$A,"&gt;="&amp;BI1,Produção!$A:$A,"&lt;="&amp;EOMONTH($BI1,0))</f>
        <v>0</v>
      </c>
      <c r="BJ108" s="15">
        <f>SUMIFS(Produção!O:O,Produção!$A:$A,"&gt;="&amp;BJ1,Produção!$A:$A,"&lt;="&amp;EOMONTH($BJ1,0))</f>
        <v>0</v>
      </c>
      <c r="BK108" s="15">
        <f>SUMIFS(Produção!O:O,Produção!$A:$A,"&gt;="&amp;BK1,Produção!$A:$A,"&lt;="&amp;EOMONTH($BK1,0))</f>
        <v>0</v>
      </c>
      <c r="BL108" s="15">
        <f>SUMIFS(Produção!O:O,Produção!$A:$A,"&gt;="&amp;BL1,Produção!$A:$A,"&lt;="&amp;EOMONTH($BL1,0))</f>
        <v>0</v>
      </c>
      <c r="BM108" s="15">
        <f>SUMIFS(Produção!O:O,Produção!$A:$A,"&gt;="&amp;BM1,Produção!$A:$A,"&lt;="&amp;EOMONTH($BM1,0))</f>
        <v>0</v>
      </c>
      <c r="BN108" s="15">
        <f>SUMIFS(Produção!O:O,Produção!$A:$A,"&gt;="&amp;BN1,Produção!$A:$A,"&lt;="&amp;EOMONTH($BN1,0))</f>
        <v>0</v>
      </c>
      <c r="BO108" s="15">
        <f>SUMIFS(Produção!O:O,Produção!$A:$A,"&gt;="&amp;BO1,Produção!$A:$A,"&lt;="&amp;EOMONTH($BO1,0))</f>
        <v>0</v>
      </c>
      <c r="BP108" s="15">
        <f>SUMIFS(Produção!O:O,Produção!$A:$A,"&gt;="&amp;BP1,Produção!$A:$A,"&lt;="&amp;EOMONTH($BP1,0))</f>
        <v>0</v>
      </c>
      <c r="BQ108" s="15">
        <f>SUMIFS(Produção!O:O,Produção!$A:$A,"&gt;="&amp;BQ1,Produção!$A:$A,"&lt;="&amp;EOMONTH($BQ1,0))</f>
        <v>0</v>
      </c>
    </row>
    <row r="109" spans="1:69" outlineLevel="1" x14ac:dyDescent="0.15">
      <c r="A109" s="12" t="s">
        <v>112</v>
      </c>
      <c r="B109" s="14" t="str">
        <f>OvoTotal!U2</f>
        <v>AAA 1 001</v>
      </c>
      <c r="C109" s="15">
        <f>DadoEntr!O3</f>
        <v>0</v>
      </c>
      <c r="D109" s="15">
        <f>DadoEntr!O4</f>
        <v>0</v>
      </c>
      <c r="E109" s="15">
        <f>DadoEntr!O5</f>
        <v>0</v>
      </c>
      <c r="F109" s="15">
        <f>DadoEntr!O6</f>
        <v>0</v>
      </c>
      <c r="G109" s="15">
        <f>DadoEntr!O7</f>
        <v>0</v>
      </c>
      <c r="H109" s="15">
        <f>DadoEntr!O8</f>
        <v>0</v>
      </c>
      <c r="I109" s="15">
        <f>DadoEntr!O9</f>
        <v>0</v>
      </c>
      <c r="J109" s="15">
        <f>DadoEntr!O10</f>
        <v>0</v>
      </c>
      <c r="K109" s="15">
        <f>DadoEntr!O11</f>
        <v>0</v>
      </c>
      <c r="L109" s="15">
        <f>DadoEntr!O12</f>
        <v>0</v>
      </c>
      <c r="M109" s="15">
        <f>DadoEntr!O13</f>
        <v>0</v>
      </c>
      <c r="N109" s="15">
        <f>DadoEntr!O14</f>
        <v>0</v>
      </c>
      <c r="O109" s="15">
        <f>DadoEntr!O15</f>
        <v>0</v>
      </c>
      <c r="P109" s="15">
        <f>DadoEntr!O16</f>
        <v>0</v>
      </c>
      <c r="Q109" s="15">
        <f>DadoEntr!O17</f>
        <v>0</v>
      </c>
      <c r="R109" s="15">
        <f>DadoEntr!O18</f>
        <v>0</v>
      </c>
      <c r="S109" s="15">
        <f>DadoEntr!O19</f>
        <v>0</v>
      </c>
      <c r="T109" s="15">
        <f>DadoEntr!O20</f>
        <v>0</v>
      </c>
      <c r="U109" s="15">
        <f>DadoEntr!O21</f>
        <v>0</v>
      </c>
      <c r="V109" s="15">
        <f>DadoEntr!O22</f>
        <v>0</v>
      </c>
      <c r="W109" s="15">
        <f>DadoEntr!O23</f>
        <v>0</v>
      </c>
      <c r="X109" s="15">
        <f>DadoEntr!O24</f>
        <v>0</v>
      </c>
      <c r="Y109" s="15">
        <f>DadoEntr!O25</f>
        <v>0</v>
      </c>
      <c r="Z109" s="15">
        <f>DadoEntr!O26</f>
        <v>0</v>
      </c>
      <c r="AA109" s="15">
        <f>DadoEntr!O27</f>
        <v>0</v>
      </c>
      <c r="AB109" s="15">
        <f>DadoEntr!O28</f>
        <v>0</v>
      </c>
      <c r="AC109" s="15">
        <f>DadoEntr!O29</f>
        <v>0</v>
      </c>
      <c r="AD109" s="15">
        <f>DadoEntr!O30</f>
        <v>0</v>
      </c>
      <c r="AE109" s="15">
        <f>DadoEntr!O31</f>
        <v>0</v>
      </c>
      <c r="AF109" s="15">
        <f>DadoEntr!O32</f>
        <v>0</v>
      </c>
      <c r="AG109" s="15">
        <f>DadoEntr!O33</f>
        <v>0</v>
      </c>
      <c r="AH109" s="15">
        <f>DadoEntr!O34</f>
        <v>0</v>
      </c>
      <c r="AI109" s="15">
        <f>DadoEntr!O35</f>
        <v>0</v>
      </c>
      <c r="AJ109" s="15">
        <f>DadoEntr!O36</f>
        <v>0</v>
      </c>
      <c r="AK109" s="33">
        <f>DadoEntr!O37</f>
        <v>0</v>
      </c>
      <c r="AL109" s="15">
        <f>DadoEntr!O38</f>
        <v>0</v>
      </c>
      <c r="AM109" s="15">
        <f>DadoEntr!O39</f>
        <v>0</v>
      </c>
      <c r="AN109" s="15">
        <f>DadoEntr!O40</f>
        <v>0</v>
      </c>
      <c r="AO109" s="15">
        <f>DadoEntr!O41</f>
        <v>0</v>
      </c>
      <c r="AP109" s="15">
        <f>DadoEntr!O42</f>
        <v>0</v>
      </c>
      <c r="AQ109" s="33">
        <f>DadoEntr!O43</f>
        <v>0</v>
      </c>
      <c r="AR109" s="15">
        <f>DadoEntr!O44</f>
        <v>0</v>
      </c>
      <c r="AS109" s="15">
        <f>DadoEntr!O45</f>
        <v>0</v>
      </c>
      <c r="AT109" s="15">
        <f>DadoEntr!O46</f>
        <v>0</v>
      </c>
      <c r="AU109" s="15">
        <f>DadoEntr!O47</f>
        <v>0</v>
      </c>
      <c r="AV109" s="15">
        <f>DadoEntr!O48</f>
        <v>0</v>
      </c>
      <c r="AW109" s="15">
        <f>DadoEntr!O49</f>
        <v>0</v>
      </c>
      <c r="AX109" s="15">
        <f>DadoEntr!O50</f>
        <v>0</v>
      </c>
      <c r="AY109" s="15">
        <f>DadoEntr!O51</f>
        <v>0</v>
      </c>
      <c r="AZ109" s="15">
        <f>DadoEntr!O52</f>
        <v>0</v>
      </c>
      <c r="BA109" s="15">
        <f>DadoEntr!O53</f>
        <v>0</v>
      </c>
      <c r="BB109" s="15">
        <f>DadoEntr!O54</f>
        <v>0</v>
      </c>
      <c r="BC109" s="15">
        <f>DadoEntr!O55</f>
        <v>0</v>
      </c>
      <c r="BD109" s="15">
        <f>DadoEntr!O56</f>
        <v>0</v>
      </c>
      <c r="BF109" s="15">
        <f>SUMIFS(Produção!P:P,Produção!$A:$A,"&gt;="&amp;BF1,Produção!$A:$A,"&lt;="&amp;EOMONTH($BF1,0))</f>
        <v>0</v>
      </c>
      <c r="BG109" s="15">
        <f>SUMIFS(Produção!P:P,Produção!$A:$A,"&gt;="&amp;BG1,Produção!$A:$A,"&lt;="&amp;EOMONTH($BG1,0))</f>
        <v>0</v>
      </c>
      <c r="BH109" s="15">
        <f>SUMIFS(Produção!P:P,Produção!$A:$A,"&gt;="&amp;BH1,Produção!$A:$A,"&lt;="&amp;EOMONTH($BH1,0))</f>
        <v>0</v>
      </c>
      <c r="BI109" s="15">
        <f>SUMIFS(Produção!P:P,Produção!$A:$A,"&gt;="&amp;BI1,Produção!$A:$A,"&lt;="&amp;EOMONTH($BI1,0))</f>
        <v>0</v>
      </c>
      <c r="BJ109" s="15">
        <f>SUMIFS(Produção!P:P,Produção!$A:$A,"&gt;="&amp;BJ1,Produção!$A:$A,"&lt;="&amp;EOMONTH($BJ1,0))</f>
        <v>0</v>
      </c>
      <c r="BK109" s="15">
        <f>SUMIFS(Produção!P:P,Produção!$A:$A,"&gt;="&amp;BK1,Produção!$A:$A,"&lt;="&amp;EOMONTH($BK1,0))</f>
        <v>0</v>
      </c>
      <c r="BL109" s="15">
        <f>SUMIFS(Produção!P:P,Produção!$A:$A,"&gt;="&amp;BL1,Produção!$A:$A,"&lt;="&amp;EOMONTH($BL1,0))</f>
        <v>0</v>
      </c>
      <c r="BM109" s="15">
        <f>SUMIFS(Produção!P:P,Produção!$A:$A,"&gt;="&amp;BM1,Produção!$A:$A,"&lt;="&amp;EOMONTH($BM1,0))</f>
        <v>0</v>
      </c>
      <c r="BN109" s="15">
        <f>SUMIFS(Produção!P:P,Produção!$A:$A,"&gt;="&amp;BN1,Produção!$A:$A,"&lt;="&amp;EOMONTH($BN1,0))</f>
        <v>0</v>
      </c>
      <c r="BO109" s="15">
        <f>SUMIFS(Produção!P:P,Produção!$A:$A,"&gt;="&amp;BO1,Produção!$A:$A,"&lt;="&amp;EOMONTH($BO1,0))</f>
        <v>0</v>
      </c>
      <c r="BP109" s="15">
        <f>SUMIFS(Produção!P:P,Produção!$A:$A,"&gt;="&amp;BP1,Produção!$A:$A,"&lt;="&amp;EOMONTH($BP1,0))</f>
        <v>0</v>
      </c>
      <c r="BQ109" s="15">
        <f>SUMIFS(Produção!P:P,Produção!$A:$A,"&gt;="&amp;BQ1,Produção!$A:$A,"&lt;="&amp;EOMONTH($BQ1,0))</f>
        <v>0</v>
      </c>
    </row>
    <row r="110" spans="1:69" outlineLevel="1" x14ac:dyDescent="0.15">
      <c r="A110" s="12" t="s">
        <v>112</v>
      </c>
      <c r="B110" s="14" t="str">
        <f>OvoTotal!V2</f>
        <v>AAA 1 001</v>
      </c>
      <c r="C110" s="15">
        <f>DadoEntr!P3</f>
        <v>0</v>
      </c>
      <c r="D110" s="15">
        <f>DadoEntr!P4</f>
        <v>0</v>
      </c>
      <c r="E110" s="15">
        <f>DadoEntr!P5</f>
        <v>0</v>
      </c>
      <c r="F110" s="15">
        <f>DadoEntr!P6</f>
        <v>0</v>
      </c>
      <c r="G110" s="15">
        <f>DadoEntr!P7</f>
        <v>0</v>
      </c>
      <c r="H110" s="15">
        <f>DadoEntr!P8</f>
        <v>0</v>
      </c>
      <c r="I110" s="15">
        <f>DadoEntr!P9</f>
        <v>0</v>
      </c>
      <c r="J110" s="15">
        <f>DadoEntr!P10</f>
        <v>0</v>
      </c>
      <c r="K110" s="15">
        <f>DadoEntr!P11</f>
        <v>0</v>
      </c>
      <c r="L110" s="15">
        <f>DadoEntr!P12</f>
        <v>0</v>
      </c>
      <c r="M110" s="15">
        <f>DadoEntr!P13</f>
        <v>0</v>
      </c>
      <c r="N110" s="15">
        <f>DadoEntr!P14</f>
        <v>0</v>
      </c>
      <c r="O110" s="15">
        <f>DadoEntr!P15</f>
        <v>0</v>
      </c>
      <c r="P110" s="15">
        <f>DadoEntr!P16</f>
        <v>0</v>
      </c>
      <c r="Q110" s="15">
        <f>DadoEntr!P17</f>
        <v>0</v>
      </c>
      <c r="R110" s="15">
        <f>DadoEntr!P18</f>
        <v>0</v>
      </c>
      <c r="S110" s="15">
        <f>DadoEntr!P19</f>
        <v>0</v>
      </c>
      <c r="T110" s="15">
        <f>DadoEntr!P20</f>
        <v>0</v>
      </c>
      <c r="U110" s="15">
        <f>DadoEntr!P21</f>
        <v>0</v>
      </c>
      <c r="V110" s="15">
        <f>DadoEntr!P22</f>
        <v>0</v>
      </c>
      <c r="W110" s="15">
        <f>DadoEntr!P23</f>
        <v>0</v>
      </c>
      <c r="X110" s="15">
        <f>DadoEntr!P24</f>
        <v>0</v>
      </c>
      <c r="Y110" s="15">
        <f>DadoEntr!P25</f>
        <v>0</v>
      </c>
      <c r="Z110" s="15">
        <f>DadoEntr!P26</f>
        <v>0</v>
      </c>
      <c r="AA110" s="15">
        <f>DadoEntr!P27</f>
        <v>0</v>
      </c>
      <c r="AB110" s="15">
        <f>DadoEntr!P28</f>
        <v>0</v>
      </c>
      <c r="AC110" s="15">
        <f>DadoEntr!P29</f>
        <v>0</v>
      </c>
      <c r="AD110" s="15">
        <f>DadoEntr!P30</f>
        <v>0</v>
      </c>
      <c r="AE110" s="15">
        <f>DadoEntr!P31</f>
        <v>0</v>
      </c>
      <c r="AF110" s="15">
        <f>DadoEntr!P32</f>
        <v>0</v>
      </c>
      <c r="AG110" s="15">
        <f>DadoEntr!P33</f>
        <v>0</v>
      </c>
      <c r="AH110" s="15">
        <f>DadoEntr!P34</f>
        <v>0</v>
      </c>
      <c r="AI110" s="15">
        <f>DadoEntr!P35</f>
        <v>0</v>
      </c>
      <c r="AJ110" s="15">
        <f>DadoEntr!P36</f>
        <v>0</v>
      </c>
      <c r="AK110" s="33">
        <f>DadoEntr!P37</f>
        <v>0</v>
      </c>
      <c r="AL110" s="15">
        <f>DadoEntr!P38</f>
        <v>0</v>
      </c>
      <c r="AM110" s="15">
        <f>DadoEntr!P39</f>
        <v>0</v>
      </c>
      <c r="AN110" s="15">
        <f>DadoEntr!P40</f>
        <v>0</v>
      </c>
      <c r="AO110" s="15">
        <f>DadoEntr!P41</f>
        <v>0</v>
      </c>
      <c r="AP110" s="15">
        <f>DadoEntr!P42</f>
        <v>0</v>
      </c>
      <c r="AQ110" s="33">
        <f>DadoEntr!P43</f>
        <v>0</v>
      </c>
      <c r="AR110" s="15">
        <f>DadoEntr!P44</f>
        <v>0</v>
      </c>
      <c r="AS110" s="15">
        <f>DadoEntr!P45</f>
        <v>0</v>
      </c>
      <c r="AT110" s="15">
        <f>DadoEntr!P46</f>
        <v>0</v>
      </c>
      <c r="AU110" s="15">
        <f>DadoEntr!P47</f>
        <v>0</v>
      </c>
      <c r="AV110" s="15">
        <f>DadoEntr!P48</f>
        <v>0</v>
      </c>
      <c r="AW110" s="15">
        <f>DadoEntr!P49</f>
        <v>0</v>
      </c>
      <c r="AX110" s="15">
        <f>DadoEntr!P50</f>
        <v>0</v>
      </c>
      <c r="AY110" s="15">
        <f>DadoEntr!P51</f>
        <v>0</v>
      </c>
      <c r="AZ110" s="15">
        <f>DadoEntr!P52</f>
        <v>0</v>
      </c>
      <c r="BA110" s="15">
        <f>DadoEntr!P53</f>
        <v>0</v>
      </c>
      <c r="BB110" s="15">
        <f>DadoEntr!P54</f>
        <v>0</v>
      </c>
      <c r="BC110" s="15">
        <f>DadoEntr!P55</f>
        <v>0</v>
      </c>
      <c r="BD110" s="15">
        <f>DadoEntr!P56</f>
        <v>0</v>
      </c>
      <c r="BF110" s="15">
        <f>SUMIFS(Produção!Q:Q,Produção!$A:$A,"&gt;="&amp;BF1,Produção!$A:$A,"&lt;="&amp;EOMONTH($BF1,0))</f>
        <v>0</v>
      </c>
      <c r="BG110" s="15">
        <f>SUMIFS(Produção!Q:Q,Produção!$A:$A,"&gt;="&amp;BG1,Produção!$A:$A,"&lt;="&amp;EOMONTH($BG1,0))</f>
        <v>0</v>
      </c>
      <c r="BH110" s="15">
        <f>SUMIFS(Produção!Q:Q,Produção!$A:$A,"&gt;="&amp;BH1,Produção!$A:$A,"&lt;="&amp;EOMONTH($BH1,0))</f>
        <v>0</v>
      </c>
      <c r="BI110" s="15">
        <f>SUMIFS(Produção!Q:Q,Produção!$A:$A,"&gt;="&amp;BI1,Produção!$A:$A,"&lt;="&amp;EOMONTH($BI1,0))</f>
        <v>0</v>
      </c>
      <c r="BJ110" s="15">
        <f>SUMIFS(Produção!Q:Q,Produção!$A:$A,"&gt;="&amp;BJ1,Produção!$A:$A,"&lt;="&amp;EOMONTH($BJ1,0))</f>
        <v>0</v>
      </c>
      <c r="BK110" s="15">
        <f>SUMIFS(Produção!Q:Q,Produção!$A:$A,"&gt;="&amp;BK1,Produção!$A:$A,"&lt;="&amp;EOMONTH($BK1,0))</f>
        <v>0</v>
      </c>
      <c r="BL110" s="15">
        <f>SUMIFS(Produção!Q:Q,Produção!$A:$A,"&gt;="&amp;BL1,Produção!$A:$A,"&lt;="&amp;EOMONTH($BL1,0))</f>
        <v>0</v>
      </c>
      <c r="BM110" s="15">
        <f>SUMIFS(Produção!Q:Q,Produção!$A:$A,"&gt;="&amp;BM1,Produção!$A:$A,"&lt;="&amp;EOMONTH($BM1,0))</f>
        <v>0</v>
      </c>
      <c r="BN110" s="15">
        <f>SUMIFS(Produção!Q:Q,Produção!$A:$A,"&gt;="&amp;BN1,Produção!$A:$A,"&lt;="&amp;EOMONTH($BN1,0))</f>
        <v>0</v>
      </c>
      <c r="BO110" s="15">
        <f>SUMIFS(Produção!Q:Q,Produção!$A:$A,"&gt;="&amp;BO1,Produção!$A:$A,"&lt;="&amp;EOMONTH($BO1,0))</f>
        <v>0</v>
      </c>
      <c r="BP110" s="15">
        <f>SUMIFS(Produção!Q:Q,Produção!$A:$A,"&gt;="&amp;BP1,Produção!$A:$A,"&lt;="&amp;EOMONTH($BP1,0))</f>
        <v>0</v>
      </c>
      <c r="BQ110" s="15">
        <f>SUMIFS(Produção!Q:Q,Produção!$A:$A,"&gt;="&amp;BQ1,Produção!$A:$A,"&lt;="&amp;EOMONTH($BQ1,0))</f>
        <v>0</v>
      </c>
    </row>
    <row r="111" spans="1:69" outlineLevel="1" x14ac:dyDescent="0.15">
      <c r="A111" s="12" t="s">
        <v>112</v>
      </c>
      <c r="B111" s="14" t="str">
        <f>OvoTotal!W2</f>
        <v>AAA 1 001</v>
      </c>
      <c r="C111" s="15">
        <f>DadoEntr!Q3</f>
        <v>0</v>
      </c>
      <c r="D111" s="15">
        <f>DadoEntr!Q4</f>
        <v>0</v>
      </c>
      <c r="E111" s="15">
        <f>DadoEntr!Q5</f>
        <v>0</v>
      </c>
      <c r="F111" s="15">
        <f>DadoEntr!Q6</f>
        <v>0</v>
      </c>
      <c r="G111" s="15">
        <f>DadoEntr!Q7</f>
        <v>0</v>
      </c>
      <c r="H111" s="15">
        <f>DadoEntr!Q8</f>
        <v>0</v>
      </c>
      <c r="I111" s="15">
        <f>DadoEntr!Q9</f>
        <v>0</v>
      </c>
      <c r="J111" s="15">
        <f>DadoEntr!Q10</f>
        <v>0</v>
      </c>
      <c r="K111" s="15">
        <f>DadoEntr!Q11</f>
        <v>0</v>
      </c>
      <c r="L111" s="15">
        <f>DadoEntr!Q12</f>
        <v>0</v>
      </c>
      <c r="M111" s="15">
        <f>DadoEntr!Q13</f>
        <v>0</v>
      </c>
      <c r="N111" s="15">
        <f>DadoEntr!Q14</f>
        <v>0</v>
      </c>
      <c r="O111" s="15">
        <f>DadoEntr!Q15</f>
        <v>0</v>
      </c>
      <c r="P111" s="15">
        <f>DadoEntr!Q16</f>
        <v>0</v>
      </c>
      <c r="Q111" s="15">
        <f>DadoEntr!Q17</f>
        <v>0</v>
      </c>
      <c r="R111" s="15">
        <f>DadoEntr!Q18</f>
        <v>0</v>
      </c>
      <c r="S111" s="15">
        <f>DadoEntr!Q19</f>
        <v>0</v>
      </c>
      <c r="T111" s="15">
        <f>DadoEntr!Q20</f>
        <v>0</v>
      </c>
      <c r="U111" s="15">
        <f>DadoEntr!Q21</f>
        <v>0</v>
      </c>
      <c r="V111" s="15">
        <f>DadoEntr!Q22</f>
        <v>0</v>
      </c>
      <c r="W111" s="15">
        <f>DadoEntr!Q23</f>
        <v>0</v>
      </c>
      <c r="X111" s="15">
        <f>DadoEntr!Q24</f>
        <v>0</v>
      </c>
      <c r="Y111" s="15">
        <f>DadoEntr!Q25</f>
        <v>0</v>
      </c>
      <c r="Z111" s="15">
        <f>DadoEntr!Q26</f>
        <v>0</v>
      </c>
      <c r="AA111" s="15">
        <f>DadoEntr!Q27</f>
        <v>0</v>
      </c>
      <c r="AB111" s="15">
        <f>DadoEntr!Q28</f>
        <v>0</v>
      </c>
      <c r="AC111" s="15">
        <f>DadoEntr!Q29</f>
        <v>0</v>
      </c>
      <c r="AD111" s="15">
        <f>DadoEntr!Q30</f>
        <v>0</v>
      </c>
      <c r="AE111" s="15">
        <f>DadoEntr!Q31</f>
        <v>0</v>
      </c>
      <c r="AF111" s="15">
        <f>DadoEntr!Q32</f>
        <v>0</v>
      </c>
      <c r="AG111" s="15">
        <f>DadoEntr!Q33</f>
        <v>0</v>
      </c>
      <c r="AH111" s="15">
        <f>DadoEntr!Q34</f>
        <v>0</v>
      </c>
      <c r="AI111" s="15">
        <f>DadoEntr!Q35</f>
        <v>0</v>
      </c>
      <c r="AJ111" s="15">
        <f>DadoEntr!Q36</f>
        <v>0</v>
      </c>
      <c r="AK111" s="33">
        <f>DadoEntr!Q37</f>
        <v>0</v>
      </c>
      <c r="AL111" s="15">
        <f>DadoEntr!Q38</f>
        <v>0</v>
      </c>
      <c r="AM111" s="15">
        <f>DadoEntr!Q39</f>
        <v>0</v>
      </c>
      <c r="AN111" s="15">
        <f>DadoEntr!Q40</f>
        <v>0</v>
      </c>
      <c r="AO111" s="15">
        <f>DadoEntr!Q41</f>
        <v>0</v>
      </c>
      <c r="AP111" s="15">
        <f>DadoEntr!Q42</f>
        <v>0</v>
      </c>
      <c r="AQ111" s="33">
        <f>DadoEntr!Q43</f>
        <v>0</v>
      </c>
      <c r="AR111" s="15">
        <f>DadoEntr!Q44</f>
        <v>0</v>
      </c>
      <c r="AS111" s="15">
        <f>DadoEntr!Q45</f>
        <v>0</v>
      </c>
      <c r="AT111" s="15">
        <f>DadoEntr!Q46</f>
        <v>0</v>
      </c>
      <c r="AU111" s="15">
        <f>DadoEntr!Q47</f>
        <v>0</v>
      </c>
      <c r="AV111" s="15">
        <f>DadoEntr!Q48</f>
        <v>0</v>
      </c>
      <c r="AW111" s="15">
        <f>DadoEntr!Q49</f>
        <v>0</v>
      </c>
      <c r="AX111" s="15">
        <f>DadoEntr!Q50</f>
        <v>0</v>
      </c>
      <c r="AY111" s="15">
        <f>DadoEntr!Q51</f>
        <v>0</v>
      </c>
      <c r="AZ111" s="15">
        <f>DadoEntr!Q52</f>
        <v>0</v>
      </c>
      <c r="BA111" s="15">
        <f>DadoEntr!Q53</f>
        <v>0</v>
      </c>
      <c r="BB111" s="15">
        <f>DadoEntr!Q54</f>
        <v>0</v>
      </c>
      <c r="BC111" s="15">
        <f>DadoEntr!Q55</f>
        <v>0</v>
      </c>
      <c r="BD111" s="15">
        <f>DadoEntr!Q56</f>
        <v>0</v>
      </c>
      <c r="BF111" s="15">
        <f>SUMIFS(Produção!R:R,Produção!$A:$A,"&gt;="&amp;BF1,Produção!$A:$A,"&lt;="&amp;EOMONTH($BF1,0))</f>
        <v>0</v>
      </c>
      <c r="BG111" s="15">
        <f>SUMIFS(Produção!R:R,Produção!$A:$A,"&gt;="&amp;BG1,Produção!$A:$A,"&lt;="&amp;EOMONTH($BG1,0))</f>
        <v>0</v>
      </c>
      <c r="BH111" s="15">
        <f>SUMIFS(Produção!R:R,Produção!$A:$A,"&gt;="&amp;BH1,Produção!$A:$A,"&lt;="&amp;EOMONTH($BH1,0))</f>
        <v>0</v>
      </c>
      <c r="BI111" s="15">
        <f>SUMIFS(Produção!R:R,Produção!$A:$A,"&gt;="&amp;BI1,Produção!$A:$A,"&lt;="&amp;EOMONTH($BI1,0))</f>
        <v>0</v>
      </c>
      <c r="BJ111" s="15">
        <f>SUMIFS(Produção!R:R,Produção!$A:$A,"&gt;="&amp;BJ1,Produção!$A:$A,"&lt;="&amp;EOMONTH($BJ1,0))</f>
        <v>0</v>
      </c>
      <c r="BK111" s="15">
        <f>SUMIFS(Produção!R:R,Produção!$A:$A,"&gt;="&amp;BK1,Produção!$A:$A,"&lt;="&amp;EOMONTH($BK1,0))</f>
        <v>0</v>
      </c>
      <c r="BL111" s="15">
        <f>SUMIFS(Produção!R:R,Produção!$A:$A,"&gt;="&amp;BL1,Produção!$A:$A,"&lt;="&amp;EOMONTH($BL1,0))</f>
        <v>0</v>
      </c>
      <c r="BM111" s="15">
        <f>SUMIFS(Produção!R:R,Produção!$A:$A,"&gt;="&amp;BM1,Produção!$A:$A,"&lt;="&amp;EOMONTH($BM1,0))</f>
        <v>0</v>
      </c>
      <c r="BN111" s="15">
        <f>SUMIFS(Produção!R:R,Produção!$A:$A,"&gt;="&amp;BN1,Produção!$A:$A,"&lt;="&amp;EOMONTH($BN1,0))</f>
        <v>0</v>
      </c>
      <c r="BO111" s="15">
        <f>SUMIFS(Produção!R:R,Produção!$A:$A,"&gt;="&amp;BO1,Produção!$A:$A,"&lt;="&amp;EOMONTH($BO1,0))</f>
        <v>0</v>
      </c>
      <c r="BP111" s="15">
        <f>SUMIFS(Produção!R:R,Produção!$A:$A,"&gt;="&amp;BP1,Produção!$A:$A,"&lt;="&amp;EOMONTH($BP1,0))</f>
        <v>0</v>
      </c>
      <c r="BQ111" s="15">
        <f>SUMIFS(Produção!R:R,Produção!$A:$A,"&gt;="&amp;BQ1,Produção!$A:$A,"&lt;="&amp;EOMONTH($BQ1,0))</f>
        <v>0</v>
      </c>
    </row>
    <row r="112" spans="1:69" outlineLevel="1" x14ac:dyDescent="0.15">
      <c r="A112" s="12" t="s">
        <v>112</v>
      </c>
      <c r="B112" s="14" t="str">
        <f>OvoTotal!X2</f>
        <v>AAA 1 001</v>
      </c>
      <c r="C112" s="15">
        <f>DadoEntr!R3</f>
        <v>0</v>
      </c>
      <c r="D112" s="15">
        <f>DadoEntr!R4</f>
        <v>0</v>
      </c>
      <c r="E112" s="15">
        <f>DadoEntr!R5</f>
        <v>0</v>
      </c>
      <c r="F112" s="15">
        <f>DadoEntr!R6</f>
        <v>0</v>
      </c>
      <c r="G112" s="15">
        <f>DadoEntr!R7</f>
        <v>0</v>
      </c>
      <c r="H112" s="15">
        <f>DadoEntr!R8</f>
        <v>0</v>
      </c>
      <c r="I112" s="15">
        <f>DadoEntr!R9</f>
        <v>0</v>
      </c>
      <c r="J112" s="15">
        <f>DadoEntr!R10</f>
        <v>0</v>
      </c>
      <c r="K112" s="15">
        <f>DadoEntr!R11</f>
        <v>0</v>
      </c>
      <c r="L112" s="15">
        <f>DadoEntr!R12</f>
        <v>0</v>
      </c>
      <c r="M112" s="15">
        <f>DadoEntr!R13</f>
        <v>0</v>
      </c>
      <c r="N112" s="15">
        <f>DadoEntr!R14</f>
        <v>0</v>
      </c>
      <c r="O112" s="15">
        <f>DadoEntr!R15</f>
        <v>0</v>
      </c>
      <c r="P112" s="15">
        <f>DadoEntr!R16</f>
        <v>0</v>
      </c>
      <c r="Q112" s="15">
        <f>DadoEntr!R17</f>
        <v>0</v>
      </c>
      <c r="R112" s="15">
        <f>DadoEntr!R18</f>
        <v>0</v>
      </c>
      <c r="S112" s="15">
        <f>DadoEntr!R19</f>
        <v>0</v>
      </c>
      <c r="T112" s="15">
        <f>DadoEntr!R20</f>
        <v>0</v>
      </c>
      <c r="U112" s="15">
        <f>DadoEntr!R21</f>
        <v>0</v>
      </c>
      <c r="V112" s="15">
        <f>DadoEntr!R22</f>
        <v>0</v>
      </c>
      <c r="W112" s="15">
        <f>DadoEntr!R23</f>
        <v>0</v>
      </c>
      <c r="X112" s="15">
        <f>DadoEntr!R24</f>
        <v>0</v>
      </c>
      <c r="Y112" s="15">
        <f>DadoEntr!R25</f>
        <v>0</v>
      </c>
      <c r="Z112" s="15">
        <f>DadoEntr!R26</f>
        <v>0</v>
      </c>
      <c r="AA112" s="15">
        <f>DadoEntr!R27</f>
        <v>0</v>
      </c>
      <c r="AB112" s="15">
        <f>DadoEntr!R28</f>
        <v>0</v>
      </c>
      <c r="AC112" s="15">
        <f>DadoEntr!R29</f>
        <v>0</v>
      </c>
      <c r="AD112" s="15">
        <f>DadoEntr!R30</f>
        <v>0</v>
      </c>
      <c r="AE112" s="15">
        <f>DadoEntr!R31</f>
        <v>0</v>
      </c>
      <c r="AF112" s="15">
        <f>DadoEntr!R32</f>
        <v>0</v>
      </c>
      <c r="AG112" s="15">
        <f>DadoEntr!R33</f>
        <v>0</v>
      </c>
      <c r="AH112" s="15">
        <f>DadoEntr!R34</f>
        <v>0</v>
      </c>
      <c r="AI112" s="15">
        <f>DadoEntr!R35</f>
        <v>0</v>
      </c>
      <c r="AJ112" s="15">
        <f>DadoEntr!R36</f>
        <v>0</v>
      </c>
      <c r="AK112" s="33">
        <f>DadoEntr!R37</f>
        <v>0</v>
      </c>
      <c r="AL112" s="15">
        <f>DadoEntr!R38</f>
        <v>0</v>
      </c>
      <c r="AM112" s="15">
        <f>DadoEntr!R39</f>
        <v>0</v>
      </c>
      <c r="AN112" s="15">
        <f>DadoEntr!R40</f>
        <v>0</v>
      </c>
      <c r="AO112" s="15">
        <f>DadoEntr!R41</f>
        <v>0</v>
      </c>
      <c r="AP112" s="15">
        <f>DadoEntr!R42</f>
        <v>0</v>
      </c>
      <c r="AQ112" s="33">
        <f>DadoEntr!R43</f>
        <v>0</v>
      </c>
      <c r="AR112" s="15">
        <f>DadoEntr!R44</f>
        <v>0</v>
      </c>
      <c r="AS112" s="15">
        <f>DadoEntr!R45</f>
        <v>0</v>
      </c>
      <c r="AT112" s="15">
        <f>DadoEntr!R46</f>
        <v>0</v>
      </c>
      <c r="AU112" s="15">
        <f>DadoEntr!R47</f>
        <v>0</v>
      </c>
      <c r="AV112" s="15">
        <f>DadoEntr!R48</f>
        <v>0</v>
      </c>
      <c r="AW112" s="15">
        <f>DadoEntr!R49</f>
        <v>0</v>
      </c>
      <c r="AX112" s="15">
        <f>DadoEntr!R50</f>
        <v>0</v>
      </c>
      <c r="AY112" s="15">
        <f>DadoEntr!R51</f>
        <v>0</v>
      </c>
      <c r="AZ112" s="15">
        <f>DadoEntr!R52</f>
        <v>0</v>
      </c>
      <c r="BA112" s="15">
        <f>DadoEntr!R53</f>
        <v>0</v>
      </c>
      <c r="BB112" s="15">
        <f>DadoEntr!R54</f>
        <v>0</v>
      </c>
      <c r="BC112" s="15">
        <f>DadoEntr!R55</f>
        <v>0</v>
      </c>
      <c r="BD112" s="15">
        <f>DadoEntr!R56</f>
        <v>0</v>
      </c>
      <c r="BF112" s="15">
        <f>SUMIFS(Produção!S:S,Produção!$A:$A,"&gt;="&amp;BF1,Produção!$A:$A,"&lt;="&amp;EOMONTH($BF1,0))</f>
        <v>0</v>
      </c>
      <c r="BG112" s="15">
        <f>SUMIFS(Produção!S:S,Produção!$A:$A,"&gt;="&amp;BG1,Produção!$A:$A,"&lt;="&amp;EOMONTH($BG1,0))</f>
        <v>0</v>
      </c>
      <c r="BH112" s="15">
        <f>SUMIFS(Produção!S:S,Produção!$A:$A,"&gt;="&amp;BH1,Produção!$A:$A,"&lt;="&amp;EOMONTH($BH1,0))</f>
        <v>0</v>
      </c>
      <c r="BI112" s="15">
        <f>SUMIFS(Produção!S:S,Produção!$A:$A,"&gt;="&amp;BI1,Produção!$A:$A,"&lt;="&amp;EOMONTH($BI1,0))</f>
        <v>0</v>
      </c>
      <c r="BJ112" s="15">
        <f>SUMIFS(Produção!S:S,Produção!$A:$A,"&gt;="&amp;BJ1,Produção!$A:$A,"&lt;="&amp;EOMONTH($BJ1,0))</f>
        <v>0</v>
      </c>
      <c r="BK112" s="15">
        <f>SUMIFS(Produção!S:S,Produção!$A:$A,"&gt;="&amp;BK1,Produção!$A:$A,"&lt;="&amp;EOMONTH($BK1,0))</f>
        <v>0</v>
      </c>
      <c r="BL112" s="15">
        <f>SUMIFS(Produção!S:S,Produção!$A:$A,"&gt;="&amp;BL1,Produção!$A:$A,"&lt;="&amp;EOMONTH($BL1,0))</f>
        <v>0</v>
      </c>
      <c r="BM112" s="15">
        <f>SUMIFS(Produção!S:S,Produção!$A:$A,"&gt;="&amp;BM1,Produção!$A:$A,"&lt;="&amp;EOMONTH($BM1,0))</f>
        <v>0</v>
      </c>
      <c r="BN112" s="15">
        <f>SUMIFS(Produção!S:S,Produção!$A:$A,"&gt;="&amp;BN1,Produção!$A:$A,"&lt;="&amp;EOMONTH($BN1,0))</f>
        <v>0</v>
      </c>
      <c r="BO112" s="15">
        <f>SUMIFS(Produção!S:S,Produção!$A:$A,"&gt;="&amp;BO1,Produção!$A:$A,"&lt;="&amp;EOMONTH($BO1,0))</f>
        <v>0</v>
      </c>
      <c r="BP112" s="15">
        <f>SUMIFS(Produção!S:S,Produção!$A:$A,"&gt;="&amp;BP1,Produção!$A:$A,"&lt;="&amp;EOMONTH($BP1,0))</f>
        <v>0</v>
      </c>
      <c r="BQ112" s="15">
        <f>SUMIFS(Produção!S:S,Produção!$A:$A,"&gt;="&amp;BQ1,Produção!$A:$A,"&lt;="&amp;EOMONTH($BQ1,0))</f>
        <v>0</v>
      </c>
    </row>
    <row r="113" spans="1:69" outlineLevel="1" x14ac:dyDescent="0.15">
      <c r="A113" s="12" t="s">
        <v>112</v>
      </c>
      <c r="B113" s="14" t="str">
        <f>OvoTotal!Y2</f>
        <v>AAA 1 001</v>
      </c>
      <c r="C113" s="15">
        <f>DadoEntr!S3</f>
        <v>0</v>
      </c>
      <c r="D113" s="15">
        <f>DadoEntr!S4</f>
        <v>0</v>
      </c>
      <c r="E113" s="15">
        <f>DadoEntr!S5</f>
        <v>0</v>
      </c>
      <c r="F113" s="15">
        <f>DadoEntr!S6</f>
        <v>0</v>
      </c>
      <c r="G113" s="15">
        <f>DadoEntr!S7</f>
        <v>0</v>
      </c>
      <c r="H113" s="15">
        <f>DadoEntr!S8</f>
        <v>0</v>
      </c>
      <c r="I113" s="15">
        <f>DadoEntr!S9</f>
        <v>0</v>
      </c>
      <c r="J113" s="15">
        <f>DadoEntr!S10</f>
        <v>0</v>
      </c>
      <c r="K113" s="15">
        <f>DadoEntr!S11</f>
        <v>0</v>
      </c>
      <c r="L113" s="15">
        <f>DadoEntr!S12</f>
        <v>0</v>
      </c>
      <c r="M113" s="15">
        <f>DadoEntr!S13</f>
        <v>0</v>
      </c>
      <c r="N113" s="15">
        <f>DadoEntr!S14</f>
        <v>0</v>
      </c>
      <c r="O113" s="15">
        <f>DadoEntr!S15</f>
        <v>0</v>
      </c>
      <c r="P113" s="15">
        <f>DadoEntr!S16</f>
        <v>0</v>
      </c>
      <c r="Q113" s="15">
        <f>DadoEntr!S17</f>
        <v>0</v>
      </c>
      <c r="R113" s="15">
        <f>DadoEntr!S18</f>
        <v>0</v>
      </c>
      <c r="S113" s="15">
        <f>DadoEntr!S19</f>
        <v>0</v>
      </c>
      <c r="T113" s="15">
        <f>DadoEntr!S20</f>
        <v>0</v>
      </c>
      <c r="U113" s="15">
        <f>DadoEntr!S21</f>
        <v>0</v>
      </c>
      <c r="V113" s="15">
        <f>DadoEntr!S22</f>
        <v>0</v>
      </c>
      <c r="W113" s="15">
        <f>DadoEntr!S23</f>
        <v>0</v>
      </c>
      <c r="X113" s="15">
        <f>DadoEntr!S24</f>
        <v>0</v>
      </c>
      <c r="Y113" s="15">
        <f>DadoEntr!S25</f>
        <v>0</v>
      </c>
      <c r="Z113" s="15">
        <f>DadoEntr!S26</f>
        <v>0</v>
      </c>
      <c r="AA113" s="15">
        <f>DadoEntr!S27</f>
        <v>0</v>
      </c>
      <c r="AB113" s="15">
        <f>DadoEntr!S28</f>
        <v>0</v>
      </c>
      <c r="AC113" s="15">
        <f>DadoEntr!S29</f>
        <v>0</v>
      </c>
      <c r="AD113" s="15">
        <f>DadoEntr!S30</f>
        <v>0</v>
      </c>
      <c r="AE113" s="15">
        <f>DadoEntr!S31</f>
        <v>0</v>
      </c>
      <c r="AF113" s="15">
        <f>DadoEntr!S32</f>
        <v>0</v>
      </c>
      <c r="AG113" s="15">
        <f>DadoEntr!S33</f>
        <v>0</v>
      </c>
      <c r="AH113" s="15">
        <f>DadoEntr!S34</f>
        <v>0</v>
      </c>
      <c r="AI113" s="15">
        <f>DadoEntr!S35</f>
        <v>0</v>
      </c>
      <c r="AJ113" s="15">
        <f>DadoEntr!S36</f>
        <v>0</v>
      </c>
      <c r="AK113" s="33">
        <f>DadoEntr!S37</f>
        <v>0</v>
      </c>
      <c r="AL113" s="15">
        <f>DadoEntr!S38</f>
        <v>0</v>
      </c>
      <c r="AM113" s="15">
        <f>DadoEntr!S39</f>
        <v>0</v>
      </c>
      <c r="AN113" s="15">
        <f>DadoEntr!S40</f>
        <v>0</v>
      </c>
      <c r="AO113" s="15">
        <f>DadoEntr!S41</f>
        <v>0</v>
      </c>
      <c r="AP113" s="15">
        <f>DadoEntr!S42</f>
        <v>0</v>
      </c>
      <c r="AQ113" s="33">
        <f>DadoEntr!S43</f>
        <v>0</v>
      </c>
      <c r="AR113" s="15">
        <f>DadoEntr!S44</f>
        <v>0</v>
      </c>
      <c r="AS113" s="15">
        <f>DadoEntr!S45</f>
        <v>0</v>
      </c>
      <c r="AT113" s="15">
        <f>DadoEntr!S46</f>
        <v>0</v>
      </c>
      <c r="AU113" s="15">
        <f>DadoEntr!S47</f>
        <v>0</v>
      </c>
      <c r="AV113" s="15">
        <f>DadoEntr!S48</f>
        <v>0</v>
      </c>
      <c r="AW113" s="15">
        <f>DadoEntr!S49</f>
        <v>0</v>
      </c>
      <c r="AX113" s="15">
        <f>DadoEntr!S50</f>
        <v>0</v>
      </c>
      <c r="AY113" s="15">
        <f>DadoEntr!S51</f>
        <v>0</v>
      </c>
      <c r="AZ113" s="15">
        <f>DadoEntr!S52</f>
        <v>0</v>
      </c>
      <c r="BA113" s="15">
        <f>DadoEntr!S53</f>
        <v>0</v>
      </c>
      <c r="BB113" s="15">
        <f>DadoEntr!S54</f>
        <v>0</v>
      </c>
      <c r="BC113" s="15">
        <f>DadoEntr!S55</f>
        <v>0</v>
      </c>
      <c r="BD113" s="15">
        <f>DadoEntr!S56</f>
        <v>0</v>
      </c>
      <c r="BF113" s="15">
        <f>SUMIFS(Produção!T:T,Produção!$A:$A,"&gt;="&amp;BF1,Produção!$A:$A,"&lt;="&amp;EOMONTH($BF1,0))</f>
        <v>0</v>
      </c>
      <c r="BG113" s="15">
        <f>SUMIFS(Produção!T:T,Produção!$A:$A,"&gt;="&amp;BG1,Produção!$A:$A,"&lt;="&amp;EOMONTH($BG1,0))</f>
        <v>0</v>
      </c>
      <c r="BH113" s="15">
        <f>SUMIFS(Produção!T:T,Produção!$A:$A,"&gt;="&amp;BH1,Produção!$A:$A,"&lt;="&amp;EOMONTH($BH1,0))</f>
        <v>0</v>
      </c>
      <c r="BI113" s="15">
        <f>SUMIFS(Produção!T:T,Produção!$A:$A,"&gt;="&amp;BI1,Produção!$A:$A,"&lt;="&amp;EOMONTH($BI1,0))</f>
        <v>0</v>
      </c>
      <c r="BJ113" s="15">
        <f>SUMIFS(Produção!T:T,Produção!$A:$A,"&gt;="&amp;BJ1,Produção!$A:$A,"&lt;="&amp;EOMONTH($BJ1,0))</f>
        <v>0</v>
      </c>
      <c r="BK113" s="15">
        <f>SUMIFS(Produção!T:T,Produção!$A:$A,"&gt;="&amp;BK1,Produção!$A:$A,"&lt;="&amp;EOMONTH($BK1,0))</f>
        <v>0</v>
      </c>
      <c r="BL113" s="15">
        <f>SUMIFS(Produção!T:T,Produção!$A:$A,"&gt;="&amp;BL1,Produção!$A:$A,"&lt;="&amp;EOMONTH($BL1,0))</f>
        <v>0</v>
      </c>
      <c r="BM113" s="15">
        <f>SUMIFS(Produção!T:T,Produção!$A:$A,"&gt;="&amp;BM1,Produção!$A:$A,"&lt;="&amp;EOMONTH($BM1,0))</f>
        <v>0</v>
      </c>
      <c r="BN113" s="15">
        <f>SUMIFS(Produção!T:T,Produção!$A:$A,"&gt;="&amp;BN1,Produção!$A:$A,"&lt;="&amp;EOMONTH($BN1,0))</f>
        <v>0</v>
      </c>
      <c r="BO113" s="15">
        <f>SUMIFS(Produção!T:T,Produção!$A:$A,"&gt;="&amp;BO1,Produção!$A:$A,"&lt;="&amp;EOMONTH($BO1,0))</f>
        <v>0</v>
      </c>
      <c r="BP113" s="15">
        <f>SUMIFS(Produção!T:T,Produção!$A:$A,"&gt;="&amp;BP1,Produção!$A:$A,"&lt;="&amp;EOMONTH($BP1,0))</f>
        <v>0</v>
      </c>
      <c r="BQ113" s="15">
        <f>SUMIFS(Produção!T:T,Produção!$A:$A,"&gt;="&amp;BQ1,Produção!$A:$A,"&lt;="&amp;EOMONTH($BQ1,0))</f>
        <v>0</v>
      </c>
    </row>
    <row r="114" spans="1:69" outlineLevel="1" x14ac:dyDescent="0.15">
      <c r="A114" s="12" t="s">
        <v>112</v>
      </c>
      <c r="B114" s="14" t="str">
        <f>OvoTotal!Z2</f>
        <v>AAA 1 001</v>
      </c>
      <c r="C114" s="15">
        <f>DadoEntr!T3</f>
        <v>0</v>
      </c>
      <c r="D114" s="15">
        <f>DadoEntr!T4</f>
        <v>0</v>
      </c>
      <c r="E114" s="15">
        <f>DadoEntr!T5</f>
        <v>0</v>
      </c>
      <c r="F114" s="15">
        <f>DadoEntr!T6</f>
        <v>0</v>
      </c>
      <c r="G114" s="15">
        <f>DadoEntr!T7</f>
        <v>0</v>
      </c>
      <c r="H114" s="15">
        <f>DadoEntr!T8</f>
        <v>0</v>
      </c>
      <c r="I114" s="15">
        <f>DadoEntr!T9</f>
        <v>0</v>
      </c>
      <c r="J114" s="15">
        <f>DadoEntr!T10</f>
        <v>0</v>
      </c>
      <c r="K114" s="15">
        <f>DadoEntr!T11</f>
        <v>0</v>
      </c>
      <c r="L114" s="15">
        <f>DadoEntr!T12</f>
        <v>0</v>
      </c>
      <c r="M114" s="15">
        <f>DadoEntr!T13</f>
        <v>0</v>
      </c>
      <c r="N114" s="15">
        <f>DadoEntr!T14</f>
        <v>0</v>
      </c>
      <c r="O114" s="15">
        <f>DadoEntr!T15</f>
        <v>0</v>
      </c>
      <c r="P114" s="15">
        <f>DadoEntr!T16</f>
        <v>0</v>
      </c>
      <c r="Q114" s="15">
        <f>DadoEntr!T17</f>
        <v>0</v>
      </c>
      <c r="R114" s="15">
        <f>DadoEntr!T18</f>
        <v>0</v>
      </c>
      <c r="S114" s="15">
        <f>DadoEntr!T19</f>
        <v>0</v>
      </c>
      <c r="T114" s="15">
        <f>DadoEntr!T20</f>
        <v>0</v>
      </c>
      <c r="U114" s="15">
        <f>DadoEntr!T21</f>
        <v>0</v>
      </c>
      <c r="V114" s="15">
        <f>DadoEntr!T22</f>
        <v>0</v>
      </c>
      <c r="W114" s="15">
        <f>DadoEntr!T23</f>
        <v>0</v>
      </c>
      <c r="X114" s="15">
        <f>DadoEntr!T24</f>
        <v>0</v>
      </c>
      <c r="Y114" s="15">
        <f>DadoEntr!T25</f>
        <v>0</v>
      </c>
      <c r="Z114" s="15">
        <f>DadoEntr!T26</f>
        <v>0</v>
      </c>
      <c r="AA114" s="15">
        <f>DadoEntr!T27</f>
        <v>0</v>
      </c>
      <c r="AB114" s="15">
        <f>DadoEntr!T28</f>
        <v>0</v>
      </c>
      <c r="AC114" s="15">
        <f>DadoEntr!T29</f>
        <v>0</v>
      </c>
      <c r="AD114" s="15">
        <f>DadoEntr!T30</f>
        <v>0</v>
      </c>
      <c r="AE114" s="15">
        <f>DadoEntr!T31</f>
        <v>0</v>
      </c>
      <c r="AF114" s="15">
        <f>DadoEntr!T32</f>
        <v>0</v>
      </c>
      <c r="AG114" s="15">
        <f>DadoEntr!T33</f>
        <v>0</v>
      </c>
      <c r="AH114" s="15">
        <f>DadoEntr!T34</f>
        <v>0</v>
      </c>
      <c r="AI114" s="15">
        <f>DadoEntr!T35</f>
        <v>0</v>
      </c>
      <c r="AJ114" s="15">
        <f>DadoEntr!T36</f>
        <v>0</v>
      </c>
      <c r="AK114" s="33">
        <f>DadoEntr!T37</f>
        <v>0</v>
      </c>
      <c r="AL114" s="15">
        <f>DadoEntr!T38</f>
        <v>0</v>
      </c>
      <c r="AM114" s="15">
        <f>DadoEntr!T39</f>
        <v>0</v>
      </c>
      <c r="AN114" s="15">
        <f>DadoEntr!T40</f>
        <v>0</v>
      </c>
      <c r="AO114" s="15">
        <f>DadoEntr!T41</f>
        <v>0</v>
      </c>
      <c r="AP114" s="15">
        <f>DadoEntr!T42</f>
        <v>0</v>
      </c>
      <c r="AQ114" s="33">
        <f>DadoEntr!T43</f>
        <v>0</v>
      </c>
      <c r="AR114" s="15">
        <f>DadoEntr!T44</f>
        <v>0</v>
      </c>
      <c r="AS114" s="15">
        <f>DadoEntr!T45</f>
        <v>0</v>
      </c>
      <c r="AT114" s="15">
        <f>DadoEntr!T46</f>
        <v>0</v>
      </c>
      <c r="AU114" s="15">
        <f>DadoEntr!T47</f>
        <v>0</v>
      </c>
      <c r="AV114" s="15">
        <f>DadoEntr!T48</f>
        <v>0</v>
      </c>
      <c r="AW114" s="15">
        <f>DadoEntr!T49</f>
        <v>0</v>
      </c>
      <c r="AX114" s="15">
        <f>DadoEntr!T50</f>
        <v>0</v>
      </c>
      <c r="AY114" s="15">
        <f>DadoEntr!T51</f>
        <v>0</v>
      </c>
      <c r="AZ114" s="15">
        <f>DadoEntr!T52</f>
        <v>0</v>
      </c>
      <c r="BA114" s="15">
        <f>DadoEntr!T53</f>
        <v>0</v>
      </c>
      <c r="BB114" s="15">
        <f>DadoEntr!T54</f>
        <v>0</v>
      </c>
      <c r="BC114" s="15">
        <f>DadoEntr!T55</f>
        <v>0</v>
      </c>
      <c r="BD114" s="15">
        <f>DadoEntr!T56</f>
        <v>0</v>
      </c>
      <c r="BF114" s="15">
        <f>SUMIFS(Produção!U:U,Produção!$A:$A,"&gt;="&amp;BF1,Produção!$A:$A,"&lt;="&amp;EOMONTH($BF1,0))</f>
        <v>0</v>
      </c>
      <c r="BG114" s="15">
        <f>SUMIFS(Produção!U:U,Produção!$A:$A,"&gt;="&amp;BG1,Produção!$A:$A,"&lt;="&amp;EOMONTH($BG1,0))</f>
        <v>0</v>
      </c>
      <c r="BH114" s="15">
        <f>SUMIFS(Produção!U:U,Produção!$A:$A,"&gt;="&amp;BH1,Produção!$A:$A,"&lt;="&amp;EOMONTH($BH1,0))</f>
        <v>0</v>
      </c>
      <c r="BI114" s="15">
        <f>SUMIFS(Produção!U:U,Produção!$A:$A,"&gt;="&amp;BI1,Produção!$A:$A,"&lt;="&amp;EOMONTH($BI1,0))</f>
        <v>0</v>
      </c>
      <c r="BJ114" s="15">
        <f>SUMIFS(Produção!U:U,Produção!$A:$A,"&gt;="&amp;BJ1,Produção!$A:$A,"&lt;="&amp;EOMONTH($BJ1,0))</f>
        <v>0</v>
      </c>
      <c r="BK114" s="15">
        <f>SUMIFS(Produção!U:U,Produção!$A:$A,"&gt;="&amp;BK1,Produção!$A:$A,"&lt;="&amp;EOMONTH($BK1,0))</f>
        <v>0</v>
      </c>
      <c r="BL114" s="15">
        <f>SUMIFS(Produção!U:U,Produção!$A:$A,"&gt;="&amp;BL1,Produção!$A:$A,"&lt;="&amp;EOMONTH($BL1,0))</f>
        <v>0</v>
      </c>
      <c r="BM114" s="15">
        <f>SUMIFS(Produção!U:U,Produção!$A:$A,"&gt;="&amp;BM1,Produção!$A:$A,"&lt;="&amp;EOMONTH($BM1,0))</f>
        <v>0</v>
      </c>
      <c r="BN114" s="15">
        <f>SUMIFS(Produção!U:U,Produção!$A:$A,"&gt;="&amp;BN1,Produção!$A:$A,"&lt;="&amp;EOMONTH($BN1,0))</f>
        <v>0</v>
      </c>
      <c r="BO114" s="15">
        <f>SUMIFS(Produção!U:U,Produção!$A:$A,"&gt;="&amp;BO1,Produção!$A:$A,"&lt;="&amp;EOMONTH($BO1,0))</f>
        <v>0</v>
      </c>
      <c r="BP114" s="15">
        <f>SUMIFS(Produção!U:U,Produção!$A:$A,"&gt;="&amp;BP1,Produção!$A:$A,"&lt;="&amp;EOMONTH($BP1,0))</f>
        <v>0</v>
      </c>
      <c r="BQ114" s="15">
        <f>SUMIFS(Produção!U:U,Produção!$A:$A,"&gt;="&amp;BQ1,Produção!$A:$A,"&lt;="&amp;EOMONTH($BQ1,0))</f>
        <v>0</v>
      </c>
    </row>
    <row r="115" spans="1:69" outlineLevel="1" x14ac:dyDescent="0.15">
      <c r="A115" s="12" t="s">
        <v>112</v>
      </c>
      <c r="B115" s="14" t="str">
        <f>OvoTotal!AA2</f>
        <v>AAA 1 001</v>
      </c>
      <c r="C115" s="15">
        <f>DadoEntr!U3</f>
        <v>0</v>
      </c>
      <c r="D115" s="15">
        <f>DadoEntr!U4</f>
        <v>0</v>
      </c>
      <c r="E115" s="15">
        <f>DadoEntr!U5</f>
        <v>0</v>
      </c>
      <c r="F115" s="15">
        <f>DadoEntr!U6</f>
        <v>0</v>
      </c>
      <c r="G115" s="15">
        <f>DadoEntr!U7</f>
        <v>0</v>
      </c>
      <c r="H115" s="15">
        <f>DadoEntr!U8</f>
        <v>0</v>
      </c>
      <c r="I115" s="15">
        <f>DadoEntr!U9</f>
        <v>0</v>
      </c>
      <c r="J115" s="15">
        <f>DadoEntr!U10</f>
        <v>0</v>
      </c>
      <c r="K115" s="15">
        <f>DadoEntr!U11</f>
        <v>0</v>
      </c>
      <c r="L115" s="15">
        <f>DadoEntr!U12</f>
        <v>0</v>
      </c>
      <c r="M115" s="15">
        <f>DadoEntr!U13</f>
        <v>0</v>
      </c>
      <c r="N115" s="15">
        <f>DadoEntr!U14</f>
        <v>0</v>
      </c>
      <c r="O115" s="15">
        <f>DadoEntr!U15</f>
        <v>0</v>
      </c>
      <c r="P115" s="15">
        <f>DadoEntr!U16</f>
        <v>0</v>
      </c>
      <c r="Q115" s="15">
        <f>DadoEntr!U17</f>
        <v>0</v>
      </c>
      <c r="R115" s="15">
        <f>DadoEntr!U18</f>
        <v>0</v>
      </c>
      <c r="S115" s="15">
        <f>DadoEntr!U19</f>
        <v>0</v>
      </c>
      <c r="T115" s="15">
        <f>DadoEntr!U20</f>
        <v>0</v>
      </c>
      <c r="U115" s="15">
        <f>DadoEntr!U21</f>
        <v>0</v>
      </c>
      <c r="V115" s="15">
        <f>DadoEntr!U22</f>
        <v>0</v>
      </c>
      <c r="W115" s="15">
        <f>DadoEntr!U23</f>
        <v>0</v>
      </c>
      <c r="X115" s="15">
        <f>DadoEntr!U24</f>
        <v>0</v>
      </c>
      <c r="Y115" s="15">
        <f>DadoEntr!U25</f>
        <v>0</v>
      </c>
      <c r="Z115" s="15">
        <f>DadoEntr!U26</f>
        <v>0</v>
      </c>
      <c r="AA115" s="15">
        <f>DadoEntr!U27</f>
        <v>0</v>
      </c>
      <c r="AB115" s="15">
        <f>DadoEntr!U28</f>
        <v>0</v>
      </c>
      <c r="AC115" s="15">
        <f>DadoEntr!U29</f>
        <v>0</v>
      </c>
      <c r="AD115" s="15">
        <f>DadoEntr!U30</f>
        <v>0</v>
      </c>
      <c r="AE115" s="15">
        <f>DadoEntr!U31</f>
        <v>0</v>
      </c>
      <c r="AF115" s="15">
        <f>DadoEntr!U32</f>
        <v>0</v>
      </c>
      <c r="AG115" s="15">
        <f>DadoEntr!U33</f>
        <v>0</v>
      </c>
      <c r="AH115" s="15">
        <f>DadoEntr!U34</f>
        <v>0</v>
      </c>
      <c r="AI115" s="15">
        <f>DadoEntr!U35</f>
        <v>0</v>
      </c>
      <c r="AJ115" s="15">
        <f>DadoEntr!U36</f>
        <v>0</v>
      </c>
      <c r="AK115" s="33">
        <f>DadoEntr!U37</f>
        <v>0</v>
      </c>
      <c r="AL115" s="15">
        <f>DadoEntr!U38</f>
        <v>0</v>
      </c>
      <c r="AM115" s="15">
        <f>DadoEntr!U39</f>
        <v>0</v>
      </c>
      <c r="AN115" s="15">
        <f>DadoEntr!U40</f>
        <v>0</v>
      </c>
      <c r="AO115" s="15">
        <f>DadoEntr!U41</f>
        <v>0</v>
      </c>
      <c r="AP115" s="15">
        <f>DadoEntr!U42</f>
        <v>0</v>
      </c>
      <c r="AQ115" s="33">
        <f>DadoEntr!U43</f>
        <v>0</v>
      </c>
      <c r="AR115" s="15">
        <f>DadoEntr!U44</f>
        <v>0</v>
      </c>
      <c r="AS115" s="15">
        <f>DadoEntr!U45</f>
        <v>0</v>
      </c>
      <c r="AT115" s="15">
        <f>DadoEntr!U46</f>
        <v>0</v>
      </c>
      <c r="AU115" s="15">
        <f>DadoEntr!U47</f>
        <v>0</v>
      </c>
      <c r="AV115" s="15">
        <f>DadoEntr!U48</f>
        <v>0</v>
      </c>
      <c r="AW115" s="15">
        <f>DadoEntr!U49</f>
        <v>0</v>
      </c>
      <c r="AX115" s="15">
        <f>DadoEntr!U50</f>
        <v>0</v>
      </c>
      <c r="AY115" s="15">
        <f>DadoEntr!U51</f>
        <v>0</v>
      </c>
      <c r="AZ115" s="15">
        <f>DadoEntr!U52</f>
        <v>0</v>
      </c>
      <c r="BA115" s="15">
        <f>DadoEntr!U53</f>
        <v>0</v>
      </c>
      <c r="BB115" s="15">
        <f>DadoEntr!U54</f>
        <v>0</v>
      </c>
      <c r="BC115" s="15">
        <f>DadoEntr!U55</f>
        <v>0</v>
      </c>
      <c r="BD115" s="15">
        <f>DadoEntr!U56</f>
        <v>0</v>
      </c>
      <c r="BF115" s="15">
        <f>SUMIFS(Produção!V:V,Produção!$A:$A,"&gt;="&amp;BF1,Produção!$A:$A,"&lt;="&amp;EOMONTH($BF1,0))</f>
        <v>0</v>
      </c>
      <c r="BG115" s="15">
        <f>SUMIFS(Produção!V:V,Produção!$A:$A,"&gt;="&amp;BG1,Produção!$A:$A,"&lt;="&amp;EOMONTH($BG1,0))</f>
        <v>0</v>
      </c>
      <c r="BH115" s="15">
        <f>SUMIFS(Produção!V:V,Produção!$A:$A,"&gt;="&amp;BH1,Produção!$A:$A,"&lt;="&amp;EOMONTH($BH1,0))</f>
        <v>0</v>
      </c>
      <c r="BI115" s="15">
        <f>SUMIFS(Produção!V:V,Produção!$A:$A,"&gt;="&amp;BI1,Produção!$A:$A,"&lt;="&amp;EOMONTH($BI1,0))</f>
        <v>0</v>
      </c>
      <c r="BJ115" s="15">
        <f>SUMIFS(Produção!V:V,Produção!$A:$A,"&gt;="&amp;BJ1,Produção!$A:$A,"&lt;="&amp;EOMONTH($BJ1,0))</f>
        <v>0</v>
      </c>
      <c r="BK115" s="15">
        <f>SUMIFS(Produção!V:V,Produção!$A:$A,"&gt;="&amp;BK1,Produção!$A:$A,"&lt;="&amp;EOMONTH($BK1,0))</f>
        <v>0</v>
      </c>
      <c r="BL115" s="15">
        <f>SUMIFS(Produção!V:V,Produção!$A:$A,"&gt;="&amp;BL1,Produção!$A:$A,"&lt;="&amp;EOMONTH($BL1,0))</f>
        <v>0</v>
      </c>
      <c r="BM115" s="15">
        <f>SUMIFS(Produção!V:V,Produção!$A:$A,"&gt;="&amp;BM1,Produção!$A:$A,"&lt;="&amp;EOMONTH($BM1,0))</f>
        <v>0</v>
      </c>
      <c r="BN115" s="15">
        <f>SUMIFS(Produção!V:V,Produção!$A:$A,"&gt;="&amp;BN1,Produção!$A:$A,"&lt;="&amp;EOMONTH($BN1,0))</f>
        <v>0</v>
      </c>
      <c r="BO115" s="15">
        <f>SUMIFS(Produção!V:V,Produção!$A:$A,"&gt;="&amp;BO1,Produção!$A:$A,"&lt;="&amp;EOMONTH($BO1,0))</f>
        <v>0</v>
      </c>
      <c r="BP115" s="15">
        <f>SUMIFS(Produção!V:V,Produção!$A:$A,"&gt;="&amp;BP1,Produção!$A:$A,"&lt;="&amp;EOMONTH($BP1,0))</f>
        <v>0</v>
      </c>
      <c r="BQ115" s="15">
        <f>SUMIFS(Produção!V:V,Produção!$A:$A,"&gt;="&amp;BQ1,Produção!$A:$A,"&lt;="&amp;EOMONTH($BQ1,0))</f>
        <v>0</v>
      </c>
    </row>
    <row r="116" spans="1:69" outlineLevel="1" x14ac:dyDescent="0.15">
      <c r="A116" s="12" t="s">
        <v>112</v>
      </c>
      <c r="B116" s="14" t="str">
        <f>OvoTotal!AB2</f>
        <v>AAA 1 001</v>
      </c>
      <c r="C116" s="15">
        <f>DadoEntr!V3</f>
        <v>0</v>
      </c>
      <c r="D116" s="15">
        <f>DadoEntr!V4</f>
        <v>0</v>
      </c>
      <c r="E116" s="15">
        <f>DadoEntr!V5</f>
        <v>0</v>
      </c>
      <c r="F116" s="15">
        <f>DadoEntr!V6</f>
        <v>0</v>
      </c>
      <c r="G116" s="15">
        <f>DadoEntr!V7</f>
        <v>0</v>
      </c>
      <c r="H116" s="15">
        <f>DadoEntr!V8</f>
        <v>0</v>
      </c>
      <c r="I116" s="15">
        <f>DadoEntr!V9</f>
        <v>0</v>
      </c>
      <c r="J116" s="15">
        <f>DadoEntr!V10</f>
        <v>0</v>
      </c>
      <c r="K116" s="15">
        <f>DadoEntr!V11</f>
        <v>0</v>
      </c>
      <c r="L116" s="15">
        <f>DadoEntr!V12</f>
        <v>0</v>
      </c>
      <c r="M116" s="15">
        <f>DadoEntr!V13</f>
        <v>0</v>
      </c>
      <c r="N116" s="15">
        <f>DadoEntr!V14</f>
        <v>0</v>
      </c>
      <c r="O116" s="15">
        <f>DadoEntr!V15</f>
        <v>0</v>
      </c>
      <c r="P116" s="15">
        <f>DadoEntr!V16</f>
        <v>0</v>
      </c>
      <c r="Q116" s="15">
        <f>DadoEntr!V17</f>
        <v>0</v>
      </c>
      <c r="R116" s="15">
        <f>DadoEntr!V18</f>
        <v>0</v>
      </c>
      <c r="S116" s="15">
        <f>DadoEntr!V19</f>
        <v>0</v>
      </c>
      <c r="T116" s="15">
        <f>DadoEntr!V20</f>
        <v>0</v>
      </c>
      <c r="U116" s="15">
        <f>DadoEntr!V21</f>
        <v>0</v>
      </c>
      <c r="V116" s="15">
        <f>DadoEntr!V22</f>
        <v>0</v>
      </c>
      <c r="W116" s="15">
        <f>DadoEntr!V23</f>
        <v>0</v>
      </c>
      <c r="X116" s="15">
        <f>DadoEntr!V24</f>
        <v>0</v>
      </c>
      <c r="Y116" s="15">
        <f>DadoEntr!V25</f>
        <v>0</v>
      </c>
      <c r="Z116" s="15">
        <f>DadoEntr!V26</f>
        <v>0</v>
      </c>
      <c r="AA116" s="15">
        <f>DadoEntr!V27</f>
        <v>0</v>
      </c>
      <c r="AB116" s="15">
        <f>DadoEntr!V28</f>
        <v>0</v>
      </c>
      <c r="AC116" s="15">
        <f>DadoEntr!V29</f>
        <v>0</v>
      </c>
      <c r="AD116" s="15">
        <f>DadoEntr!V30</f>
        <v>0</v>
      </c>
      <c r="AE116" s="15">
        <f>DadoEntr!V31</f>
        <v>0</v>
      </c>
      <c r="AF116" s="15">
        <f>DadoEntr!V32</f>
        <v>0</v>
      </c>
      <c r="AG116" s="15">
        <f>DadoEntr!V33</f>
        <v>0</v>
      </c>
      <c r="AH116" s="15">
        <f>DadoEntr!V34</f>
        <v>0</v>
      </c>
      <c r="AI116" s="15">
        <f>DadoEntr!V35</f>
        <v>0</v>
      </c>
      <c r="AJ116" s="15">
        <f>DadoEntr!V36</f>
        <v>0</v>
      </c>
      <c r="AK116" s="33">
        <f>DadoEntr!V37</f>
        <v>0</v>
      </c>
      <c r="AL116" s="15">
        <f>DadoEntr!V38</f>
        <v>0</v>
      </c>
      <c r="AM116" s="15">
        <f>DadoEntr!V39</f>
        <v>0</v>
      </c>
      <c r="AN116" s="15">
        <f>DadoEntr!V40</f>
        <v>0</v>
      </c>
      <c r="AO116" s="15">
        <f>DadoEntr!V41</f>
        <v>0</v>
      </c>
      <c r="AP116" s="15">
        <f>DadoEntr!V42</f>
        <v>0</v>
      </c>
      <c r="AQ116" s="33">
        <f>DadoEntr!V43</f>
        <v>0</v>
      </c>
      <c r="AR116" s="15">
        <f>DadoEntr!V44</f>
        <v>0</v>
      </c>
      <c r="AS116" s="15">
        <f>DadoEntr!V45</f>
        <v>0</v>
      </c>
      <c r="AT116" s="15">
        <f>DadoEntr!V46</f>
        <v>0</v>
      </c>
      <c r="AU116" s="15">
        <f>DadoEntr!V47</f>
        <v>0</v>
      </c>
      <c r="AV116" s="15">
        <f>DadoEntr!V48</f>
        <v>0</v>
      </c>
      <c r="AW116" s="15">
        <f>DadoEntr!V49</f>
        <v>0</v>
      </c>
      <c r="AX116" s="15">
        <f>DadoEntr!V50</f>
        <v>0</v>
      </c>
      <c r="AY116" s="15">
        <f>DadoEntr!V51</f>
        <v>0</v>
      </c>
      <c r="AZ116" s="15">
        <f>DadoEntr!V52</f>
        <v>0</v>
      </c>
      <c r="BA116" s="15">
        <f>DadoEntr!V53</f>
        <v>0</v>
      </c>
      <c r="BB116" s="15">
        <f>DadoEntr!V54</f>
        <v>0</v>
      </c>
      <c r="BC116" s="15">
        <f>DadoEntr!V55</f>
        <v>0</v>
      </c>
      <c r="BD116" s="15">
        <f>DadoEntr!V56</f>
        <v>0</v>
      </c>
      <c r="BF116" s="15">
        <f>SUMIFS(Produção!W:W,Produção!$A:$A,"&gt;="&amp;BF1,Produção!$A:$A,"&lt;="&amp;EOMONTH($BF1,0))</f>
        <v>0</v>
      </c>
      <c r="BG116" s="15">
        <f>SUMIFS(Produção!W:W,Produção!$A:$A,"&gt;="&amp;BG1,Produção!$A:$A,"&lt;="&amp;EOMONTH($BG1,0))</f>
        <v>0</v>
      </c>
      <c r="BH116" s="15">
        <f>SUMIFS(Produção!W:W,Produção!$A:$A,"&gt;="&amp;BH1,Produção!$A:$A,"&lt;="&amp;EOMONTH($BH1,0))</f>
        <v>0</v>
      </c>
      <c r="BI116" s="15">
        <f>SUMIFS(Produção!W:W,Produção!$A:$A,"&gt;="&amp;BI1,Produção!$A:$A,"&lt;="&amp;EOMONTH($BI1,0))</f>
        <v>0</v>
      </c>
      <c r="BJ116" s="15">
        <f>SUMIFS(Produção!W:W,Produção!$A:$A,"&gt;="&amp;BJ1,Produção!$A:$A,"&lt;="&amp;EOMONTH($BJ1,0))</f>
        <v>0</v>
      </c>
      <c r="BK116" s="15">
        <f>SUMIFS(Produção!W:W,Produção!$A:$A,"&gt;="&amp;BK1,Produção!$A:$A,"&lt;="&amp;EOMONTH($BK1,0))</f>
        <v>0</v>
      </c>
      <c r="BL116" s="15">
        <f>SUMIFS(Produção!W:W,Produção!$A:$A,"&gt;="&amp;BL1,Produção!$A:$A,"&lt;="&amp;EOMONTH($BL1,0))</f>
        <v>0</v>
      </c>
      <c r="BM116" s="15">
        <f>SUMIFS(Produção!W:W,Produção!$A:$A,"&gt;="&amp;BM1,Produção!$A:$A,"&lt;="&amp;EOMONTH($BM1,0))</f>
        <v>0</v>
      </c>
      <c r="BN116" s="15">
        <f>SUMIFS(Produção!W:W,Produção!$A:$A,"&gt;="&amp;BN1,Produção!$A:$A,"&lt;="&amp;EOMONTH($BN1,0))</f>
        <v>0</v>
      </c>
      <c r="BO116" s="15">
        <f>SUMIFS(Produção!W:W,Produção!$A:$A,"&gt;="&amp;BO1,Produção!$A:$A,"&lt;="&amp;EOMONTH($BO1,0))</f>
        <v>0</v>
      </c>
      <c r="BP116" s="15">
        <f>SUMIFS(Produção!W:W,Produção!$A:$A,"&gt;="&amp;BP1,Produção!$A:$A,"&lt;="&amp;EOMONTH($BP1,0))</f>
        <v>0</v>
      </c>
      <c r="BQ116" s="15">
        <f>SUMIFS(Produção!W:W,Produção!$A:$A,"&gt;="&amp;BQ1,Produção!$A:$A,"&lt;="&amp;EOMONTH($BQ1,0))</f>
        <v>0</v>
      </c>
    </row>
    <row r="117" spans="1:69" outlineLevel="1" x14ac:dyDescent="0.15">
      <c r="A117" s="12" t="s">
        <v>112</v>
      </c>
      <c r="B117" s="14" t="str">
        <f>OvoTotal!AC2</f>
        <v>AAA 1 001</v>
      </c>
      <c r="C117" s="15">
        <f>DadoEntr!W3</f>
        <v>0</v>
      </c>
      <c r="D117" s="15">
        <f>DadoEntr!W4</f>
        <v>0</v>
      </c>
      <c r="E117" s="15">
        <f>DadoEntr!W5</f>
        <v>0</v>
      </c>
      <c r="F117" s="15">
        <f>DadoEntr!W6</f>
        <v>0</v>
      </c>
      <c r="G117" s="15">
        <f>DadoEntr!W7</f>
        <v>0</v>
      </c>
      <c r="H117" s="15">
        <f>DadoEntr!W8</f>
        <v>0</v>
      </c>
      <c r="I117" s="15">
        <f>DadoEntr!W9</f>
        <v>0</v>
      </c>
      <c r="J117" s="15">
        <f>DadoEntr!W10</f>
        <v>0</v>
      </c>
      <c r="K117" s="15">
        <f>DadoEntr!W11</f>
        <v>0</v>
      </c>
      <c r="L117" s="15">
        <f>DadoEntr!W12</f>
        <v>0</v>
      </c>
      <c r="M117" s="15">
        <f>DadoEntr!W13</f>
        <v>0</v>
      </c>
      <c r="N117" s="15">
        <f>DadoEntr!W14</f>
        <v>0</v>
      </c>
      <c r="O117" s="15">
        <f>DadoEntr!W15</f>
        <v>0</v>
      </c>
      <c r="P117" s="15">
        <f>DadoEntr!W16</f>
        <v>0</v>
      </c>
      <c r="Q117" s="15">
        <f>DadoEntr!W17</f>
        <v>0</v>
      </c>
      <c r="R117" s="15">
        <f>DadoEntr!W18</f>
        <v>0</v>
      </c>
      <c r="S117" s="15">
        <f>DadoEntr!W19</f>
        <v>0</v>
      </c>
      <c r="T117" s="15">
        <f>DadoEntr!W20</f>
        <v>0</v>
      </c>
      <c r="U117" s="15">
        <f>DadoEntr!W21</f>
        <v>0</v>
      </c>
      <c r="V117" s="15">
        <f>DadoEntr!W22</f>
        <v>0</v>
      </c>
      <c r="W117" s="15">
        <f>DadoEntr!W23</f>
        <v>0</v>
      </c>
      <c r="X117" s="15">
        <f>DadoEntr!W24</f>
        <v>0</v>
      </c>
      <c r="Y117" s="15">
        <f>DadoEntr!W25</f>
        <v>0</v>
      </c>
      <c r="Z117" s="15">
        <f>DadoEntr!W26</f>
        <v>0</v>
      </c>
      <c r="AA117" s="15">
        <f>DadoEntr!W27</f>
        <v>0</v>
      </c>
      <c r="AB117" s="15">
        <f>DadoEntr!W28</f>
        <v>0</v>
      </c>
      <c r="AC117" s="15">
        <f>DadoEntr!W29</f>
        <v>0</v>
      </c>
      <c r="AD117" s="15">
        <f>DadoEntr!W30</f>
        <v>0</v>
      </c>
      <c r="AE117" s="15">
        <f>DadoEntr!W31</f>
        <v>0</v>
      </c>
      <c r="AF117" s="15">
        <f>DadoEntr!W32</f>
        <v>0</v>
      </c>
      <c r="AG117" s="15">
        <f>DadoEntr!W33</f>
        <v>0</v>
      </c>
      <c r="AH117" s="15">
        <f>DadoEntr!W34</f>
        <v>0</v>
      </c>
      <c r="AI117" s="15">
        <f>DadoEntr!W35</f>
        <v>0</v>
      </c>
      <c r="AJ117" s="15">
        <f>DadoEntr!W36</f>
        <v>0</v>
      </c>
      <c r="AK117" s="33">
        <f>DadoEntr!W37</f>
        <v>0</v>
      </c>
      <c r="AL117" s="15">
        <f>DadoEntr!W38</f>
        <v>0</v>
      </c>
      <c r="AM117" s="15">
        <f>DadoEntr!W39</f>
        <v>0</v>
      </c>
      <c r="AN117" s="15">
        <f>DadoEntr!W40</f>
        <v>0</v>
      </c>
      <c r="AO117" s="15">
        <f>DadoEntr!W41</f>
        <v>0</v>
      </c>
      <c r="AP117" s="15">
        <f>DadoEntr!W42</f>
        <v>0</v>
      </c>
      <c r="AQ117" s="33">
        <f>DadoEntr!W43</f>
        <v>0</v>
      </c>
      <c r="AR117" s="15">
        <f>DadoEntr!W44</f>
        <v>0</v>
      </c>
      <c r="AS117" s="15">
        <f>DadoEntr!W45</f>
        <v>0</v>
      </c>
      <c r="AT117" s="15">
        <f>DadoEntr!W46</f>
        <v>0</v>
      </c>
      <c r="AU117" s="15">
        <f>DadoEntr!W47</f>
        <v>0</v>
      </c>
      <c r="AV117" s="15">
        <f>DadoEntr!W48</f>
        <v>0</v>
      </c>
      <c r="AW117" s="15">
        <f>DadoEntr!W49</f>
        <v>0</v>
      </c>
      <c r="AX117" s="15">
        <f>DadoEntr!W50</f>
        <v>0</v>
      </c>
      <c r="AY117" s="15">
        <f>DadoEntr!W51</f>
        <v>0</v>
      </c>
      <c r="AZ117" s="15">
        <f>DadoEntr!W52</f>
        <v>0</v>
      </c>
      <c r="BA117" s="15">
        <f>DadoEntr!W53</f>
        <v>0</v>
      </c>
      <c r="BB117" s="15">
        <f>DadoEntr!W54</f>
        <v>0</v>
      </c>
      <c r="BC117" s="15">
        <f>DadoEntr!W55</f>
        <v>0</v>
      </c>
      <c r="BD117" s="15">
        <f>DadoEntr!W56</f>
        <v>0</v>
      </c>
      <c r="BF117" s="15">
        <f>SUMIFS(Produção!X:X,Produção!$A:$A,"&gt;="&amp;BF1,Produção!$A:$A,"&lt;="&amp;EOMONTH($BF1,0))</f>
        <v>0</v>
      </c>
      <c r="BG117" s="15">
        <f>SUMIFS(Produção!X:X,Produção!$A:$A,"&gt;="&amp;BG1,Produção!$A:$A,"&lt;="&amp;EOMONTH($BG1,0))</f>
        <v>0</v>
      </c>
      <c r="BH117" s="15">
        <f>SUMIFS(Produção!X:X,Produção!$A:$A,"&gt;="&amp;BH1,Produção!$A:$A,"&lt;="&amp;EOMONTH($BH1,0))</f>
        <v>0</v>
      </c>
      <c r="BI117" s="15">
        <f>SUMIFS(Produção!X:X,Produção!$A:$A,"&gt;="&amp;BI1,Produção!$A:$A,"&lt;="&amp;EOMONTH($BI1,0))</f>
        <v>0</v>
      </c>
      <c r="BJ117" s="15">
        <f>SUMIFS(Produção!X:X,Produção!$A:$A,"&gt;="&amp;BJ1,Produção!$A:$A,"&lt;="&amp;EOMONTH($BJ1,0))</f>
        <v>0</v>
      </c>
      <c r="BK117" s="15">
        <f>SUMIFS(Produção!X:X,Produção!$A:$A,"&gt;="&amp;BK1,Produção!$A:$A,"&lt;="&amp;EOMONTH($BK1,0))</f>
        <v>0</v>
      </c>
      <c r="BL117" s="15">
        <f>SUMIFS(Produção!X:X,Produção!$A:$A,"&gt;="&amp;BL1,Produção!$A:$A,"&lt;="&amp;EOMONTH($BL1,0))</f>
        <v>0</v>
      </c>
      <c r="BM117" s="15">
        <f>SUMIFS(Produção!X:X,Produção!$A:$A,"&gt;="&amp;BM1,Produção!$A:$A,"&lt;="&amp;EOMONTH($BM1,0))</f>
        <v>0</v>
      </c>
      <c r="BN117" s="15">
        <f>SUMIFS(Produção!X:X,Produção!$A:$A,"&gt;="&amp;BN1,Produção!$A:$A,"&lt;="&amp;EOMONTH($BN1,0))</f>
        <v>0</v>
      </c>
      <c r="BO117" s="15">
        <f>SUMIFS(Produção!X:X,Produção!$A:$A,"&gt;="&amp;BO1,Produção!$A:$A,"&lt;="&amp;EOMONTH($BO1,0))</f>
        <v>0</v>
      </c>
      <c r="BP117" s="15">
        <f>SUMIFS(Produção!X:X,Produção!$A:$A,"&gt;="&amp;BP1,Produção!$A:$A,"&lt;="&amp;EOMONTH($BP1,0))</f>
        <v>0</v>
      </c>
      <c r="BQ117" s="15">
        <f>SUMIFS(Produção!X:X,Produção!$A:$A,"&gt;="&amp;BQ1,Produção!$A:$A,"&lt;="&amp;EOMONTH($BQ1,0))</f>
        <v>0</v>
      </c>
    </row>
    <row r="118" spans="1:69" outlineLevel="1" x14ac:dyDescent="0.15">
      <c r="A118" s="12" t="s">
        <v>112</v>
      </c>
      <c r="B118" s="14" t="str">
        <f>OvoTotal!AD2</f>
        <v>AAA 1 001</v>
      </c>
      <c r="C118" s="15">
        <f>DadoEntr!X3</f>
        <v>0</v>
      </c>
      <c r="D118" s="15">
        <f>DadoEntr!X4</f>
        <v>0</v>
      </c>
      <c r="E118" s="15">
        <f>DadoEntr!X5</f>
        <v>0</v>
      </c>
      <c r="F118" s="15">
        <f>DadoEntr!X6</f>
        <v>0</v>
      </c>
      <c r="G118" s="15">
        <f>DadoEntr!X7</f>
        <v>0</v>
      </c>
      <c r="H118" s="15">
        <f>DadoEntr!X8</f>
        <v>0</v>
      </c>
      <c r="I118" s="15">
        <f>DadoEntr!X9</f>
        <v>0</v>
      </c>
      <c r="J118" s="15">
        <f>DadoEntr!X10</f>
        <v>0</v>
      </c>
      <c r="K118" s="15">
        <f>DadoEntr!X11</f>
        <v>0</v>
      </c>
      <c r="L118" s="15">
        <f>DadoEntr!X12</f>
        <v>0</v>
      </c>
      <c r="M118" s="15">
        <f>DadoEntr!X13</f>
        <v>0</v>
      </c>
      <c r="N118" s="15">
        <f>DadoEntr!X14</f>
        <v>0</v>
      </c>
      <c r="O118" s="15">
        <f>DadoEntr!X15</f>
        <v>0</v>
      </c>
      <c r="P118" s="15">
        <f>DadoEntr!X16</f>
        <v>0</v>
      </c>
      <c r="Q118" s="15">
        <f>DadoEntr!X17</f>
        <v>0</v>
      </c>
      <c r="R118" s="15">
        <f>DadoEntr!X18</f>
        <v>0</v>
      </c>
      <c r="S118" s="15">
        <f>DadoEntr!X19</f>
        <v>0</v>
      </c>
      <c r="T118" s="15">
        <f>DadoEntr!X20</f>
        <v>0</v>
      </c>
      <c r="U118" s="15">
        <f>DadoEntr!X21</f>
        <v>0</v>
      </c>
      <c r="V118" s="15">
        <f>DadoEntr!X22</f>
        <v>0</v>
      </c>
      <c r="W118" s="15">
        <f>DadoEntr!X23</f>
        <v>0</v>
      </c>
      <c r="X118" s="15">
        <f>DadoEntr!X24</f>
        <v>0</v>
      </c>
      <c r="Y118" s="15">
        <f>DadoEntr!X25</f>
        <v>0</v>
      </c>
      <c r="Z118" s="15">
        <f>DadoEntr!X26</f>
        <v>0</v>
      </c>
      <c r="AA118" s="15">
        <f>DadoEntr!X27</f>
        <v>0</v>
      </c>
      <c r="AB118" s="15">
        <f>DadoEntr!X28</f>
        <v>0</v>
      </c>
      <c r="AC118" s="15">
        <f>DadoEntr!X29</f>
        <v>0</v>
      </c>
      <c r="AD118" s="15">
        <f>DadoEntr!X30</f>
        <v>0</v>
      </c>
      <c r="AE118" s="15">
        <f>DadoEntr!X31</f>
        <v>0</v>
      </c>
      <c r="AF118" s="15">
        <f>DadoEntr!X32</f>
        <v>0</v>
      </c>
      <c r="AG118" s="15">
        <f>DadoEntr!X33</f>
        <v>0</v>
      </c>
      <c r="AH118" s="15">
        <f>DadoEntr!X34</f>
        <v>0</v>
      </c>
      <c r="AI118" s="15">
        <f>DadoEntr!X35</f>
        <v>0</v>
      </c>
      <c r="AJ118" s="15">
        <f>DadoEntr!X36</f>
        <v>0</v>
      </c>
      <c r="AK118" s="33">
        <f>DadoEntr!X37</f>
        <v>0</v>
      </c>
      <c r="AL118" s="15">
        <f>DadoEntr!X38</f>
        <v>0</v>
      </c>
      <c r="AM118" s="15">
        <f>DadoEntr!X39</f>
        <v>0</v>
      </c>
      <c r="AN118" s="15">
        <f>DadoEntr!X40</f>
        <v>0</v>
      </c>
      <c r="AO118" s="15">
        <f>DadoEntr!X41</f>
        <v>0</v>
      </c>
      <c r="AP118" s="15">
        <f>DadoEntr!X42</f>
        <v>0</v>
      </c>
      <c r="AQ118" s="33">
        <f>DadoEntr!X43</f>
        <v>0</v>
      </c>
      <c r="AR118" s="15">
        <f>DadoEntr!X44</f>
        <v>0</v>
      </c>
      <c r="AS118" s="15">
        <f>DadoEntr!X45</f>
        <v>0</v>
      </c>
      <c r="AT118" s="15">
        <f>DadoEntr!X46</f>
        <v>0</v>
      </c>
      <c r="AU118" s="15">
        <f>DadoEntr!X47</f>
        <v>0</v>
      </c>
      <c r="AV118" s="15">
        <f>DadoEntr!X48</f>
        <v>0</v>
      </c>
      <c r="AW118" s="15">
        <f>DadoEntr!X49</f>
        <v>0</v>
      </c>
      <c r="AX118" s="15">
        <f>DadoEntr!X50</f>
        <v>0</v>
      </c>
      <c r="AY118" s="15">
        <f>DadoEntr!X51</f>
        <v>0</v>
      </c>
      <c r="AZ118" s="15">
        <f>DadoEntr!X52</f>
        <v>0</v>
      </c>
      <c r="BA118" s="15">
        <f>DadoEntr!X53</f>
        <v>0</v>
      </c>
      <c r="BB118" s="15">
        <f>DadoEntr!X54</f>
        <v>0</v>
      </c>
      <c r="BC118" s="15">
        <f>DadoEntr!X55</f>
        <v>0</v>
      </c>
      <c r="BD118" s="15">
        <f>DadoEntr!X56</f>
        <v>0</v>
      </c>
      <c r="BF118" s="15">
        <f>SUMIFS(Produção!Y:Y,Produção!$A:$A,"&gt;="&amp;BF1,Produção!$A:$A,"&lt;="&amp;EOMONTH($BF1,0))</f>
        <v>0</v>
      </c>
      <c r="BG118" s="15">
        <f>SUMIFS(Produção!Y:Y,Produção!$A:$A,"&gt;="&amp;BG1,Produção!$A:$A,"&lt;="&amp;EOMONTH($BG1,0))</f>
        <v>0</v>
      </c>
      <c r="BH118" s="15">
        <f>SUMIFS(Produção!Y:Y,Produção!$A:$A,"&gt;="&amp;BH1,Produção!$A:$A,"&lt;="&amp;EOMONTH($BH1,0))</f>
        <v>0</v>
      </c>
      <c r="BI118" s="15">
        <f>SUMIFS(Produção!Y:Y,Produção!$A:$A,"&gt;="&amp;BI1,Produção!$A:$A,"&lt;="&amp;EOMONTH($BI1,0))</f>
        <v>0</v>
      </c>
      <c r="BJ118" s="15">
        <f>SUMIFS(Produção!Y:Y,Produção!$A:$A,"&gt;="&amp;BJ1,Produção!$A:$A,"&lt;="&amp;EOMONTH($BJ1,0))</f>
        <v>0</v>
      </c>
      <c r="BK118" s="15">
        <f>SUMIFS(Produção!Y:Y,Produção!$A:$A,"&gt;="&amp;BK1,Produção!$A:$A,"&lt;="&amp;EOMONTH($BK1,0))</f>
        <v>0</v>
      </c>
      <c r="BL118" s="15">
        <f>SUMIFS(Produção!Y:Y,Produção!$A:$A,"&gt;="&amp;BL1,Produção!$A:$A,"&lt;="&amp;EOMONTH($BL1,0))</f>
        <v>0</v>
      </c>
      <c r="BM118" s="15">
        <f>SUMIFS(Produção!Y:Y,Produção!$A:$A,"&gt;="&amp;BM1,Produção!$A:$A,"&lt;="&amp;EOMONTH($BM1,0))</f>
        <v>0</v>
      </c>
      <c r="BN118" s="15">
        <f>SUMIFS(Produção!Y:Y,Produção!$A:$A,"&gt;="&amp;BN1,Produção!$A:$A,"&lt;="&amp;EOMONTH($BN1,0))</f>
        <v>0</v>
      </c>
      <c r="BO118" s="15">
        <f>SUMIFS(Produção!Y:Y,Produção!$A:$A,"&gt;="&amp;BO1,Produção!$A:$A,"&lt;="&amp;EOMONTH($BO1,0))</f>
        <v>0</v>
      </c>
      <c r="BP118" s="15">
        <f>SUMIFS(Produção!Y:Y,Produção!$A:$A,"&gt;="&amp;BP1,Produção!$A:$A,"&lt;="&amp;EOMONTH($BP1,0))</f>
        <v>0</v>
      </c>
      <c r="BQ118" s="15">
        <f>SUMIFS(Produção!Y:Y,Produção!$A:$A,"&gt;="&amp;BQ1,Produção!$A:$A,"&lt;="&amp;EOMONTH($BQ1,0))</f>
        <v>0</v>
      </c>
    </row>
    <row r="119" spans="1:69" outlineLevel="1" x14ac:dyDescent="0.15">
      <c r="A119" s="12" t="s">
        <v>112</v>
      </c>
      <c r="B119" s="14" t="str">
        <f>OvoTotal!AE2</f>
        <v>AAA 1 001</v>
      </c>
      <c r="C119" s="15">
        <f>DadoEntr!Y3</f>
        <v>0</v>
      </c>
      <c r="D119" s="15">
        <f>DadoEntr!Y4</f>
        <v>0</v>
      </c>
      <c r="E119" s="15">
        <f>DadoEntr!Y5</f>
        <v>0</v>
      </c>
      <c r="F119" s="15">
        <f>DadoEntr!Y6</f>
        <v>0</v>
      </c>
      <c r="G119" s="15">
        <f>DadoEntr!Y7</f>
        <v>0</v>
      </c>
      <c r="H119" s="15">
        <f>DadoEntr!Y8</f>
        <v>0</v>
      </c>
      <c r="I119" s="15">
        <f>DadoEntr!Y9</f>
        <v>0</v>
      </c>
      <c r="J119" s="15">
        <f>DadoEntr!Y10</f>
        <v>0</v>
      </c>
      <c r="K119" s="15">
        <f>DadoEntr!Y11</f>
        <v>0</v>
      </c>
      <c r="L119" s="15">
        <f>DadoEntr!Y12</f>
        <v>0</v>
      </c>
      <c r="M119" s="15">
        <f>DadoEntr!Y13</f>
        <v>0</v>
      </c>
      <c r="N119" s="15">
        <f>DadoEntr!Y14</f>
        <v>0</v>
      </c>
      <c r="O119" s="15">
        <f>DadoEntr!Y15</f>
        <v>0</v>
      </c>
      <c r="P119" s="15">
        <f>DadoEntr!Y16</f>
        <v>0</v>
      </c>
      <c r="Q119" s="15">
        <f>DadoEntr!Y17</f>
        <v>0</v>
      </c>
      <c r="R119" s="15">
        <f>DadoEntr!Y18</f>
        <v>0</v>
      </c>
      <c r="S119" s="15">
        <f>DadoEntr!Y19</f>
        <v>0</v>
      </c>
      <c r="T119" s="15">
        <f>DadoEntr!Y20</f>
        <v>0</v>
      </c>
      <c r="U119" s="15">
        <f>DadoEntr!Y21</f>
        <v>0</v>
      </c>
      <c r="V119" s="15">
        <f>DadoEntr!Y22</f>
        <v>0</v>
      </c>
      <c r="W119" s="15">
        <f>DadoEntr!Y23</f>
        <v>0</v>
      </c>
      <c r="X119" s="15">
        <f>DadoEntr!Y24</f>
        <v>0</v>
      </c>
      <c r="Y119" s="15">
        <f>DadoEntr!Y25</f>
        <v>0</v>
      </c>
      <c r="Z119" s="15">
        <f>DadoEntr!Y26</f>
        <v>0</v>
      </c>
      <c r="AA119" s="15">
        <f>DadoEntr!Y27</f>
        <v>0</v>
      </c>
      <c r="AB119" s="15">
        <f>DadoEntr!Y28</f>
        <v>0</v>
      </c>
      <c r="AC119" s="15">
        <f>DadoEntr!Y29</f>
        <v>0</v>
      </c>
      <c r="AD119" s="15">
        <f>DadoEntr!Y30</f>
        <v>0</v>
      </c>
      <c r="AE119" s="15">
        <f>DadoEntr!Y31</f>
        <v>0</v>
      </c>
      <c r="AF119" s="15">
        <f>DadoEntr!Y32</f>
        <v>0</v>
      </c>
      <c r="AG119" s="15">
        <f>DadoEntr!Y33</f>
        <v>0</v>
      </c>
      <c r="AH119" s="15">
        <f>DadoEntr!Y34</f>
        <v>0</v>
      </c>
      <c r="AI119" s="15">
        <f>DadoEntr!Y35</f>
        <v>0</v>
      </c>
      <c r="AJ119" s="15">
        <f>DadoEntr!Y36</f>
        <v>0</v>
      </c>
      <c r="AK119" s="33">
        <f>DadoEntr!Y37</f>
        <v>0</v>
      </c>
      <c r="AL119" s="15">
        <f>DadoEntr!Y38</f>
        <v>0</v>
      </c>
      <c r="AM119" s="15">
        <f>DadoEntr!Y39</f>
        <v>0</v>
      </c>
      <c r="AN119" s="15">
        <f>DadoEntr!Y40</f>
        <v>0</v>
      </c>
      <c r="AO119" s="15">
        <f>DadoEntr!Y41</f>
        <v>0</v>
      </c>
      <c r="AP119" s="15">
        <f>DadoEntr!Y42</f>
        <v>0</v>
      </c>
      <c r="AQ119" s="33">
        <f>DadoEntr!Y43</f>
        <v>0</v>
      </c>
      <c r="AR119" s="15">
        <f>DadoEntr!Y44</f>
        <v>0</v>
      </c>
      <c r="AS119" s="15">
        <f>DadoEntr!Y45</f>
        <v>0</v>
      </c>
      <c r="AT119" s="15">
        <f>DadoEntr!Y46</f>
        <v>0</v>
      </c>
      <c r="AU119" s="15">
        <f>DadoEntr!Y47</f>
        <v>0</v>
      </c>
      <c r="AV119" s="15">
        <f>DadoEntr!Y48</f>
        <v>0</v>
      </c>
      <c r="AW119" s="15">
        <f>DadoEntr!Y49</f>
        <v>0</v>
      </c>
      <c r="AX119" s="15">
        <f>DadoEntr!Y50</f>
        <v>0</v>
      </c>
      <c r="AY119" s="15">
        <f>DadoEntr!Y51</f>
        <v>0</v>
      </c>
      <c r="AZ119" s="15">
        <f>DadoEntr!Y52</f>
        <v>0</v>
      </c>
      <c r="BA119" s="15">
        <f>DadoEntr!Y53</f>
        <v>0</v>
      </c>
      <c r="BB119" s="15">
        <f>DadoEntr!Y54</f>
        <v>0</v>
      </c>
      <c r="BC119" s="15">
        <f>DadoEntr!Y55</f>
        <v>0</v>
      </c>
      <c r="BD119" s="15">
        <f>DadoEntr!Y56</f>
        <v>0</v>
      </c>
      <c r="BF119" s="15">
        <f>SUMIFS(Produção!Z:Z,Produção!$A:$A,"&gt;="&amp;BF1,Produção!$A:$A,"&lt;="&amp;EOMONTH($BF1,0))</f>
        <v>0</v>
      </c>
      <c r="BG119" s="15">
        <f>SUMIFS(Produção!Z:Z,Produção!$A:$A,"&gt;="&amp;BG1,Produção!$A:$A,"&lt;="&amp;EOMONTH($BG1,0))</f>
        <v>0</v>
      </c>
      <c r="BH119" s="15">
        <f>SUMIFS(Produção!Z:Z,Produção!$A:$A,"&gt;="&amp;BH1,Produção!$A:$A,"&lt;="&amp;EOMONTH($BH1,0))</f>
        <v>0</v>
      </c>
      <c r="BI119" s="15">
        <f>SUMIFS(Produção!Z:Z,Produção!$A:$A,"&gt;="&amp;BI1,Produção!$A:$A,"&lt;="&amp;EOMONTH($BI1,0))</f>
        <v>0</v>
      </c>
      <c r="BJ119" s="15">
        <f>SUMIFS(Produção!Z:Z,Produção!$A:$A,"&gt;="&amp;BJ1,Produção!$A:$A,"&lt;="&amp;EOMONTH($BJ1,0))</f>
        <v>0</v>
      </c>
      <c r="BK119" s="15">
        <f>SUMIFS(Produção!Z:Z,Produção!$A:$A,"&gt;="&amp;BK1,Produção!$A:$A,"&lt;="&amp;EOMONTH($BK1,0))</f>
        <v>0</v>
      </c>
      <c r="BL119" s="15">
        <f>SUMIFS(Produção!Z:Z,Produção!$A:$A,"&gt;="&amp;BL1,Produção!$A:$A,"&lt;="&amp;EOMONTH($BL1,0))</f>
        <v>0</v>
      </c>
      <c r="BM119" s="15">
        <f>SUMIFS(Produção!Z:Z,Produção!$A:$A,"&gt;="&amp;BM1,Produção!$A:$A,"&lt;="&amp;EOMONTH($BM1,0))</f>
        <v>0</v>
      </c>
      <c r="BN119" s="15">
        <f>SUMIFS(Produção!Z:Z,Produção!$A:$A,"&gt;="&amp;BN1,Produção!$A:$A,"&lt;="&amp;EOMONTH($BN1,0))</f>
        <v>0</v>
      </c>
      <c r="BO119" s="15">
        <f>SUMIFS(Produção!Z:Z,Produção!$A:$A,"&gt;="&amp;BO1,Produção!$A:$A,"&lt;="&amp;EOMONTH($BO1,0))</f>
        <v>0</v>
      </c>
      <c r="BP119" s="15">
        <f>SUMIFS(Produção!Z:Z,Produção!$A:$A,"&gt;="&amp;BP1,Produção!$A:$A,"&lt;="&amp;EOMONTH($BP1,0))</f>
        <v>0</v>
      </c>
      <c r="BQ119" s="15">
        <f>SUMIFS(Produção!Z:Z,Produção!$A:$A,"&gt;="&amp;BQ1,Produção!$A:$A,"&lt;="&amp;EOMONTH($BQ1,0))</f>
        <v>0</v>
      </c>
    </row>
    <row r="120" spans="1:69" outlineLevel="1" x14ac:dyDescent="0.15">
      <c r="A120" s="12" t="s">
        <v>112</v>
      </c>
      <c r="B120" s="14" t="str">
        <f>OvoTotal!AF2</f>
        <v>AAA 1 001</v>
      </c>
      <c r="C120" s="15">
        <f>DadoEntr!Z3</f>
        <v>0</v>
      </c>
      <c r="D120" s="15">
        <f>DadoEntr!Z4</f>
        <v>0</v>
      </c>
      <c r="E120" s="15">
        <f>DadoEntr!Z5</f>
        <v>0</v>
      </c>
      <c r="F120" s="15">
        <f>DadoEntr!Z6</f>
        <v>0</v>
      </c>
      <c r="G120" s="15">
        <f>DadoEntr!Z7</f>
        <v>0</v>
      </c>
      <c r="H120" s="15">
        <f>DadoEntr!Z8</f>
        <v>0</v>
      </c>
      <c r="I120" s="15">
        <f>DadoEntr!Z9</f>
        <v>0</v>
      </c>
      <c r="J120" s="15">
        <f>DadoEntr!Z10</f>
        <v>0</v>
      </c>
      <c r="K120" s="15">
        <f>DadoEntr!Z11</f>
        <v>0</v>
      </c>
      <c r="L120" s="15">
        <f>DadoEntr!Z12</f>
        <v>0</v>
      </c>
      <c r="M120" s="15">
        <f>DadoEntr!Z13</f>
        <v>0</v>
      </c>
      <c r="N120" s="15">
        <f>DadoEntr!Z14</f>
        <v>0</v>
      </c>
      <c r="O120" s="15">
        <f>DadoEntr!Z15</f>
        <v>0</v>
      </c>
      <c r="P120" s="15">
        <f>DadoEntr!Z16</f>
        <v>0</v>
      </c>
      <c r="Q120" s="15">
        <f>DadoEntr!Z17</f>
        <v>0</v>
      </c>
      <c r="R120" s="15">
        <f>DadoEntr!Z18</f>
        <v>0</v>
      </c>
      <c r="S120" s="15">
        <f>DadoEntr!Z19</f>
        <v>0</v>
      </c>
      <c r="T120" s="15">
        <f>DadoEntr!Z20</f>
        <v>0</v>
      </c>
      <c r="U120" s="15">
        <f>DadoEntr!Z21</f>
        <v>0</v>
      </c>
      <c r="V120" s="15">
        <f>DadoEntr!Z22</f>
        <v>0</v>
      </c>
      <c r="W120" s="15">
        <f>DadoEntr!Z23</f>
        <v>0</v>
      </c>
      <c r="X120" s="15">
        <f>DadoEntr!Z24</f>
        <v>0</v>
      </c>
      <c r="Y120" s="15">
        <f>DadoEntr!Z25</f>
        <v>0</v>
      </c>
      <c r="Z120" s="15">
        <f>DadoEntr!Z26</f>
        <v>0</v>
      </c>
      <c r="AA120" s="15">
        <f>DadoEntr!Z27</f>
        <v>0</v>
      </c>
      <c r="AB120" s="15">
        <f>DadoEntr!Z28</f>
        <v>0</v>
      </c>
      <c r="AC120" s="15">
        <f>DadoEntr!Z29</f>
        <v>0</v>
      </c>
      <c r="AD120" s="15">
        <f>DadoEntr!Z30</f>
        <v>0</v>
      </c>
      <c r="AE120" s="15">
        <f>DadoEntr!Z31</f>
        <v>0</v>
      </c>
      <c r="AF120" s="15">
        <f>DadoEntr!Z32</f>
        <v>0</v>
      </c>
      <c r="AG120" s="15">
        <f>DadoEntr!Z33</f>
        <v>0</v>
      </c>
      <c r="AH120" s="15">
        <f>DadoEntr!Z34</f>
        <v>0</v>
      </c>
      <c r="AI120" s="15">
        <f>DadoEntr!Z35</f>
        <v>0</v>
      </c>
      <c r="AJ120" s="15">
        <f>DadoEntr!Z36</f>
        <v>0</v>
      </c>
      <c r="AK120" s="33">
        <f>DadoEntr!Z37</f>
        <v>0</v>
      </c>
      <c r="AL120" s="15">
        <f>DadoEntr!Z38</f>
        <v>0</v>
      </c>
      <c r="AM120" s="15">
        <f>DadoEntr!Z39</f>
        <v>0</v>
      </c>
      <c r="AN120" s="15">
        <f>DadoEntr!Z40</f>
        <v>0</v>
      </c>
      <c r="AO120" s="15">
        <f>DadoEntr!Z41</f>
        <v>0</v>
      </c>
      <c r="AP120" s="15">
        <f>DadoEntr!Z42</f>
        <v>0</v>
      </c>
      <c r="AQ120" s="33">
        <f>DadoEntr!Z43</f>
        <v>0</v>
      </c>
      <c r="AR120" s="15">
        <f>DadoEntr!Z44</f>
        <v>0</v>
      </c>
      <c r="AS120" s="15">
        <f>DadoEntr!Z45</f>
        <v>0</v>
      </c>
      <c r="AT120" s="15">
        <f>DadoEntr!Z46</f>
        <v>0</v>
      </c>
      <c r="AU120" s="15">
        <f>DadoEntr!Z47</f>
        <v>0</v>
      </c>
      <c r="AV120" s="15">
        <f>DadoEntr!Z48</f>
        <v>0</v>
      </c>
      <c r="AW120" s="15">
        <f>DadoEntr!Z49</f>
        <v>0</v>
      </c>
      <c r="AX120" s="15">
        <f>DadoEntr!Z50</f>
        <v>0</v>
      </c>
      <c r="AY120" s="15">
        <f>DadoEntr!Z51</f>
        <v>0</v>
      </c>
      <c r="AZ120" s="15">
        <f>DadoEntr!Z52</f>
        <v>0</v>
      </c>
      <c r="BA120" s="15">
        <f>DadoEntr!Z53</f>
        <v>0</v>
      </c>
      <c r="BB120" s="15">
        <f>DadoEntr!Z54</f>
        <v>0</v>
      </c>
      <c r="BC120" s="15">
        <f>DadoEntr!Z55</f>
        <v>0</v>
      </c>
      <c r="BD120" s="15">
        <f>DadoEntr!Z56</f>
        <v>0</v>
      </c>
      <c r="BF120" s="15">
        <f>SUMIFS(Produção!AA:AA,Produção!$A:$A,"&gt;="&amp;BF1,Produção!$A:$A,"&lt;="&amp;EOMONTH($BF1,0))</f>
        <v>0</v>
      </c>
      <c r="BG120" s="15">
        <f>SUMIFS(Produção!AA:AA,Produção!$A:$A,"&gt;="&amp;BG1,Produção!$A:$A,"&lt;="&amp;EOMONTH($BG1,0))</f>
        <v>0</v>
      </c>
      <c r="BH120" s="15">
        <f>SUMIFS(Produção!AA:AA,Produção!$A:$A,"&gt;="&amp;BH1,Produção!$A:$A,"&lt;="&amp;EOMONTH($BH1,0))</f>
        <v>0</v>
      </c>
      <c r="BI120" s="15">
        <f>SUMIFS(Produção!AA:AA,Produção!$A:$A,"&gt;="&amp;BI1,Produção!$A:$A,"&lt;="&amp;EOMONTH($BI1,0))</f>
        <v>0</v>
      </c>
      <c r="BJ120" s="15">
        <f>SUMIFS(Produção!AA:AA,Produção!$A:$A,"&gt;="&amp;BJ1,Produção!$A:$A,"&lt;="&amp;EOMONTH($BJ1,0))</f>
        <v>0</v>
      </c>
      <c r="BK120" s="15">
        <f>SUMIFS(Produção!AA:AA,Produção!$A:$A,"&gt;="&amp;BK1,Produção!$A:$A,"&lt;="&amp;EOMONTH($BK1,0))</f>
        <v>0</v>
      </c>
      <c r="BL120" s="15">
        <f>SUMIFS(Produção!AA:AA,Produção!$A:$A,"&gt;="&amp;BL1,Produção!$A:$A,"&lt;="&amp;EOMONTH($BL1,0))</f>
        <v>0</v>
      </c>
      <c r="BM120" s="15">
        <f>SUMIFS(Produção!AA:AA,Produção!$A:$A,"&gt;="&amp;BM1,Produção!$A:$A,"&lt;="&amp;EOMONTH($BM1,0))</f>
        <v>0</v>
      </c>
      <c r="BN120" s="15">
        <f>SUMIFS(Produção!AA:AA,Produção!$A:$A,"&gt;="&amp;BN1,Produção!$A:$A,"&lt;="&amp;EOMONTH($BN1,0))</f>
        <v>0</v>
      </c>
      <c r="BO120" s="15">
        <f>SUMIFS(Produção!AA:AA,Produção!$A:$A,"&gt;="&amp;BO1,Produção!$A:$A,"&lt;="&amp;EOMONTH($BO1,0))</f>
        <v>0</v>
      </c>
      <c r="BP120" s="15">
        <f>SUMIFS(Produção!AA:AA,Produção!$A:$A,"&gt;="&amp;BP1,Produção!$A:$A,"&lt;="&amp;EOMONTH($BP1,0))</f>
        <v>0</v>
      </c>
      <c r="BQ120" s="15">
        <f>SUMIFS(Produção!AA:AA,Produção!$A:$A,"&gt;="&amp;BQ1,Produção!$A:$A,"&lt;="&amp;EOMONTH($BQ1,0))</f>
        <v>0</v>
      </c>
    </row>
    <row r="121" spans="1:69" outlineLevel="1" x14ac:dyDescent="0.15">
      <c r="A121" s="12" t="s">
        <v>112</v>
      </c>
      <c r="B121" s="14" t="str">
        <f>OvoTotal!AG2</f>
        <v>AAA 1 001</v>
      </c>
      <c r="C121" s="15">
        <f>DadoEntr!AA3</f>
        <v>0</v>
      </c>
      <c r="D121" s="15">
        <f>DadoEntr!AA4</f>
        <v>0</v>
      </c>
      <c r="E121" s="15">
        <f>DadoEntr!AA5</f>
        <v>0</v>
      </c>
      <c r="F121" s="15">
        <f>DadoEntr!AA6</f>
        <v>0</v>
      </c>
      <c r="G121" s="15">
        <f>DadoEntr!AA7</f>
        <v>0</v>
      </c>
      <c r="H121" s="15">
        <f>DadoEntr!AA8</f>
        <v>0</v>
      </c>
      <c r="I121" s="15">
        <f>DadoEntr!AA9</f>
        <v>0</v>
      </c>
      <c r="J121" s="15">
        <f>DadoEntr!AA10</f>
        <v>0</v>
      </c>
      <c r="K121" s="15">
        <f>DadoEntr!AA11</f>
        <v>0</v>
      </c>
      <c r="L121" s="15">
        <f>DadoEntr!AA12</f>
        <v>0</v>
      </c>
      <c r="M121" s="15">
        <f>DadoEntr!AA13</f>
        <v>0</v>
      </c>
      <c r="N121" s="15">
        <f>DadoEntr!AA14</f>
        <v>0</v>
      </c>
      <c r="O121" s="15">
        <f>DadoEntr!AA15</f>
        <v>0</v>
      </c>
      <c r="P121" s="15">
        <f>DadoEntr!AA16</f>
        <v>0</v>
      </c>
      <c r="Q121" s="15">
        <f>DadoEntr!AA17</f>
        <v>0</v>
      </c>
      <c r="R121" s="15">
        <f>DadoEntr!AA18</f>
        <v>0</v>
      </c>
      <c r="S121" s="15">
        <f>DadoEntr!AA19</f>
        <v>0</v>
      </c>
      <c r="T121" s="15">
        <f>DadoEntr!AA20</f>
        <v>0</v>
      </c>
      <c r="U121" s="15">
        <f>DadoEntr!AA21</f>
        <v>0</v>
      </c>
      <c r="V121" s="15">
        <f>DadoEntr!AA22</f>
        <v>0</v>
      </c>
      <c r="W121" s="15">
        <f>DadoEntr!AA23</f>
        <v>0</v>
      </c>
      <c r="X121" s="15">
        <f>DadoEntr!AA24</f>
        <v>0</v>
      </c>
      <c r="Y121" s="15">
        <f>DadoEntr!AA25</f>
        <v>0</v>
      </c>
      <c r="Z121" s="15">
        <f>DadoEntr!AA26</f>
        <v>0</v>
      </c>
      <c r="AA121" s="15">
        <f>DadoEntr!AA27</f>
        <v>0</v>
      </c>
      <c r="AB121" s="15">
        <f>DadoEntr!AA28</f>
        <v>0</v>
      </c>
      <c r="AC121" s="15">
        <f>DadoEntr!AA29</f>
        <v>0</v>
      </c>
      <c r="AD121" s="15">
        <f>DadoEntr!AA30</f>
        <v>0</v>
      </c>
      <c r="AE121" s="15">
        <f>DadoEntr!AA31</f>
        <v>0</v>
      </c>
      <c r="AF121" s="15">
        <f>DadoEntr!AA32</f>
        <v>0</v>
      </c>
      <c r="AG121" s="15">
        <f>DadoEntr!AA33</f>
        <v>0</v>
      </c>
      <c r="AH121" s="15">
        <f>DadoEntr!AA34</f>
        <v>0</v>
      </c>
      <c r="AI121" s="15">
        <f>DadoEntr!AA35</f>
        <v>0</v>
      </c>
      <c r="AJ121" s="15">
        <f>DadoEntr!AA36</f>
        <v>0</v>
      </c>
      <c r="AK121" s="33">
        <f>DadoEntr!AA37</f>
        <v>0</v>
      </c>
      <c r="AL121" s="15">
        <f>DadoEntr!AA38</f>
        <v>0</v>
      </c>
      <c r="AM121" s="15">
        <f>DadoEntr!AA39</f>
        <v>0</v>
      </c>
      <c r="AN121" s="15">
        <f>DadoEntr!AA40</f>
        <v>0</v>
      </c>
      <c r="AO121" s="15">
        <f>DadoEntr!AA41</f>
        <v>0</v>
      </c>
      <c r="AP121" s="15">
        <f>DadoEntr!AA42</f>
        <v>0</v>
      </c>
      <c r="AQ121" s="33">
        <f>DadoEntr!AA43</f>
        <v>0</v>
      </c>
      <c r="AR121" s="15">
        <f>DadoEntr!AA44</f>
        <v>0</v>
      </c>
      <c r="AS121" s="15">
        <f>DadoEntr!AA45</f>
        <v>0</v>
      </c>
      <c r="AT121" s="15">
        <f>DadoEntr!AA46</f>
        <v>0</v>
      </c>
      <c r="AU121" s="15">
        <f>DadoEntr!AA47</f>
        <v>0</v>
      </c>
      <c r="AV121" s="15">
        <f>DadoEntr!AA48</f>
        <v>0</v>
      </c>
      <c r="AW121" s="15">
        <f>DadoEntr!AA49</f>
        <v>0</v>
      </c>
      <c r="AX121" s="15">
        <f>DadoEntr!AA50</f>
        <v>0</v>
      </c>
      <c r="AY121" s="15">
        <f>DadoEntr!AA51</f>
        <v>0</v>
      </c>
      <c r="AZ121" s="15">
        <f>DadoEntr!AA52</f>
        <v>0</v>
      </c>
      <c r="BA121" s="15">
        <f>DadoEntr!AA53</f>
        <v>0</v>
      </c>
      <c r="BB121" s="15">
        <f>DadoEntr!AA54</f>
        <v>0</v>
      </c>
      <c r="BC121" s="15">
        <f>DadoEntr!AA55</f>
        <v>0</v>
      </c>
      <c r="BD121" s="15">
        <f>DadoEntr!AA56</f>
        <v>0</v>
      </c>
      <c r="BF121" s="15">
        <f>SUMIFS(Produção!AB:AB,Produção!$A:$A,"&gt;="&amp;BF1,Produção!$A:$A,"&lt;="&amp;EOMONTH($BF1,0))</f>
        <v>0</v>
      </c>
      <c r="BG121" s="15">
        <f>SUMIFS(Produção!AB:AB,Produção!$A:$A,"&gt;="&amp;BG1,Produção!$A:$A,"&lt;="&amp;EOMONTH($BG1,0))</f>
        <v>0</v>
      </c>
      <c r="BH121" s="15">
        <f>SUMIFS(Produção!AB:AB,Produção!$A:$A,"&gt;="&amp;BH1,Produção!$A:$A,"&lt;="&amp;EOMONTH($BH1,0))</f>
        <v>0</v>
      </c>
      <c r="BI121" s="15">
        <f>SUMIFS(Produção!AB:AB,Produção!$A:$A,"&gt;="&amp;BI1,Produção!$A:$A,"&lt;="&amp;EOMONTH($BI1,0))</f>
        <v>0</v>
      </c>
      <c r="BJ121" s="15">
        <f>SUMIFS(Produção!AB:AB,Produção!$A:$A,"&gt;="&amp;BJ1,Produção!$A:$A,"&lt;="&amp;EOMONTH($BJ1,0))</f>
        <v>0</v>
      </c>
      <c r="BK121" s="15">
        <f>SUMIFS(Produção!AB:AB,Produção!$A:$A,"&gt;="&amp;BK1,Produção!$A:$A,"&lt;="&amp;EOMONTH($BK1,0))</f>
        <v>0</v>
      </c>
      <c r="BL121" s="15">
        <f>SUMIFS(Produção!AB:AB,Produção!$A:$A,"&gt;="&amp;BL1,Produção!$A:$A,"&lt;="&amp;EOMONTH($BL1,0))</f>
        <v>0</v>
      </c>
      <c r="BM121" s="15">
        <f>SUMIFS(Produção!AB:AB,Produção!$A:$A,"&gt;="&amp;BM1,Produção!$A:$A,"&lt;="&amp;EOMONTH($BM1,0))</f>
        <v>0</v>
      </c>
      <c r="BN121" s="15">
        <f>SUMIFS(Produção!AB:AB,Produção!$A:$A,"&gt;="&amp;BN1,Produção!$A:$A,"&lt;="&amp;EOMONTH($BN1,0))</f>
        <v>0</v>
      </c>
      <c r="BO121" s="15">
        <f>SUMIFS(Produção!AB:AB,Produção!$A:$A,"&gt;="&amp;BO1,Produção!$A:$A,"&lt;="&amp;EOMONTH($BO1,0))</f>
        <v>0</v>
      </c>
      <c r="BP121" s="15">
        <f>SUMIFS(Produção!AB:AB,Produção!$A:$A,"&gt;="&amp;BP1,Produção!$A:$A,"&lt;="&amp;EOMONTH($BP1,0))</f>
        <v>0</v>
      </c>
      <c r="BQ121" s="15">
        <f>SUMIFS(Produção!AB:AB,Produção!$A:$A,"&gt;="&amp;BQ1,Produção!$A:$A,"&lt;="&amp;EOMONTH($BQ1,0))</f>
        <v>0</v>
      </c>
    </row>
    <row r="122" spans="1:69" outlineLevel="1" x14ac:dyDescent="0.15">
      <c r="A122" s="12" t="s">
        <v>112</v>
      </c>
      <c r="B122" s="14" t="str">
        <f>OvoTotal!AH2</f>
        <v>AAA 1 001</v>
      </c>
      <c r="C122" s="15">
        <f>DadoEntr!AB3</f>
        <v>0</v>
      </c>
      <c r="D122" s="15">
        <f>DadoEntr!AB4</f>
        <v>0</v>
      </c>
      <c r="E122" s="15">
        <f>DadoEntr!AB5</f>
        <v>0</v>
      </c>
      <c r="F122" s="15">
        <f>DadoEntr!AB6</f>
        <v>0</v>
      </c>
      <c r="G122" s="15">
        <f>DadoEntr!AB7</f>
        <v>0</v>
      </c>
      <c r="H122" s="15">
        <f>DadoEntr!AB8</f>
        <v>0</v>
      </c>
      <c r="I122" s="15">
        <f>DadoEntr!AB9</f>
        <v>0</v>
      </c>
      <c r="J122" s="15">
        <f>DadoEntr!AB10</f>
        <v>0</v>
      </c>
      <c r="K122" s="15">
        <f>DadoEntr!AB11</f>
        <v>0</v>
      </c>
      <c r="L122" s="15">
        <f>DadoEntr!AB12</f>
        <v>0</v>
      </c>
      <c r="M122" s="15">
        <f>DadoEntr!AB13</f>
        <v>0</v>
      </c>
      <c r="N122" s="15">
        <f>DadoEntr!AB14</f>
        <v>0</v>
      </c>
      <c r="O122" s="15">
        <f>DadoEntr!AB15</f>
        <v>0</v>
      </c>
      <c r="P122" s="15">
        <f>DadoEntr!AB16</f>
        <v>0</v>
      </c>
      <c r="Q122" s="15">
        <f>DadoEntr!AB17</f>
        <v>0</v>
      </c>
      <c r="R122" s="15">
        <f>DadoEntr!AB18</f>
        <v>0</v>
      </c>
      <c r="S122" s="15">
        <f>DadoEntr!AB19</f>
        <v>0</v>
      </c>
      <c r="T122" s="15">
        <f>DadoEntr!AB20</f>
        <v>0</v>
      </c>
      <c r="U122" s="15">
        <f>DadoEntr!AB21</f>
        <v>0</v>
      </c>
      <c r="V122" s="15">
        <f>DadoEntr!AB22</f>
        <v>0</v>
      </c>
      <c r="W122" s="15">
        <f>DadoEntr!AB23</f>
        <v>0</v>
      </c>
      <c r="X122" s="15">
        <f>DadoEntr!AB24</f>
        <v>0</v>
      </c>
      <c r="Y122" s="15">
        <f>DadoEntr!AB25</f>
        <v>0</v>
      </c>
      <c r="Z122" s="15">
        <f>DadoEntr!AB26</f>
        <v>0</v>
      </c>
      <c r="AA122" s="15">
        <f>DadoEntr!AB27</f>
        <v>0</v>
      </c>
      <c r="AB122" s="15">
        <f>DadoEntr!AB28</f>
        <v>0</v>
      </c>
      <c r="AC122" s="15">
        <f>DadoEntr!AB29</f>
        <v>0</v>
      </c>
      <c r="AD122" s="15">
        <f>DadoEntr!AB30</f>
        <v>0</v>
      </c>
      <c r="AE122" s="15">
        <f>DadoEntr!AB31</f>
        <v>0</v>
      </c>
      <c r="AF122" s="15">
        <f>DadoEntr!AB32</f>
        <v>0</v>
      </c>
      <c r="AG122" s="15">
        <f>DadoEntr!AB33</f>
        <v>0</v>
      </c>
      <c r="AH122" s="15">
        <f>DadoEntr!AB34</f>
        <v>0</v>
      </c>
      <c r="AI122" s="15">
        <f>DadoEntr!AB35</f>
        <v>0</v>
      </c>
      <c r="AJ122" s="15">
        <f>DadoEntr!AB36</f>
        <v>0</v>
      </c>
      <c r="AK122" s="33">
        <f>DadoEntr!AB37</f>
        <v>0</v>
      </c>
      <c r="AL122" s="15">
        <f>DadoEntr!AB38</f>
        <v>0</v>
      </c>
      <c r="AM122" s="15">
        <f>DadoEntr!AB39</f>
        <v>0</v>
      </c>
      <c r="AN122" s="15">
        <f>DadoEntr!AB40</f>
        <v>0</v>
      </c>
      <c r="AO122" s="15">
        <f>DadoEntr!AB41</f>
        <v>0</v>
      </c>
      <c r="AP122" s="15">
        <f>DadoEntr!AB42</f>
        <v>0</v>
      </c>
      <c r="AQ122" s="33">
        <f>DadoEntr!AB43</f>
        <v>0</v>
      </c>
      <c r="AR122" s="15">
        <f>DadoEntr!AB44</f>
        <v>0</v>
      </c>
      <c r="AS122" s="15">
        <f>DadoEntr!AB45</f>
        <v>0</v>
      </c>
      <c r="AT122" s="15">
        <f>DadoEntr!AB46</f>
        <v>0</v>
      </c>
      <c r="AU122" s="15">
        <f>DadoEntr!AB47</f>
        <v>0</v>
      </c>
      <c r="AV122" s="15">
        <f>DadoEntr!AB48</f>
        <v>0</v>
      </c>
      <c r="AW122" s="15">
        <f>DadoEntr!AB49</f>
        <v>0</v>
      </c>
      <c r="AX122" s="15">
        <f>DadoEntr!AB50</f>
        <v>0</v>
      </c>
      <c r="AY122" s="15">
        <f>DadoEntr!AB51</f>
        <v>0</v>
      </c>
      <c r="AZ122" s="15">
        <f>DadoEntr!AB52</f>
        <v>0</v>
      </c>
      <c r="BA122" s="15">
        <f>DadoEntr!AB53</f>
        <v>0</v>
      </c>
      <c r="BB122" s="15">
        <f>DadoEntr!AB54</f>
        <v>0</v>
      </c>
      <c r="BC122" s="15">
        <f>DadoEntr!AB55</f>
        <v>0</v>
      </c>
      <c r="BD122" s="15">
        <f>DadoEntr!AB56</f>
        <v>0</v>
      </c>
      <c r="BF122" s="15">
        <f>SUMIFS(Produção!AC:AC,Produção!$A:$A,"&gt;="&amp;BF1,Produção!$A:$A,"&lt;="&amp;EOMONTH($BF1,0))</f>
        <v>0</v>
      </c>
      <c r="BG122" s="15">
        <f>SUMIFS(Produção!AC:AC,Produção!$A:$A,"&gt;="&amp;BG1,Produção!$A:$A,"&lt;="&amp;EOMONTH($BG1,0))</f>
        <v>0</v>
      </c>
      <c r="BH122" s="15">
        <f>SUMIFS(Produção!AC:AC,Produção!$A:$A,"&gt;="&amp;BH1,Produção!$A:$A,"&lt;="&amp;EOMONTH($BH1,0))</f>
        <v>0</v>
      </c>
      <c r="BI122" s="15">
        <f>SUMIFS(Produção!AC:AC,Produção!$A:$A,"&gt;="&amp;BI1,Produção!$A:$A,"&lt;="&amp;EOMONTH($BI1,0))</f>
        <v>0</v>
      </c>
      <c r="BJ122" s="15">
        <f>SUMIFS(Produção!AC:AC,Produção!$A:$A,"&gt;="&amp;BJ1,Produção!$A:$A,"&lt;="&amp;EOMONTH($BJ1,0))</f>
        <v>0</v>
      </c>
      <c r="BK122" s="15">
        <f>SUMIFS(Produção!AC:AC,Produção!$A:$A,"&gt;="&amp;BK1,Produção!$A:$A,"&lt;="&amp;EOMONTH($BK1,0))</f>
        <v>0</v>
      </c>
      <c r="BL122" s="15">
        <f>SUMIFS(Produção!AC:AC,Produção!$A:$A,"&gt;="&amp;BL1,Produção!$A:$A,"&lt;="&amp;EOMONTH($BL1,0))</f>
        <v>0</v>
      </c>
      <c r="BM122" s="15">
        <f>SUMIFS(Produção!AC:AC,Produção!$A:$A,"&gt;="&amp;BM1,Produção!$A:$A,"&lt;="&amp;EOMONTH($BM1,0))</f>
        <v>0</v>
      </c>
      <c r="BN122" s="15">
        <f>SUMIFS(Produção!AC:AC,Produção!$A:$A,"&gt;="&amp;BN1,Produção!$A:$A,"&lt;="&amp;EOMONTH($BN1,0))</f>
        <v>0</v>
      </c>
      <c r="BO122" s="15">
        <f>SUMIFS(Produção!AC:AC,Produção!$A:$A,"&gt;="&amp;BO1,Produção!$A:$A,"&lt;="&amp;EOMONTH($BO1,0))</f>
        <v>0</v>
      </c>
      <c r="BP122" s="15">
        <f>SUMIFS(Produção!AC:AC,Produção!$A:$A,"&gt;="&amp;BP1,Produção!$A:$A,"&lt;="&amp;EOMONTH($BP1,0))</f>
        <v>0</v>
      </c>
      <c r="BQ122" s="15">
        <f>SUMIFS(Produção!AC:AC,Produção!$A:$A,"&gt;="&amp;BQ1,Produção!$A:$A,"&lt;="&amp;EOMONTH($BQ1,0))</f>
        <v>0</v>
      </c>
    </row>
    <row r="123" spans="1:69" outlineLevel="1" x14ac:dyDescent="0.15">
      <c r="A123" s="12" t="s">
        <v>112</v>
      </c>
      <c r="B123" s="14" t="str">
        <f>OvoTotal!AI2</f>
        <v>AAA 1 001</v>
      </c>
      <c r="C123" s="15">
        <f>DadoEntr!AC3</f>
        <v>0</v>
      </c>
      <c r="D123" s="15">
        <f>DadoEntr!AC4</f>
        <v>0</v>
      </c>
      <c r="E123" s="15">
        <f>DadoEntr!AC5</f>
        <v>0</v>
      </c>
      <c r="F123" s="15">
        <f>DadoEntr!AC6</f>
        <v>0</v>
      </c>
      <c r="G123" s="15">
        <f>DadoEntr!AC7</f>
        <v>0</v>
      </c>
      <c r="H123" s="15">
        <f>DadoEntr!AC8</f>
        <v>0</v>
      </c>
      <c r="I123" s="15">
        <f>DadoEntr!AC9</f>
        <v>0</v>
      </c>
      <c r="J123" s="15">
        <f>DadoEntr!AC10</f>
        <v>0</v>
      </c>
      <c r="K123" s="15">
        <f>DadoEntr!AC11</f>
        <v>0</v>
      </c>
      <c r="L123" s="15">
        <f>DadoEntr!AC12</f>
        <v>0</v>
      </c>
      <c r="M123" s="15">
        <f>DadoEntr!AC13</f>
        <v>0</v>
      </c>
      <c r="N123" s="15">
        <f>DadoEntr!AC14</f>
        <v>0</v>
      </c>
      <c r="O123" s="15">
        <f>DadoEntr!AC15</f>
        <v>0</v>
      </c>
      <c r="P123" s="15">
        <f>DadoEntr!AC16</f>
        <v>0</v>
      </c>
      <c r="Q123" s="15">
        <f>DadoEntr!AC17</f>
        <v>0</v>
      </c>
      <c r="R123" s="15">
        <f>DadoEntr!AC18</f>
        <v>0</v>
      </c>
      <c r="S123" s="15">
        <f>DadoEntr!AC19</f>
        <v>0</v>
      </c>
      <c r="T123" s="15">
        <f>DadoEntr!AC20</f>
        <v>0</v>
      </c>
      <c r="U123" s="15">
        <f>DadoEntr!AC21</f>
        <v>0</v>
      </c>
      <c r="V123" s="15">
        <f>DadoEntr!AC22</f>
        <v>0</v>
      </c>
      <c r="W123" s="15">
        <f>DadoEntr!AC23</f>
        <v>0</v>
      </c>
      <c r="X123" s="15">
        <f>DadoEntr!AC24</f>
        <v>0</v>
      </c>
      <c r="Y123" s="15">
        <f>DadoEntr!AC25</f>
        <v>0</v>
      </c>
      <c r="Z123" s="15">
        <f>DadoEntr!AC26</f>
        <v>0</v>
      </c>
      <c r="AA123" s="15">
        <f>DadoEntr!AC27</f>
        <v>0</v>
      </c>
      <c r="AB123" s="15">
        <f>DadoEntr!AC28</f>
        <v>0</v>
      </c>
      <c r="AC123" s="15">
        <f>DadoEntr!AC29</f>
        <v>0</v>
      </c>
      <c r="AD123" s="15">
        <f>DadoEntr!AC30</f>
        <v>0</v>
      </c>
      <c r="AE123" s="15">
        <f>DadoEntr!AC31</f>
        <v>0</v>
      </c>
      <c r="AF123" s="15">
        <f>DadoEntr!AC32</f>
        <v>0</v>
      </c>
      <c r="AG123" s="15">
        <f>DadoEntr!AC33</f>
        <v>0</v>
      </c>
      <c r="AH123" s="15">
        <f>DadoEntr!AC34</f>
        <v>0</v>
      </c>
      <c r="AI123" s="15">
        <f>DadoEntr!AC35</f>
        <v>0</v>
      </c>
      <c r="AJ123" s="15">
        <f>DadoEntr!AC36</f>
        <v>0</v>
      </c>
      <c r="AK123" s="33">
        <f>DadoEntr!AC37</f>
        <v>0</v>
      </c>
      <c r="AL123" s="15">
        <f>DadoEntr!AC38</f>
        <v>0</v>
      </c>
      <c r="AM123" s="15">
        <f>DadoEntr!AC39</f>
        <v>0</v>
      </c>
      <c r="AN123" s="15">
        <f>DadoEntr!AC40</f>
        <v>0</v>
      </c>
      <c r="AO123" s="15">
        <f>DadoEntr!AC41</f>
        <v>0</v>
      </c>
      <c r="AP123" s="15">
        <f>DadoEntr!AC42</f>
        <v>0</v>
      </c>
      <c r="AQ123" s="33">
        <f>DadoEntr!AC43</f>
        <v>0</v>
      </c>
      <c r="AR123" s="15">
        <f>DadoEntr!AC44</f>
        <v>0</v>
      </c>
      <c r="AS123" s="15">
        <f>DadoEntr!AC45</f>
        <v>0</v>
      </c>
      <c r="AT123" s="15">
        <f>DadoEntr!AC46</f>
        <v>0</v>
      </c>
      <c r="AU123" s="15">
        <f>DadoEntr!AC47</f>
        <v>0</v>
      </c>
      <c r="AV123" s="15">
        <f>DadoEntr!AC48</f>
        <v>0</v>
      </c>
      <c r="AW123" s="15">
        <f>DadoEntr!AC49</f>
        <v>0</v>
      </c>
      <c r="AX123" s="15">
        <f>DadoEntr!AC50</f>
        <v>0</v>
      </c>
      <c r="AY123" s="15">
        <f>DadoEntr!AC51</f>
        <v>0</v>
      </c>
      <c r="AZ123" s="15">
        <f>DadoEntr!AC52</f>
        <v>0</v>
      </c>
      <c r="BA123" s="15">
        <f>DadoEntr!AC53</f>
        <v>0</v>
      </c>
      <c r="BB123" s="15">
        <f>DadoEntr!AC54</f>
        <v>0</v>
      </c>
      <c r="BC123" s="15">
        <f>DadoEntr!AC55</f>
        <v>0</v>
      </c>
      <c r="BD123" s="15">
        <f>DadoEntr!AC56</f>
        <v>0</v>
      </c>
      <c r="BF123" s="15">
        <f>SUMIFS(Produção!AD:AD,Produção!$A:$A,"&gt;="&amp;BF1,Produção!$A:$A,"&lt;="&amp;EOMONTH($BF1,0))</f>
        <v>0</v>
      </c>
      <c r="BG123" s="15">
        <f>SUMIFS(Produção!AD:AD,Produção!$A:$A,"&gt;="&amp;BG1,Produção!$A:$A,"&lt;="&amp;EOMONTH($BG1,0))</f>
        <v>0</v>
      </c>
      <c r="BH123" s="15">
        <f>SUMIFS(Produção!AD:AD,Produção!$A:$A,"&gt;="&amp;BH1,Produção!$A:$A,"&lt;="&amp;EOMONTH($BH1,0))</f>
        <v>0</v>
      </c>
      <c r="BI123" s="15">
        <f>SUMIFS(Produção!AD:AD,Produção!$A:$A,"&gt;="&amp;BI1,Produção!$A:$A,"&lt;="&amp;EOMONTH($BI1,0))</f>
        <v>0</v>
      </c>
      <c r="BJ123" s="15">
        <f>SUMIFS(Produção!AD:AD,Produção!$A:$A,"&gt;="&amp;BJ1,Produção!$A:$A,"&lt;="&amp;EOMONTH($BJ1,0))</f>
        <v>0</v>
      </c>
      <c r="BK123" s="15">
        <f>SUMIFS(Produção!AD:AD,Produção!$A:$A,"&gt;="&amp;BK1,Produção!$A:$A,"&lt;="&amp;EOMONTH($BK1,0))</f>
        <v>0</v>
      </c>
      <c r="BL123" s="15">
        <f>SUMIFS(Produção!AD:AD,Produção!$A:$A,"&gt;="&amp;BL1,Produção!$A:$A,"&lt;="&amp;EOMONTH($BL1,0))</f>
        <v>0</v>
      </c>
      <c r="BM123" s="15">
        <f>SUMIFS(Produção!AD:AD,Produção!$A:$A,"&gt;="&amp;BM1,Produção!$A:$A,"&lt;="&amp;EOMONTH($BM1,0))</f>
        <v>0</v>
      </c>
      <c r="BN123" s="15">
        <f>SUMIFS(Produção!AD:AD,Produção!$A:$A,"&gt;="&amp;BN1,Produção!$A:$A,"&lt;="&amp;EOMONTH($BN1,0))</f>
        <v>0</v>
      </c>
      <c r="BO123" s="15">
        <f>SUMIFS(Produção!AD:AD,Produção!$A:$A,"&gt;="&amp;BO1,Produção!$A:$A,"&lt;="&amp;EOMONTH($BO1,0))</f>
        <v>0</v>
      </c>
      <c r="BP123" s="15">
        <f>SUMIFS(Produção!AD:AD,Produção!$A:$A,"&gt;="&amp;BP1,Produção!$A:$A,"&lt;="&amp;EOMONTH($BP1,0))</f>
        <v>0</v>
      </c>
      <c r="BQ123" s="15">
        <f>SUMIFS(Produção!AD:AD,Produção!$A:$A,"&gt;="&amp;BQ1,Produção!$A:$A,"&lt;="&amp;EOMONTH($BQ1,0))</f>
        <v>0</v>
      </c>
    </row>
    <row r="124" spans="1:69" outlineLevel="1" x14ac:dyDescent="0.15">
      <c r="A124" s="12" t="s">
        <v>112</v>
      </c>
      <c r="B124" s="14" t="str">
        <f>OvoTotal!AJ2</f>
        <v>AAA 1 001</v>
      </c>
      <c r="C124" s="15">
        <f>DadoEntr!AD3</f>
        <v>0</v>
      </c>
      <c r="D124" s="15">
        <f>DadoEntr!AD4</f>
        <v>0</v>
      </c>
      <c r="E124" s="15">
        <f>DadoEntr!AD5</f>
        <v>0</v>
      </c>
      <c r="F124" s="15">
        <f>DadoEntr!AD6</f>
        <v>0</v>
      </c>
      <c r="G124" s="15">
        <f>DadoEntr!AD7</f>
        <v>0</v>
      </c>
      <c r="H124" s="15">
        <f>DadoEntr!AD8</f>
        <v>0</v>
      </c>
      <c r="I124" s="15">
        <f>DadoEntr!AD9</f>
        <v>0</v>
      </c>
      <c r="J124" s="15">
        <f>DadoEntr!AD10</f>
        <v>0</v>
      </c>
      <c r="K124" s="15">
        <f>DadoEntr!AD11</f>
        <v>0</v>
      </c>
      <c r="L124" s="15">
        <f>DadoEntr!AD12</f>
        <v>0</v>
      </c>
      <c r="M124" s="15">
        <f>DadoEntr!AD13</f>
        <v>0</v>
      </c>
      <c r="N124" s="15">
        <f>DadoEntr!AD14</f>
        <v>0</v>
      </c>
      <c r="O124" s="15">
        <f>DadoEntr!AD15</f>
        <v>0</v>
      </c>
      <c r="P124" s="15">
        <f>DadoEntr!AD16</f>
        <v>0</v>
      </c>
      <c r="Q124" s="15">
        <f>DadoEntr!AD17</f>
        <v>0</v>
      </c>
      <c r="R124" s="15">
        <f>DadoEntr!AD18</f>
        <v>0</v>
      </c>
      <c r="S124" s="15">
        <f>DadoEntr!AD19</f>
        <v>0</v>
      </c>
      <c r="T124" s="15">
        <f>DadoEntr!AD20</f>
        <v>0</v>
      </c>
      <c r="U124" s="15">
        <f>DadoEntr!AD21</f>
        <v>0</v>
      </c>
      <c r="V124" s="15">
        <f>DadoEntr!AD22</f>
        <v>0</v>
      </c>
      <c r="W124" s="15">
        <f>DadoEntr!AD23</f>
        <v>0</v>
      </c>
      <c r="X124" s="15">
        <f>DadoEntr!AD24</f>
        <v>0</v>
      </c>
      <c r="Y124" s="15">
        <f>DadoEntr!AD25</f>
        <v>0</v>
      </c>
      <c r="Z124" s="15">
        <f>DadoEntr!AD26</f>
        <v>0</v>
      </c>
      <c r="AA124" s="15">
        <f>DadoEntr!AD27</f>
        <v>0</v>
      </c>
      <c r="AB124" s="15">
        <f>DadoEntr!AD28</f>
        <v>0</v>
      </c>
      <c r="AC124" s="15">
        <f>DadoEntr!AD29</f>
        <v>0</v>
      </c>
      <c r="AD124" s="15">
        <f>DadoEntr!AD30</f>
        <v>0</v>
      </c>
      <c r="AE124" s="15">
        <f>DadoEntr!AD31</f>
        <v>0</v>
      </c>
      <c r="AF124" s="15">
        <f>DadoEntr!AD32</f>
        <v>0</v>
      </c>
      <c r="AG124" s="15">
        <f>DadoEntr!AD33</f>
        <v>0</v>
      </c>
      <c r="AH124" s="15">
        <f>DadoEntr!AD34</f>
        <v>0</v>
      </c>
      <c r="AI124" s="15">
        <f>DadoEntr!AD35</f>
        <v>0</v>
      </c>
      <c r="AJ124" s="15">
        <f>DadoEntr!AD36</f>
        <v>0</v>
      </c>
      <c r="AK124" s="33">
        <f>DadoEntr!AD37</f>
        <v>0</v>
      </c>
      <c r="AL124" s="15">
        <f>DadoEntr!AD38</f>
        <v>0</v>
      </c>
      <c r="AM124" s="15">
        <f>DadoEntr!AD39</f>
        <v>0</v>
      </c>
      <c r="AN124" s="15">
        <f>DadoEntr!AD40</f>
        <v>0</v>
      </c>
      <c r="AO124" s="15">
        <f>DadoEntr!AD41</f>
        <v>0</v>
      </c>
      <c r="AP124" s="15">
        <f>DadoEntr!AD42</f>
        <v>0</v>
      </c>
      <c r="AQ124" s="33">
        <f>DadoEntr!AD43</f>
        <v>0</v>
      </c>
      <c r="AR124" s="15">
        <f>DadoEntr!AD44</f>
        <v>0</v>
      </c>
      <c r="AS124" s="15">
        <f>DadoEntr!AD45</f>
        <v>0</v>
      </c>
      <c r="AT124" s="15">
        <f>DadoEntr!AD46</f>
        <v>0</v>
      </c>
      <c r="AU124" s="15">
        <f>DadoEntr!AD47</f>
        <v>0</v>
      </c>
      <c r="AV124" s="15">
        <f>DadoEntr!AD48</f>
        <v>0</v>
      </c>
      <c r="AW124" s="15">
        <f>DadoEntr!AD49</f>
        <v>0</v>
      </c>
      <c r="AX124" s="15">
        <f>DadoEntr!AD50</f>
        <v>0</v>
      </c>
      <c r="AY124" s="15">
        <f>DadoEntr!AD51</f>
        <v>0</v>
      </c>
      <c r="AZ124" s="15">
        <f>DadoEntr!AD52</f>
        <v>0</v>
      </c>
      <c r="BA124" s="15">
        <f>DadoEntr!AD53</f>
        <v>0</v>
      </c>
      <c r="BB124" s="15">
        <f>DadoEntr!AD54</f>
        <v>0</v>
      </c>
      <c r="BC124" s="15">
        <f>DadoEntr!AD55</f>
        <v>0</v>
      </c>
      <c r="BD124" s="15">
        <f>DadoEntr!AD56</f>
        <v>0</v>
      </c>
      <c r="BF124" s="15">
        <f>SUMIFS(Produção!AE:AE,Produção!$A:$A,"&gt;="&amp;BF1,Produção!$A:$A,"&lt;="&amp;EOMONTH($BF1,0))</f>
        <v>0</v>
      </c>
      <c r="BG124" s="15">
        <f>SUMIFS(Produção!AE:AE,Produção!$A:$A,"&gt;="&amp;BG1,Produção!$A:$A,"&lt;="&amp;EOMONTH($BG1,0))</f>
        <v>0</v>
      </c>
      <c r="BH124" s="15">
        <f>SUMIFS(Produção!AE:AE,Produção!$A:$A,"&gt;="&amp;BH1,Produção!$A:$A,"&lt;="&amp;EOMONTH($BH1,0))</f>
        <v>0</v>
      </c>
      <c r="BI124" s="15">
        <f>SUMIFS(Produção!AE:AE,Produção!$A:$A,"&gt;="&amp;BI1,Produção!$A:$A,"&lt;="&amp;EOMONTH($BI1,0))</f>
        <v>0</v>
      </c>
      <c r="BJ124" s="15">
        <f>SUMIFS(Produção!AE:AE,Produção!$A:$A,"&gt;="&amp;BJ1,Produção!$A:$A,"&lt;="&amp;EOMONTH($BJ1,0))</f>
        <v>0</v>
      </c>
      <c r="BK124" s="15">
        <f>SUMIFS(Produção!AE:AE,Produção!$A:$A,"&gt;="&amp;BK1,Produção!$A:$A,"&lt;="&amp;EOMONTH($BK1,0))</f>
        <v>0</v>
      </c>
      <c r="BL124" s="15">
        <f>SUMIFS(Produção!AE:AE,Produção!$A:$A,"&gt;="&amp;BL1,Produção!$A:$A,"&lt;="&amp;EOMONTH($BL1,0))</f>
        <v>0</v>
      </c>
      <c r="BM124" s="15">
        <f>SUMIFS(Produção!AE:AE,Produção!$A:$A,"&gt;="&amp;BM1,Produção!$A:$A,"&lt;="&amp;EOMONTH($BM1,0))</f>
        <v>0</v>
      </c>
      <c r="BN124" s="15">
        <f>SUMIFS(Produção!AE:AE,Produção!$A:$A,"&gt;="&amp;BN1,Produção!$A:$A,"&lt;="&amp;EOMONTH($BN1,0))</f>
        <v>0</v>
      </c>
      <c r="BO124" s="15">
        <f>SUMIFS(Produção!AE:AE,Produção!$A:$A,"&gt;="&amp;BO1,Produção!$A:$A,"&lt;="&amp;EOMONTH($BO1,0))</f>
        <v>0</v>
      </c>
      <c r="BP124" s="15">
        <f>SUMIFS(Produção!AE:AE,Produção!$A:$A,"&gt;="&amp;BP1,Produção!$A:$A,"&lt;="&amp;EOMONTH($BP1,0))</f>
        <v>0</v>
      </c>
      <c r="BQ124" s="15">
        <f>SUMIFS(Produção!AE:AE,Produção!$A:$A,"&gt;="&amp;BQ1,Produção!$A:$A,"&lt;="&amp;EOMONTH($BQ1,0))</f>
        <v>0</v>
      </c>
    </row>
    <row r="125" spans="1:69" outlineLevel="1" x14ac:dyDescent="0.15">
      <c r="A125" s="12" t="s">
        <v>112</v>
      </c>
      <c r="B125" s="14" t="str">
        <f>OvoTotal!AK2</f>
        <v>AAA 1 001</v>
      </c>
      <c r="C125" s="15">
        <f>DadoEntr!AE3</f>
        <v>0</v>
      </c>
      <c r="D125" s="15">
        <f>DadoEntr!AE4</f>
        <v>0</v>
      </c>
      <c r="E125" s="15">
        <f>DadoEntr!AE5</f>
        <v>0</v>
      </c>
      <c r="F125" s="15">
        <f>DadoEntr!AE6</f>
        <v>0</v>
      </c>
      <c r="G125" s="15">
        <f>DadoEntr!AE7</f>
        <v>0</v>
      </c>
      <c r="H125" s="15">
        <f>DadoEntr!AE8</f>
        <v>0</v>
      </c>
      <c r="I125" s="15">
        <f>DadoEntr!AE9</f>
        <v>0</v>
      </c>
      <c r="J125" s="15">
        <f>DadoEntr!AE10</f>
        <v>0</v>
      </c>
      <c r="K125" s="15">
        <f>DadoEntr!AE11</f>
        <v>0</v>
      </c>
      <c r="L125" s="15">
        <f>DadoEntr!AE12</f>
        <v>0</v>
      </c>
      <c r="M125" s="15">
        <f>DadoEntr!AE13</f>
        <v>0</v>
      </c>
      <c r="N125" s="15">
        <f>DadoEntr!AE14</f>
        <v>0</v>
      </c>
      <c r="O125" s="15">
        <f>DadoEntr!AE15</f>
        <v>0</v>
      </c>
      <c r="P125" s="15">
        <f>DadoEntr!AE16</f>
        <v>0</v>
      </c>
      <c r="Q125" s="15">
        <f>DadoEntr!AE17</f>
        <v>0</v>
      </c>
      <c r="R125" s="15">
        <f>DadoEntr!AE18</f>
        <v>0</v>
      </c>
      <c r="S125" s="15">
        <f>DadoEntr!AE19</f>
        <v>0</v>
      </c>
      <c r="T125" s="15">
        <f>DadoEntr!AE20</f>
        <v>0</v>
      </c>
      <c r="U125" s="15">
        <f>DadoEntr!AE21</f>
        <v>0</v>
      </c>
      <c r="V125" s="15">
        <f>DadoEntr!AE22</f>
        <v>0</v>
      </c>
      <c r="W125" s="15">
        <f>DadoEntr!AE23</f>
        <v>0</v>
      </c>
      <c r="X125" s="15">
        <f>DadoEntr!AE24</f>
        <v>0</v>
      </c>
      <c r="Y125" s="15">
        <f>DadoEntr!AE25</f>
        <v>0</v>
      </c>
      <c r="Z125" s="15">
        <f>DadoEntr!AE26</f>
        <v>0</v>
      </c>
      <c r="AA125" s="15">
        <f>DadoEntr!AE27</f>
        <v>0</v>
      </c>
      <c r="AB125" s="15">
        <f>DadoEntr!AE28</f>
        <v>0</v>
      </c>
      <c r="AC125" s="15">
        <f>DadoEntr!AE29</f>
        <v>0</v>
      </c>
      <c r="AD125" s="15">
        <f>DadoEntr!AE30</f>
        <v>0</v>
      </c>
      <c r="AE125" s="15">
        <f>DadoEntr!AE31</f>
        <v>0</v>
      </c>
      <c r="AF125" s="15">
        <f>DadoEntr!AE32</f>
        <v>0</v>
      </c>
      <c r="AG125" s="15">
        <f>DadoEntr!AE33</f>
        <v>0</v>
      </c>
      <c r="AH125" s="15">
        <f>DadoEntr!AE34</f>
        <v>0</v>
      </c>
      <c r="AI125" s="15">
        <f>DadoEntr!AE35</f>
        <v>0</v>
      </c>
      <c r="AJ125" s="15">
        <f>DadoEntr!AE36</f>
        <v>0</v>
      </c>
      <c r="AK125" s="33">
        <f>DadoEntr!AE37</f>
        <v>0</v>
      </c>
      <c r="AL125" s="15">
        <f>DadoEntr!AE38</f>
        <v>0</v>
      </c>
      <c r="AM125" s="15">
        <f>DadoEntr!AE39</f>
        <v>0</v>
      </c>
      <c r="AN125" s="15">
        <f>DadoEntr!AE40</f>
        <v>0</v>
      </c>
      <c r="AO125" s="15">
        <f>DadoEntr!AE41</f>
        <v>0</v>
      </c>
      <c r="AP125" s="15">
        <f>DadoEntr!AE42</f>
        <v>0</v>
      </c>
      <c r="AQ125" s="33">
        <f>DadoEntr!AE43</f>
        <v>0</v>
      </c>
      <c r="AR125" s="15">
        <f>DadoEntr!AE44</f>
        <v>0</v>
      </c>
      <c r="AS125" s="15">
        <f>DadoEntr!AE45</f>
        <v>0</v>
      </c>
      <c r="AT125" s="15">
        <f>DadoEntr!AE46</f>
        <v>0</v>
      </c>
      <c r="AU125" s="15">
        <f>DadoEntr!AE47</f>
        <v>0</v>
      </c>
      <c r="AV125" s="15">
        <f>DadoEntr!AE48</f>
        <v>0</v>
      </c>
      <c r="AW125" s="15">
        <f>DadoEntr!AE49</f>
        <v>0</v>
      </c>
      <c r="AX125" s="15">
        <f>DadoEntr!AE50</f>
        <v>0</v>
      </c>
      <c r="AY125" s="15">
        <f>DadoEntr!AE51</f>
        <v>0</v>
      </c>
      <c r="AZ125" s="15">
        <f>DadoEntr!AE52</f>
        <v>0</v>
      </c>
      <c r="BA125" s="15">
        <f>DadoEntr!AE53</f>
        <v>0</v>
      </c>
      <c r="BB125" s="15">
        <f>DadoEntr!AE54</f>
        <v>0</v>
      </c>
      <c r="BC125" s="15">
        <f>DadoEntr!AE55</f>
        <v>0</v>
      </c>
      <c r="BD125" s="15">
        <f>DadoEntr!AE56</f>
        <v>0</v>
      </c>
      <c r="BF125" s="15">
        <f>SUMIFS(Produção!AF:AF,Produção!$A:$A,"&gt;="&amp;BF1,Produção!$A:$A,"&lt;="&amp;EOMONTH($BF1,0))</f>
        <v>0</v>
      </c>
      <c r="BG125" s="15">
        <f>SUMIFS(Produção!AF:AF,Produção!$A:$A,"&gt;="&amp;BG1,Produção!$A:$A,"&lt;="&amp;EOMONTH($BG1,0))</f>
        <v>0</v>
      </c>
      <c r="BH125" s="15">
        <f>SUMIFS(Produção!AF:AF,Produção!$A:$A,"&gt;="&amp;BH1,Produção!$A:$A,"&lt;="&amp;EOMONTH($BH1,0))</f>
        <v>0</v>
      </c>
      <c r="BI125" s="15">
        <f>SUMIFS(Produção!AF:AF,Produção!$A:$A,"&gt;="&amp;BI1,Produção!$A:$A,"&lt;="&amp;EOMONTH($BI1,0))</f>
        <v>0</v>
      </c>
      <c r="BJ125" s="15">
        <f>SUMIFS(Produção!AF:AF,Produção!$A:$A,"&gt;="&amp;BJ1,Produção!$A:$A,"&lt;="&amp;EOMONTH($BJ1,0))</f>
        <v>0</v>
      </c>
      <c r="BK125" s="15">
        <f>SUMIFS(Produção!AF:AF,Produção!$A:$A,"&gt;="&amp;BK1,Produção!$A:$A,"&lt;="&amp;EOMONTH($BK1,0))</f>
        <v>0</v>
      </c>
      <c r="BL125" s="15">
        <f>SUMIFS(Produção!AF:AF,Produção!$A:$A,"&gt;="&amp;BL1,Produção!$A:$A,"&lt;="&amp;EOMONTH($BL1,0))</f>
        <v>0</v>
      </c>
      <c r="BM125" s="15">
        <f>SUMIFS(Produção!AF:AF,Produção!$A:$A,"&gt;="&amp;BM1,Produção!$A:$A,"&lt;="&amp;EOMONTH($BM1,0))</f>
        <v>0</v>
      </c>
      <c r="BN125" s="15">
        <f>SUMIFS(Produção!AF:AF,Produção!$A:$A,"&gt;="&amp;BN1,Produção!$A:$A,"&lt;="&amp;EOMONTH($BN1,0))</f>
        <v>0</v>
      </c>
      <c r="BO125" s="15">
        <f>SUMIFS(Produção!AF:AF,Produção!$A:$A,"&gt;="&amp;BO1,Produção!$A:$A,"&lt;="&amp;EOMONTH($BO1,0))</f>
        <v>0</v>
      </c>
      <c r="BP125" s="15">
        <f>SUMIFS(Produção!AF:AF,Produção!$A:$A,"&gt;="&amp;BP1,Produção!$A:$A,"&lt;="&amp;EOMONTH($BP1,0))</f>
        <v>0</v>
      </c>
      <c r="BQ125" s="15">
        <f>SUMIFS(Produção!AF:AF,Produção!$A:$A,"&gt;="&amp;BQ1,Produção!$A:$A,"&lt;="&amp;EOMONTH($BQ1,0))</f>
        <v>0</v>
      </c>
    </row>
    <row r="126" spans="1:69" outlineLevel="1" x14ac:dyDescent="0.15">
      <c r="A126" s="12" t="s">
        <v>112</v>
      </c>
      <c r="B126" s="14" t="str">
        <f>OvoTotal!AL2</f>
        <v>AAA 1 001</v>
      </c>
      <c r="C126" s="15">
        <f>DadoEntr!AF3</f>
        <v>0</v>
      </c>
      <c r="D126" s="15">
        <f>DadoEntr!AF4</f>
        <v>0</v>
      </c>
      <c r="E126" s="15">
        <f>DadoEntr!AF5</f>
        <v>0</v>
      </c>
      <c r="F126" s="15">
        <f>DadoEntr!AF6</f>
        <v>0</v>
      </c>
      <c r="G126" s="15">
        <f>DadoEntr!AF7</f>
        <v>0</v>
      </c>
      <c r="H126" s="15">
        <f>DadoEntr!AF8</f>
        <v>0</v>
      </c>
      <c r="I126" s="15">
        <f>DadoEntr!AF9</f>
        <v>0</v>
      </c>
      <c r="J126" s="15">
        <f>DadoEntr!AF10</f>
        <v>0</v>
      </c>
      <c r="K126" s="15">
        <f>DadoEntr!AF11</f>
        <v>0</v>
      </c>
      <c r="L126" s="15">
        <f>DadoEntr!AF12</f>
        <v>0</v>
      </c>
      <c r="M126" s="15">
        <f>DadoEntr!AF13</f>
        <v>0</v>
      </c>
      <c r="N126" s="15">
        <f>DadoEntr!AF14</f>
        <v>0</v>
      </c>
      <c r="O126" s="15">
        <f>DadoEntr!AF15</f>
        <v>0</v>
      </c>
      <c r="P126" s="15">
        <f>DadoEntr!AF16</f>
        <v>0</v>
      </c>
      <c r="Q126" s="15">
        <f>DadoEntr!AF17</f>
        <v>0</v>
      </c>
      <c r="R126" s="15">
        <f>DadoEntr!AF18</f>
        <v>0</v>
      </c>
      <c r="S126" s="15">
        <f>DadoEntr!AF19</f>
        <v>0</v>
      </c>
      <c r="T126" s="15">
        <f>DadoEntr!AF20</f>
        <v>0</v>
      </c>
      <c r="U126" s="15">
        <f>DadoEntr!AF21</f>
        <v>0</v>
      </c>
      <c r="V126" s="15">
        <f>DadoEntr!AF22</f>
        <v>0</v>
      </c>
      <c r="W126" s="15">
        <f>DadoEntr!AF23</f>
        <v>0</v>
      </c>
      <c r="X126" s="15">
        <f>DadoEntr!AF24</f>
        <v>0</v>
      </c>
      <c r="Y126" s="15">
        <f>DadoEntr!AF25</f>
        <v>0</v>
      </c>
      <c r="Z126" s="15">
        <f>DadoEntr!AF26</f>
        <v>0</v>
      </c>
      <c r="AA126" s="15">
        <f>DadoEntr!AF27</f>
        <v>0</v>
      </c>
      <c r="AB126" s="15">
        <f>DadoEntr!AF28</f>
        <v>0</v>
      </c>
      <c r="AC126" s="15">
        <f>DadoEntr!AF29</f>
        <v>0</v>
      </c>
      <c r="AD126" s="15">
        <f>DadoEntr!AF30</f>
        <v>0</v>
      </c>
      <c r="AE126" s="15">
        <f>DadoEntr!AF31</f>
        <v>0</v>
      </c>
      <c r="AF126" s="15">
        <f>DadoEntr!AF32</f>
        <v>0</v>
      </c>
      <c r="AG126" s="15">
        <f>DadoEntr!AF33</f>
        <v>0</v>
      </c>
      <c r="AH126" s="15">
        <f>DadoEntr!AF34</f>
        <v>0</v>
      </c>
      <c r="AI126" s="15">
        <f>DadoEntr!AF35</f>
        <v>0</v>
      </c>
      <c r="AJ126" s="15">
        <f>DadoEntr!AF36</f>
        <v>0</v>
      </c>
      <c r="AK126" s="33">
        <f>DadoEntr!AF37</f>
        <v>0</v>
      </c>
      <c r="AL126" s="15">
        <f>DadoEntr!AF38</f>
        <v>0</v>
      </c>
      <c r="AM126" s="15">
        <f>DadoEntr!AF39</f>
        <v>0</v>
      </c>
      <c r="AN126" s="15">
        <f>DadoEntr!AF40</f>
        <v>0</v>
      </c>
      <c r="AO126" s="15">
        <f>DadoEntr!AF41</f>
        <v>0</v>
      </c>
      <c r="AP126" s="15">
        <f>DadoEntr!AF42</f>
        <v>0</v>
      </c>
      <c r="AQ126" s="33">
        <f>DadoEntr!AF43</f>
        <v>0</v>
      </c>
      <c r="AR126" s="15">
        <f>DadoEntr!AF44</f>
        <v>0</v>
      </c>
      <c r="AS126" s="15">
        <f>DadoEntr!AF45</f>
        <v>0</v>
      </c>
      <c r="AT126" s="15">
        <f>DadoEntr!AF46</f>
        <v>0</v>
      </c>
      <c r="AU126" s="15">
        <f>DadoEntr!AF47</f>
        <v>0</v>
      </c>
      <c r="AV126" s="15">
        <f>DadoEntr!AF48</f>
        <v>0</v>
      </c>
      <c r="AW126" s="15">
        <f>DadoEntr!AF49</f>
        <v>0</v>
      </c>
      <c r="AX126" s="15">
        <f>DadoEntr!AF50</f>
        <v>0</v>
      </c>
      <c r="AY126" s="15">
        <f>DadoEntr!AF51</f>
        <v>0</v>
      </c>
      <c r="AZ126" s="15">
        <f>DadoEntr!AF52</f>
        <v>0</v>
      </c>
      <c r="BA126" s="15">
        <f>DadoEntr!AF53</f>
        <v>0</v>
      </c>
      <c r="BB126" s="15">
        <f>DadoEntr!AF54</f>
        <v>0</v>
      </c>
      <c r="BC126" s="15">
        <f>DadoEntr!AF55</f>
        <v>0</v>
      </c>
      <c r="BD126" s="15">
        <f>DadoEntr!AF56</f>
        <v>0</v>
      </c>
      <c r="BF126" s="15">
        <f>SUMIFS(Produção!AG:AG,Produção!$A:$A,"&gt;="&amp;BF1,Produção!$A:$A,"&lt;="&amp;EOMONTH($BF1,0))</f>
        <v>0</v>
      </c>
      <c r="BG126" s="15">
        <f>SUMIFS(Produção!AG:AG,Produção!$A:$A,"&gt;="&amp;BG1,Produção!$A:$A,"&lt;="&amp;EOMONTH($BG1,0))</f>
        <v>0</v>
      </c>
      <c r="BH126" s="15">
        <f>SUMIFS(Produção!AG:AG,Produção!$A:$A,"&gt;="&amp;BH1,Produção!$A:$A,"&lt;="&amp;EOMONTH($BH1,0))</f>
        <v>0</v>
      </c>
      <c r="BI126" s="15">
        <f>SUMIFS(Produção!AG:AG,Produção!$A:$A,"&gt;="&amp;BI1,Produção!$A:$A,"&lt;="&amp;EOMONTH($BI1,0))</f>
        <v>0</v>
      </c>
      <c r="BJ126" s="15">
        <f>SUMIFS(Produção!AG:AG,Produção!$A:$A,"&gt;="&amp;BJ1,Produção!$A:$A,"&lt;="&amp;EOMONTH($BJ1,0))</f>
        <v>0</v>
      </c>
      <c r="BK126" s="15">
        <f>SUMIFS(Produção!AG:AG,Produção!$A:$A,"&gt;="&amp;BK1,Produção!$A:$A,"&lt;="&amp;EOMONTH($BK1,0))</f>
        <v>0</v>
      </c>
      <c r="BL126" s="15">
        <f>SUMIFS(Produção!AG:AG,Produção!$A:$A,"&gt;="&amp;BL1,Produção!$A:$A,"&lt;="&amp;EOMONTH($BL1,0))</f>
        <v>0</v>
      </c>
      <c r="BM126" s="15">
        <f>SUMIFS(Produção!AG:AG,Produção!$A:$A,"&gt;="&amp;BM1,Produção!$A:$A,"&lt;="&amp;EOMONTH($BM1,0))</f>
        <v>0</v>
      </c>
      <c r="BN126" s="15">
        <f>SUMIFS(Produção!AG:AG,Produção!$A:$A,"&gt;="&amp;BN1,Produção!$A:$A,"&lt;="&amp;EOMONTH($BN1,0))</f>
        <v>0</v>
      </c>
      <c r="BO126" s="15">
        <f>SUMIFS(Produção!AG:AG,Produção!$A:$A,"&gt;="&amp;BO1,Produção!$A:$A,"&lt;="&amp;EOMONTH($BO1,0))</f>
        <v>0</v>
      </c>
      <c r="BP126" s="15">
        <f>SUMIFS(Produção!AG:AG,Produção!$A:$A,"&gt;="&amp;BP1,Produção!$A:$A,"&lt;="&amp;EOMONTH($BP1,0))</f>
        <v>0</v>
      </c>
      <c r="BQ126" s="15">
        <f>SUMIFS(Produção!AG:AG,Produção!$A:$A,"&gt;="&amp;BQ1,Produção!$A:$A,"&lt;="&amp;EOMONTH($BQ1,0))</f>
        <v>0</v>
      </c>
    </row>
    <row r="127" spans="1:69" outlineLevel="1" x14ac:dyDescent="0.15">
      <c r="A127" s="12" t="s">
        <v>112</v>
      </c>
      <c r="B127" s="14" t="str">
        <f>OvoTotal!AM2</f>
        <v>AAA 1 001</v>
      </c>
      <c r="C127" s="15">
        <f>DadoEntr!AG3</f>
        <v>0</v>
      </c>
      <c r="D127" s="15">
        <f>DadoEntr!AG4</f>
        <v>0</v>
      </c>
      <c r="E127" s="15">
        <f>DadoEntr!AG5</f>
        <v>0</v>
      </c>
      <c r="F127" s="15">
        <f>DadoEntr!AG6</f>
        <v>0</v>
      </c>
      <c r="G127" s="15">
        <f>DadoEntr!AG7</f>
        <v>0</v>
      </c>
      <c r="H127" s="15">
        <f>DadoEntr!AG8</f>
        <v>0</v>
      </c>
      <c r="I127" s="15">
        <f>DadoEntr!AG9</f>
        <v>0</v>
      </c>
      <c r="J127" s="15">
        <f>DadoEntr!AG10</f>
        <v>0</v>
      </c>
      <c r="K127" s="15">
        <f>DadoEntr!AG11</f>
        <v>0</v>
      </c>
      <c r="L127" s="15">
        <f>DadoEntr!AG12</f>
        <v>0</v>
      </c>
      <c r="M127" s="15">
        <f>DadoEntr!AG13</f>
        <v>0</v>
      </c>
      <c r="N127" s="15">
        <f>DadoEntr!AG14</f>
        <v>0</v>
      </c>
      <c r="O127" s="15">
        <f>DadoEntr!AG15</f>
        <v>0</v>
      </c>
      <c r="P127" s="15">
        <f>DadoEntr!AG16</f>
        <v>0</v>
      </c>
      <c r="Q127" s="15">
        <f>DadoEntr!AG17</f>
        <v>0</v>
      </c>
      <c r="R127" s="15">
        <f>DadoEntr!AG18</f>
        <v>0</v>
      </c>
      <c r="S127" s="15">
        <f>DadoEntr!AG19</f>
        <v>0</v>
      </c>
      <c r="T127" s="15">
        <f>DadoEntr!AG20</f>
        <v>0</v>
      </c>
      <c r="U127" s="15">
        <f>DadoEntr!AG21</f>
        <v>0</v>
      </c>
      <c r="V127" s="15">
        <f>DadoEntr!AG22</f>
        <v>0</v>
      </c>
      <c r="W127" s="15">
        <f>DadoEntr!AG23</f>
        <v>0</v>
      </c>
      <c r="X127" s="15">
        <f>DadoEntr!AG24</f>
        <v>0</v>
      </c>
      <c r="Y127" s="15">
        <f>DadoEntr!AG25</f>
        <v>0</v>
      </c>
      <c r="Z127" s="15">
        <f>DadoEntr!AG26</f>
        <v>0</v>
      </c>
      <c r="AA127" s="15">
        <f>DadoEntr!AG27</f>
        <v>0</v>
      </c>
      <c r="AB127" s="15">
        <f>DadoEntr!AG28</f>
        <v>0</v>
      </c>
      <c r="AC127" s="15">
        <f>DadoEntr!AG29</f>
        <v>0</v>
      </c>
      <c r="AD127" s="15">
        <f>DadoEntr!AG30</f>
        <v>0</v>
      </c>
      <c r="AE127" s="15">
        <f>DadoEntr!AG31</f>
        <v>0</v>
      </c>
      <c r="AF127" s="15">
        <f>DadoEntr!AG32</f>
        <v>0</v>
      </c>
      <c r="AG127" s="15">
        <f>DadoEntr!AG33</f>
        <v>0</v>
      </c>
      <c r="AH127" s="15">
        <f>DadoEntr!AG34</f>
        <v>0</v>
      </c>
      <c r="AI127" s="15">
        <f>DadoEntr!AG35</f>
        <v>0</v>
      </c>
      <c r="AJ127" s="15">
        <f>DadoEntr!AG36</f>
        <v>0</v>
      </c>
      <c r="AK127" s="33">
        <f>DadoEntr!AG37</f>
        <v>0</v>
      </c>
      <c r="AL127" s="15">
        <f>DadoEntr!AG38</f>
        <v>0</v>
      </c>
      <c r="AM127" s="15">
        <f>DadoEntr!AG39</f>
        <v>0</v>
      </c>
      <c r="AN127" s="15">
        <f>DadoEntr!AG40</f>
        <v>0</v>
      </c>
      <c r="AO127" s="15">
        <f>DadoEntr!AG41</f>
        <v>0</v>
      </c>
      <c r="AP127" s="15">
        <f>DadoEntr!AG42</f>
        <v>0</v>
      </c>
      <c r="AQ127" s="33">
        <f>DadoEntr!AG43</f>
        <v>0</v>
      </c>
      <c r="AR127" s="15">
        <f>DadoEntr!AG44</f>
        <v>0</v>
      </c>
      <c r="AS127" s="15">
        <f>DadoEntr!AG45</f>
        <v>0</v>
      </c>
      <c r="AT127" s="15">
        <f>DadoEntr!AG46</f>
        <v>0</v>
      </c>
      <c r="AU127" s="15">
        <f>DadoEntr!AG47</f>
        <v>0</v>
      </c>
      <c r="AV127" s="15">
        <f>DadoEntr!AG48</f>
        <v>0</v>
      </c>
      <c r="AW127" s="15">
        <f>DadoEntr!AG49</f>
        <v>0</v>
      </c>
      <c r="AX127" s="15">
        <f>DadoEntr!AG50</f>
        <v>0</v>
      </c>
      <c r="AY127" s="15">
        <f>DadoEntr!AG51</f>
        <v>0</v>
      </c>
      <c r="AZ127" s="15">
        <f>DadoEntr!AG52</f>
        <v>0</v>
      </c>
      <c r="BA127" s="15">
        <f>DadoEntr!AG53</f>
        <v>0</v>
      </c>
      <c r="BB127" s="15">
        <f>DadoEntr!AG54</f>
        <v>0</v>
      </c>
      <c r="BC127" s="15">
        <f>DadoEntr!AG55</f>
        <v>0</v>
      </c>
      <c r="BD127" s="15">
        <f>DadoEntr!AG56</f>
        <v>0</v>
      </c>
      <c r="BF127" s="15">
        <f>SUMIFS(Produção!AH:AH,Produção!$A:$A,"&gt;="&amp;BF1,Produção!$A:$A,"&lt;="&amp;EOMONTH($BF1,0))</f>
        <v>0</v>
      </c>
      <c r="BG127" s="15">
        <f>SUMIFS(Produção!AH:AH,Produção!$A:$A,"&gt;="&amp;BG1,Produção!$A:$A,"&lt;="&amp;EOMONTH($BG1,0))</f>
        <v>0</v>
      </c>
      <c r="BH127" s="15">
        <f>SUMIFS(Produção!AH:AH,Produção!$A:$A,"&gt;="&amp;BH1,Produção!$A:$A,"&lt;="&amp;EOMONTH($BH1,0))</f>
        <v>0</v>
      </c>
      <c r="BI127" s="15">
        <f>SUMIFS(Produção!AH:AH,Produção!$A:$A,"&gt;="&amp;BI1,Produção!$A:$A,"&lt;="&amp;EOMONTH($BI1,0))</f>
        <v>0</v>
      </c>
      <c r="BJ127" s="15">
        <f>SUMIFS(Produção!AH:AH,Produção!$A:$A,"&gt;="&amp;BJ1,Produção!$A:$A,"&lt;="&amp;EOMONTH($BJ1,0))</f>
        <v>0</v>
      </c>
      <c r="BK127" s="15">
        <f>SUMIFS(Produção!AH:AH,Produção!$A:$A,"&gt;="&amp;BK1,Produção!$A:$A,"&lt;="&amp;EOMONTH($BK1,0))</f>
        <v>0</v>
      </c>
      <c r="BL127" s="15">
        <f>SUMIFS(Produção!AH:AH,Produção!$A:$A,"&gt;="&amp;BL1,Produção!$A:$A,"&lt;="&amp;EOMONTH($BL1,0))</f>
        <v>0</v>
      </c>
      <c r="BM127" s="15">
        <f>SUMIFS(Produção!AH:AH,Produção!$A:$A,"&gt;="&amp;BM1,Produção!$A:$A,"&lt;="&amp;EOMONTH($BM1,0))</f>
        <v>0</v>
      </c>
      <c r="BN127" s="15">
        <f>SUMIFS(Produção!AH:AH,Produção!$A:$A,"&gt;="&amp;BN1,Produção!$A:$A,"&lt;="&amp;EOMONTH($BN1,0))</f>
        <v>0</v>
      </c>
      <c r="BO127" s="15">
        <f>SUMIFS(Produção!AH:AH,Produção!$A:$A,"&gt;="&amp;BO1,Produção!$A:$A,"&lt;="&amp;EOMONTH($BO1,0))</f>
        <v>0</v>
      </c>
      <c r="BP127" s="15">
        <f>SUMIFS(Produção!AH:AH,Produção!$A:$A,"&gt;="&amp;BP1,Produção!$A:$A,"&lt;="&amp;EOMONTH($BP1,0))</f>
        <v>0</v>
      </c>
      <c r="BQ127" s="15">
        <f>SUMIFS(Produção!AH:AH,Produção!$A:$A,"&gt;="&amp;BQ1,Produção!$A:$A,"&lt;="&amp;EOMONTH($BQ1,0))</f>
        <v>0</v>
      </c>
    </row>
    <row r="128" spans="1:69" outlineLevel="1" x14ac:dyDescent="0.15">
      <c r="A128" s="12" t="s">
        <v>112</v>
      </c>
      <c r="B128" s="14" t="str">
        <f>OvoTotal!AN2</f>
        <v>AAA 1 001</v>
      </c>
      <c r="C128" s="15">
        <f>DadoEntr!AH3</f>
        <v>0</v>
      </c>
      <c r="D128" s="15">
        <f>DadoEntr!AH4</f>
        <v>0</v>
      </c>
      <c r="E128" s="15">
        <f>DadoEntr!AH5</f>
        <v>0</v>
      </c>
      <c r="F128" s="15">
        <f>DadoEntr!AH6</f>
        <v>0</v>
      </c>
      <c r="G128" s="15">
        <f>DadoEntr!AH7</f>
        <v>0</v>
      </c>
      <c r="H128" s="15">
        <f>DadoEntr!AH8</f>
        <v>0</v>
      </c>
      <c r="I128" s="15">
        <f>DadoEntr!AH9</f>
        <v>0</v>
      </c>
      <c r="J128" s="15">
        <f>DadoEntr!AH10</f>
        <v>0</v>
      </c>
      <c r="K128" s="15">
        <f>DadoEntr!AH11</f>
        <v>0</v>
      </c>
      <c r="L128" s="15">
        <f>DadoEntr!AH12</f>
        <v>0</v>
      </c>
      <c r="M128" s="15">
        <f>DadoEntr!AH13</f>
        <v>0</v>
      </c>
      <c r="N128" s="15">
        <f>DadoEntr!AH14</f>
        <v>0</v>
      </c>
      <c r="O128" s="15">
        <f>DadoEntr!AH15</f>
        <v>0</v>
      </c>
      <c r="P128" s="15">
        <f>DadoEntr!AH16</f>
        <v>0</v>
      </c>
      <c r="Q128" s="15">
        <f>DadoEntr!AH17</f>
        <v>0</v>
      </c>
      <c r="R128" s="15">
        <f>DadoEntr!AH18</f>
        <v>0</v>
      </c>
      <c r="S128" s="15">
        <f>DadoEntr!AH19</f>
        <v>0</v>
      </c>
      <c r="T128" s="15">
        <f>DadoEntr!AH20</f>
        <v>0</v>
      </c>
      <c r="U128" s="15">
        <f>DadoEntr!AH21</f>
        <v>0</v>
      </c>
      <c r="V128" s="15">
        <f>DadoEntr!AH22</f>
        <v>0</v>
      </c>
      <c r="W128" s="15">
        <f>DadoEntr!AH23</f>
        <v>0</v>
      </c>
      <c r="X128" s="15">
        <f>DadoEntr!AH24</f>
        <v>0</v>
      </c>
      <c r="Y128" s="15">
        <f>DadoEntr!AH25</f>
        <v>0</v>
      </c>
      <c r="Z128" s="15">
        <f>DadoEntr!AH26</f>
        <v>0</v>
      </c>
      <c r="AA128" s="15">
        <f>DadoEntr!AH27</f>
        <v>0</v>
      </c>
      <c r="AB128" s="15">
        <f>DadoEntr!AH28</f>
        <v>0</v>
      </c>
      <c r="AC128" s="15">
        <f>DadoEntr!AH29</f>
        <v>0</v>
      </c>
      <c r="AD128" s="15">
        <f>DadoEntr!AH30</f>
        <v>0</v>
      </c>
      <c r="AE128" s="15">
        <f>DadoEntr!AH31</f>
        <v>0</v>
      </c>
      <c r="AF128" s="15">
        <f>DadoEntr!AH32</f>
        <v>0</v>
      </c>
      <c r="AG128" s="15">
        <f>DadoEntr!AH33</f>
        <v>0</v>
      </c>
      <c r="AH128" s="15">
        <f>DadoEntr!AH34</f>
        <v>0</v>
      </c>
      <c r="AI128" s="15">
        <f>DadoEntr!AH35</f>
        <v>0</v>
      </c>
      <c r="AJ128" s="15">
        <f>DadoEntr!AH36</f>
        <v>0</v>
      </c>
      <c r="AK128" s="33">
        <f>DadoEntr!AH37</f>
        <v>0</v>
      </c>
      <c r="AL128" s="15">
        <f>DadoEntr!AH38</f>
        <v>0</v>
      </c>
      <c r="AM128" s="15">
        <f>DadoEntr!AH39</f>
        <v>0</v>
      </c>
      <c r="AN128" s="15">
        <f>DadoEntr!AH40</f>
        <v>0</v>
      </c>
      <c r="AO128" s="15">
        <f>DadoEntr!AH41</f>
        <v>0</v>
      </c>
      <c r="AP128" s="15">
        <f>DadoEntr!AH42</f>
        <v>0</v>
      </c>
      <c r="AQ128" s="33">
        <f>DadoEntr!AH43</f>
        <v>0</v>
      </c>
      <c r="AR128" s="15">
        <f>DadoEntr!AH44</f>
        <v>0</v>
      </c>
      <c r="AS128" s="15">
        <f>DadoEntr!AH45</f>
        <v>0</v>
      </c>
      <c r="AT128" s="15">
        <f>DadoEntr!AH46</f>
        <v>0</v>
      </c>
      <c r="AU128" s="15">
        <f>DadoEntr!AH47</f>
        <v>0</v>
      </c>
      <c r="AV128" s="15">
        <f>DadoEntr!AH48</f>
        <v>0</v>
      </c>
      <c r="AW128" s="15">
        <f>DadoEntr!AH49</f>
        <v>0</v>
      </c>
      <c r="AX128" s="15">
        <f>DadoEntr!AH50</f>
        <v>0</v>
      </c>
      <c r="AY128" s="15">
        <f>DadoEntr!AH51</f>
        <v>0</v>
      </c>
      <c r="AZ128" s="15">
        <f>DadoEntr!AH52</f>
        <v>0</v>
      </c>
      <c r="BA128" s="15">
        <f>DadoEntr!AH53</f>
        <v>0</v>
      </c>
      <c r="BB128" s="15">
        <f>DadoEntr!AH54</f>
        <v>0</v>
      </c>
      <c r="BC128" s="15">
        <f>DadoEntr!AH55</f>
        <v>0</v>
      </c>
      <c r="BD128" s="15">
        <f>DadoEntr!AH56</f>
        <v>0</v>
      </c>
      <c r="BF128" s="15">
        <f>SUMIFS(Produção!AI:AI,Produção!$A:$A,"&gt;="&amp;BF1,Produção!$A:$A,"&lt;="&amp;EOMONTH($BF1,0))</f>
        <v>0</v>
      </c>
      <c r="BG128" s="15">
        <f>SUMIFS(Produção!AI:AI,Produção!$A:$A,"&gt;="&amp;BG1,Produção!$A:$A,"&lt;="&amp;EOMONTH($BG1,0))</f>
        <v>0</v>
      </c>
      <c r="BH128" s="15">
        <f>SUMIFS(Produção!AI:AI,Produção!$A:$A,"&gt;="&amp;BH1,Produção!$A:$A,"&lt;="&amp;EOMONTH($BH1,0))</f>
        <v>0</v>
      </c>
      <c r="BI128" s="15">
        <f>SUMIFS(Produção!AI:AI,Produção!$A:$A,"&gt;="&amp;BI1,Produção!$A:$A,"&lt;="&amp;EOMONTH($BI1,0))</f>
        <v>0</v>
      </c>
      <c r="BJ128" s="15">
        <f>SUMIFS(Produção!AI:AI,Produção!$A:$A,"&gt;="&amp;BJ1,Produção!$A:$A,"&lt;="&amp;EOMONTH($BJ1,0))</f>
        <v>0</v>
      </c>
      <c r="BK128" s="15">
        <f>SUMIFS(Produção!AI:AI,Produção!$A:$A,"&gt;="&amp;BK1,Produção!$A:$A,"&lt;="&amp;EOMONTH($BK1,0))</f>
        <v>0</v>
      </c>
      <c r="BL128" s="15">
        <f>SUMIFS(Produção!AI:AI,Produção!$A:$A,"&gt;="&amp;BL1,Produção!$A:$A,"&lt;="&amp;EOMONTH($BL1,0))</f>
        <v>0</v>
      </c>
      <c r="BM128" s="15">
        <f>SUMIFS(Produção!AI:AI,Produção!$A:$A,"&gt;="&amp;BM1,Produção!$A:$A,"&lt;="&amp;EOMONTH($BM1,0))</f>
        <v>0</v>
      </c>
      <c r="BN128" s="15">
        <f>SUMIFS(Produção!AI:AI,Produção!$A:$A,"&gt;="&amp;BN1,Produção!$A:$A,"&lt;="&amp;EOMONTH($BN1,0))</f>
        <v>0</v>
      </c>
      <c r="BO128" s="15">
        <f>SUMIFS(Produção!AI:AI,Produção!$A:$A,"&gt;="&amp;BO1,Produção!$A:$A,"&lt;="&amp;EOMONTH($BO1,0))</f>
        <v>0</v>
      </c>
      <c r="BP128" s="15">
        <f>SUMIFS(Produção!AI:AI,Produção!$A:$A,"&gt;="&amp;BP1,Produção!$A:$A,"&lt;="&amp;EOMONTH($BP1,0))</f>
        <v>0</v>
      </c>
      <c r="BQ128" s="15">
        <f>SUMIFS(Produção!AI:AI,Produção!$A:$A,"&gt;="&amp;BQ1,Produção!$A:$A,"&lt;="&amp;EOMONTH($BQ1,0))</f>
        <v>0</v>
      </c>
    </row>
    <row r="129" spans="1:72" x14ac:dyDescent="0.15">
      <c r="A129" s="12" t="s">
        <v>112</v>
      </c>
    </row>
    <row r="130" spans="1:72" outlineLevel="1" x14ac:dyDescent="0.15">
      <c r="A130" s="12" t="s">
        <v>113</v>
      </c>
      <c r="B130" s="12" t="s">
        <v>114</v>
      </c>
      <c r="C130" s="95">
        <v>0.1535</v>
      </c>
      <c r="D130" s="95">
        <v>0.1535</v>
      </c>
      <c r="E130" s="95">
        <v>0.1535</v>
      </c>
      <c r="F130" s="95">
        <v>0.1535</v>
      </c>
      <c r="G130" s="95">
        <v>0.1535</v>
      </c>
      <c r="H130" s="95">
        <v>0.1535</v>
      </c>
      <c r="I130" s="95">
        <v>0.1535</v>
      </c>
      <c r="J130" s="95">
        <v>0.1535</v>
      </c>
      <c r="K130" s="95">
        <v>0.1535</v>
      </c>
      <c r="L130" s="95">
        <v>0.1535</v>
      </c>
      <c r="M130" s="95">
        <v>0.1535</v>
      </c>
      <c r="N130" s="95">
        <v>0.1535</v>
      </c>
      <c r="O130" s="95">
        <v>0.1535</v>
      </c>
      <c r="P130" s="95">
        <v>0.1535</v>
      </c>
      <c r="Q130" s="95">
        <v>0.1535</v>
      </c>
      <c r="R130" s="95">
        <v>0.1535</v>
      </c>
      <c r="S130" s="95">
        <v>0.1535</v>
      </c>
      <c r="T130" s="95">
        <v>0.1535</v>
      </c>
      <c r="U130" s="95">
        <v>0.1535</v>
      </c>
      <c r="V130" s="95">
        <v>0.1535</v>
      </c>
      <c r="W130" s="95">
        <v>0.1535</v>
      </c>
      <c r="X130" s="95">
        <v>0.1535</v>
      </c>
      <c r="Y130" s="95">
        <v>0.1535</v>
      </c>
      <c r="Z130" s="95">
        <v>0.1535</v>
      </c>
      <c r="AA130" s="95">
        <v>0.1535</v>
      </c>
      <c r="AB130" s="95">
        <v>0.1535</v>
      </c>
      <c r="AC130" s="158">
        <v>0.15568593840355077</v>
      </c>
      <c r="AD130" s="158">
        <f>0.1535*1.05</f>
        <v>0.16117500000000001</v>
      </c>
      <c r="AE130" s="158">
        <f t="shared" ref="AE130:BD130" si="1">0.1535*1.05</f>
        <v>0.16117500000000001</v>
      </c>
      <c r="AF130" s="158">
        <f t="shared" si="1"/>
        <v>0.16117500000000001</v>
      </c>
      <c r="AG130" s="158">
        <f t="shared" si="1"/>
        <v>0.16117500000000001</v>
      </c>
      <c r="AH130" s="158">
        <f t="shared" si="1"/>
        <v>0.16117500000000001</v>
      </c>
      <c r="AI130" s="158">
        <f t="shared" si="1"/>
        <v>0.16117500000000001</v>
      </c>
      <c r="AJ130" s="158">
        <f t="shared" si="1"/>
        <v>0.16117500000000001</v>
      </c>
      <c r="AK130" s="158">
        <f t="shared" si="1"/>
        <v>0.16117500000000001</v>
      </c>
      <c r="AL130" s="158">
        <f t="shared" si="1"/>
        <v>0.16117500000000001</v>
      </c>
      <c r="AM130" s="158">
        <f t="shared" si="1"/>
        <v>0.16117500000000001</v>
      </c>
      <c r="AN130" s="158">
        <f t="shared" si="1"/>
        <v>0.16117500000000001</v>
      </c>
      <c r="AO130" s="158">
        <f t="shared" si="1"/>
        <v>0.16117500000000001</v>
      </c>
      <c r="AP130" s="158">
        <f t="shared" si="1"/>
        <v>0.16117500000000001</v>
      </c>
      <c r="AQ130" s="158">
        <f t="shared" si="1"/>
        <v>0.16117500000000001</v>
      </c>
      <c r="AR130" s="158">
        <f t="shared" si="1"/>
        <v>0.16117500000000001</v>
      </c>
      <c r="AS130" s="158">
        <f t="shared" si="1"/>
        <v>0.16117500000000001</v>
      </c>
      <c r="AT130" s="158">
        <f t="shared" si="1"/>
        <v>0.16117500000000001</v>
      </c>
      <c r="AU130" s="158">
        <f t="shared" si="1"/>
        <v>0.16117500000000001</v>
      </c>
      <c r="AV130" s="158">
        <f t="shared" si="1"/>
        <v>0.16117500000000001</v>
      </c>
      <c r="AW130" s="158">
        <f t="shared" si="1"/>
        <v>0.16117500000000001</v>
      </c>
      <c r="AX130" s="158">
        <f t="shared" si="1"/>
        <v>0.16117500000000001</v>
      </c>
      <c r="AY130" s="158">
        <f t="shared" si="1"/>
        <v>0.16117500000000001</v>
      </c>
      <c r="AZ130" s="158">
        <f t="shared" si="1"/>
        <v>0.16117500000000001</v>
      </c>
      <c r="BA130" s="158">
        <f t="shared" si="1"/>
        <v>0.16117500000000001</v>
      </c>
      <c r="BB130" s="158">
        <f t="shared" si="1"/>
        <v>0.16117500000000001</v>
      </c>
      <c r="BC130" s="158">
        <f t="shared" si="1"/>
        <v>0.16117500000000001</v>
      </c>
      <c r="BD130" s="158">
        <f t="shared" si="1"/>
        <v>0.16117500000000001</v>
      </c>
      <c r="BF130" s="15">
        <f>SUMIFS(Produção!AI:AI,Produção!$A:$A,"&gt;="&amp;BF33,Produção!$A:$A,"&lt;="&amp;EOMONTH($BF33,0))</f>
        <v>0</v>
      </c>
      <c r="BG130" s="15">
        <f>SUMIFS(Produção!AI:AI,Produção!$A:$A,"&gt;="&amp;BG33,Produção!$A:$A,"&lt;="&amp;EOMONTH($BG33,0))</f>
        <v>0</v>
      </c>
      <c r="BH130" s="15">
        <f>SUMIFS(Produção!AI:AI,Produção!$A:$A,"&gt;="&amp;BH33,Produção!$A:$A,"&lt;="&amp;EOMONTH($BH33,0))</f>
        <v>0</v>
      </c>
      <c r="BI130" s="15">
        <f>SUMIFS(Produção!AI:AI,Produção!$A:$A,"&gt;="&amp;BI33,Produção!$A:$A,"&lt;="&amp;EOMONTH($BI33,0))</f>
        <v>0</v>
      </c>
      <c r="BJ130" s="15">
        <f>SUMIFS(Produção!AI:AI,Produção!$A:$A,"&gt;="&amp;BJ33,Produção!$A:$A,"&lt;="&amp;EOMONTH($BJ33,0))</f>
        <v>0</v>
      </c>
      <c r="BK130" s="15">
        <f>SUMIFS(Produção!AI:AI,Produção!$A:$A,"&gt;="&amp;BK33,Produção!$A:$A,"&lt;="&amp;EOMONTH($BK33,0))</f>
        <v>0</v>
      </c>
      <c r="BL130" s="15">
        <f>SUMIFS(Produção!AI:AI,Produção!$A:$A,"&gt;="&amp;BL33,Produção!$A:$A,"&lt;="&amp;EOMONTH($BL33,0))</f>
        <v>0</v>
      </c>
      <c r="BM130" s="15">
        <f>SUMIFS(Produção!AI:AI,Produção!$A:$A,"&gt;="&amp;BM33,Produção!$A:$A,"&lt;="&amp;EOMONTH($BM33,0))</f>
        <v>0</v>
      </c>
      <c r="BN130" s="15">
        <f>SUMIFS(Produção!AI:AI,Produção!$A:$A,"&gt;="&amp;BN33,Produção!$A:$A,"&lt;="&amp;EOMONTH($BN33,0))</f>
        <v>0</v>
      </c>
      <c r="BO130" s="15">
        <f>SUMIFS(Produção!AI:AI,Produção!$A:$A,"&gt;="&amp;BO33,Produção!$A:$A,"&lt;="&amp;EOMONTH($BO33,0))</f>
        <v>0</v>
      </c>
      <c r="BP130" s="15">
        <f>SUMIFS(Produção!AI:AI,Produção!$A:$A,"&gt;="&amp;BP33,Produção!$A:$A,"&lt;="&amp;EOMONTH($BP33,0))</f>
        <v>0</v>
      </c>
      <c r="BQ130" s="15">
        <f>SUMIFS(Produção!AI:AI,Produção!$A:$A,"&gt;="&amp;BQ33,Produção!$A:$A,"&lt;="&amp;EOMONTH($BQ33,0))</f>
        <v>0</v>
      </c>
    </row>
    <row r="131" spans="1:72" outlineLevel="1" x14ac:dyDescent="0.15">
      <c r="A131" s="12" t="s">
        <v>113</v>
      </c>
      <c r="B131" s="14" t="str">
        <f>OvoTotal!J2</f>
        <v>SJ F1 A 221 R</v>
      </c>
      <c r="C131" s="15">
        <f>IF(BI!$B$2=1,Dados!C$130*Dados!C2,Dados!C$130*Dados!C34)</f>
        <v>6129.0651451175845</v>
      </c>
      <c r="D131" s="15">
        <f>IF(BI!$B$2=1,Dados!D$130*Dados!D2,Dados!D$130*Dados!D34)</f>
        <v>42469.41354241981</v>
      </c>
      <c r="E131" s="15">
        <f>IF(BI!$B$2=1,Dados!E$130*Dados!E2,Dados!E$130*Dados!E34)</f>
        <v>41845.615608604101</v>
      </c>
      <c r="F131" s="15">
        <f>IF(BI!$B$2=1,Dados!F$130*Dados!F2,Dados!F$130*Dados!F34)</f>
        <v>41224.252585182214</v>
      </c>
      <c r="G131" s="15">
        <f>IF(BI!$B$2=1,Dados!G$130*Dados!G2,Dados!G$130*Dados!G34)</f>
        <v>40605.316991748994</v>
      </c>
      <c r="H131" s="15">
        <f>IF(BI!$B$2=1,Dados!H$130*Dados!H2,Dados!H$130*Dados!H34)</f>
        <v>39988.801368589011</v>
      </c>
      <c r="I131" s="15">
        <f>IF(BI!$B$2=1,Dados!I$130*Dados!I2,Dados!I$130*Dados!I34)</f>
        <v>39230.326587240204</v>
      </c>
      <c r="J131" s="15">
        <f>IF(BI!$B$2=1,Dados!J$130*Dados!J2,Dados!J$130*Dados!J34)</f>
        <v>38563.191017468664</v>
      </c>
      <c r="K131" s="15">
        <f>IF(BI!$B$2=1,Dados!K$130*Dados!K2,Dados!K$130*Dados!K34)</f>
        <v>37957.03147593754</v>
      </c>
      <c r="L131" s="15">
        <f>IF(BI!$B$2=1,Dados!L$130*Dados!L2,Dados!L$130*Dados!L34)</f>
        <v>37353.249950312267</v>
      </c>
      <c r="M131" s="15">
        <f>IF(BI!$B$2=1,Dados!M$130*Dados!M2,Dados!M$130*Dados!M34)</f>
        <v>36751.83912144271</v>
      </c>
      <c r="N131" s="15">
        <f>IF(BI!$B$2=1,Dados!N$130*Dados!N2,Dados!N$130*Dados!N34)</f>
        <v>36152.791690441845</v>
      </c>
      <c r="O131" s="15">
        <f>IF(BI!$B$2=1,Dados!O$130*Dados!O2,Dados!O$130*Dados!O34)</f>
        <v>35556.100378632982</v>
      </c>
      <c r="P131" s="15">
        <f>IF(BI!$B$2=1,Dados!P$130*Dados!P2,Dados!P$130*Dados!P34)</f>
        <v>34961.757927497005</v>
      </c>
      <c r="Q131" s="15">
        <f>IF(BI!$B$2=1,Dados!Q$130*Dados!Q2,Dados!Q$130*Dados!Q34)</f>
        <v>34369.757098619833</v>
      </c>
      <c r="R131" s="15">
        <f>IF(BI!$B$2=1,Dados!R$130*Dados!R2,Dados!R$130*Dados!R34)</f>
        <v>33780.090673639905</v>
      </c>
      <c r="S131" s="15">
        <f>IF(BI!$B$2=1,Dados!S$130*Dados!S2,Dados!S$130*Dados!S34)</f>
        <v>33192.751454195903</v>
      </c>
      <c r="T131" s="15">
        <f>IF(BI!$B$2=1,Dados!T$130*Dados!T2,Dados!T$130*Dados!T34)</f>
        <v>32607.732261874575</v>
      </c>
      <c r="U131" s="15">
        <f>IF(BI!$B$2=1,Dados!U$130*Dados!U2,Dados!U$130*Dados!U34)</f>
        <v>32025.025938158637</v>
      </c>
      <c r="V131" s="15">
        <f>IF(BI!$B$2=1,Dados!V$130*Dados!V2,Dados!V$130*Dados!V34)</f>
        <v>31444.625344374879</v>
      </c>
      <c r="W131" s="15">
        <f>IF(BI!$B$2=1,Dados!W$130*Dados!W2,Dados!W$130*Dados!W34)</f>
        <v>30752.863514427001</v>
      </c>
      <c r="X131" s="15">
        <f>IF(BI!$B$2=1,Dados!X$130*Dados!X2,Dados!X$130*Dados!X34)</f>
        <v>30133.766191904564</v>
      </c>
      <c r="Y131" s="15">
        <f>IF(BI!$B$2=1,Dados!Y$130*Dados!Y2,Dados!Y$130*Dados!Y34)</f>
        <v>29563.211791047015</v>
      </c>
      <c r="Z131" s="15">
        <f>IF(BI!$B$2=1,Dados!Z$130*Dados!Z2,Dados!Z$130*Dados!Z34)</f>
        <v>28780.328263783842</v>
      </c>
      <c r="AA131" s="15">
        <f>IF(BI!$B$2=1,Dados!AA$130*Dados!AA2,Dados!AA$130*Dados!AA34)</f>
        <v>28132.758404946235</v>
      </c>
      <c r="AB131" s="15">
        <f>IF(BI!$B$2=1,Dados!AB$130*Dados!AB2,Dados!AB$130*Dados!AB34)</f>
        <v>27574.852425161738</v>
      </c>
      <c r="AC131" s="15">
        <f>IF(BI!$B$2=1,Dados!AC$130*Dados!AC2,Dados!AC$130*Dados!AC34)</f>
        <v>27403.937952583638</v>
      </c>
      <c r="AD131" s="15">
        <f>IF(BI!$B$2=1,Dados!AD$130*Dados!AD2,Dados!AD$130*Dados!AD34)</f>
        <v>27788.982172714721</v>
      </c>
      <c r="AE131" s="15">
        <f>IF(BI!$B$2=1,Dados!AE$130*Dados!AE2,Dados!AE$130*Dados!AE34)</f>
        <v>27210.156163994729</v>
      </c>
      <c r="AF131" s="15">
        <f>IF(BI!$B$2=1,Dados!AF$130*Dados!AF2,Dados!AF$130*Dados!AF34)</f>
        <v>26633.640864843906</v>
      </c>
      <c r="AG131" s="15">
        <f>IF(BI!$B$2=1,Dados!AG$130*Dados!AG2,Dados!AG$130*Dados!AG34)</f>
        <v>25689.379646929516</v>
      </c>
      <c r="AH131" s="15">
        <f>IF(BI!$B$2=1,Dados!AH$130*Dados!AH2,Dados!AH$130*Dados!AH34)</f>
        <v>7245.3418081870441</v>
      </c>
      <c r="AI131" s="15">
        <f>IF(BI!$B$2=1,Dados!AI$130*Dados!AI2,Dados!AI$130*Dados!AI34)</f>
        <v>0</v>
      </c>
      <c r="AJ131" s="15">
        <f>IF(BI!$B$2=1,Dados!AJ$130*Dados!AJ2,Dados!AJ$130*Dados!AJ34)</f>
        <v>0</v>
      </c>
      <c r="AK131" s="15">
        <f>IF(BI!$B$2=1,Dados!AK$130*Dados!AK2,Dados!AK$130*Dados!AK34)</f>
        <v>0</v>
      </c>
      <c r="AL131" s="15">
        <f>IF(BI!$B$2=1,Dados!AL$130*Dados!AL2,Dados!AL$130*Dados!AL34)</f>
        <v>0</v>
      </c>
      <c r="AM131" s="15">
        <f>IF(BI!$B$2=1,Dados!AM$130*Dados!AM2,Dados!AM$130*Dados!AM34)</f>
        <v>0</v>
      </c>
      <c r="AN131" s="15">
        <f>IF(BI!$B$2=1,Dados!AN$130*Dados!AN2,Dados!AN$130*Dados!AN34)</f>
        <v>0</v>
      </c>
      <c r="AO131" s="15">
        <f>IF(BI!$B$2=1,Dados!AO$130*Dados!AO2,Dados!AO$130*Dados!AO34)</f>
        <v>0</v>
      </c>
      <c r="AP131" s="15">
        <f>IF(BI!$B$2=1,Dados!AP$130*Dados!AP2,Dados!AP$130*Dados!AP34)</f>
        <v>0</v>
      </c>
      <c r="AQ131" s="15">
        <f>IF(BI!$B$2=1,Dados!AQ$130*Dados!AQ2,Dados!AQ$130*Dados!AQ34)</f>
        <v>0</v>
      </c>
      <c r="AR131" s="15">
        <f>IF(BI!$B$2=1,Dados!AR$130*Dados!AR2,Dados!AR$130*Dados!AR34)</f>
        <v>0</v>
      </c>
      <c r="AS131" s="15">
        <f>IF(BI!$B$2=1,Dados!AS$130*Dados!AS2,Dados!AS$130*Dados!AS34)</f>
        <v>0</v>
      </c>
      <c r="AT131" s="15">
        <f>IF(BI!$B$2=1,Dados!AT$130*Dados!AT2,Dados!AT$130*Dados!AT34)</f>
        <v>0</v>
      </c>
      <c r="AU131" s="15">
        <f>IF(BI!$B$2=1,Dados!AU$130*Dados!AU2,Dados!AU$130*Dados!AU34)</f>
        <v>0</v>
      </c>
      <c r="AV131" s="15">
        <f>IF(BI!$B$2=1,Dados!AV$130*Dados!AV2,Dados!AV$130*Dados!AV34)</f>
        <v>0</v>
      </c>
      <c r="AW131" s="15">
        <f>IF(BI!$B$2=1,Dados!AW$130*Dados!AW2,Dados!AW$130*Dados!AW34)</f>
        <v>0</v>
      </c>
      <c r="AX131" s="15">
        <f>IF(BI!$B$2=1,Dados!AX$130*Dados!AX2,Dados!AX$130*Dados!AX34)</f>
        <v>0</v>
      </c>
      <c r="AY131" s="15">
        <f>IF(BI!$B$2=1,Dados!AY$130*Dados!AY2,Dados!AY$130*Dados!AY34)</f>
        <v>0</v>
      </c>
      <c r="AZ131" s="15">
        <f>IF(BI!$B$2=1,Dados!AZ$130*Dados!AZ2,Dados!AZ$130*Dados!AZ34)</f>
        <v>0</v>
      </c>
      <c r="BA131" s="15">
        <f>IF(BI!$B$2=1,Dados!BA$130*Dados!BA2,Dados!BA$130*Dados!BA34)</f>
        <v>0</v>
      </c>
      <c r="BB131" s="15">
        <f>IF(BI!$B$2=1,Dados!BB$130*Dados!BB2,Dados!BB$130*Dados!BB34)</f>
        <v>0</v>
      </c>
      <c r="BC131" s="15">
        <f>IF(BI!$B$2=1,Dados!BC$130*Dados!BC2,Dados!BC$130*Dados!BC34)</f>
        <v>0</v>
      </c>
      <c r="BD131" s="15">
        <f>IF(BI!$B$2=1,Dados!BD$130*Dados!BD2,Dados!BD$130*Dados!BD34)</f>
        <v>0</v>
      </c>
      <c r="BF131" s="15">
        <f>SUMIFS(Produção!E:E,Produção!$A:$A,"&gt;="&amp;BF33,Produção!$A:$A,"&lt;="&amp;EOMONTH($BF33,0))</f>
        <v>0</v>
      </c>
      <c r="BG131" s="15">
        <f>SUMIFS(Produção!E:E,Produção!$A:$A,"&gt;="&amp;BG33,Produção!$A:$A,"&lt;="&amp;EOMONTH($BG33,0))</f>
        <v>0</v>
      </c>
      <c r="BH131" s="15">
        <f>SUMIFS(Produção!E:E,Produção!$A:$A,"&gt;="&amp;BH33,Produção!$A:$A,"&lt;="&amp;EOMONTH($BH33,0))</f>
        <v>0</v>
      </c>
      <c r="BI131" s="15">
        <f>SUMIFS(Produção!E:E,Produção!$A:$A,"&gt;="&amp;BI33,Produção!$A:$A,"&lt;="&amp;EOMONTH($BI33,0))</f>
        <v>0</v>
      </c>
      <c r="BJ131" s="15">
        <f>SUMIFS(Produção!E:E,Produção!$A:$A,"&gt;="&amp;BJ33,Produção!$A:$A,"&lt;="&amp;EOMONTH($BJ33,0))</f>
        <v>0</v>
      </c>
      <c r="BK131" s="15">
        <f>SUMIFS(Produção!E:E,Produção!$A:$A,"&gt;="&amp;BK33,Produção!$A:$A,"&lt;="&amp;EOMONTH($BK33,0))</f>
        <v>0</v>
      </c>
      <c r="BL131" s="15">
        <f>SUMIFS(Produção!E:E,Produção!$A:$A,"&gt;="&amp;BL33,Produção!$A:$A,"&lt;="&amp;EOMONTH($BL33,0))</f>
        <v>0</v>
      </c>
      <c r="BM131" s="15">
        <f>SUMIFS(Produção!E:E,Produção!$A:$A,"&gt;="&amp;BM33,Produção!$A:$A,"&lt;="&amp;EOMONTH($BM33,0))</f>
        <v>0</v>
      </c>
      <c r="BN131" s="15">
        <f>SUMIFS(Produção!E:E,Produção!$A:$A,"&gt;="&amp;BN33,Produção!$A:$A,"&lt;="&amp;EOMONTH($BN33,0))</f>
        <v>0</v>
      </c>
      <c r="BO131" s="15">
        <f>SUMIFS(Produção!E:E,Produção!$A:$A,"&gt;="&amp;BO33,Produção!$A:$A,"&lt;="&amp;EOMONTH($BO33,0))</f>
        <v>0</v>
      </c>
      <c r="BP131" s="15">
        <f>SUMIFS(Produção!E:E,Produção!$A:$A,"&gt;="&amp;BP33,Produção!$A:$A,"&lt;="&amp;EOMONTH($BP33,0))</f>
        <v>0</v>
      </c>
      <c r="BQ131" s="15">
        <f>SUMIFS(Produção!E:E,Produção!$A:$A,"&gt;="&amp;BQ33,Produção!$A:$A,"&lt;="&amp;EOMONTH($BQ33,0))</f>
        <v>0</v>
      </c>
      <c r="BT131" s="21"/>
    </row>
    <row r="132" spans="1:72" outlineLevel="1" x14ac:dyDescent="0.15">
      <c r="A132" s="12" t="s">
        <v>113</v>
      </c>
      <c r="B132" s="14" t="str">
        <f>OvoTotal!K2</f>
        <v>SJ F1 B 321 R</v>
      </c>
      <c r="C132" s="15">
        <f>IF(BI!$B$2=1,Dados!C$130*Dados!C3,Dados!C$130*Dados!C35)</f>
        <v>6218.0965785807584</v>
      </c>
      <c r="D132" s="15">
        <f>IF(BI!$B$2=1,Dados!D$130*Dados!D3,Dados!D$130*Dados!D35)</f>
        <v>43014.398855413689</v>
      </c>
      <c r="E132" s="15">
        <f>IF(BI!$B$2=1,Dados!E$130*Dados!E3,Dados!E$130*Dados!E35)</f>
        <v>42388.385677829108</v>
      </c>
      <c r="F132" s="15">
        <f>IF(BI!$B$2=1,Dados!F$130*Dados!F3,Dados!F$130*Dados!F35)</f>
        <v>41764.814315779804</v>
      </c>
      <c r="G132" s="15">
        <f>IF(BI!$B$2=1,Dados!G$130*Dados!G3,Dados!G$130*Dados!G35)</f>
        <v>41143.677269618805</v>
      </c>
      <c r="H132" s="15">
        <f>IF(BI!$B$2=1,Dados!H$130*Dados!H3,Dados!H$130*Dados!H35)</f>
        <v>40524.967060439187</v>
      </c>
      <c r="I132" s="15">
        <f>IF(BI!$B$2=1,Dados!I$130*Dados!I3,Dados!I$130*Dados!I35)</f>
        <v>39908.676230020072</v>
      </c>
      <c r="J132" s="15">
        <f>IF(BI!$B$2=1,Dados!J$130*Dados!J3,Dados!J$130*Dados!J35)</f>
        <v>39121.543495847611</v>
      </c>
      <c r="K132" s="15">
        <f>IF(BI!$B$2=1,Dados!K$130*Dados!K3,Dados!K$130*Dados!K35)</f>
        <v>38483.924403646866</v>
      </c>
      <c r="L132" s="15">
        <f>IF(BI!$B$2=1,Dados!L$130*Dados!L3,Dados!L$130*Dados!L35)</f>
        <v>37877.986739624859</v>
      </c>
      <c r="M132" s="15">
        <f>IF(BI!$B$2=1,Dados!M$130*Dados!M3,Dados!M$130*Dados!M35)</f>
        <v>37274.42650895613</v>
      </c>
      <c r="N132" s="15">
        <f>IF(BI!$B$2=1,Dados!N$130*Dados!N3,Dados!N$130*Dados!N35)</f>
        <v>36673.236393959225</v>
      </c>
      <c r="O132" s="15">
        <f>IF(BI!$B$2=1,Dados!O$130*Dados!O3,Dados!O$130*Dados!O35)</f>
        <v>36074.409097212294</v>
      </c>
      <c r="P132" s="15">
        <f>IF(BI!$B$2=1,Dados!P$130*Dados!P3,Dados!P$130*Dados!P35)</f>
        <v>35477.937341500183</v>
      </c>
      <c r="Q132" s="15">
        <f>IF(BI!$B$2=1,Dados!Q$130*Dados!Q3,Dados!Q$130*Dados!Q35)</f>
        <v>34883.813869761725</v>
      </c>
      <c r="R132" s="15">
        <f>IF(BI!$B$2=1,Dados!R$130*Dados!R3,Dados!R$130*Dados!R35)</f>
        <v>34292.03144503721</v>
      </c>
      <c r="S132" s="15">
        <f>IF(BI!$B$2=1,Dados!S$130*Dados!S3,Dados!S$130*Dados!S35)</f>
        <v>33702.582850415885</v>
      </c>
      <c r="T132" s="15">
        <f>IF(BI!$B$2=1,Dados!T$130*Dados!T3,Dados!T$130*Dados!T35)</f>
        <v>33115.460888983718</v>
      </c>
      <c r="U132" s="15">
        <f>IF(BI!$B$2=1,Dados!U$130*Dados!U3,Dados!U$130*Dados!U35)</f>
        <v>32530.658383771141</v>
      </c>
      <c r="V132" s="15">
        <f>IF(BI!$B$2=1,Dados!V$130*Dados!V3,Dados!V$130*Dados!V35)</f>
        <v>31948.168177701042</v>
      </c>
      <c r="W132" s="15">
        <f>IF(BI!$B$2=1,Dados!W$130*Dados!W3,Dados!W$130*Dados!W35)</f>
        <v>31367.983133536833</v>
      </c>
      <c r="X132" s="15">
        <f>IF(BI!$B$2=1,Dados!X$130*Dados!X3,Dados!X$130*Dados!X35)</f>
        <v>30653.698162539389</v>
      </c>
      <c r="Y132" s="15">
        <f>IF(BI!$B$2=1,Dados!Y$130*Dados!Y3,Dados!Y$130*Dados!Y35)</f>
        <v>30057.94826698137</v>
      </c>
      <c r="Z132" s="15">
        <f>IF(BI!$B$2=1,Dados!Z$130*Dados!Z3,Dados!Z$130*Dados!Z35)</f>
        <v>29487.606612196698</v>
      </c>
      <c r="AA132" s="15">
        <f>IF(BI!$B$2=1,Dados!AA$130*Dados!AA3,Dados!AA$130*Dados!AA35)</f>
        <v>28662.004711553745</v>
      </c>
      <c r="AB132" s="15">
        <f>IF(BI!$B$2=1,Dados!AB$130*Dados!AB3,Dados!AB$130*Dados!AB35)</f>
        <v>28058.360180652478</v>
      </c>
      <c r="AC132" s="15">
        <f>IF(BI!$B$2=1,Dados!AC$130*Dados!AC3,Dados!AC$130*Dados!AC35)</f>
        <v>27892.290146204665</v>
      </c>
      <c r="AD132" s="15">
        <f>IF(BI!$B$2=1,Dados!AD$130*Dados!AD3,Dados!AD$130*Dados!AD35)</f>
        <v>28292.445989735184</v>
      </c>
      <c r="AE132" s="15">
        <f>IF(BI!$B$2=1,Dados!AE$130*Dados!AE3,Dados!AE$130*Dados!AE35)</f>
        <v>27711.520259386936</v>
      </c>
      <c r="AF132" s="15">
        <f>IF(BI!$B$2=1,Dados!AF$130*Dados!AF3,Dados!AF$130*Dados!AF35)</f>
        <v>27132.911841547117</v>
      </c>
      <c r="AG132" s="15">
        <f>IF(BI!$B$2=1,Dados!AG$130*Dados!AG3,Dados!AG$130*Dados!AG35)</f>
        <v>26556.613560771093</v>
      </c>
      <c r="AH132" s="15">
        <f>IF(BI!$B$2=1,Dados!AH$130*Dados!AH3,Dados!AH$130*Dados!AH35)</f>
        <v>25538.538857874417</v>
      </c>
      <c r="AI132" s="159">
        <f>IF(BI!$B$2=1,Dados!AI$130*Dados!AI3,Dados!AI$130*Dados!AI35)+394000</f>
        <v>397622.83418486605</v>
      </c>
      <c r="AJ132" s="15">
        <f>IF(BI!$B$2=1,Dados!AJ$130*Dados!AJ3,Dados!AJ$130*Dados!AJ35)</f>
        <v>0</v>
      </c>
      <c r="AK132" s="15">
        <f>IF(BI!$B$2=1,Dados!AK$130*Dados!AK3,Dados!AK$130*Dados!AK35)</f>
        <v>0</v>
      </c>
      <c r="AL132" s="15">
        <f>IF(BI!$B$2=1,Dados!AL$130*Dados!AL3,Dados!AL$130*Dados!AL35)</f>
        <v>0</v>
      </c>
      <c r="AM132" s="15">
        <f>IF(BI!$B$2=1,Dados!AM$130*Dados!AM3,Dados!AM$130*Dados!AM35)</f>
        <v>0</v>
      </c>
      <c r="AN132" s="15">
        <f>IF(BI!$B$2=1,Dados!AN$130*Dados!AN3,Dados!AN$130*Dados!AN35)</f>
        <v>0</v>
      </c>
      <c r="AO132" s="15">
        <f>IF(BI!$B$2=1,Dados!AO$130*Dados!AO3,Dados!AO$130*Dados!AO35)</f>
        <v>0</v>
      </c>
      <c r="AP132" s="15">
        <f>IF(BI!$B$2=1,Dados!AP$130*Dados!AP3,Dados!AP$130*Dados!AP35)</f>
        <v>0</v>
      </c>
      <c r="AQ132" s="15">
        <f>IF(BI!$B$2=1,Dados!AQ$130*Dados!AQ3,Dados!AQ$130*Dados!AQ35)</f>
        <v>0</v>
      </c>
      <c r="AR132" s="15">
        <f>IF(BI!$B$2=1,Dados!AR$130*Dados!AR3,Dados!AR$130*Dados!AR35)</f>
        <v>0</v>
      </c>
      <c r="AS132" s="15">
        <f>IF(BI!$B$2=1,Dados!AS$130*Dados!AS3,Dados!AS$130*Dados!AS35)</f>
        <v>0</v>
      </c>
      <c r="AT132" s="15">
        <f>IF(BI!$B$2=1,Dados!AT$130*Dados!AT3,Dados!AT$130*Dados!AT35)</f>
        <v>0</v>
      </c>
      <c r="AU132" s="15">
        <f>IF(BI!$B$2=1,Dados!AU$130*Dados!AU3,Dados!AU$130*Dados!AU35)</f>
        <v>0</v>
      </c>
      <c r="AV132" s="15">
        <f>IF(BI!$B$2=1,Dados!AV$130*Dados!AV3,Dados!AV$130*Dados!AV35)</f>
        <v>0</v>
      </c>
      <c r="AW132" s="15">
        <f>IF(BI!$B$2=1,Dados!AW$130*Dados!AW3,Dados!AW$130*Dados!AW35)</f>
        <v>0</v>
      </c>
      <c r="AX132" s="15">
        <f>IF(BI!$B$2=1,Dados!AX$130*Dados!AX3,Dados!AX$130*Dados!AX35)</f>
        <v>0</v>
      </c>
      <c r="AY132" s="15">
        <f>IF(BI!$B$2=1,Dados!AY$130*Dados!AY3,Dados!AY$130*Dados!AY35)</f>
        <v>0</v>
      </c>
      <c r="AZ132" s="15">
        <f>IF(BI!$B$2=1,Dados!AZ$130*Dados!AZ3,Dados!AZ$130*Dados!AZ35)</f>
        <v>0</v>
      </c>
      <c r="BA132" s="15">
        <f>IF(BI!$B$2=1,Dados!BA$130*Dados!BA3,Dados!BA$130*Dados!BA35)</f>
        <v>0</v>
      </c>
      <c r="BB132" s="15">
        <f>IF(BI!$B$2=1,Dados!BB$130*Dados!BB3,Dados!BB$130*Dados!BB35)</f>
        <v>0</v>
      </c>
      <c r="BC132" s="15">
        <f>IF(BI!$B$2=1,Dados!BC$130*Dados!BC3,Dados!BC$130*Dados!BC35)</f>
        <v>0</v>
      </c>
      <c r="BD132" s="15">
        <f>IF(BI!$B$2=1,Dados!BD$130*Dados!BD3,Dados!BD$130*Dados!BD35)</f>
        <v>0</v>
      </c>
      <c r="BF132" s="15">
        <f>SUMIFS(Produção!F:F,Produção!$A:$A,"&gt;="&amp;BF33,Produção!$A:$A,"&lt;="&amp;EOMONTH($BF33,0))</f>
        <v>0</v>
      </c>
      <c r="BG132" s="15">
        <f>SUMIFS(Produção!F:F,Produção!$A:$A,"&gt;="&amp;BG33,Produção!$A:$A,"&lt;="&amp;EOMONTH($BG33,0))</f>
        <v>0</v>
      </c>
      <c r="BH132" s="15">
        <f>SUMIFS(Produção!F:F,Produção!$A:$A,"&gt;="&amp;BH33,Produção!$A:$A,"&lt;="&amp;EOMONTH($BH33,0))</f>
        <v>0</v>
      </c>
      <c r="BI132" s="15">
        <f>SUMIFS(Produção!F:F,Produção!$A:$A,"&gt;="&amp;BI33,Produção!$A:$A,"&lt;="&amp;EOMONTH($BI33,0))</f>
        <v>0</v>
      </c>
      <c r="BJ132" s="15">
        <f>SUMIFS(Produção!F:F,Produção!$A:$A,"&gt;="&amp;BJ33,Produção!$A:$A,"&lt;="&amp;EOMONTH($BJ33,0))</f>
        <v>0</v>
      </c>
      <c r="BK132" s="15">
        <f>SUMIFS(Produção!F:F,Produção!$A:$A,"&gt;="&amp;BK33,Produção!$A:$A,"&lt;="&amp;EOMONTH($BK33,0))</f>
        <v>0</v>
      </c>
      <c r="BL132" s="15">
        <f>SUMIFS(Produção!F:F,Produção!$A:$A,"&gt;="&amp;BL33,Produção!$A:$A,"&lt;="&amp;EOMONTH($BL33,0))</f>
        <v>0</v>
      </c>
      <c r="BM132" s="15">
        <f>SUMIFS(Produção!F:F,Produção!$A:$A,"&gt;="&amp;BM33,Produção!$A:$A,"&lt;="&amp;EOMONTH($BM33,0))</f>
        <v>0</v>
      </c>
      <c r="BN132" s="15">
        <f>SUMIFS(Produção!F:F,Produção!$A:$A,"&gt;="&amp;BN33,Produção!$A:$A,"&lt;="&amp;EOMONTH($BN33,0))</f>
        <v>0</v>
      </c>
      <c r="BO132" s="15">
        <f>SUMIFS(Produção!F:F,Produção!$A:$A,"&gt;="&amp;BO33,Produção!$A:$A,"&lt;="&amp;EOMONTH($BO33,0))</f>
        <v>0</v>
      </c>
      <c r="BP132" s="15">
        <f>SUMIFS(Produção!F:F,Produção!$A:$A,"&gt;="&amp;BP33,Produção!$A:$A,"&lt;="&amp;EOMONTH($BP33,0))</f>
        <v>0</v>
      </c>
      <c r="BQ132" s="15">
        <f>SUMIFS(Produção!F:F,Produção!$A:$A,"&gt;="&amp;BQ33,Produção!$A:$A,"&lt;="&amp;EOMONTH($BQ33,0))</f>
        <v>0</v>
      </c>
      <c r="BT132" s="15"/>
    </row>
    <row r="133" spans="1:72" outlineLevel="1" x14ac:dyDescent="0.15">
      <c r="A133" s="12" t="s">
        <v>113</v>
      </c>
      <c r="B133" s="14" t="str">
        <f>OvoTotal!L2</f>
        <v>SJ F1 A 222 R</v>
      </c>
      <c r="C133" s="15">
        <f>IF(BI!$B$2=1,Dados!C$130*Dados!C4,Dados!C$130*Dados!C36)</f>
        <v>0</v>
      </c>
      <c r="D133" s="15">
        <f>IF(BI!$B$2=1,Dados!D$130*Dados!D4,Dados!D$130*Dados!D36)</f>
        <v>0</v>
      </c>
      <c r="E133" s="15">
        <f>IF(BI!$B$2=1,Dados!E$130*Dados!E4,Dados!E$130*Dados!E36)</f>
        <v>0</v>
      </c>
      <c r="F133" s="15">
        <f>IF(BI!$B$2=1,Dados!F$130*Dados!F4,Dados!F$130*Dados!F36)</f>
        <v>0</v>
      </c>
      <c r="G133" s="15">
        <f>IF(BI!$B$2=1,Dados!G$130*Dados!G4,Dados!G$130*Dados!G36)</f>
        <v>0</v>
      </c>
      <c r="H133" s="15">
        <f>IF(BI!$B$2=1,Dados!H$130*Dados!H4,Dados!H$130*Dados!H36)</f>
        <v>0</v>
      </c>
      <c r="I133" s="15">
        <f>IF(BI!$B$2=1,Dados!I$130*Dados!I4,Dados!I$130*Dados!I36)</f>
        <v>0</v>
      </c>
      <c r="J133" s="15">
        <f>IF(BI!$B$2=1,Dados!J$130*Dados!J4,Dados!J$130*Dados!J36)</f>
        <v>0</v>
      </c>
      <c r="K133" s="15">
        <f>IF(BI!$B$2=1,Dados!K$130*Dados!K4,Dados!K$130*Dados!K36)</f>
        <v>0</v>
      </c>
      <c r="L133" s="15">
        <f>IF(BI!$B$2=1,Dados!L$130*Dados!L4,Dados!L$130*Dados!L36)</f>
        <v>0</v>
      </c>
      <c r="M133" s="15">
        <f>IF(BI!$B$2=1,Dados!M$130*Dados!M4,Dados!M$130*Dados!M36)</f>
        <v>0</v>
      </c>
      <c r="N133" s="15">
        <f>IF(BI!$B$2=1,Dados!N$130*Dados!N4,Dados!N$130*Dados!N36)</f>
        <v>0</v>
      </c>
      <c r="O133" s="15">
        <f>IF(BI!$B$2=1,Dados!O$130*Dados!O4,Dados!O$130*Dados!O36)</f>
        <v>0</v>
      </c>
      <c r="P133" s="15">
        <f>IF(BI!$B$2=1,Dados!P$130*Dados!P4,Dados!P$130*Dados!P36)</f>
        <v>0</v>
      </c>
      <c r="Q133" s="15">
        <f>IF(BI!$B$2=1,Dados!Q$130*Dados!Q4,Dados!Q$130*Dados!Q36)</f>
        <v>0</v>
      </c>
      <c r="R133" s="15">
        <f>IF(BI!$B$2=1,Dados!R$130*Dados!R4,Dados!R$130*Dados!R36)</f>
        <v>0</v>
      </c>
      <c r="S133" s="15">
        <f>IF(BI!$B$2=1,Dados!S$130*Dados!S4,Dados!S$130*Dados!S36)</f>
        <v>0</v>
      </c>
      <c r="T133" s="15">
        <f>IF(BI!$B$2=1,Dados!T$130*Dados!T4,Dados!T$130*Dados!T36)</f>
        <v>0</v>
      </c>
      <c r="U133" s="15">
        <f>IF(BI!$B$2=1,Dados!U$130*Dados!U4,Dados!U$130*Dados!U36)</f>
        <v>0</v>
      </c>
      <c r="V133" s="15">
        <f>IF(BI!$B$2=1,Dados!V$130*Dados!V4,Dados!V$130*Dados!V36)</f>
        <v>0</v>
      </c>
      <c r="W133" s="15">
        <f>IF(BI!$B$2=1,Dados!W$130*Dados!W4,Dados!W$130*Dados!W36)</f>
        <v>0</v>
      </c>
      <c r="X133" s="15">
        <f>IF(BI!$B$2=1,Dados!X$130*Dados!X4,Dados!X$130*Dados!X36)</f>
        <v>0</v>
      </c>
      <c r="Y133" s="15">
        <f>IF(BI!$B$2=1,Dados!Y$130*Dados!Y4,Dados!Y$130*Dados!Y36)</f>
        <v>0</v>
      </c>
      <c r="Z133" s="15">
        <f>IF(BI!$B$2=1,Dados!Z$130*Dados!Z4,Dados!Z$130*Dados!Z36)</f>
        <v>0</v>
      </c>
      <c r="AA133" s="15">
        <f>IF(BI!$B$2=1,Dados!AA$130*Dados!AA4,Dados!AA$130*Dados!AA36)</f>
        <v>0</v>
      </c>
      <c r="AB133" s="15">
        <f>IF(BI!$B$2=1,Dados!AB$130*Dados!AB4,Dados!AB$130*Dados!AB36)</f>
        <v>0</v>
      </c>
      <c r="AC133" s="15">
        <f>IF(BI!$B$2=1,Dados!AC$130*Dados!AC4,Dados!AC$130*Dados!AC36)</f>
        <v>0</v>
      </c>
      <c r="AD133" s="15">
        <f>IF(BI!$B$2=1,Dados!AD$130*Dados!AD4,Dados!AD$130*Dados!AD36)</f>
        <v>0</v>
      </c>
      <c r="AE133" s="15">
        <f>IF(BI!$B$2=1,Dados!AE$130*Dados!AE4,Dados!AE$130*Dados!AE36)</f>
        <v>0</v>
      </c>
      <c r="AF133" s="15">
        <f>IF(BI!$B$2=1,Dados!AF$130*Dados!AF4,Dados!AF$130*Dados!AF36)</f>
        <v>0</v>
      </c>
      <c r="AG133" s="15">
        <f>IF(BI!$B$2=1,Dados!AG$130*Dados!AG4,Dados!AG$130*Dados!AG36)</f>
        <v>0</v>
      </c>
      <c r="AH133" s="15">
        <f>IF(BI!$B$2=1,Dados!AH$130*Dados!AH4,Dados!AH$130*Dados!AH36)</f>
        <v>0</v>
      </c>
      <c r="AI133" s="15">
        <f>IF(BI!$B$2=1,Dados!AI$130*Dados!AI4,Dados!AI$130*Dados!AI36)</f>
        <v>0</v>
      </c>
      <c r="AJ133" s="15">
        <f>IF(BI!$B$2=1,Dados!AJ$130*Dados!AJ4,Dados!AJ$130*Dados!AJ36)</f>
        <v>0</v>
      </c>
      <c r="AK133" s="15">
        <f>IF(BI!$B$2=1,Dados!AK$130*Dados!AK4,Dados!AK$130*Dados!AK36)</f>
        <v>0</v>
      </c>
      <c r="AL133" s="15">
        <f>IF(BI!$B$2=1,Dados!AL$130*Dados!AL4,Dados!AL$130*Dados!AL36)</f>
        <v>0</v>
      </c>
      <c r="AM133" s="15">
        <f>IF(BI!$B$2=1,Dados!AM$130*Dados!AM4,Dados!AM$130*Dados!AM36)</f>
        <v>0</v>
      </c>
      <c r="AN133" s="15">
        <f>IF(BI!$B$2=1,Dados!AN$130*Dados!AN4,Dados!AN$130*Dados!AN36)</f>
        <v>0</v>
      </c>
      <c r="AO133" s="15">
        <f>IF(BI!$B$2=1,Dados!AO$130*Dados!AO4,Dados!AO$130*Dados!AO36)</f>
        <v>0</v>
      </c>
      <c r="AP133" s="15">
        <f>IF(BI!$B$2=1,Dados!AP$130*Dados!AP4,Dados!AP$130*Dados!AP36)</f>
        <v>0</v>
      </c>
      <c r="AQ133" s="15">
        <f>IF(BI!$B$2=1,Dados!AQ$130*Dados!AQ4,Dados!AQ$130*Dados!AQ36)</f>
        <v>0</v>
      </c>
      <c r="AR133" s="15">
        <f>IF(BI!$B$2=1,Dados!AR$130*Dados!AR4,Dados!AR$130*Dados!AR36)</f>
        <v>0</v>
      </c>
      <c r="AS133" s="15">
        <f>IF(BI!$B$2=1,Dados!AS$130*Dados!AS4,Dados!AS$130*Dados!AS36)</f>
        <v>0</v>
      </c>
      <c r="AT133" s="15">
        <f>IF(BI!$B$2=1,Dados!AT$130*Dados!AT4,Dados!AT$130*Dados!AT36)</f>
        <v>0</v>
      </c>
      <c r="AU133" s="15">
        <f>IF(BI!$B$2=1,Dados!AU$130*Dados!AU4,Dados!AU$130*Dados!AU36)</f>
        <v>0</v>
      </c>
      <c r="AV133" s="15">
        <f>IF(BI!$B$2=1,Dados!AV$130*Dados!AV4,Dados!AV$130*Dados!AV36)</f>
        <v>3064.6875682529526</v>
      </c>
      <c r="AW133" s="15">
        <f>IF(BI!$B$2=1,Dados!AW$130*Dados!AW4,Dados!AW$130*Dados!AW36)</f>
        <v>8269.0923353779181</v>
      </c>
      <c r="AX133" s="15">
        <f>IF(BI!$B$2=1,Dados!AX$130*Dados!AX4,Dados!AX$130*Dados!AX36)</f>
        <v>19149.909801168713</v>
      </c>
      <c r="AY133" s="15">
        <f>IF(BI!$B$2=1,Dados!AY$130*Dados!AY4,Dados!AY$130*Dados!AY36)</f>
        <v>32873.610249974561</v>
      </c>
      <c r="AZ133" s="15">
        <f>IF(BI!$B$2=1,Dados!AZ$130*Dados!AZ4,Dados!AZ$130*Dados!AZ36)</f>
        <v>42323.734486330264</v>
      </c>
      <c r="BA133" s="15">
        <f>IF(BI!$B$2=1,Dados!BA$130*Dados!BA4,Dados!BA$130*Dados!BA36)</f>
        <v>47188.593063442277</v>
      </c>
      <c r="BB133" s="15">
        <f>IF(BI!$B$2=1,Dados!BB$130*Dados!BB4,Dados!BB$130*Dados!BB36)</f>
        <v>48323.206386701109</v>
      </c>
      <c r="BC133" s="15">
        <f>IF(BI!$B$2=1,Dados!BC$130*Dados!BC4,Dados!BC$130*Dados!BC36)</f>
        <v>47763.997485716565</v>
      </c>
      <c r="BD133" s="15">
        <f>IF(BI!$B$2=1,Dados!BD$130*Dados!BD4,Dados!BD$130*Dados!BD36)</f>
        <v>0</v>
      </c>
      <c r="BF133" s="15">
        <f>SUMIFS(Produção!G:G,Produção!$A:$A,"&gt;="&amp;BF33,Produção!$A:$A,"&lt;="&amp;EOMONTH($BF33,0))</f>
        <v>0</v>
      </c>
      <c r="BG133" s="15">
        <f>SUMIFS(Produção!G:G,Produção!$A:$A,"&gt;="&amp;BG33,Produção!$A:$A,"&lt;="&amp;EOMONTH($BG33,0))</f>
        <v>0</v>
      </c>
      <c r="BH133" s="15">
        <f>SUMIFS(Produção!G:G,Produção!$A:$A,"&gt;="&amp;BH33,Produção!$A:$A,"&lt;="&amp;EOMONTH($BH33,0))</f>
        <v>0</v>
      </c>
      <c r="BI133" s="15">
        <f>SUMIFS(Produção!G:G,Produção!$A:$A,"&gt;="&amp;BI33,Produção!$A:$A,"&lt;="&amp;EOMONTH($BI33,0))</f>
        <v>0</v>
      </c>
      <c r="BJ133" s="15">
        <f>SUMIFS(Produção!G:G,Produção!$A:$A,"&gt;="&amp;BJ33,Produção!$A:$A,"&lt;="&amp;EOMONTH($BJ33,0))</f>
        <v>0</v>
      </c>
      <c r="BK133" s="15">
        <f>SUMIFS(Produção!G:G,Produção!$A:$A,"&gt;="&amp;BK33,Produção!$A:$A,"&lt;="&amp;EOMONTH($BK33,0))</f>
        <v>0</v>
      </c>
      <c r="BL133" s="15">
        <f>SUMIFS(Produção!G:G,Produção!$A:$A,"&gt;="&amp;BL33,Produção!$A:$A,"&lt;="&amp;EOMONTH($BL33,0))</f>
        <v>0</v>
      </c>
      <c r="BM133" s="15">
        <f>SUMIFS(Produção!G:G,Produção!$A:$A,"&gt;="&amp;BM33,Produção!$A:$A,"&lt;="&amp;EOMONTH($BM33,0))</f>
        <v>0</v>
      </c>
      <c r="BN133" s="15">
        <f>SUMIFS(Produção!G:G,Produção!$A:$A,"&gt;="&amp;BN33,Produção!$A:$A,"&lt;="&amp;EOMONTH($BN33,0))</f>
        <v>0</v>
      </c>
      <c r="BO133" s="15">
        <f>SUMIFS(Produção!G:G,Produção!$A:$A,"&gt;="&amp;BO33,Produção!$A:$A,"&lt;="&amp;EOMONTH($BO33,0))</f>
        <v>0</v>
      </c>
      <c r="BP133" s="15">
        <f>SUMIFS(Produção!G:G,Produção!$A:$A,"&gt;="&amp;BP33,Produção!$A:$A,"&lt;="&amp;EOMONTH($BP33,0))</f>
        <v>0</v>
      </c>
      <c r="BQ133" s="15">
        <f>SUMIFS(Produção!G:G,Produção!$A:$A,"&gt;="&amp;BQ33,Produção!$A:$A,"&lt;="&amp;EOMONTH($BQ33,0))</f>
        <v>0</v>
      </c>
      <c r="BT133" s="21"/>
    </row>
    <row r="134" spans="1:72" outlineLevel="1" x14ac:dyDescent="0.15">
      <c r="A134" s="12" t="s">
        <v>113</v>
      </c>
      <c r="B134" s="14" t="str">
        <f>OvoTotal!M2</f>
        <v>SJ F1 B 322 R</v>
      </c>
      <c r="C134" s="15">
        <f>IF(BI!$B$2=1,Dados!C$130*Dados!C5,Dados!C$130*Dados!C37)</f>
        <v>0</v>
      </c>
      <c r="D134" s="15">
        <f>IF(BI!$B$2=1,Dados!D$130*Dados!D5,Dados!D$130*Dados!D37)</f>
        <v>0</v>
      </c>
      <c r="E134" s="15">
        <f>IF(BI!$B$2=1,Dados!E$130*Dados!E5,Dados!E$130*Dados!E37)</f>
        <v>0</v>
      </c>
      <c r="F134" s="15">
        <f>IF(BI!$B$2=1,Dados!F$130*Dados!F5,Dados!F$130*Dados!F37)</f>
        <v>0</v>
      </c>
      <c r="G134" s="15">
        <f>IF(BI!$B$2=1,Dados!G$130*Dados!G5,Dados!G$130*Dados!G37)</f>
        <v>0</v>
      </c>
      <c r="H134" s="15">
        <f>IF(BI!$B$2=1,Dados!H$130*Dados!H5,Dados!H$130*Dados!H37)</f>
        <v>0</v>
      </c>
      <c r="I134" s="15">
        <f>IF(BI!$B$2=1,Dados!I$130*Dados!I5,Dados!I$130*Dados!I37)</f>
        <v>0</v>
      </c>
      <c r="J134" s="15">
        <f>IF(BI!$B$2=1,Dados!J$130*Dados!J5,Dados!J$130*Dados!J37)</f>
        <v>0</v>
      </c>
      <c r="K134" s="15">
        <f>IF(BI!$B$2=1,Dados!K$130*Dados!K5,Dados!K$130*Dados!K37)</f>
        <v>0</v>
      </c>
      <c r="L134" s="15">
        <f>IF(BI!$B$2=1,Dados!L$130*Dados!L5,Dados!L$130*Dados!L37)</f>
        <v>0</v>
      </c>
      <c r="M134" s="15">
        <f>IF(BI!$B$2=1,Dados!M$130*Dados!M5,Dados!M$130*Dados!M37)</f>
        <v>0</v>
      </c>
      <c r="N134" s="15">
        <f>IF(BI!$B$2=1,Dados!N$130*Dados!N5,Dados!N$130*Dados!N37)</f>
        <v>0</v>
      </c>
      <c r="O134" s="15">
        <f>IF(BI!$B$2=1,Dados!O$130*Dados!O5,Dados!O$130*Dados!O37)</f>
        <v>0</v>
      </c>
      <c r="P134" s="15">
        <f>IF(BI!$B$2=1,Dados!P$130*Dados!P5,Dados!P$130*Dados!P37)</f>
        <v>0</v>
      </c>
      <c r="Q134" s="15">
        <f>IF(BI!$B$2=1,Dados!Q$130*Dados!Q5,Dados!Q$130*Dados!Q37)</f>
        <v>0</v>
      </c>
      <c r="R134" s="15">
        <f>IF(BI!$B$2=1,Dados!R$130*Dados!R5,Dados!R$130*Dados!R37)</f>
        <v>0</v>
      </c>
      <c r="S134" s="15">
        <f>IF(BI!$B$2=1,Dados!S$130*Dados!S5,Dados!S$130*Dados!S37)</f>
        <v>0</v>
      </c>
      <c r="T134" s="15">
        <f>IF(BI!$B$2=1,Dados!T$130*Dados!T5,Dados!T$130*Dados!T37)</f>
        <v>0</v>
      </c>
      <c r="U134" s="15">
        <f>IF(BI!$B$2=1,Dados!U$130*Dados!U5,Dados!U$130*Dados!U37)</f>
        <v>0</v>
      </c>
      <c r="V134" s="15">
        <f>IF(BI!$B$2=1,Dados!V$130*Dados!V5,Dados!V$130*Dados!V37)</f>
        <v>0</v>
      </c>
      <c r="W134" s="15">
        <f>IF(BI!$B$2=1,Dados!W$130*Dados!W5,Dados!W$130*Dados!W37)</f>
        <v>0</v>
      </c>
      <c r="X134" s="15">
        <f>IF(BI!$B$2=1,Dados!X$130*Dados!X5,Dados!X$130*Dados!X37)</f>
        <v>0</v>
      </c>
      <c r="Y134" s="15">
        <f>IF(BI!$B$2=1,Dados!Y$130*Dados!Y5,Dados!Y$130*Dados!Y37)</f>
        <v>0</v>
      </c>
      <c r="Z134" s="15">
        <f>IF(BI!$B$2=1,Dados!Z$130*Dados!Z5,Dados!Z$130*Dados!Z37)</f>
        <v>0</v>
      </c>
      <c r="AA134" s="15">
        <f>IF(BI!$B$2=1,Dados!AA$130*Dados!AA5,Dados!AA$130*Dados!AA37)</f>
        <v>0</v>
      </c>
      <c r="AB134" s="15">
        <f>IF(BI!$B$2=1,Dados!AB$130*Dados!AB5,Dados!AB$130*Dados!AB37)</f>
        <v>0</v>
      </c>
      <c r="AC134" s="15">
        <f>IF(BI!$B$2=1,Dados!AC$130*Dados!AC5,Dados!AC$130*Dados!AC37)</f>
        <v>0</v>
      </c>
      <c r="AD134" s="15">
        <f>IF(BI!$B$2=1,Dados!AD$130*Dados!AD5,Dados!AD$130*Dados!AD37)</f>
        <v>0</v>
      </c>
      <c r="AE134" s="15">
        <f>IF(BI!$B$2=1,Dados!AE$130*Dados!AE5,Dados!AE$130*Dados!AE37)</f>
        <v>0</v>
      </c>
      <c r="AF134" s="15">
        <f>IF(BI!$B$2=1,Dados!AF$130*Dados!AF5,Dados!AF$130*Dados!AF37)</f>
        <v>0</v>
      </c>
      <c r="AG134" s="15">
        <f>IF(BI!$B$2=1,Dados!AG$130*Dados!AG5,Dados!AG$130*Dados!AG37)</f>
        <v>0</v>
      </c>
      <c r="AH134" s="15">
        <f>IF(BI!$B$2=1,Dados!AH$130*Dados!AH5,Dados!AH$130*Dados!AH37)</f>
        <v>0</v>
      </c>
      <c r="AI134" s="15">
        <f>IF(BI!$B$2=1,Dados!AI$130*Dados!AI5,Dados!AI$130*Dados!AI37)</f>
        <v>0</v>
      </c>
      <c r="AJ134" s="15">
        <f>IF(BI!$B$2=1,Dados!AJ$130*Dados!AJ5,Dados!AJ$130*Dados!AJ37)</f>
        <v>0</v>
      </c>
      <c r="AK134" s="15">
        <f>IF(BI!$B$2=1,Dados!AK$130*Dados!AK5,Dados!AK$130*Dados!AK37)</f>
        <v>0</v>
      </c>
      <c r="AL134" s="15">
        <f>IF(BI!$B$2=1,Dados!AL$130*Dados!AL5,Dados!AL$130*Dados!AL37)</f>
        <v>0</v>
      </c>
      <c r="AM134" s="15">
        <f>IF(BI!$B$2=1,Dados!AM$130*Dados!AM5,Dados!AM$130*Dados!AM37)</f>
        <v>0</v>
      </c>
      <c r="AN134" s="15">
        <f>IF(BI!$B$2=1,Dados!AN$130*Dados!AN5,Dados!AN$130*Dados!AN37)</f>
        <v>0</v>
      </c>
      <c r="AO134" s="15">
        <f>IF(BI!$B$2=1,Dados!AO$130*Dados!AO5,Dados!AO$130*Dados!AO37)</f>
        <v>0</v>
      </c>
      <c r="AP134" s="15">
        <f>IF(BI!$B$2=1,Dados!AP$130*Dados!AP5,Dados!AP$130*Dados!AP37)</f>
        <v>0</v>
      </c>
      <c r="AQ134" s="15">
        <f>IF(BI!$B$2=1,Dados!AQ$130*Dados!AQ5,Dados!AQ$130*Dados!AQ37)</f>
        <v>0</v>
      </c>
      <c r="AR134" s="15">
        <f>IF(BI!$B$2=1,Dados!AR$130*Dados!AR5,Dados!AR$130*Dados!AR37)</f>
        <v>0</v>
      </c>
      <c r="AS134" s="15">
        <f>IF(BI!$B$2=1,Dados!AS$130*Dados!AS5,Dados!AS$130*Dados!AS37)</f>
        <v>0</v>
      </c>
      <c r="AT134" s="15">
        <f>IF(BI!$B$2=1,Dados!AT$130*Dados!AT5,Dados!AT$130*Dados!AT37)</f>
        <v>0</v>
      </c>
      <c r="AU134" s="15">
        <f>IF(BI!$B$2=1,Dados!AU$130*Dados!AU5,Dados!AU$130*Dados!AU37)</f>
        <v>0</v>
      </c>
      <c r="AV134" s="15">
        <f>IF(BI!$B$2=1,Dados!AV$130*Dados!AV5,Dados!AV$130*Dados!AV37)</f>
        <v>0</v>
      </c>
      <c r="AW134" s="15">
        <f>IF(BI!$B$2=1,Dados!AW$130*Dados!AW5,Dados!AW$130*Dados!AW37)</f>
        <v>3064.6875682529526</v>
      </c>
      <c r="AX134" s="15">
        <f>IF(BI!$B$2=1,Dados!AX$130*Dados!AX5,Dados!AX$130*Dados!AX37)</f>
        <v>8269.0923353779181</v>
      </c>
      <c r="AY134" s="15">
        <f>IF(BI!$B$2=1,Dados!AY$130*Dados!AY5,Dados!AY$130*Dados!AY37)</f>
        <v>19149.909801168713</v>
      </c>
      <c r="AZ134" s="15">
        <f>IF(BI!$B$2=1,Dados!AZ$130*Dados!AZ5,Dados!AZ$130*Dados!AZ37)</f>
        <v>32873.610249974561</v>
      </c>
      <c r="BA134" s="15">
        <f>IF(BI!$B$2=1,Dados!BA$130*Dados!BA5,Dados!BA$130*Dados!BA37)</f>
        <v>42323.734486330264</v>
      </c>
      <c r="BB134" s="15">
        <f>IF(BI!$B$2=1,Dados!BB$130*Dados!BB5,Dados!BB$130*Dados!BB37)</f>
        <v>47188.593063442277</v>
      </c>
      <c r="BC134" s="15">
        <f>IF(BI!$B$2=1,Dados!BC$130*Dados!BC5,Dados!BC$130*Dados!BC37)</f>
        <v>48323.206386701109</v>
      </c>
      <c r="BD134" s="15">
        <f>IF(BI!$B$2=1,Dados!BD$130*Dados!BD5,Dados!BD$130*Dados!BD37)</f>
        <v>0</v>
      </c>
      <c r="BF134" s="15">
        <f>SUMIFS(Produção!H:H,Produção!$A:$A,"&gt;="&amp;BF33,Produção!$A:$A,"&lt;="&amp;EOMONTH($BF33,0))</f>
        <v>0</v>
      </c>
      <c r="BG134" s="15">
        <f>SUMIFS(Produção!H:H,Produção!$A:$A,"&gt;="&amp;BG33,Produção!$A:$A,"&lt;="&amp;EOMONTH($BG33,0))</f>
        <v>0</v>
      </c>
      <c r="BH134" s="15">
        <f>SUMIFS(Produção!H:H,Produção!$A:$A,"&gt;="&amp;BH33,Produção!$A:$A,"&lt;="&amp;EOMONTH($BH33,0))</f>
        <v>0</v>
      </c>
      <c r="BI134" s="15">
        <f>SUMIFS(Produção!H:H,Produção!$A:$A,"&gt;="&amp;BI33,Produção!$A:$A,"&lt;="&amp;EOMONTH($BI33,0))</f>
        <v>0</v>
      </c>
      <c r="BJ134" s="15">
        <f>SUMIFS(Produção!H:H,Produção!$A:$A,"&gt;="&amp;BJ33,Produção!$A:$A,"&lt;="&amp;EOMONTH($BJ33,0))</f>
        <v>0</v>
      </c>
      <c r="BK134" s="15">
        <f>SUMIFS(Produção!H:H,Produção!$A:$A,"&gt;="&amp;BK33,Produção!$A:$A,"&lt;="&amp;EOMONTH($BK33,0))</f>
        <v>0</v>
      </c>
      <c r="BL134" s="15">
        <f>SUMIFS(Produção!H:H,Produção!$A:$A,"&gt;="&amp;BL33,Produção!$A:$A,"&lt;="&amp;EOMONTH($BL33,0))</f>
        <v>0</v>
      </c>
      <c r="BM134" s="15">
        <f>SUMIFS(Produção!H:H,Produção!$A:$A,"&gt;="&amp;BM33,Produção!$A:$A,"&lt;="&amp;EOMONTH($BM33,0))</f>
        <v>0</v>
      </c>
      <c r="BN134" s="15">
        <f>SUMIFS(Produção!H:H,Produção!$A:$A,"&gt;="&amp;BN33,Produção!$A:$A,"&lt;="&amp;EOMONTH($BN33,0))</f>
        <v>0</v>
      </c>
      <c r="BO134" s="15">
        <f>SUMIFS(Produção!H:H,Produção!$A:$A,"&gt;="&amp;BO33,Produção!$A:$A,"&lt;="&amp;EOMONTH($BO33,0))</f>
        <v>0</v>
      </c>
      <c r="BP134" s="15">
        <f>SUMIFS(Produção!H:H,Produção!$A:$A,"&gt;="&amp;BP33,Produção!$A:$A,"&lt;="&amp;EOMONTH($BP33,0))</f>
        <v>0</v>
      </c>
      <c r="BQ134" s="15">
        <f>SUMIFS(Produção!H:H,Produção!$A:$A,"&gt;="&amp;BQ33,Produção!$A:$A,"&lt;="&amp;EOMONTH($BQ33,0))</f>
        <v>0</v>
      </c>
    </row>
    <row r="135" spans="1:72" outlineLevel="1" x14ac:dyDescent="0.15">
      <c r="A135" s="12" t="s">
        <v>113</v>
      </c>
      <c r="B135" s="14" t="str">
        <f>OvoTotal!N2</f>
        <v>SJ F2 A 421 R</v>
      </c>
      <c r="C135" s="15">
        <f>IF(BI!$B$2=1,Dados!C$130*Dados!C6,Dados!C$130*Dados!C38)</f>
        <v>3493.4606003873837</v>
      </c>
      <c r="D135" s="15">
        <f>IF(BI!$B$2=1,Dados!D$130*Dados!D6,Dados!D$130*Dados!D38)</f>
        <v>29592.790738146916</v>
      </c>
      <c r="E135" s="15">
        <f>IF(BI!$B$2=1,Dados!E$130*Dados!E6,Dados!E$130*Dados!E38)</f>
        <v>39344.900872577375</v>
      </c>
      <c r="F135" s="15">
        <f>IF(BI!$B$2=1,Dados!F$130*Dados!F6,Dados!F$130*Dados!F38)</f>
        <v>44505.543190232478</v>
      </c>
      <c r="G135" s="15">
        <f>IF(BI!$B$2=1,Dados!G$130*Dados!G6,Dados!G$130*Dados!G38)</f>
        <v>46078.713741584739</v>
      </c>
      <c r="H135" s="15">
        <f>IF(BI!$B$2=1,Dados!H$130*Dados!H6,Dados!H$130*Dados!H38)</f>
        <v>45580.191694874273</v>
      </c>
      <c r="I135" s="15">
        <f>IF(BI!$B$2=1,Dados!I$130*Dados!I6,Dados!I$130*Dados!I38)</f>
        <v>45045.621975479524</v>
      </c>
      <c r="J135" s="15">
        <f>IF(BI!$B$2=1,Dados!J$130*Dados!J6,Dados!J$130*Dados!J38)</f>
        <v>44544.998241682966</v>
      </c>
      <c r="K135" s="15">
        <f>IF(BI!$B$2=1,Dados!K$130*Dados!K6,Dados!K$130*Dados!K38)</f>
        <v>43913.023443667873</v>
      </c>
      <c r="L135" s="15">
        <f>IF(BI!$B$2=1,Dados!L$130*Dados!L6,Dados!L$130*Dados!L38)</f>
        <v>43283.508761603291</v>
      </c>
      <c r="M135" s="15">
        <f>IF(BI!$B$2=1,Dados!M$130*Dados!M6,Dados!M$130*Dados!M38)</f>
        <v>42656.446645246942</v>
      </c>
      <c r="N135" s="15">
        <f>IF(BI!$B$2=1,Dados!N$130*Dados!N6,Dados!N$130*Dados!N38)</f>
        <v>42031.829565228465</v>
      </c>
      <c r="O135" s="15">
        <f>IF(BI!$B$2=1,Dados!O$130*Dados!O6,Dados!O$130*Dados!O38)</f>
        <v>41409.650012995022</v>
      </c>
      <c r="P135" s="15">
        <f>IF(BI!$B$2=1,Dados!P$130*Dados!P6,Dados!P$130*Dados!P38)</f>
        <v>40789.90050075711</v>
      </c>
      <c r="Q135" s="15">
        <f>IF(BI!$B$2=1,Dados!Q$130*Dados!Q6,Dados!Q$130*Dados!Q38)</f>
        <v>40172.57356143435</v>
      </c>
      <c r="R135" s="15">
        <f>IF(BI!$B$2=1,Dados!R$130*Dados!R6,Dados!R$130*Dados!R38)</f>
        <v>39470.995763904153</v>
      </c>
      <c r="S135" s="15">
        <f>IF(BI!$B$2=1,Dados!S$130*Dados!S6,Dados!S$130*Dados!S38)</f>
        <v>38744.409401195655</v>
      </c>
      <c r="T135" s="15">
        <f>IF(BI!$B$2=1,Dados!T$130*Dados!T6,Dados!T$130*Dados!T38)</f>
        <v>38137.450449454038</v>
      </c>
      <c r="U135" s="15">
        <f>IF(BI!$B$2=1,Dados!U$130*Dados!U6,Dados!U$130*Dados!U38)</f>
        <v>37532.87207372961</v>
      </c>
      <c r="V135" s="15">
        <f>IF(BI!$B$2=1,Dados!V$130*Dados!V6,Dados!V$130*Dados!V38)</f>
        <v>36930.666947641432</v>
      </c>
      <c r="W135" s="15">
        <f>IF(BI!$B$2=1,Dados!W$130*Dados!W6,Dados!W$130*Dados!W38)</f>
        <v>36330.827765090806</v>
      </c>
      <c r="X135" s="15">
        <f>IF(BI!$B$2=1,Dados!X$130*Dados!X6,Dados!X$130*Dados!X38)</f>
        <v>35733.347240208401</v>
      </c>
      <c r="Y135" s="15">
        <f>IF(BI!$B$2=1,Dados!Y$130*Dados!Y6,Dados!Y$130*Dados!Y38)</f>
        <v>35138.218107301444</v>
      </c>
      <c r="Z135" s="15">
        <f>IF(BI!$B$2=1,Dados!Z$130*Dados!Z6,Dados!Z$130*Dados!Z38)</f>
        <v>34545.433120801135</v>
      </c>
      <c r="AA135" s="15">
        <f>IF(BI!$B$2=1,Dados!AA$130*Dados!AA6,Dados!AA$130*Dados!AA38)</f>
        <v>33954.985055210083</v>
      </c>
      <c r="AB135" s="15">
        <f>IF(BI!$B$2=1,Dados!AB$130*Dados!AB6,Dados!AB$130*Dados!AB38)</f>
        <v>33366.866705050023</v>
      </c>
      <c r="AC135" s="15">
        <f>IF(BI!$B$2=1,Dados!AC$130*Dados!AC6,Dados!AC$130*Dados!AC38)</f>
        <v>33247.894349022041</v>
      </c>
      <c r="AD135" s="15">
        <f>IF(BI!$B$2=1,Dados!AD$130*Dados!AD6,Dados!AD$130*Dados!AD38)</f>
        <v>33807.46995033641</v>
      </c>
      <c r="AE135" s="15">
        <f>IF(BI!$B$2=1,Dados!AE$130*Dados!AE6,Dados!AE$130*Dados!AE38)</f>
        <v>33197.239101141204</v>
      </c>
      <c r="AF135" s="15">
        <f>IF(BI!$B$2=1,Dados!AF$130*Dados!AF6,Dados!AF$130*Dados!AF38)</f>
        <v>32517.78317406663</v>
      </c>
      <c r="AG135" s="15">
        <f>IF(BI!$B$2=1,Dados!AG$130*Dados!AG6,Dados!AG$130*Dados!AG38)</f>
        <v>31818.298080672903</v>
      </c>
      <c r="AH135" s="15">
        <f>IF(BI!$B$2=1,Dados!AH$130*Dados!AH6,Dados!AH$130*Dados!AH38)</f>
        <v>31218.417686704262</v>
      </c>
      <c r="AI135" s="15">
        <f>IF(BI!$B$2=1,Dados!AI$130*Dados!AI6,Dados!AI$130*Dados!AI38)</f>
        <v>30485.656987915125</v>
      </c>
      <c r="AJ135" s="15">
        <f>IF(BI!$B$2=1,Dados!AJ$130*Dados!AJ6,Dados!AJ$130*Dados!AJ38)</f>
        <v>29713.025117119454</v>
      </c>
      <c r="AK135" s="15">
        <f>IF(BI!$B$2=1,Dados!AK$130*Dados!AK6,Dados!AK$130*Dados!AK38)</f>
        <v>29126.441489442986</v>
      </c>
      <c r="AL135" s="15">
        <f>IF(BI!$B$2=1,Dados!AL$130*Dados!AL6,Dados!AL$130*Dados!AL38)</f>
        <v>28542.192683937177</v>
      </c>
      <c r="AM135" s="15">
        <f>IF(BI!$B$2=1,Dados!AM$130*Dados!AM6,Dados!AM$130*Dados!AM38)</f>
        <v>27960.27147654448</v>
      </c>
      <c r="AN135" s="15">
        <f>IF(BI!$B$2=1,Dados!AN$130*Dados!AN6,Dados!AN$130*Dados!AN38)</f>
        <v>27380.670663261535</v>
      </c>
      <c r="AO135" s="15">
        <f>IF(BI!$B$2=1,Dados!AO$130*Dados!AO6,Dados!AO$130*Dados!AO38)</f>
        <v>26803.383060086871</v>
      </c>
      <c r="AP135" s="15">
        <f>IF(BI!$B$2=1,Dados!AP$130*Dados!AP6,Dados!AP$130*Dados!AP38)</f>
        <v>26006.261677908435</v>
      </c>
      <c r="AQ135" s="15">
        <f>IF(BI!$B$2=1,Dados!AQ$130*Dados!AQ6,Dados!AQ$130*Dados!AQ38)</f>
        <v>14497.873536602701</v>
      </c>
      <c r="AR135" s="15">
        <f>IF(BI!$B$2=1,Dados!AR$130*Dados!AR6,Dados!AR$130*Dados!AR38)</f>
        <v>0</v>
      </c>
      <c r="AS135" s="15">
        <f>IF(BI!$B$2=1,Dados!AS$130*Dados!AS6,Dados!AS$130*Dados!AS38)</f>
        <v>0</v>
      </c>
      <c r="AT135" s="15">
        <f>IF(BI!$B$2=1,Dados!AT$130*Dados!AT6,Dados!AT$130*Dados!AT38)</f>
        <v>0</v>
      </c>
      <c r="AU135" s="15">
        <f>IF(BI!$B$2=1,Dados!AU$130*Dados!AU6,Dados!AU$130*Dados!AU38)</f>
        <v>0</v>
      </c>
      <c r="AV135" s="15">
        <f>IF(BI!$B$2=1,Dados!AV$130*Dados!AV6,Dados!AV$130*Dados!AV38)</f>
        <v>0</v>
      </c>
      <c r="AW135" s="15">
        <f>IF(BI!$B$2=1,Dados!AW$130*Dados!AW6,Dados!AW$130*Dados!AW38)</f>
        <v>0</v>
      </c>
      <c r="AX135" s="15">
        <f>IF(BI!$B$2=1,Dados!AX$130*Dados!AX6,Dados!AX$130*Dados!AX38)</f>
        <v>0</v>
      </c>
      <c r="AY135" s="15">
        <f>IF(BI!$B$2=1,Dados!AY$130*Dados!AY6,Dados!AY$130*Dados!AY38)</f>
        <v>0</v>
      </c>
      <c r="AZ135" s="15">
        <f>IF(BI!$B$2=1,Dados!AZ$130*Dados!AZ6,Dados!AZ$130*Dados!AZ38)</f>
        <v>0</v>
      </c>
      <c r="BA135" s="15">
        <f>IF(BI!$B$2=1,Dados!BA$130*Dados!BA6,Dados!BA$130*Dados!BA38)</f>
        <v>0</v>
      </c>
      <c r="BB135" s="15">
        <f>IF(BI!$B$2=1,Dados!BB$130*Dados!BB6,Dados!BB$130*Dados!BB38)</f>
        <v>0</v>
      </c>
      <c r="BC135" s="15">
        <f>IF(BI!$B$2=1,Dados!BC$130*Dados!BC6,Dados!BC$130*Dados!BC38)</f>
        <v>0</v>
      </c>
      <c r="BD135" s="15">
        <f>IF(BI!$B$2=1,Dados!BD$130*Dados!BD6,Dados!BD$130*Dados!BD38)</f>
        <v>0</v>
      </c>
      <c r="BF135" s="15">
        <f>SUMIFS(Produção!I:I,Produção!$A:$A,"&gt;="&amp;BF33,Produção!$A:$A,"&lt;="&amp;EOMONTH($BF33,0))</f>
        <v>0</v>
      </c>
      <c r="BG135" s="15">
        <f>SUMIFS(Produção!I:I,Produção!$A:$A,"&gt;="&amp;BG33,Produção!$A:$A,"&lt;="&amp;EOMONTH($BG33,0))</f>
        <v>0</v>
      </c>
      <c r="BH135" s="15">
        <f>SUMIFS(Produção!I:I,Produção!$A:$A,"&gt;="&amp;BH33,Produção!$A:$A,"&lt;="&amp;EOMONTH($BH33,0))</f>
        <v>0</v>
      </c>
      <c r="BI135" s="15">
        <f>SUMIFS(Produção!I:I,Produção!$A:$A,"&gt;="&amp;BI33,Produção!$A:$A,"&lt;="&amp;EOMONTH($BI33,0))</f>
        <v>0</v>
      </c>
      <c r="BJ135" s="15">
        <f>SUMIFS(Produção!I:I,Produção!$A:$A,"&gt;="&amp;BJ33,Produção!$A:$A,"&lt;="&amp;EOMONTH($BJ33,0))</f>
        <v>0</v>
      </c>
      <c r="BK135" s="15">
        <f>SUMIFS(Produção!I:I,Produção!$A:$A,"&gt;="&amp;BK33,Produção!$A:$A,"&lt;="&amp;EOMONTH($BK33,0))</f>
        <v>0</v>
      </c>
      <c r="BL135" s="15">
        <f>SUMIFS(Produção!I:I,Produção!$A:$A,"&gt;="&amp;BL33,Produção!$A:$A,"&lt;="&amp;EOMONTH($BL33,0))</f>
        <v>0</v>
      </c>
      <c r="BM135" s="15">
        <f>SUMIFS(Produção!I:I,Produção!$A:$A,"&gt;="&amp;BM33,Produção!$A:$A,"&lt;="&amp;EOMONTH($BM33,0))</f>
        <v>0</v>
      </c>
      <c r="BN135" s="15">
        <f>SUMIFS(Produção!I:I,Produção!$A:$A,"&gt;="&amp;BN33,Produção!$A:$A,"&lt;="&amp;EOMONTH($BN33,0))</f>
        <v>0</v>
      </c>
      <c r="BO135" s="15">
        <f>SUMIFS(Produção!I:I,Produção!$A:$A,"&gt;="&amp;BO33,Produção!$A:$A,"&lt;="&amp;EOMONTH($BO33,0))</f>
        <v>0</v>
      </c>
      <c r="BP135" s="15">
        <f>SUMIFS(Produção!I:I,Produção!$A:$A,"&gt;="&amp;BP33,Produção!$A:$A,"&lt;="&amp;EOMONTH($BP33,0))</f>
        <v>0</v>
      </c>
      <c r="BQ135" s="15">
        <f>SUMIFS(Produção!I:I,Produção!$A:$A,"&gt;="&amp;BQ33,Produção!$A:$A,"&lt;="&amp;EOMONTH($BQ33,0))</f>
        <v>0</v>
      </c>
    </row>
    <row r="136" spans="1:72" outlineLevel="1" x14ac:dyDescent="0.15">
      <c r="A136" s="12" t="s">
        <v>113</v>
      </c>
      <c r="B136" s="14" t="str">
        <f>OvoTotal!O2</f>
        <v>SJ F2 B 521 R</v>
      </c>
      <c r="C136" s="15">
        <f>IF(BI!$B$2=1,Dados!C$130*Dados!C7,Dados!C$130*Dados!C39)</f>
        <v>728.15888471692335</v>
      </c>
      <c r="D136" s="15">
        <f>IF(BI!$B$2=1,Dados!D$130*Dados!D7,Dados!D$130*Dados!D39)</f>
        <v>9951.3709038187189</v>
      </c>
      <c r="E136" s="15">
        <f>IF(BI!$B$2=1,Dados!E$130*Dados!E7,Dados!E$130*Dados!E39)</f>
        <v>24445.043305309617</v>
      </c>
      <c r="F136" s="15">
        <f>IF(BI!$B$2=1,Dados!F$130*Dados!F7,Dados!F$130*Dados!F39)</f>
        <v>36452.909489324506</v>
      </c>
      <c r="G136" s="15">
        <f>IF(BI!$B$2=1,Dados!G$130*Dados!G7,Dados!G$130*Dados!G39)</f>
        <v>43196.834509052875</v>
      </c>
      <c r="H136" s="15">
        <f>IF(BI!$B$2=1,Dados!H$130*Dados!H7,Dados!H$130*Dados!H39)</f>
        <v>46248.65315196172</v>
      </c>
      <c r="I136" s="15">
        <f>IF(BI!$B$2=1,Dados!I$130*Dados!I7,Dados!I$130*Dados!I39)</f>
        <v>45852.36613391737</v>
      </c>
      <c r="J136" s="15">
        <f>IF(BI!$B$2=1,Dados!J$130*Dados!J7,Dados!J$130*Dados!J39)</f>
        <v>45217.674059859826</v>
      </c>
      <c r="K136" s="15">
        <f>IF(BI!$B$2=1,Dados!K$130*Dados!K7,Dados!K$130*Dados!K39)</f>
        <v>44816.460431331085</v>
      </c>
      <c r="L136" s="15">
        <f>IF(BI!$B$2=1,Dados!L$130*Dados!L7,Dados!L$130*Dados!L39)</f>
        <v>44183.429273880327</v>
      </c>
      <c r="M136" s="15">
        <f>IF(BI!$B$2=1,Dados!M$130*Dados!M7,Dados!M$130*Dados!M39)</f>
        <v>43552.861473986311</v>
      </c>
      <c r="N136" s="15">
        <f>IF(BI!$B$2=1,Dados!N$130*Dados!N7,Dados!N$130*Dados!N39)</f>
        <v>42924.749472446252</v>
      </c>
      <c r="O136" s="15">
        <f>IF(BI!$B$2=1,Dados!O$130*Dados!O7,Dados!O$130*Dados!O39)</f>
        <v>42299.08573095264</v>
      </c>
      <c r="P136" s="15">
        <f>IF(BI!$B$2=1,Dados!P$130*Dados!P7,Dados!P$130*Dados!P39)</f>
        <v>41675.86273203876</v>
      </c>
      <c r="Q136" s="15">
        <f>IF(BI!$B$2=1,Dados!Q$130*Dados!Q7,Dados!Q$130*Dados!Q39)</f>
        <v>41055.07297902448</v>
      </c>
      <c r="R136" s="15">
        <f>IF(BI!$B$2=1,Dados!R$130*Dados!R7,Dados!R$130*Dados!R39)</f>
        <v>40436.708995961955</v>
      </c>
      <c r="S136" s="15">
        <f>IF(BI!$B$2=1,Dados!S$130*Dados!S7,Dados!S$130*Dados!S39)</f>
        <v>39820.763327581706</v>
      </c>
      <c r="T136" s="15">
        <f>IF(BI!$B$2=1,Dados!T$130*Dados!T7,Dados!T$130*Dados!T39)</f>
        <v>39005.129423056962</v>
      </c>
      <c r="U136" s="15">
        <f>IF(BI!$B$2=1,Dados!U$130*Dados!U7,Dados!U$130*Dados!U39)</f>
        <v>38397.148262132148</v>
      </c>
      <c r="V136" s="15">
        <f>IF(BI!$B$2=1,Dados!V$130*Dados!V7,Dados!V$130*Dados!V39)</f>
        <v>37791.550822723904</v>
      </c>
      <c r="W136" s="15">
        <f>IF(BI!$B$2=1,Dados!W$130*Dados!W7,Dados!W$130*Dados!W39)</f>
        <v>37188.32976974397</v>
      </c>
      <c r="X136" s="15">
        <f>IF(BI!$B$2=1,Dados!X$130*Dados!X7,Dados!X$130*Dados!X39)</f>
        <v>36587.477788408985</v>
      </c>
      <c r="Y136" s="15">
        <f>IF(BI!$B$2=1,Dados!Y$130*Dados!Y7,Dados!Y$130*Dados!Y39)</f>
        <v>35988.987584187642</v>
      </c>
      <c r="Z136" s="15">
        <f>IF(BI!$B$2=1,Dados!Z$130*Dados!Z7,Dados!Z$130*Dados!Z39)</f>
        <v>35392.851882747746</v>
      </c>
      <c r="AA136" s="15">
        <f>IF(BI!$B$2=1,Dados!AA$130*Dados!AA7,Dados!AA$130*Dados!AA39)</f>
        <v>34799.063429903639</v>
      </c>
      <c r="AB136" s="15">
        <f>IF(BI!$B$2=1,Dados!AB$130*Dados!AB7,Dados!AB$130*Dados!AB39)</f>
        <v>34207.614991563576</v>
      </c>
      <c r="AC136" s="15">
        <f>IF(BI!$B$2=1,Dados!AC$130*Dados!AC7,Dados!AC$130*Dados!AC39)</f>
        <v>34097.248336132987</v>
      </c>
      <c r="AD136" s="15">
        <f>IF(BI!$B$2=1,Dados!AD$130*Dados!AD7,Dados!AD$130*Dados!AD39)</f>
        <v>34683.294788292958</v>
      </c>
      <c r="AE136" s="15">
        <f>IF(BI!$B$2=1,Dados!AE$130*Dados!AE7,Dados!AE$130*Dados!AE39)</f>
        <v>34069.59960910699</v>
      </c>
      <c r="AF136" s="15">
        <f>IF(BI!$B$2=1,Dados!AF$130*Dados!AF7,Dados!AF$130*Dados!AF39)</f>
        <v>33458.331271852345</v>
      </c>
      <c r="AG136" s="15">
        <f>IF(BI!$B$2=1,Dados!AG$130*Dados!AG7,Dados!AG$130*Dados!AG39)</f>
        <v>32849.482285402897</v>
      </c>
      <c r="AH136" s="15">
        <f>IF(BI!$B$2=1,Dados!AH$130*Dados!AH7,Dados!AH$130*Dados!AH39)</f>
        <v>32075.982769146998</v>
      </c>
      <c r="AI136" s="15">
        <f>IF(BI!$B$2=1,Dados!AI$130*Dados!AI7,Dados!AI$130*Dados!AI39)</f>
        <v>31475.079796937338</v>
      </c>
      <c r="AJ136" s="15">
        <f>IF(BI!$B$2=1,Dados!AJ$130*Dados!AJ7,Dados!AJ$130*Dados!AJ39)</f>
        <v>30876.561406861696</v>
      </c>
      <c r="AK136" s="15">
        <f>IF(BI!$B$2=1,Dados!AK$130*Dados!AK7,Dados!AK$130*Dados!AK39)</f>
        <v>29964.999184884757</v>
      </c>
      <c r="AL136" s="15">
        <f>IF(BI!$B$2=1,Dados!AL$130*Dados!AL7,Dados!AL$130*Dados!AL39)</f>
        <v>29377.412987441174</v>
      </c>
      <c r="AM136" s="15">
        <f>IF(BI!$B$2=1,Dados!AM$130*Dados!AM7,Dados!AM$130*Dados!AM39)</f>
        <v>28792.164713746464</v>
      </c>
      <c r="AN136" s="15">
        <f>IF(BI!$B$2=1,Dados!AN$130*Dados!AN7,Dados!AN$130*Dados!AN39)</f>
        <v>28209.247131133558</v>
      </c>
      <c r="AO136" s="15">
        <f>IF(BI!$B$2=1,Dados!AO$130*Dados!AO7,Dados!AO$130*Dados!AO39)</f>
        <v>27628.65302701214</v>
      </c>
      <c r="AP136" s="15">
        <f>IF(BI!$B$2=1,Dados!AP$130*Dados!AP7,Dados!AP$130*Dados!AP39)</f>
        <v>27050.375208816145</v>
      </c>
      <c r="AQ136" s="15">
        <f>IF(BI!$B$2=1,Dados!AQ$130*Dados!AQ7,Dados!AQ$130*Dados!AQ39)</f>
        <v>26474.406503951504</v>
      </c>
      <c r="AR136" s="159">
        <f>IF(BI!$B$2=1,Dados!AR$130*Dados!AR7,Dados!AR$130*Dados!AR39)+394000</f>
        <v>419382.72496454901</v>
      </c>
      <c r="AS136" s="15">
        <f>IF(BI!$B$2=1,Dados!AS$130*Dados!AS7,Dados!AS$130*Dados!AS39)</f>
        <v>0</v>
      </c>
      <c r="AT136" s="15">
        <f>IF(BI!$B$2=1,Dados!AT$130*Dados!AT7,Dados!AT$130*Dados!AT39)</f>
        <v>0</v>
      </c>
      <c r="AU136" s="15">
        <f>IF(BI!$B$2=1,Dados!AU$130*Dados!AU7,Dados!AU$130*Dados!AU39)</f>
        <v>0</v>
      </c>
      <c r="AV136" s="15">
        <f>IF(BI!$B$2=1,Dados!AV$130*Dados!AV7,Dados!AV$130*Dados!AV39)</f>
        <v>0</v>
      </c>
      <c r="AW136" s="15">
        <f>IF(BI!$B$2=1,Dados!AW$130*Dados!AW7,Dados!AW$130*Dados!AW39)</f>
        <v>0</v>
      </c>
      <c r="AX136" s="15">
        <f>IF(BI!$B$2=1,Dados!AX$130*Dados!AX7,Dados!AX$130*Dados!AX39)</f>
        <v>0</v>
      </c>
      <c r="AY136" s="15">
        <f>IF(BI!$B$2=1,Dados!AY$130*Dados!AY7,Dados!AY$130*Dados!AY39)</f>
        <v>0</v>
      </c>
      <c r="AZ136" s="15">
        <f>IF(BI!$B$2=1,Dados!AZ$130*Dados!AZ7,Dados!AZ$130*Dados!AZ39)</f>
        <v>0</v>
      </c>
      <c r="BA136" s="15">
        <f>IF(BI!$B$2=1,Dados!BA$130*Dados!BA7,Dados!BA$130*Dados!BA39)</f>
        <v>0</v>
      </c>
      <c r="BB136" s="15">
        <f>IF(BI!$B$2=1,Dados!BB$130*Dados!BB7,Dados!BB$130*Dados!BB39)</f>
        <v>0</v>
      </c>
      <c r="BC136" s="15">
        <f>IF(BI!$B$2=1,Dados!BC$130*Dados!BC7,Dados!BC$130*Dados!BC39)</f>
        <v>0</v>
      </c>
      <c r="BD136" s="15">
        <f>IF(BI!$B$2=1,Dados!BD$130*Dados!BD7,Dados!BD$130*Dados!BD39)</f>
        <v>0</v>
      </c>
      <c r="BF136" s="15">
        <f>SUMIFS(Produção!J:J,Produção!$A:$A,"&gt;="&amp;BF33,Produção!$A:$A,"&lt;="&amp;EOMONTH($BF33,0))</f>
        <v>0</v>
      </c>
      <c r="BG136" s="15">
        <f>SUMIFS(Produção!J:J,Produção!$A:$A,"&gt;="&amp;BG33,Produção!$A:$A,"&lt;="&amp;EOMONTH($BG33,0))</f>
        <v>0</v>
      </c>
      <c r="BH136" s="15">
        <f>SUMIFS(Produção!J:J,Produção!$A:$A,"&gt;="&amp;BH33,Produção!$A:$A,"&lt;="&amp;EOMONTH($BH33,0))</f>
        <v>0</v>
      </c>
      <c r="BI136" s="15">
        <f>SUMIFS(Produção!J:J,Produção!$A:$A,"&gt;="&amp;BI33,Produção!$A:$A,"&lt;="&amp;EOMONTH($BI33,0))</f>
        <v>0</v>
      </c>
      <c r="BJ136" s="15">
        <f>SUMIFS(Produção!J:J,Produção!$A:$A,"&gt;="&amp;BJ33,Produção!$A:$A,"&lt;="&amp;EOMONTH($BJ33,0))</f>
        <v>0</v>
      </c>
      <c r="BK136" s="15">
        <f>SUMIFS(Produção!J:J,Produção!$A:$A,"&gt;="&amp;BK33,Produção!$A:$A,"&lt;="&amp;EOMONTH($BK33,0))</f>
        <v>0</v>
      </c>
      <c r="BL136" s="15">
        <f>SUMIFS(Produção!J:J,Produção!$A:$A,"&gt;="&amp;BL33,Produção!$A:$A,"&lt;="&amp;EOMONTH($BL33,0))</f>
        <v>0</v>
      </c>
      <c r="BM136" s="15">
        <f>SUMIFS(Produção!J:J,Produção!$A:$A,"&gt;="&amp;BM33,Produção!$A:$A,"&lt;="&amp;EOMONTH($BM33,0))</f>
        <v>0</v>
      </c>
      <c r="BN136" s="15">
        <f>SUMIFS(Produção!J:J,Produção!$A:$A,"&gt;="&amp;BN33,Produção!$A:$A,"&lt;="&amp;EOMONTH($BN33,0))</f>
        <v>0</v>
      </c>
      <c r="BO136" s="15">
        <f>SUMIFS(Produção!J:J,Produção!$A:$A,"&gt;="&amp;BO33,Produção!$A:$A,"&lt;="&amp;EOMONTH($BO33,0))</f>
        <v>0</v>
      </c>
      <c r="BP136" s="15">
        <f>SUMIFS(Produção!J:J,Produção!$A:$A,"&gt;="&amp;BP33,Produção!$A:$A,"&lt;="&amp;EOMONTH($BP33,0))</f>
        <v>0</v>
      </c>
      <c r="BQ136" s="15">
        <f>SUMIFS(Produção!J:J,Produção!$A:$A,"&gt;="&amp;BQ33,Produção!$A:$A,"&lt;="&amp;EOMONTH($BQ33,0))</f>
        <v>0</v>
      </c>
    </row>
    <row r="137" spans="1:72" outlineLevel="1" x14ac:dyDescent="0.15">
      <c r="A137" s="12" t="s">
        <v>113</v>
      </c>
      <c r="B137" s="14" t="str">
        <f>OvoTotal!P2</f>
        <v>SJ F2 A 422 R</v>
      </c>
      <c r="C137" s="15">
        <f>IF(BI!$B$2=1,Dados!C$130*Dados!C8,Dados!C$130*Dados!C40)</f>
        <v>0</v>
      </c>
      <c r="D137" s="15">
        <f>IF(BI!$B$2=1,Dados!D$130*Dados!D8,Dados!D$130*Dados!D40)</f>
        <v>0</v>
      </c>
      <c r="E137" s="15">
        <f>IF(BI!$B$2=1,Dados!E$130*Dados!E8,Dados!E$130*Dados!E40)</f>
        <v>0</v>
      </c>
      <c r="F137" s="15">
        <f>IF(BI!$B$2=1,Dados!F$130*Dados!F8,Dados!F$130*Dados!F40)</f>
        <v>0</v>
      </c>
      <c r="G137" s="15">
        <f>IF(BI!$B$2=1,Dados!G$130*Dados!G8,Dados!G$130*Dados!G40)</f>
        <v>0</v>
      </c>
      <c r="H137" s="15">
        <f>IF(BI!$B$2=1,Dados!H$130*Dados!H8,Dados!H$130*Dados!H40)</f>
        <v>0</v>
      </c>
      <c r="I137" s="15">
        <f>IF(BI!$B$2=1,Dados!I$130*Dados!I8,Dados!I$130*Dados!I40)</f>
        <v>0</v>
      </c>
      <c r="J137" s="15">
        <f>IF(BI!$B$2=1,Dados!J$130*Dados!J8,Dados!J$130*Dados!J40)</f>
        <v>0</v>
      </c>
      <c r="K137" s="15">
        <f>IF(BI!$B$2=1,Dados!K$130*Dados!K8,Dados!K$130*Dados!K40)</f>
        <v>0</v>
      </c>
      <c r="L137" s="15">
        <f>IF(BI!$B$2=1,Dados!L$130*Dados!L8,Dados!L$130*Dados!L40)</f>
        <v>0</v>
      </c>
      <c r="M137" s="15">
        <f>IF(BI!$B$2=1,Dados!M$130*Dados!M8,Dados!M$130*Dados!M40)</f>
        <v>0</v>
      </c>
      <c r="N137" s="15">
        <f>IF(BI!$B$2=1,Dados!N$130*Dados!N8,Dados!N$130*Dados!N40)</f>
        <v>0</v>
      </c>
      <c r="O137" s="15">
        <f>IF(BI!$B$2=1,Dados!O$130*Dados!O8,Dados!O$130*Dados!O40)</f>
        <v>0</v>
      </c>
      <c r="P137" s="15">
        <f>IF(BI!$B$2=1,Dados!P$130*Dados!P8,Dados!P$130*Dados!P40)</f>
        <v>0</v>
      </c>
      <c r="Q137" s="15">
        <f>IF(BI!$B$2=1,Dados!Q$130*Dados!Q8,Dados!Q$130*Dados!Q40)</f>
        <v>0</v>
      </c>
      <c r="R137" s="15">
        <f>IF(BI!$B$2=1,Dados!R$130*Dados!R8,Dados!R$130*Dados!R40)</f>
        <v>0</v>
      </c>
      <c r="S137" s="15">
        <f>IF(BI!$B$2=1,Dados!S$130*Dados!S8,Dados!S$130*Dados!S40)</f>
        <v>0</v>
      </c>
      <c r="T137" s="15">
        <f>IF(BI!$B$2=1,Dados!T$130*Dados!T8,Dados!T$130*Dados!T40)</f>
        <v>0</v>
      </c>
      <c r="U137" s="15">
        <f>IF(BI!$B$2=1,Dados!U$130*Dados!U8,Dados!U$130*Dados!U40)</f>
        <v>0</v>
      </c>
      <c r="V137" s="15">
        <f>IF(BI!$B$2=1,Dados!V$130*Dados!V8,Dados!V$130*Dados!V40)</f>
        <v>0</v>
      </c>
      <c r="W137" s="15">
        <f>IF(BI!$B$2=1,Dados!W$130*Dados!W8,Dados!W$130*Dados!W40)</f>
        <v>0</v>
      </c>
      <c r="X137" s="15">
        <f>IF(BI!$B$2=1,Dados!X$130*Dados!X8,Dados!X$130*Dados!X40)</f>
        <v>0</v>
      </c>
      <c r="Y137" s="15">
        <f>IF(BI!$B$2=1,Dados!Y$130*Dados!Y8,Dados!Y$130*Dados!Y40)</f>
        <v>0</v>
      </c>
      <c r="Z137" s="15">
        <f>IF(BI!$B$2=1,Dados!Z$130*Dados!Z8,Dados!Z$130*Dados!Z40)</f>
        <v>0</v>
      </c>
      <c r="AA137" s="15">
        <f>IF(BI!$B$2=1,Dados!AA$130*Dados!AA8,Dados!AA$130*Dados!AA40)</f>
        <v>0</v>
      </c>
      <c r="AB137" s="15">
        <f>IF(BI!$B$2=1,Dados!AB$130*Dados!AB8,Dados!AB$130*Dados!AB40)</f>
        <v>0</v>
      </c>
      <c r="AC137" s="15">
        <f>IF(BI!$B$2=1,Dados!AC$130*Dados!AC8,Dados!AC$130*Dados!AC40)</f>
        <v>0</v>
      </c>
      <c r="AD137" s="15">
        <f>IF(BI!$B$2=1,Dados!AD$130*Dados!AD8,Dados!AD$130*Dados!AD40)</f>
        <v>0</v>
      </c>
      <c r="AE137" s="15">
        <f>IF(BI!$B$2=1,Dados!AE$130*Dados!AE8,Dados!AE$130*Dados!AE40)</f>
        <v>0</v>
      </c>
      <c r="AF137" s="15">
        <f>IF(BI!$B$2=1,Dados!AF$130*Dados!AF8,Dados!AF$130*Dados!AF40)</f>
        <v>0</v>
      </c>
      <c r="AG137" s="15">
        <f>IF(BI!$B$2=1,Dados!AG$130*Dados!AG8,Dados!AG$130*Dados!AG40)</f>
        <v>0</v>
      </c>
      <c r="AH137" s="15">
        <f>IF(BI!$B$2=1,Dados!AH$130*Dados!AH8,Dados!AH$130*Dados!AH40)</f>
        <v>0</v>
      </c>
      <c r="AI137" s="15">
        <f>IF(BI!$B$2=1,Dados!AI$130*Dados!AI8,Dados!AI$130*Dados!AI40)</f>
        <v>0</v>
      </c>
      <c r="AJ137" s="15">
        <f>IF(BI!$B$2=1,Dados!AJ$130*Dados!AJ8,Dados!AJ$130*Dados!AJ40)</f>
        <v>0</v>
      </c>
      <c r="AK137" s="15">
        <f>IF(BI!$B$2=1,Dados!AK$130*Dados!AK8,Dados!AK$130*Dados!AK40)</f>
        <v>0</v>
      </c>
      <c r="AL137" s="15">
        <f>IF(BI!$B$2=1,Dados!AL$130*Dados!AL8,Dados!AL$130*Dados!AL40)</f>
        <v>0</v>
      </c>
      <c r="AM137" s="15">
        <f>IF(BI!$B$2=1,Dados!AM$130*Dados!AM8,Dados!AM$130*Dados!AM40)</f>
        <v>0</v>
      </c>
      <c r="AN137" s="15">
        <f>IF(BI!$B$2=1,Dados!AN$130*Dados!AN8,Dados!AN$130*Dados!AN40)</f>
        <v>0</v>
      </c>
      <c r="AO137" s="15">
        <f>IF(BI!$B$2=1,Dados!AO$130*Dados!AO8,Dados!AO$130*Dados!AO40)</f>
        <v>0</v>
      </c>
      <c r="AP137" s="15">
        <f>IF(BI!$B$2=1,Dados!AP$130*Dados!AP8,Dados!AP$130*Dados!AP40)</f>
        <v>0</v>
      </c>
      <c r="AQ137" s="15">
        <f>IF(BI!$B$2=1,Dados!AQ$130*Dados!AQ8,Dados!AQ$130*Dados!AQ40)</f>
        <v>0</v>
      </c>
      <c r="AR137" s="15">
        <f>IF(BI!$B$2=1,Dados!AR$130*Dados!AR8,Dados!AR$130*Dados!AR40)</f>
        <v>0</v>
      </c>
      <c r="AS137" s="15">
        <f>IF(BI!$B$2=1,Dados!AS$130*Dados!AS8,Dados!AS$130*Dados!AS40)</f>
        <v>0</v>
      </c>
      <c r="AT137" s="15">
        <f>IF(BI!$B$2=1,Dados!AT$130*Dados!AT8,Dados!AT$130*Dados!AT40)</f>
        <v>0</v>
      </c>
      <c r="AU137" s="15">
        <f>IF(BI!$B$2=1,Dados!AU$130*Dados!AU8,Dados!AU$130*Dados!AU40)</f>
        <v>0</v>
      </c>
      <c r="AV137" s="15">
        <f>IF(BI!$B$2=1,Dados!AV$130*Dados!AV8,Dados!AV$130*Dados!AV40)</f>
        <v>0</v>
      </c>
      <c r="AW137" s="15">
        <f>IF(BI!$B$2=1,Dados!AW$130*Dados!AW8,Dados!AW$130*Dados!AW40)</f>
        <v>0</v>
      </c>
      <c r="AX137" s="15">
        <f>IF(BI!$B$2=1,Dados!AX$130*Dados!AX8,Dados!AX$130*Dados!AX40)</f>
        <v>0</v>
      </c>
      <c r="AY137" s="15">
        <f>IF(BI!$B$2=1,Dados!AY$130*Dados!AY8,Dados!AY$130*Dados!AY40)</f>
        <v>0</v>
      </c>
      <c r="AZ137" s="15">
        <f>IF(BI!$B$2=1,Dados!AZ$130*Dados!AZ8,Dados!AZ$130*Dados!AZ40)</f>
        <v>0</v>
      </c>
      <c r="BA137" s="15">
        <f>IF(BI!$B$2=1,Dados!BA$130*Dados!BA8,Dados!BA$130*Dados!BA40)</f>
        <v>0</v>
      </c>
      <c r="BB137" s="15">
        <f>IF(BI!$B$2=1,Dados!BB$130*Dados!BB8,Dados!BB$130*Dados!BB40)</f>
        <v>3064.6875682529526</v>
      </c>
      <c r="BC137" s="15">
        <f>IF(BI!$B$2=1,Dados!BC$130*Dados!BC8,Dados!BC$130*Dados!BC40)</f>
        <v>8269.0923353779181</v>
      </c>
      <c r="BD137" s="15">
        <f>IF(BI!$B$2=1,Dados!BD$130*Dados!BD8,Dados!BD$130*Dados!BD40)</f>
        <v>0</v>
      </c>
      <c r="BF137" s="15">
        <f>SUMIFS(Produção!K:K,Produção!$A:$A,"&gt;="&amp;BF33,Produção!$A:$A,"&lt;="&amp;EOMONTH($BF33,0))</f>
        <v>0</v>
      </c>
      <c r="BG137" s="15">
        <f>SUMIFS(Produção!K:K,Produção!$A:$A,"&gt;="&amp;BG33,Produção!$A:$A,"&lt;="&amp;EOMONTH($BG33,0))</f>
        <v>0</v>
      </c>
      <c r="BH137" s="15">
        <f>SUMIFS(Produção!K:K,Produção!$A:$A,"&gt;="&amp;BH33,Produção!$A:$A,"&lt;="&amp;EOMONTH($BH33,0))</f>
        <v>0</v>
      </c>
      <c r="BI137" s="15">
        <f>SUMIFS(Produção!K:K,Produção!$A:$A,"&gt;="&amp;BI33,Produção!$A:$A,"&lt;="&amp;EOMONTH($BI33,0))</f>
        <v>0</v>
      </c>
      <c r="BJ137" s="15">
        <f>SUMIFS(Produção!K:K,Produção!$A:$A,"&gt;="&amp;BJ33,Produção!$A:$A,"&lt;="&amp;EOMONTH($BJ33,0))</f>
        <v>0</v>
      </c>
      <c r="BK137" s="15">
        <f>SUMIFS(Produção!K:K,Produção!$A:$A,"&gt;="&amp;BK33,Produção!$A:$A,"&lt;="&amp;EOMONTH($BK33,0))</f>
        <v>0</v>
      </c>
      <c r="BL137" s="15">
        <f>SUMIFS(Produção!K:K,Produção!$A:$A,"&gt;="&amp;BL33,Produção!$A:$A,"&lt;="&amp;EOMONTH($BL33,0))</f>
        <v>0</v>
      </c>
      <c r="BM137" s="15">
        <f>SUMIFS(Produção!K:K,Produção!$A:$A,"&gt;="&amp;BM33,Produção!$A:$A,"&lt;="&amp;EOMONTH($BM33,0))</f>
        <v>0</v>
      </c>
      <c r="BN137" s="15">
        <f>SUMIFS(Produção!K:K,Produção!$A:$A,"&gt;="&amp;BN33,Produção!$A:$A,"&lt;="&amp;EOMONTH($BN33,0))</f>
        <v>0</v>
      </c>
      <c r="BO137" s="15">
        <f>SUMIFS(Produção!K:K,Produção!$A:$A,"&gt;="&amp;BO33,Produção!$A:$A,"&lt;="&amp;EOMONTH($BO33,0))</f>
        <v>0</v>
      </c>
      <c r="BP137" s="15">
        <f>SUMIFS(Produção!K:K,Produção!$A:$A,"&gt;="&amp;BP33,Produção!$A:$A,"&lt;="&amp;EOMONTH($BP33,0))</f>
        <v>0</v>
      </c>
      <c r="BQ137" s="15">
        <f>SUMIFS(Produção!K:K,Produção!$A:$A,"&gt;="&amp;BQ33,Produção!$A:$A,"&lt;="&amp;EOMONTH($BQ33,0))</f>
        <v>0</v>
      </c>
    </row>
    <row r="138" spans="1:72" outlineLevel="1" x14ac:dyDescent="0.15">
      <c r="A138" s="12" t="s">
        <v>113</v>
      </c>
      <c r="B138" s="14" t="str">
        <f>OvoTotal!Q2</f>
        <v>SJ F2 B 522 R</v>
      </c>
      <c r="C138" s="15">
        <f>IF(BI!$B$2=1,Dados!C$130*Dados!C9,Dados!C$130*Dados!C41)</f>
        <v>0</v>
      </c>
      <c r="D138" s="15">
        <f>IF(BI!$B$2=1,Dados!D$130*Dados!D9,Dados!D$130*Dados!D41)</f>
        <v>0</v>
      </c>
      <c r="E138" s="15">
        <f>IF(BI!$B$2=1,Dados!E$130*Dados!E9,Dados!E$130*Dados!E41)</f>
        <v>0</v>
      </c>
      <c r="F138" s="15">
        <f>IF(BI!$B$2=1,Dados!F$130*Dados!F9,Dados!F$130*Dados!F41)</f>
        <v>0</v>
      </c>
      <c r="G138" s="15">
        <f>IF(BI!$B$2=1,Dados!G$130*Dados!G9,Dados!G$130*Dados!G41)</f>
        <v>0</v>
      </c>
      <c r="H138" s="15">
        <f>IF(BI!$B$2=1,Dados!H$130*Dados!H9,Dados!H$130*Dados!H41)</f>
        <v>0</v>
      </c>
      <c r="I138" s="15">
        <f>IF(BI!$B$2=1,Dados!I$130*Dados!I9,Dados!I$130*Dados!I41)</f>
        <v>0</v>
      </c>
      <c r="J138" s="15">
        <f>IF(BI!$B$2=1,Dados!J$130*Dados!J9,Dados!J$130*Dados!J41)</f>
        <v>0</v>
      </c>
      <c r="K138" s="15">
        <f>IF(BI!$B$2=1,Dados!K$130*Dados!K9,Dados!K$130*Dados!K41)</f>
        <v>0</v>
      </c>
      <c r="L138" s="15">
        <f>IF(BI!$B$2=1,Dados!L$130*Dados!L9,Dados!L$130*Dados!L41)</f>
        <v>0</v>
      </c>
      <c r="M138" s="15">
        <f>IF(BI!$B$2=1,Dados!M$130*Dados!M9,Dados!M$130*Dados!M41)</f>
        <v>0</v>
      </c>
      <c r="N138" s="15">
        <f>IF(BI!$B$2=1,Dados!N$130*Dados!N9,Dados!N$130*Dados!N41)</f>
        <v>0</v>
      </c>
      <c r="O138" s="15">
        <f>IF(BI!$B$2=1,Dados!O$130*Dados!O9,Dados!O$130*Dados!O41)</f>
        <v>0</v>
      </c>
      <c r="P138" s="15">
        <f>IF(BI!$B$2=1,Dados!P$130*Dados!P9,Dados!P$130*Dados!P41)</f>
        <v>0</v>
      </c>
      <c r="Q138" s="15">
        <f>IF(BI!$B$2=1,Dados!Q$130*Dados!Q9,Dados!Q$130*Dados!Q41)</f>
        <v>0</v>
      </c>
      <c r="R138" s="15">
        <f>IF(BI!$B$2=1,Dados!R$130*Dados!R9,Dados!R$130*Dados!R41)</f>
        <v>0</v>
      </c>
      <c r="S138" s="15">
        <f>IF(BI!$B$2=1,Dados!S$130*Dados!S9,Dados!S$130*Dados!S41)</f>
        <v>0</v>
      </c>
      <c r="T138" s="15">
        <f>IF(BI!$B$2=1,Dados!T$130*Dados!T9,Dados!T$130*Dados!T41)</f>
        <v>0</v>
      </c>
      <c r="U138" s="15">
        <f>IF(BI!$B$2=1,Dados!U$130*Dados!U9,Dados!U$130*Dados!U41)</f>
        <v>0</v>
      </c>
      <c r="V138" s="15">
        <f>IF(BI!$B$2=1,Dados!V$130*Dados!V9,Dados!V$130*Dados!V41)</f>
        <v>0</v>
      </c>
      <c r="W138" s="15">
        <f>IF(BI!$B$2=1,Dados!W$130*Dados!W9,Dados!W$130*Dados!W41)</f>
        <v>0</v>
      </c>
      <c r="X138" s="15">
        <f>IF(BI!$B$2=1,Dados!X$130*Dados!X9,Dados!X$130*Dados!X41)</f>
        <v>0</v>
      </c>
      <c r="Y138" s="15">
        <f>IF(BI!$B$2=1,Dados!Y$130*Dados!Y9,Dados!Y$130*Dados!Y41)</f>
        <v>0</v>
      </c>
      <c r="Z138" s="15">
        <f>IF(BI!$B$2=1,Dados!Z$130*Dados!Z9,Dados!Z$130*Dados!Z41)</f>
        <v>0</v>
      </c>
      <c r="AA138" s="15">
        <f>IF(BI!$B$2=1,Dados!AA$130*Dados!AA9,Dados!AA$130*Dados!AA41)</f>
        <v>0</v>
      </c>
      <c r="AB138" s="15">
        <f>IF(BI!$B$2=1,Dados!AB$130*Dados!AB9,Dados!AB$130*Dados!AB41)</f>
        <v>0</v>
      </c>
      <c r="AC138" s="15">
        <f>IF(BI!$B$2=1,Dados!AC$130*Dados!AC9,Dados!AC$130*Dados!AC41)</f>
        <v>0</v>
      </c>
      <c r="AD138" s="15">
        <f>IF(BI!$B$2=1,Dados!AD$130*Dados!AD9,Dados!AD$130*Dados!AD41)</f>
        <v>0</v>
      </c>
      <c r="AE138" s="15">
        <f>IF(BI!$B$2=1,Dados!AE$130*Dados!AE9,Dados!AE$130*Dados!AE41)</f>
        <v>0</v>
      </c>
      <c r="AF138" s="15">
        <f>IF(BI!$B$2=1,Dados!AF$130*Dados!AF9,Dados!AF$130*Dados!AF41)</f>
        <v>0</v>
      </c>
      <c r="AG138" s="15">
        <f>IF(BI!$B$2=1,Dados!AG$130*Dados!AG9,Dados!AG$130*Dados!AG41)</f>
        <v>0</v>
      </c>
      <c r="AH138" s="15">
        <f>IF(BI!$B$2=1,Dados!AH$130*Dados!AH9,Dados!AH$130*Dados!AH41)</f>
        <v>0</v>
      </c>
      <c r="AI138" s="15">
        <f>IF(BI!$B$2=1,Dados!AI$130*Dados!AI9,Dados!AI$130*Dados!AI41)</f>
        <v>0</v>
      </c>
      <c r="AJ138" s="15">
        <f>IF(BI!$B$2=1,Dados!AJ$130*Dados!AJ9,Dados!AJ$130*Dados!AJ41)</f>
        <v>0</v>
      </c>
      <c r="AK138" s="15">
        <f>IF(BI!$B$2=1,Dados!AK$130*Dados!AK9,Dados!AK$130*Dados!AK41)</f>
        <v>0</v>
      </c>
      <c r="AL138" s="15">
        <f>IF(BI!$B$2=1,Dados!AL$130*Dados!AL9,Dados!AL$130*Dados!AL41)</f>
        <v>0</v>
      </c>
      <c r="AM138" s="15">
        <f>IF(BI!$B$2=1,Dados!AM$130*Dados!AM9,Dados!AM$130*Dados!AM41)</f>
        <v>0</v>
      </c>
      <c r="AN138" s="15">
        <f>IF(BI!$B$2=1,Dados!AN$130*Dados!AN9,Dados!AN$130*Dados!AN41)</f>
        <v>0</v>
      </c>
      <c r="AO138" s="15">
        <f>IF(BI!$B$2=1,Dados!AO$130*Dados!AO9,Dados!AO$130*Dados!AO41)</f>
        <v>0</v>
      </c>
      <c r="AP138" s="15">
        <f>IF(BI!$B$2=1,Dados!AP$130*Dados!AP9,Dados!AP$130*Dados!AP41)</f>
        <v>0</v>
      </c>
      <c r="AQ138" s="15">
        <f>IF(BI!$B$2=1,Dados!AQ$130*Dados!AQ9,Dados!AQ$130*Dados!AQ41)</f>
        <v>0</v>
      </c>
      <c r="AR138" s="15">
        <f>IF(BI!$B$2=1,Dados!AR$130*Dados!AR9,Dados!AR$130*Dados!AR41)</f>
        <v>0</v>
      </c>
      <c r="AS138" s="15">
        <f>IF(BI!$B$2=1,Dados!AS$130*Dados!AS9,Dados!AS$130*Dados!AS41)</f>
        <v>0</v>
      </c>
      <c r="AT138" s="15">
        <f>IF(BI!$B$2=1,Dados!AT$130*Dados!AT9,Dados!AT$130*Dados!AT41)</f>
        <v>0</v>
      </c>
      <c r="AU138" s="15">
        <f>IF(BI!$B$2=1,Dados!AU$130*Dados!AU9,Dados!AU$130*Dados!AU41)</f>
        <v>0</v>
      </c>
      <c r="AV138" s="15">
        <f>IF(BI!$B$2=1,Dados!AV$130*Dados!AV9,Dados!AV$130*Dados!AV41)</f>
        <v>0</v>
      </c>
      <c r="AW138" s="15">
        <f>IF(BI!$B$2=1,Dados!AW$130*Dados!AW9,Dados!AW$130*Dados!AW41)</f>
        <v>0</v>
      </c>
      <c r="AX138" s="15">
        <f>IF(BI!$B$2=1,Dados!AX$130*Dados!AX9,Dados!AX$130*Dados!AX41)</f>
        <v>0</v>
      </c>
      <c r="AY138" s="15">
        <f>IF(BI!$B$2=1,Dados!AY$130*Dados!AY9,Dados!AY$130*Dados!AY41)</f>
        <v>0</v>
      </c>
      <c r="AZ138" s="15">
        <f>IF(BI!$B$2=1,Dados!AZ$130*Dados!AZ9,Dados!AZ$130*Dados!AZ41)</f>
        <v>0</v>
      </c>
      <c r="BA138" s="15">
        <f>IF(BI!$B$2=1,Dados!BA$130*Dados!BA9,Dados!BA$130*Dados!BA41)</f>
        <v>0</v>
      </c>
      <c r="BB138" s="15">
        <f>IF(BI!$B$2=1,Dados!BB$130*Dados!BB9,Dados!BB$130*Dados!BB41)</f>
        <v>0</v>
      </c>
      <c r="BC138" s="15">
        <f>IF(BI!$B$2=1,Dados!BC$130*Dados!BC9,Dados!BC$130*Dados!BC41)</f>
        <v>3064.6875682529526</v>
      </c>
      <c r="BD138" s="15">
        <f>IF(BI!$B$2=1,Dados!BD$130*Dados!BD9,Dados!BD$130*Dados!BD41)</f>
        <v>0</v>
      </c>
      <c r="BF138" s="15">
        <f>SUMIFS(Produção!L:L,Produção!$A:$A,"&gt;="&amp;BF33,Produção!$A:$A,"&lt;="&amp;EOMONTH($BF33,0))</f>
        <v>0</v>
      </c>
      <c r="BG138" s="15">
        <f>SUMIFS(Produção!L:L,Produção!$A:$A,"&gt;="&amp;BG33,Produção!$A:$A,"&lt;="&amp;EOMONTH($BG33,0))</f>
        <v>0</v>
      </c>
      <c r="BH138" s="15">
        <f>SUMIFS(Produção!L:L,Produção!$A:$A,"&gt;="&amp;BH33,Produção!$A:$A,"&lt;="&amp;EOMONTH($BH33,0))</f>
        <v>0</v>
      </c>
      <c r="BI138" s="15">
        <f>SUMIFS(Produção!L:L,Produção!$A:$A,"&gt;="&amp;BI33,Produção!$A:$A,"&lt;="&amp;EOMONTH($BI33,0))</f>
        <v>0</v>
      </c>
      <c r="BJ138" s="15">
        <f>SUMIFS(Produção!L:L,Produção!$A:$A,"&gt;="&amp;BJ33,Produção!$A:$A,"&lt;="&amp;EOMONTH($BJ33,0))</f>
        <v>0</v>
      </c>
      <c r="BK138" s="15">
        <f>SUMIFS(Produção!L:L,Produção!$A:$A,"&gt;="&amp;BK33,Produção!$A:$A,"&lt;="&amp;EOMONTH($BK33,0))</f>
        <v>0</v>
      </c>
      <c r="BL138" s="15">
        <f>SUMIFS(Produção!L:L,Produção!$A:$A,"&gt;="&amp;BL33,Produção!$A:$A,"&lt;="&amp;EOMONTH($BL33,0))</f>
        <v>0</v>
      </c>
      <c r="BM138" s="15">
        <f>SUMIFS(Produção!L:L,Produção!$A:$A,"&gt;="&amp;BM33,Produção!$A:$A,"&lt;="&amp;EOMONTH($BM33,0))</f>
        <v>0</v>
      </c>
      <c r="BN138" s="15">
        <f>SUMIFS(Produção!L:L,Produção!$A:$A,"&gt;="&amp;BN33,Produção!$A:$A,"&lt;="&amp;EOMONTH($BN33,0))</f>
        <v>0</v>
      </c>
      <c r="BO138" s="15">
        <f>SUMIFS(Produção!L:L,Produção!$A:$A,"&gt;="&amp;BO33,Produção!$A:$A,"&lt;="&amp;EOMONTH($BO33,0))</f>
        <v>0</v>
      </c>
      <c r="BP138" s="15">
        <f>SUMIFS(Produção!L:L,Produção!$A:$A,"&gt;="&amp;BP33,Produção!$A:$A,"&lt;="&amp;EOMONTH($BP33,0))</f>
        <v>0</v>
      </c>
      <c r="BQ138" s="15">
        <f>SUMIFS(Produção!L:L,Produção!$A:$A,"&gt;="&amp;BQ33,Produção!$A:$A,"&lt;="&amp;EOMONTH($BQ33,0))</f>
        <v>0</v>
      </c>
    </row>
    <row r="139" spans="1:72" outlineLevel="1" x14ac:dyDescent="0.15">
      <c r="A139" s="12" t="s">
        <v>113</v>
      </c>
      <c r="B139" s="14" t="str">
        <f>OvoTotal!R2</f>
        <v>SJ F3 820 R</v>
      </c>
      <c r="C139" s="15">
        <f>IF(BI!$B$2=1,Dados!C$130*Dados!C10,Dados!C$130*Dados!C42)</f>
        <v>7014.4403983340944</v>
      </c>
      <c r="D139" s="15">
        <f>IF(BI!$B$2=1,Dados!D$130*Dados!D10,Dados!D$130*Dados!D42)</f>
        <v>48249.070530800695</v>
      </c>
      <c r="E139" s="15">
        <f>IF(BI!$B$2=1,Dados!E$130*Dados!E10,Dados!E$130*Dados!E42)</f>
        <v>47224.268749173832</v>
      </c>
      <c r="F139" s="15">
        <f>IF(BI!$B$2=1,Dados!F$130*Dados!F10,Dados!F$130*Dados!F42)</f>
        <v>45413.878532578317</v>
      </c>
      <c r="G139" s="159">
        <f>IF(BI!$B$2=1,Dados!G$130*Dados!G10,Dados!G$130*Dados!G42)+394000</f>
        <v>400442.30089007027</v>
      </c>
      <c r="H139" s="15">
        <f>IF(BI!$B$2=1,Dados!H$130*Dados!H10,Dados!H$130*Dados!H42)</f>
        <v>0</v>
      </c>
      <c r="I139" s="15">
        <f>IF(BI!$B$2=1,Dados!I$130*Dados!I10,Dados!I$130*Dados!I42)</f>
        <v>0</v>
      </c>
      <c r="J139" s="15">
        <f>IF(BI!$B$2=1,Dados!J$130*Dados!J10,Dados!J$130*Dados!J42)</f>
        <v>0</v>
      </c>
      <c r="K139" s="15">
        <f>IF(BI!$B$2=1,Dados!K$130*Dados!K10,Dados!K$130*Dados!K42)</f>
        <v>0</v>
      </c>
      <c r="L139" s="15">
        <f>IF(BI!$B$2=1,Dados!L$130*Dados!L10,Dados!L$130*Dados!L42)</f>
        <v>0</v>
      </c>
      <c r="M139" s="15">
        <f>IF(BI!$B$2=1,Dados!M$130*Dados!M10,Dados!M$130*Dados!M42)</f>
        <v>0</v>
      </c>
      <c r="N139" s="15">
        <f>IF(BI!$B$2=1,Dados!N$130*Dados!N10,Dados!N$130*Dados!N42)</f>
        <v>0</v>
      </c>
      <c r="O139" s="15">
        <f>IF(BI!$B$2=1,Dados!O$130*Dados!O10,Dados!O$130*Dados!O42)</f>
        <v>0</v>
      </c>
      <c r="P139" s="15">
        <f>IF(BI!$B$2=1,Dados!P$130*Dados!P10,Dados!P$130*Dados!P42)</f>
        <v>0</v>
      </c>
      <c r="Q139" s="15">
        <f>IF(BI!$B$2=1,Dados!Q$130*Dados!Q10,Dados!Q$130*Dados!Q42)</f>
        <v>0</v>
      </c>
      <c r="R139" s="15">
        <f>IF(BI!$B$2=1,Dados!R$130*Dados!R10,Dados!R$130*Dados!R42)</f>
        <v>0</v>
      </c>
      <c r="S139" s="15">
        <f>IF(BI!$B$2=1,Dados!S$130*Dados!S10,Dados!S$130*Dados!S42)</f>
        <v>0</v>
      </c>
      <c r="T139" s="15">
        <f>IF(BI!$B$2=1,Dados!T$130*Dados!T10,Dados!T$130*Dados!T42)</f>
        <v>0</v>
      </c>
      <c r="U139" s="15">
        <f>IF(BI!$B$2=1,Dados!U$130*Dados!U10,Dados!U$130*Dados!U42)</f>
        <v>0</v>
      </c>
      <c r="V139" s="15">
        <f>IF(BI!$B$2=1,Dados!V$130*Dados!V10,Dados!V$130*Dados!V42)</f>
        <v>0</v>
      </c>
      <c r="W139" s="15">
        <f>IF(BI!$B$2=1,Dados!W$130*Dados!W10,Dados!W$130*Dados!W42)</f>
        <v>0</v>
      </c>
      <c r="X139" s="15">
        <f>IF(BI!$B$2=1,Dados!X$130*Dados!X10,Dados!X$130*Dados!X42)</f>
        <v>0</v>
      </c>
      <c r="Y139" s="15">
        <f>IF(BI!$B$2=1,Dados!Y$130*Dados!Y10,Dados!Y$130*Dados!Y42)</f>
        <v>0</v>
      </c>
      <c r="Z139" s="15">
        <f>IF(BI!$B$2=1,Dados!Z$130*Dados!Z10,Dados!Z$130*Dados!Z42)</f>
        <v>0</v>
      </c>
      <c r="AA139" s="15">
        <f>IF(BI!$B$2=1,Dados!AA$130*Dados!AA10,Dados!AA$130*Dados!AA42)</f>
        <v>0</v>
      </c>
      <c r="AB139" s="15">
        <f>IF(BI!$B$2=1,Dados!AB$130*Dados!AB10,Dados!AB$130*Dados!AB42)</f>
        <v>0</v>
      </c>
      <c r="AC139" s="15">
        <f>IF(BI!$B$2=1,Dados!AC$130*Dados!AC10,Dados!AC$130*Dados!AC42)</f>
        <v>0</v>
      </c>
      <c r="AD139" s="15">
        <f>IF(BI!$B$2=1,Dados!AD$130*Dados!AD10,Dados!AD$130*Dados!AD42)</f>
        <v>0</v>
      </c>
      <c r="AE139" s="15">
        <f>IF(BI!$B$2=1,Dados!AE$130*Dados!AE10,Dados!AE$130*Dados!AE42)</f>
        <v>0</v>
      </c>
      <c r="AF139" s="15">
        <f>IF(BI!$B$2=1,Dados!AF$130*Dados!AF10,Dados!AF$130*Dados!AF42)</f>
        <v>0</v>
      </c>
      <c r="AG139" s="15">
        <f>IF(BI!$B$2=1,Dados!AG$130*Dados!AG10,Dados!AG$130*Dados!AG42)</f>
        <v>0</v>
      </c>
      <c r="AH139" s="15">
        <f>IF(BI!$B$2=1,Dados!AH$130*Dados!AH10,Dados!AH$130*Dados!AH42)</f>
        <v>0</v>
      </c>
      <c r="AI139" s="15">
        <f>IF(BI!$B$2=1,Dados!AI$130*Dados!AI10,Dados!AI$130*Dados!AI42)</f>
        <v>0</v>
      </c>
      <c r="AJ139" s="15">
        <f>IF(BI!$B$2=1,Dados!AJ$130*Dados!AJ10,Dados!AJ$130*Dados!AJ42)</f>
        <v>0</v>
      </c>
      <c r="AK139" s="15">
        <f>IF(BI!$B$2=1,Dados!AK$130*Dados!AK10,Dados!AK$130*Dados!AK42)</f>
        <v>0</v>
      </c>
      <c r="AL139" s="15">
        <f>IF(BI!$B$2=1,Dados!AL$130*Dados!AL10,Dados!AL$130*Dados!AL42)</f>
        <v>0</v>
      </c>
      <c r="AM139" s="15">
        <f>IF(BI!$B$2=1,Dados!AM$130*Dados!AM10,Dados!AM$130*Dados!AM42)</f>
        <v>0</v>
      </c>
      <c r="AN139" s="15">
        <f>IF(BI!$B$2=1,Dados!AN$130*Dados!AN10,Dados!AN$130*Dados!AN42)</f>
        <v>0</v>
      </c>
      <c r="AO139" s="15">
        <f>IF(BI!$B$2=1,Dados!AO$130*Dados!AO10,Dados!AO$130*Dados!AO42)</f>
        <v>0</v>
      </c>
      <c r="AP139" s="15">
        <f>IF(BI!$B$2=1,Dados!AP$130*Dados!AP10,Dados!AP$130*Dados!AP42)</f>
        <v>0</v>
      </c>
      <c r="AQ139" s="15">
        <f>IF(BI!$B$2=1,Dados!AQ$130*Dados!AQ10,Dados!AQ$130*Dados!AQ42)</f>
        <v>0</v>
      </c>
      <c r="AR139" s="15">
        <f>IF(BI!$B$2=1,Dados!AR$130*Dados!AR10,Dados!AR$130*Dados!AR42)</f>
        <v>0</v>
      </c>
      <c r="AS139" s="15">
        <f>IF(BI!$B$2=1,Dados!AS$130*Dados!AS10,Dados!AS$130*Dados!AS42)</f>
        <v>0</v>
      </c>
      <c r="AT139" s="15">
        <f>IF(BI!$B$2=1,Dados!AT$130*Dados!AT10,Dados!AT$130*Dados!AT42)</f>
        <v>0</v>
      </c>
      <c r="AU139" s="15">
        <f>IF(BI!$B$2=1,Dados!AU$130*Dados!AU10,Dados!AU$130*Dados!AU42)</f>
        <v>0</v>
      </c>
      <c r="AV139" s="15">
        <f>IF(BI!$B$2=1,Dados!AV$130*Dados!AV10,Dados!AV$130*Dados!AV42)</f>
        <v>0</v>
      </c>
      <c r="AW139" s="15">
        <f>IF(BI!$B$2=1,Dados!AW$130*Dados!AW10,Dados!AW$130*Dados!AW42)</f>
        <v>0</v>
      </c>
      <c r="AX139" s="15">
        <f>IF(BI!$B$2=1,Dados!AX$130*Dados!AX10,Dados!AX$130*Dados!AX42)</f>
        <v>0</v>
      </c>
      <c r="AY139" s="15">
        <f>IF(BI!$B$2=1,Dados!AY$130*Dados!AY10,Dados!AY$130*Dados!AY42)</f>
        <v>0</v>
      </c>
      <c r="AZ139" s="15">
        <f>IF(BI!$B$2=1,Dados!AZ$130*Dados!AZ10,Dados!AZ$130*Dados!AZ42)</f>
        <v>0</v>
      </c>
      <c r="BA139" s="15">
        <f>IF(BI!$B$2=1,Dados!BA$130*Dados!BA10,Dados!BA$130*Dados!BA42)</f>
        <v>0</v>
      </c>
      <c r="BB139" s="15">
        <f>IF(BI!$B$2=1,Dados!BB$130*Dados!BB10,Dados!BB$130*Dados!BB42)</f>
        <v>0</v>
      </c>
      <c r="BC139" s="15">
        <f>IF(BI!$B$2=1,Dados!BC$130*Dados!BC10,Dados!BC$130*Dados!BC42)</f>
        <v>0</v>
      </c>
      <c r="BD139" s="15">
        <f>IF(BI!$B$2=1,Dados!BD$130*Dados!BD10,Dados!BD$130*Dados!BD42)</f>
        <v>0</v>
      </c>
      <c r="BF139" s="15">
        <f>SUMIFS(Produção!M:M,Produção!$A:$A,"&gt;="&amp;BF33,Produção!$A:$A,"&lt;="&amp;EOMONTH($BF33,0))</f>
        <v>0</v>
      </c>
      <c r="BG139" s="15">
        <f>SUMIFS(Produção!M:M,Produção!$A:$A,"&gt;="&amp;BG33,Produção!$A:$A,"&lt;="&amp;EOMONTH($BG33,0))</f>
        <v>0</v>
      </c>
      <c r="BH139" s="15">
        <f>SUMIFS(Produção!M:M,Produção!$A:$A,"&gt;="&amp;BH33,Produção!$A:$A,"&lt;="&amp;EOMONTH($BH33,0))</f>
        <v>0</v>
      </c>
      <c r="BI139" s="15">
        <f>SUMIFS(Produção!M:M,Produção!$A:$A,"&gt;="&amp;BI33,Produção!$A:$A,"&lt;="&amp;EOMONTH($BI33,0))</f>
        <v>0</v>
      </c>
      <c r="BJ139" s="15">
        <f>SUMIFS(Produção!M:M,Produção!$A:$A,"&gt;="&amp;BJ33,Produção!$A:$A,"&lt;="&amp;EOMONTH($BJ33,0))</f>
        <v>0</v>
      </c>
      <c r="BK139" s="15">
        <f>SUMIFS(Produção!M:M,Produção!$A:$A,"&gt;="&amp;BK33,Produção!$A:$A,"&lt;="&amp;EOMONTH($BK33,0))</f>
        <v>0</v>
      </c>
      <c r="BL139" s="15">
        <f>SUMIFS(Produção!M:M,Produção!$A:$A,"&gt;="&amp;BL33,Produção!$A:$A,"&lt;="&amp;EOMONTH($BL33,0))</f>
        <v>0</v>
      </c>
      <c r="BM139" s="15">
        <f>SUMIFS(Produção!M:M,Produção!$A:$A,"&gt;="&amp;BM33,Produção!$A:$A,"&lt;="&amp;EOMONTH($BM33,0))</f>
        <v>0</v>
      </c>
      <c r="BN139" s="15">
        <f>SUMIFS(Produção!M:M,Produção!$A:$A,"&gt;="&amp;BN33,Produção!$A:$A,"&lt;="&amp;EOMONTH($BN33,0))</f>
        <v>0</v>
      </c>
      <c r="BO139" s="15">
        <f>SUMIFS(Produção!M:M,Produção!$A:$A,"&gt;="&amp;BO33,Produção!$A:$A,"&lt;="&amp;EOMONTH($BO33,0))</f>
        <v>0</v>
      </c>
      <c r="BP139" s="15">
        <f>SUMIFS(Produção!M:M,Produção!$A:$A,"&gt;="&amp;BP33,Produção!$A:$A,"&lt;="&amp;EOMONTH($BP33,0))</f>
        <v>0</v>
      </c>
      <c r="BQ139" s="15">
        <f>SUMIFS(Produção!M:M,Produção!$A:$A,"&gt;="&amp;BQ33,Produção!$A:$A,"&lt;="&amp;EOMONTH($BQ33,0))</f>
        <v>0</v>
      </c>
    </row>
    <row r="140" spans="1:72" outlineLevel="1" x14ac:dyDescent="0.15">
      <c r="A140" s="12" t="s">
        <v>113</v>
      </c>
      <c r="B140" s="14" t="str">
        <f>OvoTotal!S2</f>
        <v>AAA 1 001</v>
      </c>
      <c r="C140" s="15">
        <f>IF(BI!$B$2=1,Dados!C$130*Dados!C11,Dados!C$130*Dados!C43)</f>
        <v>0</v>
      </c>
      <c r="D140" s="15">
        <f>IF(BI!$B$2=1,Dados!D$130*Dados!D11,Dados!D$130*Dados!D43)</f>
        <v>0</v>
      </c>
      <c r="E140" s="15">
        <f>IF(BI!$B$2=1,Dados!E$130*Dados!E11,Dados!E$130*Dados!E43)</f>
        <v>0</v>
      </c>
      <c r="F140" s="15">
        <f>IF(BI!$B$2=1,Dados!F$130*Dados!F11,Dados!F$130*Dados!F43)</f>
        <v>0</v>
      </c>
      <c r="G140" s="15">
        <f>IF(BI!$B$2=1,Dados!G$130*Dados!G11,Dados!G$130*Dados!G43)</f>
        <v>0</v>
      </c>
      <c r="H140" s="15">
        <f>IF(BI!$B$2=1,Dados!H$130*Dados!H11,Dados!H$130*Dados!H43)</f>
        <v>0</v>
      </c>
      <c r="I140" s="15">
        <f>IF(BI!$B$2=1,Dados!I$130*Dados!I11,Dados!I$130*Dados!I43)</f>
        <v>0</v>
      </c>
      <c r="J140" s="15">
        <f>IF(BI!$B$2=1,Dados!J$130*Dados!J11,Dados!J$130*Dados!J43)</f>
        <v>0</v>
      </c>
      <c r="K140" s="15">
        <f>IF(BI!$B$2=1,Dados!K$130*Dados!K11,Dados!K$130*Dados!K43)</f>
        <v>0</v>
      </c>
      <c r="L140" s="15">
        <f>IF(BI!$B$2=1,Dados!L$130*Dados!L11,Dados!L$130*Dados!L43)</f>
        <v>0</v>
      </c>
      <c r="M140" s="15">
        <f>IF(BI!$B$2=1,Dados!M$130*Dados!M11,Dados!M$130*Dados!M43)</f>
        <v>0</v>
      </c>
      <c r="N140" s="15">
        <f>IF(BI!$B$2=1,Dados!N$130*Dados!N11,Dados!N$130*Dados!N43)</f>
        <v>0</v>
      </c>
      <c r="O140" s="15">
        <f>IF(BI!$B$2=1,Dados!O$130*Dados!O11,Dados!O$130*Dados!O43)</f>
        <v>0</v>
      </c>
      <c r="P140" s="15">
        <f>IF(BI!$B$2=1,Dados!P$130*Dados!P11,Dados!P$130*Dados!P43)</f>
        <v>0</v>
      </c>
      <c r="Q140" s="15">
        <f>IF(BI!$B$2=1,Dados!Q$130*Dados!Q11,Dados!Q$130*Dados!Q43)</f>
        <v>0</v>
      </c>
      <c r="R140" s="15">
        <f>IF(BI!$B$2=1,Dados!R$130*Dados!R11,Dados!R$130*Dados!R43)</f>
        <v>0</v>
      </c>
      <c r="S140" s="15">
        <f>IF(BI!$B$2=1,Dados!S$130*Dados!S11,Dados!S$130*Dados!S43)</f>
        <v>0</v>
      </c>
      <c r="T140" s="15">
        <f>IF(BI!$B$2=1,Dados!T$130*Dados!T11,Dados!T$130*Dados!T43)</f>
        <v>0</v>
      </c>
      <c r="U140" s="15">
        <f>IF(BI!$B$2=1,Dados!U$130*Dados!U11,Dados!U$130*Dados!U43)</f>
        <v>0</v>
      </c>
      <c r="V140" s="15">
        <f>IF(BI!$B$2=1,Dados!V$130*Dados!V11,Dados!V$130*Dados!V43)</f>
        <v>0</v>
      </c>
      <c r="W140" s="15">
        <f>IF(BI!$B$2=1,Dados!W$130*Dados!W11,Dados!W$130*Dados!W43)</f>
        <v>0</v>
      </c>
      <c r="X140" s="15">
        <f>IF(BI!$B$2=1,Dados!X$130*Dados!X11,Dados!X$130*Dados!X43)</f>
        <v>0</v>
      </c>
      <c r="Y140" s="15">
        <f>IF(BI!$B$2=1,Dados!Y$130*Dados!Y11,Dados!Y$130*Dados!Y43)</f>
        <v>0</v>
      </c>
      <c r="Z140" s="15">
        <f>IF(BI!$B$2=1,Dados!Z$130*Dados!Z11,Dados!Z$130*Dados!Z43)</f>
        <v>0</v>
      </c>
      <c r="AA140" s="15">
        <f>IF(BI!$B$2=1,Dados!AA$130*Dados!AA11,Dados!AA$130*Dados!AA43)</f>
        <v>0</v>
      </c>
      <c r="AB140" s="15">
        <f>IF(BI!$B$2=1,Dados!AB$130*Dados!AB11,Dados!AB$130*Dados!AB43)</f>
        <v>0</v>
      </c>
      <c r="AC140" s="15">
        <f>IF(BI!$B$2=1,Dados!AC$130*Dados!AC11,Dados!AC$130*Dados!AC43)</f>
        <v>0</v>
      </c>
      <c r="AD140" s="15">
        <f>IF(BI!$B$2=1,Dados!AD$130*Dados!AD11,Dados!AD$130*Dados!AD43)</f>
        <v>0</v>
      </c>
      <c r="AE140" s="15">
        <f>IF(BI!$B$2=1,Dados!AE$130*Dados!AE11,Dados!AE$130*Dados!AE43)</f>
        <v>0</v>
      </c>
      <c r="AF140" s="15">
        <f>IF(BI!$B$2=1,Dados!AF$130*Dados!AF11,Dados!AF$130*Dados!AF43)</f>
        <v>0</v>
      </c>
      <c r="AG140" s="15">
        <f>IF(BI!$B$2=1,Dados!AG$130*Dados!AG11,Dados!AG$130*Dados!AG43)</f>
        <v>0</v>
      </c>
      <c r="AH140" s="15">
        <f>IF(BI!$B$2=1,Dados!AH$130*Dados!AH11,Dados!AH$130*Dados!AH43)</f>
        <v>0</v>
      </c>
      <c r="AI140" s="15">
        <f>IF(BI!$B$2=1,Dados!AI$130*Dados!AI11,Dados!AI$130*Dados!AI43)</f>
        <v>0</v>
      </c>
      <c r="AJ140" s="15">
        <f>IF(BI!$B$2=1,Dados!AJ$130*Dados!AJ11,Dados!AJ$130*Dados!AJ43)</f>
        <v>0</v>
      </c>
      <c r="AK140" s="15">
        <f>IF(BI!$B$2=1,Dados!AK$130*Dados!AK11,Dados!AK$130*Dados!AK43)</f>
        <v>0</v>
      </c>
      <c r="AL140" s="15">
        <f>IF(BI!$B$2=1,Dados!AL$130*Dados!AL11,Dados!AL$130*Dados!AL43)</f>
        <v>0</v>
      </c>
      <c r="AM140" s="15">
        <f>IF(BI!$B$2=1,Dados!AM$130*Dados!AM11,Dados!AM$130*Dados!AM43)</f>
        <v>0</v>
      </c>
      <c r="AN140" s="15">
        <f>IF(BI!$B$2=1,Dados!AN$130*Dados!AN11,Dados!AN$130*Dados!AN43)</f>
        <v>0</v>
      </c>
      <c r="AO140" s="15">
        <f>IF(BI!$B$2=1,Dados!AO$130*Dados!AO11,Dados!AO$130*Dados!AO43)</f>
        <v>0</v>
      </c>
      <c r="AP140" s="15">
        <f>IF(BI!$B$2=1,Dados!AP$130*Dados!AP11,Dados!AP$130*Dados!AP43)</f>
        <v>0</v>
      </c>
      <c r="AQ140" s="15">
        <f>IF(BI!$B$2=1,Dados!AQ$130*Dados!AQ11,Dados!AQ$130*Dados!AQ43)</f>
        <v>0</v>
      </c>
      <c r="AR140" s="15">
        <f>IF(BI!$B$2=1,Dados!AR$130*Dados!AR11,Dados!AR$130*Dados!AR43)</f>
        <v>0</v>
      </c>
      <c r="AS140" s="15">
        <f>IF(BI!$B$2=1,Dados!AS$130*Dados!AS11,Dados!AS$130*Dados!AS43)</f>
        <v>0</v>
      </c>
      <c r="AT140" s="15">
        <f>IF(BI!$B$2=1,Dados!AT$130*Dados!AT11,Dados!AT$130*Dados!AT43)</f>
        <v>0</v>
      </c>
      <c r="AU140" s="15">
        <f>IF(BI!$B$2=1,Dados!AU$130*Dados!AU11,Dados!AU$130*Dados!AU43)</f>
        <v>0</v>
      </c>
      <c r="AV140" s="15">
        <f>IF(BI!$B$2=1,Dados!AV$130*Dados!AV11,Dados!AV$130*Dados!AV43)</f>
        <v>0</v>
      </c>
      <c r="AW140" s="15">
        <f>IF(BI!$B$2=1,Dados!AW$130*Dados!AW11,Dados!AW$130*Dados!AW43)</f>
        <v>0</v>
      </c>
      <c r="AX140" s="15">
        <f>IF(BI!$B$2=1,Dados!AX$130*Dados!AX11,Dados!AX$130*Dados!AX43)</f>
        <v>0</v>
      </c>
      <c r="AY140" s="15">
        <f>IF(BI!$B$2=1,Dados!AY$130*Dados!AY11,Dados!AY$130*Dados!AY43)</f>
        <v>0</v>
      </c>
      <c r="AZ140" s="15">
        <f>IF(BI!$B$2=1,Dados!AZ$130*Dados!AZ11,Dados!AZ$130*Dados!AZ43)</f>
        <v>0</v>
      </c>
      <c r="BA140" s="15">
        <f>IF(BI!$B$2=1,Dados!BA$130*Dados!BA11,Dados!BA$130*Dados!BA43)</f>
        <v>0</v>
      </c>
      <c r="BB140" s="15">
        <f>IF(BI!$B$2=1,Dados!BB$130*Dados!BB11,Dados!BB$130*Dados!BB43)</f>
        <v>0</v>
      </c>
      <c r="BC140" s="15">
        <f>IF(BI!$B$2=1,Dados!BC$130*Dados!BC11,Dados!BC$130*Dados!BC43)</f>
        <v>0</v>
      </c>
      <c r="BD140" s="15">
        <f>IF(BI!$B$2=1,Dados!BD$130*Dados!BD11,Dados!BD$130*Dados!BD43)</f>
        <v>0</v>
      </c>
      <c r="BF140" s="15">
        <f>SUMIFS(Produção!N:N,Produção!$A:$A,"&gt;="&amp;BF33,Produção!$A:$A,"&lt;="&amp;EOMONTH($BF33,0))</f>
        <v>0</v>
      </c>
      <c r="BG140" s="15">
        <f>SUMIFS(Produção!N:N,Produção!$A:$A,"&gt;="&amp;BG33,Produção!$A:$A,"&lt;="&amp;EOMONTH($BG33,0))</f>
        <v>0</v>
      </c>
      <c r="BH140" s="15">
        <f>SUMIFS(Produção!N:N,Produção!$A:$A,"&gt;="&amp;BH33,Produção!$A:$A,"&lt;="&amp;EOMONTH($BH33,0))</f>
        <v>0</v>
      </c>
      <c r="BI140" s="15">
        <f>SUMIFS(Produção!N:N,Produção!$A:$A,"&gt;="&amp;BI33,Produção!$A:$A,"&lt;="&amp;EOMONTH($BI33,0))</f>
        <v>0</v>
      </c>
      <c r="BJ140" s="15">
        <f>SUMIFS(Produção!N:N,Produção!$A:$A,"&gt;="&amp;BJ33,Produção!$A:$A,"&lt;="&amp;EOMONTH($BJ33,0))</f>
        <v>0</v>
      </c>
      <c r="BK140" s="15">
        <f>SUMIFS(Produção!N:N,Produção!$A:$A,"&gt;="&amp;BK33,Produção!$A:$A,"&lt;="&amp;EOMONTH($BK33,0))</f>
        <v>0</v>
      </c>
      <c r="BL140" s="15">
        <f>SUMIFS(Produção!N:N,Produção!$A:$A,"&gt;="&amp;BL33,Produção!$A:$A,"&lt;="&amp;EOMONTH($BL33,0))</f>
        <v>0</v>
      </c>
      <c r="BM140" s="15">
        <f>SUMIFS(Produção!N:N,Produção!$A:$A,"&gt;="&amp;BM33,Produção!$A:$A,"&lt;="&amp;EOMONTH($BM33,0))</f>
        <v>0</v>
      </c>
      <c r="BN140" s="15">
        <f>SUMIFS(Produção!N:N,Produção!$A:$A,"&gt;="&amp;BN33,Produção!$A:$A,"&lt;="&amp;EOMONTH($BN33,0))</f>
        <v>0</v>
      </c>
      <c r="BO140" s="15">
        <f>SUMIFS(Produção!N:N,Produção!$A:$A,"&gt;="&amp;BO33,Produção!$A:$A,"&lt;="&amp;EOMONTH($BO33,0))</f>
        <v>0</v>
      </c>
      <c r="BP140" s="15">
        <f>SUMIFS(Produção!N:N,Produção!$A:$A,"&gt;="&amp;BP33,Produção!$A:$A,"&lt;="&amp;EOMONTH($BP33,0))</f>
        <v>0</v>
      </c>
      <c r="BQ140" s="15">
        <f>SUMIFS(Produção!N:N,Produção!$A:$A,"&gt;="&amp;BQ33,Produção!$A:$A,"&lt;="&amp;EOMONTH($BQ33,0))</f>
        <v>0</v>
      </c>
    </row>
    <row r="141" spans="1:72" outlineLevel="1" x14ac:dyDescent="0.15">
      <c r="A141" s="12" t="s">
        <v>113</v>
      </c>
      <c r="B141" s="14" t="str">
        <f>OvoTotal!T2</f>
        <v>SJ F3 821 R</v>
      </c>
      <c r="C141" s="15">
        <f>IF(BI!$B$2=1,Dados!C$130*Dados!C12,Dados!C$130*Dados!C44)</f>
        <v>0</v>
      </c>
      <c r="D141" s="15">
        <f>IF(BI!$B$2=1,Dados!D$130*Dados!D12,Dados!D$130*Dados!D44)</f>
        <v>0</v>
      </c>
      <c r="E141" s="15">
        <f>IF(BI!$B$2=1,Dados!E$130*Dados!E12,Dados!E$130*Dados!E44)</f>
        <v>0</v>
      </c>
      <c r="F141" s="15">
        <f>IF(BI!$B$2=1,Dados!F$130*Dados!F12,Dados!F$130*Dados!F44)</f>
        <v>0</v>
      </c>
      <c r="G141" s="15">
        <f>IF(BI!$B$2=1,Dados!G$130*Dados!G12,Dados!G$130*Dados!G44)</f>
        <v>0</v>
      </c>
      <c r="H141" s="15">
        <f>IF(BI!$B$2=1,Dados!H$130*Dados!H12,Dados!H$130*Dados!H44)</f>
        <v>0</v>
      </c>
      <c r="I141" s="15">
        <f>IF(BI!$B$2=1,Dados!I$130*Dados!I12,Dados!I$130*Dados!I44)</f>
        <v>0</v>
      </c>
      <c r="J141" s="15">
        <f>IF(BI!$B$2=1,Dados!J$130*Dados!J12,Dados!J$130*Dados!J44)</f>
        <v>0</v>
      </c>
      <c r="K141" s="15">
        <f>IF(BI!$B$2=1,Dados!K$130*Dados!K12,Dados!K$130*Dados!K44)</f>
        <v>0</v>
      </c>
      <c r="L141" s="15">
        <f>IF(BI!$B$2=1,Dados!L$130*Dados!L12,Dados!L$130*Dados!L44)</f>
        <v>0</v>
      </c>
      <c r="M141" s="15">
        <f>IF(BI!$B$2=1,Dados!M$130*Dados!M12,Dados!M$130*Dados!M44)</f>
        <v>0</v>
      </c>
      <c r="N141" s="15">
        <f>IF(BI!$B$2=1,Dados!N$130*Dados!N12,Dados!N$130*Dados!N44)</f>
        <v>0</v>
      </c>
      <c r="O141" s="15">
        <f>IF(BI!$B$2=1,Dados!O$130*Dados!O12,Dados!O$130*Dados!O44)</f>
        <v>0</v>
      </c>
      <c r="P141" s="15">
        <f>IF(BI!$B$2=1,Dados!P$130*Dados!P12,Dados!P$130*Dados!P44)</f>
        <v>0</v>
      </c>
      <c r="Q141" s="15">
        <f>IF(BI!$B$2=1,Dados!Q$130*Dados!Q12,Dados!Q$130*Dados!Q44)</f>
        <v>0</v>
      </c>
      <c r="R141" s="15">
        <f>IF(BI!$B$2=1,Dados!R$130*Dados!R12,Dados!R$130*Dados!R44)</f>
        <v>0</v>
      </c>
      <c r="S141" s="15">
        <f>IF(BI!$B$2=1,Dados!S$130*Dados!S12,Dados!S$130*Dados!S44)</f>
        <v>0</v>
      </c>
      <c r="T141" s="15">
        <f>IF(BI!$B$2=1,Dados!T$130*Dados!T12,Dados!T$130*Dados!T44)</f>
        <v>0</v>
      </c>
      <c r="U141" s="15">
        <f>IF(BI!$B$2=1,Dados!U$130*Dados!U12,Dados!U$130*Dados!U44)</f>
        <v>0</v>
      </c>
      <c r="V141" s="15">
        <f>IF(BI!$B$2=1,Dados!V$130*Dados!V12,Dados!V$130*Dados!V44)</f>
        <v>10208.490136348779</v>
      </c>
      <c r="W141" s="15">
        <f>IF(BI!$B$2=1,Dados!W$130*Dados!W12,Dados!W$130*Dados!W44)</f>
        <v>19902.741807637438</v>
      </c>
      <c r="X141" s="15">
        <f>IF(BI!$B$2=1,Dados!X$130*Dados!X12,Dados!X$130*Dados!X44)</f>
        <v>48890.086610619233</v>
      </c>
      <c r="Y141" s="15">
        <f>IF(BI!$B$2=1,Dados!Y$130*Dados!Y12,Dados!Y$130*Dados!Y44)</f>
        <v>72905.818978649011</v>
      </c>
      <c r="Z141" s="15">
        <f>IF(BI!$B$2=1,Dados!Z$130*Dados!Z12,Dados!Z$130*Dados!Z44)</f>
        <v>86393.669018105749</v>
      </c>
      <c r="AA141" s="15">
        <f>IF(BI!$B$2=1,Dados!AA$130*Dados!AA12,Dados!AA$130*Dados!AA44)</f>
        <v>92497.30630392344</v>
      </c>
      <c r="AB141" s="15">
        <f>IF(BI!$B$2=1,Dados!AB$130*Dados!AB12,Dados!AB$130*Dados!AB44)</f>
        <v>91704.732267834741</v>
      </c>
      <c r="AC141" s="15">
        <f>IF(BI!$B$2=1,Dados!AC$130*Dados!AC12,Dados!AC$130*Dados!AC44)</f>
        <v>91723.205451924077</v>
      </c>
      <c r="AD141" s="15">
        <f>IF(BI!$B$2=1,Dados!AD$130*Dados!AD12,Dados!AD$130*Dados!AD44)</f>
        <v>94114.566905795291</v>
      </c>
      <c r="AE141" s="15">
        <f>IF(BI!$B$2=1,Dados!AE$130*Dados!AE12,Dados!AE$130*Dados!AE44)</f>
        <v>92785.2014751487</v>
      </c>
      <c r="AF141" s="15">
        <f>IF(BI!$B$2=1,Dados!AF$130*Dados!AF12,Dados!AF$130*Dados!AF44)</f>
        <v>91461.009095371264</v>
      </c>
      <c r="AG141" s="15">
        <f>IF(BI!$B$2=1,Dados!AG$130*Dados!AG12,Dados!AG$130*Dados!AG44)</f>
        <v>90141.973892137146</v>
      </c>
      <c r="AH141" s="15">
        <f>IF(BI!$B$2=1,Dados!AH$130*Dados!AH12,Dados!AH$130*Dados!AH44)</f>
        <v>88828.080035000559</v>
      </c>
      <c r="AI141" s="15">
        <f>IF(BI!$B$2=1,Dados!AI$130*Dados!AI12,Dados!AI$130*Dados!AI44)</f>
        <v>87519.311737281401</v>
      </c>
      <c r="AJ141" s="15">
        <f>IF(BI!$B$2=1,Dados!AJ$130*Dados!AJ12,Dados!AJ$130*Dados!AJ44)</f>
        <v>86215.653255951416</v>
      </c>
      <c r="AK141" s="15">
        <f>IF(BI!$B$2=1,Dados!AK$130*Dados!AK12,Dados!AK$130*Dados!AK44)</f>
        <v>84917.088891520107</v>
      </c>
      <c r="AL141" s="15">
        <f>IF(BI!$B$2=1,Dados!AL$130*Dados!AL12,Dados!AL$130*Dados!AL44)</f>
        <v>83623.602987921593</v>
      </c>
      <c r="AM141" s="15">
        <f>IF(BI!$B$2=1,Dados!AM$130*Dados!AM12,Dados!AM$130*Dados!AM44)</f>
        <v>81910.771788419632</v>
      </c>
      <c r="AN141" s="15">
        <f>IF(BI!$B$2=1,Dados!AN$130*Dados!AN12,Dados!AN$130*Dados!AN44)</f>
        <v>80634.011350477522</v>
      </c>
      <c r="AO141" s="15">
        <f>IF(BI!$B$2=1,Dados!AO$130*Dados!AO12,Dados!AO$130*Dados!AO44)</f>
        <v>79362.256727720218</v>
      </c>
      <c r="AP141" s="15">
        <f>IF(BI!$B$2=1,Dados!AP$130*Dados!AP12,Dados!AP$130*Dados!AP44)</f>
        <v>78095.492516462342</v>
      </c>
      <c r="AQ141" s="15">
        <f>IF(BI!$B$2=1,Dados!AQ$130*Dados!AQ12,Dados!AQ$130*Dados!AQ44)</f>
        <v>76833.703355658887</v>
      </c>
      <c r="AR141" s="15">
        <f>IF(BI!$B$2=1,Dados!AR$130*Dados!AR12,Dados!AR$130*Dados!AR44)</f>
        <v>75576.873926794055</v>
      </c>
      <c r="AS141" s="15">
        <f>IF(BI!$B$2=1,Dados!AS$130*Dados!AS12,Dados!AS$130*Dados!AS44)</f>
        <v>74324.988953770269</v>
      </c>
      <c r="AT141" s="15">
        <f>IF(BI!$B$2=1,Dados!AT$130*Dados!AT12,Dados!AT$130*Dados!AT44)</f>
        <v>73078.03320279764</v>
      </c>
      <c r="AU141" s="15">
        <f>IF(BI!$B$2=1,Dados!AU$130*Dados!AU12,Dados!AU$130*Dados!AU44)</f>
        <v>71835.991482283513</v>
      </c>
      <c r="AV141" s="15">
        <f>IF(BI!$B$2=1,Dados!AV$130*Dados!AV12,Dados!AV$130*Dados!AV44)</f>
        <v>70598.848642722311</v>
      </c>
      <c r="AW141" s="15">
        <f>IF(BI!$B$2=1,Dados!AW$130*Dados!AW12,Dados!AW$130*Dados!AW44)</f>
        <v>69366.589576585917</v>
      </c>
      <c r="AX141" s="15">
        <f>IF(BI!$B$2=1,Dados!AX$130*Dados!AX12,Dados!AX$130*Dados!AX44)</f>
        <v>68139.19921821398</v>
      </c>
      <c r="AY141" s="15">
        <f>IF(BI!$B$2=1,Dados!AY$130*Dados!AY12,Dados!AY$130*Dados!AY44)</f>
        <v>66916.66254370469</v>
      </c>
      <c r="AZ141" s="15">
        <f>IF(BI!$B$2=1,Dados!AZ$130*Dados!AZ12,Dados!AZ$130*Dados!AZ44)</f>
        <v>65698.964570805794</v>
      </c>
      <c r="BA141" s="15">
        <f>IF(BI!$B$2=1,Dados!BA$130*Dados!BA12,Dados!BA$130*Dados!BA44)</f>
        <v>64151.965538293996</v>
      </c>
      <c r="BB141" s="15">
        <f>IF(BI!$B$2=1,Dados!BB$130*Dados!BB12,Dados!BB$130*Dados!BB44)</f>
        <v>62950.159593874676</v>
      </c>
      <c r="BC141" s="15">
        <f>IF(BI!$B$2=1,Dados!BC$130*Dados!BC12,Dados!BC$130*Dados!BC44)</f>
        <v>61753.122813723392</v>
      </c>
      <c r="BD141" s="15">
        <f>IF(BI!$B$2=1,Dados!BD$130*Dados!BD12,Dados!BD$130*Dados!BD44)</f>
        <v>0</v>
      </c>
      <c r="BF141" s="15">
        <f>SUMIFS(Produção!O:O,Produção!$A:$A,"&gt;="&amp;BF33,Produção!$A:$A,"&lt;="&amp;EOMONTH($BF33,0))</f>
        <v>0</v>
      </c>
      <c r="BG141" s="15">
        <f>SUMIFS(Produção!O:O,Produção!$A:$A,"&gt;="&amp;BG33,Produção!$A:$A,"&lt;="&amp;EOMONTH($BG33,0))</f>
        <v>0</v>
      </c>
      <c r="BH141" s="15">
        <f>SUMIFS(Produção!O:O,Produção!$A:$A,"&gt;="&amp;BH33,Produção!$A:$A,"&lt;="&amp;EOMONTH($BH33,0))</f>
        <v>0</v>
      </c>
      <c r="BI141" s="15">
        <f>SUMIFS(Produção!O:O,Produção!$A:$A,"&gt;="&amp;BI33,Produção!$A:$A,"&lt;="&amp;EOMONTH($BI33,0))</f>
        <v>0</v>
      </c>
      <c r="BJ141" s="15">
        <f>SUMIFS(Produção!O:O,Produção!$A:$A,"&gt;="&amp;BJ33,Produção!$A:$A,"&lt;="&amp;EOMONTH($BJ33,0))</f>
        <v>0</v>
      </c>
      <c r="BK141" s="15">
        <f>SUMIFS(Produção!O:O,Produção!$A:$A,"&gt;="&amp;BK33,Produção!$A:$A,"&lt;="&amp;EOMONTH($BK33,0))</f>
        <v>0</v>
      </c>
      <c r="BL141" s="15">
        <f>SUMIFS(Produção!O:O,Produção!$A:$A,"&gt;="&amp;BL33,Produção!$A:$A,"&lt;="&amp;EOMONTH($BL33,0))</f>
        <v>0</v>
      </c>
      <c r="BM141" s="15">
        <f>SUMIFS(Produção!O:O,Produção!$A:$A,"&gt;="&amp;BM33,Produção!$A:$A,"&lt;="&amp;EOMONTH($BM33,0))</f>
        <v>0</v>
      </c>
      <c r="BN141" s="15">
        <f>SUMIFS(Produção!O:O,Produção!$A:$A,"&gt;="&amp;BN33,Produção!$A:$A,"&lt;="&amp;EOMONTH($BN33,0))</f>
        <v>0</v>
      </c>
      <c r="BO141" s="15">
        <f>SUMIFS(Produção!O:O,Produção!$A:$A,"&gt;="&amp;BO33,Produção!$A:$A,"&lt;="&amp;EOMONTH($BO33,0))</f>
        <v>0</v>
      </c>
      <c r="BP141" s="15">
        <f>SUMIFS(Produção!O:O,Produção!$A:$A,"&gt;="&amp;BP33,Produção!$A:$A,"&lt;="&amp;EOMONTH($BP33,0))</f>
        <v>0</v>
      </c>
      <c r="BQ141" s="15">
        <f>SUMIFS(Produção!O:O,Produção!$A:$A,"&gt;="&amp;BQ33,Produção!$A:$A,"&lt;="&amp;EOMONTH($BQ33,0))</f>
        <v>0</v>
      </c>
    </row>
    <row r="142" spans="1:72" outlineLevel="1" x14ac:dyDescent="0.15">
      <c r="A142" s="12" t="s">
        <v>113</v>
      </c>
      <c r="B142" s="14" t="str">
        <f>OvoTotal!U2</f>
        <v>AAA 1 001</v>
      </c>
      <c r="C142" s="15">
        <f>IF(BI!$B$2=1,Dados!C$130*Dados!C13,Dados!C$130*Dados!C45)</f>
        <v>0</v>
      </c>
      <c r="D142" s="15">
        <f>IF(BI!$B$2=1,Dados!D$130*Dados!D13,Dados!D$130*Dados!D45)</f>
        <v>0</v>
      </c>
      <c r="E142" s="15">
        <f>IF(BI!$B$2=1,Dados!E$130*Dados!E13,Dados!E$130*Dados!E45)</f>
        <v>0</v>
      </c>
      <c r="F142" s="15">
        <f>IF(BI!$B$2=1,Dados!F$130*Dados!F13,Dados!F$130*Dados!F45)</f>
        <v>0</v>
      </c>
      <c r="G142" s="15">
        <f>IF(BI!$B$2=1,Dados!G$130*Dados!G13,Dados!G$130*Dados!G45)</f>
        <v>0</v>
      </c>
      <c r="H142" s="15">
        <f>IF(BI!$B$2=1,Dados!H$130*Dados!H13,Dados!H$130*Dados!H45)</f>
        <v>0</v>
      </c>
      <c r="I142" s="15">
        <f>IF(BI!$B$2=1,Dados!I$130*Dados!I13,Dados!I$130*Dados!I45)</f>
        <v>0</v>
      </c>
      <c r="J142" s="15">
        <f>IF(BI!$B$2=1,Dados!J$130*Dados!J13,Dados!J$130*Dados!J45)</f>
        <v>0</v>
      </c>
      <c r="K142" s="15">
        <f>IF(BI!$B$2=1,Dados!K$130*Dados!K13,Dados!K$130*Dados!K45)</f>
        <v>0</v>
      </c>
      <c r="L142" s="15">
        <f>IF(BI!$B$2=1,Dados!L$130*Dados!L13,Dados!L$130*Dados!L45)</f>
        <v>0</v>
      </c>
      <c r="M142" s="15">
        <f>IF(BI!$B$2=1,Dados!M$130*Dados!M13,Dados!M$130*Dados!M45)</f>
        <v>0</v>
      </c>
      <c r="N142" s="15">
        <f>IF(BI!$B$2=1,Dados!N$130*Dados!N13,Dados!N$130*Dados!N45)</f>
        <v>0</v>
      </c>
      <c r="O142" s="15">
        <f>IF(BI!$B$2=1,Dados!O$130*Dados!O13,Dados!O$130*Dados!O45)</f>
        <v>0</v>
      </c>
      <c r="P142" s="15">
        <f>IF(BI!$B$2=1,Dados!P$130*Dados!P13,Dados!P$130*Dados!P45)</f>
        <v>0</v>
      </c>
      <c r="Q142" s="15">
        <f>IF(BI!$B$2=1,Dados!Q$130*Dados!Q13,Dados!Q$130*Dados!Q45)</f>
        <v>0</v>
      </c>
      <c r="R142" s="15">
        <f>IF(BI!$B$2=1,Dados!R$130*Dados!R13,Dados!R$130*Dados!R45)</f>
        <v>0</v>
      </c>
      <c r="S142" s="15">
        <f>IF(BI!$B$2=1,Dados!S$130*Dados!S13,Dados!S$130*Dados!S45)</f>
        <v>0</v>
      </c>
      <c r="T142" s="15">
        <f>IF(BI!$B$2=1,Dados!T$130*Dados!T13,Dados!T$130*Dados!T45)</f>
        <v>0</v>
      </c>
      <c r="U142" s="15">
        <f>IF(BI!$B$2=1,Dados!U$130*Dados!U13,Dados!U$130*Dados!U45)</f>
        <v>0</v>
      </c>
      <c r="V142" s="15">
        <f>IF(BI!$B$2=1,Dados!V$130*Dados!V13,Dados!V$130*Dados!V45)</f>
        <v>0</v>
      </c>
      <c r="W142" s="15">
        <f>IF(BI!$B$2=1,Dados!W$130*Dados!W13,Dados!W$130*Dados!W45)</f>
        <v>0</v>
      </c>
      <c r="X142" s="15">
        <f>IF(BI!$B$2=1,Dados!X$130*Dados!X13,Dados!X$130*Dados!X45)</f>
        <v>0</v>
      </c>
      <c r="Y142" s="15">
        <f>IF(BI!$B$2=1,Dados!Y$130*Dados!Y13,Dados!Y$130*Dados!Y45)</f>
        <v>0</v>
      </c>
      <c r="Z142" s="15">
        <f>IF(BI!$B$2=1,Dados!Z$130*Dados!Z13,Dados!Z$130*Dados!Z45)</f>
        <v>0</v>
      </c>
      <c r="AA142" s="15">
        <f>IF(BI!$B$2=1,Dados!AA$130*Dados!AA13,Dados!AA$130*Dados!AA45)</f>
        <v>0</v>
      </c>
      <c r="AB142" s="15">
        <f>IF(BI!$B$2=1,Dados!AB$130*Dados!AB13,Dados!AB$130*Dados!AB45)</f>
        <v>0</v>
      </c>
      <c r="AC142" s="15">
        <f>IF(BI!$B$2=1,Dados!AC$130*Dados!AC13,Dados!AC$130*Dados!AC45)</f>
        <v>0</v>
      </c>
      <c r="AD142" s="15">
        <f>IF(BI!$B$2=1,Dados!AD$130*Dados!AD13,Dados!AD$130*Dados!AD45)</f>
        <v>0</v>
      </c>
      <c r="AE142" s="15">
        <f>IF(BI!$B$2=1,Dados!AE$130*Dados!AE13,Dados!AE$130*Dados!AE45)</f>
        <v>0</v>
      </c>
      <c r="AF142" s="15">
        <f>IF(BI!$B$2=1,Dados!AF$130*Dados!AF13,Dados!AF$130*Dados!AF45)</f>
        <v>0</v>
      </c>
      <c r="AG142" s="15">
        <f>IF(BI!$B$2=1,Dados!AG$130*Dados!AG13,Dados!AG$130*Dados!AG45)</f>
        <v>0</v>
      </c>
      <c r="AH142" s="15">
        <f>IF(BI!$B$2=1,Dados!AH$130*Dados!AH13,Dados!AH$130*Dados!AH45)</f>
        <v>0</v>
      </c>
      <c r="AI142" s="15">
        <f>IF(BI!$B$2=1,Dados!AI$130*Dados!AI13,Dados!AI$130*Dados!AI45)</f>
        <v>0</v>
      </c>
      <c r="AJ142" s="15">
        <f>IF(BI!$B$2=1,Dados!AJ$130*Dados!AJ13,Dados!AJ$130*Dados!AJ45)</f>
        <v>0</v>
      </c>
      <c r="AK142" s="15">
        <f>IF(BI!$B$2=1,Dados!AK$130*Dados!AK13,Dados!AK$130*Dados!AK45)</f>
        <v>0</v>
      </c>
      <c r="AL142" s="15">
        <f>IF(BI!$B$2=1,Dados!AL$130*Dados!AL13,Dados!AL$130*Dados!AL45)</f>
        <v>0</v>
      </c>
      <c r="AM142" s="15">
        <f>IF(BI!$B$2=1,Dados!AM$130*Dados!AM13,Dados!AM$130*Dados!AM45)</f>
        <v>0</v>
      </c>
      <c r="AN142" s="15">
        <f>IF(BI!$B$2=1,Dados!AN$130*Dados!AN13,Dados!AN$130*Dados!AN45)</f>
        <v>0</v>
      </c>
      <c r="AO142" s="15">
        <f>IF(BI!$B$2=1,Dados!AO$130*Dados!AO13,Dados!AO$130*Dados!AO45)</f>
        <v>0</v>
      </c>
      <c r="AP142" s="15">
        <f>IF(BI!$B$2=1,Dados!AP$130*Dados!AP13,Dados!AP$130*Dados!AP45)</f>
        <v>0</v>
      </c>
      <c r="AQ142" s="15">
        <f>IF(BI!$B$2=1,Dados!AQ$130*Dados!AQ13,Dados!AQ$130*Dados!AQ45)</f>
        <v>0</v>
      </c>
      <c r="AR142" s="15">
        <f>IF(BI!$B$2=1,Dados!AR$130*Dados!AR13,Dados!AR$130*Dados!AR45)</f>
        <v>0</v>
      </c>
      <c r="AS142" s="15">
        <f>IF(BI!$B$2=1,Dados!AS$130*Dados!AS13,Dados!AS$130*Dados!AS45)</f>
        <v>0</v>
      </c>
      <c r="AT142" s="15">
        <f>IF(BI!$B$2=1,Dados!AT$130*Dados!AT13,Dados!AT$130*Dados!AT45)</f>
        <v>0</v>
      </c>
      <c r="AU142" s="15">
        <f>IF(BI!$B$2=1,Dados!AU$130*Dados!AU13,Dados!AU$130*Dados!AU45)</f>
        <v>0</v>
      </c>
      <c r="AV142" s="15">
        <f>IF(BI!$B$2=1,Dados!AV$130*Dados!AV13,Dados!AV$130*Dados!AV45)</f>
        <v>0</v>
      </c>
      <c r="AW142" s="15">
        <f>IF(BI!$B$2=1,Dados!AW$130*Dados!AW13,Dados!AW$130*Dados!AW45)</f>
        <v>0</v>
      </c>
      <c r="AX142" s="15">
        <f>IF(BI!$B$2=1,Dados!AX$130*Dados!AX13,Dados!AX$130*Dados!AX45)</f>
        <v>0</v>
      </c>
      <c r="AY142" s="15">
        <f>IF(BI!$B$2=1,Dados!AY$130*Dados!AY13,Dados!AY$130*Dados!AY45)</f>
        <v>0</v>
      </c>
      <c r="AZ142" s="15">
        <f>IF(BI!$B$2=1,Dados!AZ$130*Dados!AZ13,Dados!AZ$130*Dados!AZ45)</f>
        <v>0</v>
      </c>
      <c r="BA142" s="15">
        <f>IF(BI!$B$2=1,Dados!BA$130*Dados!BA13,Dados!BA$130*Dados!BA45)</f>
        <v>0</v>
      </c>
      <c r="BB142" s="15">
        <f>IF(BI!$B$2=1,Dados!BB$130*Dados!BB13,Dados!BB$130*Dados!BB45)</f>
        <v>0</v>
      </c>
      <c r="BC142" s="15">
        <f>IF(BI!$B$2=1,Dados!BC$130*Dados!BC13,Dados!BC$130*Dados!BC45)</f>
        <v>0</v>
      </c>
      <c r="BD142" s="15">
        <f>IF(BI!$B$2=1,Dados!BD$130*Dados!BD13,Dados!BD$130*Dados!BD45)</f>
        <v>0</v>
      </c>
      <c r="BF142" s="15">
        <f>SUMIFS(Produção!P:P,Produção!$A:$A,"&gt;="&amp;BF33,Produção!$A:$A,"&lt;="&amp;EOMONTH($BF33,0))</f>
        <v>0</v>
      </c>
      <c r="BG142" s="15">
        <f>SUMIFS(Produção!P:P,Produção!$A:$A,"&gt;="&amp;BG33,Produção!$A:$A,"&lt;="&amp;EOMONTH($BG33,0))</f>
        <v>0</v>
      </c>
      <c r="BH142" s="15">
        <f>SUMIFS(Produção!P:P,Produção!$A:$A,"&gt;="&amp;BH33,Produção!$A:$A,"&lt;="&amp;EOMONTH($BH33,0))</f>
        <v>0</v>
      </c>
      <c r="BI142" s="15">
        <f>SUMIFS(Produção!P:P,Produção!$A:$A,"&gt;="&amp;BI33,Produção!$A:$A,"&lt;="&amp;EOMONTH($BI33,0))</f>
        <v>0</v>
      </c>
      <c r="BJ142" s="15">
        <f>SUMIFS(Produção!P:P,Produção!$A:$A,"&gt;="&amp;BJ33,Produção!$A:$A,"&lt;="&amp;EOMONTH($BJ33,0))</f>
        <v>0</v>
      </c>
      <c r="BK142" s="15">
        <f>SUMIFS(Produção!P:P,Produção!$A:$A,"&gt;="&amp;BK33,Produção!$A:$A,"&lt;="&amp;EOMONTH($BK33,0))</f>
        <v>0</v>
      </c>
      <c r="BL142" s="15">
        <f>SUMIFS(Produção!P:P,Produção!$A:$A,"&gt;="&amp;BL33,Produção!$A:$A,"&lt;="&amp;EOMONTH($BL33,0))</f>
        <v>0</v>
      </c>
      <c r="BM142" s="15">
        <f>SUMIFS(Produção!P:P,Produção!$A:$A,"&gt;="&amp;BM33,Produção!$A:$A,"&lt;="&amp;EOMONTH($BM33,0))</f>
        <v>0</v>
      </c>
      <c r="BN142" s="15">
        <f>SUMIFS(Produção!P:P,Produção!$A:$A,"&gt;="&amp;BN33,Produção!$A:$A,"&lt;="&amp;EOMONTH($BN33,0))</f>
        <v>0</v>
      </c>
      <c r="BO142" s="15">
        <f>SUMIFS(Produção!P:P,Produção!$A:$A,"&gt;="&amp;BO33,Produção!$A:$A,"&lt;="&amp;EOMONTH($BO33,0))</f>
        <v>0</v>
      </c>
      <c r="BP142" s="15">
        <f>SUMIFS(Produção!P:P,Produção!$A:$A,"&gt;="&amp;BP33,Produção!$A:$A,"&lt;="&amp;EOMONTH($BP33,0))</f>
        <v>0</v>
      </c>
      <c r="BQ142" s="15">
        <f>SUMIFS(Produção!P:P,Produção!$A:$A,"&gt;="&amp;BQ33,Produção!$A:$A,"&lt;="&amp;EOMONTH($BQ33,0))</f>
        <v>0</v>
      </c>
    </row>
    <row r="143" spans="1:72" outlineLevel="1" x14ac:dyDescent="0.15">
      <c r="A143" s="12" t="s">
        <v>113</v>
      </c>
      <c r="B143" s="14" t="str">
        <f>OvoTotal!V2</f>
        <v>AAA 1 001</v>
      </c>
      <c r="C143" s="15">
        <f>IF(BI!$B$2=1,Dados!C$130*Dados!C14,Dados!C$130*Dados!C46)</f>
        <v>0</v>
      </c>
      <c r="D143" s="15">
        <f>IF(BI!$B$2=1,Dados!D$130*Dados!D14,Dados!D$130*Dados!D46)</f>
        <v>0</v>
      </c>
      <c r="E143" s="15">
        <f>IF(BI!$B$2=1,Dados!E$130*Dados!E14,Dados!E$130*Dados!E46)</f>
        <v>0</v>
      </c>
      <c r="F143" s="15">
        <f>IF(BI!$B$2=1,Dados!F$130*Dados!F14,Dados!F$130*Dados!F46)</f>
        <v>0</v>
      </c>
      <c r="G143" s="15">
        <f>IF(BI!$B$2=1,Dados!G$130*Dados!G14,Dados!G$130*Dados!G46)</f>
        <v>0</v>
      </c>
      <c r="H143" s="15">
        <f>IF(BI!$B$2=1,Dados!H$130*Dados!H14,Dados!H$130*Dados!H46)</f>
        <v>0</v>
      </c>
      <c r="I143" s="15">
        <f>IF(BI!$B$2=1,Dados!I$130*Dados!I14,Dados!I$130*Dados!I46)</f>
        <v>0</v>
      </c>
      <c r="J143" s="15">
        <f>IF(BI!$B$2=1,Dados!J$130*Dados!J14,Dados!J$130*Dados!J46)</f>
        <v>0</v>
      </c>
      <c r="K143" s="15">
        <f>IF(BI!$B$2=1,Dados!K$130*Dados!K14,Dados!K$130*Dados!K46)</f>
        <v>0</v>
      </c>
      <c r="L143" s="15">
        <f>IF(BI!$B$2=1,Dados!L$130*Dados!L14,Dados!L$130*Dados!L46)</f>
        <v>0</v>
      </c>
      <c r="M143" s="15">
        <f>IF(BI!$B$2=1,Dados!M$130*Dados!M14,Dados!M$130*Dados!M46)</f>
        <v>0</v>
      </c>
      <c r="N143" s="15">
        <f>IF(BI!$B$2=1,Dados!N$130*Dados!N14,Dados!N$130*Dados!N46)</f>
        <v>0</v>
      </c>
      <c r="O143" s="15">
        <f>IF(BI!$B$2=1,Dados!O$130*Dados!O14,Dados!O$130*Dados!O46)</f>
        <v>0</v>
      </c>
      <c r="P143" s="15">
        <f>IF(BI!$B$2=1,Dados!P$130*Dados!P14,Dados!P$130*Dados!P46)</f>
        <v>0</v>
      </c>
      <c r="Q143" s="15">
        <f>IF(BI!$B$2=1,Dados!Q$130*Dados!Q14,Dados!Q$130*Dados!Q46)</f>
        <v>0</v>
      </c>
      <c r="R143" s="15">
        <f>IF(BI!$B$2=1,Dados!R$130*Dados!R14,Dados!R$130*Dados!R46)</f>
        <v>0</v>
      </c>
      <c r="S143" s="15">
        <f>IF(BI!$B$2=1,Dados!S$130*Dados!S14,Dados!S$130*Dados!S46)</f>
        <v>0</v>
      </c>
      <c r="T143" s="15">
        <f>IF(BI!$B$2=1,Dados!T$130*Dados!T14,Dados!T$130*Dados!T46)</f>
        <v>0</v>
      </c>
      <c r="U143" s="15">
        <f>IF(BI!$B$2=1,Dados!U$130*Dados!U14,Dados!U$130*Dados!U46)</f>
        <v>0</v>
      </c>
      <c r="V143" s="15">
        <f>IF(BI!$B$2=1,Dados!V$130*Dados!V14,Dados!V$130*Dados!V46)</f>
        <v>0</v>
      </c>
      <c r="W143" s="15">
        <f>IF(BI!$B$2=1,Dados!W$130*Dados!W14,Dados!W$130*Dados!W46)</f>
        <v>0</v>
      </c>
      <c r="X143" s="15">
        <f>IF(BI!$B$2=1,Dados!X$130*Dados!X14,Dados!X$130*Dados!X46)</f>
        <v>0</v>
      </c>
      <c r="Y143" s="15">
        <f>IF(BI!$B$2=1,Dados!Y$130*Dados!Y14,Dados!Y$130*Dados!Y46)</f>
        <v>0</v>
      </c>
      <c r="Z143" s="15">
        <f>IF(BI!$B$2=1,Dados!Z$130*Dados!Z14,Dados!Z$130*Dados!Z46)</f>
        <v>0</v>
      </c>
      <c r="AA143" s="15">
        <f>IF(BI!$B$2=1,Dados!AA$130*Dados!AA14,Dados!AA$130*Dados!AA46)</f>
        <v>0</v>
      </c>
      <c r="AB143" s="15">
        <f>IF(BI!$B$2=1,Dados!AB$130*Dados!AB14,Dados!AB$130*Dados!AB46)</f>
        <v>0</v>
      </c>
      <c r="AC143" s="15">
        <f>IF(BI!$B$2=1,Dados!AC$130*Dados!AC14,Dados!AC$130*Dados!AC46)</f>
        <v>0</v>
      </c>
      <c r="AD143" s="15">
        <f>IF(BI!$B$2=1,Dados!AD$130*Dados!AD14,Dados!AD$130*Dados!AD46)</f>
        <v>0</v>
      </c>
      <c r="AE143" s="15">
        <f>IF(BI!$B$2=1,Dados!AE$130*Dados!AE14,Dados!AE$130*Dados!AE46)</f>
        <v>0</v>
      </c>
      <c r="AF143" s="15">
        <f>IF(BI!$B$2=1,Dados!AF$130*Dados!AF14,Dados!AF$130*Dados!AF46)</f>
        <v>0</v>
      </c>
      <c r="AG143" s="15">
        <f>IF(BI!$B$2=1,Dados!AG$130*Dados!AG14,Dados!AG$130*Dados!AG46)</f>
        <v>0</v>
      </c>
      <c r="AH143" s="15">
        <f>IF(BI!$B$2=1,Dados!AH$130*Dados!AH14,Dados!AH$130*Dados!AH46)</f>
        <v>0</v>
      </c>
      <c r="AI143" s="15">
        <f>IF(BI!$B$2=1,Dados!AI$130*Dados!AI14,Dados!AI$130*Dados!AI46)</f>
        <v>0</v>
      </c>
      <c r="AJ143" s="15">
        <f>IF(BI!$B$2=1,Dados!AJ$130*Dados!AJ14,Dados!AJ$130*Dados!AJ46)</f>
        <v>0</v>
      </c>
      <c r="AK143" s="15">
        <f>IF(BI!$B$2=1,Dados!AK$130*Dados!AK14,Dados!AK$130*Dados!AK46)</f>
        <v>0</v>
      </c>
      <c r="AL143" s="15">
        <f>IF(BI!$B$2=1,Dados!AL$130*Dados!AL14,Dados!AL$130*Dados!AL46)</f>
        <v>0</v>
      </c>
      <c r="AM143" s="15">
        <f>IF(BI!$B$2=1,Dados!AM$130*Dados!AM14,Dados!AM$130*Dados!AM46)</f>
        <v>0</v>
      </c>
      <c r="AN143" s="15">
        <f>IF(BI!$B$2=1,Dados!AN$130*Dados!AN14,Dados!AN$130*Dados!AN46)</f>
        <v>0</v>
      </c>
      <c r="AO143" s="15">
        <f>IF(BI!$B$2=1,Dados!AO$130*Dados!AO14,Dados!AO$130*Dados!AO46)</f>
        <v>0</v>
      </c>
      <c r="AP143" s="15">
        <f>IF(BI!$B$2=1,Dados!AP$130*Dados!AP14,Dados!AP$130*Dados!AP46)</f>
        <v>0</v>
      </c>
      <c r="AQ143" s="15">
        <f>IF(BI!$B$2=1,Dados!AQ$130*Dados!AQ14,Dados!AQ$130*Dados!AQ46)</f>
        <v>0</v>
      </c>
      <c r="AR143" s="15">
        <f>IF(BI!$B$2=1,Dados!AR$130*Dados!AR14,Dados!AR$130*Dados!AR46)</f>
        <v>0</v>
      </c>
      <c r="AS143" s="15">
        <f>IF(BI!$B$2=1,Dados!AS$130*Dados!AS14,Dados!AS$130*Dados!AS46)</f>
        <v>0</v>
      </c>
      <c r="AT143" s="15">
        <f>IF(BI!$B$2=1,Dados!AT$130*Dados!AT14,Dados!AT$130*Dados!AT46)</f>
        <v>0</v>
      </c>
      <c r="AU143" s="15">
        <f>IF(BI!$B$2=1,Dados!AU$130*Dados!AU14,Dados!AU$130*Dados!AU46)</f>
        <v>0</v>
      </c>
      <c r="AV143" s="15">
        <f>IF(BI!$B$2=1,Dados!AV$130*Dados!AV14,Dados!AV$130*Dados!AV46)</f>
        <v>0</v>
      </c>
      <c r="AW143" s="15">
        <f>IF(BI!$B$2=1,Dados!AW$130*Dados!AW14,Dados!AW$130*Dados!AW46)</f>
        <v>0</v>
      </c>
      <c r="AX143" s="15">
        <f>IF(BI!$B$2=1,Dados!AX$130*Dados!AX14,Dados!AX$130*Dados!AX46)</f>
        <v>0</v>
      </c>
      <c r="AY143" s="15">
        <f>IF(BI!$B$2=1,Dados!AY$130*Dados!AY14,Dados!AY$130*Dados!AY46)</f>
        <v>0</v>
      </c>
      <c r="AZ143" s="15">
        <f>IF(BI!$B$2=1,Dados!AZ$130*Dados!AZ14,Dados!AZ$130*Dados!AZ46)</f>
        <v>0</v>
      </c>
      <c r="BA143" s="15">
        <f>IF(BI!$B$2=1,Dados!BA$130*Dados!BA14,Dados!BA$130*Dados!BA46)</f>
        <v>0</v>
      </c>
      <c r="BB143" s="15">
        <f>IF(BI!$B$2=1,Dados!BB$130*Dados!BB14,Dados!BB$130*Dados!BB46)</f>
        <v>0</v>
      </c>
      <c r="BC143" s="15">
        <f>IF(BI!$B$2=1,Dados!BC$130*Dados!BC14,Dados!BC$130*Dados!BC46)</f>
        <v>0</v>
      </c>
      <c r="BD143" s="15">
        <f>IF(BI!$B$2=1,Dados!BD$130*Dados!BD14,Dados!BD$130*Dados!BD46)</f>
        <v>0</v>
      </c>
      <c r="BF143" s="15">
        <f>SUMIFS(Produção!Q:Q,Produção!$A:$A,"&gt;="&amp;BF33,Produção!$A:$A,"&lt;="&amp;EOMONTH($BF33,0))</f>
        <v>0</v>
      </c>
      <c r="BG143" s="15">
        <f>SUMIFS(Produção!Q:Q,Produção!$A:$A,"&gt;="&amp;BG33,Produção!$A:$A,"&lt;="&amp;EOMONTH($BG33,0))</f>
        <v>0</v>
      </c>
      <c r="BH143" s="15">
        <f>SUMIFS(Produção!Q:Q,Produção!$A:$A,"&gt;="&amp;BH33,Produção!$A:$A,"&lt;="&amp;EOMONTH($BH33,0))</f>
        <v>0</v>
      </c>
      <c r="BI143" s="15">
        <f>SUMIFS(Produção!Q:Q,Produção!$A:$A,"&gt;="&amp;BI33,Produção!$A:$A,"&lt;="&amp;EOMONTH($BI33,0))</f>
        <v>0</v>
      </c>
      <c r="BJ143" s="15">
        <f>SUMIFS(Produção!Q:Q,Produção!$A:$A,"&gt;="&amp;BJ33,Produção!$A:$A,"&lt;="&amp;EOMONTH($BJ33,0))</f>
        <v>0</v>
      </c>
      <c r="BK143" s="15">
        <f>SUMIFS(Produção!Q:Q,Produção!$A:$A,"&gt;="&amp;BK33,Produção!$A:$A,"&lt;="&amp;EOMONTH($BK33,0))</f>
        <v>0</v>
      </c>
      <c r="BL143" s="15">
        <f>SUMIFS(Produção!Q:Q,Produção!$A:$A,"&gt;="&amp;BL33,Produção!$A:$A,"&lt;="&amp;EOMONTH($BL33,0))</f>
        <v>0</v>
      </c>
      <c r="BM143" s="15">
        <f>SUMIFS(Produção!Q:Q,Produção!$A:$A,"&gt;="&amp;BM33,Produção!$A:$A,"&lt;="&amp;EOMONTH($BM33,0))</f>
        <v>0</v>
      </c>
      <c r="BN143" s="15">
        <f>SUMIFS(Produção!Q:Q,Produção!$A:$A,"&gt;="&amp;BN33,Produção!$A:$A,"&lt;="&amp;EOMONTH($BN33,0))</f>
        <v>0</v>
      </c>
      <c r="BO143" s="15">
        <f>SUMIFS(Produção!Q:Q,Produção!$A:$A,"&gt;="&amp;BO33,Produção!$A:$A,"&lt;="&amp;EOMONTH($BO33,0))</f>
        <v>0</v>
      </c>
      <c r="BP143" s="15">
        <f>SUMIFS(Produção!Q:Q,Produção!$A:$A,"&gt;="&amp;BP33,Produção!$A:$A,"&lt;="&amp;EOMONTH($BP33,0))</f>
        <v>0</v>
      </c>
      <c r="BQ143" s="15">
        <f>SUMIFS(Produção!Q:Q,Produção!$A:$A,"&gt;="&amp;BQ33,Produção!$A:$A,"&lt;="&amp;EOMONTH($BQ33,0))</f>
        <v>0</v>
      </c>
    </row>
    <row r="144" spans="1:72" outlineLevel="1" x14ac:dyDescent="0.15">
      <c r="A144" s="12" t="s">
        <v>113</v>
      </c>
      <c r="B144" s="14" t="str">
        <f>OvoTotal!W2</f>
        <v>AAA 1 001</v>
      </c>
      <c r="C144" s="15">
        <f>IF(BI!$B$2=1,Dados!C$130*Dados!C15,Dados!C$130*Dados!C47)</f>
        <v>0</v>
      </c>
      <c r="D144" s="15">
        <f>IF(BI!$B$2=1,Dados!D$130*Dados!D15,Dados!D$130*Dados!D47)</f>
        <v>0</v>
      </c>
      <c r="E144" s="15">
        <f>IF(BI!$B$2=1,Dados!E$130*Dados!E15,Dados!E$130*Dados!E47)</f>
        <v>0</v>
      </c>
      <c r="F144" s="15">
        <f>IF(BI!$B$2=1,Dados!F$130*Dados!F15,Dados!F$130*Dados!F47)</f>
        <v>0</v>
      </c>
      <c r="G144" s="15">
        <f>IF(BI!$B$2=1,Dados!G$130*Dados!G15,Dados!G$130*Dados!G47)</f>
        <v>0</v>
      </c>
      <c r="H144" s="15">
        <f>IF(BI!$B$2=1,Dados!H$130*Dados!H15,Dados!H$130*Dados!H47)</f>
        <v>0</v>
      </c>
      <c r="I144" s="15">
        <f>IF(BI!$B$2=1,Dados!I$130*Dados!I15,Dados!I$130*Dados!I47)</f>
        <v>0</v>
      </c>
      <c r="J144" s="15">
        <f>IF(BI!$B$2=1,Dados!J$130*Dados!J15,Dados!J$130*Dados!J47)</f>
        <v>0</v>
      </c>
      <c r="K144" s="15">
        <f>IF(BI!$B$2=1,Dados!K$130*Dados!K15,Dados!K$130*Dados!K47)</f>
        <v>0</v>
      </c>
      <c r="L144" s="15">
        <f>IF(BI!$B$2=1,Dados!L$130*Dados!L15,Dados!L$130*Dados!L47)</f>
        <v>0</v>
      </c>
      <c r="M144" s="15">
        <f>IF(BI!$B$2=1,Dados!M$130*Dados!M15,Dados!M$130*Dados!M47)</f>
        <v>0</v>
      </c>
      <c r="N144" s="15">
        <f>IF(BI!$B$2=1,Dados!N$130*Dados!N15,Dados!N$130*Dados!N47)</f>
        <v>0</v>
      </c>
      <c r="O144" s="15">
        <f>IF(BI!$B$2=1,Dados!O$130*Dados!O15,Dados!O$130*Dados!O47)</f>
        <v>0</v>
      </c>
      <c r="P144" s="15">
        <f>IF(BI!$B$2=1,Dados!P$130*Dados!P15,Dados!P$130*Dados!P47)</f>
        <v>0</v>
      </c>
      <c r="Q144" s="15">
        <f>IF(BI!$B$2=1,Dados!Q$130*Dados!Q15,Dados!Q$130*Dados!Q47)</f>
        <v>0</v>
      </c>
      <c r="R144" s="15">
        <f>IF(BI!$B$2=1,Dados!R$130*Dados!R15,Dados!R$130*Dados!R47)</f>
        <v>0</v>
      </c>
      <c r="S144" s="15">
        <f>IF(BI!$B$2=1,Dados!S$130*Dados!S15,Dados!S$130*Dados!S47)</f>
        <v>0</v>
      </c>
      <c r="T144" s="15">
        <f>IF(BI!$B$2=1,Dados!T$130*Dados!T15,Dados!T$130*Dados!T47)</f>
        <v>0</v>
      </c>
      <c r="U144" s="15">
        <f>IF(BI!$B$2=1,Dados!U$130*Dados!U15,Dados!U$130*Dados!U47)</f>
        <v>0</v>
      </c>
      <c r="V144" s="15">
        <f>IF(BI!$B$2=1,Dados!V$130*Dados!V15,Dados!V$130*Dados!V47)</f>
        <v>0</v>
      </c>
      <c r="W144" s="15">
        <f>IF(BI!$B$2=1,Dados!W$130*Dados!W15,Dados!W$130*Dados!W47)</f>
        <v>0</v>
      </c>
      <c r="X144" s="15">
        <f>IF(BI!$B$2=1,Dados!X$130*Dados!X15,Dados!X$130*Dados!X47)</f>
        <v>0</v>
      </c>
      <c r="Y144" s="15">
        <f>IF(BI!$B$2=1,Dados!Y$130*Dados!Y15,Dados!Y$130*Dados!Y47)</f>
        <v>0</v>
      </c>
      <c r="Z144" s="15">
        <f>IF(BI!$B$2=1,Dados!Z$130*Dados!Z15,Dados!Z$130*Dados!Z47)</f>
        <v>0</v>
      </c>
      <c r="AA144" s="15">
        <f>IF(BI!$B$2=1,Dados!AA$130*Dados!AA15,Dados!AA$130*Dados!AA47)</f>
        <v>0</v>
      </c>
      <c r="AB144" s="15">
        <f>IF(BI!$B$2=1,Dados!AB$130*Dados!AB15,Dados!AB$130*Dados!AB47)</f>
        <v>0</v>
      </c>
      <c r="AC144" s="15">
        <f>IF(BI!$B$2=1,Dados!AC$130*Dados!AC15,Dados!AC$130*Dados!AC47)</f>
        <v>0</v>
      </c>
      <c r="AD144" s="15">
        <f>IF(BI!$B$2=1,Dados!AD$130*Dados!AD15,Dados!AD$130*Dados!AD47)</f>
        <v>0</v>
      </c>
      <c r="AE144" s="15">
        <f>IF(BI!$B$2=1,Dados!AE$130*Dados!AE15,Dados!AE$130*Dados!AE47)</f>
        <v>0</v>
      </c>
      <c r="AF144" s="15">
        <f>IF(BI!$B$2=1,Dados!AF$130*Dados!AF15,Dados!AF$130*Dados!AF47)</f>
        <v>0</v>
      </c>
      <c r="AG144" s="15">
        <f>IF(BI!$B$2=1,Dados!AG$130*Dados!AG15,Dados!AG$130*Dados!AG47)</f>
        <v>0</v>
      </c>
      <c r="AH144" s="15">
        <f>IF(BI!$B$2=1,Dados!AH$130*Dados!AH15,Dados!AH$130*Dados!AH47)</f>
        <v>0</v>
      </c>
      <c r="AI144" s="15">
        <f>IF(BI!$B$2=1,Dados!AI$130*Dados!AI15,Dados!AI$130*Dados!AI47)</f>
        <v>0</v>
      </c>
      <c r="AJ144" s="15">
        <f>IF(BI!$B$2=1,Dados!AJ$130*Dados!AJ15,Dados!AJ$130*Dados!AJ47)</f>
        <v>0</v>
      </c>
      <c r="AK144" s="15">
        <f>IF(BI!$B$2=1,Dados!AK$130*Dados!AK15,Dados!AK$130*Dados!AK47)</f>
        <v>0</v>
      </c>
      <c r="AL144" s="15">
        <f>IF(BI!$B$2=1,Dados!AL$130*Dados!AL15,Dados!AL$130*Dados!AL47)</f>
        <v>0</v>
      </c>
      <c r="AM144" s="15">
        <f>IF(BI!$B$2=1,Dados!AM$130*Dados!AM15,Dados!AM$130*Dados!AM47)</f>
        <v>0</v>
      </c>
      <c r="AN144" s="15">
        <f>IF(BI!$B$2=1,Dados!AN$130*Dados!AN15,Dados!AN$130*Dados!AN47)</f>
        <v>0</v>
      </c>
      <c r="AO144" s="15">
        <f>IF(BI!$B$2=1,Dados!AO$130*Dados!AO15,Dados!AO$130*Dados!AO47)</f>
        <v>0</v>
      </c>
      <c r="AP144" s="15">
        <f>IF(BI!$B$2=1,Dados!AP$130*Dados!AP15,Dados!AP$130*Dados!AP47)</f>
        <v>0</v>
      </c>
      <c r="AQ144" s="15">
        <f>IF(BI!$B$2=1,Dados!AQ$130*Dados!AQ15,Dados!AQ$130*Dados!AQ47)</f>
        <v>0</v>
      </c>
      <c r="AR144" s="15">
        <f>IF(BI!$B$2=1,Dados!AR$130*Dados!AR15,Dados!AR$130*Dados!AR47)</f>
        <v>0</v>
      </c>
      <c r="AS144" s="15">
        <f>IF(BI!$B$2=1,Dados!AS$130*Dados!AS15,Dados!AS$130*Dados!AS47)</f>
        <v>0</v>
      </c>
      <c r="AT144" s="15">
        <f>IF(BI!$B$2=1,Dados!AT$130*Dados!AT15,Dados!AT$130*Dados!AT47)</f>
        <v>0</v>
      </c>
      <c r="AU144" s="15">
        <f>IF(BI!$B$2=1,Dados!AU$130*Dados!AU15,Dados!AU$130*Dados!AU47)</f>
        <v>0</v>
      </c>
      <c r="AV144" s="15">
        <f>IF(BI!$B$2=1,Dados!AV$130*Dados!AV15,Dados!AV$130*Dados!AV47)</f>
        <v>0</v>
      </c>
      <c r="AW144" s="15">
        <f>IF(BI!$B$2=1,Dados!AW$130*Dados!AW15,Dados!AW$130*Dados!AW47)</f>
        <v>0</v>
      </c>
      <c r="AX144" s="15">
        <f>IF(BI!$B$2=1,Dados!AX$130*Dados!AX15,Dados!AX$130*Dados!AX47)</f>
        <v>0</v>
      </c>
      <c r="AY144" s="15">
        <f>IF(BI!$B$2=1,Dados!AY$130*Dados!AY15,Dados!AY$130*Dados!AY47)</f>
        <v>0</v>
      </c>
      <c r="AZ144" s="15">
        <f>IF(BI!$B$2=1,Dados!AZ$130*Dados!AZ15,Dados!AZ$130*Dados!AZ47)</f>
        <v>0</v>
      </c>
      <c r="BA144" s="15">
        <f>IF(BI!$B$2=1,Dados!BA$130*Dados!BA15,Dados!BA$130*Dados!BA47)</f>
        <v>0</v>
      </c>
      <c r="BB144" s="15">
        <f>IF(BI!$B$2=1,Dados!BB$130*Dados!BB15,Dados!BB$130*Dados!BB47)</f>
        <v>0</v>
      </c>
      <c r="BC144" s="15">
        <f>IF(BI!$B$2=1,Dados!BC$130*Dados!BC15,Dados!BC$130*Dados!BC47)</f>
        <v>0</v>
      </c>
      <c r="BD144" s="15">
        <f>IF(BI!$B$2=1,Dados!BD$130*Dados!BD15,Dados!BD$130*Dados!BD47)</f>
        <v>0</v>
      </c>
      <c r="BF144" s="15">
        <f>SUMIFS(Produção!R:R,Produção!$A:$A,"&gt;="&amp;BF33,Produção!$A:$A,"&lt;="&amp;EOMONTH($BF33,0))</f>
        <v>0</v>
      </c>
      <c r="BG144" s="15">
        <f>SUMIFS(Produção!R:R,Produção!$A:$A,"&gt;="&amp;BG33,Produção!$A:$A,"&lt;="&amp;EOMONTH($BG33,0))</f>
        <v>0</v>
      </c>
      <c r="BH144" s="15">
        <f>SUMIFS(Produção!R:R,Produção!$A:$A,"&gt;="&amp;BH33,Produção!$A:$A,"&lt;="&amp;EOMONTH($BH33,0))</f>
        <v>0</v>
      </c>
      <c r="BI144" s="15">
        <f>SUMIFS(Produção!R:R,Produção!$A:$A,"&gt;="&amp;BI33,Produção!$A:$A,"&lt;="&amp;EOMONTH($BI33,0))</f>
        <v>0</v>
      </c>
      <c r="BJ144" s="15">
        <f>SUMIFS(Produção!R:R,Produção!$A:$A,"&gt;="&amp;BJ33,Produção!$A:$A,"&lt;="&amp;EOMONTH($BJ33,0))</f>
        <v>0</v>
      </c>
      <c r="BK144" s="15">
        <f>SUMIFS(Produção!R:R,Produção!$A:$A,"&gt;="&amp;BK33,Produção!$A:$A,"&lt;="&amp;EOMONTH($BK33,0))</f>
        <v>0</v>
      </c>
      <c r="BL144" s="15">
        <f>SUMIFS(Produção!R:R,Produção!$A:$A,"&gt;="&amp;BL33,Produção!$A:$A,"&lt;="&amp;EOMONTH($BL33,0))</f>
        <v>0</v>
      </c>
      <c r="BM144" s="15">
        <f>SUMIFS(Produção!R:R,Produção!$A:$A,"&gt;="&amp;BM33,Produção!$A:$A,"&lt;="&amp;EOMONTH($BM33,0))</f>
        <v>0</v>
      </c>
      <c r="BN144" s="15">
        <f>SUMIFS(Produção!R:R,Produção!$A:$A,"&gt;="&amp;BN33,Produção!$A:$A,"&lt;="&amp;EOMONTH($BN33,0))</f>
        <v>0</v>
      </c>
      <c r="BO144" s="15">
        <f>SUMIFS(Produção!R:R,Produção!$A:$A,"&gt;="&amp;BO33,Produção!$A:$A,"&lt;="&amp;EOMONTH($BO33,0))</f>
        <v>0</v>
      </c>
      <c r="BP144" s="15">
        <f>SUMIFS(Produção!R:R,Produção!$A:$A,"&gt;="&amp;BP33,Produção!$A:$A,"&lt;="&amp;EOMONTH($BP33,0))</f>
        <v>0</v>
      </c>
      <c r="BQ144" s="15">
        <f>SUMIFS(Produção!R:R,Produção!$A:$A,"&gt;="&amp;BQ33,Produção!$A:$A,"&lt;="&amp;EOMONTH($BQ33,0))</f>
        <v>0</v>
      </c>
    </row>
    <row r="145" spans="1:69" outlineLevel="1" x14ac:dyDescent="0.15">
      <c r="A145" s="12" t="s">
        <v>113</v>
      </c>
      <c r="B145" s="14" t="str">
        <f>OvoTotal!X2</f>
        <v>AAA 1 001</v>
      </c>
      <c r="C145" s="15">
        <f>IF(BI!$B$2=1,Dados!C$130*Dados!C16,Dados!C$130*Dados!C48)</f>
        <v>0</v>
      </c>
      <c r="D145" s="15">
        <f>IF(BI!$B$2=1,Dados!D$130*Dados!D16,Dados!D$130*Dados!D48)</f>
        <v>0</v>
      </c>
      <c r="E145" s="15">
        <f>IF(BI!$B$2=1,Dados!E$130*Dados!E16,Dados!E$130*Dados!E48)</f>
        <v>0</v>
      </c>
      <c r="F145" s="15">
        <f>IF(BI!$B$2=1,Dados!F$130*Dados!F16,Dados!F$130*Dados!F48)</f>
        <v>0</v>
      </c>
      <c r="G145" s="15">
        <f>IF(BI!$B$2=1,Dados!G$130*Dados!G16,Dados!G$130*Dados!G48)</f>
        <v>0</v>
      </c>
      <c r="H145" s="15">
        <f>IF(BI!$B$2=1,Dados!H$130*Dados!H16,Dados!H$130*Dados!H48)</f>
        <v>0</v>
      </c>
      <c r="I145" s="15">
        <f>IF(BI!$B$2=1,Dados!I$130*Dados!I16,Dados!I$130*Dados!I48)</f>
        <v>0</v>
      </c>
      <c r="J145" s="15">
        <f>IF(BI!$B$2=1,Dados!J$130*Dados!J16,Dados!J$130*Dados!J48)</f>
        <v>0</v>
      </c>
      <c r="K145" s="15">
        <f>IF(BI!$B$2=1,Dados!K$130*Dados!K16,Dados!K$130*Dados!K48)</f>
        <v>0</v>
      </c>
      <c r="L145" s="15">
        <f>IF(BI!$B$2=1,Dados!L$130*Dados!L16,Dados!L$130*Dados!L48)</f>
        <v>0</v>
      </c>
      <c r="M145" s="15">
        <f>IF(BI!$B$2=1,Dados!M$130*Dados!M16,Dados!M$130*Dados!M48)</f>
        <v>0</v>
      </c>
      <c r="N145" s="15">
        <f>IF(BI!$B$2=1,Dados!N$130*Dados!N16,Dados!N$130*Dados!N48)</f>
        <v>0</v>
      </c>
      <c r="O145" s="15">
        <f>IF(BI!$B$2=1,Dados!O$130*Dados!O16,Dados!O$130*Dados!O48)</f>
        <v>0</v>
      </c>
      <c r="P145" s="15">
        <f>IF(BI!$B$2=1,Dados!P$130*Dados!P16,Dados!P$130*Dados!P48)</f>
        <v>0</v>
      </c>
      <c r="Q145" s="15">
        <f>IF(BI!$B$2=1,Dados!Q$130*Dados!Q16,Dados!Q$130*Dados!Q48)</f>
        <v>0</v>
      </c>
      <c r="R145" s="15">
        <f>IF(BI!$B$2=1,Dados!R$130*Dados!R16,Dados!R$130*Dados!R48)</f>
        <v>0</v>
      </c>
      <c r="S145" s="15">
        <f>IF(BI!$B$2=1,Dados!S$130*Dados!S16,Dados!S$130*Dados!S48)</f>
        <v>0</v>
      </c>
      <c r="T145" s="15">
        <f>IF(BI!$B$2=1,Dados!T$130*Dados!T16,Dados!T$130*Dados!T48)</f>
        <v>0</v>
      </c>
      <c r="U145" s="15">
        <f>IF(BI!$B$2=1,Dados!U$130*Dados!U16,Dados!U$130*Dados!U48)</f>
        <v>0</v>
      </c>
      <c r="V145" s="15">
        <f>IF(BI!$B$2=1,Dados!V$130*Dados!V16,Dados!V$130*Dados!V48)</f>
        <v>0</v>
      </c>
      <c r="W145" s="15">
        <f>IF(BI!$B$2=1,Dados!W$130*Dados!W16,Dados!W$130*Dados!W48)</f>
        <v>0</v>
      </c>
      <c r="X145" s="15">
        <f>IF(BI!$B$2=1,Dados!X$130*Dados!X16,Dados!X$130*Dados!X48)</f>
        <v>0</v>
      </c>
      <c r="Y145" s="15">
        <f>IF(BI!$B$2=1,Dados!Y$130*Dados!Y16,Dados!Y$130*Dados!Y48)</f>
        <v>0</v>
      </c>
      <c r="Z145" s="15">
        <f>IF(BI!$B$2=1,Dados!Z$130*Dados!Z16,Dados!Z$130*Dados!Z48)</f>
        <v>0</v>
      </c>
      <c r="AA145" s="15">
        <f>IF(BI!$B$2=1,Dados!AA$130*Dados!AA16,Dados!AA$130*Dados!AA48)</f>
        <v>0</v>
      </c>
      <c r="AB145" s="15">
        <f>IF(BI!$B$2=1,Dados!AB$130*Dados!AB16,Dados!AB$130*Dados!AB48)</f>
        <v>0</v>
      </c>
      <c r="AC145" s="15">
        <f>IF(BI!$B$2=1,Dados!AC$130*Dados!AC16,Dados!AC$130*Dados!AC48)</f>
        <v>0</v>
      </c>
      <c r="AD145" s="15">
        <f>IF(BI!$B$2=1,Dados!AD$130*Dados!AD16,Dados!AD$130*Dados!AD48)</f>
        <v>0</v>
      </c>
      <c r="AE145" s="15">
        <f>IF(BI!$B$2=1,Dados!AE$130*Dados!AE16,Dados!AE$130*Dados!AE48)</f>
        <v>0</v>
      </c>
      <c r="AF145" s="15">
        <f>IF(BI!$B$2=1,Dados!AF$130*Dados!AF16,Dados!AF$130*Dados!AF48)</f>
        <v>0</v>
      </c>
      <c r="AG145" s="15">
        <f>IF(BI!$B$2=1,Dados!AG$130*Dados!AG16,Dados!AG$130*Dados!AG48)</f>
        <v>0</v>
      </c>
      <c r="AH145" s="15">
        <f>IF(BI!$B$2=1,Dados!AH$130*Dados!AH16,Dados!AH$130*Dados!AH48)</f>
        <v>0</v>
      </c>
      <c r="AI145" s="15">
        <f>IF(BI!$B$2=1,Dados!AI$130*Dados!AI16,Dados!AI$130*Dados!AI48)</f>
        <v>0</v>
      </c>
      <c r="AJ145" s="15">
        <f>IF(BI!$B$2=1,Dados!AJ$130*Dados!AJ16,Dados!AJ$130*Dados!AJ48)</f>
        <v>0</v>
      </c>
      <c r="AK145" s="15">
        <f>IF(BI!$B$2=1,Dados!AK$130*Dados!AK16,Dados!AK$130*Dados!AK48)</f>
        <v>0</v>
      </c>
      <c r="AL145" s="15">
        <f>IF(BI!$B$2=1,Dados!AL$130*Dados!AL16,Dados!AL$130*Dados!AL48)</f>
        <v>0</v>
      </c>
      <c r="AM145" s="15">
        <f>IF(BI!$B$2=1,Dados!AM$130*Dados!AM16,Dados!AM$130*Dados!AM48)</f>
        <v>0</v>
      </c>
      <c r="AN145" s="15">
        <f>IF(BI!$B$2=1,Dados!AN$130*Dados!AN16,Dados!AN$130*Dados!AN48)</f>
        <v>0</v>
      </c>
      <c r="AO145" s="15">
        <f>IF(BI!$B$2=1,Dados!AO$130*Dados!AO16,Dados!AO$130*Dados!AO48)</f>
        <v>0</v>
      </c>
      <c r="AP145" s="15">
        <f>IF(BI!$B$2=1,Dados!AP$130*Dados!AP16,Dados!AP$130*Dados!AP48)</f>
        <v>0</v>
      </c>
      <c r="AQ145" s="15">
        <f>IF(BI!$B$2=1,Dados!AQ$130*Dados!AQ16,Dados!AQ$130*Dados!AQ48)</f>
        <v>0</v>
      </c>
      <c r="AR145" s="15">
        <f>IF(BI!$B$2=1,Dados!AR$130*Dados!AR16,Dados!AR$130*Dados!AR48)</f>
        <v>0</v>
      </c>
      <c r="AS145" s="15">
        <f>IF(BI!$B$2=1,Dados!AS$130*Dados!AS16,Dados!AS$130*Dados!AS48)</f>
        <v>0</v>
      </c>
      <c r="AT145" s="15">
        <f>IF(BI!$B$2=1,Dados!AT$130*Dados!AT16,Dados!AT$130*Dados!AT48)</f>
        <v>0</v>
      </c>
      <c r="AU145" s="15">
        <f>IF(BI!$B$2=1,Dados!AU$130*Dados!AU16,Dados!AU$130*Dados!AU48)</f>
        <v>0</v>
      </c>
      <c r="AV145" s="15">
        <f>IF(BI!$B$2=1,Dados!AV$130*Dados!AV16,Dados!AV$130*Dados!AV48)</f>
        <v>0</v>
      </c>
      <c r="AW145" s="15">
        <f>IF(BI!$B$2=1,Dados!AW$130*Dados!AW16,Dados!AW$130*Dados!AW48)</f>
        <v>0</v>
      </c>
      <c r="AX145" s="15">
        <f>IF(BI!$B$2=1,Dados!AX$130*Dados!AX16,Dados!AX$130*Dados!AX48)</f>
        <v>0</v>
      </c>
      <c r="AY145" s="15">
        <f>IF(BI!$B$2=1,Dados!AY$130*Dados!AY16,Dados!AY$130*Dados!AY48)</f>
        <v>0</v>
      </c>
      <c r="AZ145" s="15">
        <f>IF(BI!$B$2=1,Dados!AZ$130*Dados!AZ16,Dados!AZ$130*Dados!AZ48)</f>
        <v>0</v>
      </c>
      <c r="BA145" s="15">
        <f>IF(BI!$B$2=1,Dados!BA$130*Dados!BA16,Dados!BA$130*Dados!BA48)</f>
        <v>0</v>
      </c>
      <c r="BB145" s="15">
        <f>IF(BI!$B$2=1,Dados!BB$130*Dados!BB16,Dados!BB$130*Dados!BB48)</f>
        <v>0</v>
      </c>
      <c r="BC145" s="15">
        <f>IF(BI!$B$2=1,Dados!BC$130*Dados!BC16,Dados!BC$130*Dados!BC48)</f>
        <v>0</v>
      </c>
      <c r="BD145" s="15">
        <f>IF(BI!$B$2=1,Dados!BD$130*Dados!BD16,Dados!BD$130*Dados!BD48)</f>
        <v>0</v>
      </c>
      <c r="BF145" s="15">
        <f>SUMIFS(Produção!S:S,Produção!$A:$A,"&gt;="&amp;BF33,Produção!$A:$A,"&lt;="&amp;EOMONTH($BF33,0))</f>
        <v>0</v>
      </c>
      <c r="BG145" s="15">
        <f>SUMIFS(Produção!S:S,Produção!$A:$A,"&gt;="&amp;BG33,Produção!$A:$A,"&lt;="&amp;EOMONTH($BG33,0))</f>
        <v>0</v>
      </c>
      <c r="BH145" s="15">
        <f>SUMIFS(Produção!S:S,Produção!$A:$A,"&gt;="&amp;BH33,Produção!$A:$A,"&lt;="&amp;EOMONTH($BH33,0))</f>
        <v>0</v>
      </c>
      <c r="BI145" s="15">
        <f>SUMIFS(Produção!S:S,Produção!$A:$A,"&gt;="&amp;BI33,Produção!$A:$A,"&lt;="&amp;EOMONTH($BI33,0))</f>
        <v>0</v>
      </c>
      <c r="BJ145" s="15">
        <f>SUMIFS(Produção!S:S,Produção!$A:$A,"&gt;="&amp;BJ33,Produção!$A:$A,"&lt;="&amp;EOMONTH($BJ33,0))</f>
        <v>0</v>
      </c>
      <c r="BK145" s="15">
        <f>SUMIFS(Produção!S:S,Produção!$A:$A,"&gt;="&amp;BK33,Produção!$A:$A,"&lt;="&amp;EOMONTH($BK33,0))</f>
        <v>0</v>
      </c>
      <c r="BL145" s="15">
        <f>SUMIFS(Produção!S:S,Produção!$A:$A,"&gt;="&amp;BL33,Produção!$A:$A,"&lt;="&amp;EOMONTH($BL33,0))</f>
        <v>0</v>
      </c>
      <c r="BM145" s="15">
        <f>SUMIFS(Produção!S:S,Produção!$A:$A,"&gt;="&amp;BM33,Produção!$A:$A,"&lt;="&amp;EOMONTH($BM33,0))</f>
        <v>0</v>
      </c>
      <c r="BN145" s="15">
        <f>SUMIFS(Produção!S:S,Produção!$A:$A,"&gt;="&amp;BN33,Produção!$A:$A,"&lt;="&amp;EOMONTH($BN33,0))</f>
        <v>0</v>
      </c>
      <c r="BO145" s="15">
        <f>SUMIFS(Produção!S:S,Produção!$A:$A,"&gt;="&amp;BO33,Produção!$A:$A,"&lt;="&amp;EOMONTH($BO33,0))</f>
        <v>0</v>
      </c>
      <c r="BP145" s="15">
        <f>SUMIFS(Produção!S:S,Produção!$A:$A,"&gt;="&amp;BP33,Produção!$A:$A,"&lt;="&amp;EOMONTH($BP33,0))</f>
        <v>0</v>
      </c>
      <c r="BQ145" s="15">
        <f>SUMIFS(Produção!S:S,Produção!$A:$A,"&gt;="&amp;BQ33,Produção!$A:$A,"&lt;="&amp;EOMONTH($BQ33,0))</f>
        <v>0</v>
      </c>
    </row>
    <row r="146" spans="1:69" outlineLevel="1" x14ac:dyDescent="0.15">
      <c r="A146" s="12" t="s">
        <v>113</v>
      </c>
      <c r="B146" s="14" t="str">
        <f>OvoTotal!Y2</f>
        <v>AAA 1 001</v>
      </c>
      <c r="C146" s="15">
        <f>IF(BI!$B$2=1,Dados!C$130*Dados!C17,Dados!C$130*Dados!C49)</f>
        <v>0</v>
      </c>
      <c r="D146" s="15">
        <f>IF(BI!$B$2=1,Dados!D$130*Dados!D17,Dados!D$130*Dados!D49)</f>
        <v>0</v>
      </c>
      <c r="E146" s="15">
        <f>IF(BI!$B$2=1,Dados!E$130*Dados!E17,Dados!E$130*Dados!E49)</f>
        <v>0</v>
      </c>
      <c r="F146" s="15">
        <f>IF(BI!$B$2=1,Dados!F$130*Dados!F17,Dados!F$130*Dados!F49)</f>
        <v>0</v>
      </c>
      <c r="G146" s="15">
        <f>IF(BI!$B$2=1,Dados!G$130*Dados!G17,Dados!G$130*Dados!G49)</f>
        <v>0</v>
      </c>
      <c r="H146" s="15">
        <f>IF(BI!$B$2=1,Dados!H$130*Dados!H17,Dados!H$130*Dados!H49)</f>
        <v>0</v>
      </c>
      <c r="I146" s="15">
        <f>IF(BI!$B$2=1,Dados!I$130*Dados!I17,Dados!I$130*Dados!I49)</f>
        <v>0</v>
      </c>
      <c r="J146" s="15">
        <f>IF(BI!$B$2=1,Dados!J$130*Dados!J17,Dados!J$130*Dados!J49)</f>
        <v>0</v>
      </c>
      <c r="K146" s="15">
        <f>IF(BI!$B$2=1,Dados!K$130*Dados!K17,Dados!K$130*Dados!K49)</f>
        <v>0</v>
      </c>
      <c r="L146" s="15">
        <f>IF(BI!$B$2=1,Dados!L$130*Dados!L17,Dados!L$130*Dados!L49)</f>
        <v>0</v>
      </c>
      <c r="M146" s="15">
        <f>IF(BI!$B$2=1,Dados!M$130*Dados!M17,Dados!M$130*Dados!M49)</f>
        <v>0</v>
      </c>
      <c r="N146" s="15">
        <f>IF(BI!$B$2=1,Dados!N$130*Dados!N17,Dados!N$130*Dados!N49)</f>
        <v>0</v>
      </c>
      <c r="O146" s="15">
        <f>IF(BI!$B$2=1,Dados!O$130*Dados!O17,Dados!O$130*Dados!O49)</f>
        <v>0</v>
      </c>
      <c r="P146" s="15">
        <f>IF(BI!$B$2=1,Dados!P$130*Dados!P17,Dados!P$130*Dados!P49)</f>
        <v>0</v>
      </c>
      <c r="Q146" s="15">
        <f>IF(BI!$B$2=1,Dados!Q$130*Dados!Q17,Dados!Q$130*Dados!Q49)</f>
        <v>0</v>
      </c>
      <c r="R146" s="15">
        <f>IF(BI!$B$2=1,Dados!R$130*Dados!R17,Dados!R$130*Dados!R49)</f>
        <v>0</v>
      </c>
      <c r="S146" s="15">
        <f>IF(BI!$B$2=1,Dados!S$130*Dados!S17,Dados!S$130*Dados!S49)</f>
        <v>0</v>
      </c>
      <c r="T146" s="15">
        <f>IF(BI!$B$2=1,Dados!T$130*Dados!T17,Dados!T$130*Dados!T49)</f>
        <v>0</v>
      </c>
      <c r="U146" s="15">
        <f>IF(BI!$B$2=1,Dados!U$130*Dados!U17,Dados!U$130*Dados!U49)</f>
        <v>0</v>
      </c>
      <c r="V146" s="15">
        <f>IF(BI!$B$2=1,Dados!V$130*Dados!V17,Dados!V$130*Dados!V49)</f>
        <v>0</v>
      </c>
      <c r="W146" s="15">
        <f>IF(BI!$B$2=1,Dados!W$130*Dados!W17,Dados!W$130*Dados!W49)</f>
        <v>0</v>
      </c>
      <c r="X146" s="15">
        <f>IF(BI!$B$2=1,Dados!X$130*Dados!X17,Dados!X$130*Dados!X49)</f>
        <v>0</v>
      </c>
      <c r="Y146" s="15">
        <f>IF(BI!$B$2=1,Dados!Y$130*Dados!Y17,Dados!Y$130*Dados!Y49)</f>
        <v>0</v>
      </c>
      <c r="Z146" s="15">
        <f>IF(BI!$B$2=1,Dados!Z$130*Dados!Z17,Dados!Z$130*Dados!Z49)</f>
        <v>0</v>
      </c>
      <c r="AA146" s="15">
        <f>IF(BI!$B$2=1,Dados!AA$130*Dados!AA17,Dados!AA$130*Dados!AA49)</f>
        <v>0</v>
      </c>
      <c r="AB146" s="15">
        <f>IF(BI!$B$2=1,Dados!AB$130*Dados!AB17,Dados!AB$130*Dados!AB49)</f>
        <v>0</v>
      </c>
      <c r="AC146" s="15">
        <f>IF(BI!$B$2=1,Dados!AC$130*Dados!AC17,Dados!AC$130*Dados!AC49)</f>
        <v>0</v>
      </c>
      <c r="AD146" s="15">
        <f>IF(BI!$B$2=1,Dados!AD$130*Dados!AD17,Dados!AD$130*Dados!AD49)</f>
        <v>0</v>
      </c>
      <c r="AE146" s="15">
        <f>IF(BI!$B$2=1,Dados!AE$130*Dados!AE17,Dados!AE$130*Dados!AE49)</f>
        <v>0</v>
      </c>
      <c r="AF146" s="15">
        <f>IF(BI!$B$2=1,Dados!AF$130*Dados!AF17,Dados!AF$130*Dados!AF49)</f>
        <v>0</v>
      </c>
      <c r="AG146" s="15">
        <f>IF(BI!$B$2=1,Dados!AG$130*Dados!AG17,Dados!AG$130*Dados!AG49)</f>
        <v>0</v>
      </c>
      <c r="AH146" s="15">
        <f>IF(BI!$B$2=1,Dados!AH$130*Dados!AH17,Dados!AH$130*Dados!AH49)</f>
        <v>0</v>
      </c>
      <c r="AI146" s="15">
        <f>IF(BI!$B$2=1,Dados!AI$130*Dados!AI17,Dados!AI$130*Dados!AI49)</f>
        <v>0</v>
      </c>
      <c r="AJ146" s="15">
        <f>IF(BI!$B$2=1,Dados!AJ$130*Dados!AJ17,Dados!AJ$130*Dados!AJ49)</f>
        <v>0</v>
      </c>
      <c r="AK146" s="15">
        <f>IF(BI!$B$2=1,Dados!AK$130*Dados!AK17,Dados!AK$130*Dados!AK49)</f>
        <v>0</v>
      </c>
      <c r="AL146" s="15">
        <f>IF(BI!$B$2=1,Dados!AL$130*Dados!AL17,Dados!AL$130*Dados!AL49)</f>
        <v>0</v>
      </c>
      <c r="AM146" s="15">
        <f>IF(BI!$B$2=1,Dados!AM$130*Dados!AM17,Dados!AM$130*Dados!AM49)</f>
        <v>0</v>
      </c>
      <c r="AN146" s="15">
        <f>IF(BI!$B$2=1,Dados!AN$130*Dados!AN17,Dados!AN$130*Dados!AN49)</f>
        <v>0</v>
      </c>
      <c r="AO146" s="15">
        <f>IF(BI!$B$2=1,Dados!AO$130*Dados!AO17,Dados!AO$130*Dados!AO49)</f>
        <v>0</v>
      </c>
      <c r="AP146" s="15">
        <f>IF(BI!$B$2=1,Dados!AP$130*Dados!AP17,Dados!AP$130*Dados!AP49)</f>
        <v>0</v>
      </c>
      <c r="AQ146" s="15">
        <f>IF(BI!$B$2=1,Dados!AQ$130*Dados!AQ17,Dados!AQ$130*Dados!AQ49)</f>
        <v>0</v>
      </c>
      <c r="AR146" s="15">
        <f>IF(BI!$B$2=1,Dados!AR$130*Dados!AR17,Dados!AR$130*Dados!AR49)</f>
        <v>0</v>
      </c>
      <c r="AS146" s="15">
        <f>IF(BI!$B$2=1,Dados!AS$130*Dados!AS17,Dados!AS$130*Dados!AS49)</f>
        <v>0</v>
      </c>
      <c r="AT146" s="15">
        <f>IF(BI!$B$2=1,Dados!AT$130*Dados!AT17,Dados!AT$130*Dados!AT49)</f>
        <v>0</v>
      </c>
      <c r="AU146" s="15">
        <f>IF(BI!$B$2=1,Dados!AU$130*Dados!AU17,Dados!AU$130*Dados!AU49)</f>
        <v>0</v>
      </c>
      <c r="AV146" s="15">
        <f>IF(BI!$B$2=1,Dados!AV$130*Dados!AV17,Dados!AV$130*Dados!AV49)</f>
        <v>0</v>
      </c>
      <c r="AW146" s="15">
        <f>IF(BI!$B$2=1,Dados!AW$130*Dados!AW17,Dados!AW$130*Dados!AW49)</f>
        <v>0</v>
      </c>
      <c r="AX146" s="15">
        <f>IF(BI!$B$2=1,Dados!AX$130*Dados!AX17,Dados!AX$130*Dados!AX49)</f>
        <v>0</v>
      </c>
      <c r="AY146" s="15">
        <f>IF(BI!$B$2=1,Dados!AY$130*Dados!AY17,Dados!AY$130*Dados!AY49)</f>
        <v>0</v>
      </c>
      <c r="AZ146" s="15">
        <f>IF(BI!$B$2=1,Dados!AZ$130*Dados!AZ17,Dados!AZ$130*Dados!AZ49)</f>
        <v>0</v>
      </c>
      <c r="BA146" s="15">
        <f>IF(BI!$B$2=1,Dados!BA$130*Dados!BA17,Dados!BA$130*Dados!BA49)</f>
        <v>0</v>
      </c>
      <c r="BB146" s="15">
        <f>IF(BI!$B$2=1,Dados!BB$130*Dados!BB17,Dados!BB$130*Dados!BB49)</f>
        <v>0</v>
      </c>
      <c r="BC146" s="15">
        <f>IF(BI!$B$2=1,Dados!BC$130*Dados!BC17,Dados!BC$130*Dados!BC49)</f>
        <v>0</v>
      </c>
      <c r="BD146" s="15">
        <f>IF(BI!$B$2=1,Dados!BD$130*Dados!BD17,Dados!BD$130*Dados!BD49)</f>
        <v>0</v>
      </c>
      <c r="BF146" s="15">
        <f>SUMIFS(Produção!T:T,Produção!$A:$A,"&gt;="&amp;BF33,Produção!$A:$A,"&lt;="&amp;EOMONTH($BF33,0))</f>
        <v>0</v>
      </c>
      <c r="BG146" s="15">
        <f>SUMIFS(Produção!T:T,Produção!$A:$A,"&gt;="&amp;BG33,Produção!$A:$A,"&lt;="&amp;EOMONTH($BG33,0))</f>
        <v>0</v>
      </c>
      <c r="BH146" s="15">
        <f>SUMIFS(Produção!T:T,Produção!$A:$A,"&gt;="&amp;BH33,Produção!$A:$A,"&lt;="&amp;EOMONTH($BH33,0))</f>
        <v>0</v>
      </c>
      <c r="BI146" s="15">
        <f>SUMIFS(Produção!T:T,Produção!$A:$A,"&gt;="&amp;BI33,Produção!$A:$A,"&lt;="&amp;EOMONTH($BI33,0))</f>
        <v>0</v>
      </c>
      <c r="BJ146" s="15">
        <f>SUMIFS(Produção!T:T,Produção!$A:$A,"&gt;="&amp;BJ33,Produção!$A:$A,"&lt;="&amp;EOMONTH($BJ33,0))</f>
        <v>0</v>
      </c>
      <c r="BK146" s="15">
        <f>SUMIFS(Produção!T:T,Produção!$A:$A,"&gt;="&amp;BK33,Produção!$A:$A,"&lt;="&amp;EOMONTH($BK33,0))</f>
        <v>0</v>
      </c>
      <c r="BL146" s="15">
        <f>SUMIFS(Produção!T:T,Produção!$A:$A,"&gt;="&amp;BL33,Produção!$A:$A,"&lt;="&amp;EOMONTH($BL33,0))</f>
        <v>0</v>
      </c>
      <c r="BM146" s="15">
        <f>SUMIFS(Produção!T:T,Produção!$A:$A,"&gt;="&amp;BM33,Produção!$A:$A,"&lt;="&amp;EOMONTH($BM33,0))</f>
        <v>0</v>
      </c>
      <c r="BN146" s="15">
        <f>SUMIFS(Produção!T:T,Produção!$A:$A,"&gt;="&amp;BN33,Produção!$A:$A,"&lt;="&amp;EOMONTH($BN33,0))</f>
        <v>0</v>
      </c>
      <c r="BO146" s="15">
        <f>SUMIFS(Produção!T:T,Produção!$A:$A,"&gt;="&amp;BO33,Produção!$A:$A,"&lt;="&amp;EOMONTH($BO33,0))</f>
        <v>0</v>
      </c>
      <c r="BP146" s="15">
        <f>SUMIFS(Produção!T:T,Produção!$A:$A,"&gt;="&amp;BP33,Produção!$A:$A,"&lt;="&amp;EOMONTH($BP33,0))</f>
        <v>0</v>
      </c>
      <c r="BQ146" s="15">
        <f>SUMIFS(Produção!T:T,Produção!$A:$A,"&gt;="&amp;BQ33,Produção!$A:$A,"&lt;="&amp;EOMONTH($BQ33,0))</f>
        <v>0</v>
      </c>
    </row>
    <row r="147" spans="1:69" outlineLevel="1" x14ac:dyDescent="0.15">
      <c r="A147" s="12" t="s">
        <v>113</v>
      </c>
      <c r="B147" s="14" t="str">
        <f>OvoTotal!Z2</f>
        <v>AAA 1 001</v>
      </c>
      <c r="C147" s="15">
        <f>IF(BI!$B$2=1,Dados!C$130*Dados!C18,Dados!C$130*Dados!C50)</f>
        <v>0</v>
      </c>
      <c r="D147" s="15">
        <f>IF(BI!$B$2=1,Dados!D$130*Dados!D18,Dados!D$130*Dados!D50)</f>
        <v>0</v>
      </c>
      <c r="E147" s="15">
        <f>IF(BI!$B$2=1,Dados!E$130*Dados!E18,Dados!E$130*Dados!E50)</f>
        <v>0</v>
      </c>
      <c r="F147" s="15">
        <f>IF(BI!$B$2=1,Dados!F$130*Dados!F18,Dados!F$130*Dados!F50)</f>
        <v>0</v>
      </c>
      <c r="G147" s="15">
        <f>IF(BI!$B$2=1,Dados!G$130*Dados!G18,Dados!G$130*Dados!G50)</f>
        <v>0</v>
      </c>
      <c r="H147" s="15">
        <f>IF(BI!$B$2=1,Dados!H$130*Dados!H18,Dados!H$130*Dados!H50)</f>
        <v>0</v>
      </c>
      <c r="I147" s="15">
        <f>IF(BI!$B$2=1,Dados!I$130*Dados!I18,Dados!I$130*Dados!I50)</f>
        <v>0</v>
      </c>
      <c r="J147" s="15">
        <f>IF(BI!$B$2=1,Dados!J$130*Dados!J18,Dados!J$130*Dados!J50)</f>
        <v>0</v>
      </c>
      <c r="K147" s="15">
        <f>IF(BI!$B$2=1,Dados!K$130*Dados!K18,Dados!K$130*Dados!K50)</f>
        <v>0</v>
      </c>
      <c r="L147" s="15">
        <f>IF(BI!$B$2=1,Dados!L$130*Dados!L18,Dados!L$130*Dados!L50)</f>
        <v>0</v>
      </c>
      <c r="M147" s="15">
        <f>IF(BI!$B$2=1,Dados!M$130*Dados!M18,Dados!M$130*Dados!M50)</f>
        <v>0</v>
      </c>
      <c r="N147" s="15">
        <f>IF(BI!$B$2=1,Dados!N$130*Dados!N18,Dados!N$130*Dados!N50)</f>
        <v>0</v>
      </c>
      <c r="O147" s="15">
        <f>IF(BI!$B$2=1,Dados!O$130*Dados!O18,Dados!O$130*Dados!O50)</f>
        <v>0</v>
      </c>
      <c r="P147" s="15">
        <f>IF(BI!$B$2=1,Dados!P$130*Dados!P18,Dados!P$130*Dados!P50)</f>
        <v>0</v>
      </c>
      <c r="Q147" s="15">
        <f>IF(BI!$B$2=1,Dados!Q$130*Dados!Q18,Dados!Q$130*Dados!Q50)</f>
        <v>0</v>
      </c>
      <c r="R147" s="15">
        <f>IF(BI!$B$2=1,Dados!R$130*Dados!R18,Dados!R$130*Dados!R50)</f>
        <v>0</v>
      </c>
      <c r="S147" s="15">
        <f>IF(BI!$B$2=1,Dados!S$130*Dados!S18,Dados!S$130*Dados!S50)</f>
        <v>0</v>
      </c>
      <c r="T147" s="15">
        <f>IF(BI!$B$2=1,Dados!T$130*Dados!T18,Dados!T$130*Dados!T50)</f>
        <v>0</v>
      </c>
      <c r="U147" s="15">
        <f>IF(BI!$B$2=1,Dados!U$130*Dados!U18,Dados!U$130*Dados!U50)</f>
        <v>0</v>
      </c>
      <c r="V147" s="15">
        <f>IF(BI!$B$2=1,Dados!V$130*Dados!V18,Dados!V$130*Dados!V50)</f>
        <v>0</v>
      </c>
      <c r="W147" s="15">
        <f>IF(BI!$B$2=1,Dados!W$130*Dados!W18,Dados!W$130*Dados!W50)</f>
        <v>0</v>
      </c>
      <c r="X147" s="15">
        <f>IF(BI!$B$2=1,Dados!X$130*Dados!X18,Dados!X$130*Dados!X50)</f>
        <v>0</v>
      </c>
      <c r="Y147" s="15">
        <f>IF(BI!$B$2=1,Dados!Y$130*Dados!Y18,Dados!Y$130*Dados!Y50)</f>
        <v>0</v>
      </c>
      <c r="Z147" s="15">
        <f>IF(BI!$B$2=1,Dados!Z$130*Dados!Z18,Dados!Z$130*Dados!Z50)</f>
        <v>0</v>
      </c>
      <c r="AA147" s="15">
        <f>IF(BI!$B$2=1,Dados!AA$130*Dados!AA18,Dados!AA$130*Dados!AA50)</f>
        <v>0</v>
      </c>
      <c r="AB147" s="15">
        <f>IF(BI!$B$2=1,Dados!AB$130*Dados!AB18,Dados!AB$130*Dados!AB50)</f>
        <v>0</v>
      </c>
      <c r="AC147" s="15">
        <f>IF(BI!$B$2=1,Dados!AC$130*Dados!AC18,Dados!AC$130*Dados!AC50)</f>
        <v>0</v>
      </c>
      <c r="AD147" s="15">
        <f>IF(BI!$B$2=1,Dados!AD$130*Dados!AD18,Dados!AD$130*Dados!AD50)</f>
        <v>0</v>
      </c>
      <c r="AE147" s="15">
        <f>IF(BI!$B$2=1,Dados!AE$130*Dados!AE18,Dados!AE$130*Dados!AE50)</f>
        <v>0</v>
      </c>
      <c r="AF147" s="15">
        <f>IF(BI!$B$2=1,Dados!AF$130*Dados!AF18,Dados!AF$130*Dados!AF50)</f>
        <v>0</v>
      </c>
      <c r="AG147" s="15">
        <f>IF(BI!$B$2=1,Dados!AG$130*Dados!AG18,Dados!AG$130*Dados!AG50)</f>
        <v>0</v>
      </c>
      <c r="AH147" s="15">
        <f>IF(BI!$B$2=1,Dados!AH$130*Dados!AH18,Dados!AH$130*Dados!AH50)</f>
        <v>0</v>
      </c>
      <c r="AI147" s="15">
        <f>IF(BI!$B$2=1,Dados!AI$130*Dados!AI18,Dados!AI$130*Dados!AI50)</f>
        <v>0</v>
      </c>
      <c r="AJ147" s="15">
        <f>IF(BI!$B$2=1,Dados!AJ$130*Dados!AJ18,Dados!AJ$130*Dados!AJ50)</f>
        <v>0</v>
      </c>
      <c r="AK147" s="15">
        <f>IF(BI!$B$2=1,Dados!AK$130*Dados!AK18,Dados!AK$130*Dados!AK50)</f>
        <v>0</v>
      </c>
      <c r="AL147" s="15">
        <f>IF(BI!$B$2=1,Dados!AL$130*Dados!AL18,Dados!AL$130*Dados!AL50)</f>
        <v>0</v>
      </c>
      <c r="AM147" s="15">
        <f>IF(BI!$B$2=1,Dados!AM$130*Dados!AM18,Dados!AM$130*Dados!AM50)</f>
        <v>0</v>
      </c>
      <c r="AN147" s="15">
        <f>IF(BI!$B$2=1,Dados!AN$130*Dados!AN18,Dados!AN$130*Dados!AN50)</f>
        <v>0</v>
      </c>
      <c r="AO147" s="15">
        <f>IF(BI!$B$2=1,Dados!AO$130*Dados!AO18,Dados!AO$130*Dados!AO50)</f>
        <v>0</v>
      </c>
      <c r="AP147" s="15">
        <f>IF(BI!$B$2=1,Dados!AP$130*Dados!AP18,Dados!AP$130*Dados!AP50)</f>
        <v>0</v>
      </c>
      <c r="AQ147" s="15">
        <f>IF(BI!$B$2=1,Dados!AQ$130*Dados!AQ18,Dados!AQ$130*Dados!AQ50)</f>
        <v>0</v>
      </c>
      <c r="AR147" s="15">
        <f>IF(BI!$B$2=1,Dados!AR$130*Dados!AR18,Dados!AR$130*Dados!AR50)</f>
        <v>0</v>
      </c>
      <c r="AS147" s="15">
        <f>IF(BI!$B$2=1,Dados!AS$130*Dados!AS18,Dados!AS$130*Dados!AS50)</f>
        <v>0</v>
      </c>
      <c r="AT147" s="15">
        <f>IF(BI!$B$2=1,Dados!AT$130*Dados!AT18,Dados!AT$130*Dados!AT50)</f>
        <v>0</v>
      </c>
      <c r="AU147" s="15">
        <f>IF(BI!$B$2=1,Dados!AU$130*Dados!AU18,Dados!AU$130*Dados!AU50)</f>
        <v>0</v>
      </c>
      <c r="AV147" s="15">
        <f>IF(BI!$B$2=1,Dados!AV$130*Dados!AV18,Dados!AV$130*Dados!AV50)</f>
        <v>0</v>
      </c>
      <c r="AW147" s="15">
        <f>IF(BI!$B$2=1,Dados!AW$130*Dados!AW18,Dados!AW$130*Dados!AW50)</f>
        <v>0</v>
      </c>
      <c r="AX147" s="15">
        <f>IF(BI!$B$2=1,Dados!AX$130*Dados!AX18,Dados!AX$130*Dados!AX50)</f>
        <v>0</v>
      </c>
      <c r="AY147" s="15">
        <f>IF(BI!$B$2=1,Dados!AY$130*Dados!AY18,Dados!AY$130*Dados!AY50)</f>
        <v>0</v>
      </c>
      <c r="AZ147" s="15">
        <f>IF(BI!$B$2=1,Dados!AZ$130*Dados!AZ18,Dados!AZ$130*Dados!AZ50)</f>
        <v>0</v>
      </c>
      <c r="BA147" s="15">
        <f>IF(BI!$B$2=1,Dados!BA$130*Dados!BA18,Dados!BA$130*Dados!BA50)</f>
        <v>0</v>
      </c>
      <c r="BB147" s="15">
        <f>IF(BI!$B$2=1,Dados!BB$130*Dados!BB18,Dados!BB$130*Dados!BB50)</f>
        <v>0</v>
      </c>
      <c r="BC147" s="15">
        <f>IF(BI!$B$2=1,Dados!BC$130*Dados!BC18,Dados!BC$130*Dados!BC50)</f>
        <v>0</v>
      </c>
      <c r="BD147" s="15">
        <f>IF(BI!$B$2=1,Dados!BD$130*Dados!BD18,Dados!BD$130*Dados!BD50)</f>
        <v>0</v>
      </c>
      <c r="BF147" s="15">
        <f>SUMIFS(Produção!U:U,Produção!$A:$A,"&gt;="&amp;BF33,Produção!$A:$A,"&lt;="&amp;EOMONTH($BF33,0))</f>
        <v>0</v>
      </c>
      <c r="BG147" s="15">
        <f>SUMIFS(Produção!U:U,Produção!$A:$A,"&gt;="&amp;BG33,Produção!$A:$A,"&lt;="&amp;EOMONTH($BG33,0))</f>
        <v>0</v>
      </c>
      <c r="BH147" s="15">
        <f>SUMIFS(Produção!U:U,Produção!$A:$A,"&gt;="&amp;BH33,Produção!$A:$A,"&lt;="&amp;EOMONTH($BH33,0))</f>
        <v>0</v>
      </c>
      <c r="BI147" s="15">
        <f>SUMIFS(Produção!U:U,Produção!$A:$A,"&gt;="&amp;BI33,Produção!$A:$A,"&lt;="&amp;EOMONTH($BI33,0))</f>
        <v>0</v>
      </c>
      <c r="BJ147" s="15">
        <f>SUMIFS(Produção!U:U,Produção!$A:$A,"&gt;="&amp;BJ33,Produção!$A:$A,"&lt;="&amp;EOMONTH($BJ33,0))</f>
        <v>0</v>
      </c>
      <c r="BK147" s="15">
        <f>SUMIFS(Produção!U:U,Produção!$A:$A,"&gt;="&amp;BK33,Produção!$A:$A,"&lt;="&amp;EOMONTH($BK33,0))</f>
        <v>0</v>
      </c>
      <c r="BL147" s="15">
        <f>SUMIFS(Produção!U:U,Produção!$A:$A,"&gt;="&amp;BL33,Produção!$A:$A,"&lt;="&amp;EOMONTH($BL33,0))</f>
        <v>0</v>
      </c>
      <c r="BM147" s="15">
        <f>SUMIFS(Produção!U:U,Produção!$A:$A,"&gt;="&amp;BM33,Produção!$A:$A,"&lt;="&amp;EOMONTH($BM33,0))</f>
        <v>0</v>
      </c>
      <c r="BN147" s="15">
        <f>SUMIFS(Produção!U:U,Produção!$A:$A,"&gt;="&amp;BN33,Produção!$A:$A,"&lt;="&amp;EOMONTH($BN33,0))</f>
        <v>0</v>
      </c>
      <c r="BO147" s="15">
        <f>SUMIFS(Produção!U:U,Produção!$A:$A,"&gt;="&amp;BO33,Produção!$A:$A,"&lt;="&amp;EOMONTH($BO33,0))</f>
        <v>0</v>
      </c>
      <c r="BP147" s="15">
        <f>SUMIFS(Produção!U:U,Produção!$A:$A,"&gt;="&amp;BP33,Produção!$A:$A,"&lt;="&amp;EOMONTH($BP33,0))</f>
        <v>0</v>
      </c>
      <c r="BQ147" s="15">
        <f>SUMIFS(Produção!U:U,Produção!$A:$A,"&gt;="&amp;BQ33,Produção!$A:$A,"&lt;="&amp;EOMONTH($BQ33,0))</f>
        <v>0</v>
      </c>
    </row>
    <row r="148" spans="1:69" outlineLevel="1" x14ac:dyDescent="0.15">
      <c r="A148" s="12" t="s">
        <v>113</v>
      </c>
      <c r="B148" s="14" t="str">
        <f>OvoTotal!AA2</f>
        <v>AAA 1 001</v>
      </c>
      <c r="C148" s="15">
        <f>IF(BI!$B$2=1,Dados!C$130*Dados!C19,Dados!C$130*Dados!C51)</f>
        <v>0</v>
      </c>
      <c r="D148" s="15">
        <f>IF(BI!$B$2=1,Dados!D$130*Dados!D19,Dados!D$130*Dados!D51)</f>
        <v>0</v>
      </c>
      <c r="E148" s="15">
        <f>IF(BI!$B$2=1,Dados!E$130*Dados!E19,Dados!E$130*Dados!E51)</f>
        <v>0</v>
      </c>
      <c r="F148" s="15">
        <f>IF(BI!$B$2=1,Dados!F$130*Dados!F19,Dados!F$130*Dados!F51)</f>
        <v>0</v>
      </c>
      <c r="G148" s="15">
        <f>IF(BI!$B$2=1,Dados!G$130*Dados!G19,Dados!G$130*Dados!G51)</f>
        <v>0</v>
      </c>
      <c r="H148" s="15">
        <f>IF(BI!$B$2=1,Dados!H$130*Dados!H19,Dados!H$130*Dados!H51)</f>
        <v>0</v>
      </c>
      <c r="I148" s="15">
        <f>IF(BI!$B$2=1,Dados!I$130*Dados!I19,Dados!I$130*Dados!I51)</f>
        <v>0</v>
      </c>
      <c r="J148" s="15">
        <f>IF(BI!$B$2=1,Dados!J$130*Dados!J19,Dados!J$130*Dados!J51)</f>
        <v>0</v>
      </c>
      <c r="K148" s="15">
        <f>IF(BI!$B$2=1,Dados!K$130*Dados!K19,Dados!K$130*Dados!K51)</f>
        <v>0</v>
      </c>
      <c r="L148" s="15">
        <f>IF(BI!$B$2=1,Dados!L$130*Dados!L19,Dados!L$130*Dados!L51)</f>
        <v>0</v>
      </c>
      <c r="M148" s="15">
        <f>IF(BI!$B$2=1,Dados!M$130*Dados!M19,Dados!M$130*Dados!M51)</f>
        <v>0</v>
      </c>
      <c r="N148" s="15">
        <f>IF(BI!$B$2=1,Dados!N$130*Dados!N19,Dados!N$130*Dados!N51)</f>
        <v>0</v>
      </c>
      <c r="O148" s="15">
        <f>IF(BI!$B$2=1,Dados!O$130*Dados!O19,Dados!O$130*Dados!O51)</f>
        <v>0</v>
      </c>
      <c r="P148" s="15">
        <f>IF(BI!$B$2=1,Dados!P$130*Dados!P19,Dados!P$130*Dados!P51)</f>
        <v>0</v>
      </c>
      <c r="Q148" s="15">
        <f>IF(BI!$B$2=1,Dados!Q$130*Dados!Q19,Dados!Q$130*Dados!Q51)</f>
        <v>0</v>
      </c>
      <c r="R148" s="15">
        <f>IF(BI!$B$2=1,Dados!R$130*Dados!R19,Dados!R$130*Dados!R51)</f>
        <v>0</v>
      </c>
      <c r="S148" s="15">
        <f>IF(BI!$B$2=1,Dados!S$130*Dados!S19,Dados!S$130*Dados!S51)</f>
        <v>0</v>
      </c>
      <c r="T148" s="15">
        <f>IF(BI!$B$2=1,Dados!T$130*Dados!T19,Dados!T$130*Dados!T51)</f>
        <v>0</v>
      </c>
      <c r="U148" s="15">
        <f>IF(BI!$B$2=1,Dados!U$130*Dados!U19,Dados!U$130*Dados!U51)</f>
        <v>0</v>
      </c>
      <c r="V148" s="15">
        <f>IF(BI!$B$2=1,Dados!V$130*Dados!V19,Dados!V$130*Dados!V51)</f>
        <v>0</v>
      </c>
      <c r="W148" s="15">
        <f>IF(BI!$B$2=1,Dados!W$130*Dados!W19,Dados!W$130*Dados!W51)</f>
        <v>0</v>
      </c>
      <c r="X148" s="15">
        <f>IF(BI!$B$2=1,Dados!X$130*Dados!X19,Dados!X$130*Dados!X51)</f>
        <v>0</v>
      </c>
      <c r="Y148" s="15">
        <f>IF(BI!$B$2=1,Dados!Y$130*Dados!Y19,Dados!Y$130*Dados!Y51)</f>
        <v>0</v>
      </c>
      <c r="Z148" s="15">
        <f>IF(BI!$B$2=1,Dados!Z$130*Dados!Z19,Dados!Z$130*Dados!Z51)</f>
        <v>0</v>
      </c>
      <c r="AA148" s="15">
        <f>IF(BI!$B$2=1,Dados!AA$130*Dados!AA19,Dados!AA$130*Dados!AA51)</f>
        <v>0</v>
      </c>
      <c r="AB148" s="15">
        <f>IF(BI!$B$2=1,Dados!AB$130*Dados!AB19,Dados!AB$130*Dados!AB51)</f>
        <v>0</v>
      </c>
      <c r="AC148" s="15">
        <f>IF(BI!$B$2=1,Dados!AC$130*Dados!AC19,Dados!AC$130*Dados!AC51)</f>
        <v>0</v>
      </c>
      <c r="AD148" s="15">
        <f>IF(BI!$B$2=1,Dados!AD$130*Dados!AD19,Dados!AD$130*Dados!AD51)</f>
        <v>0</v>
      </c>
      <c r="AE148" s="15">
        <f>IF(BI!$B$2=1,Dados!AE$130*Dados!AE19,Dados!AE$130*Dados!AE51)</f>
        <v>0</v>
      </c>
      <c r="AF148" s="15">
        <f>IF(BI!$B$2=1,Dados!AF$130*Dados!AF19,Dados!AF$130*Dados!AF51)</f>
        <v>0</v>
      </c>
      <c r="AG148" s="15">
        <f>IF(BI!$B$2=1,Dados!AG$130*Dados!AG19,Dados!AG$130*Dados!AG51)</f>
        <v>0</v>
      </c>
      <c r="AH148" s="15">
        <f>IF(BI!$B$2=1,Dados!AH$130*Dados!AH19,Dados!AH$130*Dados!AH51)</f>
        <v>0</v>
      </c>
      <c r="AI148" s="15">
        <f>IF(BI!$B$2=1,Dados!AI$130*Dados!AI19,Dados!AI$130*Dados!AI51)</f>
        <v>0</v>
      </c>
      <c r="AJ148" s="15">
        <f>IF(BI!$B$2=1,Dados!AJ$130*Dados!AJ19,Dados!AJ$130*Dados!AJ51)</f>
        <v>0</v>
      </c>
      <c r="AK148" s="15">
        <f>IF(BI!$B$2=1,Dados!AK$130*Dados!AK19,Dados!AK$130*Dados!AK51)</f>
        <v>0</v>
      </c>
      <c r="AL148" s="15">
        <f>IF(BI!$B$2=1,Dados!AL$130*Dados!AL19,Dados!AL$130*Dados!AL51)</f>
        <v>0</v>
      </c>
      <c r="AM148" s="15">
        <f>IF(BI!$B$2=1,Dados!AM$130*Dados!AM19,Dados!AM$130*Dados!AM51)</f>
        <v>0</v>
      </c>
      <c r="AN148" s="15">
        <f>IF(BI!$B$2=1,Dados!AN$130*Dados!AN19,Dados!AN$130*Dados!AN51)</f>
        <v>0</v>
      </c>
      <c r="AO148" s="15">
        <f>IF(BI!$B$2=1,Dados!AO$130*Dados!AO19,Dados!AO$130*Dados!AO51)</f>
        <v>0</v>
      </c>
      <c r="AP148" s="15">
        <f>IF(BI!$B$2=1,Dados!AP$130*Dados!AP19,Dados!AP$130*Dados!AP51)</f>
        <v>0</v>
      </c>
      <c r="AQ148" s="15">
        <f>IF(BI!$B$2=1,Dados!AQ$130*Dados!AQ19,Dados!AQ$130*Dados!AQ51)</f>
        <v>0</v>
      </c>
      <c r="AR148" s="15">
        <f>IF(BI!$B$2=1,Dados!AR$130*Dados!AR19,Dados!AR$130*Dados!AR51)</f>
        <v>0</v>
      </c>
      <c r="AS148" s="15">
        <f>IF(BI!$B$2=1,Dados!AS$130*Dados!AS19,Dados!AS$130*Dados!AS51)</f>
        <v>0</v>
      </c>
      <c r="AT148" s="15">
        <f>IF(BI!$B$2=1,Dados!AT$130*Dados!AT19,Dados!AT$130*Dados!AT51)</f>
        <v>0</v>
      </c>
      <c r="AU148" s="15">
        <f>IF(BI!$B$2=1,Dados!AU$130*Dados!AU19,Dados!AU$130*Dados!AU51)</f>
        <v>0</v>
      </c>
      <c r="AV148" s="15">
        <f>IF(BI!$B$2=1,Dados!AV$130*Dados!AV19,Dados!AV$130*Dados!AV51)</f>
        <v>0</v>
      </c>
      <c r="AW148" s="15">
        <f>IF(BI!$B$2=1,Dados!AW$130*Dados!AW19,Dados!AW$130*Dados!AW51)</f>
        <v>0</v>
      </c>
      <c r="AX148" s="15">
        <f>IF(BI!$B$2=1,Dados!AX$130*Dados!AX19,Dados!AX$130*Dados!AX51)</f>
        <v>0</v>
      </c>
      <c r="AY148" s="15">
        <f>IF(BI!$B$2=1,Dados!AY$130*Dados!AY19,Dados!AY$130*Dados!AY51)</f>
        <v>0</v>
      </c>
      <c r="AZ148" s="15">
        <f>IF(BI!$B$2=1,Dados!AZ$130*Dados!AZ19,Dados!AZ$130*Dados!AZ51)</f>
        <v>0</v>
      </c>
      <c r="BA148" s="15">
        <f>IF(BI!$B$2=1,Dados!BA$130*Dados!BA19,Dados!BA$130*Dados!BA51)</f>
        <v>0</v>
      </c>
      <c r="BB148" s="15">
        <f>IF(BI!$B$2=1,Dados!BB$130*Dados!BB19,Dados!BB$130*Dados!BB51)</f>
        <v>0</v>
      </c>
      <c r="BC148" s="15">
        <f>IF(BI!$B$2=1,Dados!BC$130*Dados!BC19,Dados!BC$130*Dados!BC51)</f>
        <v>0</v>
      </c>
      <c r="BD148" s="15">
        <f>IF(BI!$B$2=1,Dados!BD$130*Dados!BD19,Dados!BD$130*Dados!BD51)</f>
        <v>0</v>
      </c>
      <c r="BF148" s="15">
        <f>SUMIFS(Produção!V:V,Produção!$A:$A,"&gt;="&amp;BF33,Produção!$A:$A,"&lt;="&amp;EOMONTH($BF33,0))</f>
        <v>0</v>
      </c>
      <c r="BG148" s="15">
        <f>SUMIFS(Produção!V:V,Produção!$A:$A,"&gt;="&amp;BG33,Produção!$A:$A,"&lt;="&amp;EOMONTH($BG33,0))</f>
        <v>0</v>
      </c>
      <c r="BH148" s="15">
        <f>SUMIFS(Produção!V:V,Produção!$A:$A,"&gt;="&amp;BH33,Produção!$A:$A,"&lt;="&amp;EOMONTH($BH33,0))</f>
        <v>0</v>
      </c>
      <c r="BI148" s="15">
        <f>SUMIFS(Produção!V:V,Produção!$A:$A,"&gt;="&amp;BI33,Produção!$A:$A,"&lt;="&amp;EOMONTH($BI33,0))</f>
        <v>0</v>
      </c>
      <c r="BJ148" s="15">
        <f>SUMIFS(Produção!V:V,Produção!$A:$A,"&gt;="&amp;BJ33,Produção!$A:$A,"&lt;="&amp;EOMONTH($BJ33,0))</f>
        <v>0</v>
      </c>
      <c r="BK148" s="15">
        <f>SUMIFS(Produção!V:V,Produção!$A:$A,"&gt;="&amp;BK33,Produção!$A:$A,"&lt;="&amp;EOMONTH($BK33,0))</f>
        <v>0</v>
      </c>
      <c r="BL148" s="15">
        <f>SUMIFS(Produção!V:V,Produção!$A:$A,"&gt;="&amp;BL33,Produção!$A:$A,"&lt;="&amp;EOMONTH($BL33,0))</f>
        <v>0</v>
      </c>
      <c r="BM148" s="15">
        <f>SUMIFS(Produção!V:V,Produção!$A:$A,"&gt;="&amp;BM33,Produção!$A:$A,"&lt;="&amp;EOMONTH($BM33,0))</f>
        <v>0</v>
      </c>
      <c r="BN148" s="15">
        <f>SUMIFS(Produção!V:V,Produção!$A:$A,"&gt;="&amp;BN33,Produção!$A:$A,"&lt;="&amp;EOMONTH($BN33,0))</f>
        <v>0</v>
      </c>
      <c r="BO148" s="15">
        <f>SUMIFS(Produção!V:V,Produção!$A:$A,"&gt;="&amp;BO33,Produção!$A:$A,"&lt;="&amp;EOMONTH($BO33,0))</f>
        <v>0</v>
      </c>
      <c r="BP148" s="15">
        <f>SUMIFS(Produção!V:V,Produção!$A:$A,"&gt;="&amp;BP33,Produção!$A:$A,"&lt;="&amp;EOMONTH($BP33,0))</f>
        <v>0</v>
      </c>
      <c r="BQ148" s="15">
        <f>SUMIFS(Produção!V:V,Produção!$A:$A,"&gt;="&amp;BQ33,Produção!$A:$A,"&lt;="&amp;EOMONTH($BQ33,0))</f>
        <v>0</v>
      </c>
    </row>
    <row r="149" spans="1:69" outlineLevel="1" x14ac:dyDescent="0.15">
      <c r="A149" s="12" t="s">
        <v>113</v>
      </c>
      <c r="B149" s="14" t="str">
        <f>OvoTotal!AB2</f>
        <v>AAA 1 001</v>
      </c>
      <c r="C149" s="15">
        <f>IF(BI!$B$2=1,Dados!C$130*Dados!C20,Dados!C$130*Dados!C52)</f>
        <v>0</v>
      </c>
      <c r="D149" s="15">
        <f>IF(BI!$B$2=1,Dados!D$130*Dados!D20,Dados!D$130*Dados!D52)</f>
        <v>0</v>
      </c>
      <c r="E149" s="15">
        <f>IF(BI!$B$2=1,Dados!E$130*Dados!E20,Dados!E$130*Dados!E52)</f>
        <v>0</v>
      </c>
      <c r="F149" s="15">
        <f>IF(BI!$B$2=1,Dados!F$130*Dados!F20,Dados!F$130*Dados!F52)</f>
        <v>0</v>
      </c>
      <c r="G149" s="15">
        <f>IF(BI!$B$2=1,Dados!G$130*Dados!G20,Dados!G$130*Dados!G52)</f>
        <v>0</v>
      </c>
      <c r="H149" s="15">
        <f>IF(BI!$B$2=1,Dados!H$130*Dados!H20,Dados!H$130*Dados!H52)</f>
        <v>0</v>
      </c>
      <c r="I149" s="15">
        <f>IF(BI!$B$2=1,Dados!I$130*Dados!I20,Dados!I$130*Dados!I52)</f>
        <v>0</v>
      </c>
      <c r="J149" s="15">
        <f>IF(BI!$B$2=1,Dados!J$130*Dados!J20,Dados!J$130*Dados!J52)</f>
        <v>0</v>
      </c>
      <c r="K149" s="15">
        <f>IF(BI!$B$2=1,Dados!K$130*Dados!K20,Dados!K$130*Dados!K52)</f>
        <v>0</v>
      </c>
      <c r="L149" s="15">
        <f>IF(BI!$B$2=1,Dados!L$130*Dados!L20,Dados!L$130*Dados!L52)</f>
        <v>0</v>
      </c>
      <c r="M149" s="15">
        <f>IF(BI!$B$2=1,Dados!M$130*Dados!M20,Dados!M$130*Dados!M52)</f>
        <v>0</v>
      </c>
      <c r="N149" s="15">
        <f>IF(BI!$B$2=1,Dados!N$130*Dados!N20,Dados!N$130*Dados!N52)</f>
        <v>0</v>
      </c>
      <c r="O149" s="15">
        <f>IF(BI!$B$2=1,Dados!O$130*Dados!O20,Dados!O$130*Dados!O52)</f>
        <v>0</v>
      </c>
      <c r="P149" s="15">
        <f>IF(BI!$B$2=1,Dados!P$130*Dados!P20,Dados!P$130*Dados!P52)</f>
        <v>0</v>
      </c>
      <c r="Q149" s="15">
        <f>IF(BI!$B$2=1,Dados!Q$130*Dados!Q20,Dados!Q$130*Dados!Q52)</f>
        <v>0</v>
      </c>
      <c r="R149" s="15">
        <f>IF(BI!$B$2=1,Dados!R$130*Dados!R20,Dados!R$130*Dados!R52)</f>
        <v>0</v>
      </c>
      <c r="S149" s="15">
        <f>IF(BI!$B$2=1,Dados!S$130*Dados!S20,Dados!S$130*Dados!S52)</f>
        <v>0</v>
      </c>
      <c r="T149" s="15">
        <f>IF(BI!$B$2=1,Dados!T$130*Dados!T20,Dados!T$130*Dados!T52)</f>
        <v>0</v>
      </c>
      <c r="U149" s="15">
        <f>IF(BI!$B$2=1,Dados!U$130*Dados!U20,Dados!U$130*Dados!U52)</f>
        <v>0</v>
      </c>
      <c r="V149" s="15">
        <f>IF(BI!$B$2=1,Dados!V$130*Dados!V20,Dados!V$130*Dados!V52)</f>
        <v>0</v>
      </c>
      <c r="W149" s="15">
        <f>IF(BI!$B$2=1,Dados!W$130*Dados!W20,Dados!W$130*Dados!W52)</f>
        <v>0</v>
      </c>
      <c r="X149" s="15">
        <f>IF(BI!$B$2=1,Dados!X$130*Dados!X20,Dados!X$130*Dados!X52)</f>
        <v>0</v>
      </c>
      <c r="Y149" s="15">
        <f>IF(BI!$B$2=1,Dados!Y$130*Dados!Y20,Dados!Y$130*Dados!Y52)</f>
        <v>0</v>
      </c>
      <c r="Z149" s="15">
        <f>IF(BI!$B$2=1,Dados!Z$130*Dados!Z20,Dados!Z$130*Dados!Z52)</f>
        <v>0</v>
      </c>
      <c r="AA149" s="15">
        <f>IF(BI!$B$2=1,Dados!AA$130*Dados!AA20,Dados!AA$130*Dados!AA52)</f>
        <v>0</v>
      </c>
      <c r="AB149" s="15">
        <f>IF(BI!$B$2=1,Dados!AB$130*Dados!AB20,Dados!AB$130*Dados!AB52)</f>
        <v>0</v>
      </c>
      <c r="AC149" s="15">
        <f>IF(BI!$B$2=1,Dados!AC$130*Dados!AC20,Dados!AC$130*Dados!AC52)</f>
        <v>0</v>
      </c>
      <c r="AD149" s="15">
        <f>IF(BI!$B$2=1,Dados!AD$130*Dados!AD20,Dados!AD$130*Dados!AD52)</f>
        <v>0</v>
      </c>
      <c r="AE149" s="15">
        <f>IF(BI!$B$2=1,Dados!AE$130*Dados!AE20,Dados!AE$130*Dados!AE52)</f>
        <v>0</v>
      </c>
      <c r="AF149" s="15">
        <f>IF(BI!$B$2=1,Dados!AF$130*Dados!AF20,Dados!AF$130*Dados!AF52)</f>
        <v>0</v>
      </c>
      <c r="AG149" s="15">
        <f>IF(BI!$B$2=1,Dados!AG$130*Dados!AG20,Dados!AG$130*Dados!AG52)</f>
        <v>0</v>
      </c>
      <c r="AH149" s="15">
        <f>IF(BI!$B$2=1,Dados!AH$130*Dados!AH20,Dados!AH$130*Dados!AH52)</f>
        <v>0</v>
      </c>
      <c r="AI149" s="15">
        <f>IF(BI!$B$2=1,Dados!AI$130*Dados!AI20,Dados!AI$130*Dados!AI52)</f>
        <v>0</v>
      </c>
      <c r="AJ149" s="15">
        <f>IF(BI!$B$2=1,Dados!AJ$130*Dados!AJ20,Dados!AJ$130*Dados!AJ52)</f>
        <v>0</v>
      </c>
      <c r="AK149" s="15">
        <f>IF(BI!$B$2=1,Dados!AK$130*Dados!AK20,Dados!AK$130*Dados!AK52)</f>
        <v>0</v>
      </c>
      <c r="AL149" s="15">
        <f>IF(BI!$B$2=1,Dados!AL$130*Dados!AL20,Dados!AL$130*Dados!AL52)</f>
        <v>0</v>
      </c>
      <c r="AM149" s="15">
        <f>IF(BI!$B$2=1,Dados!AM$130*Dados!AM20,Dados!AM$130*Dados!AM52)</f>
        <v>0</v>
      </c>
      <c r="AN149" s="15">
        <f>IF(BI!$B$2=1,Dados!AN$130*Dados!AN20,Dados!AN$130*Dados!AN52)</f>
        <v>0</v>
      </c>
      <c r="AO149" s="15">
        <f>IF(BI!$B$2=1,Dados!AO$130*Dados!AO20,Dados!AO$130*Dados!AO52)</f>
        <v>0</v>
      </c>
      <c r="AP149" s="15">
        <f>IF(BI!$B$2=1,Dados!AP$130*Dados!AP20,Dados!AP$130*Dados!AP52)</f>
        <v>0</v>
      </c>
      <c r="AQ149" s="15">
        <f>IF(BI!$B$2=1,Dados!AQ$130*Dados!AQ20,Dados!AQ$130*Dados!AQ52)</f>
        <v>0</v>
      </c>
      <c r="AR149" s="15">
        <f>IF(BI!$B$2=1,Dados!AR$130*Dados!AR20,Dados!AR$130*Dados!AR52)</f>
        <v>0</v>
      </c>
      <c r="AS149" s="15">
        <f>IF(BI!$B$2=1,Dados!AS$130*Dados!AS20,Dados!AS$130*Dados!AS52)</f>
        <v>0</v>
      </c>
      <c r="AT149" s="15">
        <f>IF(BI!$B$2=1,Dados!AT$130*Dados!AT20,Dados!AT$130*Dados!AT52)</f>
        <v>0</v>
      </c>
      <c r="AU149" s="15">
        <f>IF(BI!$B$2=1,Dados!AU$130*Dados!AU20,Dados!AU$130*Dados!AU52)</f>
        <v>0</v>
      </c>
      <c r="AV149" s="15">
        <f>IF(BI!$B$2=1,Dados!AV$130*Dados!AV20,Dados!AV$130*Dados!AV52)</f>
        <v>0</v>
      </c>
      <c r="AW149" s="15">
        <f>IF(BI!$B$2=1,Dados!AW$130*Dados!AW20,Dados!AW$130*Dados!AW52)</f>
        <v>0</v>
      </c>
      <c r="AX149" s="15">
        <f>IF(BI!$B$2=1,Dados!AX$130*Dados!AX20,Dados!AX$130*Dados!AX52)</f>
        <v>0</v>
      </c>
      <c r="AY149" s="15">
        <f>IF(BI!$B$2=1,Dados!AY$130*Dados!AY20,Dados!AY$130*Dados!AY52)</f>
        <v>0</v>
      </c>
      <c r="AZ149" s="15">
        <f>IF(BI!$B$2=1,Dados!AZ$130*Dados!AZ20,Dados!AZ$130*Dados!AZ52)</f>
        <v>0</v>
      </c>
      <c r="BA149" s="15">
        <f>IF(BI!$B$2=1,Dados!BA$130*Dados!BA20,Dados!BA$130*Dados!BA52)</f>
        <v>0</v>
      </c>
      <c r="BB149" s="15">
        <f>IF(BI!$B$2=1,Dados!BB$130*Dados!BB20,Dados!BB$130*Dados!BB52)</f>
        <v>0</v>
      </c>
      <c r="BC149" s="15">
        <f>IF(BI!$B$2=1,Dados!BC$130*Dados!BC20,Dados!BC$130*Dados!BC52)</f>
        <v>0</v>
      </c>
      <c r="BD149" s="15">
        <f>IF(BI!$B$2=1,Dados!BD$130*Dados!BD20,Dados!BD$130*Dados!BD52)</f>
        <v>0</v>
      </c>
      <c r="BF149" s="15">
        <f>SUMIFS(Produção!W:W,Produção!$A:$A,"&gt;="&amp;BF33,Produção!$A:$A,"&lt;="&amp;EOMONTH($BF33,0))</f>
        <v>0</v>
      </c>
      <c r="BG149" s="15">
        <f>SUMIFS(Produção!W:W,Produção!$A:$A,"&gt;="&amp;BG33,Produção!$A:$A,"&lt;="&amp;EOMONTH($BG33,0))</f>
        <v>0</v>
      </c>
      <c r="BH149" s="15">
        <f>SUMIFS(Produção!W:W,Produção!$A:$A,"&gt;="&amp;BH33,Produção!$A:$A,"&lt;="&amp;EOMONTH($BH33,0))</f>
        <v>0</v>
      </c>
      <c r="BI149" s="15">
        <f>SUMIFS(Produção!W:W,Produção!$A:$A,"&gt;="&amp;BI33,Produção!$A:$A,"&lt;="&amp;EOMONTH($BI33,0))</f>
        <v>0</v>
      </c>
      <c r="BJ149" s="15">
        <f>SUMIFS(Produção!W:W,Produção!$A:$A,"&gt;="&amp;BJ33,Produção!$A:$A,"&lt;="&amp;EOMONTH($BJ33,0))</f>
        <v>0</v>
      </c>
      <c r="BK149" s="15">
        <f>SUMIFS(Produção!W:W,Produção!$A:$A,"&gt;="&amp;BK33,Produção!$A:$A,"&lt;="&amp;EOMONTH($BK33,0))</f>
        <v>0</v>
      </c>
      <c r="BL149" s="15">
        <f>SUMIFS(Produção!W:W,Produção!$A:$A,"&gt;="&amp;BL33,Produção!$A:$A,"&lt;="&amp;EOMONTH($BL33,0))</f>
        <v>0</v>
      </c>
      <c r="BM149" s="15">
        <f>SUMIFS(Produção!W:W,Produção!$A:$A,"&gt;="&amp;BM33,Produção!$A:$A,"&lt;="&amp;EOMONTH($BM33,0))</f>
        <v>0</v>
      </c>
      <c r="BN149" s="15">
        <f>SUMIFS(Produção!W:W,Produção!$A:$A,"&gt;="&amp;BN33,Produção!$A:$A,"&lt;="&amp;EOMONTH($BN33,0))</f>
        <v>0</v>
      </c>
      <c r="BO149" s="15">
        <f>SUMIFS(Produção!W:W,Produção!$A:$A,"&gt;="&amp;BO33,Produção!$A:$A,"&lt;="&amp;EOMONTH($BO33,0))</f>
        <v>0</v>
      </c>
      <c r="BP149" s="15">
        <f>SUMIFS(Produção!W:W,Produção!$A:$A,"&gt;="&amp;BP33,Produção!$A:$A,"&lt;="&amp;EOMONTH($BP33,0))</f>
        <v>0</v>
      </c>
      <c r="BQ149" s="15">
        <f>SUMIFS(Produção!W:W,Produção!$A:$A,"&gt;="&amp;BQ33,Produção!$A:$A,"&lt;="&amp;EOMONTH($BQ33,0))</f>
        <v>0</v>
      </c>
    </row>
    <row r="150" spans="1:69" outlineLevel="1" x14ac:dyDescent="0.15">
      <c r="A150" s="12" t="s">
        <v>113</v>
      </c>
      <c r="B150" s="14" t="str">
        <f>OvoTotal!AC2</f>
        <v>AAA 1 001</v>
      </c>
      <c r="C150" s="15">
        <f>IF(BI!$B$2=1,Dados!C$130*Dados!C21,Dados!C$130*Dados!C53)</f>
        <v>0</v>
      </c>
      <c r="D150" s="15">
        <f>IF(BI!$B$2=1,Dados!D$130*Dados!D21,Dados!D$130*Dados!D53)</f>
        <v>0</v>
      </c>
      <c r="E150" s="15">
        <f>IF(BI!$B$2=1,Dados!E$130*Dados!E21,Dados!E$130*Dados!E53)</f>
        <v>0</v>
      </c>
      <c r="F150" s="15">
        <f>IF(BI!$B$2=1,Dados!F$130*Dados!F21,Dados!F$130*Dados!F53)</f>
        <v>0</v>
      </c>
      <c r="G150" s="15">
        <f>IF(BI!$B$2=1,Dados!G$130*Dados!G21,Dados!G$130*Dados!G53)</f>
        <v>0</v>
      </c>
      <c r="H150" s="15">
        <f>IF(BI!$B$2=1,Dados!H$130*Dados!H21,Dados!H$130*Dados!H53)</f>
        <v>0</v>
      </c>
      <c r="I150" s="15">
        <f>IF(BI!$B$2=1,Dados!I$130*Dados!I21,Dados!I$130*Dados!I53)</f>
        <v>0</v>
      </c>
      <c r="J150" s="15">
        <f>IF(BI!$B$2=1,Dados!J$130*Dados!J21,Dados!J$130*Dados!J53)</f>
        <v>0</v>
      </c>
      <c r="K150" s="15">
        <f>IF(BI!$B$2=1,Dados!K$130*Dados!K21,Dados!K$130*Dados!K53)</f>
        <v>0</v>
      </c>
      <c r="L150" s="15">
        <f>IF(BI!$B$2=1,Dados!L$130*Dados!L21,Dados!L$130*Dados!L53)</f>
        <v>0</v>
      </c>
      <c r="M150" s="15">
        <f>IF(BI!$B$2=1,Dados!M$130*Dados!M21,Dados!M$130*Dados!M53)</f>
        <v>0</v>
      </c>
      <c r="N150" s="15">
        <f>IF(BI!$B$2=1,Dados!N$130*Dados!N21,Dados!N$130*Dados!N53)</f>
        <v>0</v>
      </c>
      <c r="O150" s="15">
        <f>IF(BI!$B$2=1,Dados!O$130*Dados!O21,Dados!O$130*Dados!O53)</f>
        <v>0</v>
      </c>
      <c r="P150" s="15">
        <f>IF(BI!$B$2=1,Dados!P$130*Dados!P21,Dados!P$130*Dados!P53)</f>
        <v>0</v>
      </c>
      <c r="Q150" s="15">
        <f>IF(BI!$B$2=1,Dados!Q$130*Dados!Q21,Dados!Q$130*Dados!Q53)</f>
        <v>0</v>
      </c>
      <c r="R150" s="15">
        <f>IF(BI!$B$2=1,Dados!R$130*Dados!R21,Dados!R$130*Dados!R53)</f>
        <v>0</v>
      </c>
      <c r="S150" s="15">
        <f>IF(BI!$B$2=1,Dados!S$130*Dados!S21,Dados!S$130*Dados!S53)</f>
        <v>0</v>
      </c>
      <c r="T150" s="15">
        <f>IF(BI!$B$2=1,Dados!T$130*Dados!T21,Dados!T$130*Dados!T53)</f>
        <v>0</v>
      </c>
      <c r="U150" s="15">
        <f>IF(BI!$B$2=1,Dados!U$130*Dados!U21,Dados!U$130*Dados!U53)</f>
        <v>0</v>
      </c>
      <c r="V150" s="15">
        <f>IF(BI!$B$2=1,Dados!V$130*Dados!V21,Dados!V$130*Dados!V53)</f>
        <v>0</v>
      </c>
      <c r="W150" s="15">
        <f>IF(BI!$B$2=1,Dados!W$130*Dados!W21,Dados!W$130*Dados!W53)</f>
        <v>0</v>
      </c>
      <c r="X150" s="15">
        <f>IF(BI!$B$2=1,Dados!X$130*Dados!X21,Dados!X$130*Dados!X53)</f>
        <v>0</v>
      </c>
      <c r="Y150" s="15">
        <f>IF(BI!$B$2=1,Dados!Y$130*Dados!Y21,Dados!Y$130*Dados!Y53)</f>
        <v>0</v>
      </c>
      <c r="Z150" s="15">
        <f>IF(BI!$B$2=1,Dados!Z$130*Dados!Z21,Dados!Z$130*Dados!Z53)</f>
        <v>0</v>
      </c>
      <c r="AA150" s="15">
        <f>IF(BI!$B$2=1,Dados!AA$130*Dados!AA21,Dados!AA$130*Dados!AA53)</f>
        <v>0</v>
      </c>
      <c r="AB150" s="15">
        <f>IF(BI!$B$2=1,Dados!AB$130*Dados!AB21,Dados!AB$130*Dados!AB53)</f>
        <v>0</v>
      </c>
      <c r="AC150" s="15">
        <f>IF(BI!$B$2=1,Dados!AC$130*Dados!AC21,Dados!AC$130*Dados!AC53)</f>
        <v>0</v>
      </c>
      <c r="AD150" s="15">
        <f>IF(BI!$B$2=1,Dados!AD$130*Dados!AD21,Dados!AD$130*Dados!AD53)</f>
        <v>0</v>
      </c>
      <c r="AE150" s="15">
        <f>IF(BI!$B$2=1,Dados!AE$130*Dados!AE21,Dados!AE$130*Dados!AE53)</f>
        <v>0</v>
      </c>
      <c r="AF150" s="15">
        <f>IF(BI!$B$2=1,Dados!AF$130*Dados!AF21,Dados!AF$130*Dados!AF53)</f>
        <v>0</v>
      </c>
      <c r="AG150" s="15">
        <f>IF(BI!$B$2=1,Dados!AG$130*Dados!AG21,Dados!AG$130*Dados!AG53)</f>
        <v>0</v>
      </c>
      <c r="AH150" s="15">
        <f>IF(BI!$B$2=1,Dados!AH$130*Dados!AH21,Dados!AH$130*Dados!AH53)</f>
        <v>0</v>
      </c>
      <c r="AI150" s="15">
        <f>IF(BI!$B$2=1,Dados!AI$130*Dados!AI21,Dados!AI$130*Dados!AI53)</f>
        <v>0</v>
      </c>
      <c r="AJ150" s="15">
        <f>IF(BI!$B$2=1,Dados!AJ$130*Dados!AJ21,Dados!AJ$130*Dados!AJ53)</f>
        <v>0</v>
      </c>
      <c r="AK150" s="15">
        <f>IF(BI!$B$2=1,Dados!AK$130*Dados!AK21,Dados!AK$130*Dados!AK53)</f>
        <v>0</v>
      </c>
      <c r="AL150" s="15">
        <f>IF(BI!$B$2=1,Dados!AL$130*Dados!AL21,Dados!AL$130*Dados!AL53)</f>
        <v>0</v>
      </c>
      <c r="AM150" s="15">
        <f>IF(BI!$B$2=1,Dados!AM$130*Dados!AM21,Dados!AM$130*Dados!AM53)</f>
        <v>0</v>
      </c>
      <c r="AN150" s="15">
        <f>IF(BI!$B$2=1,Dados!AN$130*Dados!AN21,Dados!AN$130*Dados!AN53)</f>
        <v>0</v>
      </c>
      <c r="AO150" s="15">
        <f>IF(BI!$B$2=1,Dados!AO$130*Dados!AO21,Dados!AO$130*Dados!AO53)</f>
        <v>0</v>
      </c>
      <c r="AP150" s="15">
        <f>IF(BI!$B$2=1,Dados!AP$130*Dados!AP21,Dados!AP$130*Dados!AP53)</f>
        <v>0</v>
      </c>
      <c r="AQ150" s="15">
        <f>IF(BI!$B$2=1,Dados!AQ$130*Dados!AQ21,Dados!AQ$130*Dados!AQ53)</f>
        <v>0</v>
      </c>
      <c r="AR150" s="15">
        <f>IF(BI!$B$2=1,Dados!AR$130*Dados!AR21,Dados!AR$130*Dados!AR53)</f>
        <v>0</v>
      </c>
      <c r="AS150" s="15">
        <f>IF(BI!$B$2=1,Dados!AS$130*Dados!AS21,Dados!AS$130*Dados!AS53)</f>
        <v>0</v>
      </c>
      <c r="AT150" s="15">
        <f>IF(BI!$B$2=1,Dados!AT$130*Dados!AT21,Dados!AT$130*Dados!AT53)</f>
        <v>0</v>
      </c>
      <c r="AU150" s="15">
        <f>IF(BI!$B$2=1,Dados!AU$130*Dados!AU21,Dados!AU$130*Dados!AU53)</f>
        <v>0</v>
      </c>
      <c r="AV150" s="15">
        <f>IF(BI!$B$2=1,Dados!AV$130*Dados!AV21,Dados!AV$130*Dados!AV53)</f>
        <v>0</v>
      </c>
      <c r="AW150" s="15">
        <f>IF(BI!$B$2=1,Dados!AW$130*Dados!AW21,Dados!AW$130*Dados!AW53)</f>
        <v>0</v>
      </c>
      <c r="AX150" s="15">
        <f>IF(BI!$B$2=1,Dados!AX$130*Dados!AX21,Dados!AX$130*Dados!AX53)</f>
        <v>0</v>
      </c>
      <c r="AY150" s="15">
        <f>IF(BI!$B$2=1,Dados!AY$130*Dados!AY21,Dados!AY$130*Dados!AY53)</f>
        <v>0</v>
      </c>
      <c r="AZ150" s="15">
        <f>IF(BI!$B$2=1,Dados!AZ$130*Dados!AZ21,Dados!AZ$130*Dados!AZ53)</f>
        <v>0</v>
      </c>
      <c r="BA150" s="15">
        <f>IF(BI!$B$2=1,Dados!BA$130*Dados!BA21,Dados!BA$130*Dados!BA53)</f>
        <v>0</v>
      </c>
      <c r="BB150" s="15">
        <f>IF(BI!$B$2=1,Dados!BB$130*Dados!BB21,Dados!BB$130*Dados!BB53)</f>
        <v>0</v>
      </c>
      <c r="BC150" s="15">
        <f>IF(BI!$B$2=1,Dados!BC$130*Dados!BC21,Dados!BC$130*Dados!BC53)</f>
        <v>0</v>
      </c>
      <c r="BD150" s="15">
        <f>IF(BI!$B$2=1,Dados!BD$130*Dados!BD21,Dados!BD$130*Dados!BD53)</f>
        <v>0</v>
      </c>
      <c r="BF150" s="15">
        <f>SUMIFS(Produção!X:X,Produção!$A:$A,"&gt;="&amp;BF33,Produção!$A:$A,"&lt;="&amp;EOMONTH($BF33,0))</f>
        <v>0</v>
      </c>
      <c r="BG150" s="15">
        <f>SUMIFS(Produção!X:X,Produção!$A:$A,"&gt;="&amp;BG33,Produção!$A:$A,"&lt;="&amp;EOMONTH($BG33,0))</f>
        <v>0</v>
      </c>
      <c r="BH150" s="15">
        <f>SUMIFS(Produção!X:X,Produção!$A:$A,"&gt;="&amp;BH33,Produção!$A:$A,"&lt;="&amp;EOMONTH($BH33,0))</f>
        <v>0</v>
      </c>
      <c r="BI150" s="15">
        <f>SUMIFS(Produção!X:X,Produção!$A:$A,"&gt;="&amp;BI33,Produção!$A:$A,"&lt;="&amp;EOMONTH($BI33,0))</f>
        <v>0</v>
      </c>
      <c r="BJ150" s="15">
        <f>SUMIFS(Produção!X:X,Produção!$A:$A,"&gt;="&amp;BJ33,Produção!$A:$A,"&lt;="&amp;EOMONTH($BJ33,0))</f>
        <v>0</v>
      </c>
      <c r="BK150" s="15">
        <f>SUMIFS(Produção!X:X,Produção!$A:$A,"&gt;="&amp;BK33,Produção!$A:$A,"&lt;="&amp;EOMONTH($BK33,0))</f>
        <v>0</v>
      </c>
      <c r="BL150" s="15">
        <f>SUMIFS(Produção!X:X,Produção!$A:$A,"&gt;="&amp;BL33,Produção!$A:$A,"&lt;="&amp;EOMONTH($BL33,0))</f>
        <v>0</v>
      </c>
      <c r="BM150" s="15">
        <f>SUMIFS(Produção!X:X,Produção!$A:$A,"&gt;="&amp;BM33,Produção!$A:$A,"&lt;="&amp;EOMONTH($BM33,0))</f>
        <v>0</v>
      </c>
      <c r="BN150" s="15">
        <f>SUMIFS(Produção!X:X,Produção!$A:$A,"&gt;="&amp;BN33,Produção!$A:$A,"&lt;="&amp;EOMONTH($BN33,0))</f>
        <v>0</v>
      </c>
      <c r="BO150" s="15">
        <f>SUMIFS(Produção!X:X,Produção!$A:$A,"&gt;="&amp;BO33,Produção!$A:$A,"&lt;="&amp;EOMONTH($BO33,0))</f>
        <v>0</v>
      </c>
      <c r="BP150" s="15">
        <f>SUMIFS(Produção!X:X,Produção!$A:$A,"&gt;="&amp;BP33,Produção!$A:$A,"&lt;="&amp;EOMONTH($BP33,0))</f>
        <v>0</v>
      </c>
      <c r="BQ150" s="15">
        <f>SUMIFS(Produção!X:X,Produção!$A:$A,"&gt;="&amp;BQ33,Produção!$A:$A,"&lt;="&amp;EOMONTH($BQ33,0))</f>
        <v>0</v>
      </c>
    </row>
    <row r="151" spans="1:69" outlineLevel="1" x14ac:dyDescent="0.15">
      <c r="A151" s="12" t="s">
        <v>113</v>
      </c>
      <c r="B151" s="14" t="str">
        <f>OvoTotal!AD2</f>
        <v>AAA 1 001</v>
      </c>
      <c r="C151" s="15">
        <f>IF(BI!$B$2=1,Dados!C$130*Dados!C22,Dados!C$130*Dados!C54)</f>
        <v>0</v>
      </c>
      <c r="D151" s="15">
        <f>IF(BI!$B$2=1,Dados!D$130*Dados!D22,Dados!D$130*Dados!D54)</f>
        <v>0</v>
      </c>
      <c r="E151" s="15">
        <f>IF(BI!$B$2=1,Dados!E$130*Dados!E22,Dados!E$130*Dados!E54)</f>
        <v>0</v>
      </c>
      <c r="F151" s="15">
        <f>IF(BI!$B$2=1,Dados!F$130*Dados!F22,Dados!F$130*Dados!F54)</f>
        <v>0</v>
      </c>
      <c r="G151" s="15">
        <f>IF(BI!$B$2=1,Dados!G$130*Dados!G22,Dados!G$130*Dados!G54)</f>
        <v>0</v>
      </c>
      <c r="H151" s="15">
        <f>IF(BI!$B$2=1,Dados!H$130*Dados!H22,Dados!H$130*Dados!H54)</f>
        <v>0</v>
      </c>
      <c r="I151" s="15">
        <f>IF(BI!$B$2=1,Dados!I$130*Dados!I22,Dados!I$130*Dados!I54)</f>
        <v>0</v>
      </c>
      <c r="J151" s="15">
        <f>IF(BI!$B$2=1,Dados!J$130*Dados!J22,Dados!J$130*Dados!J54)</f>
        <v>0</v>
      </c>
      <c r="K151" s="15">
        <f>IF(BI!$B$2=1,Dados!K$130*Dados!K22,Dados!K$130*Dados!K54)</f>
        <v>0</v>
      </c>
      <c r="L151" s="15">
        <f>IF(BI!$B$2=1,Dados!L$130*Dados!L22,Dados!L$130*Dados!L54)</f>
        <v>0</v>
      </c>
      <c r="M151" s="15">
        <f>IF(BI!$B$2=1,Dados!M$130*Dados!M22,Dados!M$130*Dados!M54)</f>
        <v>0</v>
      </c>
      <c r="N151" s="15">
        <f>IF(BI!$B$2=1,Dados!N$130*Dados!N22,Dados!N$130*Dados!N54)</f>
        <v>0</v>
      </c>
      <c r="O151" s="15">
        <f>IF(BI!$B$2=1,Dados!O$130*Dados!O22,Dados!O$130*Dados!O54)</f>
        <v>0</v>
      </c>
      <c r="P151" s="15">
        <f>IF(BI!$B$2=1,Dados!P$130*Dados!P22,Dados!P$130*Dados!P54)</f>
        <v>0</v>
      </c>
      <c r="Q151" s="15">
        <f>IF(BI!$B$2=1,Dados!Q$130*Dados!Q22,Dados!Q$130*Dados!Q54)</f>
        <v>0</v>
      </c>
      <c r="R151" s="15">
        <f>IF(BI!$B$2=1,Dados!R$130*Dados!R22,Dados!R$130*Dados!R54)</f>
        <v>0</v>
      </c>
      <c r="S151" s="15">
        <f>IF(BI!$B$2=1,Dados!S$130*Dados!S22,Dados!S$130*Dados!S54)</f>
        <v>0</v>
      </c>
      <c r="T151" s="15">
        <f>IF(BI!$B$2=1,Dados!T$130*Dados!T22,Dados!T$130*Dados!T54)</f>
        <v>0</v>
      </c>
      <c r="U151" s="15">
        <f>IF(BI!$B$2=1,Dados!U$130*Dados!U22,Dados!U$130*Dados!U54)</f>
        <v>0</v>
      </c>
      <c r="V151" s="15">
        <f>IF(BI!$B$2=1,Dados!V$130*Dados!V22,Dados!V$130*Dados!V54)</f>
        <v>0</v>
      </c>
      <c r="W151" s="15">
        <f>IF(BI!$B$2=1,Dados!W$130*Dados!W22,Dados!W$130*Dados!W54)</f>
        <v>0</v>
      </c>
      <c r="X151" s="15">
        <f>IF(BI!$B$2=1,Dados!X$130*Dados!X22,Dados!X$130*Dados!X54)</f>
        <v>0</v>
      </c>
      <c r="Y151" s="15">
        <f>IF(BI!$B$2=1,Dados!Y$130*Dados!Y22,Dados!Y$130*Dados!Y54)</f>
        <v>0</v>
      </c>
      <c r="Z151" s="15">
        <f>IF(BI!$B$2=1,Dados!Z$130*Dados!Z22,Dados!Z$130*Dados!Z54)</f>
        <v>0</v>
      </c>
      <c r="AA151" s="15">
        <f>IF(BI!$B$2=1,Dados!AA$130*Dados!AA22,Dados!AA$130*Dados!AA54)</f>
        <v>0</v>
      </c>
      <c r="AB151" s="15">
        <f>IF(BI!$B$2=1,Dados!AB$130*Dados!AB22,Dados!AB$130*Dados!AB54)</f>
        <v>0</v>
      </c>
      <c r="AC151" s="15">
        <f>IF(BI!$B$2=1,Dados!AC$130*Dados!AC22,Dados!AC$130*Dados!AC54)</f>
        <v>0</v>
      </c>
      <c r="AD151" s="15">
        <f>IF(BI!$B$2=1,Dados!AD$130*Dados!AD22,Dados!AD$130*Dados!AD54)</f>
        <v>0</v>
      </c>
      <c r="AE151" s="15">
        <f>IF(BI!$B$2=1,Dados!AE$130*Dados!AE22,Dados!AE$130*Dados!AE54)</f>
        <v>0</v>
      </c>
      <c r="AF151" s="15">
        <f>IF(BI!$B$2=1,Dados!AF$130*Dados!AF22,Dados!AF$130*Dados!AF54)</f>
        <v>0</v>
      </c>
      <c r="AG151" s="15">
        <f>IF(BI!$B$2=1,Dados!AG$130*Dados!AG22,Dados!AG$130*Dados!AG54)</f>
        <v>0</v>
      </c>
      <c r="AH151" s="15">
        <f>IF(BI!$B$2=1,Dados!AH$130*Dados!AH22,Dados!AH$130*Dados!AH54)</f>
        <v>0</v>
      </c>
      <c r="AI151" s="15">
        <f>IF(BI!$B$2=1,Dados!AI$130*Dados!AI22,Dados!AI$130*Dados!AI54)</f>
        <v>0</v>
      </c>
      <c r="AJ151" s="15">
        <f>IF(BI!$B$2=1,Dados!AJ$130*Dados!AJ22,Dados!AJ$130*Dados!AJ54)</f>
        <v>0</v>
      </c>
      <c r="AK151" s="15">
        <f>IF(BI!$B$2=1,Dados!AK$130*Dados!AK22,Dados!AK$130*Dados!AK54)</f>
        <v>0</v>
      </c>
      <c r="AL151" s="15">
        <f>IF(BI!$B$2=1,Dados!AL$130*Dados!AL22,Dados!AL$130*Dados!AL54)</f>
        <v>0</v>
      </c>
      <c r="AM151" s="15">
        <f>IF(BI!$B$2=1,Dados!AM$130*Dados!AM22,Dados!AM$130*Dados!AM54)</f>
        <v>0</v>
      </c>
      <c r="AN151" s="15">
        <f>IF(BI!$B$2=1,Dados!AN$130*Dados!AN22,Dados!AN$130*Dados!AN54)</f>
        <v>0</v>
      </c>
      <c r="AO151" s="15">
        <f>IF(BI!$B$2=1,Dados!AO$130*Dados!AO22,Dados!AO$130*Dados!AO54)</f>
        <v>0</v>
      </c>
      <c r="AP151" s="15">
        <f>IF(BI!$B$2=1,Dados!AP$130*Dados!AP22,Dados!AP$130*Dados!AP54)</f>
        <v>0</v>
      </c>
      <c r="AQ151" s="15">
        <f>IF(BI!$B$2=1,Dados!AQ$130*Dados!AQ22,Dados!AQ$130*Dados!AQ54)</f>
        <v>0</v>
      </c>
      <c r="AR151" s="15">
        <f>IF(BI!$B$2=1,Dados!AR$130*Dados!AR22,Dados!AR$130*Dados!AR54)</f>
        <v>0</v>
      </c>
      <c r="AS151" s="15">
        <f>IF(BI!$B$2=1,Dados!AS$130*Dados!AS22,Dados!AS$130*Dados!AS54)</f>
        <v>0</v>
      </c>
      <c r="AT151" s="15">
        <f>IF(BI!$B$2=1,Dados!AT$130*Dados!AT22,Dados!AT$130*Dados!AT54)</f>
        <v>0</v>
      </c>
      <c r="AU151" s="15">
        <f>IF(BI!$B$2=1,Dados!AU$130*Dados!AU22,Dados!AU$130*Dados!AU54)</f>
        <v>0</v>
      </c>
      <c r="AV151" s="15">
        <f>IF(BI!$B$2=1,Dados!AV$130*Dados!AV22,Dados!AV$130*Dados!AV54)</f>
        <v>0</v>
      </c>
      <c r="AW151" s="15">
        <f>IF(BI!$B$2=1,Dados!AW$130*Dados!AW22,Dados!AW$130*Dados!AW54)</f>
        <v>0</v>
      </c>
      <c r="AX151" s="15">
        <f>IF(BI!$B$2=1,Dados!AX$130*Dados!AX22,Dados!AX$130*Dados!AX54)</f>
        <v>0</v>
      </c>
      <c r="AY151" s="15">
        <f>IF(BI!$B$2=1,Dados!AY$130*Dados!AY22,Dados!AY$130*Dados!AY54)</f>
        <v>0</v>
      </c>
      <c r="AZ151" s="15">
        <f>IF(BI!$B$2=1,Dados!AZ$130*Dados!AZ22,Dados!AZ$130*Dados!AZ54)</f>
        <v>0</v>
      </c>
      <c r="BA151" s="15">
        <f>IF(BI!$B$2=1,Dados!BA$130*Dados!BA22,Dados!BA$130*Dados!BA54)</f>
        <v>0</v>
      </c>
      <c r="BB151" s="15">
        <f>IF(BI!$B$2=1,Dados!BB$130*Dados!BB22,Dados!BB$130*Dados!BB54)</f>
        <v>0</v>
      </c>
      <c r="BC151" s="15">
        <f>IF(BI!$B$2=1,Dados!BC$130*Dados!BC22,Dados!BC$130*Dados!BC54)</f>
        <v>0</v>
      </c>
      <c r="BD151" s="15">
        <f>IF(BI!$B$2=1,Dados!BD$130*Dados!BD22,Dados!BD$130*Dados!BD54)</f>
        <v>0</v>
      </c>
      <c r="BF151" s="15">
        <f>SUMIFS(Produção!Y:Y,Produção!$A:$A,"&gt;="&amp;BF33,Produção!$A:$A,"&lt;="&amp;EOMONTH($BF33,0))</f>
        <v>0</v>
      </c>
      <c r="BG151" s="15">
        <f>SUMIFS(Produção!Y:Y,Produção!$A:$A,"&gt;="&amp;BG33,Produção!$A:$A,"&lt;="&amp;EOMONTH($BG33,0))</f>
        <v>0</v>
      </c>
      <c r="BH151" s="15">
        <f>SUMIFS(Produção!Y:Y,Produção!$A:$A,"&gt;="&amp;BH33,Produção!$A:$A,"&lt;="&amp;EOMONTH($BH33,0))</f>
        <v>0</v>
      </c>
      <c r="BI151" s="15">
        <f>SUMIFS(Produção!Y:Y,Produção!$A:$A,"&gt;="&amp;BI33,Produção!$A:$A,"&lt;="&amp;EOMONTH($BI33,0))</f>
        <v>0</v>
      </c>
      <c r="BJ151" s="15">
        <f>SUMIFS(Produção!Y:Y,Produção!$A:$A,"&gt;="&amp;BJ33,Produção!$A:$A,"&lt;="&amp;EOMONTH($BJ33,0))</f>
        <v>0</v>
      </c>
      <c r="BK151" s="15">
        <f>SUMIFS(Produção!Y:Y,Produção!$A:$A,"&gt;="&amp;BK33,Produção!$A:$A,"&lt;="&amp;EOMONTH($BK33,0))</f>
        <v>0</v>
      </c>
      <c r="BL151" s="15">
        <f>SUMIFS(Produção!Y:Y,Produção!$A:$A,"&gt;="&amp;BL33,Produção!$A:$A,"&lt;="&amp;EOMONTH($BL33,0))</f>
        <v>0</v>
      </c>
      <c r="BM151" s="15">
        <f>SUMIFS(Produção!Y:Y,Produção!$A:$A,"&gt;="&amp;BM33,Produção!$A:$A,"&lt;="&amp;EOMONTH($BM33,0))</f>
        <v>0</v>
      </c>
      <c r="BN151" s="15">
        <f>SUMIFS(Produção!Y:Y,Produção!$A:$A,"&gt;="&amp;BN33,Produção!$A:$A,"&lt;="&amp;EOMONTH($BN33,0))</f>
        <v>0</v>
      </c>
      <c r="BO151" s="15">
        <f>SUMIFS(Produção!Y:Y,Produção!$A:$A,"&gt;="&amp;BO33,Produção!$A:$A,"&lt;="&amp;EOMONTH($BO33,0))</f>
        <v>0</v>
      </c>
      <c r="BP151" s="15">
        <f>SUMIFS(Produção!Y:Y,Produção!$A:$A,"&gt;="&amp;BP33,Produção!$A:$A,"&lt;="&amp;EOMONTH($BP33,0))</f>
        <v>0</v>
      </c>
      <c r="BQ151" s="15">
        <f>SUMIFS(Produção!Y:Y,Produção!$A:$A,"&gt;="&amp;BQ33,Produção!$A:$A,"&lt;="&amp;EOMONTH($BQ33,0))</f>
        <v>0</v>
      </c>
    </row>
    <row r="152" spans="1:69" outlineLevel="1" x14ac:dyDescent="0.15">
      <c r="A152" s="12" t="s">
        <v>113</v>
      </c>
      <c r="B152" s="14" t="str">
        <f>OvoTotal!AE2</f>
        <v>AAA 1 001</v>
      </c>
      <c r="C152" s="15">
        <f>IF(BI!$B$2=1,Dados!C$130*Dados!C23,Dados!C$130*Dados!C55)</f>
        <v>0</v>
      </c>
      <c r="D152" s="15">
        <f>IF(BI!$B$2=1,Dados!D$130*Dados!D23,Dados!D$130*Dados!D55)</f>
        <v>0</v>
      </c>
      <c r="E152" s="15">
        <f>IF(BI!$B$2=1,Dados!E$130*Dados!E23,Dados!E$130*Dados!E55)</f>
        <v>0</v>
      </c>
      <c r="F152" s="15">
        <f>IF(BI!$B$2=1,Dados!F$130*Dados!F23,Dados!F$130*Dados!F55)</f>
        <v>0</v>
      </c>
      <c r="G152" s="15">
        <f>IF(BI!$B$2=1,Dados!G$130*Dados!G23,Dados!G$130*Dados!G55)</f>
        <v>0</v>
      </c>
      <c r="H152" s="15">
        <f>IF(BI!$B$2=1,Dados!H$130*Dados!H23,Dados!H$130*Dados!H55)</f>
        <v>0</v>
      </c>
      <c r="I152" s="15">
        <f>IF(BI!$B$2=1,Dados!I$130*Dados!I23,Dados!I$130*Dados!I55)</f>
        <v>0</v>
      </c>
      <c r="J152" s="15">
        <f>IF(BI!$B$2=1,Dados!J$130*Dados!J23,Dados!J$130*Dados!J55)</f>
        <v>0</v>
      </c>
      <c r="K152" s="15">
        <f>IF(BI!$B$2=1,Dados!K$130*Dados!K23,Dados!K$130*Dados!K55)</f>
        <v>0</v>
      </c>
      <c r="L152" s="15">
        <f>IF(BI!$B$2=1,Dados!L$130*Dados!L23,Dados!L$130*Dados!L55)</f>
        <v>0</v>
      </c>
      <c r="M152" s="15">
        <f>IF(BI!$B$2=1,Dados!M$130*Dados!M23,Dados!M$130*Dados!M55)</f>
        <v>0</v>
      </c>
      <c r="N152" s="15">
        <f>IF(BI!$B$2=1,Dados!N$130*Dados!N23,Dados!N$130*Dados!N55)</f>
        <v>0</v>
      </c>
      <c r="O152" s="15">
        <f>IF(BI!$B$2=1,Dados!O$130*Dados!O23,Dados!O$130*Dados!O55)</f>
        <v>0</v>
      </c>
      <c r="P152" s="15">
        <f>IF(BI!$B$2=1,Dados!P$130*Dados!P23,Dados!P$130*Dados!P55)</f>
        <v>0</v>
      </c>
      <c r="Q152" s="15">
        <f>IF(BI!$B$2=1,Dados!Q$130*Dados!Q23,Dados!Q$130*Dados!Q55)</f>
        <v>0</v>
      </c>
      <c r="R152" s="15">
        <f>IF(BI!$B$2=1,Dados!R$130*Dados!R23,Dados!R$130*Dados!R55)</f>
        <v>0</v>
      </c>
      <c r="S152" s="15">
        <f>IF(BI!$B$2=1,Dados!S$130*Dados!S23,Dados!S$130*Dados!S55)</f>
        <v>0</v>
      </c>
      <c r="T152" s="15">
        <f>IF(BI!$B$2=1,Dados!T$130*Dados!T23,Dados!T$130*Dados!T55)</f>
        <v>0</v>
      </c>
      <c r="U152" s="15">
        <f>IF(BI!$B$2=1,Dados!U$130*Dados!U23,Dados!U$130*Dados!U55)</f>
        <v>0</v>
      </c>
      <c r="V152" s="15">
        <f>IF(BI!$B$2=1,Dados!V$130*Dados!V23,Dados!V$130*Dados!V55)</f>
        <v>0</v>
      </c>
      <c r="W152" s="15">
        <f>IF(BI!$B$2=1,Dados!W$130*Dados!W23,Dados!W$130*Dados!W55)</f>
        <v>0</v>
      </c>
      <c r="X152" s="15">
        <f>IF(BI!$B$2=1,Dados!X$130*Dados!X23,Dados!X$130*Dados!X55)</f>
        <v>0</v>
      </c>
      <c r="Y152" s="15">
        <f>IF(BI!$B$2=1,Dados!Y$130*Dados!Y23,Dados!Y$130*Dados!Y55)</f>
        <v>0</v>
      </c>
      <c r="Z152" s="15">
        <f>IF(BI!$B$2=1,Dados!Z$130*Dados!Z23,Dados!Z$130*Dados!Z55)</f>
        <v>0</v>
      </c>
      <c r="AA152" s="15">
        <f>IF(BI!$B$2=1,Dados!AA$130*Dados!AA23,Dados!AA$130*Dados!AA55)</f>
        <v>0</v>
      </c>
      <c r="AB152" s="15">
        <f>IF(BI!$B$2=1,Dados!AB$130*Dados!AB23,Dados!AB$130*Dados!AB55)</f>
        <v>0</v>
      </c>
      <c r="AC152" s="15">
        <f>IF(BI!$B$2=1,Dados!AC$130*Dados!AC23,Dados!AC$130*Dados!AC55)</f>
        <v>0</v>
      </c>
      <c r="AD152" s="15">
        <f>IF(BI!$B$2=1,Dados!AD$130*Dados!AD23,Dados!AD$130*Dados!AD55)</f>
        <v>0</v>
      </c>
      <c r="AE152" s="15">
        <f>IF(BI!$B$2=1,Dados!AE$130*Dados!AE23,Dados!AE$130*Dados!AE55)</f>
        <v>0</v>
      </c>
      <c r="AF152" s="15">
        <f>IF(BI!$B$2=1,Dados!AF$130*Dados!AF23,Dados!AF$130*Dados!AF55)</f>
        <v>0</v>
      </c>
      <c r="AG152" s="15">
        <f>IF(BI!$B$2=1,Dados!AG$130*Dados!AG23,Dados!AG$130*Dados!AG55)</f>
        <v>0</v>
      </c>
      <c r="AH152" s="15">
        <f>IF(BI!$B$2=1,Dados!AH$130*Dados!AH23,Dados!AH$130*Dados!AH55)</f>
        <v>0</v>
      </c>
      <c r="AI152" s="15">
        <f>IF(BI!$B$2=1,Dados!AI$130*Dados!AI23,Dados!AI$130*Dados!AI55)</f>
        <v>0</v>
      </c>
      <c r="AJ152" s="15">
        <f>IF(BI!$B$2=1,Dados!AJ$130*Dados!AJ23,Dados!AJ$130*Dados!AJ55)</f>
        <v>0</v>
      </c>
      <c r="AK152" s="15">
        <f>IF(BI!$B$2=1,Dados!AK$130*Dados!AK23,Dados!AK$130*Dados!AK55)</f>
        <v>0</v>
      </c>
      <c r="AL152" s="15">
        <f>IF(BI!$B$2=1,Dados!AL$130*Dados!AL23,Dados!AL$130*Dados!AL55)</f>
        <v>0</v>
      </c>
      <c r="AM152" s="15">
        <f>IF(BI!$B$2=1,Dados!AM$130*Dados!AM23,Dados!AM$130*Dados!AM55)</f>
        <v>0</v>
      </c>
      <c r="AN152" s="15">
        <f>IF(BI!$B$2=1,Dados!AN$130*Dados!AN23,Dados!AN$130*Dados!AN55)</f>
        <v>0</v>
      </c>
      <c r="AO152" s="15">
        <f>IF(BI!$B$2=1,Dados!AO$130*Dados!AO23,Dados!AO$130*Dados!AO55)</f>
        <v>0</v>
      </c>
      <c r="AP152" s="15">
        <f>IF(BI!$B$2=1,Dados!AP$130*Dados!AP23,Dados!AP$130*Dados!AP55)</f>
        <v>0</v>
      </c>
      <c r="AQ152" s="15">
        <f>IF(BI!$B$2=1,Dados!AQ$130*Dados!AQ23,Dados!AQ$130*Dados!AQ55)</f>
        <v>0</v>
      </c>
      <c r="AR152" s="15">
        <f>IF(BI!$B$2=1,Dados!AR$130*Dados!AR23,Dados!AR$130*Dados!AR55)</f>
        <v>0</v>
      </c>
      <c r="AS152" s="15">
        <f>IF(BI!$B$2=1,Dados!AS$130*Dados!AS23,Dados!AS$130*Dados!AS55)</f>
        <v>0</v>
      </c>
      <c r="AT152" s="15">
        <f>IF(BI!$B$2=1,Dados!AT$130*Dados!AT23,Dados!AT$130*Dados!AT55)</f>
        <v>0</v>
      </c>
      <c r="AU152" s="15">
        <f>IF(BI!$B$2=1,Dados!AU$130*Dados!AU23,Dados!AU$130*Dados!AU55)</f>
        <v>0</v>
      </c>
      <c r="AV152" s="15">
        <f>IF(BI!$B$2=1,Dados!AV$130*Dados!AV23,Dados!AV$130*Dados!AV55)</f>
        <v>0</v>
      </c>
      <c r="AW152" s="15">
        <f>IF(BI!$B$2=1,Dados!AW$130*Dados!AW23,Dados!AW$130*Dados!AW55)</f>
        <v>0</v>
      </c>
      <c r="AX152" s="15">
        <f>IF(BI!$B$2=1,Dados!AX$130*Dados!AX23,Dados!AX$130*Dados!AX55)</f>
        <v>0</v>
      </c>
      <c r="AY152" s="15">
        <f>IF(BI!$B$2=1,Dados!AY$130*Dados!AY23,Dados!AY$130*Dados!AY55)</f>
        <v>0</v>
      </c>
      <c r="AZ152" s="15">
        <f>IF(BI!$B$2=1,Dados!AZ$130*Dados!AZ23,Dados!AZ$130*Dados!AZ55)</f>
        <v>0</v>
      </c>
      <c r="BA152" s="15">
        <f>IF(BI!$B$2=1,Dados!BA$130*Dados!BA23,Dados!BA$130*Dados!BA55)</f>
        <v>0</v>
      </c>
      <c r="BB152" s="15">
        <f>IF(BI!$B$2=1,Dados!BB$130*Dados!BB23,Dados!BB$130*Dados!BB55)</f>
        <v>0</v>
      </c>
      <c r="BC152" s="15">
        <f>IF(BI!$B$2=1,Dados!BC$130*Dados!BC23,Dados!BC$130*Dados!BC55)</f>
        <v>0</v>
      </c>
      <c r="BD152" s="15">
        <f>IF(BI!$B$2=1,Dados!BD$130*Dados!BD23,Dados!BD$130*Dados!BD55)</f>
        <v>0</v>
      </c>
      <c r="BF152" s="15">
        <f>SUMIFS(Produção!Z:Z,Produção!$A:$A,"&gt;="&amp;BF33,Produção!$A:$A,"&lt;="&amp;EOMONTH($BF33,0))</f>
        <v>0</v>
      </c>
      <c r="BG152" s="15">
        <f>SUMIFS(Produção!Z:Z,Produção!$A:$A,"&gt;="&amp;BG33,Produção!$A:$A,"&lt;="&amp;EOMONTH($BG33,0))</f>
        <v>0</v>
      </c>
      <c r="BH152" s="15">
        <f>SUMIFS(Produção!Z:Z,Produção!$A:$A,"&gt;="&amp;BH33,Produção!$A:$A,"&lt;="&amp;EOMONTH($BH33,0))</f>
        <v>0</v>
      </c>
      <c r="BI152" s="15">
        <f>SUMIFS(Produção!Z:Z,Produção!$A:$A,"&gt;="&amp;BI33,Produção!$A:$A,"&lt;="&amp;EOMONTH($BI33,0))</f>
        <v>0</v>
      </c>
      <c r="BJ152" s="15">
        <f>SUMIFS(Produção!Z:Z,Produção!$A:$A,"&gt;="&amp;BJ33,Produção!$A:$A,"&lt;="&amp;EOMONTH($BJ33,0))</f>
        <v>0</v>
      </c>
      <c r="BK152" s="15">
        <f>SUMIFS(Produção!Z:Z,Produção!$A:$A,"&gt;="&amp;BK33,Produção!$A:$A,"&lt;="&amp;EOMONTH($BK33,0))</f>
        <v>0</v>
      </c>
      <c r="BL152" s="15">
        <f>SUMIFS(Produção!Z:Z,Produção!$A:$A,"&gt;="&amp;BL33,Produção!$A:$A,"&lt;="&amp;EOMONTH($BL33,0))</f>
        <v>0</v>
      </c>
      <c r="BM152" s="15">
        <f>SUMIFS(Produção!Z:Z,Produção!$A:$A,"&gt;="&amp;BM33,Produção!$A:$A,"&lt;="&amp;EOMONTH($BM33,0))</f>
        <v>0</v>
      </c>
      <c r="BN152" s="15">
        <f>SUMIFS(Produção!Z:Z,Produção!$A:$A,"&gt;="&amp;BN33,Produção!$A:$A,"&lt;="&amp;EOMONTH($BN33,0))</f>
        <v>0</v>
      </c>
      <c r="BO152" s="15">
        <f>SUMIFS(Produção!Z:Z,Produção!$A:$A,"&gt;="&amp;BO33,Produção!$A:$A,"&lt;="&amp;EOMONTH($BO33,0))</f>
        <v>0</v>
      </c>
      <c r="BP152" s="15">
        <f>SUMIFS(Produção!Z:Z,Produção!$A:$A,"&gt;="&amp;BP33,Produção!$A:$A,"&lt;="&amp;EOMONTH($BP33,0))</f>
        <v>0</v>
      </c>
      <c r="BQ152" s="15">
        <f>SUMIFS(Produção!Z:Z,Produção!$A:$A,"&gt;="&amp;BQ33,Produção!$A:$A,"&lt;="&amp;EOMONTH($BQ33,0))</f>
        <v>0</v>
      </c>
    </row>
    <row r="153" spans="1:69" outlineLevel="1" x14ac:dyDescent="0.15">
      <c r="A153" s="12" t="s">
        <v>113</v>
      </c>
      <c r="B153" s="14" t="str">
        <f>OvoTotal!AF2</f>
        <v>AAA 1 001</v>
      </c>
      <c r="C153" s="15">
        <f>IF(BI!$B$2=1,Dados!C$130*Dados!C24,Dados!C$130*Dados!C56)</f>
        <v>0</v>
      </c>
      <c r="D153" s="15">
        <f>IF(BI!$B$2=1,Dados!D$130*Dados!D24,Dados!D$130*Dados!D56)</f>
        <v>0</v>
      </c>
      <c r="E153" s="15">
        <f>IF(BI!$B$2=1,Dados!E$130*Dados!E24,Dados!E$130*Dados!E56)</f>
        <v>0</v>
      </c>
      <c r="F153" s="15">
        <f>IF(BI!$B$2=1,Dados!F$130*Dados!F24,Dados!F$130*Dados!F56)</f>
        <v>0</v>
      </c>
      <c r="G153" s="15">
        <f>IF(BI!$B$2=1,Dados!G$130*Dados!G24,Dados!G$130*Dados!G56)</f>
        <v>0</v>
      </c>
      <c r="H153" s="15">
        <f>IF(BI!$B$2=1,Dados!H$130*Dados!H24,Dados!H$130*Dados!H56)</f>
        <v>0</v>
      </c>
      <c r="I153" s="15">
        <f>IF(BI!$B$2=1,Dados!I$130*Dados!I24,Dados!I$130*Dados!I56)</f>
        <v>0</v>
      </c>
      <c r="J153" s="15">
        <f>IF(BI!$B$2=1,Dados!J$130*Dados!J24,Dados!J$130*Dados!J56)</f>
        <v>0</v>
      </c>
      <c r="K153" s="15">
        <f>IF(BI!$B$2=1,Dados!K$130*Dados!K24,Dados!K$130*Dados!K56)</f>
        <v>0</v>
      </c>
      <c r="L153" s="15">
        <f>IF(BI!$B$2=1,Dados!L$130*Dados!L24,Dados!L$130*Dados!L56)</f>
        <v>0</v>
      </c>
      <c r="M153" s="15">
        <f>IF(BI!$B$2=1,Dados!M$130*Dados!M24,Dados!M$130*Dados!M56)</f>
        <v>0</v>
      </c>
      <c r="N153" s="15">
        <f>IF(BI!$B$2=1,Dados!N$130*Dados!N24,Dados!N$130*Dados!N56)</f>
        <v>0</v>
      </c>
      <c r="O153" s="15">
        <f>IF(BI!$B$2=1,Dados!O$130*Dados!O24,Dados!O$130*Dados!O56)</f>
        <v>0</v>
      </c>
      <c r="P153" s="15">
        <f>IF(BI!$B$2=1,Dados!P$130*Dados!P24,Dados!P$130*Dados!P56)</f>
        <v>0</v>
      </c>
      <c r="Q153" s="15">
        <f>IF(BI!$B$2=1,Dados!Q$130*Dados!Q24,Dados!Q$130*Dados!Q56)</f>
        <v>0</v>
      </c>
      <c r="R153" s="15">
        <f>IF(BI!$B$2=1,Dados!R$130*Dados!R24,Dados!R$130*Dados!R56)</f>
        <v>0</v>
      </c>
      <c r="S153" s="15">
        <f>IF(BI!$B$2=1,Dados!S$130*Dados!S24,Dados!S$130*Dados!S56)</f>
        <v>0</v>
      </c>
      <c r="T153" s="15">
        <f>IF(BI!$B$2=1,Dados!T$130*Dados!T24,Dados!T$130*Dados!T56)</f>
        <v>0</v>
      </c>
      <c r="U153" s="15">
        <f>IF(BI!$B$2=1,Dados!U$130*Dados!U24,Dados!U$130*Dados!U56)</f>
        <v>0</v>
      </c>
      <c r="V153" s="15">
        <f>IF(BI!$B$2=1,Dados!V$130*Dados!V24,Dados!V$130*Dados!V56)</f>
        <v>0</v>
      </c>
      <c r="W153" s="15">
        <f>IF(BI!$B$2=1,Dados!W$130*Dados!W24,Dados!W$130*Dados!W56)</f>
        <v>0</v>
      </c>
      <c r="X153" s="15">
        <f>IF(BI!$B$2=1,Dados!X$130*Dados!X24,Dados!X$130*Dados!X56)</f>
        <v>0</v>
      </c>
      <c r="Y153" s="15">
        <f>IF(BI!$B$2=1,Dados!Y$130*Dados!Y24,Dados!Y$130*Dados!Y56)</f>
        <v>0</v>
      </c>
      <c r="Z153" s="15">
        <f>IF(BI!$B$2=1,Dados!Z$130*Dados!Z24,Dados!Z$130*Dados!Z56)</f>
        <v>0</v>
      </c>
      <c r="AA153" s="15">
        <f>IF(BI!$B$2=1,Dados!AA$130*Dados!AA24,Dados!AA$130*Dados!AA56)</f>
        <v>0</v>
      </c>
      <c r="AB153" s="15">
        <f>IF(BI!$B$2=1,Dados!AB$130*Dados!AB24,Dados!AB$130*Dados!AB56)</f>
        <v>0</v>
      </c>
      <c r="AC153" s="15">
        <f>IF(BI!$B$2=1,Dados!AC$130*Dados!AC24,Dados!AC$130*Dados!AC56)</f>
        <v>0</v>
      </c>
      <c r="AD153" s="15">
        <f>IF(BI!$B$2=1,Dados!AD$130*Dados!AD24,Dados!AD$130*Dados!AD56)</f>
        <v>0</v>
      </c>
      <c r="AE153" s="15">
        <f>IF(BI!$B$2=1,Dados!AE$130*Dados!AE24,Dados!AE$130*Dados!AE56)</f>
        <v>0</v>
      </c>
      <c r="AF153" s="15">
        <f>IF(BI!$B$2=1,Dados!AF$130*Dados!AF24,Dados!AF$130*Dados!AF56)</f>
        <v>0</v>
      </c>
      <c r="AG153" s="15">
        <f>IF(BI!$B$2=1,Dados!AG$130*Dados!AG24,Dados!AG$130*Dados!AG56)</f>
        <v>0</v>
      </c>
      <c r="AH153" s="15">
        <f>IF(BI!$B$2=1,Dados!AH$130*Dados!AH24,Dados!AH$130*Dados!AH56)</f>
        <v>0</v>
      </c>
      <c r="AI153" s="15">
        <f>IF(BI!$B$2=1,Dados!AI$130*Dados!AI24,Dados!AI$130*Dados!AI56)</f>
        <v>0</v>
      </c>
      <c r="AJ153" s="15">
        <f>IF(BI!$B$2=1,Dados!AJ$130*Dados!AJ24,Dados!AJ$130*Dados!AJ56)</f>
        <v>0</v>
      </c>
      <c r="AK153" s="15">
        <f>IF(BI!$B$2=1,Dados!AK$130*Dados!AK24,Dados!AK$130*Dados!AK56)</f>
        <v>0</v>
      </c>
      <c r="AL153" s="15">
        <f>IF(BI!$B$2=1,Dados!AL$130*Dados!AL24,Dados!AL$130*Dados!AL56)</f>
        <v>0</v>
      </c>
      <c r="AM153" s="15">
        <f>IF(BI!$B$2=1,Dados!AM$130*Dados!AM24,Dados!AM$130*Dados!AM56)</f>
        <v>0</v>
      </c>
      <c r="AN153" s="15">
        <f>IF(BI!$B$2=1,Dados!AN$130*Dados!AN24,Dados!AN$130*Dados!AN56)</f>
        <v>0</v>
      </c>
      <c r="AO153" s="15">
        <f>IF(BI!$B$2=1,Dados!AO$130*Dados!AO24,Dados!AO$130*Dados!AO56)</f>
        <v>0</v>
      </c>
      <c r="AP153" s="15">
        <f>IF(BI!$B$2=1,Dados!AP$130*Dados!AP24,Dados!AP$130*Dados!AP56)</f>
        <v>0</v>
      </c>
      <c r="AQ153" s="15">
        <f>IF(BI!$B$2=1,Dados!AQ$130*Dados!AQ24,Dados!AQ$130*Dados!AQ56)</f>
        <v>0</v>
      </c>
      <c r="AR153" s="15">
        <f>IF(BI!$B$2=1,Dados!AR$130*Dados!AR24,Dados!AR$130*Dados!AR56)</f>
        <v>0</v>
      </c>
      <c r="AS153" s="15">
        <f>IF(BI!$B$2=1,Dados!AS$130*Dados!AS24,Dados!AS$130*Dados!AS56)</f>
        <v>0</v>
      </c>
      <c r="AT153" s="15">
        <f>IF(BI!$B$2=1,Dados!AT$130*Dados!AT24,Dados!AT$130*Dados!AT56)</f>
        <v>0</v>
      </c>
      <c r="AU153" s="15">
        <f>IF(BI!$B$2=1,Dados!AU$130*Dados!AU24,Dados!AU$130*Dados!AU56)</f>
        <v>0</v>
      </c>
      <c r="AV153" s="15">
        <f>IF(BI!$B$2=1,Dados!AV$130*Dados!AV24,Dados!AV$130*Dados!AV56)</f>
        <v>0</v>
      </c>
      <c r="AW153" s="15">
        <f>IF(BI!$B$2=1,Dados!AW$130*Dados!AW24,Dados!AW$130*Dados!AW56)</f>
        <v>0</v>
      </c>
      <c r="AX153" s="15">
        <f>IF(BI!$B$2=1,Dados!AX$130*Dados!AX24,Dados!AX$130*Dados!AX56)</f>
        <v>0</v>
      </c>
      <c r="AY153" s="15">
        <f>IF(BI!$B$2=1,Dados!AY$130*Dados!AY24,Dados!AY$130*Dados!AY56)</f>
        <v>0</v>
      </c>
      <c r="AZ153" s="15">
        <f>IF(BI!$B$2=1,Dados!AZ$130*Dados!AZ24,Dados!AZ$130*Dados!AZ56)</f>
        <v>0</v>
      </c>
      <c r="BA153" s="15">
        <f>IF(BI!$B$2=1,Dados!BA$130*Dados!BA24,Dados!BA$130*Dados!BA56)</f>
        <v>0</v>
      </c>
      <c r="BB153" s="15">
        <f>IF(BI!$B$2=1,Dados!BB$130*Dados!BB24,Dados!BB$130*Dados!BB56)</f>
        <v>0</v>
      </c>
      <c r="BC153" s="15">
        <f>IF(BI!$B$2=1,Dados!BC$130*Dados!BC24,Dados!BC$130*Dados!BC56)</f>
        <v>0</v>
      </c>
      <c r="BD153" s="15">
        <f>IF(BI!$B$2=1,Dados!BD$130*Dados!BD24,Dados!BD$130*Dados!BD56)</f>
        <v>0</v>
      </c>
      <c r="BF153" s="15">
        <f>SUMIFS(Produção!AA:AA,Produção!$A:$A,"&gt;="&amp;BF33,Produção!$A:$A,"&lt;="&amp;EOMONTH($BF33,0))</f>
        <v>0</v>
      </c>
      <c r="BG153" s="15">
        <f>SUMIFS(Produção!AA:AA,Produção!$A:$A,"&gt;="&amp;BG33,Produção!$A:$A,"&lt;="&amp;EOMONTH($BG33,0))</f>
        <v>0</v>
      </c>
      <c r="BH153" s="15">
        <f>SUMIFS(Produção!AA:AA,Produção!$A:$A,"&gt;="&amp;BH33,Produção!$A:$A,"&lt;="&amp;EOMONTH($BH33,0))</f>
        <v>0</v>
      </c>
      <c r="BI153" s="15">
        <f>SUMIFS(Produção!AA:AA,Produção!$A:$A,"&gt;="&amp;BI33,Produção!$A:$A,"&lt;="&amp;EOMONTH($BI33,0))</f>
        <v>0</v>
      </c>
      <c r="BJ153" s="15">
        <f>SUMIFS(Produção!AA:AA,Produção!$A:$A,"&gt;="&amp;BJ33,Produção!$A:$A,"&lt;="&amp;EOMONTH($BJ33,0))</f>
        <v>0</v>
      </c>
      <c r="BK153" s="15">
        <f>SUMIFS(Produção!AA:AA,Produção!$A:$A,"&gt;="&amp;BK33,Produção!$A:$A,"&lt;="&amp;EOMONTH($BK33,0))</f>
        <v>0</v>
      </c>
      <c r="BL153" s="15">
        <f>SUMIFS(Produção!AA:AA,Produção!$A:$A,"&gt;="&amp;BL33,Produção!$A:$A,"&lt;="&amp;EOMONTH($BL33,0))</f>
        <v>0</v>
      </c>
      <c r="BM153" s="15">
        <f>SUMIFS(Produção!AA:AA,Produção!$A:$A,"&gt;="&amp;BM33,Produção!$A:$A,"&lt;="&amp;EOMONTH($BM33,0))</f>
        <v>0</v>
      </c>
      <c r="BN153" s="15">
        <f>SUMIFS(Produção!AA:AA,Produção!$A:$A,"&gt;="&amp;BN33,Produção!$A:$A,"&lt;="&amp;EOMONTH($BN33,0))</f>
        <v>0</v>
      </c>
      <c r="BO153" s="15">
        <f>SUMIFS(Produção!AA:AA,Produção!$A:$A,"&gt;="&amp;BO33,Produção!$A:$A,"&lt;="&amp;EOMONTH($BO33,0))</f>
        <v>0</v>
      </c>
      <c r="BP153" s="15">
        <f>SUMIFS(Produção!AA:AA,Produção!$A:$A,"&gt;="&amp;BP33,Produção!$A:$A,"&lt;="&amp;EOMONTH($BP33,0))</f>
        <v>0</v>
      </c>
      <c r="BQ153" s="15">
        <f>SUMIFS(Produção!AA:AA,Produção!$A:$A,"&gt;="&amp;BQ33,Produção!$A:$A,"&lt;="&amp;EOMONTH($BQ33,0))</f>
        <v>0</v>
      </c>
    </row>
    <row r="154" spans="1:69" outlineLevel="1" x14ac:dyDescent="0.15">
      <c r="A154" s="12" t="s">
        <v>113</v>
      </c>
      <c r="B154" s="14" t="str">
        <f>OvoTotal!AG2</f>
        <v>AAA 1 001</v>
      </c>
      <c r="C154" s="15">
        <f>IF(BI!$B$2=1,Dados!C$130*Dados!C25,Dados!C$130*Dados!C57)</f>
        <v>0</v>
      </c>
      <c r="D154" s="15">
        <f>IF(BI!$B$2=1,Dados!D$130*Dados!D25,Dados!D$130*Dados!D57)</f>
        <v>0</v>
      </c>
      <c r="E154" s="15">
        <f>IF(BI!$B$2=1,Dados!E$130*Dados!E25,Dados!E$130*Dados!E57)</f>
        <v>0</v>
      </c>
      <c r="F154" s="15">
        <f>IF(BI!$B$2=1,Dados!F$130*Dados!F25,Dados!F$130*Dados!F57)</f>
        <v>0</v>
      </c>
      <c r="G154" s="15">
        <f>IF(BI!$B$2=1,Dados!G$130*Dados!G25,Dados!G$130*Dados!G57)</f>
        <v>0</v>
      </c>
      <c r="H154" s="15">
        <f>IF(BI!$B$2=1,Dados!H$130*Dados!H25,Dados!H$130*Dados!H57)</f>
        <v>0</v>
      </c>
      <c r="I154" s="15">
        <f>IF(BI!$B$2=1,Dados!I$130*Dados!I25,Dados!I$130*Dados!I57)</f>
        <v>0</v>
      </c>
      <c r="J154" s="15">
        <f>IF(BI!$B$2=1,Dados!J$130*Dados!J25,Dados!J$130*Dados!J57)</f>
        <v>0</v>
      </c>
      <c r="K154" s="15">
        <f>IF(BI!$B$2=1,Dados!K$130*Dados!K25,Dados!K$130*Dados!K57)</f>
        <v>0</v>
      </c>
      <c r="L154" s="15">
        <f>IF(BI!$B$2=1,Dados!L$130*Dados!L25,Dados!L$130*Dados!L57)</f>
        <v>0</v>
      </c>
      <c r="M154" s="15">
        <f>IF(BI!$B$2=1,Dados!M$130*Dados!M25,Dados!M$130*Dados!M57)</f>
        <v>0</v>
      </c>
      <c r="N154" s="15">
        <f>IF(BI!$B$2=1,Dados!N$130*Dados!N25,Dados!N$130*Dados!N57)</f>
        <v>0</v>
      </c>
      <c r="O154" s="15">
        <f>IF(BI!$B$2=1,Dados!O$130*Dados!O25,Dados!O$130*Dados!O57)</f>
        <v>0</v>
      </c>
      <c r="P154" s="15">
        <f>IF(BI!$B$2=1,Dados!P$130*Dados!P25,Dados!P$130*Dados!P57)</f>
        <v>0</v>
      </c>
      <c r="Q154" s="15">
        <f>IF(BI!$B$2=1,Dados!Q$130*Dados!Q25,Dados!Q$130*Dados!Q57)</f>
        <v>0</v>
      </c>
      <c r="R154" s="15">
        <f>IF(BI!$B$2=1,Dados!R$130*Dados!R25,Dados!R$130*Dados!R57)</f>
        <v>0</v>
      </c>
      <c r="S154" s="15">
        <f>IF(BI!$B$2=1,Dados!S$130*Dados!S25,Dados!S$130*Dados!S57)</f>
        <v>0</v>
      </c>
      <c r="T154" s="15">
        <f>IF(BI!$B$2=1,Dados!T$130*Dados!T25,Dados!T$130*Dados!T57)</f>
        <v>0</v>
      </c>
      <c r="U154" s="15">
        <f>IF(BI!$B$2=1,Dados!U$130*Dados!U25,Dados!U$130*Dados!U57)</f>
        <v>0</v>
      </c>
      <c r="V154" s="15">
        <f>IF(BI!$B$2=1,Dados!V$130*Dados!V25,Dados!V$130*Dados!V57)</f>
        <v>0</v>
      </c>
      <c r="W154" s="15">
        <f>IF(BI!$B$2=1,Dados!W$130*Dados!W25,Dados!W$130*Dados!W57)</f>
        <v>0</v>
      </c>
      <c r="X154" s="15">
        <f>IF(BI!$B$2=1,Dados!X$130*Dados!X25,Dados!X$130*Dados!X57)</f>
        <v>0</v>
      </c>
      <c r="Y154" s="15">
        <f>IF(BI!$B$2=1,Dados!Y$130*Dados!Y25,Dados!Y$130*Dados!Y57)</f>
        <v>0</v>
      </c>
      <c r="Z154" s="15">
        <f>IF(BI!$B$2=1,Dados!Z$130*Dados!Z25,Dados!Z$130*Dados!Z57)</f>
        <v>0</v>
      </c>
      <c r="AA154" s="15">
        <f>IF(BI!$B$2=1,Dados!AA$130*Dados!AA25,Dados!AA$130*Dados!AA57)</f>
        <v>0</v>
      </c>
      <c r="AB154" s="15">
        <f>IF(BI!$B$2=1,Dados!AB$130*Dados!AB25,Dados!AB$130*Dados!AB57)</f>
        <v>0</v>
      </c>
      <c r="AC154" s="15">
        <f>IF(BI!$B$2=1,Dados!AC$130*Dados!AC25,Dados!AC$130*Dados!AC57)</f>
        <v>0</v>
      </c>
      <c r="AD154" s="15">
        <f>IF(BI!$B$2=1,Dados!AD$130*Dados!AD25,Dados!AD$130*Dados!AD57)</f>
        <v>0</v>
      </c>
      <c r="AE154" s="15">
        <f>IF(BI!$B$2=1,Dados!AE$130*Dados!AE25,Dados!AE$130*Dados!AE57)</f>
        <v>0</v>
      </c>
      <c r="AF154" s="15">
        <f>IF(BI!$B$2=1,Dados!AF$130*Dados!AF25,Dados!AF$130*Dados!AF57)</f>
        <v>0</v>
      </c>
      <c r="AG154" s="15">
        <f>IF(BI!$B$2=1,Dados!AG$130*Dados!AG25,Dados!AG$130*Dados!AG57)</f>
        <v>0</v>
      </c>
      <c r="AH154" s="15">
        <f>IF(BI!$B$2=1,Dados!AH$130*Dados!AH25,Dados!AH$130*Dados!AH57)</f>
        <v>0</v>
      </c>
      <c r="AI154" s="15">
        <f>IF(BI!$B$2=1,Dados!AI$130*Dados!AI25,Dados!AI$130*Dados!AI57)</f>
        <v>0</v>
      </c>
      <c r="AJ154" s="15">
        <f>IF(BI!$B$2=1,Dados!AJ$130*Dados!AJ25,Dados!AJ$130*Dados!AJ57)</f>
        <v>0</v>
      </c>
      <c r="AK154" s="15">
        <f>IF(BI!$B$2=1,Dados!AK$130*Dados!AK25,Dados!AK$130*Dados!AK57)</f>
        <v>0</v>
      </c>
      <c r="AL154" s="15">
        <f>IF(BI!$B$2=1,Dados!AL$130*Dados!AL25,Dados!AL$130*Dados!AL57)</f>
        <v>0</v>
      </c>
      <c r="AM154" s="15">
        <f>IF(BI!$B$2=1,Dados!AM$130*Dados!AM25,Dados!AM$130*Dados!AM57)</f>
        <v>0</v>
      </c>
      <c r="AN154" s="15">
        <f>IF(BI!$B$2=1,Dados!AN$130*Dados!AN25,Dados!AN$130*Dados!AN57)</f>
        <v>0</v>
      </c>
      <c r="AO154" s="15">
        <f>IF(BI!$B$2=1,Dados!AO$130*Dados!AO25,Dados!AO$130*Dados!AO57)</f>
        <v>0</v>
      </c>
      <c r="AP154" s="15">
        <f>IF(BI!$B$2=1,Dados!AP$130*Dados!AP25,Dados!AP$130*Dados!AP57)</f>
        <v>0</v>
      </c>
      <c r="AQ154" s="15">
        <f>IF(BI!$B$2=1,Dados!AQ$130*Dados!AQ25,Dados!AQ$130*Dados!AQ57)</f>
        <v>0</v>
      </c>
      <c r="AR154" s="15">
        <f>IF(BI!$B$2=1,Dados!AR$130*Dados!AR25,Dados!AR$130*Dados!AR57)</f>
        <v>0</v>
      </c>
      <c r="AS154" s="15">
        <f>IF(BI!$B$2=1,Dados!AS$130*Dados!AS25,Dados!AS$130*Dados!AS57)</f>
        <v>0</v>
      </c>
      <c r="AT154" s="15">
        <f>IF(BI!$B$2=1,Dados!AT$130*Dados!AT25,Dados!AT$130*Dados!AT57)</f>
        <v>0</v>
      </c>
      <c r="AU154" s="15">
        <f>IF(BI!$B$2=1,Dados!AU$130*Dados!AU25,Dados!AU$130*Dados!AU57)</f>
        <v>0</v>
      </c>
      <c r="AV154" s="15">
        <f>IF(BI!$B$2=1,Dados!AV$130*Dados!AV25,Dados!AV$130*Dados!AV57)</f>
        <v>0</v>
      </c>
      <c r="AW154" s="15">
        <f>IF(BI!$B$2=1,Dados!AW$130*Dados!AW25,Dados!AW$130*Dados!AW57)</f>
        <v>0</v>
      </c>
      <c r="AX154" s="15">
        <f>IF(BI!$B$2=1,Dados!AX$130*Dados!AX25,Dados!AX$130*Dados!AX57)</f>
        <v>0</v>
      </c>
      <c r="AY154" s="15">
        <f>IF(BI!$B$2=1,Dados!AY$130*Dados!AY25,Dados!AY$130*Dados!AY57)</f>
        <v>0</v>
      </c>
      <c r="AZ154" s="15">
        <f>IF(BI!$B$2=1,Dados!AZ$130*Dados!AZ25,Dados!AZ$130*Dados!AZ57)</f>
        <v>0</v>
      </c>
      <c r="BA154" s="15">
        <f>IF(BI!$B$2=1,Dados!BA$130*Dados!BA25,Dados!BA$130*Dados!BA57)</f>
        <v>0</v>
      </c>
      <c r="BB154" s="15">
        <f>IF(BI!$B$2=1,Dados!BB$130*Dados!BB25,Dados!BB$130*Dados!BB57)</f>
        <v>0</v>
      </c>
      <c r="BC154" s="15">
        <f>IF(BI!$B$2=1,Dados!BC$130*Dados!BC25,Dados!BC$130*Dados!BC57)</f>
        <v>0</v>
      </c>
      <c r="BD154" s="15">
        <f>IF(BI!$B$2=1,Dados!BD$130*Dados!BD25,Dados!BD$130*Dados!BD57)</f>
        <v>0</v>
      </c>
      <c r="BF154" s="15">
        <f>SUMIFS(Produção!AB:AB,Produção!$A:$A,"&gt;="&amp;BF33,Produção!$A:$A,"&lt;="&amp;EOMONTH($BF33,0))</f>
        <v>0</v>
      </c>
      <c r="BG154" s="15">
        <f>SUMIFS(Produção!AB:AB,Produção!$A:$A,"&gt;="&amp;BG33,Produção!$A:$A,"&lt;="&amp;EOMONTH($BG33,0))</f>
        <v>0</v>
      </c>
      <c r="BH154" s="15">
        <f>SUMIFS(Produção!AB:AB,Produção!$A:$A,"&gt;="&amp;BH33,Produção!$A:$A,"&lt;="&amp;EOMONTH($BH33,0))</f>
        <v>0</v>
      </c>
      <c r="BI154" s="15">
        <f>SUMIFS(Produção!AB:AB,Produção!$A:$A,"&gt;="&amp;BI33,Produção!$A:$A,"&lt;="&amp;EOMONTH($BI33,0))</f>
        <v>0</v>
      </c>
      <c r="BJ154" s="15">
        <f>SUMIFS(Produção!AB:AB,Produção!$A:$A,"&gt;="&amp;BJ33,Produção!$A:$A,"&lt;="&amp;EOMONTH($BJ33,0))</f>
        <v>0</v>
      </c>
      <c r="BK154" s="15">
        <f>SUMIFS(Produção!AB:AB,Produção!$A:$A,"&gt;="&amp;BK33,Produção!$A:$A,"&lt;="&amp;EOMONTH($BK33,0))</f>
        <v>0</v>
      </c>
      <c r="BL154" s="15">
        <f>SUMIFS(Produção!AB:AB,Produção!$A:$A,"&gt;="&amp;BL33,Produção!$A:$A,"&lt;="&amp;EOMONTH($BL33,0))</f>
        <v>0</v>
      </c>
      <c r="BM154" s="15">
        <f>SUMIFS(Produção!AB:AB,Produção!$A:$A,"&gt;="&amp;BM33,Produção!$A:$A,"&lt;="&amp;EOMONTH($BM33,0))</f>
        <v>0</v>
      </c>
      <c r="BN154" s="15">
        <f>SUMIFS(Produção!AB:AB,Produção!$A:$A,"&gt;="&amp;BN33,Produção!$A:$A,"&lt;="&amp;EOMONTH($BN33,0))</f>
        <v>0</v>
      </c>
      <c r="BO154" s="15">
        <f>SUMIFS(Produção!AB:AB,Produção!$A:$A,"&gt;="&amp;BO33,Produção!$A:$A,"&lt;="&amp;EOMONTH($BO33,0))</f>
        <v>0</v>
      </c>
      <c r="BP154" s="15">
        <f>SUMIFS(Produção!AB:AB,Produção!$A:$A,"&gt;="&amp;BP33,Produção!$A:$A,"&lt;="&amp;EOMONTH($BP33,0))</f>
        <v>0</v>
      </c>
      <c r="BQ154" s="15">
        <f>SUMIFS(Produção!AB:AB,Produção!$A:$A,"&gt;="&amp;BQ33,Produção!$A:$A,"&lt;="&amp;EOMONTH($BQ33,0))</f>
        <v>0</v>
      </c>
    </row>
    <row r="155" spans="1:69" outlineLevel="1" x14ac:dyDescent="0.15">
      <c r="A155" s="12" t="s">
        <v>113</v>
      </c>
      <c r="B155" s="14" t="str">
        <f>OvoTotal!AH2</f>
        <v>AAA 1 001</v>
      </c>
      <c r="C155" s="15">
        <f>IF(BI!$B$2=1,Dados!C$130*Dados!C26,Dados!C$130*Dados!C58)</f>
        <v>0</v>
      </c>
      <c r="D155" s="15">
        <f>IF(BI!$B$2=1,Dados!D$130*Dados!D26,Dados!D$130*Dados!D58)</f>
        <v>0</v>
      </c>
      <c r="E155" s="15">
        <f>IF(BI!$B$2=1,Dados!E$130*Dados!E26,Dados!E$130*Dados!E58)</f>
        <v>0</v>
      </c>
      <c r="F155" s="15">
        <f>IF(BI!$B$2=1,Dados!F$130*Dados!F26,Dados!F$130*Dados!F58)</f>
        <v>0</v>
      </c>
      <c r="G155" s="15">
        <f>IF(BI!$B$2=1,Dados!G$130*Dados!G26,Dados!G$130*Dados!G58)</f>
        <v>0</v>
      </c>
      <c r="H155" s="15">
        <f>IF(BI!$B$2=1,Dados!H$130*Dados!H26,Dados!H$130*Dados!H58)</f>
        <v>0</v>
      </c>
      <c r="I155" s="15">
        <f>IF(BI!$B$2=1,Dados!I$130*Dados!I26,Dados!I$130*Dados!I58)</f>
        <v>0</v>
      </c>
      <c r="J155" s="15">
        <f>IF(BI!$B$2=1,Dados!J$130*Dados!J26,Dados!J$130*Dados!J58)</f>
        <v>0</v>
      </c>
      <c r="K155" s="15">
        <f>IF(BI!$B$2=1,Dados!K$130*Dados!K26,Dados!K$130*Dados!K58)</f>
        <v>0</v>
      </c>
      <c r="L155" s="15">
        <f>IF(BI!$B$2=1,Dados!L$130*Dados!L26,Dados!L$130*Dados!L58)</f>
        <v>0</v>
      </c>
      <c r="M155" s="15">
        <f>IF(BI!$B$2=1,Dados!M$130*Dados!M26,Dados!M$130*Dados!M58)</f>
        <v>0</v>
      </c>
      <c r="N155" s="15">
        <f>IF(BI!$B$2=1,Dados!N$130*Dados!N26,Dados!N$130*Dados!N58)</f>
        <v>0</v>
      </c>
      <c r="O155" s="15">
        <f>IF(BI!$B$2=1,Dados!O$130*Dados!O26,Dados!O$130*Dados!O58)</f>
        <v>0</v>
      </c>
      <c r="P155" s="15">
        <f>IF(BI!$B$2=1,Dados!P$130*Dados!P26,Dados!P$130*Dados!P58)</f>
        <v>0</v>
      </c>
      <c r="Q155" s="15">
        <f>IF(BI!$B$2=1,Dados!Q$130*Dados!Q26,Dados!Q$130*Dados!Q58)</f>
        <v>0</v>
      </c>
      <c r="R155" s="15">
        <f>IF(BI!$B$2=1,Dados!R$130*Dados!R26,Dados!R$130*Dados!R58)</f>
        <v>0</v>
      </c>
      <c r="S155" s="15">
        <f>IF(BI!$B$2=1,Dados!S$130*Dados!S26,Dados!S$130*Dados!S58)</f>
        <v>0</v>
      </c>
      <c r="T155" s="15">
        <f>IF(BI!$B$2=1,Dados!T$130*Dados!T26,Dados!T$130*Dados!T58)</f>
        <v>0</v>
      </c>
      <c r="U155" s="15">
        <f>IF(BI!$B$2=1,Dados!U$130*Dados!U26,Dados!U$130*Dados!U58)</f>
        <v>0</v>
      </c>
      <c r="V155" s="15">
        <f>IF(BI!$B$2=1,Dados!V$130*Dados!V26,Dados!V$130*Dados!V58)</f>
        <v>0</v>
      </c>
      <c r="W155" s="15">
        <f>IF(BI!$B$2=1,Dados!W$130*Dados!W26,Dados!W$130*Dados!W58)</f>
        <v>0</v>
      </c>
      <c r="X155" s="15">
        <f>IF(BI!$B$2=1,Dados!X$130*Dados!X26,Dados!X$130*Dados!X58)</f>
        <v>0</v>
      </c>
      <c r="Y155" s="15">
        <f>IF(BI!$B$2=1,Dados!Y$130*Dados!Y26,Dados!Y$130*Dados!Y58)</f>
        <v>0</v>
      </c>
      <c r="Z155" s="15">
        <f>IF(BI!$B$2=1,Dados!Z$130*Dados!Z26,Dados!Z$130*Dados!Z58)</f>
        <v>0</v>
      </c>
      <c r="AA155" s="15">
        <f>IF(BI!$B$2=1,Dados!AA$130*Dados!AA26,Dados!AA$130*Dados!AA58)</f>
        <v>0</v>
      </c>
      <c r="AB155" s="15">
        <f>IF(BI!$B$2=1,Dados!AB$130*Dados!AB26,Dados!AB$130*Dados!AB58)</f>
        <v>0</v>
      </c>
      <c r="AC155" s="15">
        <f>IF(BI!$B$2=1,Dados!AC$130*Dados!AC26,Dados!AC$130*Dados!AC58)</f>
        <v>0</v>
      </c>
      <c r="AD155" s="15">
        <f>IF(BI!$B$2=1,Dados!AD$130*Dados!AD26,Dados!AD$130*Dados!AD58)</f>
        <v>0</v>
      </c>
      <c r="AE155" s="15">
        <f>IF(BI!$B$2=1,Dados!AE$130*Dados!AE26,Dados!AE$130*Dados!AE58)</f>
        <v>0</v>
      </c>
      <c r="AF155" s="15">
        <f>IF(BI!$B$2=1,Dados!AF$130*Dados!AF26,Dados!AF$130*Dados!AF58)</f>
        <v>0</v>
      </c>
      <c r="AG155" s="15">
        <f>IF(BI!$B$2=1,Dados!AG$130*Dados!AG26,Dados!AG$130*Dados!AG58)</f>
        <v>0</v>
      </c>
      <c r="AH155" s="15">
        <f>IF(BI!$B$2=1,Dados!AH$130*Dados!AH26,Dados!AH$130*Dados!AH58)</f>
        <v>0</v>
      </c>
      <c r="AI155" s="15">
        <f>IF(BI!$B$2=1,Dados!AI$130*Dados!AI26,Dados!AI$130*Dados!AI58)</f>
        <v>0</v>
      </c>
      <c r="AJ155" s="15">
        <f>IF(BI!$B$2=1,Dados!AJ$130*Dados!AJ26,Dados!AJ$130*Dados!AJ58)</f>
        <v>0</v>
      </c>
      <c r="AK155" s="15">
        <f>IF(BI!$B$2=1,Dados!AK$130*Dados!AK26,Dados!AK$130*Dados!AK58)</f>
        <v>0</v>
      </c>
      <c r="AL155" s="15">
        <f>IF(BI!$B$2=1,Dados!AL$130*Dados!AL26,Dados!AL$130*Dados!AL58)</f>
        <v>0</v>
      </c>
      <c r="AM155" s="15">
        <f>IF(BI!$B$2=1,Dados!AM$130*Dados!AM26,Dados!AM$130*Dados!AM58)</f>
        <v>0</v>
      </c>
      <c r="AN155" s="15">
        <f>IF(BI!$B$2=1,Dados!AN$130*Dados!AN26,Dados!AN$130*Dados!AN58)</f>
        <v>0</v>
      </c>
      <c r="AO155" s="15">
        <f>IF(BI!$B$2=1,Dados!AO$130*Dados!AO26,Dados!AO$130*Dados!AO58)</f>
        <v>0</v>
      </c>
      <c r="AP155" s="15">
        <f>IF(BI!$B$2=1,Dados!AP$130*Dados!AP26,Dados!AP$130*Dados!AP58)</f>
        <v>0</v>
      </c>
      <c r="AQ155" s="15">
        <f>IF(BI!$B$2=1,Dados!AQ$130*Dados!AQ26,Dados!AQ$130*Dados!AQ58)</f>
        <v>0</v>
      </c>
      <c r="AR155" s="15">
        <f>IF(BI!$B$2=1,Dados!AR$130*Dados!AR26,Dados!AR$130*Dados!AR58)</f>
        <v>0</v>
      </c>
      <c r="AS155" s="15">
        <f>IF(BI!$B$2=1,Dados!AS$130*Dados!AS26,Dados!AS$130*Dados!AS58)</f>
        <v>0</v>
      </c>
      <c r="AT155" s="15">
        <f>IF(BI!$B$2=1,Dados!AT$130*Dados!AT26,Dados!AT$130*Dados!AT58)</f>
        <v>0</v>
      </c>
      <c r="AU155" s="15">
        <f>IF(BI!$B$2=1,Dados!AU$130*Dados!AU26,Dados!AU$130*Dados!AU58)</f>
        <v>0</v>
      </c>
      <c r="AV155" s="15">
        <f>IF(BI!$B$2=1,Dados!AV$130*Dados!AV26,Dados!AV$130*Dados!AV58)</f>
        <v>0</v>
      </c>
      <c r="AW155" s="15">
        <f>IF(BI!$B$2=1,Dados!AW$130*Dados!AW26,Dados!AW$130*Dados!AW58)</f>
        <v>0</v>
      </c>
      <c r="AX155" s="15">
        <f>IF(BI!$B$2=1,Dados!AX$130*Dados!AX26,Dados!AX$130*Dados!AX58)</f>
        <v>0</v>
      </c>
      <c r="AY155" s="15">
        <f>IF(BI!$B$2=1,Dados!AY$130*Dados!AY26,Dados!AY$130*Dados!AY58)</f>
        <v>0</v>
      </c>
      <c r="AZ155" s="15">
        <f>IF(BI!$B$2=1,Dados!AZ$130*Dados!AZ26,Dados!AZ$130*Dados!AZ58)</f>
        <v>0</v>
      </c>
      <c r="BA155" s="15">
        <f>IF(BI!$B$2=1,Dados!BA$130*Dados!BA26,Dados!BA$130*Dados!BA58)</f>
        <v>0</v>
      </c>
      <c r="BB155" s="15">
        <f>IF(BI!$B$2=1,Dados!BB$130*Dados!BB26,Dados!BB$130*Dados!BB58)</f>
        <v>0</v>
      </c>
      <c r="BC155" s="15">
        <f>IF(BI!$B$2=1,Dados!BC$130*Dados!BC26,Dados!BC$130*Dados!BC58)</f>
        <v>0</v>
      </c>
      <c r="BD155" s="15">
        <f>IF(BI!$B$2=1,Dados!BD$130*Dados!BD26,Dados!BD$130*Dados!BD58)</f>
        <v>0</v>
      </c>
      <c r="BF155" s="15">
        <f>SUMIFS(Produção!AC:AC,Produção!$A:$A,"&gt;="&amp;BF33,Produção!$A:$A,"&lt;="&amp;EOMONTH($BF33,0))</f>
        <v>0</v>
      </c>
      <c r="BG155" s="15">
        <f>SUMIFS(Produção!AC:AC,Produção!$A:$A,"&gt;="&amp;BG33,Produção!$A:$A,"&lt;="&amp;EOMONTH($BG33,0))</f>
        <v>0</v>
      </c>
      <c r="BH155" s="15">
        <f>SUMIFS(Produção!AC:AC,Produção!$A:$A,"&gt;="&amp;BH33,Produção!$A:$A,"&lt;="&amp;EOMONTH($BH33,0))</f>
        <v>0</v>
      </c>
      <c r="BI155" s="15">
        <f>SUMIFS(Produção!AC:AC,Produção!$A:$A,"&gt;="&amp;BI33,Produção!$A:$A,"&lt;="&amp;EOMONTH($BI33,0))</f>
        <v>0</v>
      </c>
      <c r="BJ155" s="15">
        <f>SUMIFS(Produção!AC:AC,Produção!$A:$A,"&gt;="&amp;BJ33,Produção!$A:$A,"&lt;="&amp;EOMONTH($BJ33,0))</f>
        <v>0</v>
      </c>
      <c r="BK155" s="15">
        <f>SUMIFS(Produção!AC:AC,Produção!$A:$A,"&gt;="&amp;BK33,Produção!$A:$A,"&lt;="&amp;EOMONTH($BK33,0))</f>
        <v>0</v>
      </c>
      <c r="BL155" s="15">
        <f>SUMIFS(Produção!AC:AC,Produção!$A:$A,"&gt;="&amp;BL33,Produção!$A:$A,"&lt;="&amp;EOMONTH($BL33,0))</f>
        <v>0</v>
      </c>
      <c r="BM155" s="15">
        <f>SUMIFS(Produção!AC:AC,Produção!$A:$A,"&gt;="&amp;BM33,Produção!$A:$A,"&lt;="&amp;EOMONTH($BM33,0))</f>
        <v>0</v>
      </c>
      <c r="BN155" s="15">
        <f>SUMIFS(Produção!AC:AC,Produção!$A:$A,"&gt;="&amp;BN33,Produção!$A:$A,"&lt;="&amp;EOMONTH($BN33,0))</f>
        <v>0</v>
      </c>
      <c r="BO155" s="15">
        <f>SUMIFS(Produção!AC:AC,Produção!$A:$A,"&gt;="&amp;BO33,Produção!$A:$A,"&lt;="&amp;EOMONTH($BO33,0))</f>
        <v>0</v>
      </c>
      <c r="BP155" s="15">
        <f>SUMIFS(Produção!AC:AC,Produção!$A:$A,"&gt;="&amp;BP33,Produção!$A:$A,"&lt;="&amp;EOMONTH($BP33,0))</f>
        <v>0</v>
      </c>
      <c r="BQ155" s="15">
        <f>SUMIFS(Produção!AC:AC,Produção!$A:$A,"&gt;="&amp;BQ33,Produção!$A:$A,"&lt;="&amp;EOMONTH($BQ33,0))</f>
        <v>0</v>
      </c>
    </row>
    <row r="156" spans="1:69" outlineLevel="1" x14ac:dyDescent="0.15">
      <c r="A156" s="12" t="s">
        <v>113</v>
      </c>
      <c r="B156" s="14" t="str">
        <f>OvoTotal!AI2</f>
        <v>AAA 1 001</v>
      </c>
      <c r="C156" s="15">
        <f>IF(BI!$B$2=1,Dados!C$130*Dados!C27,Dados!C$130*Dados!C59)</f>
        <v>0</v>
      </c>
      <c r="D156" s="15">
        <f>IF(BI!$B$2=1,Dados!D$130*Dados!D27,Dados!D$130*Dados!D59)</f>
        <v>0</v>
      </c>
      <c r="E156" s="15">
        <f>IF(BI!$B$2=1,Dados!E$130*Dados!E27,Dados!E$130*Dados!E59)</f>
        <v>0</v>
      </c>
      <c r="F156" s="15">
        <f>IF(BI!$B$2=1,Dados!F$130*Dados!F27,Dados!F$130*Dados!F59)</f>
        <v>0</v>
      </c>
      <c r="G156" s="15">
        <f>IF(BI!$B$2=1,Dados!G$130*Dados!G27,Dados!G$130*Dados!G59)</f>
        <v>0</v>
      </c>
      <c r="H156" s="15">
        <f>IF(BI!$B$2=1,Dados!H$130*Dados!H27,Dados!H$130*Dados!H59)</f>
        <v>0</v>
      </c>
      <c r="I156" s="15">
        <f>IF(BI!$B$2=1,Dados!I$130*Dados!I27,Dados!I$130*Dados!I59)</f>
        <v>0</v>
      </c>
      <c r="J156" s="15">
        <f>IF(BI!$B$2=1,Dados!J$130*Dados!J27,Dados!J$130*Dados!J59)</f>
        <v>0</v>
      </c>
      <c r="K156" s="15">
        <f>IF(BI!$B$2=1,Dados!K$130*Dados!K27,Dados!K$130*Dados!K59)</f>
        <v>0</v>
      </c>
      <c r="L156" s="15">
        <f>IF(BI!$B$2=1,Dados!L$130*Dados!L27,Dados!L$130*Dados!L59)</f>
        <v>0</v>
      </c>
      <c r="M156" s="15">
        <f>IF(BI!$B$2=1,Dados!M$130*Dados!M27,Dados!M$130*Dados!M59)</f>
        <v>0</v>
      </c>
      <c r="N156" s="15">
        <f>IF(BI!$B$2=1,Dados!N$130*Dados!N27,Dados!N$130*Dados!N59)</f>
        <v>0</v>
      </c>
      <c r="O156" s="15">
        <f>IF(BI!$B$2=1,Dados!O$130*Dados!O27,Dados!O$130*Dados!O59)</f>
        <v>0</v>
      </c>
      <c r="P156" s="15">
        <f>IF(BI!$B$2=1,Dados!P$130*Dados!P27,Dados!P$130*Dados!P59)</f>
        <v>0</v>
      </c>
      <c r="Q156" s="15">
        <f>IF(BI!$B$2=1,Dados!Q$130*Dados!Q27,Dados!Q$130*Dados!Q59)</f>
        <v>0</v>
      </c>
      <c r="R156" s="15">
        <f>IF(BI!$B$2=1,Dados!R$130*Dados!R27,Dados!R$130*Dados!R59)</f>
        <v>0</v>
      </c>
      <c r="S156" s="15">
        <f>IF(BI!$B$2=1,Dados!S$130*Dados!S27,Dados!S$130*Dados!S59)</f>
        <v>0</v>
      </c>
      <c r="T156" s="15">
        <f>IF(BI!$B$2=1,Dados!T$130*Dados!T27,Dados!T$130*Dados!T59)</f>
        <v>0</v>
      </c>
      <c r="U156" s="15">
        <f>IF(BI!$B$2=1,Dados!U$130*Dados!U27,Dados!U$130*Dados!U59)</f>
        <v>0</v>
      </c>
      <c r="V156" s="15">
        <f>IF(BI!$B$2=1,Dados!V$130*Dados!V27,Dados!V$130*Dados!V59)</f>
        <v>0</v>
      </c>
      <c r="W156" s="15">
        <f>IF(BI!$B$2=1,Dados!W$130*Dados!W27,Dados!W$130*Dados!W59)</f>
        <v>0</v>
      </c>
      <c r="X156" s="15">
        <f>IF(BI!$B$2=1,Dados!X$130*Dados!X27,Dados!X$130*Dados!X59)</f>
        <v>0</v>
      </c>
      <c r="Y156" s="15">
        <f>IF(BI!$B$2=1,Dados!Y$130*Dados!Y27,Dados!Y$130*Dados!Y59)</f>
        <v>0</v>
      </c>
      <c r="Z156" s="15">
        <f>IF(BI!$B$2=1,Dados!Z$130*Dados!Z27,Dados!Z$130*Dados!Z59)</f>
        <v>0</v>
      </c>
      <c r="AA156" s="15">
        <f>IF(BI!$B$2=1,Dados!AA$130*Dados!AA27,Dados!AA$130*Dados!AA59)</f>
        <v>0</v>
      </c>
      <c r="AB156" s="15">
        <f>IF(BI!$B$2=1,Dados!AB$130*Dados!AB27,Dados!AB$130*Dados!AB59)</f>
        <v>0</v>
      </c>
      <c r="AC156" s="15">
        <f>IF(BI!$B$2=1,Dados!AC$130*Dados!AC27,Dados!AC$130*Dados!AC59)</f>
        <v>0</v>
      </c>
      <c r="AD156" s="15">
        <f>IF(BI!$B$2=1,Dados!AD$130*Dados!AD27,Dados!AD$130*Dados!AD59)</f>
        <v>0</v>
      </c>
      <c r="AE156" s="15">
        <f>IF(BI!$B$2=1,Dados!AE$130*Dados!AE27,Dados!AE$130*Dados!AE59)</f>
        <v>0</v>
      </c>
      <c r="AF156" s="15">
        <f>IF(BI!$B$2=1,Dados!AF$130*Dados!AF27,Dados!AF$130*Dados!AF59)</f>
        <v>0</v>
      </c>
      <c r="AG156" s="15">
        <f>IF(BI!$B$2=1,Dados!AG$130*Dados!AG27,Dados!AG$130*Dados!AG59)</f>
        <v>0</v>
      </c>
      <c r="AH156" s="15">
        <f>IF(BI!$B$2=1,Dados!AH$130*Dados!AH27,Dados!AH$130*Dados!AH59)</f>
        <v>0</v>
      </c>
      <c r="AI156" s="15">
        <f>IF(BI!$B$2=1,Dados!AI$130*Dados!AI27,Dados!AI$130*Dados!AI59)</f>
        <v>0</v>
      </c>
      <c r="AJ156" s="15">
        <f>IF(BI!$B$2=1,Dados!AJ$130*Dados!AJ27,Dados!AJ$130*Dados!AJ59)</f>
        <v>0</v>
      </c>
      <c r="AK156" s="15">
        <f>IF(BI!$B$2=1,Dados!AK$130*Dados!AK27,Dados!AK$130*Dados!AK59)</f>
        <v>0</v>
      </c>
      <c r="AL156" s="15">
        <f>IF(BI!$B$2=1,Dados!AL$130*Dados!AL27,Dados!AL$130*Dados!AL59)</f>
        <v>0</v>
      </c>
      <c r="AM156" s="15">
        <f>IF(BI!$B$2=1,Dados!AM$130*Dados!AM27,Dados!AM$130*Dados!AM59)</f>
        <v>0</v>
      </c>
      <c r="AN156" s="15">
        <f>IF(BI!$B$2=1,Dados!AN$130*Dados!AN27,Dados!AN$130*Dados!AN59)</f>
        <v>0</v>
      </c>
      <c r="AO156" s="15">
        <f>IF(BI!$B$2=1,Dados!AO$130*Dados!AO27,Dados!AO$130*Dados!AO59)</f>
        <v>0</v>
      </c>
      <c r="AP156" s="15">
        <f>IF(BI!$B$2=1,Dados!AP$130*Dados!AP27,Dados!AP$130*Dados!AP59)</f>
        <v>0</v>
      </c>
      <c r="AQ156" s="15">
        <f>IF(BI!$B$2=1,Dados!AQ$130*Dados!AQ27,Dados!AQ$130*Dados!AQ59)</f>
        <v>0</v>
      </c>
      <c r="AR156" s="15">
        <f>IF(BI!$B$2=1,Dados!AR$130*Dados!AR27,Dados!AR$130*Dados!AR59)</f>
        <v>0</v>
      </c>
      <c r="AS156" s="15">
        <f>IF(BI!$B$2=1,Dados!AS$130*Dados!AS27,Dados!AS$130*Dados!AS59)</f>
        <v>0</v>
      </c>
      <c r="AT156" s="15">
        <f>IF(BI!$B$2=1,Dados!AT$130*Dados!AT27,Dados!AT$130*Dados!AT59)</f>
        <v>0</v>
      </c>
      <c r="AU156" s="15">
        <f>IF(BI!$B$2=1,Dados!AU$130*Dados!AU27,Dados!AU$130*Dados!AU59)</f>
        <v>0</v>
      </c>
      <c r="AV156" s="15">
        <f>IF(BI!$B$2=1,Dados!AV$130*Dados!AV27,Dados!AV$130*Dados!AV59)</f>
        <v>0</v>
      </c>
      <c r="AW156" s="15">
        <f>IF(BI!$B$2=1,Dados!AW$130*Dados!AW27,Dados!AW$130*Dados!AW59)</f>
        <v>0</v>
      </c>
      <c r="AX156" s="15">
        <f>IF(BI!$B$2=1,Dados!AX$130*Dados!AX27,Dados!AX$130*Dados!AX59)</f>
        <v>0</v>
      </c>
      <c r="AY156" s="15">
        <f>IF(BI!$B$2=1,Dados!AY$130*Dados!AY27,Dados!AY$130*Dados!AY59)</f>
        <v>0</v>
      </c>
      <c r="AZ156" s="15">
        <f>IF(BI!$B$2=1,Dados!AZ$130*Dados!AZ27,Dados!AZ$130*Dados!AZ59)</f>
        <v>0</v>
      </c>
      <c r="BA156" s="15">
        <f>IF(BI!$B$2=1,Dados!BA$130*Dados!BA27,Dados!BA$130*Dados!BA59)</f>
        <v>0</v>
      </c>
      <c r="BB156" s="15">
        <f>IF(BI!$B$2=1,Dados!BB$130*Dados!BB27,Dados!BB$130*Dados!BB59)</f>
        <v>0</v>
      </c>
      <c r="BC156" s="15">
        <f>IF(BI!$B$2=1,Dados!BC$130*Dados!BC27,Dados!BC$130*Dados!BC59)</f>
        <v>0</v>
      </c>
      <c r="BD156" s="15">
        <f>IF(BI!$B$2=1,Dados!BD$130*Dados!BD27,Dados!BD$130*Dados!BD59)</f>
        <v>0</v>
      </c>
      <c r="BF156" s="15">
        <f>SUMIFS(Produção!AD:AD,Produção!$A:$A,"&gt;="&amp;BF33,Produção!$A:$A,"&lt;="&amp;EOMONTH($BF33,0))</f>
        <v>0</v>
      </c>
      <c r="BG156" s="15">
        <f>SUMIFS(Produção!AD:AD,Produção!$A:$A,"&gt;="&amp;BG33,Produção!$A:$A,"&lt;="&amp;EOMONTH($BG33,0))</f>
        <v>0</v>
      </c>
      <c r="BH156" s="15">
        <f>SUMIFS(Produção!AD:AD,Produção!$A:$A,"&gt;="&amp;BH33,Produção!$A:$A,"&lt;="&amp;EOMONTH($BH33,0))</f>
        <v>0</v>
      </c>
      <c r="BI156" s="15">
        <f>SUMIFS(Produção!AD:AD,Produção!$A:$A,"&gt;="&amp;BI33,Produção!$A:$A,"&lt;="&amp;EOMONTH($BI33,0))</f>
        <v>0</v>
      </c>
      <c r="BJ156" s="15">
        <f>SUMIFS(Produção!AD:AD,Produção!$A:$A,"&gt;="&amp;BJ33,Produção!$A:$A,"&lt;="&amp;EOMONTH($BJ33,0))</f>
        <v>0</v>
      </c>
      <c r="BK156" s="15">
        <f>SUMIFS(Produção!AD:AD,Produção!$A:$A,"&gt;="&amp;BK33,Produção!$A:$A,"&lt;="&amp;EOMONTH($BK33,0))</f>
        <v>0</v>
      </c>
      <c r="BL156" s="15">
        <f>SUMIFS(Produção!AD:AD,Produção!$A:$A,"&gt;="&amp;BL33,Produção!$A:$A,"&lt;="&amp;EOMONTH($BL33,0))</f>
        <v>0</v>
      </c>
      <c r="BM156" s="15">
        <f>SUMIFS(Produção!AD:AD,Produção!$A:$A,"&gt;="&amp;BM33,Produção!$A:$A,"&lt;="&amp;EOMONTH($BM33,0))</f>
        <v>0</v>
      </c>
      <c r="BN156" s="15">
        <f>SUMIFS(Produção!AD:AD,Produção!$A:$A,"&gt;="&amp;BN33,Produção!$A:$A,"&lt;="&amp;EOMONTH($BN33,0))</f>
        <v>0</v>
      </c>
      <c r="BO156" s="15">
        <f>SUMIFS(Produção!AD:AD,Produção!$A:$A,"&gt;="&amp;BO33,Produção!$A:$A,"&lt;="&amp;EOMONTH($BO33,0))</f>
        <v>0</v>
      </c>
      <c r="BP156" s="15">
        <f>SUMIFS(Produção!AD:AD,Produção!$A:$A,"&gt;="&amp;BP33,Produção!$A:$A,"&lt;="&amp;EOMONTH($BP33,0))</f>
        <v>0</v>
      </c>
      <c r="BQ156" s="15">
        <f>SUMIFS(Produção!AD:AD,Produção!$A:$A,"&gt;="&amp;BQ33,Produção!$A:$A,"&lt;="&amp;EOMONTH($BQ33,0))</f>
        <v>0</v>
      </c>
    </row>
    <row r="157" spans="1:69" outlineLevel="1" x14ac:dyDescent="0.15">
      <c r="A157" s="12" t="s">
        <v>113</v>
      </c>
      <c r="B157" s="14" t="str">
        <f>OvoTotal!AJ2</f>
        <v>AAA 1 001</v>
      </c>
      <c r="C157" s="15">
        <f>IF(BI!$B$2=1,Dados!C$130*Dados!C28,Dados!C$130*Dados!C60)</f>
        <v>0</v>
      </c>
      <c r="D157" s="15">
        <f>IF(BI!$B$2=1,Dados!D$130*Dados!D28,Dados!D$130*Dados!D60)</f>
        <v>0</v>
      </c>
      <c r="E157" s="15">
        <f>IF(BI!$B$2=1,Dados!E$130*Dados!E28,Dados!E$130*Dados!E60)</f>
        <v>0</v>
      </c>
      <c r="F157" s="15">
        <f>IF(BI!$B$2=1,Dados!F$130*Dados!F28,Dados!F$130*Dados!F60)</f>
        <v>0</v>
      </c>
      <c r="G157" s="15">
        <f>IF(BI!$B$2=1,Dados!G$130*Dados!G28,Dados!G$130*Dados!G60)</f>
        <v>0</v>
      </c>
      <c r="H157" s="15">
        <f>IF(BI!$B$2=1,Dados!H$130*Dados!H28,Dados!H$130*Dados!H60)</f>
        <v>0</v>
      </c>
      <c r="I157" s="15">
        <f>IF(BI!$B$2=1,Dados!I$130*Dados!I28,Dados!I$130*Dados!I60)</f>
        <v>0</v>
      </c>
      <c r="J157" s="15">
        <f>IF(BI!$B$2=1,Dados!J$130*Dados!J28,Dados!J$130*Dados!J60)</f>
        <v>0</v>
      </c>
      <c r="K157" s="15">
        <f>IF(BI!$B$2=1,Dados!K$130*Dados!K28,Dados!K$130*Dados!K60)</f>
        <v>0</v>
      </c>
      <c r="L157" s="15">
        <f>IF(BI!$B$2=1,Dados!L$130*Dados!L28,Dados!L$130*Dados!L60)</f>
        <v>0</v>
      </c>
      <c r="M157" s="15">
        <f>IF(BI!$B$2=1,Dados!M$130*Dados!M28,Dados!M$130*Dados!M60)</f>
        <v>0</v>
      </c>
      <c r="N157" s="15">
        <f>IF(BI!$B$2=1,Dados!N$130*Dados!N28,Dados!N$130*Dados!N60)</f>
        <v>0</v>
      </c>
      <c r="O157" s="15">
        <f>IF(BI!$B$2=1,Dados!O$130*Dados!O28,Dados!O$130*Dados!O60)</f>
        <v>0</v>
      </c>
      <c r="P157" s="15">
        <f>IF(BI!$B$2=1,Dados!P$130*Dados!P28,Dados!P$130*Dados!P60)</f>
        <v>0</v>
      </c>
      <c r="Q157" s="15">
        <f>IF(BI!$B$2=1,Dados!Q$130*Dados!Q28,Dados!Q$130*Dados!Q60)</f>
        <v>0</v>
      </c>
      <c r="R157" s="15">
        <f>IF(BI!$B$2=1,Dados!R$130*Dados!R28,Dados!R$130*Dados!R60)</f>
        <v>0</v>
      </c>
      <c r="S157" s="15">
        <f>IF(BI!$B$2=1,Dados!S$130*Dados!S28,Dados!S$130*Dados!S60)</f>
        <v>0</v>
      </c>
      <c r="T157" s="15">
        <f>IF(BI!$B$2=1,Dados!T$130*Dados!T28,Dados!T$130*Dados!T60)</f>
        <v>0</v>
      </c>
      <c r="U157" s="15">
        <f>IF(BI!$B$2=1,Dados!U$130*Dados!U28,Dados!U$130*Dados!U60)</f>
        <v>0</v>
      </c>
      <c r="V157" s="15">
        <f>IF(BI!$B$2=1,Dados!V$130*Dados!V28,Dados!V$130*Dados!V60)</f>
        <v>0</v>
      </c>
      <c r="W157" s="15">
        <f>IF(BI!$B$2=1,Dados!W$130*Dados!W28,Dados!W$130*Dados!W60)</f>
        <v>0</v>
      </c>
      <c r="X157" s="15">
        <f>IF(BI!$B$2=1,Dados!X$130*Dados!X28,Dados!X$130*Dados!X60)</f>
        <v>0</v>
      </c>
      <c r="Y157" s="15">
        <f>IF(BI!$B$2=1,Dados!Y$130*Dados!Y28,Dados!Y$130*Dados!Y60)</f>
        <v>0</v>
      </c>
      <c r="Z157" s="15">
        <f>IF(BI!$B$2=1,Dados!Z$130*Dados!Z28,Dados!Z$130*Dados!Z60)</f>
        <v>0</v>
      </c>
      <c r="AA157" s="15">
        <f>IF(BI!$B$2=1,Dados!AA$130*Dados!AA28,Dados!AA$130*Dados!AA60)</f>
        <v>0</v>
      </c>
      <c r="AB157" s="15">
        <f>IF(BI!$B$2=1,Dados!AB$130*Dados!AB28,Dados!AB$130*Dados!AB60)</f>
        <v>0</v>
      </c>
      <c r="AC157" s="15">
        <f>IF(BI!$B$2=1,Dados!AC$130*Dados!AC28,Dados!AC$130*Dados!AC60)</f>
        <v>0</v>
      </c>
      <c r="AD157" s="15">
        <f>IF(BI!$B$2=1,Dados!AD$130*Dados!AD28,Dados!AD$130*Dados!AD60)</f>
        <v>0</v>
      </c>
      <c r="AE157" s="15">
        <f>IF(BI!$B$2=1,Dados!AE$130*Dados!AE28,Dados!AE$130*Dados!AE60)</f>
        <v>0</v>
      </c>
      <c r="AF157" s="15">
        <f>IF(BI!$B$2=1,Dados!AF$130*Dados!AF28,Dados!AF$130*Dados!AF60)</f>
        <v>0</v>
      </c>
      <c r="AG157" s="15">
        <f>IF(BI!$B$2=1,Dados!AG$130*Dados!AG28,Dados!AG$130*Dados!AG60)</f>
        <v>0</v>
      </c>
      <c r="AH157" s="15">
        <f>IF(BI!$B$2=1,Dados!AH$130*Dados!AH28,Dados!AH$130*Dados!AH60)</f>
        <v>0</v>
      </c>
      <c r="AI157" s="15">
        <f>IF(BI!$B$2=1,Dados!AI$130*Dados!AI28,Dados!AI$130*Dados!AI60)</f>
        <v>0</v>
      </c>
      <c r="AJ157" s="15">
        <f>IF(BI!$B$2=1,Dados!AJ$130*Dados!AJ28,Dados!AJ$130*Dados!AJ60)</f>
        <v>0</v>
      </c>
      <c r="AK157" s="15">
        <f>IF(BI!$B$2=1,Dados!AK$130*Dados!AK28,Dados!AK$130*Dados!AK60)</f>
        <v>0</v>
      </c>
      <c r="AL157" s="15">
        <f>IF(BI!$B$2=1,Dados!AL$130*Dados!AL28,Dados!AL$130*Dados!AL60)</f>
        <v>0</v>
      </c>
      <c r="AM157" s="15">
        <f>IF(BI!$B$2=1,Dados!AM$130*Dados!AM28,Dados!AM$130*Dados!AM60)</f>
        <v>0</v>
      </c>
      <c r="AN157" s="15">
        <f>IF(BI!$B$2=1,Dados!AN$130*Dados!AN28,Dados!AN$130*Dados!AN60)</f>
        <v>0</v>
      </c>
      <c r="AO157" s="15">
        <f>IF(BI!$B$2=1,Dados!AO$130*Dados!AO28,Dados!AO$130*Dados!AO60)</f>
        <v>0</v>
      </c>
      <c r="AP157" s="15">
        <f>IF(BI!$B$2=1,Dados!AP$130*Dados!AP28,Dados!AP$130*Dados!AP60)</f>
        <v>0</v>
      </c>
      <c r="AQ157" s="15">
        <f>IF(BI!$B$2=1,Dados!AQ$130*Dados!AQ28,Dados!AQ$130*Dados!AQ60)</f>
        <v>0</v>
      </c>
      <c r="AR157" s="15">
        <f>IF(BI!$B$2=1,Dados!AR$130*Dados!AR28,Dados!AR$130*Dados!AR60)</f>
        <v>0</v>
      </c>
      <c r="AS157" s="15">
        <f>IF(BI!$B$2=1,Dados!AS$130*Dados!AS28,Dados!AS$130*Dados!AS60)</f>
        <v>0</v>
      </c>
      <c r="AT157" s="15">
        <f>IF(BI!$B$2=1,Dados!AT$130*Dados!AT28,Dados!AT$130*Dados!AT60)</f>
        <v>0</v>
      </c>
      <c r="AU157" s="15">
        <f>IF(BI!$B$2=1,Dados!AU$130*Dados!AU28,Dados!AU$130*Dados!AU60)</f>
        <v>0</v>
      </c>
      <c r="AV157" s="15">
        <f>IF(BI!$B$2=1,Dados!AV$130*Dados!AV28,Dados!AV$130*Dados!AV60)</f>
        <v>0</v>
      </c>
      <c r="AW157" s="15">
        <f>IF(BI!$B$2=1,Dados!AW$130*Dados!AW28,Dados!AW$130*Dados!AW60)</f>
        <v>0</v>
      </c>
      <c r="AX157" s="15">
        <f>IF(BI!$B$2=1,Dados!AX$130*Dados!AX28,Dados!AX$130*Dados!AX60)</f>
        <v>0</v>
      </c>
      <c r="AY157" s="15">
        <f>IF(BI!$B$2=1,Dados!AY$130*Dados!AY28,Dados!AY$130*Dados!AY60)</f>
        <v>0</v>
      </c>
      <c r="AZ157" s="15">
        <f>IF(BI!$B$2=1,Dados!AZ$130*Dados!AZ28,Dados!AZ$130*Dados!AZ60)</f>
        <v>0</v>
      </c>
      <c r="BA157" s="15">
        <f>IF(BI!$B$2=1,Dados!BA$130*Dados!BA28,Dados!BA$130*Dados!BA60)</f>
        <v>0</v>
      </c>
      <c r="BB157" s="15">
        <f>IF(BI!$B$2=1,Dados!BB$130*Dados!BB28,Dados!BB$130*Dados!BB60)</f>
        <v>0</v>
      </c>
      <c r="BC157" s="15">
        <f>IF(BI!$B$2=1,Dados!BC$130*Dados!BC28,Dados!BC$130*Dados!BC60)</f>
        <v>0</v>
      </c>
      <c r="BD157" s="15">
        <f>IF(BI!$B$2=1,Dados!BD$130*Dados!BD28,Dados!BD$130*Dados!BD60)</f>
        <v>0</v>
      </c>
      <c r="BF157" s="15">
        <f>SUMIFS(Produção!AE:AE,Produção!$A:$A,"&gt;="&amp;BF33,Produção!$A:$A,"&lt;="&amp;EOMONTH($BF33,0))</f>
        <v>0</v>
      </c>
      <c r="BG157" s="15">
        <f>SUMIFS(Produção!AE:AE,Produção!$A:$A,"&gt;="&amp;BG33,Produção!$A:$A,"&lt;="&amp;EOMONTH($BG33,0))</f>
        <v>0</v>
      </c>
      <c r="BH157" s="15">
        <f>SUMIFS(Produção!AE:AE,Produção!$A:$A,"&gt;="&amp;BH33,Produção!$A:$A,"&lt;="&amp;EOMONTH($BH33,0))</f>
        <v>0</v>
      </c>
      <c r="BI157" s="15">
        <f>SUMIFS(Produção!AE:AE,Produção!$A:$A,"&gt;="&amp;BI33,Produção!$A:$A,"&lt;="&amp;EOMONTH($BI33,0))</f>
        <v>0</v>
      </c>
      <c r="BJ157" s="15">
        <f>SUMIFS(Produção!AE:AE,Produção!$A:$A,"&gt;="&amp;BJ33,Produção!$A:$A,"&lt;="&amp;EOMONTH($BJ33,0))</f>
        <v>0</v>
      </c>
      <c r="BK157" s="15">
        <f>SUMIFS(Produção!AE:AE,Produção!$A:$A,"&gt;="&amp;BK33,Produção!$A:$A,"&lt;="&amp;EOMONTH($BK33,0))</f>
        <v>0</v>
      </c>
      <c r="BL157" s="15">
        <f>SUMIFS(Produção!AE:AE,Produção!$A:$A,"&gt;="&amp;BL33,Produção!$A:$A,"&lt;="&amp;EOMONTH($BL33,0))</f>
        <v>0</v>
      </c>
      <c r="BM157" s="15">
        <f>SUMIFS(Produção!AE:AE,Produção!$A:$A,"&gt;="&amp;BM33,Produção!$A:$A,"&lt;="&amp;EOMONTH($BM33,0))</f>
        <v>0</v>
      </c>
      <c r="BN157" s="15">
        <f>SUMIFS(Produção!AE:AE,Produção!$A:$A,"&gt;="&amp;BN33,Produção!$A:$A,"&lt;="&amp;EOMONTH($BN33,0))</f>
        <v>0</v>
      </c>
      <c r="BO157" s="15">
        <f>SUMIFS(Produção!AE:AE,Produção!$A:$A,"&gt;="&amp;BO33,Produção!$A:$A,"&lt;="&amp;EOMONTH($BO33,0))</f>
        <v>0</v>
      </c>
      <c r="BP157" s="15">
        <f>SUMIFS(Produção!AE:AE,Produção!$A:$A,"&gt;="&amp;BP33,Produção!$A:$A,"&lt;="&amp;EOMONTH($BP33,0))</f>
        <v>0</v>
      </c>
      <c r="BQ157" s="15">
        <f>SUMIFS(Produção!AE:AE,Produção!$A:$A,"&gt;="&amp;BQ33,Produção!$A:$A,"&lt;="&amp;EOMONTH($BQ33,0))</f>
        <v>0</v>
      </c>
    </row>
    <row r="158" spans="1:69" outlineLevel="1" x14ac:dyDescent="0.15">
      <c r="A158" s="12" t="s">
        <v>113</v>
      </c>
      <c r="B158" s="14" t="str">
        <f>OvoTotal!AK2</f>
        <v>AAA 1 001</v>
      </c>
      <c r="C158" s="15">
        <f>IF(BI!$B$2=1,Dados!C$130*Dados!C29,Dados!C$130*Dados!C61)</f>
        <v>0</v>
      </c>
      <c r="D158" s="15">
        <f>IF(BI!$B$2=1,Dados!D$130*Dados!D29,Dados!D$130*Dados!D61)</f>
        <v>0</v>
      </c>
      <c r="E158" s="15">
        <f>IF(BI!$B$2=1,Dados!E$130*Dados!E29,Dados!E$130*Dados!E61)</f>
        <v>0</v>
      </c>
      <c r="F158" s="15">
        <f>IF(BI!$B$2=1,Dados!F$130*Dados!F29,Dados!F$130*Dados!F61)</f>
        <v>0</v>
      </c>
      <c r="G158" s="15">
        <f>IF(BI!$B$2=1,Dados!G$130*Dados!G29,Dados!G$130*Dados!G61)</f>
        <v>0</v>
      </c>
      <c r="H158" s="15">
        <f>IF(BI!$B$2=1,Dados!H$130*Dados!H29,Dados!H$130*Dados!H61)</f>
        <v>0</v>
      </c>
      <c r="I158" s="15">
        <f>IF(BI!$B$2=1,Dados!I$130*Dados!I29,Dados!I$130*Dados!I61)</f>
        <v>0</v>
      </c>
      <c r="J158" s="15">
        <f>IF(BI!$B$2=1,Dados!J$130*Dados!J29,Dados!J$130*Dados!J61)</f>
        <v>0</v>
      </c>
      <c r="K158" s="15">
        <f>IF(BI!$B$2=1,Dados!K$130*Dados!K29,Dados!K$130*Dados!K61)</f>
        <v>0</v>
      </c>
      <c r="L158" s="15">
        <f>IF(BI!$B$2=1,Dados!L$130*Dados!L29,Dados!L$130*Dados!L61)</f>
        <v>0</v>
      </c>
      <c r="M158" s="15">
        <f>IF(BI!$B$2=1,Dados!M$130*Dados!M29,Dados!M$130*Dados!M61)</f>
        <v>0</v>
      </c>
      <c r="N158" s="15">
        <f>IF(BI!$B$2=1,Dados!N$130*Dados!N29,Dados!N$130*Dados!N61)</f>
        <v>0</v>
      </c>
      <c r="O158" s="15">
        <f>IF(BI!$B$2=1,Dados!O$130*Dados!O29,Dados!O$130*Dados!O61)</f>
        <v>0</v>
      </c>
      <c r="P158" s="15">
        <f>IF(BI!$B$2=1,Dados!P$130*Dados!P29,Dados!P$130*Dados!P61)</f>
        <v>0</v>
      </c>
      <c r="Q158" s="15">
        <f>IF(BI!$B$2=1,Dados!Q$130*Dados!Q29,Dados!Q$130*Dados!Q61)</f>
        <v>0</v>
      </c>
      <c r="R158" s="15">
        <f>IF(BI!$B$2=1,Dados!R$130*Dados!R29,Dados!R$130*Dados!R61)</f>
        <v>0</v>
      </c>
      <c r="S158" s="15">
        <f>IF(BI!$B$2=1,Dados!S$130*Dados!S29,Dados!S$130*Dados!S61)</f>
        <v>0</v>
      </c>
      <c r="T158" s="15">
        <f>IF(BI!$B$2=1,Dados!T$130*Dados!T29,Dados!T$130*Dados!T61)</f>
        <v>0</v>
      </c>
      <c r="U158" s="15">
        <f>IF(BI!$B$2=1,Dados!U$130*Dados!U29,Dados!U$130*Dados!U61)</f>
        <v>0</v>
      </c>
      <c r="V158" s="15">
        <f>IF(BI!$B$2=1,Dados!V$130*Dados!V29,Dados!V$130*Dados!V61)</f>
        <v>0</v>
      </c>
      <c r="W158" s="15">
        <f>IF(BI!$B$2=1,Dados!W$130*Dados!W29,Dados!W$130*Dados!W61)</f>
        <v>0</v>
      </c>
      <c r="X158" s="15">
        <f>IF(BI!$B$2=1,Dados!X$130*Dados!X29,Dados!X$130*Dados!X61)</f>
        <v>0</v>
      </c>
      <c r="Y158" s="15">
        <f>IF(BI!$B$2=1,Dados!Y$130*Dados!Y29,Dados!Y$130*Dados!Y61)</f>
        <v>0</v>
      </c>
      <c r="Z158" s="15">
        <f>IF(BI!$B$2=1,Dados!Z$130*Dados!Z29,Dados!Z$130*Dados!Z61)</f>
        <v>0</v>
      </c>
      <c r="AA158" s="15">
        <f>IF(BI!$B$2=1,Dados!AA$130*Dados!AA29,Dados!AA$130*Dados!AA61)</f>
        <v>0</v>
      </c>
      <c r="AB158" s="15">
        <f>IF(BI!$B$2=1,Dados!AB$130*Dados!AB29,Dados!AB$130*Dados!AB61)</f>
        <v>0</v>
      </c>
      <c r="AC158" s="15">
        <f>IF(BI!$B$2=1,Dados!AC$130*Dados!AC29,Dados!AC$130*Dados!AC61)</f>
        <v>0</v>
      </c>
      <c r="AD158" s="15">
        <f>IF(BI!$B$2=1,Dados!AD$130*Dados!AD29,Dados!AD$130*Dados!AD61)</f>
        <v>0</v>
      </c>
      <c r="AE158" s="15">
        <f>IF(BI!$B$2=1,Dados!AE$130*Dados!AE29,Dados!AE$130*Dados!AE61)</f>
        <v>0</v>
      </c>
      <c r="AF158" s="15">
        <f>IF(BI!$B$2=1,Dados!AF$130*Dados!AF29,Dados!AF$130*Dados!AF61)</f>
        <v>0</v>
      </c>
      <c r="AG158" s="15">
        <f>IF(BI!$B$2=1,Dados!AG$130*Dados!AG29,Dados!AG$130*Dados!AG61)</f>
        <v>0</v>
      </c>
      <c r="AH158" s="15">
        <f>IF(BI!$B$2=1,Dados!AH$130*Dados!AH29,Dados!AH$130*Dados!AH61)</f>
        <v>0</v>
      </c>
      <c r="AI158" s="15">
        <f>IF(BI!$B$2=1,Dados!AI$130*Dados!AI29,Dados!AI$130*Dados!AI61)</f>
        <v>0</v>
      </c>
      <c r="AJ158" s="15">
        <f>IF(BI!$B$2=1,Dados!AJ$130*Dados!AJ29,Dados!AJ$130*Dados!AJ61)</f>
        <v>0</v>
      </c>
      <c r="AK158" s="15">
        <f>IF(BI!$B$2=1,Dados!AK$130*Dados!AK29,Dados!AK$130*Dados!AK61)</f>
        <v>0</v>
      </c>
      <c r="AL158" s="15">
        <f>IF(BI!$B$2=1,Dados!AL$130*Dados!AL29,Dados!AL$130*Dados!AL61)</f>
        <v>0</v>
      </c>
      <c r="AM158" s="15">
        <f>IF(BI!$B$2=1,Dados!AM$130*Dados!AM29,Dados!AM$130*Dados!AM61)</f>
        <v>0</v>
      </c>
      <c r="AN158" s="15">
        <f>IF(BI!$B$2=1,Dados!AN$130*Dados!AN29,Dados!AN$130*Dados!AN61)</f>
        <v>0</v>
      </c>
      <c r="AO158" s="15">
        <f>IF(BI!$B$2=1,Dados!AO$130*Dados!AO29,Dados!AO$130*Dados!AO61)</f>
        <v>0</v>
      </c>
      <c r="AP158" s="15">
        <f>IF(BI!$B$2=1,Dados!AP$130*Dados!AP29,Dados!AP$130*Dados!AP61)</f>
        <v>0</v>
      </c>
      <c r="AQ158" s="15">
        <f>IF(BI!$B$2=1,Dados!AQ$130*Dados!AQ29,Dados!AQ$130*Dados!AQ61)</f>
        <v>0</v>
      </c>
      <c r="AR158" s="15">
        <f>IF(BI!$B$2=1,Dados!AR$130*Dados!AR29,Dados!AR$130*Dados!AR61)</f>
        <v>0</v>
      </c>
      <c r="AS158" s="15">
        <f>IF(BI!$B$2=1,Dados!AS$130*Dados!AS29,Dados!AS$130*Dados!AS61)</f>
        <v>0</v>
      </c>
      <c r="AT158" s="15">
        <f>IF(BI!$B$2=1,Dados!AT$130*Dados!AT29,Dados!AT$130*Dados!AT61)</f>
        <v>0</v>
      </c>
      <c r="AU158" s="15">
        <f>IF(BI!$B$2=1,Dados!AU$130*Dados!AU29,Dados!AU$130*Dados!AU61)</f>
        <v>0</v>
      </c>
      <c r="AV158" s="15">
        <f>IF(BI!$B$2=1,Dados!AV$130*Dados!AV29,Dados!AV$130*Dados!AV61)</f>
        <v>0</v>
      </c>
      <c r="AW158" s="15">
        <f>IF(BI!$B$2=1,Dados!AW$130*Dados!AW29,Dados!AW$130*Dados!AW61)</f>
        <v>0</v>
      </c>
      <c r="AX158" s="15">
        <f>IF(BI!$B$2=1,Dados!AX$130*Dados!AX29,Dados!AX$130*Dados!AX61)</f>
        <v>0</v>
      </c>
      <c r="AY158" s="15">
        <f>IF(BI!$B$2=1,Dados!AY$130*Dados!AY29,Dados!AY$130*Dados!AY61)</f>
        <v>0</v>
      </c>
      <c r="AZ158" s="15">
        <f>IF(BI!$B$2=1,Dados!AZ$130*Dados!AZ29,Dados!AZ$130*Dados!AZ61)</f>
        <v>0</v>
      </c>
      <c r="BA158" s="15">
        <f>IF(BI!$B$2=1,Dados!BA$130*Dados!BA29,Dados!BA$130*Dados!BA61)</f>
        <v>0</v>
      </c>
      <c r="BB158" s="15">
        <f>IF(BI!$B$2=1,Dados!BB$130*Dados!BB29,Dados!BB$130*Dados!BB61)</f>
        <v>0</v>
      </c>
      <c r="BC158" s="15">
        <f>IF(BI!$B$2=1,Dados!BC$130*Dados!BC29,Dados!BC$130*Dados!BC61)</f>
        <v>0</v>
      </c>
      <c r="BD158" s="15">
        <f>IF(BI!$B$2=1,Dados!BD$130*Dados!BD29,Dados!BD$130*Dados!BD61)</f>
        <v>0</v>
      </c>
      <c r="BF158" s="15">
        <f>SUMIFS(Produção!AF:AF,Produção!$A:$A,"&gt;="&amp;BF33,Produção!$A:$A,"&lt;="&amp;EOMONTH($BF33,0))</f>
        <v>0</v>
      </c>
      <c r="BG158" s="15">
        <f>SUMIFS(Produção!AF:AF,Produção!$A:$A,"&gt;="&amp;BG33,Produção!$A:$A,"&lt;="&amp;EOMONTH($BG33,0))</f>
        <v>0</v>
      </c>
      <c r="BH158" s="15">
        <f>SUMIFS(Produção!AF:AF,Produção!$A:$A,"&gt;="&amp;BH33,Produção!$A:$A,"&lt;="&amp;EOMONTH($BH33,0))</f>
        <v>0</v>
      </c>
      <c r="BI158" s="15">
        <f>SUMIFS(Produção!AF:AF,Produção!$A:$A,"&gt;="&amp;BI33,Produção!$A:$A,"&lt;="&amp;EOMONTH($BI33,0))</f>
        <v>0</v>
      </c>
      <c r="BJ158" s="15">
        <f>SUMIFS(Produção!AF:AF,Produção!$A:$A,"&gt;="&amp;BJ33,Produção!$A:$A,"&lt;="&amp;EOMONTH($BJ33,0))</f>
        <v>0</v>
      </c>
      <c r="BK158" s="15">
        <f>SUMIFS(Produção!AF:AF,Produção!$A:$A,"&gt;="&amp;BK33,Produção!$A:$A,"&lt;="&amp;EOMONTH($BK33,0))</f>
        <v>0</v>
      </c>
      <c r="BL158" s="15">
        <f>SUMIFS(Produção!AF:AF,Produção!$A:$A,"&gt;="&amp;BL33,Produção!$A:$A,"&lt;="&amp;EOMONTH($BL33,0))</f>
        <v>0</v>
      </c>
      <c r="BM158" s="15">
        <f>SUMIFS(Produção!AF:AF,Produção!$A:$A,"&gt;="&amp;BM33,Produção!$A:$A,"&lt;="&amp;EOMONTH($BM33,0))</f>
        <v>0</v>
      </c>
      <c r="BN158" s="15">
        <f>SUMIFS(Produção!AF:AF,Produção!$A:$A,"&gt;="&amp;BN33,Produção!$A:$A,"&lt;="&amp;EOMONTH($BN33,0))</f>
        <v>0</v>
      </c>
      <c r="BO158" s="15">
        <f>SUMIFS(Produção!AF:AF,Produção!$A:$A,"&gt;="&amp;BO33,Produção!$A:$A,"&lt;="&amp;EOMONTH($BO33,0))</f>
        <v>0</v>
      </c>
      <c r="BP158" s="15">
        <f>SUMIFS(Produção!AF:AF,Produção!$A:$A,"&gt;="&amp;BP33,Produção!$A:$A,"&lt;="&amp;EOMONTH($BP33,0))</f>
        <v>0</v>
      </c>
      <c r="BQ158" s="15">
        <f>SUMIFS(Produção!AF:AF,Produção!$A:$A,"&gt;="&amp;BQ33,Produção!$A:$A,"&lt;="&amp;EOMONTH($BQ33,0))</f>
        <v>0</v>
      </c>
    </row>
    <row r="159" spans="1:69" outlineLevel="1" x14ac:dyDescent="0.15">
      <c r="A159" s="12" t="s">
        <v>113</v>
      </c>
      <c r="B159" s="14" t="str">
        <f>OvoTotal!AL2</f>
        <v>AAA 1 001</v>
      </c>
      <c r="C159" s="15">
        <f>IF(BI!$B$2=1,Dados!C$130*Dados!C30,Dados!C$130*Dados!C62)</f>
        <v>0</v>
      </c>
      <c r="D159" s="15">
        <f>IF(BI!$B$2=1,Dados!D$130*Dados!D30,Dados!D$130*Dados!D62)</f>
        <v>0</v>
      </c>
      <c r="E159" s="15">
        <f>IF(BI!$B$2=1,Dados!E$130*Dados!E30,Dados!E$130*Dados!E62)</f>
        <v>0</v>
      </c>
      <c r="F159" s="15">
        <f>IF(BI!$B$2=1,Dados!F$130*Dados!F30,Dados!F$130*Dados!F62)</f>
        <v>0</v>
      </c>
      <c r="G159" s="15">
        <f>IF(BI!$B$2=1,Dados!G$130*Dados!G30,Dados!G$130*Dados!G62)</f>
        <v>0</v>
      </c>
      <c r="H159" s="15">
        <f>IF(BI!$B$2=1,Dados!H$130*Dados!H30,Dados!H$130*Dados!H62)</f>
        <v>0</v>
      </c>
      <c r="I159" s="15">
        <f>IF(BI!$B$2=1,Dados!I$130*Dados!I30,Dados!I$130*Dados!I62)</f>
        <v>0</v>
      </c>
      <c r="J159" s="15">
        <f>IF(BI!$B$2=1,Dados!J$130*Dados!J30,Dados!J$130*Dados!J62)</f>
        <v>0</v>
      </c>
      <c r="K159" s="15">
        <f>IF(BI!$B$2=1,Dados!K$130*Dados!K30,Dados!K$130*Dados!K62)</f>
        <v>0</v>
      </c>
      <c r="L159" s="15">
        <f>IF(BI!$B$2=1,Dados!L$130*Dados!L30,Dados!L$130*Dados!L62)</f>
        <v>0</v>
      </c>
      <c r="M159" s="15">
        <f>IF(BI!$B$2=1,Dados!M$130*Dados!M30,Dados!M$130*Dados!M62)</f>
        <v>0</v>
      </c>
      <c r="N159" s="15">
        <f>IF(BI!$B$2=1,Dados!N$130*Dados!N30,Dados!N$130*Dados!N62)</f>
        <v>0</v>
      </c>
      <c r="O159" s="15">
        <f>IF(BI!$B$2=1,Dados!O$130*Dados!O30,Dados!O$130*Dados!O62)</f>
        <v>0</v>
      </c>
      <c r="P159" s="15">
        <f>IF(BI!$B$2=1,Dados!P$130*Dados!P30,Dados!P$130*Dados!P62)</f>
        <v>0</v>
      </c>
      <c r="Q159" s="15">
        <f>IF(BI!$B$2=1,Dados!Q$130*Dados!Q30,Dados!Q$130*Dados!Q62)</f>
        <v>0</v>
      </c>
      <c r="R159" s="15">
        <f>IF(BI!$B$2=1,Dados!R$130*Dados!R30,Dados!R$130*Dados!R62)</f>
        <v>0</v>
      </c>
      <c r="S159" s="15">
        <f>IF(BI!$B$2=1,Dados!S$130*Dados!S30,Dados!S$130*Dados!S62)</f>
        <v>0</v>
      </c>
      <c r="T159" s="15">
        <f>IF(BI!$B$2=1,Dados!T$130*Dados!T30,Dados!T$130*Dados!T62)</f>
        <v>0</v>
      </c>
      <c r="U159" s="15">
        <f>IF(BI!$B$2=1,Dados!U$130*Dados!U30,Dados!U$130*Dados!U62)</f>
        <v>0</v>
      </c>
      <c r="V159" s="15">
        <f>IF(BI!$B$2=1,Dados!V$130*Dados!V30,Dados!V$130*Dados!V62)</f>
        <v>0</v>
      </c>
      <c r="W159" s="15">
        <f>IF(BI!$B$2=1,Dados!W$130*Dados!W30,Dados!W$130*Dados!W62)</f>
        <v>0</v>
      </c>
      <c r="X159" s="15">
        <f>IF(BI!$B$2=1,Dados!X$130*Dados!X30,Dados!X$130*Dados!X62)</f>
        <v>0</v>
      </c>
      <c r="Y159" s="15">
        <f>IF(BI!$B$2=1,Dados!Y$130*Dados!Y30,Dados!Y$130*Dados!Y62)</f>
        <v>0</v>
      </c>
      <c r="Z159" s="15">
        <f>IF(BI!$B$2=1,Dados!Z$130*Dados!Z30,Dados!Z$130*Dados!Z62)</f>
        <v>0</v>
      </c>
      <c r="AA159" s="15">
        <f>IF(BI!$B$2=1,Dados!AA$130*Dados!AA30,Dados!AA$130*Dados!AA62)</f>
        <v>0</v>
      </c>
      <c r="AB159" s="15">
        <f>IF(BI!$B$2=1,Dados!AB$130*Dados!AB30,Dados!AB$130*Dados!AB62)</f>
        <v>0</v>
      </c>
      <c r="AC159" s="15">
        <f>IF(BI!$B$2=1,Dados!AC$130*Dados!AC30,Dados!AC$130*Dados!AC62)</f>
        <v>0</v>
      </c>
      <c r="AD159" s="15">
        <f>IF(BI!$B$2=1,Dados!AD$130*Dados!AD30,Dados!AD$130*Dados!AD62)</f>
        <v>0</v>
      </c>
      <c r="AE159" s="15">
        <f>IF(BI!$B$2=1,Dados!AE$130*Dados!AE30,Dados!AE$130*Dados!AE62)</f>
        <v>0</v>
      </c>
      <c r="AF159" s="15">
        <f>IF(BI!$B$2=1,Dados!AF$130*Dados!AF30,Dados!AF$130*Dados!AF62)</f>
        <v>0</v>
      </c>
      <c r="AG159" s="15">
        <f>IF(BI!$B$2=1,Dados!AG$130*Dados!AG30,Dados!AG$130*Dados!AG62)</f>
        <v>0</v>
      </c>
      <c r="AH159" s="15">
        <f>IF(BI!$B$2=1,Dados!AH$130*Dados!AH30,Dados!AH$130*Dados!AH62)</f>
        <v>0</v>
      </c>
      <c r="AI159" s="15">
        <f>IF(BI!$B$2=1,Dados!AI$130*Dados!AI30,Dados!AI$130*Dados!AI62)</f>
        <v>0</v>
      </c>
      <c r="AJ159" s="15">
        <f>IF(BI!$B$2=1,Dados!AJ$130*Dados!AJ30,Dados!AJ$130*Dados!AJ62)</f>
        <v>0</v>
      </c>
      <c r="AK159" s="15">
        <f>IF(BI!$B$2=1,Dados!AK$130*Dados!AK30,Dados!AK$130*Dados!AK62)</f>
        <v>0</v>
      </c>
      <c r="AL159" s="15">
        <f>IF(BI!$B$2=1,Dados!AL$130*Dados!AL30,Dados!AL$130*Dados!AL62)</f>
        <v>0</v>
      </c>
      <c r="AM159" s="15">
        <f>IF(BI!$B$2=1,Dados!AM$130*Dados!AM30,Dados!AM$130*Dados!AM62)</f>
        <v>0</v>
      </c>
      <c r="AN159" s="15">
        <f>IF(BI!$B$2=1,Dados!AN$130*Dados!AN30,Dados!AN$130*Dados!AN62)</f>
        <v>0</v>
      </c>
      <c r="AO159" s="15">
        <f>IF(BI!$B$2=1,Dados!AO$130*Dados!AO30,Dados!AO$130*Dados!AO62)</f>
        <v>0</v>
      </c>
      <c r="AP159" s="15">
        <f>IF(BI!$B$2=1,Dados!AP$130*Dados!AP30,Dados!AP$130*Dados!AP62)</f>
        <v>0</v>
      </c>
      <c r="AQ159" s="15">
        <f>IF(BI!$B$2=1,Dados!AQ$130*Dados!AQ30,Dados!AQ$130*Dados!AQ62)</f>
        <v>0</v>
      </c>
      <c r="AR159" s="15">
        <f>IF(BI!$B$2=1,Dados!AR$130*Dados!AR30,Dados!AR$130*Dados!AR62)</f>
        <v>0</v>
      </c>
      <c r="AS159" s="15">
        <f>IF(BI!$B$2=1,Dados!AS$130*Dados!AS30,Dados!AS$130*Dados!AS62)</f>
        <v>0</v>
      </c>
      <c r="AT159" s="15">
        <f>IF(BI!$B$2=1,Dados!AT$130*Dados!AT30,Dados!AT$130*Dados!AT62)</f>
        <v>0</v>
      </c>
      <c r="AU159" s="15">
        <f>IF(BI!$B$2=1,Dados!AU$130*Dados!AU30,Dados!AU$130*Dados!AU62)</f>
        <v>0</v>
      </c>
      <c r="AV159" s="15">
        <f>IF(BI!$B$2=1,Dados!AV$130*Dados!AV30,Dados!AV$130*Dados!AV62)</f>
        <v>0</v>
      </c>
      <c r="AW159" s="15">
        <f>IF(BI!$B$2=1,Dados!AW$130*Dados!AW30,Dados!AW$130*Dados!AW62)</f>
        <v>0</v>
      </c>
      <c r="AX159" s="15">
        <f>IF(BI!$B$2=1,Dados!AX$130*Dados!AX30,Dados!AX$130*Dados!AX62)</f>
        <v>0</v>
      </c>
      <c r="AY159" s="15">
        <f>IF(BI!$B$2=1,Dados!AY$130*Dados!AY30,Dados!AY$130*Dados!AY62)</f>
        <v>0</v>
      </c>
      <c r="AZ159" s="15">
        <f>IF(BI!$B$2=1,Dados!AZ$130*Dados!AZ30,Dados!AZ$130*Dados!AZ62)</f>
        <v>0</v>
      </c>
      <c r="BA159" s="15">
        <f>IF(BI!$B$2=1,Dados!BA$130*Dados!BA30,Dados!BA$130*Dados!BA62)</f>
        <v>0</v>
      </c>
      <c r="BB159" s="15">
        <f>IF(BI!$B$2=1,Dados!BB$130*Dados!BB30,Dados!BB$130*Dados!BB62)</f>
        <v>0</v>
      </c>
      <c r="BC159" s="15">
        <f>IF(BI!$B$2=1,Dados!BC$130*Dados!BC30,Dados!BC$130*Dados!BC62)</f>
        <v>0</v>
      </c>
      <c r="BD159" s="15">
        <f>IF(BI!$B$2=1,Dados!BD$130*Dados!BD30,Dados!BD$130*Dados!BD62)</f>
        <v>0</v>
      </c>
      <c r="BF159" s="15">
        <f>SUMIFS(Produção!AG:AG,Produção!$A:$A,"&gt;="&amp;BF33,Produção!$A:$A,"&lt;="&amp;EOMONTH($BF33,0))</f>
        <v>0</v>
      </c>
      <c r="BG159" s="15">
        <f>SUMIFS(Produção!AG:AG,Produção!$A:$A,"&gt;="&amp;BG33,Produção!$A:$A,"&lt;="&amp;EOMONTH($BG33,0))</f>
        <v>0</v>
      </c>
      <c r="BH159" s="15">
        <f>SUMIFS(Produção!AG:AG,Produção!$A:$A,"&gt;="&amp;BH33,Produção!$A:$A,"&lt;="&amp;EOMONTH($BH33,0))</f>
        <v>0</v>
      </c>
      <c r="BI159" s="15">
        <f>SUMIFS(Produção!AG:AG,Produção!$A:$A,"&gt;="&amp;BI33,Produção!$A:$A,"&lt;="&amp;EOMONTH($BI33,0))</f>
        <v>0</v>
      </c>
      <c r="BJ159" s="15">
        <f>SUMIFS(Produção!AG:AG,Produção!$A:$A,"&gt;="&amp;BJ33,Produção!$A:$A,"&lt;="&amp;EOMONTH($BJ33,0))</f>
        <v>0</v>
      </c>
      <c r="BK159" s="15">
        <f>SUMIFS(Produção!AG:AG,Produção!$A:$A,"&gt;="&amp;BK33,Produção!$A:$A,"&lt;="&amp;EOMONTH($BK33,0))</f>
        <v>0</v>
      </c>
      <c r="BL159" s="15">
        <f>SUMIFS(Produção!AG:AG,Produção!$A:$A,"&gt;="&amp;BL33,Produção!$A:$A,"&lt;="&amp;EOMONTH($BL33,0))</f>
        <v>0</v>
      </c>
      <c r="BM159" s="15">
        <f>SUMIFS(Produção!AG:AG,Produção!$A:$A,"&gt;="&amp;BM33,Produção!$A:$A,"&lt;="&amp;EOMONTH($BM33,0))</f>
        <v>0</v>
      </c>
      <c r="BN159" s="15">
        <f>SUMIFS(Produção!AG:AG,Produção!$A:$A,"&gt;="&amp;BN33,Produção!$A:$A,"&lt;="&amp;EOMONTH($BN33,0))</f>
        <v>0</v>
      </c>
      <c r="BO159" s="15">
        <f>SUMIFS(Produção!AG:AG,Produção!$A:$A,"&gt;="&amp;BO33,Produção!$A:$A,"&lt;="&amp;EOMONTH($BO33,0))</f>
        <v>0</v>
      </c>
      <c r="BP159" s="15">
        <f>SUMIFS(Produção!AG:AG,Produção!$A:$A,"&gt;="&amp;BP33,Produção!$A:$A,"&lt;="&amp;EOMONTH($BP33,0))</f>
        <v>0</v>
      </c>
      <c r="BQ159" s="15">
        <f>SUMIFS(Produção!AG:AG,Produção!$A:$A,"&gt;="&amp;BQ33,Produção!$A:$A,"&lt;="&amp;EOMONTH($BQ33,0))</f>
        <v>0</v>
      </c>
    </row>
    <row r="160" spans="1:69" outlineLevel="1" x14ac:dyDescent="0.15">
      <c r="A160" s="12" t="s">
        <v>113</v>
      </c>
      <c r="B160" s="14" t="str">
        <f>OvoTotal!AM2</f>
        <v>AAA 1 001</v>
      </c>
      <c r="C160" s="15">
        <f>IF(BI!$B$2=1,Dados!C$130*Dados!C31,Dados!C$130*Dados!C63)</f>
        <v>0</v>
      </c>
      <c r="D160" s="15">
        <f>IF(BI!$B$2=1,Dados!D$130*Dados!D31,Dados!D$130*Dados!D63)</f>
        <v>0</v>
      </c>
      <c r="E160" s="15">
        <f>IF(BI!$B$2=1,Dados!E$130*Dados!E31,Dados!E$130*Dados!E63)</f>
        <v>0</v>
      </c>
      <c r="F160" s="15">
        <f>IF(BI!$B$2=1,Dados!F$130*Dados!F31,Dados!F$130*Dados!F63)</f>
        <v>0</v>
      </c>
      <c r="G160" s="15">
        <f>IF(BI!$B$2=1,Dados!G$130*Dados!G31,Dados!G$130*Dados!G63)</f>
        <v>0</v>
      </c>
      <c r="H160" s="15">
        <f>IF(BI!$B$2=1,Dados!H$130*Dados!H31,Dados!H$130*Dados!H63)</f>
        <v>0</v>
      </c>
      <c r="I160" s="15">
        <f>IF(BI!$B$2=1,Dados!I$130*Dados!I31,Dados!I$130*Dados!I63)</f>
        <v>0</v>
      </c>
      <c r="J160" s="15">
        <f>IF(BI!$B$2=1,Dados!J$130*Dados!J31,Dados!J$130*Dados!J63)</f>
        <v>0</v>
      </c>
      <c r="K160" s="15">
        <f>IF(BI!$B$2=1,Dados!K$130*Dados!K31,Dados!K$130*Dados!K63)</f>
        <v>0</v>
      </c>
      <c r="L160" s="15">
        <f>IF(BI!$B$2=1,Dados!L$130*Dados!L31,Dados!L$130*Dados!L63)</f>
        <v>0</v>
      </c>
      <c r="M160" s="15">
        <f>IF(BI!$B$2=1,Dados!M$130*Dados!M31,Dados!M$130*Dados!M63)</f>
        <v>0</v>
      </c>
      <c r="N160" s="15">
        <f>IF(BI!$B$2=1,Dados!N$130*Dados!N31,Dados!N$130*Dados!N63)</f>
        <v>0</v>
      </c>
      <c r="O160" s="15">
        <f>IF(BI!$B$2=1,Dados!O$130*Dados!O31,Dados!O$130*Dados!O63)</f>
        <v>0</v>
      </c>
      <c r="P160" s="15">
        <f>IF(BI!$B$2=1,Dados!P$130*Dados!P31,Dados!P$130*Dados!P63)</f>
        <v>0</v>
      </c>
      <c r="Q160" s="15">
        <f>IF(BI!$B$2=1,Dados!Q$130*Dados!Q31,Dados!Q$130*Dados!Q63)</f>
        <v>0</v>
      </c>
      <c r="R160" s="15">
        <f>IF(BI!$B$2=1,Dados!R$130*Dados!R31,Dados!R$130*Dados!R63)</f>
        <v>0</v>
      </c>
      <c r="S160" s="15">
        <f>IF(BI!$B$2=1,Dados!S$130*Dados!S31,Dados!S$130*Dados!S63)</f>
        <v>0</v>
      </c>
      <c r="T160" s="15">
        <f>IF(BI!$B$2=1,Dados!T$130*Dados!T31,Dados!T$130*Dados!T63)</f>
        <v>0</v>
      </c>
      <c r="U160" s="15">
        <f>IF(BI!$B$2=1,Dados!U$130*Dados!U31,Dados!U$130*Dados!U63)</f>
        <v>0</v>
      </c>
      <c r="V160" s="15">
        <f>IF(BI!$B$2=1,Dados!V$130*Dados!V31,Dados!V$130*Dados!V63)</f>
        <v>0</v>
      </c>
      <c r="W160" s="15">
        <f>IF(BI!$B$2=1,Dados!W$130*Dados!W31,Dados!W$130*Dados!W63)</f>
        <v>0</v>
      </c>
      <c r="X160" s="15">
        <f>IF(BI!$B$2=1,Dados!X$130*Dados!X31,Dados!X$130*Dados!X63)</f>
        <v>0</v>
      </c>
      <c r="Y160" s="15">
        <f>IF(BI!$B$2=1,Dados!Y$130*Dados!Y31,Dados!Y$130*Dados!Y63)</f>
        <v>0</v>
      </c>
      <c r="Z160" s="15">
        <f>IF(BI!$B$2=1,Dados!Z$130*Dados!Z31,Dados!Z$130*Dados!Z63)</f>
        <v>0</v>
      </c>
      <c r="AA160" s="15">
        <f>IF(BI!$B$2=1,Dados!AA$130*Dados!AA31,Dados!AA$130*Dados!AA63)</f>
        <v>0</v>
      </c>
      <c r="AB160" s="15">
        <f>IF(BI!$B$2=1,Dados!AB$130*Dados!AB31,Dados!AB$130*Dados!AB63)</f>
        <v>0</v>
      </c>
      <c r="AC160" s="15">
        <f>IF(BI!$B$2=1,Dados!AC$130*Dados!AC31,Dados!AC$130*Dados!AC63)</f>
        <v>0</v>
      </c>
      <c r="AD160" s="15">
        <f>IF(BI!$B$2=1,Dados!AD$130*Dados!AD31,Dados!AD$130*Dados!AD63)</f>
        <v>0</v>
      </c>
      <c r="AE160" s="15">
        <f>IF(BI!$B$2=1,Dados!AE$130*Dados!AE31,Dados!AE$130*Dados!AE63)</f>
        <v>0</v>
      </c>
      <c r="AF160" s="15">
        <f>IF(BI!$B$2=1,Dados!AF$130*Dados!AF31,Dados!AF$130*Dados!AF63)</f>
        <v>0</v>
      </c>
      <c r="AG160" s="15">
        <f>IF(BI!$B$2=1,Dados!AG$130*Dados!AG31,Dados!AG$130*Dados!AG63)</f>
        <v>0</v>
      </c>
      <c r="AH160" s="15">
        <f>IF(BI!$B$2=1,Dados!AH$130*Dados!AH31,Dados!AH$130*Dados!AH63)</f>
        <v>0</v>
      </c>
      <c r="AI160" s="15">
        <f>IF(BI!$B$2=1,Dados!AI$130*Dados!AI31,Dados!AI$130*Dados!AI63)</f>
        <v>0</v>
      </c>
      <c r="AJ160" s="15">
        <f>IF(BI!$B$2=1,Dados!AJ$130*Dados!AJ31,Dados!AJ$130*Dados!AJ63)</f>
        <v>0</v>
      </c>
      <c r="AK160" s="15">
        <f>IF(BI!$B$2=1,Dados!AK$130*Dados!AK31,Dados!AK$130*Dados!AK63)</f>
        <v>0</v>
      </c>
      <c r="AL160" s="15">
        <f>IF(BI!$B$2=1,Dados!AL$130*Dados!AL31,Dados!AL$130*Dados!AL63)</f>
        <v>0</v>
      </c>
      <c r="AM160" s="15">
        <f>IF(BI!$B$2=1,Dados!AM$130*Dados!AM31,Dados!AM$130*Dados!AM63)</f>
        <v>0</v>
      </c>
      <c r="AN160" s="15">
        <f>IF(BI!$B$2=1,Dados!AN$130*Dados!AN31,Dados!AN$130*Dados!AN63)</f>
        <v>0</v>
      </c>
      <c r="AO160" s="15">
        <f>IF(BI!$B$2=1,Dados!AO$130*Dados!AO31,Dados!AO$130*Dados!AO63)</f>
        <v>0</v>
      </c>
      <c r="AP160" s="15">
        <f>IF(BI!$B$2=1,Dados!AP$130*Dados!AP31,Dados!AP$130*Dados!AP63)</f>
        <v>0</v>
      </c>
      <c r="AQ160" s="15">
        <f>IF(BI!$B$2=1,Dados!AQ$130*Dados!AQ31,Dados!AQ$130*Dados!AQ63)</f>
        <v>0</v>
      </c>
      <c r="AR160" s="15">
        <f>IF(BI!$B$2=1,Dados!AR$130*Dados!AR31,Dados!AR$130*Dados!AR63)</f>
        <v>0</v>
      </c>
      <c r="AS160" s="15">
        <f>IF(BI!$B$2=1,Dados!AS$130*Dados!AS31,Dados!AS$130*Dados!AS63)</f>
        <v>0</v>
      </c>
      <c r="AT160" s="15">
        <f>IF(BI!$B$2=1,Dados!AT$130*Dados!AT31,Dados!AT$130*Dados!AT63)</f>
        <v>0</v>
      </c>
      <c r="AU160" s="15">
        <f>IF(BI!$B$2=1,Dados!AU$130*Dados!AU31,Dados!AU$130*Dados!AU63)</f>
        <v>0</v>
      </c>
      <c r="AV160" s="15">
        <f>IF(BI!$B$2=1,Dados!AV$130*Dados!AV31,Dados!AV$130*Dados!AV63)</f>
        <v>0</v>
      </c>
      <c r="AW160" s="15">
        <f>IF(BI!$B$2=1,Dados!AW$130*Dados!AW31,Dados!AW$130*Dados!AW63)</f>
        <v>0</v>
      </c>
      <c r="AX160" s="15">
        <f>IF(BI!$B$2=1,Dados!AX$130*Dados!AX31,Dados!AX$130*Dados!AX63)</f>
        <v>0</v>
      </c>
      <c r="AY160" s="15">
        <f>IF(BI!$B$2=1,Dados!AY$130*Dados!AY31,Dados!AY$130*Dados!AY63)</f>
        <v>0</v>
      </c>
      <c r="AZ160" s="15">
        <f>IF(BI!$B$2=1,Dados!AZ$130*Dados!AZ31,Dados!AZ$130*Dados!AZ63)</f>
        <v>0</v>
      </c>
      <c r="BA160" s="15">
        <f>IF(BI!$B$2=1,Dados!BA$130*Dados!BA31,Dados!BA$130*Dados!BA63)</f>
        <v>0</v>
      </c>
      <c r="BB160" s="15">
        <f>IF(BI!$B$2=1,Dados!BB$130*Dados!BB31,Dados!BB$130*Dados!BB63)</f>
        <v>0</v>
      </c>
      <c r="BC160" s="15">
        <f>IF(BI!$B$2=1,Dados!BC$130*Dados!BC31,Dados!BC$130*Dados!BC63)</f>
        <v>0</v>
      </c>
      <c r="BD160" s="15">
        <f>IF(BI!$B$2=1,Dados!BD$130*Dados!BD31,Dados!BD$130*Dados!BD63)</f>
        <v>0</v>
      </c>
      <c r="BF160" s="15">
        <f>SUMIFS(Produção!AH:AH,Produção!$A:$A,"&gt;="&amp;BF33,Produção!$A:$A,"&lt;="&amp;EOMONTH($BF33,0))</f>
        <v>0</v>
      </c>
      <c r="BG160" s="15">
        <f>SUMIFS(Produção!AH:AH,Produção!$A:$A,"&gt;="&amp;BG33,Produção!$A:$A,"&lt;="&amp;EOMONTH($BG33,0))</f>
        <v>0</v>
      </c>
      <c r="BH160" s="15">
        <f>SUMIFS(Produção!AH:AH,Produção!$A:$A,"&gt;="&amp;BH33,Produção!$A:$A,"&lt;="&amp;EOMONTH($BH33,0))</f>
        <v>0</v>
      </c>
      <c r="BI160" s="15">
        <f>SUMIFS(Produção!AH:AH,Produção!$A:$A,"&gt;="&amp;BI33,Produção!$A:$A,"&lt;="&amp;EOMONTH($BI33,0))</f>
        <v>0</v>
      </c>
      <c r="BJ160" s="15">
        <f>SUMIFS(Produção!AH:AH,Produção!$A:$A,"&gt;="&amp;BJ33,Produção!$A:$A,"&lt;="&amp;EOMONTH($BJ33,0))</f>
        <v>0</v>
      </c>
      <c r="BK160" s="15">
        <f>SUMIFS(Produção!AH:AH,Produção!$A:$A,"&gt;="&amp;BK33,Produção!$A:$A,"&lt;="&amp;EOMONTH($BK33,0))</f>
        <v>0</v>
      </c>
      <c r="BL160" s="15">
        <f>SUMIFS(Produção!AH:AH,Produção!$A:$A,"&gt;="&amp;BL33,Produção!$A:$A,"&lt;="&amp;EOMONTH($BL33,0))</f>
        <v>0</v>
      </c>
      <c r="BM160" s="15">
        <f>SUMIFS(Produção!AH:AH,Produção!$A:$A,"&gt;="&amp;BM33,Produção!$A:$A,"&lt;="&amp;EOMONTH($BM33,0))</f>
        <v>0</v>
      </c>
      <c r="BN160" s="15">
        <f>SUMIFS(Produção!AH:AH,Produção!$A:$A,"&gt;="&amp;BN33,Produção!$A:$A,"&lt;="&amp;EOMONTH($BN33,0))</f>
        <v>0</v>
      </c>
      <c r="BO160" s="15">
        <f>SUMIFS(Produção!AH:AH,Produção!$A:$A,"&gt;="&amp;BO33,Produção!$A:$A,"&lt;="&amp;EOMONTH($BO33,0))</f>
        <v>0</v>
      </c>
      <c r="BP160" s="15">
        <f>SUMIFS(Produção!AH:AH,Produção!$A:$A,"&gt;="&amp;BP33,Produção!$A:$A,"&lt;="&amp;EOMONTH($BP33,0))</f>
        <v>0</v>
      </c>
      <c r="BQ160" s="15">
        <f>SUMIFS(Produção!AH:AH,Produção!$A:$A,"&gt;="&amp;BQ33,Produção!$A:$A,"&lt;="&amp;EOMONTH($BQ33,0))</f>
        <v>0</v>
      </c>
    </row>
    <row r="161" spans="1:69" outlineLevel="1" x14ac:dyDescent="0.15">
      <c r="A161" s="12" t="s">
        <v>113</v>
      </c>
      <c r="B161" s="14" t="str">
        <f>OvoTotal!AN2</f>
        <v>AAA 1 001</v>
      </c>
      <c r="C161" s="15">
        <f>IF(BI!$B$2=1,Dados!C$130*Dados!C32,Dados!C$130*Dados!C64)</f>
        <v>0</v>
      </c>
      <c r="D161" s="15">
        <f>IF(BI!$B$2=1,Dados!D$130*Dados!D32,Dados!D$130*Dados!D64)</f>
        <v>0</v>
      </c>
      <c r="E161" s="15">
        <f>IF(BI!$B$2=1,Dados!E$130*Dados!E32,Dados!E$130*Dados!E64)</f>
        <v>0</v>
      </c>
      <c r="F161" s="15">
        <f>IF(BI!$B$2=1,Dados!F$130*Dados!F32,Dados!F$130*Dados!F64)</f>
        <v>0</v>
      </c>
      <c r="G161" s="15">
        <f>IF(BI!$B$2=1,Dados!G$130*Dados!G32,Dados!G$130*Dados!G64)</f>
        <v>0</v>
      </c>
      <c r="H161" s="15">
        <f>IF(BI!$B$2=1,Dados!H$130*Dados!H32,Dados!H$130*Dados!H64)</f>
        <v>0</v>
      </c>
      <c r="I161" s="15">
        <f>IF(BI!$B$2=1,Dados!I$130*Dados!I32,Dados!I$130*Dados!I64)</f>
        <v>0</v>
      </c>
      <c r="J161" s="15">
        <f>IF(BI!$B$2=1,Dados!J$130*Dados!J32,Dados!J$130*Dados!J64)</f>
        <v>0</v>
      </c>
      <c r="K161" s="15">
        <f>IF(BI!$B$2=1,Dados!K$130*Dados!K32,Dados!K$130*Dados!K64)</f>
        <v>0</v>
      </c>
      <c r="L161" s="15">
        <f>IF(BI!$B$2=1,Dados!L$130*Dados!L32,Dados!L$130*Dados!L64)</f>
        <v>0</v>
      </c>
      <c r="M161" s="15">
        <f>IF(BI!$B$2=1,Dados!M$130*Dados!M32,Dados!M$130*Dados!M64)</f>
        <v>0</v>
      </c>
      <c r="N161" s="15">
        <f>IF(BI!$B$2=1,Dados!N$130*Dados!N32,Dados!N$130*Dados!N64)</f>
        <v>0</v>
      </c>
      <c r="O161" s="15">
        <f>IF(BI!$B$2=1,Dados!O$130*Dados!O32,Dados!O$130*Dados!O64)</f>
        <v>0</v>
      </c>
      <c r="P161" s="15">
        <f>IF(BI!$B$2=1,Dados!P$130*Dados!P32,Dados!P$130*Dados!P64)</f>
        <v>0</v>
      </c>
      <c r="Q161" s="15">
        <f>IF(BI!$B$2=1,Dados!Q$130*Dados!Q32,Dados!Q$130*Dados!Q64)</f>
        <v>0</v>
      </c>
      <c r="R161" s="15">
        <f>IF(BI!$B$2=1,Dados!R$130*Dados!R32,Dados!R$130*Dados!R64)</f>
        <v>0</v>
      </c>
      <c r="S161" s="15">
        <f>IF(BI!$B$2=1,Dados!S$130*Dados!S32,Dados!S$130*Dados!S64)</f>
        <v>0</v>
      </c>
      <c r="T161" s="15">
        <f>IF(BI!$B$2=1,Dados!T$130*Dados!T32,Dados!T$130*Dados!T64)</f>
        <v>0</v>
      </c>
      <c r="U161" s="15">
        <f>IF(BI!$B$2=1,Dados!U$130*Dados!U32,Dados!U$130*Dados!U64)</f>
        <v>0</v>
      </c>
      <c r="V161" s="15">
        <f>IF(BI!$B$2=1,Dados!V$130*Dados!V32,Dados!V$130*Dados!V64)</f>
        <v>0</v>
      </c>
      <c r="W161" s="15">
        <f>IF(BI!$B$2=1,Dados!W$130*Dados!W32,Dados!W$130*Dados!W64)</f>
        <v>0</v>
      </c>
      <c r="X161" s="15">
        <f>IF(BI!$B$2=1,Dados!X$130*Dados!X32,Dados!X$130*Dados!X64)</f>
        <v>0</v>
      </c>
      <c r="Y161" s="15">
        <f>IF(BI!$B$2=1,Dados!Y$130*Dados!Y32,Dados!Y$130*Dados!Y64)</f>
        <v>0</v>
      </c>
      <c r="Z161" s="15">
        <f>IF(BI!$B$2=1,Dados!Z$130*Dados!Z32,Dados!Z$130*Dados!Z64)</f>
        <v>0</v>
      </c>
      <c r="AA161" s="15">
        <f>IF(BI!$B$2=1,Dados!AA$130*Dados!AA32,Dados!AA$130*Dados!AA64)</f>
        <v>0</v>
      </c>
      <c r="AB161" s="15">
        <f>IF(BI!$B$2=1,Dados!AB$130*Dados!AB32,Dados!AB$130*Dados!AB64)</f>
        <v>0</v>
      </c>
      <c r="AC161" s="15">
        <f>IF(BI!$B$2=1,Dados!AC$130*Dados!AC32,Dados!AC$130*Dados!AC64)</f>
        <v>0</v>
      </c>
      <c r="AD161" s="15">
        <f>IF(BI!$B$2=1,Dados!AD$130*Dados!AD32,Dados!AD$130*Dados!AD64)</f>
        <v>0</v>
      </c>
      <c r="AE161" s="15">
        <f>IF(BI!$B$2=1,Dados!AE$130*Dados!AE32,Dados!AE$130*Dados!AE64)</f>
        <v>0</v>
      </c>
      <c r="AF161" s="15">
        <f>IF(BI!$B$2=1,Dados!AF$130*Dados!AF32,Dados!AF$130*Dados!AF64)</f>
        <v>0</v>
      </c>
      <c r="AG161" s="15">
        <f>IF(BI!$B$2=1,Dados!AG$130*Dados!AG32,Dados!AG$130*Dados!AG64)</f>
        <v>0</v>
      </c>
      <c r="AH161" s="15">
        <f>IF(BI!$B$2=1,Dados!AH$130*Dados!AH32,Dados!AH$130*Dados!AH64)</f>
        <v>0</v>
      </c>
      <c r="AI161" s="15">
        <f>IF(BI!$B$2=1,Dados!AI$130*Dados!AI32,Dados!AI$130*Dados!AI64)</f>
        <v>0</v>
      </c>
      <c r="AJ161" s="15">
        <f>IF(BI!$B$2=1,Dados!AJ$130*Dados!AJ32,Dados!AJ$130*Dados!AJ64)</f>
        <v>0</v>
      </c>
      <c r="AK161" s="15">
        <f>IF(BI!$B$2=1,Dados!AK$130*Dados!AK32,Dados!AK$130*Dados!AK64)</f>
        <v>0</v>
      </c>
      <c r="AL161" s="15">
        <f>IF(BI!$B$2=1,Dados!AL$130*Dados!AL32,Dados!AL$130*Dados!AL64)</f>
        <v>0</v>
      </c>
      <c r="AM161" s="15">
        <f>IF(BI!$B$2=1,Dados!AM$130*Dados!AM32,Dados!AM$130*Dados!AM64)</f>
        <v>0</v>
      </c>
      <c r="AN161" s="15">
        <f>IF(BI!$B$2=1,Dados!AN$130*Dados!AN32,Dados!AN$130*Dados!AN64)</f>
        <v>0</v>
      </c>
      <c r="AO161" s="15">
        <f>IF(BI!$B$2=1,Dados!AO$130*Dados!AO32,Dados!AO$130*Dados!AO64)</f>
        <v>0</v>
      </c>
      <c r="AP161" s="15">
        <f>IF(BI!$B$2=1,Dados!AP$130*Dados!AP32,Dados!AP$130*Dados!AP64)</f>
        <v>0</v>
      </c>
      <c r="AQ161" s="15">
        <f>IF(BI!$B$2=1,Dados!AQ$130*Dados!AQ32,Dados!AQ$130*Dados!AQ64)</f>
        <v>0</v>
      </c>
      <c r="AR161" s="15">
        <f>IF(BI!$B$2=1,Dados!AR$130*Dados!AR32,Dados!AR$130*Dados!AR64)</f>
        <v>0</v>
      </c>
      <c r="AS161" s="15">
        <f>IF(BI!$B$2=1,Dados!AS$130*Dados!AS32,Dados!AS$130*Dados!AS64)</f>
        <v>0</v>
      </c>
      <c r="AT161" s="15">
        <f>IF(BI!$B$2=1,Dados!AT$130*Dados!AT32,Dados!AT$130*Dados!AT64)</f>
        <v>0</v>
      </c>
      <c r="AU161" s="15">
        <f>IF(BI!$B$2=1,Dados!AU$130*Dados!AU32,Dados!AU$130*Dados!AU64)</f>
        <v>0</v>
      </c>
      <c r="AV161" s="15">
        <f>IF(BI!$B$2=1,Dados!AV$130*Dados!AV32,Dados!AV$130*Dados!AV64)</f>
        <v>0</v>
      </c>
      <c r="AW161" s="15">
        <f>IF(BI!$B$2=1,Dados!AW$130*Dados!AW32,Dados!AW$130*Dados!AW64)</f>
        <v>0</v>
      </c>
      <c r="AX161" s="15">
        <f>IF(BI!$B$2=1,Dados!AX$130*Dados!AX32,Dados!AX$130*Dados!AX64)</f>
        <v>0</v>
      </c>
      <c r="AY161" s="15">
        <f>IF(BI!$B$2=1,Dados!AY$130*Dados!AY32,Dados!AY$130*Dados!AY64)</f>
        <v>0</v>
      </c>
      <c r="AZ161" s="15">
        <f>IF(BI!$B$2=1,Dados!AZ$130*Dados!AZ32,Dados!AZ$130*Dados!AZ64)</f>
        <v>0</v>
      </c>
      <c r="BA161" s="15">
        <f>IF(BI!$B$2=1,Dados!BA$130*Dados!BA32,Dados!BA$130*Dados!BA64)</f>
        <v>0</v>
      </c>
      <c r="BB161" s="15">
        <f>IF(BI!$B$2=1,Dados!BB$130*Dados!BB32,Dados!BB$130*Dados!BB64)</f>
        <v>0</v>
      </c>
      <c r="BC161" s="15">
        <f>IF(BI!$B$2=1,Dados!BC$130*Dados!BC32,Dados!BC$130*Dados!BC64)</f>
        <v>0</v>
      </c>
      <c r="BD161" s="15">
        <f>IF(BI!$B$2=1,Dados!BD$130*Dados!BD32,Dados!BD$130*Dados!BD64)</f>
        <v>0</v>
      </c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</row>
    <row r="162" spans="1:69" x14ac:dyDescent="0.15">
      <c r="A162" s="12" t="s">
        <v>113</v>
      </c>
    </row>
    <row r="163" spans="1:69" outlineLevel="1" x14ac:dyDescent="0.15">
      <c r="A163" s="12" t="s">
        <v>123</v>
      </c>
      <c r="B163" s="14" t="str">
        <f>Produção!C2</f>
        <v>Valor Ovo</v>
      </c>
      <c r="C163" s="99">
        <f>DadoEntr!C3</f>
        <v>0.1535</v>
      </c>
      <c r="D163" s="99">
        <f>DadoEntr!C4</f>
        <v>0.1535</v>
      </c>
      <c r="E163" s="99">
        <f>DadoEntr!C5</f>
        <v>0.1535</v>
      </c>
      <c r="F163" s="99">
        <f>DadoEntr!C6</f>
        <v>0.1535</v>
      </c>
      <c r="G163" s="99">
        <f>DadoEntr!C7</f>
        <v>0.1535</v>
      </c>
      <c r="H163" s="99">
        <f>DadoEntr!C8</f>
        <v>0.1535</v>
      </c>
      <c r="I163" s="99">
        <f>DadoEntr!C9</f>
        <v>0.1535</v>
      </c>
      <c r="J163" s="99">
        <f>DadoEntr!C10</f>
        <v>0.1535</v>
      </c>
      <c r="K163" s="99">
        <f>DadoEntr!C11</f>
        <v>0.1535</v>
      </c>
      <c r="L163" s="99">
        <f>DadoEntr!C12</f>
        <v>0.1535</v>
      </c>
      <c r="M163" s="99">
        <f>DadoEntr!C13</f>
        <v>0.1535</v>
      </c>
      <c r="N163" s="99">
        <f>DadoEntr!C14</f>
        <v>0.1535</v>
      </c>
      <c r="O163" s="99">
        <f>DadoEntr!C15</f>
        <v>0.1535</v>
      </c>
      <c r="P163" s="99">
        <f>DadoEntr!C16</f>
        <v>0.1535</v>
      </c>
      <c r="Q163" s="99">
        <f>DadoEntr!C17</f>
        <v>0.1535</v>
      </c>
      <c r="R163" s="99">
        <f>DadoEntr!C18</f>
        <v>0.1535</v>
      </c>
      <c r="S163" s="99">
        <f>DadoEntr!C19</f>
        <v>0.1535</v>
      </c>
      <c r="T163" s="99">
        <f>DadoEntr!C20</f>
        <v>0.1535</v>
      </c>
      <c r="U163" s="99">
        <f>DadoEntr!C21</f>
        <v>0.1535</v>
      </c>
      <c r="V163" s="99">
        <f>DadoEntr!C22</f>
        <v>0.1535</v>
      </c>
      <c r="W163" s="99">
        <f>DadoEntr!C23</f>
        <v>0.1535</v>
      </c>
      <c r="X163" s="99">
        <f>DadoEntr!C24</f>
        <v>0.1535</v>
      </c>
      <c r="Y163" s="99">
        <f>DadoEntr!C25</f>
        <v>0.1535</v>
      </c>
      <c r="Z163" s="99">
        <f>DadoEntr!C26</f>
        <v>0.1535</v>
      </c>
      <c r="AA163" s="99">
        <f>DadoEntr!C27</f>
        <v>0.1535</v>
      </c>
      <c r="AB163" s="99">
        <f>DadoEntr!C28</f>
        <v>0.1535</v>
      </c>
      <c r="AC163" s="99">
        <f>DadoEntr!C29</f>
        <v>0.1535</v>
      </c>
      <c r="AD163" s="99">
        <f>DadoEntr!C30</f>
        <v>0.1535</v>
      </c>
      <c r="AE163" s="99">
        <f>DadoEntr!C31</f>
        <v>0.1535</v>
      </c>
      <c r="AF163" s="99">
        <f>DadoEntr!C32</f>
        <v>0.1535</v>
      </c>
      <c r="AG163" s="99" t="str">
        <f>DadoEntr!C33</f>
        <v/>
      </c>
      <c r="AH163" s="99" t="str">
        <f>DadoEntr!C34</f>
        <v/>
      </c>
      <c r="AI163" s="99" t="str">
        <f>DadoEntr!C35</f>
        <v/>
      </c>
      <c r="AJ163" s="99" t="str">
        <f>DadoEntr!C36</f>
        <v/>
      </c>
      <c r="AK163" s="100" t="str">
        <f>DadoEntr!C37</f>
        <v/>
      </c>
      <c r="AL163" s="99" t="str">
        <f>DadoEntr!C38</f>
        <v/>
      </c>
      <c r="AM163" s="99" t="str">
        <f>DadoEntr!C39</f>
        <v/>
      </c>
      <c r="AN163" s="99" t="str">
        <f>DadoEntr!C40</f>
        <v/>
      </c>
      <c r="AO163" s="99" t="str">
        <f>DadoEntr!C41</f>
        <v/>
      </c>
      <c r="AP163" s="99" t="str">
        <f>DadoEntr!C42</f>
        <v/>
      </c>
      <c r="AQ163" s="100" t="str">
        <f>DadoEntr!C43</f>
        <v/>
      </c>
      <c r="AR163" s="99" t="str">
        <f>DadoEntr!C44</f>
        <v/>
      </c>
      <c r="AS163" s="99" t="str">
        <f>DadoEntr!C45</f>
        <v/>
      </c>
      <c r="AT163" s="99" t="str">
        <f>DadoEntr!C46</f>
        <v/>
      </c>
      <c r="AU163" s="99" t="str">
        <f>DadoEntr!C47</f>
        <v/>
      </c>
      <c r="AV163" s="99" t="str">
        <f>DadoEntr!C48</f>
        <v/>
      </c>
      <c r="AW163" s="99" t="str">
        <f>DadoEntr!C49</f>
        <v/>
      </c>
      <c r="AX163" s="99" t="str">
        <f>DadoEntr!C50</f>
        <v/>
      </c>
      <c r="AY163" s="99" t="str">
        <f>DadoEntr!C51</f>
        <v/>
      </c>
      <c r="AZ163" s="99" t="str">
        <f>DadoEntr!C52</f>
        <v/>
      </c>
      <c r="BA163" s="99" t="str">
        <f>DadoEntr!C53</f>
        <v/>
      </c>
      <c r="BB163" s="99" t="str">
        <f>DadoEntr!C54</f>
        <v/>
      </c>
      <c r="BC163" s="99" t="str">
        <f>DadoEntr!C55</f>
        <v/>
      </c>
      <c r="BD163" s="99" t="str">
        <f>DadoEntr!C56</f>
        <v/>
      </c>
    </row>
    <row r="164" spans="1:69" outlineLevel="1" x14ac:dyDescent="0.15">
      <c r="A164" s="12" t="s">
        <v>123</v>
      </c>
      <c r="B164" s="14" t="str">
        <f>OvoTotal!J2</f>
        <v>SJ F1 A 221 R</v>
      </c>
      <c r="C164" s="15">
        <f>IFERROR(IF(C98&gt;0,C98*C$163,""),"")</f>
        <v>18869.448</v>
      </c>
      <c r="D164" s="15">
        <f t="shared" ref="D164:BD164" si="2">IFERROR(IF(D98&gt;0,D98*D$163,""),"")</f>
        <v>38914.091999999997</v>
      </c>
      <c r="E164" s="15">
        <f t="shared" si="2"/>
        <v>35484.288</v>
      </c>
      <c r="F164" s="15">
        <f t="shared" si="2"/>
        <v>44281.68</v>
      </c>
      <c r="G164" s="15">
        <f t="shared" si="2"/>
        <v>37184.453999999998</v>
      </c>
      <c r="H164" s="15">
        <f t="shared" si="2"/>
        <v>38993.298000000003</v>
      </c>
      <c r="I164" s="15">
        <f t="shared" si="2"/>
        <v>36606.065999999999</v>
      </c>
      <c r="J164" s="15">
        <f t="shared" si="2"/>
        <v>38648.843999999997</v>
      </c>
      <c r="K164" s="15">
        <f t="shared" si="2"/>
        <v>37678.11</v>
      </c>
      <c r="L164" s="15">
        <f t="shared" si="2"/>
        <v>32483.363000000001</v>
      </c>
      <c r="M164" s="15">
        <f t="shared" si="2"/>
        <v>35351.663999999997</v>
      </c>
      <c r="N164" s="15">
        <f t="shared" si="2"/>
        <v>34506.186000000002</v>
      </c>
      <c r="O164" s="15">
        <f>IFERROR(IF(O98&gt;0,O98*O$163,""),"")</f>
        <v>33279.413999999997</v>
      </c>
      <c r="P164" s="15">
        <f t="shared" si="2"/>
        <v>32608.925999999999</v>
      </c>
      <c r="Q164" s="15">
        <f t="shared" si="2"/>
        <v>31267.95</v>
      </c>
      <c r="R164" s="15">
        <f t="shared" si="2"/>
        <v>30300.899999999998</v>
      </c>
      <c r="S164" s="15">
        <f t="shared" si="2"/>
        <v>28565.5825</v>
      </c>
      <c r="T164" s="15">
        <f t="shared" si="2"/>
        <v>27541.583999999999</v>
      </c>
      <c r="U164" s="15">
        <f t="shared" si="2"/>
        <v>27386.856</v>
      </c>
      <c r="V164" s="15">
        <f t="shared" si="2"/>
        <v>26510.063999999998</v>
      </c>
      <c r="W164" s="15">
        <f t="shared" si="2"/>
        <v>24872.525999999998</v>
      </c>
      <c r="X164" s="15">
        <f t="shared" si="2"/>
        <v>23002.896000000001</v>
      </c>
      <c r="Y164" s="15">
        <f t="shared" si="2"/>
        <v>22345.302</v>
      </c>
      <c r="Z164" s="15">
        <f t="shared" si="2"/>
        <v>20746.446</v>
      </c>
      <c r="AA164" s="15">
        <f t="shared" si="2"/>
        <v>19767.73</v>
      </c>
      <c r="AB164" s="15">
        <f t="shared" si="2"/>
        <v>18141.858</v>
      </c>
      <c r="AC164" s="15">
        <f t="shared" si="2"/>
        <v>17587.416000000001</v>
      </c>
      <c r="AD164" s="15">
        <f t="shared" si="2"/>
        <v>15550.163999999999</v>
      </c>
      <c r="AE164" s="15">
        <f t="shared" si="2"/>
        <v>14789.418</v>
      </c>
      <c r="AF164" s="15" t="str">
        <f t="shared" si="2"/>
        <v/>
      </c>
      <c r="AG164" s="15" t="str">
        <f t="shared" si="2"/>
        <v/>
      </c>
      <c r="AH164" s="15" t="str">
        <f t="shared" si="2"/>
        <v/>
      </c>
      <c r="AI164" s="15" t="str">
        <f t="shared" si="2"/>
        <v/>
      </c>
      <c r="AJ164" s="15" t="str">
        <f t="shared" si="2"/>
        <v/>
      </c>
      <c r="AK164" s="15" t="str">
        <f t="shared" si="2"/>
        <v/>
      </c>
      <c r="AL164" s="15" t="str">
        <f t="shared" si="2"/>
        <v/>
      </c>
      <c r="AM164" s="15" t="str">
        <f t="shared" si="2"/>
        <v/>
      </c>
      <c r="AN164" s="15" t="str">
        <f t="shared" si="2"/>
        <v/>
      </c>
      <c r="AO164" s="15" t="str">
        <f t="shared" si="2"/>
        <v/>
      </c>
      <c r="AP164" s="15" t="str">
        <f t="shared" si="2"/>
        <v/>
      </c>
      <c r="AQ164" s="15" t="str">
        <f t="shared" si="2"/>
        <v/>
      </c>
      <c r="AR164" s="15" t="str">
        <f t="shared" si="2"/>
        <v/>
      </c>
      <c r="AS164" s="15" t="str">
        <f t="shared" si="2"/>
        <v/>
      </c>
      <c r="AT164" s="15" t="str">
        <f t="shared" si="2"/>
        <v/>
      </c>
      <c r="AU164" s="15" t="str">
        <f t="shared" si="2"/>
        <v/>
      </c>
      <c r="AV164" s="15" t="str">
        <f t="shared" si="2"/>
        <v/>
      </c>
      <c r="AW164" s="15" t="str">
        <f t="shared" si="2"/>
        <v/>
      </c>
      <c r="AX164" s="15" t="str">
        <f t="shared" si="2"/>
        <v/>
      </c>
      <c r="AY164" s="15" t="str">
        <f t="shared" si="2"/>
        <v/>
      </c>
      <c r="AZ164" s="15" t="str">
        <f t="shared" si="2"/>
        <v/>
      </c>
      <c r="BA164" s="15" t="str">
        <f t="shared" si="2"/>
        <v/>
      </c>
      <c r="BB164" s="15" t="str">
        <f t="shared" si="2"/>
        <v/>
      </c>
      <c r="BC164" s="15" t="str">
        <f t="shared" si="2"/>
        <v/>
      </c>
      <c r="BD164" s="15" t="str">
        <f t="shared" si="2"/>
        <v/>
      </c>
    </row>
    <row r="165" spans="1:69" outlineLevel="1" x14ac:dyDescent="0.15">
      <c r="A165" s="12" t="s">
        <v>123</v>
      </c>
      <c r="B165" s="14" t="str">
        <f>OvoTotal!K2</f>
        <v>SJ F1 B 321 R</v>
      </c>
      <c r="C165" s="15">
        <f>IFERROR(IF(C99&gt;0,C99*C$163,""),"")</f>
        <v>20541.984</v>
      </c>
      <c r="D165" s="15">
        <f t="shared" ref="D165:BD165" si="3">IFERROR(IF(D99&gt;0,D99*D$163,""),"")</f>
        <v>37049.987999999998</v>
      </c>
      <c r="E165" s="15">
        <f t="shared" si="3"/>
        <v>35661.120000000003</v>
      </c>
      <c r="F165" s="15">
        <f t="shared" si="3"/>
        <v>43292.525999999998</v>
      </c>
      <c r="G165" s="15">
        <f t="shared" si="3"/>
        <v>34926.161999999997</v>
      </c>
      <c r="H165" s="15">
        <f t="shared" si="3"/>
        <v>38024.406000000003</v>
      </c>
      <c r="I165" s="15">
        <f t="shared" si="3"/>
        <v>37129.193999999996</v>
      </c>
      <c r="J165" s="15">
        <f t="shared" si="3"/>
        <v>38317.284</v>
      </c>
      <c r="K165" s="15">
        <f t="shared" si="3"/>
        <v>38064.93</v>
      </c>
      <c r="L165" s="15">
        <f t="shared" si="3"/>
        <v>32734.182000000001</v>
      </c>
      <c r="M165" s="15">
        <f t="shared" si="3"/>
        <v>35390.345999999998</v>
      </c>
      <c r="N165" s="15">
        <f t="shared" si="3"/>
        <v>34596.443999999996</v>
      </c>
      <c r="O165" s="15">
        <f t="shared" si="3"/>
        <v>36747.9</v>
      </c>
      <c r="P165" s="15">
        <f t="shared" si="3"/>
        <v>32608.925999999999</v>
      </c>
      <c r="Q165" s="15">
        <f t="shared" si="3"/>
        <v>31358.207999999999</v>
      </c>
      <c r="R165" s="15">
        <f t="shared" si="3"/>
        <v>30300.899999999998</v>
      </c>
      <c r="S165" s="15">
        <f t="shared" si="3"/>
        <v>28547.315999999999</v>
      </c>
      <c r="T165" s="15">
        <f t="shared" si="3"/>
        <v>27541.583999999999</v>
      </c>
      <c r="U165" s="15">
        <f t="shared" si="3"/>
        <v>27386.856</v>
      </c>
      <c r="V165" s="15">
        <f t="shared" si="3"/>
        <v>26510.063999999998</v>
      </c>
      <c r="W165" s="15">
        <f t="shared" si="3"/>
        <v>24872.525999999998</v>
      </c>
      <c r="X165" s="15">
        <f t="shared" si="3"/>
        <v>23002.896000000001</v>
      </c>
      <c r="Y165" s="15">
        <f t="shared" si="3"/>
        <v>22345.302</v>
      </c>
      <c r="Z165" s="15">
        <f t="shared" si="3"/>
        <v>20746.446</v>
      </c>
      <c r="AA165" s="15">
        <f t="shared" si="3"/>
        <v>19767.73</v>
      </c>
      <c r="AB165" s="15">
        <f t="shared" si="3"/>
        <v>18141.858</v>
      </c>
      <c r="AC165" s="15">
        <f t="shared" si="3"/>
        <v>17587.416000000001</v>
      </c>
      <c r="AD165" s="15">
        <f t="shared" si="3"/>
        <v>15550.163999999999</v>
      </c>
      <c r="AE165" s="15">
        <f t="shared" si="3"/>
        <v>14789.418</v>
      </c>
      <c r="AF165" s="15" t="str">
        <f t="shared" si="3"/>
        <v/>
      </c>
      <c r="AG165" s="15" t="str">
        <f t="shared" si="3"/>
        <v/>
      </c>
      <c r="AH165" s="15" t="str">
        <f t="shared" si="3"/>
        <v/>
      </c>
      <c r="AI165" s="15" t="str">
        <f t="shared" si="3"/>
        <v/>
      </c>
      <c r="AJ165" s="15" t="str">
        <f t="shared" si="3"/>
        <v/>
      </c>
      <c r="AK165" s="15" t="str">
        <f t="shared" si="3"/>
        <v/>
      </c>
      <c r="AL165" s="15" t="str">
        <f t="shared" si="3"/>
        <v/>
      </c>
      <c r="AM165" s="15" t="str">
        <f t="shared" si="3"/>
        <v/>
      </c>
      <c r="AN165" s="15" t="str">
        <f t="shared" si="3"/>
        <v/>
      </c>
      <c r="AO165" s="15" t="str">
        <f t="shared" si="3"/>
        <v/>
      </c>
      <c r="AP165" s="15" t="str">
        <f t="shared" si="3"/>
        <v/>
      </c>
      <c r="AQ165" s="15" t="str">
        <f t="shared" si="3"/>
        <v/>
      </c>
      <c r="AR165" s="15" t="str">
        <f t="shared" si="3"/>
        <v/>
      </c>
      <c r="AS165" s="15" t="str">
        <f t="shared" si="3"/>
        <v/>
      </c>
      <c r="AT165" s="15" t="str">
        <f t="shared" si="3"/>
        <v/>
      </c>
      <c r="AU165" s="15" t="str">
        <f t="shared" si="3"/>
        <v/>
      </c>
      <c r="AV165" s="15" t="str">
        <f t="shared" si="3"/>
        <v/>
      </c>
      <c r="AW165" s="15" t="str">
        <f t="shared" si="3"/>
        <v/>
      </c>
      <c r="AX165" s="15" t="str">
        <f t="shared" si="3"/>
        <v/>
      </c>
      <c r="AY165" s="15" t="str">
        <f t="shared" si="3"/>
        <v/>
      </c>
      <c r="AZ165" s="15" t="str">
        <f t="shared" si="3"/>
        <v/>
      </c>
      <c r="BA165" s="15" t="str">
        <f t="shared" si="3"/>
        <v/>
      </c>
      <c r="BB165" s="15" t="str">
        <f t="shared" si="3"/>
        <v/>
      </c>
      <c r="BC165" s="15" t="str">
        <f t="shared" si="3"/>
        <v/>
      </c>
      <c r="BD165" s="15" t="str">
        <f t="shared" si="3"/>
        <v/>
      </c>
    </row>
    <row r="166" spans="1:69" outlineLevel="1" x14ac:dyDescent="0.15">
      <c r="A166" s="12" t="s">
        <v>123</v>
      </c>
      <c r="B166" s="14" t="str">
        <f>OvoTotal!L2</f>
        <v>SJ F1 A 222 R</v>
      </c>
      <c r="C166" s="15" t="str">
        <f>IFERROR(IF(C100&gt;0,C100*C$163,""),"")</f>
        <v/>
      </c>
      <c r="D166" s="15" t="str">
        <f t="shared" ref="D166:BD166" si="4">IFERROR(IF(D100&gt;0,D100*D$163,""),"")</f>
        <v/>
      </c>
      <c r="E166" s="15" t="str">
        <f t="shared" si="4"/>
        <v/>
      </c>
      <c r="F166" s="15" t="str">
        <f t="shared" si="4"/>
        <v/>
      </c>
      <c r="G166" s="15" t="str">
        <f t="shared" si="4"/>
        <v/>
      </c>
      <c r="H166" s="15" t="str">
        <f t="shared" si="4"/>
        <v/>
      </c>
      <c r="I166" s="15" t="str">
        <f t="shared" si="4"/>
        <v/>
      </c>
      <c r="J166" s="15" t="str">
        <f t="shared" si="4"/>
        <v/>
      </c>
      <c r="K166" s="15" t="str">
        <f t="shared" si="4"/>
        <v/>
      </c>
      <c r="L166" s="15" t="str">
        <f t="shared" si="4"/>
        <v/>
      </c>
      <c r="M166" s="15" t="str">
        <f t="shared" si="4"/>
        <v/>
      </c>
      <c r="N166" s="15" t="str">
        <f t="shared" si="4"/>
        <v/>
      </c>
      <c r="O166" s="15" t="str">
        <f t="shared" si="4"/>
        <v/>
      </c>
      <c r="P166" s="15" t="str">
        <f t="shared" si="4"/>
        <v/>
      </c>
      <c r="Q166" s="15" t="str">
        <f t="shared" si="4"/>
        <v/>
      </c>
      <c r="R166" s="15" t="str">
        <f t="shared" si="4"/>
        <v/>
      </c>
      <c r="S166" s="15" t="str">
        <f t="shared" si="4"/>
        <v/>
      </c>
      <c r="T166" s="15" t="str">
        <f t="shared" si="4"/>
        <v/>
      </c>
      <c r="U166" s="15" t="str">
        <f t="shared" si="4"/>
        <v/>
      </c>
      <c r="V166" s="15" t="str">
        <f t="shared" si="4"/>
        <v/>
      </c>
      <c r="W166" s="15" t="str">
        <f t="shared" si="4"/>
        <v/>
      </c>
      <c r="X166" s="15" t="str">
        <f t="shared" si="4"/>
        <v/>
      </c>
      <c r="Y166" s="15" t="str">
        <f t="shared" si="4"/>
        <v/>
      </c>
      <c r="Z166" s="15" t="str">
        <f t="shared" si="4"/>
        <v/>
      </c>
      <c r="AA166" s="15" t="str">
        <f t="shared" si="4"/>
        <v/>
      </c>
      <c r="AB166" s="15" t="str">
        <f t="shared" si="4"/>
        <v/>
      </c>
      <c r="AC166" s="15" t="str">
        <f t="shared" si="4"/>
        <v/>
      </c>
      <c r="AD166" s="15" t="str">
        <f t="shared" si="4"/>
        <v/>
      </c>
      <c r="AE166" s="15" t="str">
        <f t="shared" si="4"/>
        <v/>
      </c>
      <c r="AF166" s="15" t="str">
        <f t="shared" si="4"/>
        <v/>
      </c>
      <c r="AG166" s="15" t="str">
        <f t="shared" si="4"/>
        <v/>
      </c>
      <c r="AH166" s="15" t="str">
        <f t="shared" si="4"/>
        <v/>
      </c>
      <c r="AI166" s="15" t="str">
        <f t="shared" si="4"/>
        <v/>
      </c>
      <c r="AJ166" s="15" t="str">
        <f t="shared" si="4"/>
        <v/>
      </c>
      <c r="AK166" s="15" t="str">
        <f t="shared" si="4"/>
        <v/>
      </c>
      <c r="AL166" s="15" t="str">
        <f t="shared" si="4"/>
        <v/>
      </c>
      <c r="AM166" s="15" t="str">
        <f t="shared" si="4"/>
        <v/>
      </c>
      <c r="AN166" s="15" t="str">
        <f t="shared" si="4"/>
        <v/>
      </c>
      <c r="AO166" s="15" t="str">
        <f t="shared" si="4"/>
        <v/>
      </c>
      <c r="AP166" s="15" t="str">
        <f t="shared" si="4"/>
        <v/>
      </c>
      <c r="AQ166" s="15" t="str">
        <f t="shared" si="4"/>
        <v/>
      </c>
      <c r="AR166" s="15" t="str">
        <f t="shared" si="4"/>
        <v/>
      </c>
      <c r="AS166" s="15" t="str">
        <f t="shared" si="4"/>
        <v/>
      </c>
      <c r="AT166" s="15" t="str">
        <f t="shared" si="4"/>
        <v/>
      </c>
      <c r="AU166" s="15" t="str">
        <f t="shared" si="4"/>
        <v/>
      </c>
      <c r="AV166" s="15" t="str">
        <f t="shared" si="4"/>
        <v/>
      </c>
      <c r="AW166" s="15" t="str">
        <f t="shared" si="4"/>
        <v/>
      </c>
      <c r="AX166" s="15" t="str">
        <f t="shared" si="4"/>
        <v/>
      </c>
      <c r="AY166" s="15" t="str">
        <f t="shared" si="4"/>
        <v/>
      </c>
      <c r="AZ166" s="15" t="str">
        <f t="shared" si="4"/>
        <v/>
      </c>
      <c r="BA166" s="15" t="str">
        <f t="shared" si="4"/>
        <v/>
      </c>
      <c r="BB166" s="15" t="str">
        <f t="shared" si="4"/>
        <v/>
      </c>
      <c r="BC166" s="15" t="str">
        <f t="shared" si="4"/>
        <v/>
      </c>
      <c r="BD166" s="15" t="str">
        <f t="shared" si="4"/>
        <v/>
      </c>
    </row>
    <row r="167" spans="1:69" outlineLevel="1" x14ac:dyDescent="0.15">
      <c r="A167" s="12" t="s">
        <v>123</v>
      </c>
      <c r="B167" s="14" t="str">
        <f>OvoTotal!M2</f>
        <v>SJ F1 B 322 R</v>
      </c>
      <c r="C167" s="15" t="str">
        <f t="shared" ref="C167:BD167" si="5">IFERROR(IF(C101&gt;0,C101*C$163,""),"")</f>
        <v/>
      </c>
      <c r="D167" s="15" t="str">
        <f t="shared" si="5"/>
        <v/>
      </c>
      <c r="E167" s="15" t="str">
        <f t="shared" si="5"/>
        <v/>
      </c>
      <c r="F167" s="15" t="str">
        <f t="shared" si="5"/>
        <v/>
      </c>
      <c r="G167" s="15" t="str">
        <f t="shared" si="5"/>
        <v/>
      </c>
      <c r="H167" s="15" t="str">
        <f t="shared" si="5"/>
        <v/>
      </c>
      <c r="I167" s="15" t="str">
        <f t="shared" si="5"/>
        <v/>
      </c>
      <c r="J167" s="15" t="str">
        <f t="shared" si="5"/>
        <v/>
      </c>
      <c r="K167" s="15" t="str">
        <f t="shared" si="5"/>
        <v/>
      </c>
      <c r="L167" s="15" t="str">
        <f t="shared" si="5"/>
        <v/>
      </c>
      <c r="M167" s="15" t="str">
        <f t="shared" si="5"/>
        <v/>
      </c>
      <c r="N167" s="15" t="str">
        <f t="shared" si="5"/>
        <v/>
      </c>
      <c r="O167" s="15" t="str">
        <f t="shared" si="5"/>
        <v/>
      </c>
      <c r="P167" s="15" t="str">
        <f t="shared" si="5"/>
        <v/>
      </c>
      <c r="Q167" s="15" t="str">
        <f t="shared" si="5"/>
        <v/>
      </c>
      <c r="R167" s="15" t="str">
        <f t="shared" si="5"/>
        <v/>
      </c>
      <c r="S167" s="15" t="str">
        <f t="shared" si="5"/>
        <v/>
      </c>
      <c r="T167" s="15" t="str">
        <f t="shared" si="5"/>
        <v/>
      </c>
      <c r="U167" s="15" t="str">
        <f t="shared" si="5"/>
        <v/>
      </c>
      <c r="V167" s="15" t="str">
        <f t="shared" si="5"/>
        <v/>
      </c>
      <c r="W167" s="15" t="str">
        <f t="shared" si="5"/>
        <v/>
      </c>
      <c r="X167" s="15" t="str">
        <f t="shared" si="5"/>
        <v/>
      </c>
      <c r="Y167" s="15" t="str">
        <f t="shared" si="5"/>
        <v/>
      </c>
      <c r="Z167" s="15" t="str">
        <f t="shared" si="5"/>
        <v/>
      </c>
      <c r="AA167" s="15" t="str">
        <f t="shared" si="5"/>
        <v/>
      </c>
      <c r="AB167" s="15" t="str">
        <f t="shared" si="5"/>
        <v/>
      </c>
      <c r="AC167" s="15" t="str">
        <f t="shared" si="5"/>
        <v/>
      </c>
      <c r="AD167" s="15" t="str">
        <f t="shared" si="5"/>
        <v/>
      </c>
      <c r="AE167" s="15" t="str">
        <f t="shared" si="5"/>
        <v/>
      </c>
      <c r="AF167" s="15" t="str">
        <f t="shared" si="5"/>
        <v/>
      </c>
      <c r="AG167" s="15" t="str">
        <f t="shared" si="5"/>
        <v/>
      </c>
      <c r="AH167" s="15" t="str">
        <f t="shared" si="5"/>
        <v/>
      </c>
      <c r="AI167" s="15" t="str">
        <f t="shared" si="5"/>
        <v/>
      </c>
      <c r="AJ167" s="15" t="str">
        <f t="shared" si="5"/>
        <v/>
      </c>
      <c r="AK167" s="15" t="str">
        <f t="shared" si="5"/>
        <v/>
      </c>
      <c r="AL167" s="15" t="str">
        <f t="shared" si="5"/>
        <v/>
      </c>
      <c r="AM167" s="15" t="str">
        <f t="shared" si="5"/>
        <v/>
      </c>
      <c r="AN167" s="15" t="str">
        <f t="shared" si="5"/>
        <v/>
      </c>
      <c r="AO167" s="15" t="str">
        <f t="shared" si="5"/>
        <v/>
      </c>
      <c r="AP167" s="15" t="str">
        <f t="shared" si="5"/>
        <v/>
      </c>
      <c r="AQ167" s="15" t="str">
        <f t="shared" si="5"/>
        <v/>
      </c>
      <c r="AR167" s="15" t="str">
        <f t="shared" si="5"/>
        <v/>
      </c>
      <c r="AS167" s="15" t="str">
        <f t="shared" si="5"/>
        <v/>
      </c>
      <c r="AT167" s="15" t="str">
        <f t="shared" si="5"/>
        <v/>
      </c>
      <c r="AU167" s="15" t="str">
        <f t="shared" si="5"/>
        <v/>
      </c>
      <c r="AV167" s="15" t="str">
        <f t="shared" si="5"/>
        <v/>
      </c>
      <c r="AW167" s="15" t="str">
        <f t="shared" si="5"/>
        <v/>
      </c>
      <c r="AX167" s="15" t="str">
        <f t="shared" si="5"/>
        <v/>
      </c>
      <c r="AY167" s="15" t="str">
        <f t="shared" si="5"/>
        <v/>
      </c>
      <c r="AZ167" s="15" t="str">
        <f t="shared" si="5"/>
        <v/>
      </c>
      <c r="BA167" s="15" t="str">
        <f t="shared" si="5"/>
        <v/>
      </c>
      <c r="BB167" s="15" t="str">
        <f t="shared" si="5"/>
        <v/>
      </c>
      <c r="BC167" s="15" t="str">
        <f t="shared" si="5"/>
        <v/>
      </c>
      <c r="BD167" s="15" t="str">
        <f t="shared" si="5"/>
        <v/>
      </c>
    </row>
    <row r="168" spans="1:69" outlineLevel="1" x14ac:dyDescent="0.15">
      <c r="A168" s="12" t="s">
        <v>123</v>
      </c>
      <c r="B168" s="14" t="str">
        <f>OvoTotal!N2</f>
        <v>SJ F2 A 421 R</v>
      </c>
      <c r="C168" s="15">
        <f t="shared" ref="C168:BD168" si="6">IFERROR(IF(C102&gt;0,C102*C$163,""),"")</f>
        <v>9228.42</v>
      </c>
      <c r="D168" s="15">
        <f t="shared" si="6"/>
        <v>38842.868000000002</v>
      </c>
      <c r="E168" s="15">
        <f t="shared" si="6"/>
        <v>41741.254999999997</v>
      </c>
      <c r="F168" s="15">
        <f t="shared" si="6"/>
        <v>39448.271999999997</v>
      </c>
      <c r="G168" s="15">
        <f t="shared" si="6"/>
        <v>40803.983999999997</v>
      </c>
      <c r="H168" s="15">
        <f t="shared" si="6"/>
        <v>39875.616000000002</v>
      </c>
      <c r="I168" s="15">
        <f t="shared" si="6"/>
        <v>40391.375999999997</v>
      </c>
      <c r="J168" s="15">
        <f t="shared" si="6"/>
        <v>41010.288</v>
      </c>
      <c r="K168" s="15">
        <f t="shared" si="6"/>
        <v>39359.856</v>
      </c>
      <c r="L168" s="15">
        <f t="shared" si="6"/>
        <v>39035.663999999997</v>
      </c>
      <c r="M168" s="15">
        <f t="shared" si="6"/>
        <v>33063.9</v>
      </c>
      <c r="N168" s="15">
        <f t="shared" si="6"/>
        <v>32909.171999999999</v>
      </c>
      <c r="O168" s="15">
        <f t="shared" si="6"/>
        <v>31888.703999999998</v>
      </c>
      <c r="P168" s="15">
        <f t="shared" si="6"/>
        <v>32507.615999999998</v>
      </c>
      <c r="Q168" s="15">
        <f t="shared" si="6"/>
        <v>31372.944</v>
      </c>
      <c r="R168" s="15">
        <f t="shared" si="6"/>
        <v>33303.360000000001</v>
      </c>
      <c r="S168" s="15">
        <f t="shared" si="6"/>
        <v>33553.872000000003</v>
      </c>
      <c r="T168" s="15">
        <f t="shared" si="6"/>
        <v>32227.631999999998</v>
      </c>
      <c r="U168" s="15">
        <f t="shared" si="6"/>
        <v>32021.327999999998</v>
      </c>
      <c r="V168" s="15">
        <f t="shared" si="6"/>
        <v>32633.486000000001</v>
      </c>
      <c r="W168" s="15">
        <f t="shared" si="6"/>
        <v>31100.327999999998</v>
      </c>
      <c r="X168" s="15">
        <f t="shared" si="6"/>
        <v>29918.991999999998</v>
      </c>
      <c r="Y168" s="15">
        <f t="shared" si="6"/>
        <v>28534.421999999999</v>
      </c>
      <c r="Z168" s="15">
        <f t="shared" si="6"/>
        <v>27239.495999999999</v>
      </c>
      <c r="AA168" s="15">
        <f t="shared" si="6"/>
        <v>27012.93</v>
      </c>
      <c r="AB168" s="15">
        <f t="shared" si="6"/>
        <v>26987.142</v>
      </c>
      <c r="AC168" s="15">
        <f t="shared" si="6"/>
        <v>25562.355</v>
      </c>
      <c r="AD168" s="15">
        <f t="shared" si="6"/>
        <v>25543.013999999999</v>
      </c>
      <c r="AE168" s="15">
        <f t="shared" si="6"/>
        <v>23118.941999999999</v>
      </c>
      <c r="AF168" s="15" t="str">
        <f t="shared" si="6"/>
        <v/>
      </c>
      <c r="AG168" s="15" t="str">
        <f t="shared" si="6"/>
        <v/>
      </c>
      <c r="AH168" s="15" t="str">
        <f t="shared" si="6"/>
        <v/>
      </c>
      <c r="AI168" s="15" t="str">
        <f t="shared" si="6"/>
        <v/>
      </c>
      <c r="AJ168" s="15" t="str">
        <f t="shared" si="6"/>
        <v/>
      </c>
      <c r="AK168" s="15" t="str">
        <f t="shared" si="6"/>
        <v/>
      </c>
      <c r="AL168" s="15" t="str">
        <f t="shared" si="6"/>
        <v/>
      </c>
      <c r="AM168" s="15" t="str">
        <f t="shared" si="6"/>
        <v/>
      </c>
      <c r="AN168" s="15" t="str">
        <f t="shared" si="6"/>
        <v/>
      </c>
      <c r="AO168" s="15" t="str">
        <f t="shared" si="6"/>
        <v/>
      </c>
      <c r="AP168" s="15" t="str">
        <f t="shared" si="6"/>
        <v/>
      </c>
      <c r="AQ168" s="15" t="str">
        <f t="shared" si="6"/>
        <v/>
      </c>
      <c r="AR168" s="15" t="str">
        <f t="shared" si="6"/>
        <v/>
      </c>
      <c r="AS168" s="15" t="str">
        <f t="shared" si="6"/>
        <v/>
      </c>
      <c r="AT168" s="15" t="str">
        <f t="shared" si="6"/>
        <v/>
      </c>
      <c r="AU168" s="15" t="str">
        <f t="shared" si="6"/>
        <v/>
      </c>
      <c r="AV168" s="15" t="str">
        <f t="shared" si="6"/>
        <v/>
      </c>
      <c r="AW168" s="15" t="str">
        <f t="shared" si="6"/>
        <v/>
      </c>
      <c r="AX168" s="15" t="str">
        <f t="shared" si="6"/>
        <v/>
      </c>
      <c r="AY168" s="15" t="str">
        <f t="shared" si="6"/>
        <v/>
      </c>
      <c r="AZ168" s="15" t="str">
        <f t="shared" si="6"/>
        <v/>
      </c>
      <c r="BA168" s="15" t="str">
        <f t="shared" si="6"/>
        <v/>
      </c>
      <c r="BB168" s="15" t="str">
        <f t="shared" si="6"/>
        <v/>
      </c>
      <c r="BC168" s="15" t="str">
        <f t="shared" si="6"/>
        <v/>
      </c>
      <c r="BD168" s="15" t="str">
        <f t="shared" si="6"/>
        <v/>
      </c>
    </row>
    <row r="169" spans="1:69" outlineLevel="1" x14ac:dyDescent="0.15">
      <c r="A169" s="12" t="s">
        <v>123</v>
      </c>
      <c r="B169" s="14" t="str">
        <f>OvoTotal!O2</f>
        <v>SJ F2 B 521 R</v>
      </c>
      <c r="C169" s="15">
        <f t="shared" ref="C169:BD169" si="7">IFERROR(IF(C103&gt;0,C103*C$163,""),"")</f>
        <v>5363.9039999999995</v>
      </c>
      <c r="D169" s="15">
        <f t="shared" si="7"/>
        <v>27456.851999999999</v>
      </c>
      <c r="E169" s="15">
        <f t="shared" si="7"/>
        <v>29584.975999999999</v>
      </c>
      <c r="F169" s="15">
        <f t="shared" si="7"/>
        <v>32934.959999999999</v>
      </c>
      <c r="G169" s="15">
        <f t="shared" si="7"/>
        <v>36539.14</v>
      </c>
      <c r="H169" s="15">
        <f t="shared" si="7"/>
        <v>35581.300000000003</v>
      </c>
      <c r="I169" s="15">
        <f t="shared" si="7"/>
        <v>33627.551999999996</v>
      </c>
      <c r="J169" s="15">
        <f t="shared" si="7"/>
        <v>34496.976000000002</v>
      </c>
      <c r="K169" s="15">
        <f t="shared" si="7"/>
        <v>31682.399999999998</v>
      </c>
      <c r="L169" s="15">
        <f t="shared" si="7"/>
        <v>28882.560000000001</v>
      </c>
      <c r="M169" s="15">
        <f t="shared" si="7"/>
        <v>33598.080000000002</v>
      </c>
      <c r="N169" s="15">
        <f t="shared" si="7"/>
        <v>35383.591999999997</v>
      </c>
      <c r="O169" s="15">
        <f t="shared" si="7"/>
        <v>35764.271999999997</v>
      </c>
      <c r="P169" s="15">
        <f t="shared" si="7"/>
        <v>33058.373999999996</v>
      </c>
      <c r="Q169" s="15">
        <f t="shared" si="7"/>
        <v>35101.152000000002</v>
      </c>
      <c r="R169" s="15">
        <f t="shared" si="7"/>
        <v>32876.015999999996</v>
      </c>
      <c r="S169" s="15">
        <f t="shared" si="7"/>
        <v>33553.872000000003</v>
      </c>
      <c r="T169" s="15">
        <f t="shared" si="7"/>
        <v>32227.631999999998</v>
      </c>
      <c r="U169" s="15">
        <f t="shared" si="7"/>
        <v>32095.007999999998</v>
      </c>
      <c r="V169" s="15">
        <f t="shared" si="7"/>
        <v>32633.486000000001</v>
      </c>
      <c r="W169" s="15">
        <f t="shared" si="7"/>
        <v>31100.327999999998</v>
      </c>
      <c r="X169" s="15">
        <f t="shared" si="7"/>
        <v>29918.991999999998</v>
      </c>
      <c r="Y169" s="15">
        <f t="shared" si="7"/>
        <v>28508.633999999998</v>
      </c>
      <c r="Z169" s="15">
        <f t="shared" si="7"/>
        <v>27239.495999999999</v>
      </c>
      <c r="AA169" s="15">
        <f t="shared" si="7"/>
        <v>27012.93</v>
      </c>
      <c r="AB169" s="15">
        <f t="shared" si="7"/>
        <v>26974.248</v>
      </c>
      <c r="AC169" s="15">
        <f t="shared" si="7"/>
        <v>25562.355</v>
      </c>
      <c r="AD169" s="15">
        <f t="shared" si="7"/>
        <v>25543.013999999999</v>
      </c>
      <c r="AE169" s="15">
        <f t="shared" si="7"/>
        <v>23118.941999999999</v>
      </c>
      <c r="AF169" s="15" t="str">
        <f t="shared" si="7"/>
        <v/>
      </c>
      <c r="AG169" s="15" t="str">
        <f t="shared" si="7"/>
        <v/>
      </c>
      <c r="AH169" s="15" t="str">
        <f t="shared" si="7"/>
        <v/>
      </c>
      <c r="AI169" s="15" t="str">
        <f t="shared" si="7"/>
        <v/>
      </c>
      <c r="AJ169" s="15" t="str">
        <f t="shared" si="7"/>
        <v/>
      </c>
      <c r="AK169" s="15" t="str">
        <f t="shared" si="7"/>
        <v/>
      </c>
      <c r="AL169" s="15" t="str">
        <f t="shared" si="7"/>
        <v/>
      </c>
      <c r="AM169" s="15" t="str">
        <f t="shared" si="7"/>
        <v/>
      </c>
      <c r="AN169" s="15" t="str">
        <f t="shared" si="7"/>
        <v/>
      </c>
      <c r="AO169" s="15" t="str">
        <f t="shared" si="7"/>
        <v/>
      </c>
      <c r="AP169" s="15" t="str">
        <f t="shared" si="7"/>
        <v/>
      </c>
      <c r="AQ169" s="15" t="str">
        <f t="shared" si="7"/>
        <v/>
      </c>
      <c r="AR169" s="15" t="str">
        <f t="shared" si="7"/>
        <v/>
      </c>
      <c r="AS169" s="15" t="str">
        <f t="shared" si="7"/>
        <v/>
      </c>
      <c r="AT169" s="15" t="str">
        <f t="shared" si="7"/>
        <v/>
      </c>
      <c r="AU169" s="15" t="str">
        <f t="shared" si="7"/>
        <v/>
      </c>
      <c r="AV169" s="15" t="str">
        <f t="shared" si="7"/>
        <v/>
      </c>
      <c r="AW169" s="15" t="str">
        <f t="shared" si="7"/>
        <v/>
      </c>
      <c r="AX169" s="15" t="str">
        <f t="shared" si="7"/>
        <v/>
      </c>
      <c r="AY169" s="15" t="str">
        <f t="shared" si="7"/>
        <v/>
      </c>
      <c r="AZ169" s="15" t="str">
        <f t="shared" si="7"/>
        <v/>
      </c>
      <c r="BA169" s="15" t="str">
        <f t="shared" si="7"/>
        <v/>
      </c>
      <c r="BB169" s="15" t="str">
        <f t="shared" si="7"/>
        <v/>
      </c>
      <c r="BC169" s="15" t="str">
        <f t="shared" si="7"/>
        <v/>
      </c>
      <c r="BD169" s="15" t="str">
        <f t="shared" si="7"/>
        <v/>
      </c>
    </row>
    <row r="170" spans="1:69" outlineLevel="1" x14ac:dyDescent="0.15">
      <c r="A170" s="12" t="s">
        <v>123</v>
      </c>
      <c r="B170" s="14" t="str">
        <f>OvoTotal!P2</f>
        <v>SJ F2 A 422 R</v>
      </c>
      <c r="C170" s="15" t="str">
        <f t="shared" ref="C170:BD170" si="8">IFERROR(IF(C104&gt;0,C104*C$163,""),"")</f>
        <v/>
      </c>
      <c r="D170" s="15" t="str">
        <f t="shared" si="8"/>
        <v/>
      </c>
      <c r="E170" s="15" t="str">
        <f t="shared" si="8"/>
        <v/>
      </c>
      <c r="F170" s="15" t="str">
        <f t="shared" si="8"/>
        <v/>
      </c>
      <c r="G170" s="15" t="str">
        <f t="shared" si="8"/>
        <v/>
      </c>
      <c r="H170" s="15" t="str">
        <f t="shared" si="8"/>
        <v/>
      </c>
      <c r="I170" s="15" t="str">
        <f t="shared" si="8"/>
        <v/>
      </c>
      <c r="J170" s="15" t="str">
        <f t="shared" si="8"/>
        <v/>
      </c>
      <c r="K170" s="15" t="str">
        <f t="shared" si="8"/>
        <v/>
      </c>
      <c r="L170" s="15" t="str">
        <f t="shared" si="8"/>
        <v/>
      </c>
      <c r="M170" s="15" t="str">
        <f t="shared" si="8"/>
        <v/>
      </c>
      <c r="N170" s="15" t="str">
        <f t="shared" si="8"/>
        <v/>
      </c>
      <c r="O170" s="15" t="str">
        <f t="shared" si="8"/>
        <v/>
      </c>
      <c r="P170" s="15" t="str">
        <f t="shared" si="8"/>
        <v/>
      </c>
      <c r="Q170" s="15" t="str">
        <f t="shared" si="8"/>
        <v/>
      </c>
      <c r="R170" s="15" t="str">
        <f t="shared" si="8"/>
        <v/>
      </c>
      <c r="S170" s="15" t="str">
        <f t="shared" si="8"/>
        <v/>
      </c>
      <c r="T170" s="15" t="str">
        <f t="shared" si="8"/>
        <v/>
      </c>
      <c r="U170" s="15" t="str">
        <f t="shared" si="8"/>
        <v/>
      </c>
      <c r="V170" s="15" t="str">
        <f t="shared" si="8"/>
        <v/>
      </c>
      <c r="W170" s="15" t="str">
        <f t="shared" si="8"/>
        <v/>
      </c>
      <c r="X170" s="15" t="str">
        <f t="shared" si="8"/>
        <v/>
      </c>
      <c r="Y170" s="15" t="str">
        <f t="shared" si="8"/>
        <v/>
      </c>
      <c r="Z170" s="15" t="str">
        <f t="shared" si="8"/>
        <v/>
      </c>
      <c r="AA170" s="15" t="str">
        <f t="shared" si="8"/>
        <v/>
      </c>
      <c r="AB170" s="15" t="str">
        <f t="shared" si="8"/>
        <v/>
      </c>
      <c r="AC170" s="15" t="str">
        <f t="shared" si="8"/>
        <v/>
      </c>
      <c r="AD170" s="15" t="str">
        <f t="shared" si="8"/>
        <v/>
      </c>
      <c r="AE170" s="15" t="str">
        <f t="shared" si="8"/>
        <v/>
      </c>
      <c r="AF170" s="15" t="str">
        <f t="shared" si="8"/>
        <v/>
      </c>
      <c r="AG170" s="15" t="str">
        <f t="shared" si="8"/>
        <v/>
      </c>
      <c r="AH170" s="15" t="str">
        <f t="shared" si="8"/>
        <v/>
      </c>
      <c r="AI170" s="15" t="str">
        <f t="shared" si="8"/>
        <v/>
      </c>
      <c r="AJ170" s="15" t="str">
        <f t="shared" si="8"/>
        <v/>
      </c>
      <c r="AK170" s="15" t="str">
        <f t="shared" si="8"/>
        <v/>
      </c>
      <c r="AL170" s="15" t="str">
        <f t="shared" si="8"/>
        <v/>
      </c>
      <c r="AM170" s="15" t="str">
        <f t="shared" si="8"/>
        <v/>
      </c>
      <c r="AN170" s="15" t="str">
        <f t="shared" si="8"/>
        <v/>
      </c>
      <c r="AO170" s="15" t="str">
        <f t="shared" si="8"/>
        <v/>
      </c>
      <c r="AP170" s="15" t="str">
        <f t="shared" si="8"/>
        <v/>
      </c>
      <c r="AQ170" s="15" t="str">
        <f t="shared" si="8"/>
        <v/>
      </c>
      <c r="AR170" s="15" t="str">
        <f t="shared" si="8"/>
        <v/>
      </c>
      <c r="AS170" s="15" t="str">
        <f t="shared" si="8"/>
        <v/>
      </c>
      <c r="AT170" s="15" t="str">
        <f t="shared" si="8"/>
        <v/>
      </c>
      <c r="AU170" s="15" t="str">
        <f t="shared" si="8"/>
        <v/>
      </c>
      <c r="AV170" s="15" t="str">
        <f t="shared" si="8"/>
        <v/>
      </c>
      <c r="AW170" s="15" t="str">
        <f t="shared" si="8"/>
        <v/>
      </c>
      <c r="AX170" s="15" t="str">
        <f t="shared" si="8"/>
        <v/>
      </c>
      <c r="AY170" s="15" t="str">
        <f t="shared" si="8"/>
        <v/>
      </c>
      <c r="AZ170" s="15" t="str">
        <f t="shared" si="8"/>
        <v/>
      </c>
      <c r="BA170" s="15" t="str">
        <f t="shared" si="8"/>
        <v/>
      </c>
      <c r="BB170" s="15" t="str">
        <f t="shared" si="8"/>
        <v/>
      </c>
      <c r="BC170" s="15" t="str">
        <f t="shared" si="8"/>
        <v/>
      </c>
      <c r="BD170" s="15" t="str">
        <f t="shared" si="8"/>
        <v/>
      </c>
    </row>
    <row r="171" spans="1:69" outlineLevel="1" x14ac:dyDescent="0.15">
      <c r="A171" s="12" t="s">
        <v>123</v>
      </c>
      <c r="B171" s="14" t="str">
        <f>OvoTotal!Q2</f>
        <v>SJ F2 B 522 R</v>
      </c>
      <c r="C171" s="15" t="str">
        <f t="shared" ref="C171:BD171" si="9">IFERROR(IF(C105&gt;0,C105*C$163,""),"")</f>
        <v/>
      </c>
      <c r="D171" s="15" t="str">
        <f t="shared" si="9"/>
        <v/>
      </c>
      <c r="E171" s="15" t="str">
        <f t="shared" si="9"/>
        <v/>
      </c>
      <c r="F171" s="15" t="str">
        <f t="shared" si="9"/>
        <v/>
      </c>
      <c r="G171" s="15" t="str">
        <f t="shared" si="9"/>
        <v/>
      </c>
      <c r="H171" s="15" t="str">
        <f t="shared" si="9"/>
        <v/>
      </c>
      <c r="I171" s="15" t="str">
        <f t="shared" si="9"/>
        <v/>
      </c>
      <c r="J171" s="15" t="str">
        <f t="shared" si="9"/>
        <v/>
      </c>
      <c r="K171" s="15" t="str">
        <f t="shared" si="9"/>
        <v/>
      </c>
      <c r="L171" s="15" t="str">
        <f t="shared" si="9"/>
        <v/>
      </c>
      <c r="M171" s="15" t="str">
        <f t="shared" si="9"/>
        <v/>
      </c>
      <c r="N171" s="15" t="str">
        <f t="shared" si="9"/>
        <v/>
      </c>
      <c r="O171" s="15" t="str">
        <f t="shared" si="9"/>
        <v/>
      </c>
      <c r="P171" s="15" t="str">
        <f t="shared" si="9"/>
        <v/>
      </c>
      <c r="Q171" s="15" t="str">
        <f t="shared" si="9"/>
        <v/>
      </c>
      <c r="R171" s="15" t="str">
        <f t="shared" si="9"/>
        <v/>
      </c>
      <c r="S171" s="15" t="str">
        <f t="shared" si="9"/>
        <v/>
      </c>
      <c r="T171" s="15" t="str">
        <f t="shared" si="9"/>
        <v/>
      </c>
      <c r="U171" s="15" t="str">
        <f t="shared" si="9"/>
        <v/>
      </c>
      <c r="V171" s="15" t="str">
        <f t="shared" si="9"/>
        <v/>
      </c>
      <c r="W171" s="15" t="str">
        <f t="shared" si="9"/>
        <v/>
      </c>
      <c r="X171" s="15" t="str">
        <f t="shared" si="9"/>
        <v/>
      </c>
      <c r="Y171" s="15" t="str">
        <f t="shared" si="9"/>
        <v/>
      </c>
      <c r="Z171" s="15" t="str">
        <f t="shared" si="9"/>
        <v/>
      </c>
      <c r="AA171" s="15" t="str">
        <f t="shared" si="9"/>
        <v/>
      </c>
      <c r="AB171" s="15" t="str">
        <f t="shared" si="9"/>
        <v/>
      </c>
      <c r="AC171" s="15" t="str">
        <f t="shared" si="9"/>
        <v/>
      </c>
      <c r="AD171" s="15" t="str">
        <f t="shared" si="9"/>
        <v/>
      </c>
      <c r="AE171" s="15" t="str">
        <f t="shared" si="9"/>
        <v/>
      </c>
      <c r="AF171" s="15" t="str">
        <f t="shared" si="9"/>
        <v/>
      </c>
      <c r="AG171" s="15" t="str">
        <f t="shared" si="9"/>
        <v/>
      </c>
      <c r="AH171" s="15" t="str">
        <f t="shared" si="9"/>
        <v/>
      </c>
      <c r="AI171" s="15" t="str">
        <f t="shared" si="9"/>
        <v/>
      </c>
      <c r="AJ171" s="15" t="str">
        <f t="shared" si="9"/>
        <v/>
      </c>
      <c r="AK171" s="15" t="str">
        <f t="shared" si="9"/>
        <v/>
      </c>
      <c r="AL171" s="15" t="str">
        <f t="shared" si="9"/>
        <v/>
      </c>
      <c r="AM171" s="15" t="str">
        <f t="shared" si="9"/>
        <v/>
      </c>
      <c r="AN171" s="15" t="str">
        <f t="shared" si="9"/>
        <v/>
      </c>
      <c r="AO171" s="15" t="str">
        <f t="shared" si="9"/>
        <v/>
      </c>
      <c r="AP171" s="15" t="str">
        <f t="shared" si="9"/>
        <v/>
      </c>
      <c r="AQ171" s="15" t="str">
        <f t="shared" si="9"/>
        <v/>
      </c>
      <c r="AR171" s="15" t="str">
        <f t="shared" si="9"/>
        <v/>
      </c>
      <c r="AS171" s="15" t="str">
        <f t="shared" si="9"/>
        <v/>
      </c>
      <c r="AT171" s="15" t="str">
        <f t="shared" si="9"/>
        <v/>
      </c>
      <c r="AU171" s="15" t="str">
        <f t="shared" si="9"/>
        <v/>
      </c>
      <c r="AV171" s="15" t="str">
        <f t="shared" si="9"/>
        <v/>
      </c>
      <c r="AW171" s="15" t="str">
        <f t="shared" si="9"/>
        <v/>
      </c>
      <c r="AX171" s="15" t="str">
        <f t="shared" si="9"/>
        <v/>
      </c>
      <c r="AY171" s="15" t="str">
        <f t="shared" si="9"/>
        <v/>
      </c>
      <c r="AZ171" s="15" t="str">
        <f t="shared" si="9"/>
        <v/>
      </c>
      <c r="BA171" s="15" t="str">
        <f t="shared" si="9"/>
        <v/>
      </c>
      <c r="BB171" s="15" t="str">
        <f t="shared" si="9"/>
        <v/>
      </c>
      <c r="BC171" s="15" t="str">
        <f t="shared" si="9"/>
        <v/>
      </c>
      <c r="BD171" s="15" t="str">
        <f t="shared" si="9"/>
        <v/>
      </c>
    </row>
    <row r="172" spans="1:69" outlineLevel="1" x14ac:dyDescent="0.15">
      <c r="A172" s="12" t="s">
        <v>123</v>
      </c>
      <c r="B172" s="14" t="str">
        <f>OvoTotal!R2</f>
        <v>SJ F3 820 R</v>
      </c>
      <c r="C172" s="15">
        <f t="shared" ref="C172:BD172" si="10">IFERROR(IF(C106&gt;0,C106*C$163,""),"")</f>
        <v>9152.8979999999992</v>
      </c>
      <c r="D172" s="15">
        <f t="shared" si="10"/>
        <v>17904.239999999998</v>
      </c>
      <c r="E172" s="15" t="str">
        <f t="shared" si="10"/>
        <v/>
      </c>
      <c r="F172" s="15" t="str">
        <f t="shared" si="10"/>
        <v/>
      </c>
      <c r="G172" s="15" t="str">
        <f t="shared" si="10"/>
        <v/>
      </c>
      <c r="H172" s="15" t="str">
        <f t="shared" si="10"/>
        <v/>
      </c>
      <c r="I172" s="15" t="str">
        <f t="shared" si="10"/>
        <v/>
      </c>
      <c r="J172" s="15" t="str">
        <f t="shared" si="10"/>
        <v/>
      </c>
      <c r="K172" s="15">
        <f t="shared" si="10"/>
        <v>0.1535</v>
      </c>
      <c r="L172" s="15" t="str">
        <f t="shared" si="10"/>
        <v/>
      </c>
      <c r="M172" s="15" t="str">
        <f t="shared" si="10"/>
        <v/>
      </c>
      <c r="N172" s="15" t="str">
        <f t="shared" si="10"/>
        <v/>
      </c>
      <c r="O172" s="15" t="str">
        <f t="shared" si="10"/>
        <v/>
      </c>
      <c r="P172" s="15" t="str">
        <f t="shared" si="10"/>
        <v/>
      </c>
      <c r="Q172" s="15" t="str">
        <f t="shared" si="10"/>
        <v/>
      </c>
      <c r="R172" s="15" t="str">
        <f t="shared" si="10"/>
        <v/>
      </c>
      <c r="S172" s="15" t="str">
        <f t="shared" si="10"/>
        <v/>
      </c>
      <c r="T172" s="15" t="str">
        <f t="shared" si="10"/>
        <v/>
      </c>
      <c r="U172" s="15" t="str">
        <f t="shared" si="10"/>
        <v/>
      </c>
      <c r="V172" s="15" t="str">
        <f t="shared" si="10"/>
        <v/>
      </c>
      <c r="W172" s="15" t="str">
        <f t="shared" si="10"/>
        <v/>
      </c>
      <c r="X172" s="15" t="str">
        <f t="shared" si="10"/>
        <v/>
      </c>
      <c r="Y172" s="15" t="str">
        <f t="shared" si="10"/>
        <v/>
      </c>
      <c r="Z172" s="15" t="str">
        <f t="shared" si="10"/>
        <v/>
      </c>
      <c r="AA172" s="15" t="str">
        <f t="shared" si="10"/>
        <v/>
      </c>
      <c r="AB172" s="15" t="str">
        <f t="shared" si="10"/>
        <v/>
      </c>
      <c r="AC172" s="15" t="str">
        <f t="shared" si="10"/>
        <v/>
      </c>
      <c r="AD172" s="15" t="str">
        <f t="shared" si="10"/>
        <v/>
      </c>
      <c r="AE172" s="15" t="str">
        <f t="shared" si="10"/>
        <v/>
      </c>
      <c r="AF172" s="15" t="str">
        <f t="shared" si="10"/>
        <v/>
      </c>
      <c r="AG172" s="15" t="str">
        <f t="shared" si="10"/>
        <v/>
      </c>
      <c r="AH172" s="15" t="str">
        <f t="shared" si="10"/>
        <v/>
      </c>
      <c r="AI172" s="15" t="str">
        <f t="shared" si="10"/>
        <v/>
      </c>
      <c r="AJ172" s="15" t="str">
        <f t="shared" si="10"/>
        <v/>
      </c>
      <c r="AK172" s="15" t="str">
        <f t="shared" si="10"/>
        <v/>
      </c>
      <c r="AL172" s="15" t="str">
        <f t="shared" si="10"/>
        <v/>
      </c>
      <c r="AM172" s="15" t="str">
        <f t="shared" si="10"/>
        <v/>
      </c>
      <c r="AN172" s="15" t="str">
        <f t="shared" si="10"/>
        <v/>
      </c>
      <c r="AO172" s="15" t="str">
        <f t="shared" si="10"/>
        <v/>
      </c>
      <c r="AP172" s="15" t="str">
        <f t="shared" si="10"/>
        <v/>
      </c>
      <c r="AQ172" s="15" t="str">
        <f t="shared" si="10"/>
        <v/>
      </c>
      <c r="AR172" s="15" t="str">
        <f t="shared" si="10"/>
        <v/>
      </c>
      <c r="AS172" s="15" t="str">
        <f t="shared" si="10"/>
        <v/>
      </c>
      <c r="AT172" s="15" t="str">
        <f t="shared" si="10"/>
        <v/>
      </c>
      <c r="AU172" s="15" t="str">
        <f t="shared" si="10"/>
        <v/>
      </c>
      <c r="AV172" s="15" t="str">
        <f t="shared" si="10"/>
        <v/>
      </c>
      <c r="AW172" s="15" t="str">
        <f t="shared" si="10"/>
        <v/>
      </c>
      <c r="AX172" s="15" t="str">
        <f t="shared" si="10"/>
        <v/>
      </c>
      <c r="AY172" s="15" t="str">
        <f t="shared" si="10"/>
        <v/>
      </c>
      <c r="AZ172" s="15" t="str">
        <f t="shared" si="10"/>
        <v/>
      </c>
      <c r="BA172" s="15" t="str">
        <f t="shared" si="10"/>
        <v/>
      </c>
      <c r="BB172" s="15" t="str">
        <f t="shared" si="10"/>
        <v/>
      </c>
      <c r="BC172" s="15" t="str">
        <f t="shared" si="10"/>
        <v/>
      </c>
      <c r="BD172" s="15" t="str">
        <f t="shared" si="10"/>
        <v/>
      </c>
    </row>
    <row r="173" spans="1:69" outlineLevel="1" x14ac:dyDescent="0.15">
      <c r="A173" s="12" t="s">
        <v>123</v>
      </c>
      <c r="B173" s="14" t="str">
        <f>OvoTotal!S2</f>
        <v>AAA 1 001</v>
      </c>
      <c r="C173" s="15" t="str">
        <f t="shared" ref="C173:BD173" si="11">IFERROR(IF(C107&gt;0,C107*C$163,""),"")</f>
        <v/>
      </c>
      <c r="D173" s="15" t="str">
        <f t="shared" si="11"/>
        <v/>
      </c>
      <c r="E173" s="15" t="str">
        <f t="shared" si="11"/>
        <v/>
      </c>
      <c r="F173" s="15" t="str">
        <f t="shared" si="11"/>
        <v/>
      </c>
      <c r="G173" s="15" t="str">
        <f t="shared" si="11"/>
        <v/>
      </c>
      <c r="H173" s="15" t="str">
        <f t="shared" si="11"/>
        <v/>
      </c>
      <c r="I173" s="15" t="str">
        <f t="shared" si="11"/>
        <v/>
      </c>
      <c r="J173" s="15" t="str">
        <f t="shared" si="11"/>
        <v/>
      </c>
      <c r="K173" s="15" t="str">
        <f t="shared" si="11"/>
        <v/>
      </c>
      <c r="L173" s="15" t="str">
        <f t="shared" si="11"/>
        <v/>
      </c>
      <c r="M173" s="15" t="str">
        <f t="shared" si="11"/>
        <v/>
      </c>
      <c r="N173" s="15" t="str">
        <f t="shared" si="11"/>
        <v/>
      </c>
      <c r="O173" s="15" t="str">
        <f t="shared" si="11"/>
        <v/>
      </c>
      <c r="P173" s="15" t="str">
        <f t="shared" si="11"/>
        <v/>
      </c>
      <c r="Q173" s="15" t="str">
        <f t="shared" si="11"/>
        <v/>
      </c>
      <c r="R173" s="15" t="str">
        <f t="shared" si="11"/>
        <v/>
      </c>
      <c r="S173" s="15" t="str">
        <f t="shared" si="11"/>
        <v/>
      </c>
      <c r="T173" s="15" t="str">
        <f t="shared" si="11"/>
        <v/>
      </c>
      <c r="U173" s="15" t="str">
        <f t="shared" si="11"/>
        <v/>
      </c>
      <c r="V173" s="15" t="str">
        <f t="shared" si="11"/>
        <v/>
      </c>
      <c r="W173" s="15" t="str">
        <f t="shared" si="11"/>
        <v/>
      </c>
      <c r="X173" s="15" t="str">
        <f t="shared" si="11"/>
        <v/>
      </c>
      <c r="Y173" s="15" t="str">
        <f t="shared" si="11"/>
        <v/>
      </c>
      <c r="Z173" s="15" t="str">
        <f t="shared" si="11"/>
        <v/>
      </c>
      <c r="AA173" s="15" t="str">
        <f t="shared" si="11"/>
        <v/>
      </c>
      <c r="AB173" s="15" t="str">
        <f t="shared" si="11"/>
        <v/>
      </c>
      <c r="AC173" s="15" t="str">
        <f t="shared" si="11"/>
        <v/>
      </c>
      <c r="AD173" s="15" t="str">
        <f t="shared" si="11"/>
        <v/>
      </c>
      <c r="AE173" s="15" t="str">
        <f t="shared" si="11"/>
        <v/>
      </c>
      <c r="AF173" s="15" t="str">
        <f t="shared" si="11"/>
        <v/>
      </c>
      <c r="AG173" s="15" t="str">
        <f t="shared" si="11"/>
        <v/>
      </c>
      <c r="AH173" s="15" t="str">
        <f t="shared" si="11"/>
        <v/>
      </c>
      <c r="AI173" s="15" t="str">
        <f t="shared" si="11"/>
        <v/>
      </c>
      <c r="AJ173" s="15" t="str">
        <f t="shared" si="11"/>
        <v/>
      </c>
      <c r="AK173" s="15" t="str">
        <f t="shared" si="11"/>
        <v/>
      </c>
      <c r="AL173" s="15" t="str">
        <f t="shared" si="11"/>
        <v/>
      </c>
      <c r="AM173" s="15" t="str">
        <f t="shared" si="11"/>
        <v/>
      </c>
      <c r="AN173" s="15" t="str">
        <f t="shared" si="11"/>
        <v/>
      </c>
      <c r="AO173" s="15" t="str">
        <f t="shared" si="11"/>
        <v/>
      </c>
      <c r="AP173" s="15" t="str">
        <f t="shared" si="11"/>
        <v/>
      </c>
      <c r="AQ173" s="15" t="str">
        <f t="shared" si="11"/>
        <v/>
      </c>
      <c r="AR173" s="15" t="str">
        <f t="shared" si="11"/>
        <v/>
      </c>
      <c r="AS173" s="15" t="str">
        <f t="shared" si="11"/>
        <v/>
      </c>
      <c r="AT173" s="15" t="str">
        <f t="shared" si="11"/>
        <v/>
      </c>
      <c r="AU173" s="15" t="str">
        <f t="shared" si="11"/>
        <v/>
      </c>
      <c r="AV173" s="15" t="str">
        <f t="shared" si="11"/>
        <v/>
      </c>
      <c r="AW173" s="15" t="str">
        <f t="shared" si="11"/>
        <v/>
      </c>
      <c r="AX173" s="15" t="str">
        <f t="shared" si="11"/>
        <v/>
      </c>
      <c r="AY173" s="15" t="str">
        <f t="shared" si="11"/>
        <v/>
      </c>
      <c r="AZ173" s="15" t="str">
        <f t="shared" si="11"/>
        <v/>
      </c>
      <c r="BA173" s="15" t="str">
        <f t="shared" si="11"/>
        <v/>
      </c>
      <c r="BB173" s="15" t="str">
        <f t="shared" si="11"/>
        <v/>
      </c>
      <c r="BC173" s="15" t="str">
        <f t="shared" si="11"/>
        <v/>
      </c>
      <c r="BD173" s="15" t="str">
        <f t="shared" si="11"/>
        <v/>
      </c>
    </row>
    <row r="174" spans="1:69" outlineLevel="1" x14ac:dyDescent="0.15">
      <c r="A174" s="12" t="s">
        <v>123</v>
      </c>
      <c r="B174" s="14" t="str">
        <f>OvoTotal!T2</f>
        <v>SJ F3 821 R</v>
      </c>
      <c r="C174" s="15" t="str">
        <f t="shared" ref="C174:BD174" si="12">IFERROR(IF(C108&gt;0,C108*C$163,""),"")</f>
        <v/>
      </c>
      <c r="D174" s="15" t="str">
        <f t="shared" si="12"/>
        <v/>
      </c>
      <c r="E174" s="15" t="str">
        <f t="shared" si="12"/>
        <v/>
      </c>
      <c r="F174" s="15" t="str">
        <f t="shared" si="12"/>
        <v/>
      </c>
      <c r="G174" s="15" t="str">
        <f t="shared" si="12"/>
        <v/>
      </c>
      <c r="H174" s="15" t="str">
        <f t="shared" si="12"/>
        <v/>
      </c>
      <c r="I174" s="15" t="str">
        <f t="shared" si="12"/>
        <v/>
      </c>
      <c r="J174" s="15" t="str">
        <f t="shared" si="12"/>
        <v/>
      </c>
      <c r="K174" s="15" t="str">
        <f t="shared" si="12"/>
        <v/>
      </c>
      <c r="L174" s="15" t="str">
        <f t="shared" si="12"/>
        <v/>
      </c>
      <c r="M174" s="15" t="str">
        <f t="shared" si="12"/>
        <v/>
      </c>
      <c r="N174" s="15" t="str">
        <f t="shared" si="12"/>
        <v/>
      </c>
      <c r="O174" s="15" t="str">
        <f t="shared" si="12"/>
        <v/>
      </c>
      <c r="P174" s="15" t="str">
        <f t="shared" si="12"/>
        <v/>
      </c>
      <c r="Q174" s="15" t="str">
        <f t="shared" si="12"/>
        <v/>
      </c>
      <c r="R174" s="15" t="str">
        <f t="shared" si="12"/>
        <v/>
      </c>
      <c r="S174" s="15" t="str">
        <f t="shared" si="12"/>
        <v/>
      </c>
      <c r="T174" s="15" t="str">
        <f t="shared" si="12"/>
        <v/>
      </c>
      <c r="U174" s="15">
        <f t="shared" si="12"/>
        <v>8104.8</v>
      </c>
      <c r="V174" s="15">
        <f t="shared" si="12"/>
        <v>34644.336000000003</v>
      </c>
      <c r="W174" s="15">
        <f t="shared" si="12"/>
        <v>55745.981</v>
      </c>
      <c r="X174" s="15">
        <f t="shared" si="12"/>
        <v>61018.091999999997</v>
      </c>
      <c r="Y174" s="15">
        <f t="shared" si="12"/>
        <v>65726.244000000006</v>
      </c>
      <c r="Z174" s="15">
        <f t="shared" si="12"/>
        <v>63014.82</v>
      </c>
      <c r="AA174" s="15">
        <f t="shared" si="12"/>
        <v>62348.015999999996</v>
      </c>
      <c r="AB174" s="15">
        <f t="shared" si="12"/>
        <v>58781.904000000002</v>
      </c>
      <c r="AC174" s="15">
        <f t="shared" si="12"/>
        <v>62406.806499999999</v>
      </c>
      <c r="AD174" s="15">
        <f t="shared" si="12"/>
        <v>65118.383999999998</v>
      </c>
      <c r="AE174" s="15">
        <f t="shared" si="12"/>
        <v>63400.411999999997</v>
      </c>
      <c r="AF174" s="15" t="str">
        <f t="shared" si="12"/>
        <v/>
      </c>
      <c r="AG174" s="15" t="str">
        <f t="shared" si="12"/>
        <v/>
      </c>
      <c r="AH174" s="15" t="str">
        <f t="shared" si="12"/>
        <v/>
      </c>
      <c r="AI174" s="15" t="str">
        <f t="shared" si="12"/>
        <v/>
      </c>
      <c r="AJ174" s="15" t="str">
        <f t="shared" si="12"/>
        <v/>
      </c>
      <c r="AK174" s="15" t="str">
        <f t="shared" si="12"/>
        <v/>
      </c>
      <c r="AL174" s="15" t="str">
        <f t="shared" si="12"/>
        <v/>
      </c>
      <c r="AM174" s="15" t="str">
        <f t="shared" si="12"/>
        <v/>
      </c>
      <c r="AN174" s="15" t="str">
        <f t="shared" si="12"/>
        <v/>
      </c>
      <c r="AO174" s="15" t="str">
        <f t="shared" si="12"/>
        <v/>
      </c>
      <c r="AP174" s="15" t="str">
        <f t="shared" si="12"/>
        <v/>
      </c>
      <c r="AQ174" s="15" t="str">
        <f t="shared" si="12"/>
        <v/>
      </c>
      <c r="AR174" s="15" t="str">
        <f t="shared" si="12"/>
        <v/>
      </c>
      <c r="AS174" s="15" t="str">
        <f t="shared" si="12"/>
        <v/>
      </c>
      <c r="AT174" s="15" t="str">
        <f t="shared" si="12"/>
        <v/>
      </c>
      <c r="AU174" s="15" t="str">
        <f t="shared" si="12"/>
        <v/>
      </c>
      <c r="AV174" s="15" t="str">
        <f t="shared" si="12"/>
        <v/>
      </c>
      <c r="AW174" s="15" t="str">
        <f t="shared" si="12"/>
        <v/>
      </c>
      <c r="AX174" s="15" t="str">
        <f t="shared" si="12"/>
        <v/>
      </c>
      <c r="AY174" s="15" t="str">
        <f t="shared" si="12"/>
        <v/>
      </c>
      <c r="AZ174" s="15" t="str">
        <f t="shared" si="12"/>
        <v/>
      </c>
      <c r="BA174" s="15" t="str">
        <f t="shared" si="12"/>
        <v/>
      </c>
      <c r="BB174" s="15" t="str">
        <f t="shared" si="12"/>
        <v/>
      </c>
      <c r="BC174" s="15" t="str">
        <f t="shared" si="12"/>
        <v/>
      </c>
      <c r="BD174" s="15" t="str">
        <f t="shared" si="12"/>
        <v/>
      </c>
    </row>
    <row r="175" spans="1:69" outlineLevel="1" x14ac:dyDescent="0.15">
      <c r="A175" s="12" t="s">
        <v>123</v>
      </c>
      <c r="B175" s="14" t="str">
        <f>OvoTotal!U2</f>
        <v>AAA 1 001</v>
      </c>
      <c r="C175" s="15" t="str">
        <f t="shared" ref="C175:BD175" si="13">IFERROR(IF(C109&gt;0,C109*C$163,""),"")</f>
        <v/>
      </c>
      <c r="D175" s="15" t="str">
        <f t="shared" si="13"/>
        <v/>
      </c>
      <c r="E175" s="15" t="str">
        <f t="shared" si="13"/>
        <v/>
      </c>
      <c r="F175" s="15" t="str">
        <f t="shared" si="13"/>
        <v/>
      </c>
      <c r="G175" s="15" t="str">
        <f t="shared" si="13"/>
        <v/>
      </c>
      <c r="H175" s="15" t="str">
        <f t="shared" si="13"/>
        <v/>
      </c>
      <c r="I175" s="15" t="str">
        <f t="shared" si="13"/>
        <v/>
      </c>
      <c r="J175" s="15" t="str">
        <f t="shared" si="13"/>
        <v/>
      </c>
      <c r="K175" s="15" t="str">
        <f t="shared" si="13"/>
        <v/>
      </c>
      <c r="L175" s="15" t="str">
        <f t="shared" si="13"/>
        <v/>
      </c>
      <c r="M175" s="15" t="str">
        <f t="shared" si="13"/>
        <v/>
      </c>
      <c r="N175" s="15" t="str">
        <f t="shared" si="13"/>
        <v/>
      </c>
      <c r="O175" s="15" t="str">
        <f t="shared" si="13"/>
        <v/>
      </c>
      <c r="P175" s="15" t="str">
        <f t="shared" si="13"/>
        <v/>
      </c>
      <c r="Q175" s="15" t="str">
        <f t="shared" si="13"/>
        <v/>
      </c>
      <c r="R175" s="15" t="str">
        <f t="shared" si="13"/>
        <v/>
      </c>
      <c r="S175" s="15" t="str">
        <f t="shared" si="13"/>
        <v/>
      </c>
      <c r="T175" s="15" t="str">
        <f t="shared" si="13"/>
        <v/>
      </c>
      <c r="U175" s="15" t="str">
        <f t="shared" si="13"/>
        <v/>
      </c>
      <c r="V175" s="15" t="str">
        <f t="shared" si="13"/>
        <v/>
      </c>
      <c r="W175" s="15" t="str">
        <f t="shared" si="13"/>
        <v/>
      </c>
      <c r="X175" s="15" t="str">
        <f t="shared" si="13"/>
        <v/>
      </c>
      <c r="Y175" s="15" t="str">
        <f t="shared" si="13"/>
        <v/>
      </c>
      <c r="Z175" s="15" t="str">
        <f t="shared" si="13"/>
        <v/>
      </c>
      <c r="AA175" s="15" t="str">
        <f t="shared" si="13"/>
        <v/>
      </c>
      <c r="AB175" s="15" t="str">
        <f t="shared" si="13"/>
        <v/>
      </c>
      <c r="AC175" s="15" t="str">
        <f t="shared" si="13"/>
        <v/>
      </c>
      <c r="AD175" s="15" t="str">
        <f t="shared" si="13"/>
        <v/>
      </c>
      <c r="AE175" s="15" t="str">
        <f t="shared" si="13"/>
        <v/>
      </c>
      <c r="AF175" s="15" t="str">
        <f t="shared" si="13"/>
        <v/>
      </c>
      <c r="AG175" s="15" t="str">
        <f t="shared" si="13"/>
        <v/>
      </c>
      <c r="AH175" s="15" t="str">
        <f t="shared" si="13"/>
        <v/>
      </c>
      <c r="AI175" s="15" t="str">
        <f t="shared" si="13"/>
        <v/>
      </c>
      <c r="AJ175" s="15" t="str">
        <f t="shared" si="13"/>
        <v/>
      </c>
      <c r="AK175" s="15" t="str">
        <f t="shared" si="13"/>
        <v/>
      </c>
      <c r="AL175" s="15" t="str">
        <f t="shared" si="13"/>
        <v/>
      </c>
      <c r="AM175" s="15" t="str">
        <f t="shared" si="13"/>
        <v/>
      </c>
      <c r="AN175" s="15" t="str">
        <f t="shared" si="13"/>
        <v/>
      </c>
      <c r="AO175" s="15" t="str">
        <f t="shared" si="13"/>
        <v/>
      </c>
      <c r="AP175" s="15" t="str">
        <f t="shared" si="13"/>
        <v/>
      </c>
      <c r="AQ175" s="15" t="str">
        <f t="shared" si="13"/>
        <v/>
      </c>
      <c r="AR175" s="15" t="str">
        <f t="shared" si="13"/>
        <v/>
      </c>
      <c r="AS175" s="15" t="str">
        <f t="shared" si="13"/>
        <v/>
      </c>
      <c r="AT175" s="15" t="str">
        <f t="shared" si="13"/>
        <v/>
      </c>
      <c r="AU175" s="15" t="str">
        <f t="shared" si="13"/>
        <v/>
      </c>
      <c r="AV175" s="15" t="str">
        <f t="shared" si="13"/>
        <v/>
      </c>
      <c r="AW175" s="15" t="str">
        <f t="shared" si="13"/>
        <v/>
      </c>
      <c r="AX175" s="15" t="str">
        <f t="shared" si="13"/>
        <v/>
      </c>
      <c r="AY175" s="15" t="str">
        <f t="shared" si="13"/>
        <v/>
      </c>
      <c r="AZ175" s="15" t="str">
        <f t="shared" si="13"/>
        <v/>
      </c>
      <c r="BA175" s="15" t="str">
        <f t="shared" si="13"/>
        <v/>
      </c>
      <c r="BB175" s="15" t="str">
        <f t="shared" si="13"/>
        <v/>
      </c>
      <c r="BC175" s="15" t="str">
        <f t="shared" si="13"/>
        <v/>
      </c>
      <c r="BD175" s="15" t="str">
        <f t="shared" si="13"/>
        <v/>
      </c>
    </row>
    <row r="176" spans="1:69" outlineLevel="1" x14ac:dyDescent="0.15">
      <c r="A176" s="12" t="s">
        <v>123</v>
      </c>
      <c r="B176" s="14" t="str">
        <f>OvoTotal!V2</f>
        <v>AAA 1 001</v>
      </c>
      <c r="C176" s="15" t="str">
        <f t="shared" ref="C176:BD176" si="14">IFERROR(IF(C110&gt;0,C110*C$163,""),"")</f>
        <v/>
      </c>
      <c r="D176" s="15" t="str">
        <f t="shared" si="14"/>
        <v/>
      </c>
      <c r="E176" s="15" t="str">
        <f t="shared" si="14"/>
        <v/>
      </c>
      <c r="F176" s="15" t="str">
        <f t="shared" si="14"/>
        <v/>
      </c>
      <c r="G176" s="15" t="str">
        <f t="shared" si="14"/>
        <v/>
      </c>
      <c r="H176" s="15" t="str">
        <f t="shared" si="14"/>
        <v/>
      </c>
      <c r="I176" s="15" t="str">
        <f t="shared" si="14"/>
        <v/>
      </c>
      <c r="J176" s="15" t="str">
        <f t="shared" si="14"/>
        <v/>
      </c>
      <c r="K176" s="15" t="str">
        <f t="shared" si="14"/>
        <v/>
      </c>
      <c r="L176" s="15" t="str">
        <f t="shared" si="14"/>
        <v/>
      </c>
      <c r="M176" s="15" t="str">
        <f t="shared" si="14"/>
        <v/>
      </c>
      <c r="N176" s="15" t="str">
        <f t="shared" si="14"/>
        <v/>
      </c>
      <c r="O176" s="15" t="str">
        <f t="shared" si="14"/>
        <v/>
      </c>
      <c r="P176" s="15" t="str">
        <f t="shared" si="14"/>
        <v/>
      </c>
      <c r="Q176" s="15" t="str">
        <f t="shared" si="14"/>
        <v/>
      </c>
      <c r="R176" s="15" t="str">
        <f t="shared" si="14"/>
        <v/>
      </c>
      <c r="S176" s="15" t="str">
        <f t="shared" si="14"/>
        <v/>
      </c>
      <c r="T176" s="15" t="str">
        <f t="shared" si="14"/>
        <v/>
      </c>
      <c r="U176" s="15" t="str">
        <f t="shared" si="14"/>
        <v/>
      </c>
      <c r="V176" s="15" t="str">
        <f t="shared" si="14"/>
        <v/>
      </c>
      <c r="W176" s="15" t="str">
        <f t="shared" si="14"/>
        <v/>
      </c>
      <c r="X176" s="15" t="str">
        <f t="shared" si="14"/>
        <v/>
      </c>
      <c r="Y176" s="15" t="str">
        <f t="shared" si="14"/>
        <v/>
      </c>
      <c r="Z176" s="15" t="str">
        <f t="shared" si="14"/>
        <v/>
      </c>
      <c r="AA176" s="15" t="str">
        <f t="shared" si="14"/>
        <v/>
      </c>
      <c r="AB176" s="15" t="str">
        <f t="shared" si="14"/>
        <v/>
      </c>
      <c r="AC176" s="15" t="str">
        <f t="shared" si="14"/>
        <v/>
      </c>
      <c r="AD176" s="15" t="str">
        <f t="shared" si="14"/>
        <v/>
      </c>
      <c r="AE176" s="15" t="str">
        <f t="shared" si="14"/>
        <v/>
      </c>
      <c r="AF176" s="15" t="str">
        <f t="shared" si="14"/>
        <v/>
      </c>
      <c r="AG176" s="15" t="str">
        <f t="shared" si="14"/>
        <v/>
      </c>
      <c r="AH176" s="15" t="str">
        <f t="shared" si="14"/>
        <v/>
      </c>
      <c r="AI176" s="15" t="str">
        <f t="shared" si="14"/>
        <v/>
      </c>
      <c r="AJ176" s="15" t="str">
        <f t="shared" si="14"/>
        <v/>
      </c>
      <c r="AK176" s="15" t="str">
        <f t="shared" si="14"/>
        <v/>
      </c>
      <c r="AL176" s="15" t="str">
        <f t="shared" si="14"/>
        <v/>
      </c>
      <c r="AM176" s="15" t="str">
        <f t="shared" si="14"/>
        <v/>
      </c>
      <c r="AN176" s="15" t="str">
        <f t="shared" si="14"/>
        <v/>
      </c>
      <c r="AO176" s="15" t="str">
        <f t="shared" si="14"/>
        <v/>
      </c>
      <c r="AP176" s="15" t="str">
        <f t="shared" si="14"/>
        <v/>
      </c>
      <c r="AQ176" s="15" t="str">
        <f t="shared" si="14"/>
        <v/>
      </c>
      <c r="AR176" s="15" t="str">
        <f t="shared" si="14"/>
        <v/>
      </c>
      <c r="AS176" s="15" t="str">
        <f t="shared" si="14"/>
        <v/>
      </c>
      <c r="AT176" s="15" t="str">
        <f t="shared" si="14"/>
        <v/>
      </c>
      <c r="AU176" s="15" t="str">
        <f t="shared" si="14"/>
        <v/>
      </c>
      <c r="AV176" s="15" t="str">
        <f t="shared" si="14"/>
        <v/>
      </c>
      <c r="AW176" s="15" t="str">
        <f t="shared" si="14"/>
        <v/>
      </c>
      <c r="AX176" s="15" t="str">
        <f t="shared" si="14"/>
        <v/>
      </c>
      <c r="AY176" s="15" t="str">
        <f t="shared" si="14"/>
        <v/>
      </c>
      <c r="AZ176" s="15" t="str">
        <f t="shared" si="14"/>
        <v/>
      </c>
      <c r="BA176" s="15" t="str">
        <f t="shared" si="14"/>
        <v/>
      </c>
      <c r="BB176" s="15" t="str">
        <f t="shared" si="14"/>
        <v/>
      </c>
      <c r="BC176" s="15" t="str">
        <f t="shared" si="14"/>
        <v/>
      </c>
      <c r="BD176" s="15" t="str">
        <f t="shared" si="14"/>
        <v/>
      </c>
    </row>
    <row r="177" spans="1:56" outlineLevel="1" x14ac:dyDescent="0.15">
      <c r="A177" s="12" t="s">
        <v>123</v>
      </c>
      <c r="B177" s="14" t="str">
        <f>OvoTotal!W2</f>
        <v>AAA 1 001</v>
      </c>
      <c r="C177" s="15" t="str">
        <f t="shared" ref="C177:BD177" si="15">IFERROR(IF(C111&gt;0,C111*C$163,""),"")</f>
        <v/>
      </c>
      <c r="D177" s="15" t="str">
        <f t="shared" si="15"/>
        <v/>
      </c>
      <c r="E177" s="15" t="str">
        <f t="shared" si="15"/>
        <v/>
      </c>
      <c r="F177" s="15" t="str">
        <f t="shared" si="15"/>
        <v/>
      </c>
      <c r="G177" s="15" t="str">
        <f t="shared" si="15"/>
        <v/>
      </c>
      <c r="H177" s="15" t="str">
        <f t="shared" si="15"/>
        <v/>
      </c>
      <c r="I177" s="15" t="str">
        <f t="shared" si="15"/>
        <v/>
      </c>
      <c r="J177" s="15" t="str">
        <f t="shared" si="15"/>
        <v/>
      </c>
      <c r="K177" s="15" t="str">
        <f t="shared" si="15"/>
        <v/>
      </c>
      <c r="L177" s="15" t="str">
        <f t="shared" si="15"/>
        <v/>
      </c>
      <c r="M177" s="15" t="str">
        <f t="shared" si="15"/>
        <v/>
      </c>
      <c r="N177" s="15" t="str">
        <f t="shared" si="15"/>
        <v/>
      </c>
      <c r="O177" s="15" t="str">
        <f t="shared" si="15"/>
        <v/>
      </c>
      <c r="P177" s="15" t="str">
        <f t="shared" si="15"/>
        <v/>
      </c>
      <c r="Q177" s="15" t="str">
        <f t="shared" si="15"/>
        <v/>
      </c>
      <c r="R177" s="15" t="str">
        <f t="shared" si="15"/>
        <v/>
      </c>
      <c r="S177" s="15" t="str">
        <f t="shared" si="15"/>
        <v/>
      </c>
      <c r="T177" s="15" t="str">
        <f t="shared" si="15"/>
        <v/>
      </c>
      <c r="U177" s="15" t="str">
        <f t="shared" si="15"/>
        <v/>
      </c>
      <c r="V177" s="15" t="str">
        <f t="shared" si="15"/>
        <v/>
      </c>
      <c r="W177" s="15" t="str">
        <f t="shared" si="15"/>
        <v/>
      </c>
      <c r="X177" s="15" t="str">
        <f t="shared" si="15"/>
        <v/>
      </c>
      <c r="Y177" s="15" t="str">
        <f t="shared" si="15"/>
        <v/>
      </c>
      <c r="Z177" s="15" t="str">
        <f t="shared" si="15"/>
        <v/>
      </c>
      <c r="AA177" s="15" t="str">
        <f t="shared" si="15"/>
        <v/>
      </c>
      <c r="AB177" s="15" t="str">
        <f t="shared" si="15"/>
        <v/>
      </c>
      <c r="AC177" s="15" t="str">
        <f t="shared" si="15"/>
        <v/>
      </c>
      <c r="AD177" s="15" t="str">
        <f t="shared" si="15"/>
        <v/>
      </c>
      <c r="AE177" s="15" t="str">
        <f t="shared" si="15"/>
        <v/>
      </c>
      <c r="AF177" s="15" t="str">
        <f t="shared" si="15"/>
        <v/>
      </c>
      <c r="AG177" s="15" t="str">
        <f t="shared" si="15"/>
        <v/>
      </c>
      <c r="AH177" s="15" t="str">
        <f t="shared" si="15"/>
        <v/>
      </c>
      <c r="AI177" s="15" t="str">
        <f t="shared" si="15"/>
        <v/>
      </c>
      <c r="AJ177" s="15" t="str">
        <f t="shared" si="15"/>
        <v/>
      </c>
      <c r="AK177" s="15" t="str">
        <f t="shared" si="15"/>
        <v/>
      </c>
      <c r="AL177" s="15" t="str">
        <f t="shared" si="15"/>
        <v/>
      </c>
      <c r="AM177" s="15" t="str">
        <f t="shared" si="15"/>
        <v/>
      </c>
      <c r="AN177" s="15" t="str">
        <f t="shared" si="15"/>
        <v/>
      </c>
      <c r="AO177" s="15" t="str">
        <f t="shared" si="15"/>
        <v/>
      </c>
      <c r="AP177" s="15" t="str">
        <f t="shared" si="15"/>
        <v/>
      </c>
      <c r="AQ177" s="15" t="str">
        <f t="shared" si="15"/>
        <v/>
      </c>
      <c r="AR177" s="15" t="str">
        <f t="shared" si="15"/>
        <v/>
      </c>
      <c r="AS177" s="15" t="str">
        <f t="shared" si="15"/>
        <v/>
      </c>
      <c r="AT177" s="15" t="str">
        <f t="shared" si="15"/>
        <v/>
      </c>
      <c r="AU177" s="15" t="str">
        <f t="shared" si="15"/>
        <v/>
      </c>
      <c r="AV177" s="15" t="str">
        <f t="shared" si="15"/>
        <v/>
      </c>
      <c r="AW177" s="15" t="str">
        <f t="shared" si="15"/>
        <v/>
      </c>
      <c r="AX177" s="15" t="str">
        <f t="shared" si="15"/>
        <v/>
      </c>
      <c r="AY177" s="15" t="str">
        <f t="shared" si="15"/>
        <v/>
      </c>
      <c r="AZ177" s="15" t="str">
        <f t="shared" si="15"/>
        <v/>
      </c>
      <c r="BA177" s="15" t="str">
        <f t="shared" si="15"/>
        <v/>
      </c>
      <c r="BB177" s="15" t="str">
        <f t="shared" si="15"/>
        <v/>
      </c>
      <c r="BC177" s="15" t="str">
        <f t="shared" si="15"/>
        <v/>
      </c>
      <c r="BD177" s="15" t="str">
        <f t="shared" si="15"/>
        <v/>
      </c>
    </row>
    <row r="178" spans="1:56" outlineLevel="1" x14ac:dyDescent="0.15">
      <c r="A178" s="12" t="s">
        <v>123</v>
      </c>
      <c r="B178" s="14" t="str">
        <f>OvoTotal!X2</f>
        <v>AAA 1 001</v>
      </c>
      <c r="C178" s="15" t="str">
        <f t="shared" ref="C178:BD178" si="16">IFERROR(IF(C112&gt;0,C112*C$163,""),"")</f>
        <v/>
      </c>
      <c r="D178" s="15" t="str">
        <f t="shared" si="16"/>
        <v/>
      </c>
      <c r="E178" s="15" t="str">
        <f t="shared" si="16"/>
        <v/>
      </c>
      <c r="F178" s="15" t="str">
        <f t="shared" si="16"/>
        <v/>
      </c>
      <c r="G178" s="15" t="str">
        <f t="shared" si="16"/>
        <v/>
      </c>
      <c r="H178" s="15" t="str">
        <f t="shared" si="16"/>
        <v/>
      </c>
      <c r="I178" s="15" t="str">
        <f t="shared" si="16"/>
        <v/>
      </c>
      <c r="J178" s="15" t="str">
        <f t="shared" si="16"/>
        <v/>
      </c>
      <c r="K178" s="15" t="str">
        <f t="shared" si="16"/>
        <v/>
      </c>
      <c r="L178" s="15" t="str">
        <f t="shared" si="16"/>
        <v/>
      </c>
      <c r="M178" s="15" t="str">
        <f t="shared" si="16"/>
        <v/>
      </c>
      <c r="N178" s="15" t="str">
        <f t="shared" si="16"/>
        <v/>
      </c>
      <c r="O178" s="15" t="str">
        <f t="shared" si="16"/>
        <v/>
      </c>
      <c r="P178" s="15" t="str">
        <f t="shared" si="16"/>
        <v/>
      </c>
      <c r="Q178" s="15" t="str">
        <f t="shared" si="16"/>
        <v/>
      </c>
      <c r="R178" s="15" t="str">
        <f t="shared" si="16"/>
        <v/>
      </c>
      <c r="S178" s="15" t="str">
        <f t="shared" si="16"/>
        <v/>
      </c>
      <c r="T178" s="15" t="str">
        <f t="shared" si="16"/>
        <v/>
      </c>
      <c r="U178" s="15" t="str">
        <f t="shared" si="16"/>
        <v/>
      </c>
      <c r="V178" s="15" t="str">
        <f t="shared" si="16"/>
        <v/>
      </c>
      <c r="W178" s="15" t="str">
        <f t="shared" si="16"/>
        <v/>
      </c>
      <c r="X178" s="15" t="str">
        <f t="shared" si="16"/>
        <v/>
      </c>
      <c r="Y178" s="15" t="str">
        <f t="shared" si="16"/>
        <v/>
      </c>
      <c r="Z178" s="15" t="str">
        <f t="shared" si="16"/>
        <v/>
      </c>
      <c r="AA178" s="15" t="str">
        <f t="shared" si="16"/>
        <v/>
      </c>
      <c r="AB178" s="15" t="str">
        <f t="shared" si="16"/>
        <v/>
      </c>
      <c r="AC178" s="15" t="str">
        <f t="shared" si="16"/>
        <v/>
      </c>
      <c r="AD178" s="15" t="str">
        <f t="shared" si="16"/>
        <v/>
      </c>
      <c r="AE178" s="15" t="str">
        <f t="shared" si="16"/>
        <v/>
      </c>
      <c r="AF178" s="15" t="str">
        <f t="shared" si="16"/>
        <v/>
      </c>
      <c r="AG178" s="15" t="str">
        <f t="shared" si="16"/>
        <v/>
      </c>
      <c r="AH178" s="15" t="str">
        <f t="shared" si="16"/>
        <v/>
      </c>
      <c r="AI178" s="15" t="str">
        <f t="shared" si="16"/>
        <v/>
      </c>
      <c r="AJ178" s="15" t="str">
        <f t="shared" si="16"/>
        <v/>
      </c>
      <c r="AK178" s="15" t="str">
        <f t="shared" si="16"/>
        <v/>
      </c>
      <c r="AL178" s="15" t="str">
        <f t="shared" si="16"/>
        <v/>
      </c>
      <c r="AM178" s="15" t="str">
        <f t="shared" si="16"/>
        <v/>
      </c>
      <c r="AN178" s="15" t="str">
        <f t="shared" si="16"/>
        <v/>
      </c>
      <c r="AO178" s="15" t="str">
        <f t="shared" si="16"/>
        <v/>
      </c>
      <c r="AP178" s="15" t="str">
        <f t="shared" si="16"/>
        <v/>
      </c>
      <c r="AQ178" s="15" t="str">
        <f t="shared" si="16"/>
        <v/>
      </c>
      <c r="AR178" s="15" t="str">
        <f t="shared" si="16"/>
        <v/>
      </c>
      <c r="AS178" s="15" t="str">
        <f t="shared" si="16"/>
        <v/>
      </c>
      <c r="AT178" s="15" t="str">
        <f t="shared" si="16"/>
        <v/>
      </c>
      <c r="AU178" s="15" t="str">
        <f t="shared" si="16"/>
        <v/>
      </c>
      <c r="AV178" s="15" t="str">
        <f t="shared" si="16"/>
        <v/>
      </c>
      <c r="AW178" s="15" t="str">
        <f t="shared" si="16"/>
        <v/>
      </c>
      <c r="AX178" s="15" t="str">
        <f t="shared" si="16"/>
        <v/>
      </c>
      <c r="AY178" s="15" t="str">
        <f t="shared" si="16"/>
        <v/>
      </c>
      <c r="AZ178" s="15" t="str">
        <f t="shared" si="16"/>
        <v/>
      </c>
      <c r="BA178" s="15" t="str">
        <f t="shared" si="16"/>
        <v/>
      </c>
      <c r="BB178" s="15" t="str">
        <f t="shared" si="16"/>
        <v/>
      </c>
      <c r="BC178" s="15" t="str">
        <f t="shared" si="16"/>
        <v/>
      </c>
      <c r="BD178" s="15" t="str">
        <f t="shared" si="16"/>
        <v/>
      </c>
    </row>
    <row r="179" spans="1:56" outlineLevel="1" x14ac:dyDescent="0.15">
      <c r="A179" s="12" t="s">
        <v>123</v>
      </c>
      <c r="B179" s="14" t="str">
        <f>OvoTotal!Y2</f>
        <v>AAA 1 001</v>
      </c>
      <c r="C179" s="15" t="str">
        <f t="shared" ref="C179:BD179" si="17">IFERROR(IF(C113&gt;0,C113*C$163,""),"")</f>
        <v/>
      </c>
      <c r="D179" s="15" t="str">
        <f t="shared" si="17"/>
        <v/>
      </c>
      <c r="E179" s="15" t="str">
        <f t="shared" si="17"/>
        <v/>
      </c>
      <c r="F179" s="15" t="str">
        <f t="shared" si="17"/>
        <v/>
      </c>
      <c r="G179" s="15" t="str">
        <f t="shared" si="17"/>
        <v/>
      </c>
      <c r="H179" s="15" t="str">
        <f t="shared" si="17"/>
        <v/>
      </c>
      <c r="I179" s="15" t="str">
        <f t="shared" si="17"/>
        <v/>
      </c>
      <c r="J179" s="15" t="str">
        <f t="shared" si="17"/>
        <v/>
      </c>
      <c r="K179" s="15" t="str">
        <f t="shared" si="17"/>
        <v/>
      </c>
      <c r="L179" s="15" t="str">
        <f t="shared" si="17"/>
        <v/>
      </c>
      <c r="M179" s="15" t="str">
        <f t="shared" si="17"/>
        <v/>
      </c>
      <c r="N179" s="15" t="str">
        <f t="shared" si="17"/>
        <v/>
      </c>
      <c r="O179" s="15" t="str">
        <f t="shared" si="17"/>
        <v/>
      </c>
      <c r="P179" s="15" t="str">
        <f t="shared" si="17"/>
        <v/>
      </c>
      <c r="Q179" s="15" t="str">
        <f t="shared" si="17"/>
        <v/>
      </c>
      <c r="R179" s="15" t="str">
        <f t="shared" si="17"/>
        <v/>
      </c>
      <c r="S179" s="15" t="str">
        <f t="shared" si="17"/>
        <v/>
      </c>
      <c r="T179" s="15" t="str">
        <f t="shared" si="17"/>
        <v/>
      </c>
      <c r="U179" s="15" t="str">
        <f t="shared" si="17"/>
        <v/>
      </c>
      <c r="V179" s="15" t="str">
        <f t="shared" si="17"/>
        <v/>
      </c>
      <c r="W179" s="15" t="str">
        <f t="shared" si="17"/>
        <v/>
      </c>
      <c r="X179" s="15" t="str">
        <f t="shared" si="17"/>
        <v/>
      </c>
      <c r="Y179" s="15" t="str">
        <f t="shared" si="17"/>
        <v/>
      </c>
      <c r="Z179" s="15" t="str">
        <f t="shared" si="17"/>
        <v/>
      </c>
      <c r="AA179" s="15" t="str">
        <f t="shared" si="17"/>
        <v/>
      </c>
      <c r="AB179" s="15" t="str">
        <f t="shared" si="17"/>
        <v/>
      </c>
      <c r="AC179" s="15" t="str">
        <f t="shared" si="17"/>
        <v/>
      </c>
      <c r="AD179" s="15" t="str">
        <f t="shared" si="17"/>
        <v/>
      </c>
      <c r="AE179" s="15" t="str">
        <f t="shared" si="17"/>
        <v/>
      </c>
      <c r="AF179" s="15" t="str">
        <f t="shared" si="17"/>
        <v/>
      </c>
      <c r="AG179" s="15" t="str">
        <f t="shared" si="17"/>
        <v/>
      </c>
      <c r="AH179" s="15" t="str">
        <f t="shared" si="17"/>
        <v/>
      </c>
      <c r="AI179" s="15" t="str">
        <f t="shared" si="17"/>
        <v/>
      </c>
      <c r="AJ179" s="15" t="str">
        <f t="shared" si="17"/>
        <v/>
      </c>
      <c r="AK179" s="15" t="str">
        <f t="shared" si="17"/>
        <v/>
      </c>
      <c r="AL179" s="15" t="str">
        <f t="shared" si="17"/>
        <v/>
      </c>
      <c r="AM179" s="15" t="str">
        <f t="shared" si="17"/>
        <v/>
      </c>
      <c r="AN179" s="15" t="str">
        <f t="shared" si="17"/>
        <v/>
      </c>
      <c r="AO179" s="15" t="str">
        <f t="shared" si="17"/>
        <v/>
      </c>
      <c r="AP179" s="15" t="str">
        <f t="shared" si="17"/>
        <v/>
      </c>
      <c r="AQ179" s="15" t="str">
        <f t="shared" si="17"/>
        <v/>
      </c>
      <c r="AR179" s="15" t="str">
        <f t="shared" si="17"/>
        <v/>
      </c>
      <c r="AS179" s="15" t="str">
        <f t="shared" si="17"/>
        <v/>
      </c>
      <c r="AT179" s="15" t="str">
        <f t="shared" si="17"/>
        <v/>
      </c>
      <c r="AU179" s="15" t="str">
        <f t="shared" si="17"/>
        <v/>
      </c>
      <c r="AV179" s="15" t="str">
        <f t="shared" si="17"/>
        <v/>
      </c>
      <c r="AW179" s="15" t="str">
        <f t="shared" si="17"/>
        <v/>
      </c>
      <c r="AX179" s="15" t="str">
        <f t="shared" si="17"/>
        <v/>
      </c>
      <c r="AY179" s="15" t="str">
        <f t="shared" si="17"/>
        <v/>
      </c>
      <c r="AZ179" s="15" t="str">
        <f t="shared" si="17"/>
        <v/>
      </c>
      <c r="BA179" s="15" t="str">
        <f t="shared" si="17"/>
        <v/>
      </c>
      <c r="BB179" s="15" t="str">
        <f t="shared" si="17"/>
        <v/>
      </c>
      <c r="BC179" s="15" t="str">
        <f t="shared" si="17"/>
        <v/>
      </c>
      <c r="BD179" s="15" t="str">
        <f t="shared" si="17"/>
        <v/>
      </c>
    </row>
    <row r="180" spans="1:56" outlineLevel="1" x14ac:dyDescent="0.15">
      <c r="A180" s="12" t="s">
        <v>123</v>
      </c>
      <c r="B180" s="14" t="str">
        <f>OvoTotal!Z2</f>
        <v>AAA 1 001</v>
      </c>
      <c r="C180" s="15" t="str">
        <f t="shared" ref="C180:BD180" si="18">IFERROR(IF(C114&gt;0,C114*C$163,""),"")</f>
        <v/>
      </c>
      <c r="D180" s="15" t="str">
        <f t="shared" si="18"/>
        <v/>
      </c>
      <c r="E180" s="15" t="str">
        <f t="shared" si="18"/>
        <v/>
      </c>
      <c r="F180" s="15" t="str">
        <f t="shared" si="18"/>
        <v/>
      </c>
      <c r="G180" s="15" t="str">
        <f t="shared" si="18"/>
        <v/>
      </c>
      <c r="H180" s="15" t="str">
        <f t="shared" si="18"/>
        <v/>
      </c>
      <c r="I180" s="15" t="str">
        <f t="shared" si="18"/>
        <v/>
      </c>
      <c r="J180" s="15" t="str">
        <f t="shared" si="18"/>
        <v/>
      </c>
      <c r="K180" s="15" t="str">
        <f t="shared" si="18"/>
        <v/>
      </c>
      <c r="L180" s="15" t="str">
        <f t="shared" si="18"/>
        <v/>
      </c>
      <c r="M180" s="15" t="str">
        <f t="shared" si="18"/>
        <v/>
      </c>
      <c r="N180" s="15" t="str">
        <f t="shared" si="18"/>
        <v/>
      </c>
      <c r="O180" s="15" t="str">
        <f t="shared" si="18"/>
        <v/>
      </c>
      <c r="P180" s="15" t="str">
        <f t="shared" si="18"/>
        <v/>
      </c>
      <c r="Q180" s="15" t="str">
        <f t="shared" si="18"/>
        <v/>
      </c>
      <c r="R180" s="15" t="str">
        <f t="shared" si="18"/>
        <v/>
      </c>
      <c r="S180" s="15" t="str">
        <f t="shared" si="18"/>
        <v/>
      </c>
      <c r="T180" s="15" t="str">
        <f t="shared" si="18"/>
        <v/>
      </c>
      <c r="U180" s="15" t="str">
        <f t="shared" si="18"/>
        <v/>
      </c>
      <c r="V180" s="15" t="str">
        <f t="shared" si="18"/>
        <v/>
      </c>
      <c r="W180" s="15" t="str">
        <f t="shared" si="18"/>
        <v/>
      </c>
      <c r="X180" s="15" t="str">
        <f t="shared" si="18"/>
        <v/>
      </c>
      <c r="Y180" s="15" t="str">
        <f t="shared" si="18"/>
        <v/>
      </c>
      <c r="Z180" s="15" t="str">
        <f t="shared" si="18"/>
        <v/>
      </c>
      <c r="AA180" s="15" t="str">
        <f t="shared" si="18"/>
        <v/>
      </c>
      <c r="AB180" s="15" t="str">
        <f t="shared" si="18"/>
        <v/>
      </c>
      <c r="AC180" s="15" t="str">
        <f t="shared" si="18"/>
        <v/>
      </c>
      <c r="AD180" s="15" t="str">
        <f t="shared" si="18"/>
        <v/>
      </c>
      <c r="AE180" s="15" t="str">
        <f t="shared" si="18"/>
        <v/>
      </c>
      <c r="AF180" s="15" t="str">
        <f t="shared" si="18"/>
        <v/>
      </c>
      <c r="AG180" s="15" t="str">
        <f t="shared" si="18"/>
        <v/>
      </c>
      <c r="AH180" s="15" t="str">
        <f t="shared" si="18"/>
        <v/>
      </c>
      <c r="AI180" s="15" t="str">
        <f t="shared" si="18"/>
        <v/>
      </c>
      <c r="AJ180" s="15" t="str">
        <f t="shared" si="18"/>
        <v/>
      </c>
      <c r="AK180" s="15" t="str">
        <f t="shared" si="18"/>
        <v/>
      </c>
      <c r="AL180" s="15" t="str">
        <f t="shared" si="18"/>
        <v/>
      </c>
      <c r="AM180" s="15" t="str">
        <f t="shared" si="18"/>
        <v/>
      </c>
      <c r="AN180" s="15" t="str">
        <f t="shared" si="18"/>
        <v/>
      </c>
      <c r="AO180" s="15" t="str">
        <f t="shared" si="18"/>
        <v/>
      </c>
      <c r="AP180" s="15" t="str">
        <f t="shared" si="18"/>
        <v/>
      </c>
      <c r="AQ180" s="15" t="str">
        <f t="shared" si="18"/>
        <v/>
      </c>
      <c r="AR180" s="15" t="str">
        <f t="shared" si="18"/>
        <v/>
      </c>
      <c r="AS180" s="15" t="str">
        <f t="shared" si="18"/>
        <v/>
      </c>
      <c r="AT180" s="15" t="str">
        <f t="shared" si="18"/>
        <v/>
      </c>
      <c r="AU180" s="15" t="str">
        <f t="shared" si="18"/>
        <v/>
      </c>
      <c r="AV180" s="15" t="str">
        <f t="shared" si="18"/>
        <v/>
      </c>
      <c r="AW180" s="15" t="str">
        <f t="shared" si="18"/>
        <v/>
      </c>
      <c r="AX180" s="15" t="str">
        <f t="shared" si="18"/>
        <v/>
      </c>
      <c r="AY180" s="15" t="str">
        <f t="shared" si="18"/>
        <v/>
      </c>
      <c r="AZ180" s="15" t="str">
        <f t="shared" si="18"/>
        <v/>
      </c>
      <c r="BA180" s="15" t="str">
        <f t="shared" si="18"/>
        <v/>
      </c>
      <c r="BB180" s="15" t="str">
        <f t="shared" si="18"/>
        <v/>
      </c>
      <c r="BC180" s="15" t="str">
        <f t="shared" si="18"/>
        <v/>
      </c>
      <c r="BD180" s="15" t="str">
        <f t="shared" si="18"/>
        <v/>
      </c>
    </row>
    <row r="181" spans="1:56" outlineLevel="1" x14ac:dyDescent="0.15">
      <c r="A181" s="12" t="s">
        <v>123</v>
      </c>
      <c r="B181" s="14" t="str">
        <f>OvoTotal!AA2</f>
        <v>AAA 1 001</v>
      </c>
      <c r="C181" s="15" t="str">
        <f t="shared" ref="C181:BD181" si="19">IFERROR(IF(C115&gt;0,C115*C$163,""),"")</f>
        <v/>
      </c>
      <c r="D181" s="15" t="str">
        <f t="shared" si="19"/>
        <v/>
      </c>
      <c r="E181" s="15" t="str">
        <f t="shared" si="19"/>
        <v/>
      </c>
      <c r="F181" s="15" t="str">
        <f t="shared" si="19"/>
        <v/>
      </c>
      <c r="G181" s="15" t="str">
        <f t="shared" si="19"/>
        <v/>
      </c>
      <c r="H181" s="15" t="str">
        <f t="shared" si="19"/>
        <v/>
      </c>
      <c r="I181" s="15" t="str">
        <f t="shared" si="19"/>
        <v/>
      </c>
      <c r="J181" s="15" t="str">
        <f t="shared" si="19"/>
        <v/>
      </c>
      <c r="K181" s="15" t="str">
        <f t="shared" si="19"/>
        <v/>
      </c>
      <c r="L181" s="15" t="str">
        <f t="shared" si="19"/>
        <v/>
      </c>
      <c r="M181" s="15" t="str">
        <f t="shared" si="19"/>
        <v/>
      </c>
      <c r="N181" s="15" t="str">
        <f t="shared" si="19"/>
        <v/>
      </c>
      <c r="O181" s="15" t="str">
        <f t="shared" si="19"/>
        <v/>
      </c>
      <c r="P181" s="15" t="str">
        <f t="shared" si="19"/>
        <v/>
      </c>
      <c r="Q181" s="15" t="str">
        <f t="shared" si="19"/>
        <v/>
      </c>
      <c r="R181" s="15" t="str">
        <f t="shared" si="19"/>
        <v/>
      </c>
      <c r="S181" s="15" t="str">
        <f t="shared" si="19"/>
        <v/>
      </c>
      <c r="T181" s="15" t="str">
        <f t="shared" si="19"/>
        <v/>
      </c>
      <c r="U181" s="15" t="str">
        <f t="shared" si="19"/>
        <v/>
      </c>
      <c r="V181" s="15" t="str">
        <f t="shared" si="19"/>
        <v/>
      </c>
      <c r="W181" s="15" t="str">
        <f t="shared" si="19"/>
        <v/>
      </c>
      <c r="X181" s="15" t="str">
        <f t="shared" si="19"/>
        <v/>
      </c>
      <c r="Y181" s="15" t="str">
        <f t="shared" si="19"/>
        <v/>
      </c>
      <c r="Z181" s="15" t="str">
        <f t="shared" si="19"/>
        <v/>
      </c>
      <c r="AA181" s="15" t="str">
        <f t="shared" si="19"/>
        <v/>
      </c>
      <c r="AB181" s="15" t="str">
        <f t="shared" si="19"/>
        <v/>
      </c>
      <c r="AC181" s="15" t="str">
        <f t="shared" si="19"/>
        <v/>
      </c>
      <c r="AD181" s="15" t="str">
        <f t="shared" si="19"/>
        <v/>
      </c>
      <c r="AE181" s="15" t="str">
        <f t="shared" si="19"/>
        <v/>
      </c>
      <c r="AF181" s="15" t="str">
        <f t="shared" si="19"/>
        <v/>
      </c>
      <c r="AG181" s="15" t="str">
        <f t="shared" si="19"/>
        <v/>
      </c>
      <c r="AH181" s="15" t="str">
        <f t="shared" si="19"/>
        <v/>
      </c>
      <c r="AI181" s="15" t="str">
        <f t="shared" si="19"/>
        <v/>
      </c>
      <c r="AJ181" s="15" t="str">
        <f t="shared" si="19"/>
        <v/>
      </c>
      <c r="AK181" s="15" t="str">
        <f t="shared" si="19"/>
        <v/>
      </c>
      <c r="AL181" s="15" t="str">
        <f t="shared" si="19"/>
        <v/>
      </c>
      <c r="AM181" s="15" t="str">
        <f t="shared" si="19"/>
        <v/>
      </c>
      <c r="AN181" s="15" t="str">
        <f t="shared" si="19"/>
        <v/>
      </c>
      <c r="AO181" s="15" t="str">
        <f t="shared" si="19"/>
        <v/>
      </c>
      <c r="AP181" s="15" t="str">
        <f t="shared" si="19"/>
        <v/>
      </c>
      <c r="AQ181" s="15" t="str">
        <f t="shared" si="19"/>
        <v/>
      </c>
      <c r="AR181" s="15" t="str">
        <f t="shared" si="19"/>
        <v/>
      </c>
      <c r="AS181" s="15" t="str">
        <f t="shared" si="19"/>
        <v/>
      </c>
      <c r="AT181" s="15" t="str">
        <f t="shared" si="19"/>
        <v/>
      </c>
      <c r="AU181" s="15" t="str">
        <f t="shared" si="19"/>
        <v/>
      </c>
      <c r="AV181" s="15" t="str">
        <f t="shared" si="19"/>
        <v/>
      </c>
      <c r="AW181" s="15" t="str">
        <f t="shared" si="19"/>
        <v/>
      </c>
      <c r="AX181" s="15" t="str">
        <f t="shared" si="19"/>
        <v/>
      </c>
      <c r="AY181" s="15" t="str">
        <f t="shared" si="19"/>
        <v/>
      </c>
      <c r="AZ181" s="15" t="str">
        <f t="shared" si="19"/>
        <v/>
      </c>
      <c r="BA181" s="15" t="str">
        <f t="shared" si="19"/>
        <v/>
      </c>
      <c r="BB181" s="15" t="str">
        <f t="shared" si="19"/>
        <v/>
      </c>
      <c r="BC181" s="15" t="str">
        <f t="shared" si="19"/>
        <v/>
      </c>
      <c r="BD181" s="15" t="str">
        <f t="shared" si="19"/>
        <v/>
      </c>
    </row>
    <row r="182" spans="1:56" outlineLevel="1" x14ac:dyDescent="0.15">
      <c r="A182" s="12" t="s">
        <v>123</v>
      </c>
      <c r="B182" s="14" t="str">
        <f>OvoTotal!AB2</f>
        <v>AAA 1 001</v>
      </c>
      <c r="C182" s="15" t="str">
        <f t="shared" ref="C182:BD182" si="20">IFERROR(IF(C116&gt;0,C116*C$163,""),"")</f>
        <v/>
      </c>
      <c r="D182" s="15" t="str">
        <f t="shared" si="20"/>
        <v/>
      </c>
      <c r="E182" s="15" t="str">
        <f t="shared" si="20"/>
        <v/>
      </c>
      <c r="F182" s="15" t="str">
        <f t="shared" si="20"/>
        <v/>
      </c>
      <c r="G182" s="15" t="str">
        <f t="shared" si="20"/>
        <v/>
      </c>
      <c r="H182" s="15" t="str">
        <f t="shared" si="20"/>
        <v/>
      </c>
      <c r="I182" s="15" t="str">
        <f t="shared" si="20"/>
        <v/>
      </c>
      <c r="J182" s="15" t="str">
        <f t="shared" si="20"/>
        <v/>
      </c>
      <c r="K182" s="15" t="str">
        <f t="shared" si="20"/>
        <v/>
      </c>
      <c r="L182" s="15" t="str">
        <f t="shared" si="20"/>
        <v/>
      </c>
      <c r="M182" s="15" t="str">
        <f t="shared" si="20"/>
        <v/>
      </c>
      <c r="N182" s="15" t="str">
        <f t="shared" si="20"/>
        <v/>
      </c>
      <c r="O182" s="15" t="str">
        <f t="shared" si="20"/>
        <v/>
      </c>
      <c r="P182" s="15" t="str">
        <f t="shared" si="20"/>
        <v/>
      </c>
      <c r="Q182" s="15" t="str">
        <f t="shared" si="20"/>
        <v/>
      </c>
      <c r="R182" s="15" t="str">
        <f t="shared" si="20"/>
        <v/>
      </c>
      <c r="S182" s="15" t="str">
        <f t="shared" si="20"/>
        <v/>
      </c>
      <c r="T182" s="15" t="str">
        <f t="shared" si="20"/>
        <v/>
      </c>
      <c r="U182" s="15" t="str">
        <f t="shared" si="20"/>
        <v/>
      </c>
      <c r="V182" s="15" t="str">
        <f t="shared" si="20"/>
        <v/>
      </c>
      <c r="W182" s="15" t="str">
        <f t="shared" si="20"/>
        <v/>
      </c>
      <c r="X182" s="15" t="str">
        <f t="shared" si="20"/>
        <v/>
      </c>
      <c r="Y182" s="15" t="str">
        <f t="shared" si="20"/>
        <v/>
      </c>
      <c r="Z182" s="15" t="str">
        <f t="shared" si="20"/>
        <v/>
      </c>
      <c r="AA182" s="15" t="str">
        <f t="shared" si="20"/>
        <v/>
      </c>
      <c r="AB182" s="15" t="str">
        <f t="shared" si="20"/>
        <v/>
      </c>
      <c r="AC182" s="15" t="str">
        <f t="shared" si="20"/>
        <v/>
      </c>
      <c r="AD182" s="15" t="str">
        <f t="shared" si="20"/>
        <v/>
      </c>
      <c r="AE182" s="15" t="str">
        <f t="shared" si="20"/>
        <v/>
      </c>
      <c r="AF182" s="15" t="str">
        <f t="shared" si="20"/>
        <v/>
      </c>
      <c r="AG182" s="15" t="str">
        <f t="shared" si="20"/>
        <v/>
      </c>
      <c r="AH182" s="15" t="str">
        <f t="shared" si="20"/>
        <v/>
      </c>
      <c r="AI182" s="15" t="str">
        <f t="shared" si="20"/>
        <v/>
      </c>
      <c r="AJ182" s="15" t="str">
        <f t="shared" si="20"/>
        <v/>
      </c>
      <c r="AK182" s="15" t="str">
        <f t="shared" si="20"/>
        <v/>
      </c>
      <c r="AL182" s="15" t="str">
        <f t="shared" si="20"/>
        <v/>
      </c>
      <c r="AM182" s="15" t="str">
        <f t="shared" si="20"/>
        <v/>
      </c>
      <c r="AN182" s="15" t="str">
        <f t="shared" si="20"/>
        <v/>
      </c>
      <c r="AO182" s="15" t="str">
        <f t="shared" si="20"/>
        <v/>
      </c>
      <c r="AP182" s="15" t="str">
        <f t="shared" si="20"/>
        <v/>
      </c>
      <c r="AQ182" s="15" t="str">
        <f t="shared" si="20"/>
        <v/>
      </c>
      <c r="AR182" s="15" t="str">
        <f t="shared" si="20"/>
        <v/>
      </c>
      <c r="AS182" s="15" t="str">
        <f t="shared" si="20"/>
        <v/>
      </c>
      <c r="AT182" s="15" t="str">
        <f t="shared" si="20"/>
        <v/>
      </c>
      <c r="AU182" s="15" t="str">
        <f t="shared" si="20"/>
        <v/>
      </c>
      <c r="AV182" s="15" t="str">
        <f t="shared" si="20"/>
        <v/>
      </c>
      <c r="AW182" s="15" t="str">
        <f t="shared" si="20"/>
        <v/>
      </c>
      <c r="AX182" s="15" t="str">
        <f t="shared" si="20"/>
        <v/>
      </c>
      <c r="AY182" s="15" t="str">
        <f t="shared" si="20"/>
        <v/>
      </c>
      <c r="AZ182" s="15" t="str">
        <f t="shared" si="20"/>
        <v/>
      </c>
      <c r="BA182" s="15" t="str">
        <f t="shared" si="20"/>
        <v/>
      </c>
      <c r="BB182" s="15" t="str">
        <f t="shared" si="20"/>
        <v/>
      </c>
      <c r="BC182" s="15" t="str">
        <f t="shared" si="20"/>
        <v/>
      </c>
      <c r="BD182" s="15" t="str">
        <f t="shared" si="20"/>
        <v/>
      </c>
    </row>
    <row r="183" spans="1:56" outlineLevel="1" x14ac:dyDescent="0.15">
      <c r="A183" s="12" t="s">
        <v>123</v>
      </c>
      <c r="B183" s="14" t="str">
        <f>OvoTotal!AC2</f>
        <v>AAA 1 001</v>
      </c>
      <c r="C183" s="15" t="str">
        <f t="shared" ref="C183:BD183" si="21">IFERROR(IF(C117&gt;0,C117*C$163,""),"")</f>
        <v/>
      </c>
      <c r="D183" s="15" t="str">
        <f t="shared" si="21"/>
        <v/>
      </c>
      <c r="E183" s="15" t="str">
        <f t="shared" si="21"/>
        <v/>
      </c>
      <c r="F183" s="15" t="str">
        <f t="shared" si="21"/>
        <v/>
      </c>
      <c r="G183" s="15" t="str">
        <f t="shared" si="21"/>
        <v/>
      </c>
      <c r="H183" s="15" t="str">
        <f t="shared" si="21"/>
        <v/>
      </c>
      <c r="I183" s="15" t="str">
        <f t="shared" si="21"/>
        <v/>
      </c>
      <c r="J183" s="15" t="str">
        <f t="shared" si="21"/>
        <v/>
      </c>
      <c r="K183" s="15" t="str">
        <f t="shared" si="21"/>
        <v/>
      </c>
      <c r="L183" s="15" t="str">
        <f t="shared" si="21"/>
        <v/>
      </c>
      <c r="M183" s="15" t="str">
        <f t="shared" si="21"/>
        <v/>
      </c>
      <c r="N183" s="15" t="str">
        <f t="shared" si="21"/>
        <v/>
      </c>
      <c r="O183" s="15" t="str">
        <f t="shared" si="21"/>
        <v/>
      </c>
      <c r="P183" s="15" t="str">
        <f t="shared" si="21"/>
        <v/>
      </c>
      <c r="Q183" s="15" t="str">
        <f t="shared" si="21"/>
        <v/>
      </c>
      <c r="R183" s="15" t="str">
        <f t="shared" si="21"/>
        <v/>
      </c>
      <c r="S183" s="15" t="str">
        <f t="shared" si="21"/>
        <v/>
      </c>
      <c r="T183" s="15" t="str">
        <f t="shared" si="21"/>
        <v/>
      </c>
      <c r="U183" s="15" t="str">
        <f t="shared" si="21"/>
        <v/>
      </c>
      <c r="V183" s="15" t="str">
        <f t="shared" si="21"/>
        <v/>
      </c>
      <c r="W183" s="15" t="str">
        <f t="shared" si="21"/>
        <v/>
      </c>
      <c r="X183" s="15" t="str">
        <f t="shared" si="21"/>
        <v/>
      </c>
      <c r="Y183" s="15" t="str">
        <f t="shared" si="21"/>
        <v/>
      </c>
      <c r="Z183" s="15" t="str">
        <f t="shared" si="21"/>
        <v/>
      </c>
      <c r="AA183" s="15" t="str">
        <f t="shared" si="21"/>
        <v/>
      </c>
      <c r="AB183" s="15" t="str">
        <f t="shared" si="21"/>
        <v/>
      </c>
      <c r="AC183" s="15" t="str">
        <f t="shared" si="21"/>
        <v/>
      </c>
      <c r="AD183" s="15" t="str">
        <f t="shared" si="21"/>
        <v/>
      </c>
      <c r="AE183" s="15" t="str">
        <f t="shared" si="21"/>
        <v/>
      </c>
      <c r="AF183" s="15" t="str">
        <f t="shared" si="21"/>
        <v/>
      </c>
      <c r="AG183" s="15" t="str">
        <f t="shared" si="21"/>
        <v/>
      </c>
      <c r="AH183" s="15" t="str">
        <f t="shared" si="21"/>
        <v/>
      </c>
      <c r="AI183" s="15" t="str">
        <f t="shared" si="21"/>
        <v/>
      </c>
      <c r="AJ183" s="15" t="str">
        <f t="shared" si="21"/>
        <v/>
      </c>
      <c r="AK183" s="15" t="str">
        <f t="shared" si="21"/>
        <v/>
      </c>
      <c r="AL183" s="15" t="str">
        <f t="shared" si="21"/>
        <v/>
      </c>
      <c r="AM183" s="15" t="str">
        <f t="shared" si="21"/>
        <v/>
      </c>
      <c r="AN183" s="15" t="str">
        <f t="shared" si="21"/>
        <v/>
      </c>
      <c r="AO183" s="15" t="str">
        <f t="shared" si="21"/>
        <v/>
      </c>
      <c r="AP183" s="15" t="str">
        <f t="shared" si="21"/>
        <v/>
      </c>
      <c r="AQ183" s="15" t="str">
        <f t="shared" si="21"/>
        <v/>
      </c>
      <c r="AR183" s="15" t="str">
        <f t="shared" si="21"/>
        <v/>
      </c>
      <c r="AS183" s="15" t="str">
        <f t="shared" si="21"/>
        <v/>
      </c>
      <c r="AT183" s="15" t="str">
        <f t="shared" si="21"/>
        <v/>
      </c>
      <c r="AU183" s="15" t="str">
        <f t="shared" si="21"/>
        <v/>
      </c>
      <c r="AV183" s="15" t="str">
        <f t="shared" si="21"/>
        <v/>
      </c>
      <c r="AW183" s="15" t="str">
        <f t="shared" si="21"/>
        <v/>
      </c>
      <c r="AX183" s="15" t="str">
        <f t="shared" si="21"/>
        <v/>
      </c>
      <c r="AY183" s="15" t="str">
        <f t="shared" si="21"/>
        <v/>
      </c>
      <c r="AZ183" s="15" t="str">
        <f t="shared" si="21"/>
        <v/>
      </c>
      <c r="BA183" s="15" t="str">
        <f t="shared" si="21"/>
        <v/>
      </c>
      <c r="BB183" s="15" t="str">
        <f t="shared" si="21"/>
        <v/>
      </c>
      <c r="BC183" s="15" t="str">
        <f t="shared" si="21"/>
        <v/>
      </c>
      <c r="BD183" s="15" t="str">
        <f t="shared" si="21"/>
        <v/>
      </c>
    </row>
    <row r="184" spans="1:56" outlineLevel="1" x14ac:dyDescent="0.15">
      <c r="A184" s="12" t="s">
        <v>123</v>
      </c>
      <c r="B184" s="14" t="str">
        <f>OvoTotal!AD2</f>
        <v>AAA 1 001</v>
      </c>
      <c r="C184" s="15" t="str">
        <f t="shared" ref="C184:BD184" si="22">IFERROR(IF(C118&gt;0,C118*C$163,""),"")</f>
        <v/>
      </c>
      <c r="D184" s="15" t="str">
        <f t="shared" si="22"/>
        <v/>
      </c>
      <c r="E184" s="15" t="str">
        <f t="shared" si="22"/>
        <v/>
      </c>
      <c r="F184" s="15" t="str">
        <f t="shared" si="22"/>
        <v/>
      </c>
      <c r="G184" s="15" t="str">
        <f t="shared" si="22"/>
        <v/>
      </c>
      <c r="H184" s="15" t="str">
        <f t="shared" si="22"/>
        <v/>
      </c>
      <c r="I184" s="15" t="str">
        <f t="shared" si="22"/>
        <v/>
      </c>
      <c r="J184" s="15" t="str">
        <f t="shared" si="22"/>
        <v/>
      </c>
      <c r="K184" s="15" t="str">
        <f t="shared" si="22"/>
        <v/>
      </c>
      <c r="L184" s="15" t="str">
        <f t="shared" si="22"/>
        <v/>
      </c>
      <c r="M184" s="15" t="str">
        <f t="shared" si="22"/>
        <v/>
      </c>
      <c r="N184" s="15" t="str">
        <f t="shared" si="22"/>
        <v/>
      </c>
      <c r="O184" s="15" t="str">
        <f t="shared" si="22"/>
        <v/>
      </c>
      <c r="P184" s="15" t="str">
        <f t="shared" si="22"/>
        <v/>
      </c>
      <c r="Q184" s="15" t="str">
        <f t="shared" si="22"/>
        <v/>
      </c>
      <c r="R184" s="15" t="str">
        <f t="shared" si="22"/>
        <v/>
      </c>
      <c r="S184" s="15" t="str">
        <f t="shared" si="22"/>
        <v/>
      </c>
      <c r="T184" s="15" t="str">
        <f t="shared" si="22"/>
        <v/>
      </c>
      <c r="U184" s="15" t="str">
        <f t="shared" si="22"/>
        <v/>
      </c>
      <c r="V184" s="15" t="str">
        <f t="shared" si="22"/>
        <v/>
      </c>
      <c r="W184" s="15" t="str">
        <f t="shared" si="22"/>
        <v/>
      </c>
      <c r="X184" s="15" t="str">
        <f t="shared" si="22"/>
        <v/>
      </c>
      <c r="Y184" s="15" t="str">
        <f t="shared" si="22"/>
        <v/>
      </c>
      <c r="Z184" s="15" t="str">
        <f t="shared" si="22"/>
        <v/>
      </c>
      <c r="AA184" s="15" t="str">
        <f t="shared" si="22"/>
        <v/>
      </c>
      <c r="AB184" s="15" t="str">
        <f t="shared" si="22"/>
        <v/>
      </c>
      <c r="AC184" s="15" t="str">
        <f t="shared" si="22"/>
        <v/>
      </c>
      <c r="AD184" s="15" t="str">
        <f t="shared" si="22"/>
        <v/>
      </c>
      <c r="AE184" s="15" t="str">
        <f t="shared" si="22"/>
        <v/>
      </c>
      <c r="AF184" s="15" t="str">
        <f t="shared" si="22"/>
        <v/>
      </c>
      <c r="AG184" s="15" t="str">
        <f t="shared" si="22"/>
        <v/>
      </c>
      <c r="AH184" s="15" t="str">
        <f t="shared" si="22"/>
        <v/>
      </c>
      <c r="AI184" s="15" t="str">
        <f t="shared" si="22"/>
        <v/>
      </c>
      <c r="AJ184" s="15" t="str">
        <f t="shared" si="22"/>
        <v/>
      </c>
      <c r="AK184" s="15" t="str">
        <f t="shared" si="22"/>
        <v/>
      </c>
      <c r="AL184" s="15" t="str">
        <f t="shared" si="22"/>
        <v/>
      </c>
      <c r="AM184" s="15" t="str">
        <f t="shared" si="22"/>
        <v/>
      </c>
      <c r="AN184" s="15" t="str">
        <f t="shared" si="22"/>
        <v/>
      </c>
      <c r="AO184" s="15" t="str">
        <f t="shared" si="22"/>
        <v/>
      </c>
      <c r="AP184" s="15" t="str">
        <f t="shared" si="22"/>
        <v/>
      </c>
      <c r="AQ184" s="15" t="str">
        <f t="shared" si="22"/>
        <v/>
      </c>
      <c r="AR184" s="15" t="str">
        <f t="shared" si="22"/>
        <v/>
      </c>
      <c r="AS184" s="15" t="str">
        <f t="shared" si="22"/>
        <v/>
      </c>
      <c r="AT184" s="15" t="str">
        <f t="shared" si="22"/>
        <v/>
      </c>
      <c r="AU184" s="15" t="str">
        <f t="shared" si="22"/>
        <v/>
      </c>
      <c r="AV184" s="15" t="str">
        <f t="shared" si="22"/>
        <v/>
      </c>
      <c r="AW184" s="15" t="str">
        <f t="shared" si="22"/>
        <v/>
      </c>
      <c r="AX184" s="15" t="str">
        <f t="shared" si="22"/>
        <v/>
      </c>
      <c r="AY184" s="15" t="str">
        <f t="shared" si="22"/>
        <v/>
      </c>
      <c r="AZ184" s="15" t="str">
        <f t="shared" si="22"/>
        <v/>
      </c>
      <c r="BA184" s="15" t="str">
        <f t="shared" si="22"/>
        <v/>
      </c>
      <c r="BB184" s="15" t="str">
        <f t="shared" si="22"/>
        <v/>
      </c>
      <c r="BC184" s="15" t="str">
        <f t="shared" si="22"/>
        <v/>
      </c>
      <c r="BD184" s="15" t="str">
        <f t="shared" si="22"/>
        <v/>
      </c>
    </row>
    <row r="185" spans="1:56" outlineLevel="1" x14ac:dyDescent="0.15">
      <c r="A185" s="12" t="s">
        <v>123</v>
      </c>
      <c r="B185" s="14" t="str">
        <f>OvoTotal!AE2</f>
        <v>AAA 1 001</v>
      </c>
      <c r="C185" s="15" t="str">
        <f t="shared" ref="C185:BD185" si="23">IFERROR(IF(C119&gt;0,C119*C$163,""),"")</f>
        <v/>
      </c>
      <c r="D185" s="15" t="str">
        <f t="shared" si="23"/>
        <v/>
      </c>
      <c r="E185" s="15" t="str">
        <f t="shared" si="23"/>
        <v/>
      </c>
      <c r="F185" s="15" t="str">
        <f t="shared" si="23"/>
        <v/>
      </c>
      <c r="G185" s="15" t="str">
        <f t="shared" si="23"/>
        <v/>
      </c>
      <c r="H185" s="15" t="str">
        <f t="shared" si="23"/>
        <v/>
      </c>
      <c r="I185" s="15" t="str">
        <f t="shared" si="23"/>
        <v/>
      </c>
      <c r="J185" s="15" t="str">
        <f t="shared" si="23"/>
        <v/>
      </c>
      <c r="K185" s="15" t="str">
        <f t="shared" si="23"/>
        <v/>
      </c>
      <c r="L185" s="15" t="str">
        <f t="shared" si="23"/>
        <v/>
      </c>
      <c r="M185" s="15" t="str">
        <f t="shared" si="23"/>
        <v/>
      </c>
      <c r="N185" s="15" t="str">
        <f t="shared" si="23"/>
        <v/>
      </c>
      <c r="O185" s="15" t="str">
        <f t="shared" si="23"/>
        <v/>
      </c>
      <c r="P185" s="15" t="str">
        <f t="shared" si="23"/>
        <v/>
      </c>
      <c r="Q185" s="15" t="str">
        <f t="shared" si="23"/>
        <v/>
      </c>
      <c r="R185" s="15" t="str">
        <f t="shared" si="23"/>
        <v/>
      </c>
      <c r="S185" s="15" t="str">
        <f t="shared" si="23"/>
        <v/>
      </c>
      <c r="T185" s="15" t="str">
        <f t="shared" si="23"/>
        <v/>
      </c>
      <c r="U185" s="15" t="str">
        <f t="shared" si="23"/>
        <v/>
      </c>
      <c r="V185" s="15" t="str">
        <f t="shared" si="23"/>
        <v/>
      </c>
      <c r="W185" s="15" t="str">
        <f t="shared" si="23"/>
        <v/>
      </c>
      <c r="X185" s="15" t="str">
        <f t="shared" si="23"/>
        <v/>
      </c>
      <c r="Y185" s="15" t="str">
        <f t="shared" si="23"/>
        <v/>
      </c>
      <c r="Z185" s="15" t="str">
        <f t="shared" si="23"/>
        <v/>
      </c>
      <c r="AA185" s="15" t="str">
        <f t="shared" si="23"/>
        <v/>
      </c>
      <c r="AB185" s="15" t="str">
        <f t="shared" si="23"/>
        <v/>
      </c>
      <c r="AC185" s="15" t="str">
        <f t="shared" si="23"/>
        <v/>
      </c>
      <c r="AD185" s="15" t="str">
        <f t="shared" si="23"/>
        <v/>
      </c>
      <c r="AE185" s="15" t="str">
        <f t="shared" si="23"/>
        <v/>
      </c>
      <c r="AF185" s="15" t="str">
        <f t="shared" si="23"/>
        <v/>
      </c>
      <c r="AG185" s="15" t="str">
        <f t="shared" si="23"/>
        <v/>
      </c>
      <c r="AH185" s="15" t="str">
        <f t="shared" si="23"/>
        <v/>
      </c>
      <c r="AI185" s="15" t="str">
        <f t="shared" si="23"/>
        <v/>
      </c>
      <c r="AJ185" s="15" t="str">
        <f t="shared" si="23"/>
        <v/>
      </c>
      <c r="AK185" s="15" t="str">
        <f t="shared" si="23"/>
        <v/>
      </c>
      <c r="AL185" s="15" t="str">
        <f t="shared" si="23"/>
        <v/>
      </c>
      <c r="AM185" s="15" t="str">
        <f t="shared" si="23"/>
        <v/>
      </c>
      <c r="AN185" s="15" t="str">
        <f t="shared" si="23"/>
        <v/>
      </c>
      <c r="AO185" s="15" t="str">
        <f t="shared" si="23"/>
        <v/>
      </c>
      <c r="AP185" s="15" t="str">
        <f t="shared" si="23"/>
        <v/>
      </c>
      <c r="AQ185" s="15" t="str">
        <f t="shared" si="23"/>
        <v/>
      </c>
      <c r="AR185" s="15" t="str">
        <f t="shared" si="23"/>
        <v/>
      </c>
      <c r="AS185" s="15" t="str">
        <f t="shared" si="23"/>
        <v/>
      </c>
      <c r="AT185" s="15" t="str">
        <f t="shared" si="23"/>
        <v/>
      </c>
      <c r="AU185" s="15" t="str">
        <f t="shared" si="23"/>
        <v/>
      </c>
      <c r="AV185" s="15" t="str">
        <f t="shared" si="23"/>
        <v/>
      </c>
      <c r="AW185" s="15" t="str">
        <f t="shared" si="23"/>
        <v/>
      </c>
      <c r="AX185" s="15" t="str">
        <f t="shared" si="23"/>
        <v/>
      </c>
      <c r="AY185" s="15" t="str">
        <f t="shared" si="23"/>
        <v/>
      </c>
      <c r="AZ185" s="15" t="str">
        <f t="shared" si="23"/>
        <v/>
      </c>
      <c r="BA185" s="15" t="str">
        <f t="shared" si="23"/>
        <v/>
      </c>
      <c r="BB185" s="15" t="str">
        <f t="shared" si="23"/>
        <v/>
      </c>
      <c r="BC185" s="15" t="str">
        <f t="shared" si="23"/>
        <v/>
      </c>
      <c r="BD185" s="15" t="str">
        <f t="shared" si="23"/>
        <v/>
      </c>
    </row>
    <row r="186" spans="1:56" outlineLevel="1" x14ac:dyDescent="0.15">
      <c r="A186" s="12" t="s">
        <v>123</v>
      </c>
      <c r="B186" s="14" t="str">
        <f>OvoTotal!AF2</f>
        <v>AAA 1 001</v>
      </c>
      <c r="C186" s="15" t="str">
        <f t="shared" ref="C186:BD186" si="24">IFERROR(IF(C120&gt;0,C120*C$163,""),"")</f>
        <v/>
      </c>
      <c r="D186" s="15" t="str">
        <f t="shared" si="24"/>
        <v/>
      </c>
      <c r="E186" s="15" t="str">
        <f t="shared" si="24"/>
        <v/>
      </c>
      <c r="F186" s="15" t="str">
        <f t="shared" si="24"/>
        <v/>
      </c>
      <c r="G186" s="15" t="str">
        <f t="shared" si="24"/>
        <v/>
      </c>
      <c r="H186" s="15" t="str">
        <f t="shared" si="24"/>
        <v/>
      </c>
      <c r="I186" s="15" t="str">
        <f t="shared" si="24"/>
        <v/>
      </c>
      <c r="J186" s="15" t="str">
        <f t="shared" si="24"/>
        <v/>
      </c>
      <c r="K186" s="15" t="str">
        <f t="shared" si="24"/>
        <v/>
      </c>
      <c r="L186" s="15" t="str">
        <f t="shared" si="24"/>
        <v/>
      </c>
      <c r="M186" s="15" t="str">
        <f t="shared" si="24"/>
        <v/>
      </c>
      <c r="N186" s="15" t="str">
        <f t="shared" si="24"/>
        <v/>
      </c>
      <c r="O186" s="15" t="str">
        <f t="shared" si="24"/>
        <v/>
      </c>
      <c r="P186" s="15" t="str">
        <f t="shared" si="24"/>
        <v/>
      </c>
      <c r="Q186" s="15" t="str">
        <f t="shared" si="24"/>
        <v/>
      </c>
      <c r="R186" s="15" t="str">
        <f t="shared" si="24"/>
        <v/>
      </c>
      <c r="S186" s="15" t="str">
        <f t="shared" si="24"/>
        <v/>
      </c>
      <c r="T186" s="15" t="str">
        <f t="shared" si="24"/>
        <v/>
      </c>
      <c r="U186" s="15" t="str">
        <f t="shared" si="24"/>
        <v/>
      </c>
      <c r="V186" s="15" t="str">
        <f t="shared" si="24"/>
        <v/>
      </c>
      <c r="W186" s="15" t="str">
        <f t="shared" si="24"/>
        <v/>
      </c>
      <c r="X186" s="15" t="str">
        <f t="shared" si="24"/>
        <v/>
      </c>
      <c r="Y186" s="15" t="str">
        <f t="shared" si="24"/>
        <v/>
      </c>
      <c r="Z186" s="15" t="str">
        <f t="shared" si="24"/>
        <v/>
      </c>
      <c r="AA186" s="15" t="str">
        <f t="shared" si="24"/>
        <v/>
      </c>
      <c r="AB186" s="15" t="str">
        <f t="shared" si="24"/>
        <v/>
      </c>
      <c r="AC186" s="15" t="str">
        <f t="shared" si="24"/>
        <v/>
      </c>
      <c r="AD186" s="15" t="str">
        <f t="shared" si="24"/>
        <v/>
      </c>
      <c r="AE186" s="15" t="str">
        <f t="shared" si="24"/>
        <v/>
      </c>
      <c r="AF186" s="15" t="str">
        <f t="shared" si="24"/>
        <v/>
      </c>
      <c r="AG186" s="15" t="str">
        <f t="shared" si="24"/>
        <v/>
      </c>
      <c r="AH186" s="15" t="str">
        <f t="shared" si="24"/>
        <v/>
      </c>
      <c r="AI186" s="15" t="str">
        <f t="shared" si="24"/>
        <v/>
      </c>
      <c r="AJ186" s="15" t="str">
        <f t="shared" si="24"/>
        <v/>
      </c>
      <c r="AK186" s="15" t="str">
        <f t="shared" si="24"/>
        <v/>
      </c>
      <c r="AL186" s="15" t="str">
        <f t="shared" si="24"/>
        <v/>
      </c>
      <c r="AM186" s="15" t="str">
        <f t="shared" si="24"/>
        <v/>
      </c>
      <c r="AN186" s="15" t="str">
        <f t="shared" si="24"/>
        <v/>
      </c>
      <c r="AO186" s="15" t="str">
        <f t="shared" si="24"/>
        <v/>
      </c>
      <c r="AP186" s="15" t="str">
        <f t="shared" si="24"/>
        <v/>
      </c>
      <c r="AQ186" s="15" t="str">
        <f t="shared" si="24"/>
        <v/>
      </c>
      <c r="AR186" s="15" t="str">
        <f t="shared" si="24"/>
        <v/>
      </c>
      <c r="AS186" s="15" t="str">
        <f t="shared" si="24"/>
        <v/>
      </c>
      <c r="AT186" s="15" t="str">
        <f t="shared" si="24"/>
        <v/>
      </c>
      <c r="AU186" s="15" t="str">
        <f t="shared" si="24"/>
        <v/>
      </c>
      <c r="AV186" s="15" t="str">
        <f t="shared" si="24"/>
        <v/>
      </c>
      <c r="AW186" s="15" t="str">
        <f t="shared" si="24"/>
        <v/>
      </c>
      <c r="AX186" s="15" t="str">
        <f t="shared" si="24"/>
        <v/>
      </c>
      <c r="AY186" s="15" t="str">
        <f t="shared" si="24"/>
        <v/>
      </c>
      <c r="AZ186" s="15" t="str">
        <f t="shared" si="24"/>
        <v/>
      </c>
      <c r="BA186" s="15" t="str">
        <f t="shared" si="24"/>
        <v/>
      </c>
      <c r="BB186" s="15" t="str">
        <f t="shared" si="24"/>
        <v/>
      </c>
      <c r="BC186" s="15" t="str">
        <f t="shared" si="24"/>
        <v/>
      </c>
      <c r="BD186" s="15" t="str">
        <f t="shared" si="24"/>
        <v/>
      </c>
    </row>
    <row r="187" spans="1:56" outlineLevel="1" x14ac:dyDescent="0.15">
      <c r="A187" s="12" t="s">
        <v>123</v>
      </c>
      <c r="B187" s="14" t="str">
        <f>OvoTotal!AG2</f>
        <v>AAA 1 001</v>
      </c>
      <c r="C187" s="15" t="str">
        <f t="shared" ref="C187:BD187" si="25">IFERROR(IF(C121&gt;0,C121*C$163,""),"")</f>
        <v/>
      </c>
      <c r="D187" s="15" t="str">
        <f t="shared" si="25"/>
        <v/>
      </c>
      <c r="E187" s="15" t="str">
        <f t="shared" si="25"/>
        <v/>
      </c>
      <c r="F187" s="15" t="str">
        <f t="shared" si="25"/>
        <v/>
      </c>
      <c r="G187" s="15" t="str">
        <f t="shared" si="25"/>
        <v/>
      </c>
      <c r="H187" s="15" t="str">
        <f t="shared" si="25"/>
        <v/>
      </c>
      <c r="I187" s="15" t="str">
        <f t="shared" si="25"/>
        <v/>
      </c>
      <c r="J187" s="15" t="str">
        <f t="shared" si="25"/>
        <v/>
      </c>
      <c r="K187" s="15" t="str">
        <f t="shared" si="25"/>
        <v/>
      </c>
      <c r="L187" s="15" t="str">
        <f t="shared" si="25"/>
        <v/>
      </c>
      <c r="M187" s="15" t="str">
        <f t="shared" si="25"/>
        <v/>
      </c>
      <c r="N187" s="15" t="str">
        <f t="shared" si="25"/>
        <v/>
      </c>
      <c r="O187" s="15" t="str">
        <f t="shared" si="25"/>
        <v/>
      </c>
      <c r="P187" s="15" t="str">
        <f t="shared" si="25"/>
        <v/>
      </c>
      <c r="Q187" s="15" t="str">
        <f t="shared" si="25"/>
        <v/>
      </c>
      <c r="R187" s="15" t="str">
        <f t="shared" si="25"/>
        <v/>
      </c>
      <c r="S187" s="15" t="str">
        <f t="shared" si="25"/>
        <v/>
      </c>
      <c r="T187" s="15" t="str">
        <f t="shared" si="25"/>
        <v/>
      </c>
      <c r="U187" s="15" t="str">
        <f t="shared" si="25"/>
        <v/>
      </c>
      <c r="V187" s="15" t="str">
        <f t="shared" si="25"/>
        <v/>
      </c>
      <c r="W187" s="15" t="str">
        <f t="shared" si="25"/>
        <v/>
      </c>
      <c r="X187" s="15" t="str">
        <f t="shared" si="25"/>
        <v/>
      </c>
      <c r="Y187" s="15" t="str">
        <f t="shared" si="25"/>
        <v/>
      </c>
      <c r="Z187" s="15" t="str">
        <f t="shared" si="25"/>
        <v/>
      </c>
      <c r="AA187" s="15" t="str">
        <f t="shared" si="25"/>
        <v/>
      </c>
      <c r="AB187" s="15" t="str">
        <f t="shared" si="25"/>
        <v/>
      </c>
      <c r="AC187" s="15" t="str">
        <f t="shared" si="25"/>
        <v/>
      </c>
      <c r="AD187" s="15" t="str">
        <f t="shared" si="25"/>
        <v/>
      </c>
      <c r="AE187" s="15" t="str">
        <f t="shared" si="25"/>
        <v/>
      </c>
      <c r="AF187" s="15" t="str">
        <f t="shared" si="25"/>
        <v/>
      </c>
      <c r="AG187" s="15" t="str">
        <f t="shared" si="25"/>
        <v/>
      </c>
      <c r="AH187" s="15" t="str">
        <f t="shared" si="25"/>
        <v/>
      </c>
      <c r="AI187" s="15" t="str">
        <f t="shared" si="25"/>
        <v/>
      </c>
      <c r="AJ187" s="15" t="str">
        <f t="shared" si="25"/>
        <v/>
      </c>
      <c r="AK187" s="15" t="str">
        <f t="shared" si="25"/>
        <v/>
      </c>
      <c r="AL187" s="15" t="str">
        <f t="shared" si="25"/>
        <v/>
      </c>
      <c r="AM187" s="15" t="str">
        <f t="shared" si="25"/>
        <v/>
      </c>
      <c r="AN187" s="15" t="str">
        <f t="shared" si="25"/>
        <v/>
      </c>
      <c r="AO187" s="15" t="str">
        <f t="shared" si="25"/>
        <v/>
      </c>
      <c r="AP187" s="15" t="str">
        <f t="shared" si="25"/>
        <v/>
      </c>
      <c r="AQ187" s="15" t="str">
        <f t="shared" si="25"/>
        <v/>
      </c>
      <c r="AR187" s="15" t="str">
        <f t="shared" si="25"/>
        <v/>
      </c>
      <c r="AS187" s="15" t="str">
        <f t="shared" si="25"/>
        <v/>
      </c>
      <c r="AT187" s="15" t="str">
        <f t="shared" si="25"/>
        <v/>
      </c>
      <c r="AU187" s="15" t="str">
        <f t="shared" si="25"/>
        <v/>
      </c>
      <c r="AV187" s="15" t="str">
        <f t="shared" si="25"/>
        <v/>
      </c>
      <c r="AW187" s="15" t="str">
        <f t="shared" si="25"/>
        <v/>
      </c>
      <c r="AX187" s="15" t="str">
        <f t="shared" si="25"/>
        <v/>
      </c>
      <c r="AY187" s="15" t="str">
        <f t="shared" si="25"/>
        <v/>
      </c>
      <c r="AZ187" s="15" t="str">
        <f t="shared" si="25"/>
        <v/>
      </c>
      <c r="BA187" s="15" t="str">
        <f t="shared" si="25"/>
        <v/>
      </c>
      <c r="BB187" s="15" t="str">
        <f t="shared" si="25"/>
        <v/>
      </c>
      <c r="BC187" s="15" t="str">
        <f t="shared" si="25"/>
        <v/>
      </c>
      <c r="BD187" s="15" t="str">
        <f t="shared" si="25"/>
        <v/>
      </c>
    </row>
    <row r="188" spans="1:56" outlineLevel="1" x14ac:dyDescent="0.15">
      <c r="A188" s="12" t="s">
        <v>123</v>
      </c>
      <c r="B188" s="14" t="str">
        <f>OvoTotal!AH2</f>
        <v>AAA 1 001</v>
      </c>
      <c r="C188" s="15" t="str">
        <f t="shared" ref="C188:BD188" si="26">IFERROR(IF(C122&gt;0,C122*C$163,""),"")</f>
        <v/>
      </c>
      <c r="D188" s="15" t="str">
        <f t="shared" si="26"/>
        <v/>
      </c>
      <c r="E188" s="15" t="str">
        <f t="shared" si="26"/>
        <v/>
      </c>
      <c r="F188" s="15" t="str">
        <f t="shared" si="26"/>
        <v/>
      </c>
      <c r="G188" s="15" t="str">
        <f t="shared" si="26"/>
        <v/>
      </c>
      <c r="H188" s="15" t="str">
        <f t="shared" si="26"/>
        <v/>
      </c>
      <c r="I188" s="15" t="str">
        <f t="shared" si="26"/>
        <v/>
      </c>
      <c r="J188" s="15" t="str">
        <f t="shared" si="26"/>
        <v/>
      </c>
      <c r="K188" s="15" t="str">
        <f t="shared" si="26"/>
        <v/>
      </c>
      <c r="L188" s="15" t="str">
        <f t="shared" si="26"/>
        <v/>
      </c>
      <c r="M188" s="15" t="str">
        <f t="shared" si="26"/>
        <v/>
      </c>
      <c r="N188" s="15" t="str">
        <f t="shared" si="26"/>
        <v/>
      </c>
      <c r="O188" s="15" t="str">
        <f t="shared" si="26"/>
        <v/>
      </c>
      <c r="P188" s="15" t="str">
        <f t="shared" si="26"/>
        <v/>
      </c>
      <c r="Q188" s="15" t="str">
        <f t="shared" si="26"/>
        <v/>
      </c>
      <c r="R188" s="15" t="str">
        <f t="shared" si="26"/>
        <v/>
      </c>
      <c r="S188" s="15" t="str">
        <f t="shared" si="26"/>
        <v/>
      </c>
      <c r="T188" s="15" t="str">
        <f t="shared" si="26"/>
        <v/>
      </c>
      <c r="U188" s="15" t="str">
        <f t="shared" si="26"/>
        <v/>
      </c>
      <c r="V188" s="15" t="str">
        <f t="shared" si="26"/>
        <v/>
      </c>
      <c r="W188" s="15" t="str">
        <f t="shared" si="26"/>
        <v/>
      </c>
      <c r="X188" s="15" t="str">
        <f t="shared" si="26"/>
        <v/>
      </c>
      <c r="Y188" s="15" t="str">
        <f t="shared" si="26"/>
        <v/>
      </c>
      <c r="Z188" s="15" t="str">
        <f t="shared" si="26"/>
        <v/>
      </c>
      <c r="AA188" s="15" t="str">
        <f t="shared" si="26"/>
        <v/>
      </c>
      <c r="AB188" s="15" t="str">
        <f t="shared" si="26"/>
        <v/>
      </c>
      <c r="AC188" s="15" t="str">
        <f t="shared" si="26"/>
        <v/>
      </c>
      <c r="AD188" s="15" t="str">
        <f t="shared" si="26"/>
        <v/>
      </c>
      <c r="AE188" s="15" t="str">
        <f t="shared" si="26"/>
        <v/>
      </c>
      <c r="AF188" s="15" t="str">
        <f t="shared" si="26"/>
        <v/>
      </c>
      <c r="AG188" s="15" t="str">
        <f t="shared" si="26"/>
        <v/>
      </c>
      <c r="AH188" s="15" t="str">
        <f t="shared" si="26"/>
        <v/>
      </c>
      <c r="AI188" s="15" t="str">
        <f t="shared" si="26"/>
        <v/>
      </c>
      <c r="AJ188" s="15" t="str">
        <f t="shared" si="26"/>
        <v/>
      </c>
      <c r="AK188" s="15" t="str">
        <f t="shared" si="26"/>
        <v/>
      </c>
      <c r="AL188" s="15" t="str">
        <f t="shared" si="26"/>
        <v/>
      </c>
      <c r="AM188" s="15" t="str">
        <f t="shared" si="26"/>
        <v/>
      </c>
      <c r="AN188" s="15" t="str">
        <f t="shared" si="26"/>
        <v/>
      </c>
      <c r="AO188" s="15" t="str">
        <f t="shared" si="26"/>
        <v/>
      </c>
      <c r="AP188" s="15" t="str">
        <f t="shared" si="26"/>
        <v/>
      </c>
      <c r="AQ188" s="15" t="str">
        <f t="shared" si="26"/>
        <v/>
      </c>
      <c r="AR188" s="15" t="str">
        <f t="shared" si="26"/>
        <v/>
      </c>
      <c r="AS188" s="15" t="str">
        <f t="shared" si="26"/>
        <v/>
      </c>
      <c r="AT188" s="15" t="str">
        <f t="shared" si="26"/>
        <v/>
      </c>
      <c r="AU188" s="15" t="str">
        <f t="shared" si="26"/>
        <v/>
      </c>
      <c r="AV188" s="15" t="str">
        <f t="shared" si="26"/>
        <v/>
      </c>
      <c r="AW188" s="15" t="str">
        <f t="shared" si="26"/>
        <v/>
      </c>
      <c r="AX188" s="15" t="str">
        <f t="shared" si="26"/>
        <v/>
      </c>
      <c r="AY188" s="15" t="str">
        <f t="shared" si="26"/>
        <v/>
      </c>
      <c r="AZ188" s="15" t="str">
        <f t="shared" si="26"/>
        <v/>
      </c>
      <c r="BA188" s="15" t="str">
        <f t="shared" si="26"/>
        <v/>
      </c>
      <c r="BB188" s="15" t="str">
        <f t="shared" si="26"/>
        <v/>
      </c>
      <c r="BC188" s="15" t="str">
        <f t="shared" si="26"/>
        <v/>
      </c>
      <c r="BD188" s="15" t="str">
        <f t="shared" si="26"/>
        <v/>
      </c>
    </row>
    <row r="189" spans="1:56" outlineLevel="1" x14ac:dyDescent="0.15">
      <c r="A189" s="12" t="s">
        <v>123</v>
      </c>
      <c r="B189" s="14" t="str">
        <f>OvoTotal!AI2</f>
        <v>AAA 1 001</v>
      </c>
      <c r="C189" s="15" t="str">
        <f t="shared" ref="C189:BD189" si="27">IFERROR(IF(C123&gt;0,C123*C$163,""),"")</f>
        <v/>
      </c>
      <c r="D189" s="15" t="str">
        <f t="shared" si="27"/>
        <v/>
      </c>
      <c r="E189" s="15" t="str">
        <f t="shared" si="27"/>
        <v/>
      </c>
      <c r="F189" s="15" t="str">
        <f t="shared" si="27"/>
        <v/>
      </c>
      <c r="G189" s="15" t="str">
        <f t="shared" si="27"/>
        <v/>
      </c>
      <c r="H189" s="15" t="str">
        <f t="shared" si="27"/>
        <v/>
      </c>
      <c r="I189" s="15" t="str">
        <f t="shared" si="27"/>
        <v/>
      </c>
      <c r="J189" s="15" t="str">
        <f t="shared" si="27"/>
        <v/>
      </c>
      <c r="K189" s="15" t="str">
        <f t="shared" si="27"/>
        <v/>
      </c>
      <c r="L189" s="15" t="str">
        <f t="shared" si="27"/>
        <v/>
      </c>
      <c r="M189" s="15" t="str">
        <f t="shared" si="27"/>
        <v/>
      </c>
      <c r="N189" s="15" t="str">
        <f t="shared" si="27"/>
        <v/>
      </c>
      <c r="O189" s="15" t="str">
        <f t="shared" si="27"/>
        <v/>
      </c>
      <c r="P189" s="15" t="str">
        <f t="shared" si="27"/>
        <v/>
      </c>
      <c r="Q189" s="15" t="str">
        <f t="shared" si="27"/>
        <v/>
      </c>
      <c r="R189" s="15" t="str">
        <f t="shared" si="27"/>
        <v/>
      </c>
      <c r="S189" s="15" t="str">
        <f t="shared" si="27"/>
        <v/>
      </c>
      <c r="T189" s="15" t="str">
        <f t="shared" si="27"/>
        <v/>
      </c>
      <c r="U189" s="15" t="str">
        <f t="shared" si="27"/>
        <v/>
      </c>
      <c r="V189" s="15" t="str">
        <f t="shared" si="27"/>
        <v/>
      </c>
      <c r="W189" s="15" t="str">
        <f t="shared" si="27"/>
        <v/>
      </c>
      <c r="X189" s="15" t="str">
        <f t="shared" si="27"/>
        <v/>
      </c>
      <c r="Y189" s="15" t="str">
        <f t="shared" si="27"/>
        <v/>
      </c>
      <c r="Z189" s="15" t="str">
        <f t="shared" si="27"/>
        <v/>
      </c>
      <c r="AA189" s="15" t="str">
        <f t="shared" si="27"/>
        <v/>
      </c>
      <c r="AB189" s="15" t="str">
        <f t="shared" si="27"/>
        <v/>
      </c>
      <c r="AC189" s="15" t="str">
        <f t="shared" si="27"/>
        <v/>
      </c>
      <c r="AD189" s="15" t="str">
        <f t="shared" si="27"/>
        <v/>
      </c>
      <c r="AE189" s="15" t="str">
        <f t="shared" si="27"/>
        <v/>
      </c>
      <c r="AF189" s="15" t="str">
        <f t="shared" si="27"/>
        <v/>
      </c>
      <c r="AG189" s="15" t="str">
        <f t="shared" si="27"/>
        <v/>
      </c>
      <c r="AH189" s="15" t="str">
        <f t="shared" si="27"/>
        <v/>
      </c>
      <c r="AI189" s="15" t="str">
        <f t="shared" si="27"/>
        <v/>
      </c>
      <c r="AJ189" s="15" t="str">
        <f t="shared" si="27"/>
        <v/>
      </c>
      <c r="AK189" s="15" t="str">
        <f t="shared" si="27"/>
        <v/>
      </c>
      <c r="AL189" s="15" t="str">
        <f t="shared" si="27"/>
        <v/>
      </c>
      <c r="AM189" s="15" t="str">
        <f t="shared" si="27"/>
        <v/>
      </c>
      <c r="AN189" s="15" t="str">
        <f t="shared" si="27"/>
        <v/>
      </c>
      <c r="AO189" s="15" t="str">
        <f t="shared" si="27"/>
        <v/>
      </c>
      <c r="AP189" s="15" t="str">
        <f t="shared" si="27"/>
        <v/>
      </c>
      <c r="AQ189" s="15" t="str">
        <f t="shared" si="27"/>
        <v/>
      </c>
      <c r="AR189" s="15" t="str">
        <f t="shared" si="27"/>
        <v/>
      </c>
      <c r="AS189" s="15" t="str">
        <f t="shared" si="27"/>
        <v/>
      </c>
      <c r="AT189" s="15" t="str">
        <f t="shared" si="27"/>
        <v/>
      </c>
      <c r="AU189" s="15" t="str">
        <f t="shared" si="27"/>
        <v/>
      </c>
      <c r="AV189" s="15" t="str">
        <f t="shared" si="27"/>
        <v/>
      </c>
      <c r="AW189" s="15" t="str">
        <f t="shared" si="27"/>
        <v/>
      </c>
      <c r="AX189" s="15" t="str">
        <f t="shared" si="27"/>
        <v/>
      </c>
      <c r="AY189" s="15" t="str">
        <f t="shared" si="27"/>
        <v/>
      </c>
      <c r="AZ189" s="15" t="str">
        <f t="shared" si="27"/>
        <v/>
      </c>
      <c r="BA189" s="15" t="str">
        <f t="shared" si="27"/>
        <v/>
      </c>
      <c r="BB189" s="15" t="str">
        <f t="shared" si="27"/>
        <v/>
      </c>
      <c r="BC189" s="15" t="str">
        <f t="shared" si="27"/>
        <v/>
      </c>
      <c r="BD189" s="15" t="str">
        <f t="shared" si="27"/>
        <v/>
      </c>
    </row>
    <row r="190" spans="1:56" outlineLevel="1" x14ac:dyDescent="0.15">
      <c r="A190" s="12" t="s">
        <v>123</v>
      </c>
      <c r="B190" s="14" t="str">
        <f>OvoTotal!AJ2</f>
        <v>AAA 1 001</v>
      </c>
      <c r="C190" s="15" t="str">
        <f t="shared" ref="C190:BD190" si="28">IFERROR(IF(C124&gt;0,C124*C$163,""),"")</f>
        <v/>
      </c>
      <c r="D190" s="15" t="str">
        <f t="shared" si="28"/>
        <v/>
      </c>
      <c r="E190" s="15" t="str">
        <f t="shared" si="28"/>
        <v/>
      </c>
      <c r="F190" s="15" t="str">
        <f t="shared" si="28"/>
        <v/>
      </c>
      <c r="G190" s="15" t="str">
        <f t="shared" si="28"/>
        <v/>
      </c>
      <c r="H190" s="15" t="str">
        <f t="shared" si="28"/>
        <v/>
      </c>
      <c r="I190" s="15" t="str">
        <f t="shared" si="28"/>
        <v/>
      </c>
      <c r="J190" s="15" t="str">
        <f t="shared" si="28"/>
        <v/>
      </c>
      <c r="K190" s="15" t="str">
        <f t="shared" si="28"/>
        <v/>
      </c>
      <c r="L190" s="15" t="str">
        <f t="shared" si="28"/>
        <v/>
      </c>
      <c r="M190" s="15" t="str">
        <f t="shared" si="28"/>
        <v/>
      </c>
      <c r="N190" s="15" t="str">
        <f t="shared" si="28"/>
        <v/>
      </c>
      <c r="O190" s="15" t="str">
        <f t="shared" si="28"/>
        <v/>
      </c>
      <c r="P190" s="15" t="str">
        <f t="shared" si="28"/>
        <v/>
      </c>
      <c r="Q190" s="15" t="str">
        <f t="shared" si="28"/>
        <v/>
      </c>
      <c r="R190" s="15" t="str">
        <f t="shared" si="28"/>
        <v/>
      </c>
      <c r="S190" s="15" t="str">
        <f t="shared" si="28"/>
        <v/>
      </c>
      <c r="T190" s="15" t="str">
        <f t="shared" si="28"/>
        <v/>
      </c>
      <c r="U190" s="15" t="str">
        <f t="shared" si="28"/>
        <v/>
      </c>
      <c r="V190" s="15" t="str">
        <f t="shared" si="28"/>
        <v/>
      </c>
      <c r="W190" s="15" t="str">
        <f t="shared" si="28"/>
        <v/>
      </c>
      <c r="X190" s="15" t="str">
        <f t="shared" si="28"/>
        <v/>
      </c>
      <c r="Y190" s="15" t="str">
        <f t="shared" si="28"/>
        <v/>
      </c>
      <c r="Z190" s="15" t="str">
        <f t="shared" si="28"/>
        <v/>
      </c>
      <c r="AA190" s="15" t="str">
        <f t="shared" si="28"/>
        <v/>
      </c>
      <c r="AB190" s="15" t="str">
        <f t="shared" si="28"/>
        <v/>
      </c>
      <c r="AC190" s="15" t="str">
        <f t="shared" si="28"/>
        <v/>
      </c>
      <c r="AD190" s="15" t="str">
        <f t="shared" si="28"/>
        <v/>
      </c>
      <c r="AE190" s="15" t="str">
        <f t="shared" si="28"/>
        <v/>
      </c>
      <c r="AF190" s="15" t="str">
        <f t="shared" si="28"/>
        <v/>
      </c>
      <c r="AG190" s="15" t="str">
        <f t="shared" si="28"/>
        <v/>
      </c>
      <c r="AH190" s="15" t="str">
        <f t="shared" si="28"/>
        <v/>
      </c>
      <c r="AI190" s="15" t="str">
        <f t="shared" si="28"/>
        <v/>
      </c>
      <c r="AJ190" s="15" t="str">
        <f t="shared" si="28"/>
        <v/>
      </c>
      <c r="AK190" s="15" t="str">
        <f t="shared" si="28"/>
        <v/>
      </c>
      <c r="AL190" s="15" t="str">
        <f t="shared" si="28"/>
        <v/>
      </c>
      <c r="AM190" s="15" t="str">
        <f t="shared" si="28"/>
        <v/>
      </c>
      <c r="AN190" s="15" t="str">
        <f t="shared" si="28"/>
        <v/>
      </c>
      <c r="AO190" s="15" t="str">
        <f t="shared" si="28"/>
        <v/>
      </c>
      <c r="AP190" s="15" t="str">
        <f t="shared" si="28"/>
        <v/>
      </c>
      <c r="AQ190" s="15" t="str">
        <f t="shared" si="28"/>
        <v/>
      </c>
      <c r="AR190" s="15" t="str">
        <f t="shared" si="28"/>
        <v/>
      </c>
      <c r="AS190" s="15" t="str">
        <f t="shared" si="28"/>
        <v/>
      </c>
      <c r="AT190" s="15" t="str">
        <f t="shared" si="28"/>
        <v/>
      </c>
      <c r="AU190" s="15" t="str">
        <f t="shared" si="28"/>
        <v/>
      </c>
      <c r="AV190" s="15" t="str">
        <f t="shared" si="28"/>
        <v/>
      </c>
      <c r="AW190" s="15" t="str">
        <f t="shared" si="28"/>
        <v/>
      </c>
      <c r="AX190" s="15" t="str">
        <f t="shared" si="28"/>
        <v/>
      </c>
      <c r="AY190" s="15" t="str">
        <f t="shared" si="28"/>
        <v/>
      </c>
      <c r="AZ190" s="15" t="str">
        <f t="shared" si="28"/>
        <v/>
      </c>
      <c r="BA190" s="15" t="str">
        <f t="shared" si="28"/>
        <v/>
      </c>
      <c r="BB190" s="15" t="str">
        <f t="shared" si="28"/>
        <v/>
      </c>
      <c r="BC190" s="15" t="str">
        <f t="shared" si="28"/>
        <v/>
      </c>
      <c r="BD190" s="15" t="str">
        <f t="shared" si="28"/>
        <v/>
      </c>
    </row>
    <row r="191" spans="1:56" outlineLevel="1" x14ac:dyDescent="0.15">
      <c r="A191" s="12" t="s">
        <v>123</v>
      </c>
      <c r="B191" s="14" t="str">
        <f>OvoTotal!AK2</f>
        <v>AAA 1 001</v>
      </c>
      <c r="C191" s="15" t="str">
        <f t="shared" ref="C191:BD191" si="29">IFERROR(IF(C125&gt;0,C125*C$163,""),"")</f>
        <v/>
      </c>
      <c r="D191" s="15" t="str">
        <f t="shared" si="29"/>
        <v/>
      </c>
      <c r="E191" s="15" t="str">
        <f t="shared" si="29"/>
        <v/>
      </c>
      <c r="F191" s="15" t="str">
        <f t="shared" si="29"/>
        <v/>
      </c>
      <c r="G191" s="15" t="str">
        <f t="shared" si="29"/>
        <v/>
      </c>
      <c r="H191" s="15" t="str">
        <f t="shared" si="29"/>
        <v/>
      </c>
      <c r="I191" s="15" t="str">
        <f t="shared" si="29"/>
        <v/>
      </c>
      <c r="J191" s="15" t="str">
        <f t="shared" si="29"/>
        <v/>
      </c>
      <c r="K191" s="15" t="str">
        <f t="shared" si="29"/>
        <v/>
      </c>
      <c r="L191" s="15" t="str">
        <f t="shared" si="29"/>
        <v/>
      </c>
      <c r="M191" s="15" t="str">
        <f t="shared" si="29"/>
        <v/>
      </c>
      <c r="N191" s="15" t="str">
        <f t="shared" si="29"/>
        <v/>
      </c>
      <c r="O191" s="15" t="str">
        <f t="shared" si="29"/>
        <v/>
      </c>
      <c r="P191" s="15" t="str">
        <f t="shared" si="29"/>
        <v/>
      </c>
      <c r="Q191" s="15" t="str">
        <f t="shared" si="29"/>
        <v/>
      </c>
      <c r="R191" s="15" t="str">
        <f t="shared" si="29"/>
        <v/>
      </c>
      <c r="S191" s="15" t="str">
        <f t="shared" si="29"/>
        <v/>
      </c>
      <c r="T191" s="15" t="str">
        <f t="shared" si="29"/>
        <v/>
      </c>
      <c r="U191" s="15" t="str">
        <f t="shared" si="29"/>
        <v/>
      </c>
      <c r="V191" s="15" t="str">
        <f t="shared" si="29"/>
        <v/>
      </c>
      <c r="W191" s="15" t="str">
        <f t="shared" si="29"/>
        <v/>
      </c>
      <c r="X191" s="15" t="str">
        <f t="shared" si="29"/>
        <v/>
      </c>
      <c r="Y191" s="15" t="str">
        <f t="shared" si="29"/>
        <v/>
      </c>
      <c r="Z191" s="15" t="str">
        <f t="shared" si="29"/>
        <v/>
      </c>
      <c r="AA191" s="15" t="str">
        <f t="shared" si="29"/>
        <v/>
      </c>
      <c r="AB191" s="15" t="str">
        <f t="shared" si="29"/>
        <v/>
      </c>
      <c r="AC191" s="15" t="str">
        <f t="shared" si="29"/>
        <v/>
      </c>
      <c r="AD191" s="15" t="str">
        <f t="shared" si="29"/>
        <v/>
      </c>
      <c r="AE191" s="15" t="str">
        <f t="shared" si="29"/>
        <v/>
      </c>
      <c r="AF191" s="15" t="str">
        <f t="shared" si="29"/>
        <v/>
      </c>
      <c r="AG191" s="15" t="str">
        <f t="shared" si="29"/>
        <v/>
      </c>
      <c r="AH191" s="15" t="str">
        <f t="shared" si="29"/>
        <v/>
      </c>
      <c r="AI191" s="15" t="str">
        <f t="shared" si="29"/>
        <v/>
      </c>
      <c r="AJ191" s="15" t="str">
        <f t="shared" si="29"/>
        <v/>
      </c>
      <c r="AK191" s="15" t="str">
        <f t="shared" si="29"/>
        <v/>
      </c>
      <c r="AL191" s="15" t="str">
        <f t="shared" si="29"/>
        <v/>
      </c>
      <c r="AM191" s="15" t="str">
        <f t="shared" si="29"/>
        <v/>
      </c>
      <c r="AN191" s="15" t="str">
        <f t="shared" si="29"/>
        <v/>
      </c>
      <c r="AO191" s="15" t="str">
        <f t="shared" si="29"/>
        <v/>
      </c>
      <c r="AP191" s="15" t="str">
        <f t="shared" si="29"/>
        <v/>
      </c>
      <c r="AQ191" s="15" t="str">
        <f t="shared" si="29"/>
        <v/>
      </c>
      <c r="AR191" s="15" t="str">
        <f t="shared" si="29"/>
        <v/>
      </c>
      <c r="AS191" s="15" t="str">
        <f t="shared" si="29"/>
        <v/>
      </c>
      <c r="AT191" s="15" t="str">
        <f t="shared" si="29"/>
        <v/>
      </c>
      <c r="AU191" s="15" t="str">
        <f t="shared" si="29"/>
        <v/>
      </c>
      <c r="AV191" s="15" t="str">
        <f t="shared" si="29"/>
        <v/>
      </c>
      <c r="AW191" s="15" t="str">
        <f t="shared" si="29"/>
        <v/>
      </c>
      <c r="AX191" s="15" t="str">
        <f t="shared" si="29"/>
        <v/>
      </c>
      <c r="AY191" s="15" t="str">
        <f t="shared" si="29"/>
        <v/>
      </c>
      <c r="AZ191" s="15" t="str">
        <f t="shared" si="29"/>
        <v/>
      </c>
      <c r="BA191" s="15" t="str">
        <f t="shared" si="29"/>
        <v/>
      </c>
      <c r="BB191" s="15" t="str">
        <f t="shared" si="29"/>
        <v/>
      </c>
      <c r="BC191" s="15" t="str">
        <f t="shared" si="29"/>
        <v/>
      </c>
      <c r="BD191" s="15" t="str">
        <f t="shared" si="29"/>
        <v/>
      </c>
    </row>
    <row r="192" spans="1:56" outlineLevel="1" x14ac:dyDescent="0.15">
      <c r="A192" s="12" t="s">
        <v>123</v>
      </c>
      <c r="B192" s="14" t="str">
        <f>OvoTotal!AL2</f>
        <v>AAA 1 001</v>
      </c>
      <c r="C192" s="15" t="str">
        <f t="shared" ref="C192:BD192" si="30">IFERROR(IF(C126&gt;0,C126*C$163,""),"")</f>
        <v/>
      </c>
      <c r="D192" s="15" t="str">
        <f t="shared" si="30"/>
        <v/>
      </c>
      <c r="E192" s="15" t="str">
        <f t="shared" si="30"/>
        <v/>
      </c>
      <c r="F192" s="15" t="str">
        <f t="shared" si="30"/>
        <v/>
      </c>
      <c r="G192" s="15" t="str">
        <f t="shared" si="30"/>
        <v/>
      </c>
      <c r="H192" s="15" t="str">
        <f t="shared" si="30"/>
        <v/>
      </c>
      <c r="I192" s="15" t="str">
        <f t="shared" si="30"/>
        <v/>
      </c>
      <c r="J192" s="15" t="str">
        <f t="shared" si="30"/>
        <v/>
      </c>
      <c r="K192" s="15" t="str">
        <f t="shared" si="30"/>
        <v/>
      </c>
      <c r="L192" s="15" t="str">
        <f t="shared" si="30"/>
        <v/>
      </c>
      <c r="M192" s="15" t="str">
        <f t="shared" si="30"/>
        <v/>
      </c>
      <c r="N192" s="15" t="str">
        <f t="shared" si="30"/>
        <v/>
      </c>
      <c r="O192" s="15" t="str">
        <f t="shared" si="30"/>
        <v/>
      </c>
      <c r="P192" s="15" t="str">
        <f t="shared" si="30"/>
        <v/>
      </c>
      <c r="Q192" s="15" t="str">
        <f t="shared" si="30"/>
        <v/>
      </c>
      <c r="R192" s="15" t="str">
        <f t="shared" si="30"/>
        <v/>
      </c>
      <c r="S192" s="15" t="str">
        <f t="shared" si="30"/>
        <v/>
      </c>
      <c r="T192" s="15" t="str">
        <f t="shared" si="30"/>
        <v/>
      </c>
      <c r="U192" s="15" t="str">
        <f t="shared" si="30"/>
        <v/>
      </c>
      <c r="V192" s="15" t="str">
        <f t="shared" si="30"/>
        <v/>
      </c>
      <c r="W192" s="15" t="str">
        <f t="shared" si="30"/>
        <v/>
      </c>
      <c r="X192" s="15" t="str">
        <f t="shared" si="30"/>
        <v/>
      </c>
      <c r="Y192" s="15" t="str">
        <f t="shared" si="30"/>
        <v/>
      </c>
      <c r="Z192" s="15" t="str">
        <f t="shared" si="30"/>
        <v/>
      </c>
      <c r="AA192" s="15" t="str">
        <f t="shared" si="30"/>
        <v/>
      </c>
      <c r="AB192" s="15" t="str">
        <f t="shared" si="30"/>
        <v/>
      </c>
      <c r="AC192" s="15" t="str">
        <f t="shared" si="30"/>
        <v/>
      </c>
      <c r="AD192" s="15" t="str">
        <f t="shared" si="30"/>
        <v/>
      </c>
      <c r="AE192" s="15" t="str">
        <f t="shared" si="30"/>
        <v/>
      </c>
      <c r="AF192" s="15" t="str">
        <f t="shared" si="30"/>
        <v/>
      </c>
      <c r="AG192" s="15" t="str">
        <f t="shared" si="30"/>
        <v/>
      </c>
      <c r="AH192" s="15" t="str">
        <f t="shared" si="30"/>
        <v/>
      </c>
      <c r="AI192" s="15" t="str">
        <f t="shared" si="30"/>
        <v/>
      </c>
      <c r="AJ192" s="15" t="str">
        <f t="shared" si="30"/>
        <v/>
      </c>
      <c r="AK192" s="15" t="str">
        <f t="shared" si="30"/>
        <v/>
      </c>
      <c r="AL192" s="15" t="str">
        <f t="shared" si="30"/>
        <v/>
      </c>
      <c r="AM192" s="15" t="str">
        <f t="shared" si="30"/>
        <v/>
      </c>
      <c r="AN192" s="15" t="str">
        <f t="shared" si="30"/>
        <v/>
      </c>
      <c r="AO192" s="15" t="str">
        <f t="shared" si="30"/>
        <v/>
      </c>
      <c r="AP192" s="15" t="str">
        <f t="shared" si="30"/>
        <v/>
      </c>
      <c r="AQ192" s="15" t="str">
        <f t="shared" si="30"/>
        <v/>
      </c>
      <c r="AR192" s="15" t="str">
        <f t="shared" si="30"/>
        <v/>
      </c>
      <c r="AS192" s="15" t="str">
        <f t="shared" si="30"/>
        <v/>
      </c>
      <c r="AT192" s="15" t="str">
        <f t="shared" si="30"/>
        <v/>
      </c>
      <c r="AU192" s="15" t="str">
        <f t="shared" si="30"/>
        <v/>
      </c>
      <c r="AV192" s="15" t="str">
        <f t="shared" si="30"/>
        <v/>
      </c>
      <c r="AW192" s="15" t="str">
        <f t="shared" si="30"/>
        <v/>
      </c>
      <c r="AX192" s="15" t="str">
        <f t="shared" si="30"/>
        <v/>
      </c>
      <c r="AY192" s="15" t="str">
        <f t="shared" si="30"/>
        <v/>
      </c>
      <c r="AZ192" s="15" t="str">
        <f t="shared" si="30"/>
        <v/>
      </c>
      <c r="BA192" s="15" t="str">
        <f t="shared" si="30"/>
        <v/>
      </c>
      <c r="BB192" s="15" t="str">
        <f t="shared" si="30"/>
        <v/>
      </c>
      <c r="BC192" s="15" t="str">
        <f t="shared" si="30"/>
        <v/>
      </c>
      <c r="BD192" s="15" t="str">
        <f t="shared" si="30"/>
        <v/>
      </c>
    </row>
    <row r="193" spans="1:69" outlineLevel="1" x14ac:dyDescent="0.15">
      <c r="A193" s="12" t="s">
        <v>123</v>
      </c>
      <c r="B193" s="14" t="str">
        <f>OvoTotal!AM2</f>
        <v>AAA 1 001</v>
      </c>
      <c r="C193" s="15" t="str">
        <f t="shared" ref="C193:BD193" si="31">IFERROR(IF(C127&gt;0,C127*C$163,""),"")</f>
        <v/>
      </c>
      <c r="D193" s="15" t="str">
        <f t="shared" si="31"/>
        <v/>
      </c>
      <c r="E193" s="15" t="str">
        <f t="shared" si="31"/>
        <v/>
      </c>
      <c r="F193" s="15" t="str">
        <f t="shared" si="31"/>
        <v/>
      </c>
      <c r="G193" s="15" t="str">
        <f t="shared" si="31"/>
        <v/>
      </c>
      <c r="H193" s="15" t="str">
        <f t="shared" si="31"/>
        <v/>
      </c>
      <c r="I193" s="15" t="str">
        <f t="shared" si="31"/>
        <v/>
      </c>
      <c r="J193" s="15" t="str">
        <f t="shared" si="31"/>
        <v/>
      </c>
      <c r="K193" s="15" t="str">
        <f t="shared" si="31"/>
        <v/>
      </c>
      <c r="L193" s="15" t="str">
        <f t="shared" si="31"/>
        <v/>
      </c>
      <c r="M193" s="15" t="str">
        <f t="shared" si="31"/>
        <v/>
      </c>
      <c r="N193" s="15" t="str">
        <f t="shared" si="31"/>
        <v/>
      </c>
      <c r="O193" s="15" t="str">
        <f t="shared" si="31"/>
        <v/>
      </c>
      <c r="P193" s="15" t="str">
        <f t="shared" si="31"/>
        <v/>
      </c>
      <c r="Q193" s="15" t="str">
        <f t="shared" si="31"/>
        <v/>
      </c>
      <c r="R193" s="15" t="str">
        <f t="shared" si="31"/>
        <v/>
      </c>
      <c r="S193" s="15" t="str">
        <f t="shared" si="31"/>
        <v/>
      </c>
      <c r="T193" s="15" t="str">
        <f t="shared" si="31"/>
        <v/>
      </c>
      <c r="U193" s="15" t="str">
        <f t="shared" si="31"/>
        <v/>
      </c>
      <c r="V193" s="15" t="str">
        <f t="shared" si="31"/>
        <v/>
      </c>
      <c r="W193" s="15" t="str">
        <f t="shared" si="31"/>
        <v/>
      </c>
      <c r="X193" s="15" t="str">
        <f t="shared" si="31"/>
        <v/>
      </c>
      <c r="Y193" s="15" t="str">
        <f t="shared" si="31"/>
        <v/>
      </c>
      <c r="Z193" s="15" t="str">
        <f t="shared" si="31"/>
        <v/>
      </c>
      <c r="AA193" s="15" t="str">
        <f t="shared" si="31"/>
        <v/>
      </c>
      <c r="AB193" s="15" t="str">
        <f t="shared" si="31"/>
        <v/>
      </c>
      <c r="AC193" s="15" t="str">
        <f t="shared" si="31"/>
        <v/>
      </c>
      <c r="AD193" s="15" t="str">
        <f t="shared" si="31"/>
        <v/>
      </c>
      <c r="AE193" s="15" t="str">
        <f t="shared" si="31"/>
        <v/>
      </c>
      <c r="AF193" s="15" t="str">
        <f t="shared" si="31"/>
        <v/>
      </c>
      <c r="AG193" s="15" t="str">
        <f t="shared" si="31"/>
        <v/>
      </c>
      <c r="AH193" s="15" t="str">
        <f t="shared" si="31"/>
        <v/>
      </c>
      <c r="AI193" s="15" t="str">
        <f t="shared" si="31"/>
        <v/>
      </c>
      <c r="AJ193" s="15" t="str">
        <f t="shared" si="31"/>
        <v/>
      </c>
      <c r="AK193" s="15" t="str">
        <f t="shared" si="31"/>
        <v/>
      </c>
      <c r="AL193" s="15" t="str">
        <f t="shared" si="31"/>
        <v/>
      </c>
      <c r="AM193" s="15" t="str">
        <f t="shared" si="31"/>
        <v/>
      </c>
      <c r="AN193" s="15" t="str">
        <f t="shared" si="31"/>
        <v/>
      </c>
      <c r="AO193" s="15" t="str">
        <f t="shared" si="31"/>
        <v/>
      </c>
      <c r="AP193" s="15" t="str">
        <f t="shared" si="31"/>
        <v/>
      </c>
      <c r="AQ193" s="15" t="str">
        <f t="shared" si="31"/>
        <v/>
      </c>
      <c r="AR193" s="15" t="str">
        <f t="shared" si="31"/>
        <v/>
      </c>
      <c r="AS193" s="15" t="str">
        <f t="shared" si="31"/>
        <v/>
      </c>
      <c r="AT193" s="15" t="str">
        <f t="shared" si="31"/>
        <v/>
      </c>
      <c r="AU193" s="15" t="str">
        <f t="shared" si="31"/>
        <v/>
      </c>
      <c r="AV193" s="15" t="str">
        <f t="shared" si="31"/>
        <v/>
      </c>
      <c r="AW193" s="15" t="str">
        <f t="shared" si="31"/>
        <v/>
      </c>
      <c r="AX193" s="15" t="str">
        <f t="shared" si="31"/>
        <v/>
      </c>
      <c r="AY193" s="15" t="str">
        <f t="shared" si="31"/>
        <v/>
      </c>
      <c r="AZ193" s="15" t="str">
        <f t="shared" si="31"/>
        <v/>
      </c>
      <c r="BA193" s="15" t="str">
        <f t="shared" si="31"/>
        <v/>
      </c>
      <c r="BB193" s="15" t="str">
        <f t="shared" si="31"/>
        <v/>
      </c>
      <c r="BC193" s="15" t="str">
        <f t="shared" si="31"/>
        <v/>
      </c>
      <c r="BD193" s="15" t="str">
        <f t="shared" si="31"/>
        <v/>
      </c>
    </row>
    <row r="194" spans="1:69" outlineLevel="1" x14ac:dyDescent="0.15">
      <c r="A194" s="12" t="s">
        <v>123</v>
      </c>
      <c r="B194" s="14" t="str">
        <f>OvoTotal!AN2</f>
        <v>AAA 1 001</v>
      </c>
      <c r="C194" s="15" t="str">
        <f t="shared" ref="C194:BD194" si="32">IFERROR(IF(C128&gt;0,C128*C$163,""),"")</f>
        <v/>
      </c>
      <c r="D194" s="15" t="str">
        <f t="shared" si="32"/>
        <v/>
      </c>
      <c r="E194" s="15" t="str">
        <f t="shared" si="32"/>
        <v/>
      </c>
      <c r="F194" s="15" t="str">
        <f t="shared" si="32"/>
        <v/>
      </c>
      <c r="G194" s="15" t="str">
        <f t="shared" si="32"/>
        <v/>
      </c>
      <c r="H194" s="15" t="str">
        <f t="shared" si="32"/>
        <v/>
      </c>
      <c r="I194" s="15" t="str">
        <f t="shared" si="32"/>
        <v/>
      </c>
      <c r="J194" s="15" t="str">
        <f t="shared" si="32"/>
        <v/>
      </c>
      <c r="K194" s="15" t="str">
        <f t="shared" si="32"/>
        <v/>
      </c>
      <c r="L194" s="15" t="str">
        <f t="shared" si="32"/>
        <v/>
      </c>
      <c r="M194" s="15" t="str">
        <f t="shared" si="32"/>
        <v/>
      </c>
      <c r="N194" s="15" t="str">
        <f t="shared" si="32"/>
        <v/>
      </c>
      <c r="O194" s="15" t="str">
        <f t="shared" si="32"/>
        <v/>
      </c>
      <c r="P194" s="15" t="str">
        <f t="shared" si="32"/>
        <v/>
      </c>
      <c r="Q194" s="15" t="str">
        <f t="shared" si="32"/>
        <v/>
      </c>
      <c r="R194" s="15" t="str">
        <f t="shared" si="32"/>
        <v/>
      </c>
      <c r="S194" s="15" t="str">
        <f t="shared" si="32"/>
        <v/>
      </c>
      <c r="T194" s="15" t="str">
        <f t="shared" si="32"/>
        <v/>
      </c>
      <c r="U194" s="15" t="str">
        <f t="shared" si="32"/>
        <v/>
      </c>
      <c r="V194" s="15" t="str">
        <f t="shared" si="32"/>
        <v/>
      </c>
      <c r="W194" s="15" t="str">
        <f t="shared" si="32"/>
        <v/>
      </c>
      <c r="X194" s="15" t="str">
        <f t="shared" si="32"/>
        <v/>
      </c>
      <c r="Y194" s="15" t="str">
        <f t="shared" si="32"/>
        <v/>
      </c>
      <c r="Z194" s="15" t="str">
        <f t="shared" si="32"/>
        <v/>
      </c>
      <c r="AA194" s="15" t="str">
        <f t="shared" si="32"/>
        <v/>
      </c>
      <c r="AB194" s="15" t="str">
        <f t="shared" si="32"/>
        <v/>
      </c>
      <c r="AC194" s="15" t="str">
        <f t="shared" si="32"/>
        <v/>
      </c>
      <c r="AD194" s="15" t="str">
        <f t="shared" si="32"/>
        <v/>
      </c>
      <c r="AE194" s="15" t="str">
        <f t="shared" si="32"/>
        <v/>
      </c>
      <c r="AF194" s="15" t="str">
        <f t="shared" si="32"/>
        <v/>
      </c>
      <c r="AG194" s="15" t="str">
        <f t="shared" si="32"/>
        <v/>
      </c>
      <c r="AH194" s="15" t="str">
        <f t="shared" si="32"/>
        <v/>
      </c>
      <c r="AI194" s="15" t="str">
        <f t="shared" si="32"/>
        <v/>
      </c>
      <c r="AJ194" s="15" t="str">
        <f t="shared" si="32"/>
        <v/>
      </c>
      <c r="AK194" s="15" t="str">
        <f t="shared" si="32"/>
        <v/>
      </c>
      <c r="AL194" s="15" t="str">
        <f t="shared" si="32"/>
        <v/>
      </c>
      <c r="AM194" s="15" t="str">
        <f t="shared" si="32"/>
        <v/>
      </c>
      <c r="AN194" s="15" t="str">
        <f t="shared" si="32"/>
        <v/>
      </c>
      <c r="AO194" s="15" t="str">
        <f t="shared" si="32"/>
        <v/>
      </c>
      <c r="AP194" s="15" t="str">
        <f t="shared" si="32"/>
        <v/>
      </c>
      <c r="AQ194" s="15" t="str">
        <f t="shared" si="32"/>
        <v/>
      </c>
      <c r="AR194" s="15" t="str">
        <f t="shared" si="32"/>
        <v/>
      </c>
      <c r="AS194" s="15" t="str">
        <f t="shared" si="32"/>
        <v/>
      </c>
      <c r="AT194" s="15" t="str">
        <f t="shared" si="32"/>
        <v/>
      </c>
      <c r="AU194" s="15" t="str">
        <f t="shared" si="32"/>
        <v/>
      </c>
      <c r="AV194" s="15" t="str">
        <f t="shared" si="32"/>
        <v/>
      </c>
      <c r="AW194" s="15" t="str">
        <f t="shared" si="32"/>
        <v/>
      </c>
      <c r="AX194" s="15" t="str">
        <f t="shared" si="32"/>
        <v/>
      </c>
      <c r="AY194" s="15" t="str">
        <f t="shared" si="32"/>
        <v/>
      </c>
      <c r="AZ194" s="15" t="str">
        <f t="shared" si="32"/>
        <v/>
      </c>
      <c r="BA194" s="15" t="str">
        <f t="shared" si="32"/>
        <v/>
      </c>
      <c r="BB194" s="15" t="str">
        <f t="shared" si="32"/>
        <v/>
      </c>
      <c r="BC194" s="15" t="str">
        <f t="shared" si="32"/>
        <v/>
      </c>
      <c r="BD194" s="15" t="str">
        <f t="shared" si="32"/>
        <v/>
      </c>
    </row>
    <row r="195" spans="1:69" x14ac:dyDescent="0.15">
      <c r="A195" s="12" t="s">
        <v>123</v>
      </c>
    </row>
    <row r="196" spans="1:69" outlineLevel="1" x14ac:dyDescent="0.15">
      <c r="A196" s="12" t="s">
        <v>118</v>
      </c>
      <c r="B196" s="14" t="str">
        <f>OvoTotal!J2</f>
        <v>SJ F1 A 221 R</v>
      </c>
      <c r="C196" s="15">
        <f>Outros!C3</f>
        <v>0</v>
      </c>
      <c r="D196" s="15">
        <f>Outros!C4</f>
        <v>0</v>
      </c>
      <c r="E196" s="15">
        <f>Outros!C5</f>
        <v>0</v>
      </c>
      <c r="F196" s="15">
        <f>Outros!C6</f>
        <v>0</v>
      </c>
      <c r="G196" s="15">
        <f>Outros!C7</f>
        <v>0</v>
      </c>
      <c r="H196" s="15">
        <f>Outros!C8</f>
        <v>0</v>
      </c>
      <c r="I196" s="15">
        <f>Outros!C9</f>
        <v>0</v>
      </c>
      <c r="J196" s="15">
        <f>Outros!C10</f>
        <v>0</v>
      </c>
      <c r="K196" s="15">
        <f>Outros!C11</f>
        <v>0</v>
      </c>
      <c r="L196" s="15">
        <f>Outros!C12</f>
        <v>0</v>
      </c>
      <c r="M196" s="15">
        <f>Outros!C13</f>
        <v>0</v>
      </c>
      <c r="N196" s="15">
        <f>Outros!C14</f>
        <v>0</v>
      </c>
      <c r="O196" s="15">
        <f>Outros!C15</f>
        <v>0</v>
      </c>
      <c r="P196" s="15">
        <f>Outros!C16</f>
        <v>0</v>
      </c>
      <c r="Q196" s="15">
        <f>Outros!C17</f>
        <v>0</v>
      </c>
      <c r="R196" s="15">
        <f>Outros!C18</f>
        <v>0</v>
      </c>
      <c r="S196" s="15">
        <f>Outros!C19</f>
        <v>0</v>
      </c>
      <c r="T196" s="15">
        <f>Outros!C20</f>
        <v>0</v>
      </c>
      <c r="U196" s="15">
        <f>Outros!C21</f>
        <v>0</v>
      </c>
      <c r="V196" s="15">
        <f>Outros!C22</f>
        <v>0</v>
      </c>
      <c r="W196" s="15">
        <f>Outros!C23</f>
        <v>0</v>
      </c>
      <c r="X196" s="15">
        <f>Outros!C24</f>
        <v>0</v>
      </c>
      <c r="Y196" s="15">
        <f>Outros!C25</f>
        <v>0</v>
      </c>
      <c r="Z196" s="15">
        <f>Outros!C26</f>
        <v>0</v>
      </c>
      <c r="AA196" s="15">
        <f>Outros!C27</f>
        <v>0</v>
      </c>
      <c r="AB196" s="15">
        <f>Outros!C28</f>
        <v>0</v>
      </c>
      <c r="AC196" s="15">
        <f>Outros!C29</f>
        <v>0</v>
      </c>
      <c r="AD196" s="15">
        <f>Outros!C30</f>
        <v>0</v>
      </c>
      <c r="AE196" s="15">
        <f>Outros!C31</f>
        <v>0</v>
      </c>
      <c r="AF196" s="15">
        <f>Outros!C32</f>
        <v>0</v>
      </c>
      <c r="AG196" s="15">
        <f>Outros!C33</f>
        <v>0</v>
      </c>
      <c r="AH196" s="15">
        <f>Outros!C34</f>
        <v>0</v>
      </c>
      <c r="AI196" s="15">
        <f>Outros!C35</f>
        <v>0</v>
      </c>
      <c r="AJ196" s="15">
        <f>Outros!C36</f>
        <v>0</v>
      </c>
      <c r="AK196" s="33">
        <f>Outros!C37</f>
        <v>0</v>
      </c>
      <c r="AL196" s="15">
        <f>Outros!C38</f>
        <v>0</v>
      </c>
      <c r="AM196" s="15">
        <f>Outros!C39</f>
        <v>0</v>
      </c>
      <c r="AN196" s="15">
        <f>Outros!C40</f>
        <v>0</v>
      </c>
      <c r="AO196" s="15">
        <f>Outros!C41</f>
        <v>0</v>
      </c>
      <c r="AP196" s="15">
        <f>Outros!C42</f>
        <v>0</v>
      </c>
      <c r="AQ196" s="33">
        <f>Outros!C43</f>
        <v>0</v>
      </c>
      <c r="AR196" s="15">
        <f>Outros!C44</f>
        <v>0</v>
      </c>
      <c r="AS196" s="15">
        <f>Outros!C45</f>
        <v>0</v>
      </c>
      <c r="AT196" s="15">
        <f>Outros!C46</f>
        <v>0</v>
      </c>
      <c r="AU196" s="15">
        <f>Outros!C47</f>
        <v>0</v>
      </c>
      <c r="AV196" s="15">
        <f>Outros!C48</f>
        <v>0</v>
      </c>
      <c r="AW196" s="15">
        <f>Outros!C49</f>
        <v>0</v>
      </c>
      <c r="AX196" s="15">
        <f>Outros!C50</f>
        <v>0</v>
      </c>
      <c r="AY196" s="15">
        <f>Outros!C51</f>
        <v>0</v>
      </c>
      <c r="AZ196" s="15">
        <f>Outros!C52</f>
        <v>0</v>
      </c>
      <c r="BA196" s="15">
        <f>Outros!C53</f>
        <v>0</v>
      </c>
      <c r="BB196" s="15">
        <f>Outros!C54</f>
        <v>0</v>
      </c>
      <c r="BC196" s="15">
        <f>Outros!C55</f>
        <v>0</v>
      </c>
      <c r="BD196" s="15">
        <f>Outros!C56</f>
        <v>0</v>
      </c>
      <c r="BF196" s="15">
        <f>SUMIFS(Produção!E:E,Produção!$A:$A,"&gt;="&amp;BF1,Produção!$A:$A,"&lt;="&amp;EOMONTH($BF1,0))</f>
        <v>0</v>
      </c>
      <c r="BG196" s="15">
        <f>SUMIFS(Produção!E:E,Produção!$A:$A,"&gt;="&amp;BG1,Produção!$A:$A,"&lt;="&amp;EOMONTH($BG1,0))</f>
        <v>0</v>
      </c>
      <c r="BH196" s="15">
        <f>SUMIFS(Produção!E:E,Produção!$A:$A,"&gt;="&amp;BH1,Produção!$A:$A,"&lt;="&amp;EOMONTH($BH1,0))</f>
        <v>0</v>
      </c>
      <c r="BI196" s="15">
        <f>SUMIFS(Produção!E:E,Produção!$A:$A,"&gt;="&amp;BI1,Produção!$A:$A,"&lt;="&amp;EOMONTH($BI1,0))</f>
        <v>0</v>
      </c>
      <c r="BJ196" s="15">
        <f>SUMIFS(Produção!E:E,Produção!$A:$A,"&gt;="&amp;BJ1,Produção!$A:$A,"&lt;="&amp;EOMONTH($BJ1,0))</f>
        <v>0</v>
      </c>
      <c r="BK196" s="15">
        <f>SUMIFS(Produção!E:E,Produção!$A:$A,"&gt;="&amp;BK1,Produção!$A:$A,"&lt;="&amp;EOMONTH($BK1,0))</f>
        <v>0</v>
      </c>
      <c r="BL196" s="15">
        <f>SUMIFS(Produção!E:E,Produção!$A:$A,"&gt;="&amp;BL1,Produção!$A:$A,"&lt;="&amp;EOMONTH($BL1,0))</f>
        <v>0</v>
      </c>
      <c r="BM196" s="15">
        <f>SUMIFS(Produção!E:E,Produção!$A:$A,"&gt;="&amp;BM1,Produção!$A:$A,"&lt;="&amp;EOMONTH($BM1,0))</f>
        <v>0</v>
      </c>
      <c r="BN196" s="15">
        <f>SUMIFS(Produção!E:E,Produção!$A:$A,"&gt;="&amp;BN1,Produção!$A:$A,"&lt;="&amp;EOMONTH($BN1,0))</f>
        <v>0</v>
      </c>
      <c r="BO196" s="15">
        <f>SUMIFS(Produção!E:E,Produção!$A:$A,"&gt;="&amp;BO1,Produção!$A:$A,"&lt;="&amp;EOMONTH($BO1,0))</f>
        <v>0</v>
      </c>
      <c r="BP196" s="15">
        <f>SUMIFS(Produção!E:E,Produção!$A:$A,"&gt;="&amp;BP1,Produção!$A:$A,"&lt;="&amp;EOMONTH($BP1,0))</f>
        <v>0</v>
      </c>
      <c r="BQ196" s="15">
        <f>SUMIFS(Produção!E:E,Produção!$A:$A,"&gt;="&amp;BQ1,Produção!$A:$A,"&lt;="&amp;EOMONTH($BQ1,0))</f>
        <v>0</v>
      </c>
    </row>
    <row r="197" spans="1:69" outlineLevel="1" x14ac:dyDescent="0.15">
      <c r="A197" s="12" t="s">
        <v>118</v>
      </c>
      <c r="B197" s="14" t="str">
        <f>OvoTotal!K2</f>
        <v>SJ F1 B 321 R</v>
      </c>
      <c r="C197" s="15">
        <f>Outros!D3</f>
        <v>0</v>
      </c>
      <c r="D197" s="15">
        <f>Outros!D4</f>
        <v>0</v>
      </c>
      <c r="E197" s="15">
        <f>Outros!D5</f>
        <v>0</v>
      </c>
      <c r="F197" s="15">
        <f>Outros!D6</f>
        <v>0</v>
      </c>
      <c r="G197" s="15">
        <f>Outros!D7</f>
        <v>0</v>
      </c>
      <c r="H197" s="15">
        <f>Outros!D8</f>
        <v>0</v>
      </c>
      <c r="I197" s="15">
        <f>Outros!D9</f>
        <v>0</v>
      </c>
      <c r="J197" s="15">
        <f>Outros!D10</f>
        <v>0</v>
      </c>
      <c r="K197" s="15">
        <f>Outros!D11</f>
        <v>0</v>
      </c>
      <c r="L197" s="15">
        <f>Outros!D12</f>
        <v>0</v>
      </c>
      <c r="M197" s="15">
        <f>Outros!D13</f>
        <v>0</v>
      </c>
      <c r="N197" s="15">
        <f>Outros!D14</f>
        <v>0</v>
      </c>
      <c r="O197" s="15">
        <f>Outros!D15</f>
        <v>0</v>
      </c>
      <c r="P197" s="15">
        <f>Outros!D16</f>
        <v>0</v>
      </c>
      <c r="Q197" s="15">
        <f>Outros!D17</f>
        <v>0</v>
      </c>
      <c r="R197" s="15">
        <f>Outros!D18</f>
        <v>0</v>
      </c>
      <c r="S197" s="15">
        <f>Outros!D19</f>
        <v>0</v>
      </c>
      <c r="T197" s="15">
        <f>Outros!D20</f>
        <v>0</v>
      </c>
      <c r="U197" s="15">
        <f>Outros!D21</f>
        <v>0</v>
      </c>
      <c r="V197" s="15">
        <f>Outros!D22</f>
        <v>0</v>
      </c>
      <c r="W197" s="15">
        <f>Outros!D23</f>
        <v>0</v>
      </c>
      <c r="X197" s="15">
        <f>Outros!D24</f>
        <v>0</v>
      </c>
      <c r="Y197" s="15">
        <f>Outros!D25</f>
        <v>0</v>
      </c>
      <c r="Z197" s="15">
        <f>Outros!D26</f>
        <v>0</v>
      </c>
      <c r="AA197" s="15">
        <f>Outros!D27</f>
        <v>0</v>
      </c>
      <c r="AB197" s="15">
        <f>Outros!D28</f>
        <v>0</v>
      </c>
      <c r="AC197" s="15">
        <f>Outros!D29</f>
        <v>0</v>
      </c>
      <c r="AD197" s="15">
        <f>Outros!D30</f>
        <v>0</v>
      </c>
      <c r="AE197" s="15">
        <f>Outros!D31</f>
        <v>0</v>
      </c>
      <c r="AF197" s="15">
        <f>Outros!D32</f>
        <v>0</v>
      </c>
      <c r="AG197" s="15">
        <f>Outros!D33</f>
        <v>0</v>
      </c>
      <c r="AH197" s="15">
        <f>Outros!D34</f>
        <v>0</v>
      </c>
      <c r="AI197" s="15">
        <f>Outros!D35</f>
        <v>0</v>
      </c>
      <c r="AJ197" s="15">
        <f>Outros!D36</f>
        <v>0</v>
      </c>
      <c r="AK197" s="33">
        <f>Outros!D37</f>
        <v>0</v>
      </c>
      <c r="AL197" s="15">
        <f>Outros!D38</f>
        <v>0</v>
      </c>
      <c r="AM197" s="15">
        <f>Outros!D39</f>
        <v>0</v>
      </c>
      <c r="AN197" s="15">
        <f>Outros!D40</f>
        <v>0</v>
      </c>
      <c r="AO197" s="15">
        <f>Outros!D41</f>
        <v>0</v>
      </c>
      <c r="AP197" s="15">
        <f>Outros!D42</f>
        <v>0</v>
      </c>
      <c r="AQ197" s="33">
        <f>Outros!D43</f>
        <v>0</v>
      </c>
      <c r="AR197" s="15">
        <f>Outros!D44</f>
        <v>0</v>
      </c>
      <c r="AS197" s="15">
        <f>Outros!D45</f>
        <v>0</v>
      </c>
      <c r="AT197" s="15">
        <f>Outros!D46</f>
        <v>0</v>
      </c>
      <c r="AU197" s="15">
        <f>Outros!D47</f>
        <v>0</v>
      </c>
      <c r="AV197" s="15">
        <f>Outros!D48</f>
        <v>0</v>
      </c>
      <c r="AW197" s="15">
        <f>Outros!D49</f>
        <v>0</v>
      </c>
      <c r="AX197" s="15">
        <f>Outros!D50</f>
        <v>0</v>
      </c>
      <c r="AY197" s="15">
        <f>Outros!D51</f>
        <v>0</v>
      </c>
      <c r="AZ197" s="15">
        <f>Outros!D52</f>
        <v>0</v>
      </c>
      <c r="BA197" s="15">
        <f>Outros!D53</f>
        <v>0</v>
      </c>
      <c r="BB197" s="15">
        <f>Outros!D54</f>
        <v>0</v>
      </c>
      <c r="BC197" s="15">
        <f>Outros!D55</f>
        <v>0</v>
      </c>
      <c r="BD197" s="15">
        <f>Outros!D56</f>
        <v>0</v>
      </c>
      <c r="BF197" s="15">
        <f>SUMIFS(Produção!F:F,Produção!$A:$A,"&gt;="&amp;BF1,Produção!$A:$A,"&lt;="&amp;EOMONTH($BF1,0))</f>
        <v>0</v>
      </c>
      <c r="BG197" s="15">
        <f>SUMIFS(Produção!F:F,Produção!$A:$A,"&gt;="&amp;BG1,Produção!$A:$A,"&lt;="&amp;EOMONTH($BG1,0))</f>
        <v>0</v>
      </c>
      <c r="BH197" s="15">
        <f>SUMIFS(Produção!F:F,Produção!$A:$A,"&gt;="&amp;BH1,Produção!$A:$A,"&lt;="&amp;EOMONTH($BH1,0))</f>
        <v>0</v>
      </c>
      <c r="BI197" s="15">
        <f>SUMIFS(Produção!F:F,Produção!$A:$A,"&gt;="&amp;BI1,Produção!$A:$A,"&lt;="&amp;EOMONTH($BI1,0))</f>
        <v>0</v>
      </c>
      <c r="BJ197" s="15">
        <f>SUMIFS(Produção!F:F,Produção!$A:$A,"&gt;="&amp;BJ1,Produção!$A:$A,"&lt;="&amp;EOMONTH($BJ1,0))</f>
        <v>0</v>
      </c>
      <c r="BK197" s="15">
        <f>SUMIFS(Produção!F:F,Produção!$A:$A,"&gt;="&amp;BK1,Produção!$A:$A,"&lt;="&amp;EOMONTH($BK1,0))</f>
        <v>0</v>
      </c>
      <c r="BL197" s="15">
        <f>SUMIFS(Produção!F:F,Produção!$A:$A,"&gt;="&amp;BL1,Produção!$A:$A,"&lt;="&amp;EOMONTH($BL1,0))</f>
        <v>0</v>
      </c>
      <c r="BM197" s="15">
        <f>SUMIFS(Produção!F:F,Produção!$A:$A,"&gt;="&amp;BM1,Produção!$A:$A,"&lt;="&amp;EOMONTH($BM1,0))</f>
        <v>0</v>
      </c>
      <c r="BN197" s="15">
        <f>SUMIFS(Produção!F:F,Produção!$A:$A,"&gt;="&amp;BN1,Produção!$A:$A,"&lt;="&amp;EOMONTH($BN1,0))</f>
        <v>0</v>
      </c>
      <c r="BO197" s="15">
        <f>SUMIFS(Produção!F:F,Produção!$A:$A,"&gt;="&amp;BO1,Produção!$A:$A,"&lt;="&amp;EOMONTH($BO1,0))</f>
        <v>0</v>
      </c>
      <c r="BP197" s="15">
        <f>SUMIFS(Produção!F:F,Produção!$A:$A,"&gt;="&amp;BP1,Produção!$A:$A,"&lt;="&amp;EOMONTH($BP1,0))</f>
        <v>0</v>
      </c>
      <c r="BQ197" s="15">
        <f>SUMIFS(Produção!F:F,Produção!$A:$A,"&gt;="&amp;BQ1,Produção!$A:$A,"&lt;="&amp;EOMONTH($BQ1,0))</f>
        <v>0</v>
      </c>
    </row>
    <row r="198" spans="1:69" outlineLevel="1" x14ac:dyDescent="0.15">
      <c r="A198" s="12" t="s">
        <v>118</v>
      </c>
      <c r="B198" s="14" t="str">
        <f>OvoTotal!L2</f>
        <v>SJ F1 A 222 R</v>
      </c>
      <c r="C198" s="15">
        <f>Outros!E3</f>
        <v>0</v>
      </c>
      <c r="D198" s="15">
        <f>Outros!E4</f>
        <v>0</v>
      </c>
      <c r="E198" s="15">
        <f>Outros!E5</f>
        <v>0</v>
      </c>
      <c r="F198" s="15">
        <f>Outros!E6</f>
        <v>0</v>
      </c>
      <c r="G198" s="15">
        <f>Outros!E7</f>
        <v>0</v>
      </c>
      <c r="H198" s="15">
        <f>Outros!E8</f>
        <v>0</v>
      </c>
      <c r="I198" s="15">
        <f>Outros!E9</f>
        <v>0</v>
      </c>
      <c r="J198" s="15">
        <f>Outros!E10</f>
        <v>0</v>
      </c>
      <c r="K198" s="15">
        <f>Outros!E11</f>
        <v>0</v>
      </c>
      <c r="L198" s="15">
        <f>Outros!E12</f>
        <v>0</v>
      </c>
      <c r="M198" s="15">
        <f>Outros!E13</f>
        <v>0</v>
      </c>
      <c r="N198" s="15">
        <f>Outros!E14</f>
        <v>0</v>
      </c>
      <c r="O198" s="15">
        <f>Outros!E15</f>
        <v>0</v>
      </c>
      <c r="P198" s="15">
        <f>Outros!E16</f>
        <v>0</v>
      </c>
      <c r="Q198" s="15">
        <f>Outros!E17</f>
        <v>0</v>
      </c>
      <c r="R198" s="15">
        <f>Outros!E18</f>
        <v>0</v>
      </c>
      <c r="S198" s="15">
        <f>Outros!E19</f>
        <v>0</v>
      </c>
      <c r="T198" s="15">
        <f>Outros!E20</f>
        <v>0</v>
      </c>
      <c r="U198" s="15">
        <f>Outros!E21</f>
        <v>0</v>
      </c>
      <c r="V198" s="15">
        <f>Outros!E22</f>
        <v>0</v>
      </c>
      <c r="W198" s="15">
        <f>Outros!E23</f>
        <v>0</v>
      </c>
      <c r="X198" s="15">
        <f>Outros!E24</f>
        <v>0</v>
      </c>
      <c r="Y198" s="15">
        <f>Outros!E25</f>
        <v>0</v>
      </c>
      <c r="Z198" s="15">
        <f>Outros!E26</f>
        <v>0</v>
      </c>
      <c r="AA198" s="15">
        <f>Outros!E27</f>
        <v>0</v>
      </c>
      <c r="AB198" s="15">
        <f>Outros!E28</f>
        <v>0</v>
      </c>
      <c r="AC198" s="15">
        <f>Outros!E29</f>
        <v>0</v>
      </c>
      <c r="AD198" s="15">
        <f>Outros!E30</f>
        <v>0</v>
      </c>
      <c r="AE198" s="15">
        <f>Outros!E31</f>
        <v>0</v>
      </c>
      <c r="AF198" s="15">
        <f>Outros!E32</f>
        <v>0</v>
      </c>
      <c r="AG198" s="15">
        <f>Outros!E33</f>
        <v>0</v>
      </c>
      <c r="AH198" s="15">
        <f>Outros!E34</f>
        <v>0</v>
      </c>
      <c r="AI198" s="15">
        <f>Outros!E35</f>
        <v>0</v>
      </c>
      <c r="AJ198" s="15">
        <f>Outros!E36</f>
        <v>0</v>
      </c>
      <c r="AK198" s="33">
        <f>Outros!E37</f>
        <v>0</v>
      </c>
      <c r="AL198" s="15">
        <f>Outros!E38</f>
        <v>0</v>
      </c>
      <c r="AM198" s="15">
        <f>Outros!E39</f>
        <v>0</v>
      </c>
      <c r="AN198" s="15">
        <f>Outros!E40</f>
        <v>0</v>
      </c>
      <c r="AO198" s="15">
        <f>Outros!E41</f>
        <v>0</v>
      </c>
      <c r="AP198" s="15">
        <f>Outros!E42</f>
        <v>0</v>
      </c>
      <c r="AQ198" s="33">
        <f>Outros!E43</f>
        <v>0</v>
      </c>
      <c r="AR198" s="15">
        <f>Outros!E44</f>
        <v>0</v>
      </c>
      <c r="AS198" s="15">
        <f>Outros!E45</f>
        <v>0</v>
      </c>
      <c r="AT198" s="15">
        <f>Outros!E46</f>
        <v>0</v>
      </c>
      <c r="AU198" s="15">
        <f>Outros!E47</f>
        <v>0</v>
      </c>
      <c r="AV198" s="15">
        <f>Outros!E48</f>
        <v>0</v>
      </c>
      <c r="AW198" s="15">
        <f>Outros!E49</f>
        <v>0</v>
      </c>
      <c r="AX198" s="15">
        <f>Outros!E50</f>
        <v>0</v>
      </c>
      <c r="AY198" s="15">
        <f>Outros!E51</f>
        <v>0</v>
      </c>
      <c r="AZ198" s="15">
        <f>Outros!E52</f>
        <v>0</v>
      </c>
      <c r="BA198" s="15">
        <f>Outros!E53</f>
        <v>0</v>
      </c>
      <c r="BB198" s="15">
        <f>Outros!E54</f>
        <v>0</v>
      </c>
      <c r="BC198" s="15">
        <f>Outros!E55</f>
        <v>0</v>
      </c>
      <c r="BD198" s="15">
        <f>Outros!E56</f>
        <v>0</v>
      </c>
      <c r="BF198" s="15">
        <f>SUMIFS(Produção!G:G,Produção!$A:$A,"&gt;="&amp;BF1,Produção!$A:$A,"&lt;="&amp;EOMONTH($BF1,0))</f>
        <v>0</v>
      </c>
      <c r="BG198" s="15">
        <f>SUMIFS(Produção!G:G,Produção!$A:$A,"&gt;="&amp;BG1,Produção!$A:$A,"&lt;="&amp;EOMONTH($BG1,0))</f>
        <v>0</v>
      </c>
      <c r="BH198" s="15">
        <f>SUMIFS(Produção!G:G,Produção!$A:$A,"&gt;="&amp;BH1,Produção!$A:$A,"&lt;="&amp;EOMONTH($BH1,0))</f>
        <v>0</v>
      </c>
      <c r="BI198" s="15">
        <f>SUMIFS(Produção!G:G,Produção!$A:$A,"&gt;="&amp;BI1,Produção!$A:$A,"&lt;="&amp;EOMONTH($BI1,0))</f>
        <v>0</v>
      </c>
      <c r="BJ198" s="15">
        <f>SUMIFS(Produção!G:G,Produção!$A:$A,"&gt;="&amp;BJ1,Produção!$A:$A,"&lt;="&amp;EOMONTH($BJ1,0))</f>
        <v>0</v>
      </c>
      <c r="BK198" s="15">
        <f>SUMIFS(Produção!G:G,Produção!$A:$A,"&gt;="&amp;BK1,Produção!$A:$A,"&lt;="&amp;EOMONTH($BK1,0))</f>
        <v>0</v>
      </c>
      <c r="BL198" s="15">
        <f>SUMIFS(Produção!G:G,Produção!$A:$A,"&gt;="&amp;BL1,Produção!$A:$A,"&lt;="&amp;EOMONTH($BL1,0))</f>
        <v>0</v>
      </c>
      <c r="BM198" s="15">
        <f>SUMIFS(Produção!G:G,Produção!$A:$A,"&gt;="&amp;BM1,Produção!$A:$A,"&lt;="&amp;EOMONTH($BM1,0))</f>
        <v>0</v>
      </c>
      <c r="BN198" s="15">
        <f>SUMIFS(Produção!G:G,Produção!$A:$A,"&gt;="&amp;BN1,Produção!$A:$A,"&lt;="&amp;EOMONTH($BN1,0))</f>
        <v>0</v>
      </c>
      <c r="BO198" s="15">
        <f>SUMIFS(Produção!G:G,Produção!$A:$A,"&gt;="&amp;BO1,Produção!$A:$A,"&lt;="&amp;EOMONTH($BO1,0))</f>
        <v>0</v>
      </c>
      <c r="BP198" s="15">
        <f>SUMIFS(Produção!G:G,Produção!$A:$A,"&gt;="&amp;BP1,Produção!$A:$A,"&lt;="&amp;EOMONTH($BP1,0))</f>
        <v>0</v>
      </c>
      <c r="BQ198" s="15">
        <f>SUMIFS(Produção!G:G,Produção!$A:$A,"&gt;="&amp;BQ1,Produção!$A:$A,"&lt;="&amp;EOMONTH($BQ1,0))</f>
        <v>0</v>
      </c>
    </row>
    <row r="199" spans="1:69" outlineLevel="1" x14ac:dyDescent="0.15">
      <c r="A199" s="12" t="s">
        <v>118</v>
      </c>
      <c r="B199" s="14" t="str">
        <f>OvoTotal!M2</f>
        <v>SJ F1 B 322 R</v>
      </c>
      <c r="C199" s="15">
        <f>Outros!F3</f>
        <v>0</v>
      </c>
      <c r="D199" s="15">
        <f>Outros!F4</f>
        <v>0</v>
      </c>
      <c r="E199" s="15">
        <f>Outros!F5</f>
        <v>0</v>
      </c>
      <c r="F199" s="15">
        <f>Outros!F6</f>
        <v>0</v>
      </c>
      <c r="G199" s="15">
        <f>Outros!F7</f>
        <v>0</v>
      </c>
      <c r="H199" s="15">
        <f>Outros!F8</f>
        <v>0</v>
      </c>
      <c r="I199" s="15">
        <f>Outros!F9</f>
        <v>0</v>
      </c>
      <c r="J199" s="15">
        <f>Outros!F10</f>
        <v>0</v>
      </c>
      <c r="K199" s="15">
        <f>Outros!F11</f>
        <v>0</v>
      </c>
      <c r="L199" s="15">
        <f>Outros!F12</f>
        <v>0</v>
      </c>
      <c r="M199" s="15">
        <f>Outros!F13</f>
        <v>0</v>
      </c>
      <c r="N199" s="15">
        <f>Outros!F14</f>
        <v>0</v>
      </c>
      <c r="O199" s="15">
        <f>Outros!F15</f>
        <v>0</v>
      </c>
      <c r="P199" s="15">
        <f>Outros!F16</f>
        <v>0</v>
      </c>
      <c r="Q199" s="15">
        <f>Outros!F17</f>
        <v>0</v>
      </c>
      <c r="R199" s="15">
        <f>Outros!F18</f>
        <v>0</v>
      </c>
      <c r="S199" s="15">
        <f>Outros!F19</f>
        <v>0</v>
      </c>
      <c r="T199" s="15">
        <f>Outros!F20</f>
        <v>0</v>
      </c>
      <c r="U199" s="15">
        <f>Outros!F21</f>
        <v>0</v>
      </c>
      <c r="V199" s="15">
        <f>Outros!F22</f>
        <v>0</v>
      </c>
      <c r="W199" s="15">
        <f>Outros!F23</f>
        <v>0</v>
      </c>
      <c r="X199" s="15">
        <f>Outros!F24</f>
        <v>0</v>
      </c>
      <c r="Y199" s="15">
        <f>Outros!F25</f>
        <v>0</v>
      </c>
      <c r="Z199" s="15">
        <f>Outros!F26</f>
        <v>0</v>
      </c>
      <c r="AA199" s="15">
        <f>Outros!F27</f>
        <v>0</v>
      </c>
      <c r="AB199" s="15">
        <f>Outros!F28</f>
        <v>0</v>
      </c>
      <c r="AC199" s="15">
        <f>Outros!F29</f>
        <v>0</v>
      </c>
      <c r="AD199" s="15">
        <f>Outros!F30</f>
        <v>0</v>
      </c>
      <c r="AE199" s="15">
        <f>Outros!F31</f>
        <v>0</v>
      </c>
      <c r="AF199" s="15">
        <f>Outros!F32</f>
        <v>0</v>
      </c>
      <c r="AG199" s="15">
        <f>Outros!F33</f>
        <v>0</v>
      </c>
      <c r="AH199" s="15">
        <f>Outros!F34</f>
        <v>0</v>
      </c>
      <c r="AI199" s="15">
        <f>Outros!F35</f>
        <v>0</v>
      </c>
      <c r="AJ199" s="15">
        <f>Outros!F36</f>
        <v>0</v>
      </c>
      <c r="AK199" s="33">
        <f>Outros!F37</f>
        <v>0</v>
      </c>
      <c r="AL199" s="15">
        <f>Outros!F38</f>
        <v>0</v>
      </c>
      <c r="AM199" s="15">
        <f>Outros!F39</f>
        <v>0</v>
      </c>
      <c r="AN199" s="15">
        <f>Outros!F40</f>
        <v>0</v>
      </c>
      <c r="AO199" s="15">
        <f>Outros!F41</f>
        <v>0</v>
      </c>
      <c r="AP199" s="15">
        <f>Outros!F42</f>
        <v>0</v>
      </c>
      <c r="AQ199" s="33">
        <f>Outros!F43</f>
        <v>0</v>
      </c>
      <c r="AR199" s="15">
        <f>Outros!F44</f>
        <v>0</v>
      </c>
      <c r="AS199" s="15">
        <f>Outros!F45</f>
        <v>0</v>
      </c>
      <c r="AT199" s="15">
        <f>Outros!F46</f>
        <v>0</v>
      </c>
      <c r="AU199" s="15">
        <f>Outros!F47</f>
        <v>0</v>
      </c>
      <c r="AV199" s="15">
        <f>Outros!F48</f>
        <v>0</v>
      </c>
      <c r="AW199" s="15">
        <f>Outros!F49</f>
        <v>0</v>
      </c>
      <c r="AX199" s="15">
        <f>Outros!F50</f>
        <v>0</v>
      </c>
      <c r="AY199" s="15">
        <f>Outros!F51</f>
        <v>0</v>
      </c>
      <c r="AZ199" s="15">
        <f>Outros!F52</f>
        <v>0</v>
      </c>
      <c r="BA199" s="15">
        <f>Outros!F53</f>
        <v>0</v>
      </c>
      <c r="BB199" s="15">
        <f>Outros!F54</f>
        <v>0</v>
      </c>
      <c r="BC199" s="15">
        <f>Outros!F55</f>
        <v>0</v>
      </c>
      <c r="BD199" s="15">
        <f>Outros!F56</f>
        <v>0</v>
      </c>
      <c r="BF199" s="15">
        <f>SUMIFS(Produção!H:H,Produção!$A:$A,"&gt;="&amp;BF1,Produção!$A:$A,"&lt;="&amp;EOMONTH($BF1,0))</f>
        <v>0</v>
      </c>
      <c r="BG199" s="15">
        <f>SUMIFS(Produção!H:H,Produção!$A:$A,"&gt;="&amp;BG1,Produção!$A:$A,"&lt;="&amp;EOMONTH($BG1,0))</f>
        <v>0</v>
      </c>
      <c r="BH199" s="15">
        <f>SUMIFS(Produção!H:H,Produção!$A:$A,"&gt;="&amp;BH1,Produção!$A:$A,"&lt;="&amp;EOMONTH($BH1,0))</f>
        <v>0</v>
      </c>
      <c r="BI199" s="15">
        <f>SUMIFS(Produção!H:H,Produção!$A:$A,"&gt;="&amp;BI1,Produção!$A:$A,"&lt;="&amp;EOMONTH($BI1,0))</f>
        <v>0</v>
      </c>
      <c r="BJ199" s="15">
        <f>SUMIFS(Produção!H:H,Produção!$A:$A,"&gt;="&amp;BJ1,Produção!$A:$A,"&lt;="&amp;EOMONTH($BJ1,0))</f>
        <v>0</v>
      </c>
      <c r="BK199" s="15">
        <f>SUMIFS(Produção!H:H,Produção!$A:$A,"&gt;="&amp;BK1,Produção!$A:$A,"&lt;="&amp;EOMONTH($BK1,0))</f>
        <v>0</v>
      </c>
      <c r="BL199" s="15">
        <f>SUMIFS(Produção!H:H,Produção!$A:$A,"&gt;="&amp;BL1,Produção!$A:$A,"&lt;="&amp;EOMONTH($BL1,0))</f>
        <v>0</v>
      </c>
      <c r="BM199" s="15">
        <f>SUMIFS(Produção!H:H,Produção!$A:$A,"&gt;="&amp;BM1,Produção!$A:$A,"&lt;="&amp;EOMONTH($BM1,0))</f>
        <v>0</v>
      </c>
      <c r="BN199" s="15">
        <f>SUMIFS(Produção!H:H,Produção!$A:$A,"&gt;="&amp;BN1,Produção!$A:$A,"&lt;="&amp;EOMONTH($BN1,0))</f>
        <v>0</v>
      </c>
      <c r="BO199" s="15">
        <f>SUMIFS(Produção!H:H,Produção!$A:$A,"&gt;="&amp;BO1,Produção!$A:$A,"&lt;="&amp;EOMONTH($BO1,0))</f>
        <v>0</v>
      </c>
      <c r="BP199" s="15">
        <f>SUMIFS(Produção!H:H,Produção!$A:$A,"&gt;="&amp;BP1,Produção!$A:$A,"&lt;="&amp;EOMONTH($BP1,0))</f>
        <v>0</v>
      </c>
      <c r="BQ199" s="15">
        <f>SUMIFS(Produção!H:H,Produção!$A:$A,"&gt;="&amp;BQ1,Produção!$A:$A,"&lt;="&amp;EOMONTH($BQ1,0))</f>
        <v>0</v>
      </c>
    </row>
    <row r="200" spans="1:69" outlineLevel="1" x14ac:dyDescent="0.15">
      <c r="A200" s="12" t="s">
        <v>118</v>
      </c>
      <c r="B200" s="14" t="str">
        <f>OvoTotal!N2</f>
        <v>SJ F2 A 421 R</v>
      </c>
      <c r="C200" s="15">
        <f>Outros!G3</f>
        <v>0</v>
      </c>
      <c r="D200" s="15">
        <f>Outros!G4</f>
        <v>0</v>
      </c>
      <c r="E200" s="15">
        <f>Outros!G5</f>
        <v>0</v>
      </c>
      <c r="F200" s="15">
        <f>Outros!G6</f>
        <v>0</v>
      </c>
      <c r="G200" s="15">
        <f>Outros!G7</f>
        <v>0</v>
      </c>
      <c r="H200" s="15">
        <f>Outros!G8</f>
        <v>0</v>
      </c>
      <c r="I200" s="15">
        <f>Outros!G9</f>
        <v>0</v>
      </c>
      <c r="J200" s="15">
        <f>Outros!G10</f>
        <v>0</v>
      </c>
      <c r="K200" s="15">
        <f>Outros!G11</f>
        <v>0</v>
      </c>
      <c r="L200" s="15">
        <f>Outros!G12</f>
        <v>0</v>
      </c>
      <c r="M200" s="15">
        <f>Outros!G13</f>
        <v>0</v>
      </c>
      <c r="N200" s="15">
        <f>Outros!G14</f>
        <v>0</v>
      </c>
      <c r="O200" s="15">
        <f>Outros!G15</f>
        <v>0</v>
      </c>
      <c r="P200" s="15">
        <f>Outros!G16</f>
        <v>0</v>
      </c>
      <c r="Q200" s="15">
        <f>Outros!G17</f>
        <v>0</v>
      </c>
      <c r="R200" s="15">
        <f>Outros!G18</f>
        <v>0</v>
      </c>
      <c r="S200" s="15">
        <f>Outros!G19</f>
        <v>0</v>
      </c>
      <c r="T200" s="15">
        <f>Outros!G20</f>
        <v>0</v>
      </c>
      <c r="U200" s="15">
        <f>Outros!G21</f>
        <v>0</v>
      </c>
      <c r="V200" s="15">
        <f>Outros!G22</f>
        <v>0</v>
      </c>
      <c r="W200" s="15">
        <f>Outros!G23</f>
        <v>0</v>
      </c>
      <c r="X200" s="15">
        <f>Outros!G24</f>
        <v>0</v>
      </c>
      <c r="Y200" s="15">
        <f>Outros!G25</f>
        <v>0</v>
      </c>
      <c r="Z200" s="15">
        <f>Outros!G26</f>
        <v>0</v>
      </c>
      <c r="AA200" s="15">
        <f>Outros!G27</f>
        <v>0</v>
      </c>
      <c r="AB200" s="15">
        <f>Outros!G28</f>
        <v>0</v>
      </c>
      <c r="AC200" s="15">
        <f>Outros!G29</f>
        <v>0</v>
      </c>
      <c r="AD200" s="15">
        <f>Outros!G30</f>
        <v>0</v>
      </c>
      <c r="AE200" s="15">
        <f>Outros!G31</f>
        <v>0</v>
      </c>
      <c r="AF200" s="15">
        <f>Outros!G32</f>
        <v>0</v>
      </c>
      <c r="AG200" s="15">
        <f>Outros!G33</f>
        <v>0</v>
      </c>
      <c r="AH200" s="15">
        <f>Outros!G34</f>
        <v>0</v>
      </c>
      <c r="AI200" s="15">
        <f>Outros!G35</f>
        <v>0</v>
      </c>
      <c r="AJ200" s="15">
        <f>Outros!G36</f>
        <v>0</v>
      </c>
      <c r="AK200" s="33">
        <f>Outros!G37</f>
        <v>0</v>
      </c>
      <c r="AL200" s="15">
        <f>Outros!G38</f>
        <v>0</v>
      </c>
      <c r="AM200" s="15">
        <f>Outros!G39</f>
        <v>0</v>
      </c>
      <c r="AN200" s="15">
        <f>Outros!G40</f>
        <v>0</v>
      </c>
      <c r="AO200" s="15">
        <f>Outros!G41</f>
        <v>0</v>
      </c>
      <c r="AP200" s="15">
        <f>Outros!G42</f>
        <v>0</v>
      </c>
      <c r="AQ200" s="33">
        <f>Outros!G43</f>
        <v>0</v>
      </c>
      <c r="AR200" s="15">
        <f>Outros!G44</f>
        <v>0</v>
      </c>
      <c r="AS200" s="15">
        <f>Outros!G45</f>
        <v>0</v>
      </c>
      <c r="AT200" s="15">
        <f>Outros!G46</f>
        <v>0</v>
      </c>
      <c r="AU200" s="15">
        <f>Outros!G47</f>
        <v>0</v>
      </c>
      <c r="AV200" s="15">
        <f>Outros!G48</f>
        <v>0</v>
      </c>
      <c r="AW200" s="15">
        <f>Outros!G49</f>
        <v>0</v>
      </c>
      <c r="AX200" s="15">
        <f>Outros!G50</f>
        <v>0</v>
      </c>
      <c r="AY200" s="15">
        <f>Outros!G51</f>
        <v>0</v>
      </c>
      <c r="AZ200" s="15">
        <f>Outros!G52</f>
        <v>0</v>
      </c>
      <c r="BA200" s="15">
        <f>Outros!G53</f>
        <v>0</v>
      </c>
      <c r="BB200" s="15">
        <f>Outros!G54</f>
        <v>0</v>
      </c>
      <c r="BC200" s="15">
        <f>Outros!G55</f>
        <v>0</v>
      </c>
      <c r="BD200" s="15">
        <f>Outros!G56</f>
        <v>0</v>
      </c>
      <c r="BF200" s="15">
        <f>SUMIFS(Produção!I:I,Produção!$A:$A,"&gt;="&amp;BF1,Produção!$A:$A,"&lt;="&amp;EOMONTH($BF1,0))</f>
        <v>0</v>
      </c>
      <c r="BG200" s="15">
        <f>SUMIFS(Produção!I:I,Produção!$A:$A,"&gt;="&amp;BG1,Produção!$A:$A,"&lt;="&amp;EOMONTH($BG1,0))</f>
        <v>0</v>
      </c>
      <c r="BH200" s="15">
        <f>SUMIFS(Produção!I:I,Produção!$A:$A,"&gt;="&amp;BH1,Produção!$A:$A,"&lt;="&amp;EOMONTH($BH1,0))</f>
        <v>0</v>
      </c>
      <c r="BI200" s="15">
        <f>SUMIFS(Produção!I:I,Produção!$A:$A,"&gt;="&amp;BI1,Produção!$A:$A,"&lt;="&amp;EOMONTH($BI1,0))</f>
        <v>0</v>
      </c>
      <c r="BJ200" s="15">
        <f>SUMIFS(Produção!I:I,Produção!$A:$A,"&gt;="&amp;BJ1,Produção!$A:$A,"&lt;="&amp;EOMONTH($BJ1,0))</f>
        <v>0</v>
      </c>
      <c r="BK200" s="15">
        <f>SUMIFS(Produção!I:I,Produção!$A:$A,"&gt;="&amp;BK1,Produção!$A:$A,"&lt;="&amp;EOMONTH($BK1,0))</f>
        <v>0</v>
      </c>
      <c r="BL200" s="15">
        <f>SUMIFS(Produção!I:I,Produção!$A:$A,"&gt;="&amp;BL1,Produção!$A:$A,"&lt;="&amp;EOMONTH($BL1,0))</f>
        <v>0</v>
      </c>
      <c r="BM200" s="15">
        <f>SUMIFS(Produção!I:I,Produção!$A:$A,"&gt;="&amp;BM1,Produção!$A:$A,"&lt;="&amp;EOMONTH($BM1,0))</f>
        <v>0</v>
      </c>
      <c r="BN200" s="15">
        <f>SUMIFS(Produção!I:I,Produção!$A:$A,"&gt;="&amp;BN1,Produção!$A:$A,"&lt;="&amp;EOMONTH($BN1,0))</f>
        <v>0</v>
      </c>
      <c r="BO200" s="15">
        <f>SUMIFS(Produção!I:I,Produção!$A:$A,"&gt;="&amp;BO1,Produção!$A:$A,"&lt;="&amp;EOMONTH($BO1,0))</f>
        <v>0</v>
      </c>
      <c r="BP200" s="15">
        <f>SUMIFS(Produção!I:I,Produção!$A:$A,"&gt;="&amp;BP1,Produção!$A:$A,"&lt;="&amp;EOMONTH($BP1,0))</f>
        <v>0</v>
      </c>
      <c r="BQ200" s="15">
        <f>SUMIFS(Produção!I:I,Produção!$A:$A,"&gt;="&amp;BQ1,Produção!$A:$A,"&lt;="&amp;EOMONTH($BQ1,0))</f>
        <v>0</v>
      </c>
    </row>
    <row r="201" spans="1:69" outlineLevel="1" x14ac:dyDescent="0.15">
      <c r="A201" s="12" t="s">
        <v>118</v>
      </c>
      <c r="B201" s="14" t="str">
        <f>OvoTotal!O2</f>
        <v>SJ F2 B 521 R</v>
      </c>
      <c r="C201" s="15">
        <f>Outros!H3</f>
        <v>0</v>
      </c>
      <c r="D201" s="15">
        <f>Outros!H4</f>
        <v>0</v>
      </c>
      <c r="E201" s="15">
        <f>Outros!H5</f>
        <v>0</v>
      </c>
      <c r="F201" s="15">
        <f>Outros!H6</f>
        <v>0</v>
      </c>
      <c r="G201" s="15">
        <f>Outros!H7</f>
        <v>0</v>
      </c>
      <c r="H201" s="15">
        <f>Outros!H8</f>
        <v>0</v>
      </c>
      <c r="I201" s="15">
        <f>Outros!H9</f>
        <v>0</v>
      </c>
      <c r="J201" s="15">
        <f>Outros!H10</f>
        <v>0</v>
      </c>
      <c r="K201" s="15">
        <f>Outros!H11</f>
        <v>0</v>
      </c>
      <c r="L201" s="15">
        <f>Outros!H12</f>
        <v>0</v>
      </c>
      <c r="M201" s="15">
        <f>Outros!H13</f>
        <v>0</v>
      </c>
      <c r="N201" s="15">
        <f>Outros!H14</f>
        <v>0</v>
      </c>
      <c r="O201" s="15">
        <f>Outros!H15</f>
        <v>0</v>
      </c>
      <c r="P201" s="15">
        <f>Outros!H16</f>
        <v>0</v>
      </c>
      <c r="Q201" s="15">
        <f>Outros!H17</f>
        <v>0</v>
      </c>
      <c r="R201" s="15">
        <f>Outros!H18</f>
        <v>0</v>
      </c>
      <c r="S201" s="15">
        <f>Outros!H19</f>
        <v>0</v>
      </c>
      <c r="T201" s="15">
        <f>Outros!H20</f>
        <v>0</v>
      </c>
      <c r="U201" s="15">
        <f>Outros!H21</f>
        <v>0</v>
      </c>
      <c r="V201" s="15">
        <f>Outros!H22</f>
        <v>0</v>
      </c>
      <c r="W201" s="15">
        <f>Outros!H23</f>
        <v>0</v>
      </c>
      <c r="X201" s="15">
        <f>Outros!H24</f>
        <v>0</v>
      </c>
      <c r="Y201" s="15">
        <f>Outros!H25</f>
        <v>0</v>
      </c>
      <c r="Z201" s="15">
        <f>Outros!H26</f>
        <v>0</v>
      </c>
      <c r="AA201" s="15">
        <f>Outros!H27</f>
        <v>0</v>
      </c>
      <c r="AB201" s="15">
        <f>Outros!H28</f>
        <v>0</v>
      </c>
      <c r="AC201" s="15">
        <f>Outros!H29</f>
        <v>0</v>
      </c>
      <c r="AD201" s="15">
        <f>Outros!H30</f>
        <v>0</v>
      </c>
      <c r="AE201" s="15">
        <f>Outros!H31</f>
        <v>0</v>
      </c>
      <c r="AF201" s="15">
        <f>Outros!H32</f>
        <v>0</v>
      </c>
      <c r="AG201" s="15">
        <f>Outros!H33</f>
        <v>0</v>
      </c>
      <c r="AH201" s="15">
        <f>Outros!H34</f>
        <v>0</v>
      </c>
      <c r="AI201" s="15">
        <f>Outros!H35</f>
        <v>0</v>
      </c>
      <c r="AJ201" s="15">
        <f>Outros!H36</f>
        <v>0</v>
      </c>
      <c r="AK201" s="33">
        <f>Outros!H37</f>
        <v>0</v>
      </c>
      <c r="AL201" s="15">
        <f>Outros!H38</f>
        <v>0</v>
      </c>
      <c r="AM201" s="15">
        <f>Outros!H39</f>
        <v>0</v>
      </c>
      <c r="AN201" s="15">
        <f>Outros!H40</f>
        <v>0</v>
      </c>
      <c r="AO201" s="15">
        <f>Outros!H41</f>
        <v>0</v>
      </c>
      <c r="AP201" s="15">
        <f>Outros!H42</f>
        <v>0</v>
      </c>
      <c r="AQ201" s="33">
        <f>Outros!H43</f>
        <v>0</v>
      </c>
      <c r="AR201" s="15">
        <f>Outros!H44</f>
        <v>0</v>
      </c>
      <c r="AS201" s="15">
        <f>Outros!H45</f>
        <v>0</v>
      </c>
      <c r="AT201" s="15">
        <f>Outros!H46</f>
        <v>0</v>
      </c>
      <c r="AU201" s="15">
        <f>Outros!H47</f>
        <v>0</v>
      </c>
      <c r="AV201" s="15">
        <f>Outros!H48</f>
        <v>0</v>
      </c>
      <c r="AW201" s="15">
        <f>Outros!H49</f>
        <v>0</v>
      </c>
      <c r="AX201" s="15">
        <f>Outros!H50</f>
        <v>0</v>
      </c>
      <c r="AY201" s="15">
        <f>Outros!H51</f>
        <v>0</v>
      </c>
      <c r="AZ201" s="15">
        <f>Outros!H52</f>
        <v>0</v>
      </c>
      <c r="BA201" s="15">
        <f>Outros!H53</f>
        <v>0</v>
      </c>
      <c r="BB201" s="15">
        <f>Outros!H54</f>
        <v>0</v>
      </c>
      <c r="BC201" s="15">
        <f>Outros!H55</f>
        <v>0</v>
      </c>
      <c r="BD201" s="15">
        <f>Outros!H56</f>
        <v>0</v>
      </c>
      <c r="BF201" s="15">
        <f>SUMIFS(Produção!J:J,Produção!$A:$A,"&gt;="&amp;BF1,Produção!$A:$A,"&lt;="&amp;EOMONTH($BF1,0))</f>
        <v>0</v>
      </c>
      <c r="BG201" s="15">
        <f>SUMIFS(Produção!J:J,Produção!$A:$A,"&gt;="&amp;BG1,Produção!$A:$A,"&lt;="&amp;EOMONTH($BG1,0))</f>
        <v>0</v>
      </c>
      <c r="BH201" s="15">
        <f>SUMIFS(Produção!J:J,Produção!$A:$A,"&gt;="&amp;BH1,Produção!$A:$A,"&lt;="&amp;EOMONTH($BH1,0))</f>
        <v>0</v>
      </c>
      <c r="BI201" s="15">
        <f>SUMIFS(Produção!J:J,Produção!$A:$A,"&gt;="&amp;BI1,Produção!$A:$A,"&lt;="&amp;EOMONTH($BI1,0))</f>
        <v>0</v>
      </c>
      <c r="BJ201" s="15">
        <f>SUMIFS(Produção!J:J,Produção!$A:$A,"&gt;="&amp;BJ1,Produção!$A:$A,"&lt;="&amp;EOMONTH($BJ1,0))</f>
        <v>0</v>
      </c>
      <c r="BK201" s="15">
        <f>SUMIFS(Produção!J:J,Produção!$A:$A,"&gt;="&amp;BK1,Produção!$A:$A,"&lt;="&amp;EOMONTH($BK1,0))</f>
        <v>0</v>
      </c>
      <c r="BL201" s="15">
        <f>SUMIFS(Produção!J:J,Produção!$A:$A,"&gt;="&amp;BL1,Produção!$A:$A,"&lt;="&amp;EOMONTH($BL1,0))</f>
        <v>0</v>
      </c>
      <c r="BM201" s="15">
        <f>SUMIFS(Produção!J:J,Produção!$A:$A,"&gt;="&amp;BM1,Produção!$A:$A,"&lt;="&amp;EOMONTH($BM1,0))</f>
        <v>0</v>
      </c>
      <c r="BN201" s="15">
        <f>SUMIFS(Produção!J:J,Produção!$A:$A,"&gt;="&amp;BN1,Produção!$A:$A,"&lt;="&amp;EOMONTH($BN1,0))</f>
        <v>0</v>
      </c>
      <c r="BO201" s="15">
        <f>SUMIFS(Produção!J:J,Produção!$A:$A,"&gt;="&amp;BO1,Produção!$A:$A,"&lt;="&amp;EOMONTH($BO1,0))</f>
        <v>0</v>
      </c>
      <c r="BP201" s="15">
        <f>SUMIFS(Produção!J:J,Produção!$A:$A,"&gt;="&amp;BP1,Produção!$A:$A,"&lt;="&amp;EOMONTH($BP1,0))</f>
        <v>0</v>
      </c>
      <c r="BQ201" s="15">
        <f>SUMIFS(Produção!J:J,Produção!$A:$A,"&gt;="&amp;BQ1,Produção!$A:$A,"&lt;="&amp;EOMONTH($BQ1,0))</f>
        <v>0</v>
      </c>
    </row>
    <row r="202" spans="1:69" outlineLevel="1" x14ac:dyDescent="0.15">
      <c r="A202" s="12" t="s">
        <v>118</v>
      </c>
      <c r="B202" s="14" t="str">
        <f>OvoTotal!P2</f>
        <v>SJ F2 A 422 R</v>
      </c>
      <c r="C202" s="15">
        <f>Outros!I3</f>
        <v>0</v>
      </c>
      <c r="D202" s="15">
        <f>Outros!I4</f>
        <v>0</v>
      </c>
      <c r="E202" s="15">
        <f>Outros!I5</f>
        <v>0</v>
      </c>
      <c r="F202" s="15">
        <f>Outros!I6</f>
        <v>0</v>
      </c>
      <c r="G202" s="15">
        <f>Outros!I7</f>
        <v>0</v>
      </c>
      <c r="H202" s="15">
        <f>Outros!I8</f>
        <v>0</v>
      </c>
      <c r="I202" s="15">
        <f>Outros!I9</f>
        <v>0</v>
      </c>
      <c r="J202" s="15">
        <f>Outros!I10</f>
        <v>0</v>
      </c>
      <c r="K202" s="15">
        <f>Outros!I11</f>
        <v>0</v>
      </c>
      <c r="L202" s="15">
        <f>Outros!I12</f>
        <v>0</v>
      </c>
      <c r="M202" s="15">
        <f>Outros!I13</f>
        <v>0</v>
      </c>
      <c r="N202" s="15">
        <f>Outros!I14</f>
        <v>0</v>
      </c>
      <c r="O202" s="15">
        <f>Outros!I15</f>
        <v>0</v>
      </c>
      <c r="P202" s="15">
        <f>Outros!I16</f>
        <v>0</v>
      </c>
      <c r="Q202" s="15">
        <f>Outros!I17</f>
        <v>0</v>
      </c>
      <c r="R202" s="15">
        <f>Outros!I18</f>
        <v>0</v>
      </c>
      <c r="S202" s="15">
        <f>Outros!I19</f>
        <v>0</v>
      </c>
      <c r="T202" s="15">
        <f>Outros!I20</f>
        <v>0</v>
      </c>
      <c r="U202" s="15">
        <f>Outros!I21</f>
        <v>0</v>
      </c>
      <c r="V202" s="15">
        <f>Outros!I22</f>
        <v>0</v>
      </c>
      <c r="W202" s="15">
        <f>Outros!I23</f>
        <v>0</v>
      </c>
      <c r="X202" s="15">
        <f>Outros!I24</f>
        <v>0</v>
      </c>
      <c r="Y202" s="15">
        <f>Outros!I25</f>
        <v>0</v>
      </c>
      <c r="Z202" s="15">
        <f>Outros!I26</f>
        <v>0</v>
      </c>
      <c r="AA202" s="15">
        <f>Outros!I27</f>
        <v>0</v>
      </c>
      <c r="AB202" s="15">
        <f>Outros!I28</f>
        <v>0</v>
      </c>
      <c r="AC202" s="15">
        <f>Outros!I29</f>
        <v>0</v>
      </c>
      <c r="AD202" s="15">
        <f>Outros!I30</f>
        <v>0</v>
      </c>
      <c r="AE202" s="15">
        <f>Outros!I31</f>
        <v>0</v>
      </c>
      <c r="AF202" s="15">
        <f>Outros!I32</f>
        <v>0</v>
      </c>
      <c r="AG202" s="15">
        <f>Outros!I33</f>
        <v>0</v>
      </c>
      <c r="AH202" s="15">
        <f>Outros!I34</f>
        <v>0</v>
      </c>
      <c r="AI202" s="15">
        <f>Outros!I35</f>
        <v>0</v>
      </c>
      <c r="AJ202" s="15">
        <f>Outros!I36</f>
        <v>0</v>
      </c>
      <c r="AK202" s="33">
        <f>Outros!I37</f>
        <v>0</v>
      </c>
      <c r="AL202" s="15">
        <f>Outros!I38</f>
        <v>0</v>
      </c>
      <c r="AM202" s="15">
        <f>Outros!I39</f>
        <v>0</v>
      </c>
      <c r="AN202" s="15">
        <f>Outros!I40</f>
        <v>0</v>
      </c>
      <c r="AO202" s="15">
        <f>Outros!I41</f>
        <v>0</v>
      </c>
      <c r="AP202" s="15">
        <f>Outros!I42</f>
        <v>0</v>
      </c>
      <c r="AQ202" s="33">
        <f>Outros!I43</f>
        <v>0</v>
      </c>
      <c r="AR202" s="15">
        <f>Outros!I44</f>
        <v>0</v>
      </c>
      <c r="AS202" s="15">
        <f>Outros!I45</f>
        <v>0</v>
      </c>
      <c r="AT202" s="15">
        <f>Outros!I46</f>
        <v>0</v>
      </c>
      <c r="AU202" s="15">
        <f>Outros!I47</f>
        <v>0</v>
      </c>
      <c r="AV202" s="15">
        <f>Outros!I48</f>
        <v>0</v>
      </c>
      <c r="AW202" s="15">
        <f>Outros!I49</f>
        <v>0</v>
      </c>
      <c r="AX202" s="15">
        <f>Outros!I50</f>
        <v>0</v>
      </c>
      <c r="AY202" s="15">
        <f>Outros!I51</f>
        <v>0</v>
      </c>
      <c r="AZ202" s="15">
        <f>Outros!I52</f>
        <v>0</v>
      </c>
      <c r="BA202" s="15">
        <f>Outros!I53</f>
        <v>0</v>
      </c>
      <c r="BB202" s="15">
        <f>Outros!I54</f>
        <v>0</v>
      </c>
      <c r="BC202" s="15">
        <f>Outros!I55</f>
        <v>0</v>
      </c>
      <c r="BD202" s="15">
        <f>Outros!I56</f>
        <v>0</v>
      </c>
      <c r="BF202" s="15">
        <f>SUMIFS(Produção!K:K,Produção!$A:$A,"&gt;="&amp;BF1,Produção!$A:$A,"&lt;="&amp;EOMONTH($BF1,0))</f>
        <v>0</v>
      </c>
      <c r="BG202" s="15">
        <f>SUMIFS(Produção!K:K,Produção!$A:$A,"&gt;="&amp;BG1,Produção!$A:$A,"&lt;="&amp;EOMONTH($BG1,0))</f>
        <v>0</v>
      </c>
      <c r="BH202" s="15">
        <f>SUMIFS(Produção!K:K,Produção!$A:$A,"&gt;="&amp;BH1,Produção!$A:$A,"&lt;="&amp;EOMONTH($BH1,0))</f>
        <v>0</v>
      </c>
      <c r="BI202" s="15">
        <f>SUMIFS(Produção!K:K,Produção!$A:$A,"&gt;="&amp;BI1,Produção!$A:$A,"&lt;="&amp;EOMONTH($BI1,0))</f>
        <v>0</v>
      </c>
      <c r="BJ202" s="15">
        <f>SUMIFS(Produção!K:K,Produção!$A:$A,"&gt;="&amp;BJ1,Produção!$A:$A,"&lt;="&amp;EOMONTH($BJ1,0))</f>
        <v>0</v>
      </c>
      <c r="BK202" s="15">
        <f>SUMIFS(Produção!K:K,Produção!$A:$A,"&gt;="&amp;BK1,Produção!$A:$A,"&lt;="&amp;EOMONTH($BK1,0))</f>
        <v>0</v>
      </c>
      <c r="BL202" s="15">
        <f>SUMIFS(Produção!K:K,Produção!$A:$A,"&gt;="&amp;BL1,Produção!$A:$A,"&lt;="&amp;EOMONTH($BL1,0))</f>
        <v>0</v>
      </c>
      <c r="BM202" s="15">
        <f>SUMIFS(Produção!K:K,Produção!$A:$A,"&gt;="&amp;BM1,Produção!$A:$A,"&lt;="&amp;EOMONTH($BM1,0))</f>
        <v>0</v>
      </c>
      <c r="BN202" s="15">
        <f>SUMIFS(Produção!K:K,Produção!$A:$A,"&gt;="&amp;BN1,Produção!$A:$A,"&lt;="&amp;EOMONTH($BN1,0))</f>
        <v>0</v>
      </c>
      <c r="BO202" s="15">
        <f>SUMIFS(Produção!K:K,Produção!$A:$A,"&gt;="&amp;BO1,Produção!$A:$A,"&lt;="&amp;EOMONTH($BO1,0))</f>
        <v>0</v>
      </c>
      <c r="BP202" s="15">
        <f>SUMIFS(Produção!K:K,Produção!$A:$A,"&gt;="&amp;BP1,Produção!$A:$A,"&lt;="&amp;EOMONTH($BP1,0))</f>
        <v>0</v>
      </c>
      <c r="BQ202" s="15">
        <f>SUMIFS(Produção!K:K,Produção!$A:$A,"&gt;="&amp;BQ1,Produção!$A:$A,"&lt;="&amp;EOMONTH($BQ1,0))</f>
        <v>0</v>
      </c>
    </row>
    <row r="203" spans="1:69" outlineLevel="1" x14ac:dyDescent="0.15">
      <c r="A203" s="12" t="s">
        <v>118</v>
      </c>
      <c r="B203" s="14" t="str">
        <f>OvoTotal!Q2</f>
        <v>SJ F2 B 522 R</v>
      </c>
      <c r="C203" s="15">
        <f>Outros!J3</f>
        <v>0</v>
      </c>
      <c r="D203" s="15">
        <f>Outros!J4</f>
        <v>0</v>
      </c>
      <c r="E203" s="15">
        <f>Outros!J5</f>
        <v>0</v>
      </c>
      <c r="F203" s="15">
        <f>Outros!J6</f>
        <v>0</v>
      </c>
      <c r="G203" s="15">
        <f>Outros!J7</f>
        <v>0</v>
      </c>
      <c r="H203" s="15">
        <f>Outros!J8</f>
        <v>0</v>
      </c>
      <c r="I203" s="15">
        <f>Outros!J9</f>
        <v>0</v>
      </c>
      <c r="J203" s="15">
        <f>Outros!J10</f>
        <v>0</v>
      </c>
      <c r="K203" s="15">
        <f>Outros!J11</f>
        <v>0</v>
      </c>
      <c r="L203" s="15">
        <f>Outros!J12</f>
        <v>0</v>
      </c>
      <c r="M203" s="15">
        <f>Outros!J13</f>
        <v>0</v>
      </c>
      <c r="N203" s="15">
        <f>Outros!J14</f>
        <v>0</v>
      </c>
      <c r="O203" s="15">
        <f>Outros!J15</f>
        <v>0</v>
      </c>
      <c r="P203" s="15">
        <f>Outros!J16</f>
        <v>0</v>
      </c>
      <c r="Q203" s="15">
        <f>Outros!J17</f>
        <v>0</v>
      </c>
      <c r="R203" s="15">
        <f>Outros!J18</f>
        <v>0</v>
      </c>
      <c r="S203" s="15">
        <f>Outros!J19</f>
        <v>0</v>
      </c>
      <c r="T203" s="15">
        <f>Outros!J20</f>
        <v>0</v>
      </c>
      <c r="U203" s="15">
        <f>Outros!J21</f>
        <v>0</v>
      </c>
      <c r="V203" s="15">
        <f>Outros!J22</f>
        <v>0</v>
      </c>
      <c r="W203" s="15">
        <f>Outros!J23</f>
        <v>0</v>
      </c>
      <c r="X203" s="15">
        <f>Outros!J24</f>
        <v>0</v>
      </c>
      <c r="Y203" s="15">
        <f>Outros!J25</f>
        <v>0</v>
      </c>
      <c r="Z203" s="15">
        <f>Outros!J26</f>
        <v>0</v>
      </c>
      <c r="AA203" s="15">
        <f>Outros!J27</f>
        <v>0</v>
      </c>
      <c r="AB203" s="15">
        <f>Outros!J28</f>
        <v>0</v>
      </c>
      <c r="AC203" s="15">
        <f>Outros!J29</f>
        <v>0</v>
      </c>
      <c r="AD203" s="15">
        <f>Outros!J30</f>
        <v>0</v>
      </c>
      <c r="AE203" s="15">
        <f>Outros!J31</f>
        <v>0</v>
      </c>
      <c r="AF203" s="15">
        <f>Outros!J32</f>
        <v>0</v>
      </c>
      <c r="AG203" s="15">
        <f>Outros!J33</f>
        <v>0</v>
      </c>
      <c r="AH203" s="15">
        <f>Outros!J34</f>
        <v>0</v>
      </c>
      <c r="AI203" s="15">
        <f>Outros!J35</f>
        <v>0</v>
      </c>
      <c r="AJ203" s="15">
        <f>Outros!J36</f>
        <v>0</v>
      </c>
      <c r="AK203" s="33">
        <f>Outros!J37</f>
        <v>0</v>
      </c>
      <c r="AL203" s="15">
        <f>Outros!J38</f>
        <v>0</v>
      </c>
      <c r="AM203" s="15">
        <f>Outros!J39</f>
        <v>0</v>
      </c>
      <c r="AN203" s="15">
        <f>Outros!J40</f>
        <v>0</v>
      </c>
      <c r="AO203" s="15">
        <f>Outros!J41</f>
        <v>0</v>
      </c>
      <c r="AP203" s="15">
        <f>Outros!J42</f>
        <v>0</v>
      </c>
      <c r="AQ203" s="33">
        <f>Outros!J43</f>
        <v>0</v>
      </c>
      <c r="AR203" s="15">
        <f>Outros!J44</f>
        <v>0</v>
      </c>
      <c r="AS203" s="15">
        <f>Outros!J45</f>
        <v>0</v>
      </c>
      <c r="AT203" s="15">
        <f>Outros!J46</f>
        <v>0</v>
      </c>
      <c r="AU203" s="15">
        <f>Outros!J47</f>
        <v>0</v>
      </c>
      <c r="AV203" s="15">
        <f>Outros!J48</f>
        <v>0</v>
      </c>
      <c r="AW203" s="15">
        <f>Outros!J49</f>
        <v>0</v>
      </c>
      <c r="AX203" s="15">
        <f>Outros!J50</f>
        <v>0</v>
      </c>
      <c r="AY203" s="15">
        <f>Outros!J51</f>
        <v>0</v>
      </c>
      <c r="AZ203" s="15">
        <f>Outros!J52</f>
        <v>0</v>
      </c>
      <c r="BA203" s="15">
        <f>Outros!J53</f>
        <v>0</v>
      </c>
      <c r="BB203" s="15">
        <f>Outros!J54</f>
        <v>0</v>
      </c>
      <c r="BC203" s="15">
        <f>Outros!J55</f>
        <v>0</v>
      </c>
      <c r="BD203" s="15">
        <f>Outros!J56</f>
        <v>0</v>
      </c>
      <c r="BF203" s="15">
        <f>SUMIFS(Produção!L:L,Produção!$A:$A,"&gt;="&amp;BF1,Produção!$A:$A,"&lt;="&amp;EOMONTH($BF1,0))</f>
        <v>0</v>
      </c>
      <c r="BG203" s="15">
        <f>SUMIFS(Produção!L:L,Produção!$A:$A,"&gt;="&amp;BG1,Produção!$A:$A,"&lt;="&amp;EOMONTH($BG1,0))</f>
        <v>0</v>
      </c>
      <c r="BH203" s="15">
        <f>SUMIFS(Produção!L:L,Produção!$A:$A,"&gt;="&amp;BH1,Produção!$A:$A,"&lt;="&amp;EOMONTH($BH1,0))</f>
        <v>0</v>
      </c>
      <c r="BI203" s="15">
        <f>SUMIFS(Produção!L:L,Produção!$A:$A,"&gt;="&amp;BI1,Produção!$A:$A,"&lt;="&amp;EOMONTH($BI1,0))</f>
        <v>0</v>
      </c>
      <c r="BJ203" s="15">
        <f>SUMIFS(Produção!L:L,Produção!$A:$A,"&gt;="&amp;BJ1,Produção!$A:$A,"&lt;="&amp;EOMONTH($BJ1,0))</f>
        <v>0</v>
      </c>
      <c r="BK203" s="15">
        <f>SUMIFS(Produção!L:L,Produção!$A:$A,"&gt;="&amp;BK1,Produção!$A:$A,"&lt;="&amp;EOMONTH($BK1,0))</f>
        <v>0</v>
      </c>
      <c r="BL203" s="15">
        <f>SUMIFS(Produção!L:L,Produção!$A:$A,"&gt;="&amp;BL1,Produção!$A:$A,"&lt;="&amp;EOMONTH($BL1,0))</f>
        <v>0</v>
      </c>
      <c r="BM203" s="15">
        <f>SUMIFS(Produção!L:L,Produção!$A:$A,"&gt;="&amp;BM1,Produção!$A:$A,"&lt;="&amp;EOMONTH($BM1,0))</f>
        <v>0</v>
      </c>
      <c r="BN203" s="15">
        <f>SUMIFS(Produção!L:L,Produção!$A:$A,"&gt;="&amp;BN1,Produção!$A:$A,"&lt;="&amp;EOMONTH($BN1,0))</f>
        <v>0</v>
      </c>
      <c r="BO203" s="15">
        <f>SUMIFS(Produção!L:L,Produção!$A:$A,"&gt;="&amp;BO1,Produção!$A:$A,"&lt;="&amp;EOMONTH($BO1,0))</f>
        <v>0</v>
      </c>
      <c r="BP203" s="15">
        <f>SUMIFS(Produção!L:L,Produção!$A:$A,"&gt;="&amp;BP1,Produção!$A:$A,"&lt;="&amp;EOMONTH($BP1,0))</f>
        <v>0</v>
      </c>
      <c r="BQ203" s="15">
        <f>SUMIFS(Produção!L:L,Produção!$A:$A,"&gt;="&amp;BQ1,Produção!$A:$A,"&lt;="&amp;EOMONTH($BQ1,0))</f>
        <v>0</v>
      </c>
    </row>
    <row r="204" spans="1:69" outlineLevel="1" x14ac:dyDescent="0.15">
      <c r="A204" s="12" t="s">
        <v>118</v>
      </c>
      <c r="B204" s="14" t="str">
        <f>OvoTotal!R2</f>
        <v>SJ F3 820 R</v>
      </c>
      <c r="C204" s="15">
        <f>Outros!K3</f>
        <v>0</v>
      </c>
      <c r="D204" s="15">
        <f>Outros!K4</f>
        <v>0</v>
      </c>
      <c r="E204" s="15">
        <f>Outros!K5</f>
        <v>0</v>
      </c>
      <c r="F204" s="15">
        <f>Outros!K6</f>
        <v>0</v>
      </c>
      <c r="G204" s="15">
        <f>Outros!K7</f>
        <v>0</v>
      </c>
      <c r="H204" s="15">
        <f>Outros!K8</f>
        <v>0</v>
      </c>
      <c r="I204" s="15">
        <f>Outros!K9</f>
        <v>0</v>
      </c>
      <c r="J204" s="15">
        <f>Outros!K10</f>
        <v>0</v>
      </c>
      <c r="K204" s="15">
        <f>Outros!K11</f>
        <v>325886.15000000002</v>
      </c>
      <c r="L204" s="15">
        <f>Outros!K12</f>
        <v>0</v>
      </c>
      <c r="M204" s="15">
        <f>Outros!K13</f>
        <v>0</v>
      </c>
      <c r="N204" s="15">
        <f>Outros!K14</f>
        <v>0</v>
      </c>
      <c r="O204" s="15">
        <f>Outros!K15</f>
        <v>0</v>
      </c>
      <c r="P204" s="15">
        <f>Outros!K16</f>
        <v>0</v>
      </c>
      <c r="Q204" s="15">
        <f>Outros!K17</f>
        <v>0</v>
      </c>
      <c r="R204" s="15">
        <f>Outros!K18</f>
        <v>0</v>
      </c>
      <c r="S204" s="15">
        <f>Outros!K19</f>
        <v>0</v>
      </c>
      <c r="T204" s="15">
        <f>Outros!K20</f>
        <v>0</v>
      </c>
      <c r="U204" s="15">
        <f>Outros!K21</f>
        <v>0</v>
      </c>
      <c r="V204" s="15">
        <f>Outros!K22</f>
        <v>0</v>
      </c>
      <c r="W204" s="15">
        <f>Outros!K23</f>
        <v>0</v>
      </c>
      <c r="X204" s="15">
        <f>Outros!K24</f>
        <v>0</v>
      </c>
      <c r="Y204" s="15">
        <f>Outros!K25</f>
        <v>0</v>
      </c>
      <c r="Z204" s="15">
        <f>Outros!K26</f>
        <v>0</v>
      </c>
      <c r="AA204" s="15">
        <f>Outros!K27</f>
        <v>0</v>
      </c>
      <c r="AB204" s="15">
        <f>Outros!K28</f>
        <v>0</v>
      </c>
      <c r="AC204" s="15">
        <f>Outros!K29</f>
        <v>0</v>
      </c>
      <c r="AD204" s="15">
        <f>Outros!K30</f>
        <v>0</v>
      </c>
      <c r="AE204" s="15">
        <f>Outros!K31</f>
        <v>0</v>
      </c>
      <c r="AF204" s="15">
        <f>Outros!K32</f>
        <v>0</v>
      </c>
      <c r="AG204" s="15">
        <f>Outros!K33</f>
        <v>0</v>
      </c>
      <c r="AH204" s="15">
        <f>Outros!K34</f>
        <v>0</v>
      </c>
      <c r="AI204" s="15">
        <f>Outros!K35</f>
        <v>0</v>
      </c>
      <c r="AJ204" s="15">
        <f>Outros!K36</f>
        <v>0</v>
      </c>
      <c r="AK204" s="33">
        <f>Outros!K37</f>
        <v>0</v>
      </c>
      <c r="AL204" s="15">
        <f>Outros!K38</f>
        <v>0</v>
      </c>
      <c r="AM204" s="15">
        <f>Outros!K39</f>
        <v>0</v>
      </c>
      <c r="AN204" s="15">
        <f>Outros!K40</f>
        <v>0</v>
      </c>
      <c r="AO204" s="15">
        <f>Outros!K41</f>
        <v>0</v>
      </c>
      <c r="AP204" s="15">
        <f>Outros!K42</f>
        <v>0</v>
      </c>
      <c r="AQ204" s="33">
        <f>Outros!K43</f>
        <v>0</v>
      </c>
      <c r="AR204" s="15">
        <f>Outros!K44</f>
        <v>0</v>
      </c>
      <c r="AS204" s="15">
        <f>Outros!K45</f>
        <v>0</v>
      </c>
      <c r="AT204" s="15">
        <f>Outros!K46</f>
        <v>0</v>
      </c>
      <c r="AU204" s="15">
        <f>Outros!K47</f>
        <v>0</v>
      </c>
      <c r="AV204" s="15">
        <f>Outros!K48</f>
        <v>0</v>
      </c>
      <c r="AW204" s="15">
        <f>Outros!K49</f>
        <v>0</v>
      </c>
      <c r="AX204" s="15">
        <f>Outros!K50</f>
        <v>0</v>
      </c>
      <c r="AY204" s="15">
        <f>Outros!K51</f>
        <v>0</v>
      </c>
      <c r="AZ204" s="15">
        <f>Outros!K52</f>
        <v>0</v>
      </c>
      <c r="BA204" s="15">
        <f>Outros!K53</f>
        <v>0</v>
      </c>
      <c r="BB204" s="15">
        <f>Outros!K54</f>
        <v>0</v>
      </c>
      <c r="BC204" s="15">
        <f>Outros!K55</f>
        <v>0</v>
      </c>
      <c r="BD204" s="15">
        <f>Outros!K56</f>
        <v>0</v>
      </c>
      <c r="BF204" s="15">
        <f>SUMIFS(Produção!M:M,Produção!$A:$A,"&gt;="&amp;BF1,Produção!$A:$A,"&lt;="&amp;EOMONTH($BF1,0))</f>
        <v>0</v>
      </c>
      <c r="BG204" s="15">
        <f>SUMIFS(Produção!M:M,Produção!$A:$A,"&gt;="&amp;BG1,Produção!$A:$A,"&lt;="&amp;EOMONTH($BG1,0))</f>
        <v>0</v>
      </c>
      <c r="BH204" s="15">
        <f>SUMIFS(Produção!M:M,Produção!$A:$A,"&gt;="&amp;BH1,Produção!$A:$A,"&lt;="&amp;EOMONTH($BH1,0))</f>
        <v>0</v>
      </c>
      <c r="BI204" s="15">
        <f>SUMIFS(Produção!M:M,Produção!$A:$A,"&gt;="&amp;BI1,Produção!$A:$A,"&lt;="&amp;EOMONTH($BI1,0))</f>
        <v>0</v>
      </c>
      <c r="BJ204" s="15">
        <f>SUMIFS(Produção!M:M,Produção!$A:$A,"&gt;="&amp;BJ1,Produção!$A:$A,"&lt;="&amp;EOMONTH($BJ1,0))</f>
        <v>0</v>
      </c>
      <c r="BK204" s="15">
        <f>SUMIFS(Produção!M:M,Produção!$A:$A,"&gt;="&amp;BK1,Produção!$A:$A,"&lt;="&amp;EOMONTH($BK1,0))</f>
        <v>0</v>
      </c>
      <c r="BL204" s="15">
        <f>SUMIFS(Produção!M:M,Produção!$A:$A,"&gt;="&amp;BL1,Produção!$A:$A,"&lt;="&amp;EOMONTH($BL1,0))</f>
        <v>0</v>
      </c>
      <c r="BM204" s="15">
        <f>SUMIFS(Produção!M:M,Produção!$A:$A,"&gt;="&amp;BM1,Produção!$A:$A,"&lt;="&amp;EOMONTH($BM1,0))</f>
        <v>0</v>
      </c>
      <c r="BN204" s="15">
        <f>SUMIFS(Produção!M:M,Produção!$A:$A,"&gt;="&amp;BN1,Produção!$A:$A,"&lt;="&amp;EOMONTH($BN1,0))</f>
        <v>0</v>
      </c>
      <c r="BO204" s="15">
        <f>SUMIFS(Produção!M:M,Produção!$A:$A,"&gt;="&amp;BO1,Produção!$A:$A,"&lt;="&amp;EOMONTH($BO1,0))</f>
        <v>0</v>
      </c>
      <c r="BP204" s="15">
        <f>SUMIFS(Produção!M:M,Produção!$A:$A,"&gt;="&amp;BP1,Produção!$A:$A,"&lt;="&amp;EOMONTH($BP1,0))</f>
        <v>0</v>
      </c>
      <c r="BQ204" s="15">
        <f>SUMIFS(Produção!M:M,Produção!$A:$A,"&gt;="&amp;BQ1,Produção!$A:$A,"&lt;="&amp;EOMONTH($BQ1,0))</f>
        <v>0</v>
      </c>
    </row>
    <row r="205" spans="1:69" outlineLevel="1" x14ac:dyDescent="0.15">
      <c r="A205" s="12" t="s">
        <v>118</v>
      </c>
      <c r="B205" s="14" t="str">
        <f>OvoTotal!S2</f>
        <v>AAA 1 001</v>
      </c>
      <c r="C205" s="15">
        <f>Outros!L3</f>
        <v>0</v>
      </c>
      <c r="D205" s="15">
        <f>Outros!L4</f>
        <v>0</v>
      </c>
      <c r="E205" s="15">
        <f>Outros!L5</f>
        <v>0</v>
      </c>
      <c r="F205" s="15">
        <f>Outros!L6</f>
        <v>0</v>
      </c>
      <c r="G205" s="15">
        <f>Outros!L7</f>
        <v>0</v>
      </c>
      <c r="H205" s="15">
        <f>Outros!L8</f>
        <v>0</v>
      </c>
      <c r="I205" s="15">
        <f>Outros!L9</f>
        <v>0</v>
      </c>
      <c r="J205" s="15">
        <f>Outros!L10</f>
        <v>0</v>
      </c>
      <c r="K205" s="15">
        <f>Outros!L11</f>
        <v>0</v>
      </c>
      <c r="L205" s="15">
        <f>Outros!L12</f>
        <v>0</v>
      </c>
      <c r="M205" s="15">
        <f>Outros!L13</f>
        <v>0</v>
      </c>
      <c r="N205" s="15">
        <f>Outros!L14</f>
        <v>0</v>
      </c>
      <c r="O205" s="15">
        <f>Outros!L15</f>
        <v>0</v>
      </c>
      <c r="P205" s="15">
        <f>Outros!L16</f>
        <v>0</v>
      </c>
      <c r="Q205" s="15">
        <f>Outros!L17</f>
        <v>0</v>
      </c>
      <c r="R205" s="15">
        <f>Outros!L18</f>
        <v>0</v>
      </c>
      <c r="S205" s="15">
        <f>Outros!L19</f>
        <v>0</v>
      </c>
      <c r="T205" s="15">
        <f>Outros!L20</f>
        <v>0</v>
      </c>
      <c r="U205" s="15">
        <f>Outros!L21</f>
        <v>0</v>
      </c>
      <c r="V205" s="15">
        <f>Outros!L22</f>
        <v>0</v>
      </c>
      <c r="W205" s="15">
        <f>Outros!L23</f>
        <v>0</v>
      </c>
      <c r="X205" s="15">
        <f>Outros!L24</f>
        <v>0</v>
      </c>
      <c r="Y205" s="15">
        <f>Outros!L25</f>
        <v>0</v>
      </c>
      <c r="Z205" s="15">
        <f>Outros!L26</f>
        <v>0</v>
      </c>
      <c r="AA205" s="15">
        <f>Outros!L27</f>
        <v>0</v>
      </c>
      <c r="AB205" s="15">
        <f>Outros!L28</f>
        <v>0</v>
      </c>
      <c r="AC205" s="15">
        <f>Outros!L29</f>
        <v>0</v>
      </c>
      <c r="AD205" s="15">
        <f>Outros!L30</f>
        <v>0</v>
      </c>
      <c r="AE205" s="15">
        <f>Outros!L31</f>
        <v>0</v>
      </c>
      <c r="AF205" s="15">
        <f>Outros!L32</f>
        <v>0</v>
      </c>
      <c r="AG205" s="15">
        <f>Outros!L33</f>
        <v>0</v>
      </c>
      <c r="AH205" s="15">
        <f>Outros!L34</f>
        <v>0</v>
      </c>
      <c r="AI205" s="15">
        <f>Outros!L35</f>
        <v>0</v>
      </c>
      <c r="AJ205" s="15">
        <f>Outros!L36</f>
        <v>0</v>
      </c>
      <c r="AK205" s="33">
        <f>Outros!L37</f>
        <v>0</v>
      </c>
      <c r="AL205" s="15">
        <f>Outros!L38</f>
        <v>0</v>
      </c>
      <c r="AM205" s="15">
        <f>Outros!L39</f>
        <v>0</v>
      </c>
      <c r="AN205" s="15">
        <f>Outros!L40</f>
        <v>0</v>
      </c>
      <c r="AO205" s="15">
        <f>Outros!L41</f>
        <v>0</v>
      </c>
      <c r="AP205" s="15">
        <f>Outros!L42</f>
        <v>0</v>
      </c>
      <c r="AQ205" s="33">
        <f>Outros!L43</f>
        <v>0</v>
      </c>
      <c r="AR205" s="15">
        <f>Outros!L44</f>
        <v>0</v>
      </c>
      <c r="AS205" s="15">
        <f>Outros!L45</f>
        <v>0</v>
      </c>
      <c r="AT205" s="15">
        <f>Outros!L46</f>
        <v>0</v>
      </c>
      <c r="AU205" s="15">
        <f>Outros!L47</f>
        <v>0</v>
      </c>
      <c r="AV205" s="15">
        <f>Outros!L48</f>
        <v>0</v>
      </c>
      <c r="AW205" s="15">
        <f>Outros!L49</f>
        <v>0</v>
      </c>
      <c r="AX205" s="15">
        <f>Outros!L50</f>
        <v>0</v>
      </c>
      <c r="AY205" s="15">
        <f>Outros!L51</f>
        <v>0</v>
      </c>
      <c r="AZ205" s="15">
        <f>Outros!L52</f>
        <v>0</v>
      </c>
      <c r="BA205" s="15">
        <f>Outros!L53</f>
        <v>0</v>
      </c>
      <c r="BB205" s="15">
        <f>Outros!L54</f>
        <v>0</v>
      </c>
      <c r="BC205" s="15">
        <f>Outros!L55</f>
        <v>0</v>
      </c>
      <c r="BD205" s="15">
        <f>Outros!L56</f>
        <v>0</v>
      </c>
      <c r="BF205" s="15">
        <f>SUMIFS(Produção!N:N,Produção!$A:$A,"&gt;="&amp;BF1,Produção!$A:$A,"&lt;="&amp;EOMONTH($BF1,0))</f>
        <v>0</v>
      </c>
      <c r="BG205" s="15">
        <f>SUMIFS(Produção!N:N,Produção!$A:$A,"&gt;="&amp;BG1,Produção!$A:$A,"&lt;="&amp;EOMONTH($BG1,0))</f>
        <v>0</v>
      </c>
      <c r="BH205" s="15">
        <f>SUMIFS(Produção!N:N,Produção!$A:$A,"&gt;="&amp;BH1,Produção!$A:$A,"&lt;="&amp;EOMONTH($BH1,0))</f>
        <v>0</v>
      </c>
      <c r="BI205" s="15">
        <f>SUMIFS(Produção!N:N,Produção!$A:$A,"&gt;="&amp;BI1,Produção!$A:$A,"&lt;="&amp;EOMONTH($BI1,0))</f>
        <v>0</v>
      </c>
      <c r="BJ205" s="15">
        <f>SUMIFS(Produção!N:N,Produção!$A:$A,"&gt;="&amp;BJ1,Produção!$A:$A,"&lt;="&amp;EOMONTH($BJ1,0))</f>
        <v>0</v>
      </c>
      <c r="BK205" s="15">
        <f>SUMIFS(Produção!N:N,Produção!$A:$A,"&gt;="&amp;BK1,Produção!$A:$A,"&lt;="&amp;EOMONTH($BK1,0))</f>
        <v>0</v>
      </c>
      <c r="BL205" s="15">
        <f>SUMIFS(Produção!N:N,Produção!$A:$A,"&gt;="&amp;BL1,Produção!$A:$A,"&lt;="&amp;EOMONTH($BL1,0))</f>
        <v>0</v>
      </c>
      <c r="BM205" s="15">
        <f>SUMIFS(Produção!N:N,Produção!$A:$A,"&gt;="&amp;BM1,Produção!$A:$A,"&lt;="&amp;EOMONTH($BM1,0))</f>
        <v>0</v>
      </c>
      <c r="BN205" s="15">
        <f>SUMIFS(Produção!N:N,Produção!$A:$A,"&gt;="&amp;BN1,Produção!$A:$A,"&lt;="&amp;EOMONTH($BN1,0))</f>
        <v>0</v>
      </c>
      <c r="BO205" s="15">
        <f>SUMIFS(Produção!N:N,Produção!$A:$A,"&gt;="&amp;BO1,Produção!$A:$A,"&lt;="&amp;EOMONTH($BO1,0))</f>
        <v>0</v>
      </c>
      <c r="BP205" s="15">
        <f>SUMIFS(Produção!N:N,Produção!$A:$A,"&gt;="&amp;BP1,Produção!$A:$A,"&lt;="&amp;EOMONTH($BP1,0))</f>
        <v>0</v>
      </c>
      <c r="BQ205" s="15">
        <f>SUMIFS(Produção!N:N,Produção!$A:$A,"&gt;="&amp;BQ1,Produção!$A:$A,"&lt;="&amp;EOMONTH($BQ1,0))</f>
        <v>0</v>
      </c>
    </row>
    <row r="206" spans="1:69" outlineLevel="1" x14ac:dyDescent="0.15">
      <c r="A206" s="12" t="s">
        <v>118</v>
      </c>
      <c r="B206" s="14" t="str">
        <f>OvoTotal!T2</f>
        <v>SJ F3 821 R</v>
      </c>
      <c r="C206" s="15">
        <f>Outros!M3</f>
        <v>0</v>
      </c>
      <c r="D206" s="15">
        <f>Outros!M4</f>
        <v>0</v>
      </c>
      <c r="E206" s="15">
        <f>Outros!M5</f>
        <v>0</v>
      </c>
      <c r="F206" s="15">
        <f>Outros!M6</f>
        <v>0</v>
      </c>
      <c r="G206" s="15">
        <f>Outros!M7</f>
        <v>0</v>
      </c>
      <c r="H206" s="15">
        <f>Outros!M8</f>
        <v>0</v>
      </c>
      <c r="I206" s="15">
        <f>Outros!M9</f>
        <v>0</v>
      </c>
      <c r="J206" s="15">
        <f>Outros!M10</f>
        <v>0</v>
      </c>
      <c r="K206" s="15">
        <f>Outros!M11</f>
        <v>0</v>
      </c>
      <c r="L206" s="15">
        <f>Outros!M12</f>
        <v>0</v>
      </c>
      <c r="M206" s="15">
        <f>Outros!M13</f>
        <v>0</v>
      </c>
      <c r="N206" s="15">
        <f>Outros!M14</f>
        <v>0</v>
      </c>
      <c r="O206" s="15">
        <f>Outros!M15</f>
        <v>0</v>
      </c>
      <c r="P206" s="15">
        <f>Outros!M16</f>
        <v>0</v>
      </c>
      <c r="Q206" s="15">
        <f>Outros!M17</f>
        <v>0</v>
      </c>
      <c r="R206" s="15">
        <f>Outros!M18</f>
        <v>0</v>
      </c>
      <c r="S206" s="15">
        <f>Outros!M19</f>
        <v>0</v>
      </c>
      <c r="T206" s="15">
        <f>Outros!M20</f>
        <v>0</v>
      </c>
      <c r="U206" s="15">
        <f>Outros!M21</f>
        <v>0</v>
      </c>
      <c r="V206" s="15">
        <f>Outros!M22</f>
        <v>0</v>
      </c>
      <c r="W206" s="15">
        <f>Outros!M23</f>
        <v>0</v>
      </c>
      <c r="X206" s="15">
        <f>Outros!M24</f>
        <v>250769</v>
      </c>
      <c r="Y206" s="15">
        <f>Outros!M25</f>
        <v>0</v>
      </c>
      <c r="Z206" s="15">
        <f>Outros!M26</f>
        <v>0</v>
      </c>
      <c r="AA206" s="15">
        <f>Outros!M27</f>
        <v>0</v>
      </c>
      <c r="AB206" s="15">
        <f>Outros!M28</f>
        <v>0</v>
      </c>
      <c r="AC206" s="15">
        <f>Outros!M29</f>
        <v>0</v>
      </c>
      <c r="AD206" s="15">
        <f>Outros!M30</f>
        <v>0</v>
      </c>
      <c r="AE206" s="15">
        <f>Outros!M31</f>
        <v>0</v>
      </c>
      <c r="AF206" s="15">
        <f>Outros!M32</f>
        <v>0</v>
      </c>
      <c r="AG206" s="15">
        <f>Outros!M33</f>
        <v>0</v>
      </c>
      <c r="AH206" s="15">
        <f>Outros!M34</f>
        <v>0</v>
      </c>
      <c r="AI206" s="15">
        <f>Outros!M35</f>
        <v>0</v>
      </c>
      <c r="AJ206" s="15">
        <f>Outros!M36</f>
        <v>0</v>
      </c>
      <c r="AK206" s="33">
        <f>Outros!M37</f>
        <v>0</v>
      </c>
      <c r="AL206" s="15">
        <f>Outros!M38</f>
        <v>0</v>
      </c>
      <c r="AM206" s="15">
        <f>Outros!M39</f>
        <v>0</v>
      </c>
      <c r="AN206" s="15">
        <f>Outros!M40</f>
        <v>0</v>
      </c>
      <c r="AO206" s="15">
        <f>Outros!M41</f>
        <v>0</v>
      </c>
      <c r="AP206" s="15">
        <f>Outros!M42</f>
        <v>0</v>
      </c>
      <c r="AQ206" s="33">
        <f>Outros!M43</f>
        <v>0</v>
      </c>
      <c r="AR206" s="15">
        <f>Outros!M44</f>
        <v>0</v>
      </c>
      <c r="AS206" s="15">
        <f>Outros!M45</f>
        <v>0</v>
      </c>
      <c r="AT206" s="15">
        <f>Outros!M46</f>
        <v>0</v>
      </c>
      <c r="AU206" s="15">
        <f>Outros!M47</f>
        <v>0</v>
      </c>
      <c r="AV206" s="15">
        <f>Outros!M48</f>
        <v>0</v>
      </c>
      <c r="AW206" s="15">
        <f>Outros!M49</f>
        <v>0</v>
      </c>
      <c r="AX206" s="15">
        <f>Outros!M50</f>
        <v>0</v>
      </c>
      <c r="AY206" s="15">
        <f>Outros!M51</f>
        <v>0</v>
      </c>
      <c r="AZ206" s="15">
        <f>Outros!M52</f>
        <v>0</v>
      </c>
      <c r="BA206" s="15">
        <f>Outros!M53</f>
        <v>0</v>
      </c>
      <c r="BB206" s="15">
        <f>Outros!M54</f>
        <v>0</v>
      </c>
      <c r="BC206" s="15">
        <f>Outros!M55</f>
        <v>0</v>
      </c>
      <c r="BD206" s="15">
        <f>Outros!M56</f>
        <v>0</v>
      </c>
      <c r="BF206" s="15">
        <f>SUMIFS(Produção!O:O,Produção!$A:$A,"&gt;="&amp;BF1,Produção!$A:$A,"&lt;="&amp;EOMONTH($BF1,0))</f>
        <v>0</v>
      </c>
      <c r="BG206" s="15">
        <f>SUMIFS(Produção!O:O,Produção!$A:$A,"&gt;="&amp;BG1,Produção!$A:$A,"&lt;="&amp;EOMONTH($BG1,0))</f>
        <v>0</v>
      </c>
      <c r="BH206" s="15">
        <f>SUMIFS(Produção!O:O,Produção!$A:$A,"&gt;="&amp;BH1,Produção!$A:$A,"&lt;="&amp;EOMONTH($BH1,0))</f>
        <v>0</v>
      </c>
      <c r="BI206" s="15">
        <f>SUMIFS(Produção!O:O,Produção!$A:$A,"&gt;="&amp;BI1,Produção!$A:$A,"&lt;="&amp;EOMONTH($BI1,0))</f>
        <v>0</v>
      </c>
      <c r="BJ206" s="15">
        <f>SUMIFS(Produção!O:O,Produção!$A:$A,"&gt;="&amp;BJ1,Produção!$A:$A,"&lt;="&amp;EOMONTH($BJ1,0))</f>
        <v>0</v>
      </c>
      <c r="BK206" s="15">
        <f>SUMIFS(Produção!O:O,Produção!$A:$A,"&gt;="&amp;BK1,Produção!$A:$A,"&lt;="&amp;EOMONTH($BK1,0))</f>
        <v>0</v>
      </c>
      <c r="BL206" s="15">
        <f>SUMIFS(Produção!O:O,Produção!$A:$A,"&gt;="&amp;BL1,Produção!$A:$A,"&lt;="&amp;EOMONTH($BL1,0))</f>
        <v>0</v>
      </c>
      <c r="BM206" s="15">
        <f>SUMIFS(Produção!O:O,Produção!$A:$A,"&gt;="&amp;BM1,Produção!$A:$A,"&lt;="&amp;EOMONTH($BM1,0))</f>
        <v>0</v>
      </c>
      <c r="BN206" s="15">
        <f>SUMIFS(Produção!O:O,Produção!$A:$A,"&gt;="&amp;BN1,Produção!$A:$A,"&lt;="&amp;EOMONTH($BN1,0))</f>
        <v>0</v>
      </c>
      <c r="BO206" s="15">
        <f>SUMIFS(Produção!O:O,Produção!$A:$A,"&gt;="&amp;BO1,Produção!$A:$A,"&lt;="&amp;EOMONTH($BO1,0))</f>
        <v>0</v>
      </c>
      <c r="BP206" s="15">
        <f>SUMIFS(Produção!O:O,Produção!$A:$A,"&gt;="&amp;BP1,Produção!$A:$A,"&lt;="&amp;EOMONTH($BP1,0))</f>
        <v>0</v>
      </c>
      <c r="BQ206" s="15">
        <f>SUMIFS(Produção!O:O,Produção!$A:$A,"&gt;="&amp;BQ1,Produção!$A:$A,"&lt;="&amp;EOMONTH($BQ1,0))</f>
        <v>0</v>
      </c>
    </row>
    <row r="207" spans="1:69" outlineLevel="1" x14ac:dyDescent="0.15">
      <c r="A207" s="12" t="s">
        <v>118</v>
      </c>
      <c r="B207" s="14" t="str">
        <f>OvoTotal!U2</f>
        <v>AAA 1 001</v>
      </c>
      <c r="C207" s="15">
        <f>Outros!N3</f>
        <v>0</v>
      </c>
      <c r="D207" s="15">
        <f>Outros!N4</f>
        <v>0</v>
      </c>
      <c r="E207" s="15">
        <f>Outros!N5</f>
        <v>0</v>
      </c>
      <c r="F207" s="15">
        <f>Outros!N6</f>
        <v>0</v>
      </c>
      <c r="G207" s="15">
        <f>Outros!N7</f>
        <v>0</v>
      </c>
      <c r="H207" s="15">
        <f>Outros!N8</f>
        <v>0</v>
      </c>
      <c r="I207" s="15">
        <f>Outros!N9</f>
        <v>0</v>
      </c>
      <c r="J207" s="15">
        <f>Outros!N10</f>
        <v>0</v>
      </c>
      <c r="K207" s="15">
        <f>Outros!N11</f>
        <v>0</v>
      </c>
      <c r="L207" s="15">
        <f>Outros!N12</f>
        <v>0</v>
      </c>
      <c r="M207" s="15">
        <f>Outros!N13</f>
        <v>0</v>
      </c>
      <c r="N207" s="15">
        <f>Outros!N14</f>
        <v>0</v>
      </c>
      <c r="O207" s="15">
        <f>Outros!N15</f>
        <v>0</v>
      </c>
      <c r="P207" s="15">
        <f>Outros!N16</f>
        <v>0</v>
      </c>
      <c r="Q207" s="15">
        <f>Outros!N17</f>
        <v>0</v>
      </c>
      <c r="R207" s="15">
        <f>Outros!N18</f>
        <v>0</v>
      </c>
      <c r="S207" s="15">
        <f>Outros!N19</f>
        <v>0</v>
      </c>
      <c r="T207" s="15">
        <f>Outros!N20</f>
        <v>0</v>
      </c>
      <c r="U207" s="15">
        <f>Outros!N21</f>
        <v>0</v>
      </c>
      <c r="V207" s="15">
        <f>Outros!N22</f>
        <v>0</v>
      </c>
      <c r="W207" s="15">
        <f>Outros!N23</f>
        <v>0</v>
      </c>
      <c r="X207" s="15">
        <f>Outros!N24</f>
        <v>0</v>
      </c>
      <c r="Y207" s="15">
        <f>Outros!N25</f>
        <v>0</v>
      </c>
      <c r="Z207" s="15">
        <f>Outros!N26</f>
        <v>0</v>
      </c>
      <c r="AA207" s="15">
        <f>Outros!N27</f>
        <v>0</v>
      </c>
      <c r="AB207" s="15">
        <f>Outros!N28</f>
        <v>0</v>
      </c>
      <c r="AC207" s="15">
        <f>Outros!N29</f>
        <v>0</v>
      </c>
      <c r="AD207" s="15">
        <f>Outros!N30</f>
        <v>0</v>
      </c>
      <c r="AE207" s="15">
        <f>Outros!N31</f>
        <v>0</v>
      </c>
      <c r="AF207" s="15">
        <f>Outros!N32</f>
        <v>0</v>
      </c>
      <c r="AG207" s="15">
        <f>Outros!N33</f>
        <v>0</v>
      </c>
      <c r="AH207" s="15">
        <f>Outros!N34</f>
        <v>0</v>
      </c>
      <c r="AI207" s="15">
        <f>Outros!N35</f>
        <v>0</v>
      </c>
      <c r="AJ207" s="15">
        <f>Outros!N36</f>
        <v>0</v>
      </c>
      <c r="AK207" s="33">
        <f>Outros!N37</f>
        <v>0</v>
      </c>
      <c r="AL207" s="15">
        <f>Outros!N38</f>
        <v>0</v>
      </c>
      <c r="AM207" s="15">
        <f>Outros!N39</f>
        <v>0</v>
      </c>
      <c r="AN207" s="15">
        <f>Outros!N40</f>
        <v>0</v>
      </c>
      <c r="AO207" s="15">
        <f>Outros!N41</f>
        <v>0</v>
      </c>
      <c r="AP207" s="15">
        <f>Outros!N42</f>
        <v>0</v>
      </c>
      <c r="AQ207" s="33">
        <f>Outros!N43</f>
        <v>0</v>
      </c>
      <c r="AR207" s="15">
        <f>Outros!N44</f>
        <v>0</v>
      </c>
      <c r="AS207" s="15">
        <f>Outros!N45</f>
        <v>0</v>
      </c>
      <c r="AT207" s="15">
        <f>Outros!N46</f>
        <v>0</v>
      </c>
      <c r="AU207" s="15">
        <f>Outros!N47</f>
        <v>0</v>
      </c>
      <c r="AV207" s="15">
        <f>Outros!N48</f>
        <v>0</v>
      </c>
      <c r="AW207" s="15">
        <f>Outros!N49</f>
        <v>0</v>
      </c>
      <c r="AX207" s="15">
        <f>Outros!N50</f>
        <v>0</v>
      </c>
      <c r="AY207" s="15">
        <f>Outros!N51</f>
        <v>0</v>
      </c>
      <c r="AZ207" s="15">
        <f>Outros!N52</f>
        <v>0</v>
      </c>
      <c r="BA207" s="15">
        <f>Outros!N53</f>
        <v>0</v>
      </c>
      <c r="BB207" s="15">
        <f>Outros!N54</f>
        <v>0</v>
      </c>
      <c r="BC207" s="15">
        <f>Outros!N55</f>
        <v>0</v>
      </c>
      <c r="BD207" s="15">
        <f>Outros!N56</f>
        <v>0</v>
      </c>
      <c r="BF207" s="15">
        <f>SUMIFS(Produção!P:P,Produção!$A:$A,"&gt;="&amp;BF1,Produção!$A:$A,"&lt;="&amp;EOMONTH($BF1,0))</f>
        <v>0</v>
      </c>
      <c r="BG207" s="15">
        <f>SUMIFS(Produção!P:P,Produção!$A:$A,"&gt;="&amp;BG1,Produção!$A:$A,"&lt;="&amp;EOMONTH($BG1,0))</f>
        <v>0</v>
      </c>
      <c r="BH207" s="15">
        <f>SUMIFS(Produção!P:P,Produção!$A:$A,"&gt;="&amp;BH1,Produção!$A:$A,"&lt;="&amp;EOMONTH($BH1,0))</f>
        <v>0</v>
      </c>
      <c r="BI207" s="15">
        <f>SUMIFS(Produção!P:P,Produção!$A:$A,"&gt;="&amp;BI1,Produção!$A:$A,"&lt;="&amp;EOMONTH($BI1,0))</f>
        <v>0</v>
      </c>
      <c r="BJ207" s="15">
        <f>SUMIFS(Produção!P:P,Produção!$A:$A,"&gt;="&amp;BJ1,Produção!$A:$A,"&lt;="&amp;EOMONTH($BJ1,0))</f>
        <v>0</v>
      </c>
      <c r="BK207" s="15">
        <f>SUMIFS(Produção!P:P,Produção!$A:$A,"&gt;="&amp;BK1,Produção!$A:$A,"&lt;="&amp;EOMONTH($BK1,0))</f>
        <v>0</v>
      </c>
      <c r="BL207" s="15">
        <f>SUMIFS(Produção!P:P,Produção!$A:$A,"&gt;="&amp;BL1,Produção!$A:$A,"&lt;="&amp;EOMONTH($BL1,0))</f>
        <v>0</v>
      </c>
      <c r="BM207" s="15">
        <f>SUMIFS(Produção!P:P,Produção!$A:$A,"&gt;="&amp;BM1,Produção!$A:$A,"&lt;="&amp;EOMONTH($BM1,0))</f>
        <v>0</v>
      </c>
      <c r="BN207" s="15">
        <f>SUMIFS(Produção!P:P,Produção!$A:$A,"&gt;="&amp;BN1,Produção!$A:$A,"&lt;="&amp;EOMONTH($BN1,0))</f>
        <v>0</v>
      </c>
      <c r="BO207" s="15">
        <f>SUMIFS(Produção!P:P,Produção!$A:$A,"&gt;="&amp;BO1,Produção!$A:$A,"&lt;="&amp;EOMONTH($BO1,0))</f>
        <v>0</v>
      </c>
      <c r="BP207" s="15">
        <f>SUMIFS(Produção!P:P,Produção!$A:$A,"&gt;="&amp;BP1,Produção!$A:$A,"&lt;="&amp;EOMONTH($BP1,0))</f>
        <v>0</v>
      </c>
      <c r="BQ207" s="15">
        <f>SUMIFS(Produção!P:P,Produção!$A:$A,"&gt;="&amp;BQ1,Produção!$A:$A,"&lt;="&amp;EOMONTH($BQ1,0))</f>
        <v>0</v>
      </c>
    </row>
    <row r="208" spans="1:69" outlineLevel="1" x14ac:dyDescent="0.15">
      <c r="A208" s="12" t="s">
        <v>118</v>
      </c>
      <c r="B208" s="14" t="str">
        <f>OvoTotal!V2</f>
        <v>AAA 1 001</v>
      </c>
      <c r="C208" s="15">
        <f>Outros!O3</f>
        <v>0</v>
      </c>
      <c r="D208" s="15">
        <f>Outros!O4</f>
        <v>0</v>
      </c>
      <c r="E208" s="15">
        <f>Outros!O5</f>
        <v>0</v>
      </c>
      <c r="F208" s="15">
        <f>Outros!O6</f>
        <v>0</v>
      </c>
      <c r="G208" s="15">
        <f>Outros!O7</f>
        <v>0</v>
      </c>
      <c r="H208" s="15">
        <f>Outros!O8</f>
        <v>0</v>
      </c>
      <c r="I208" s="15">
        <f>Outros!O9</f>
        <v>0</v>
      </c>
      <c r="J208" s="15">
        <f>Outros!O10</f>
        <v>0</v>
      </c>
      <c r="K208" s="15">
        <f>Outros!O11</f>
        <v>0</v>
      </c>
      <c r="L208" s="15">
        <f>Outros!O12</f>
        <v>0</v>
      </c>
      <c r="M208" s="15">
        <f>Outros!O13</f>
        <v>0</v>
      </c>
      <c r="N208" s="15">
        <f>Outros!O14</f>
        <v>0</v>
      </c>
      <c r="O208" s="15">
        <f>Outros!O15</f>
        <v>0</v>
      </c>
      <c r="P208" s="15">
        <f>Outros!O16</f>
        <v>0</v>
      </c>
      <c r="Q208" s="15">
        <f>Outros!O17</f>
        <v>0</v>
      </c>
      <c r="R208" s="15">
        <f>Outros!O18</f>
        <v>0</v>
      </c>
      <c r="S208" s="15">
        <f>Outros!O19</f>
        <v>0</v>
      </c>
      <c r="T208" s="15">
        <f>Outros!O20</f>
        <v>0</v>
      </c>
      <c r="U208" s="15">
        <f>Outros!O21</f>
        <v>0</v>
      </c>
      <c r="V208" s="15">
        <f>Outros!O22</f>
        <v>0</v>
      </c>
      <c r="W208" s="15">
        <f>Outros!O23</f>
        <v>0</v>
      </c>
      <c r="X208" s="15">
        <f>Outros!O24</f>
        <v>0</v>
      </c>
      <c r="Y208" s="15">
        <f>Outros!O25</f>
        <v>0</v>
      </c>
      <c r="Z208" s="15">
        <f>Outros!O26</f>
        <v>0</v>
      </c>
      <c r="AA208" s="15">
        <f>Outros!O27</f>
        <v>0</v>
      </c>
      <c r="AB208" s="15">
        <f>Outros!O28</f>
        <v>0</v>
      </c>
      <c r="AC208" s="15">
        <f>Outros!O29</f>
        <v>0</v>
      </c>
      <c r="AD208" s="15">
        <f>Outros!O30</f>
        <v>0</v>
      </c>
      <c r="AE208" s="15">
        <f>Outros!O31</f>
        <v>0</v>
      </c>
      <c r="AF208" s="15">
        <f>Outros!O32</f>
        <v>0</v>
      </c>
      <c r="AG208" s="15">
        <f>Outros!O33</f>
        <v>0</v>
      </c>
      <c r="AH208" s="15">
        <f>Outros!O34</f>
        <v>0</v>
      </c>
      <c r="AI208" s="15">
        <f>Outros!O35</f>
        <v>0</v>
      </c>
      <c r="AJ208" s="15">
        <f>Outros!O36</f>
        <v>0</v>
      </c>
      <c r="AK208" s="33">
        <f>Outros!O37</f>
        <v>0</v>
      </c>
      <c r="AL208" s="15">
        <f>Outros!O38</f>
        <v>0</v>
      </c>
      <c r="AM208" s="15">
        <f>Outros!O39</f>
        <v>0</v>
      </c>
      <c r="AN208" s="15">
        <f>Outros!O40</f>
        <v>0</v>
      </c>
      <c r="AO208" s="15">
        <f>Outros!O41</f>
        <v>0</v>
      </c>
      <c r="AP208" s="15">
        <f>Outros!O42</f>
        <v>0</v>
      </c>
      <c r="AQ208" s="33">
        <f>Outros!O43</f>
        <v>0</v>
      </c>
      <c r="AR208" s="15">
        <f>Outros!O44</f>
        <v>0</v>
      </c>
      <c r="AS208" s="15">
        <f>Outros!O45</f>
        <v>0</v>
      </c>
      <c r="AT208" s="15">
        <f>Outros!O46</f>
        <v>0</v>
      </c>
      <c r="AU208" s="15">
        <f>Outros!O47</f>
        <v>0</v>
      </c>
      <c r="AV208" s="15">
        <f>Outros!O48</f>
        <v>0</v>
      </c>
      <c r="AW208" s="15">
        <f>Outros!O49</f>
        <v>0</v>
      </c>
      <c r="AX208" s="15">
        <f>Outros!O50</f>
        <v>0</v>
      </c>
      <c r="AY208" s="15">
        <f>Outros!O51</f>
        <v>0</v>
      </c>
      <c r="AZ208" s="15">
        <f>Outros!O52</f>
        <v>0</v>
      </c>
      <c r="BA208" s="15">
        <f>Outros!O53</f>
        <v>0</v>
      </c>
      <c r="BB208" s="15">
        <f>Outros!O54</f>
        <v>0</v>
      </c>
      <c r="BC208" s="15">
        <f>Outros!O55</f>
        <v>0</v>
      </c>
      <c r="BD208" s="15">
        <f>Outros!O56</f>
        <v>0</v>
      </c>
      <c r="BF208" s="15">
        <f>SUMIFS(Produção!Q:Q,Produção!$A:$A,"&gt;="&amp;BF1,Produção!$A:$A,"&lt;="&amp;EOMONTH($BF1,0))</f>
        <v>0</v>
      </c>
      <c r="BG208" s="15">
        <f>SUMIFS(Produção!Q:Q,Produção!$A:$A,"&gt;="&amp;BG1,Produção!$A:$A,"&lt;="&amp;EOMONTH($BG1,0))</f>
        <v>0</v>
      </c>
      <c r="BH208" s="15">
        <f>SUMIFS(Produção!Q:Q,Produção!$A:$A,"&gt;="&amp;BH1,Produção!$A:$A,"&lt;="&amp;EOMONTH($BH1,0))</f>
        <v>0</v>
      </c>
      <c r="BI208" s="15">
        <f>SUMIFS(Produção!Q:Q,Produção!$A:$A,"&gt;="&amp;BI1,Produção!$A:$A,"&lt;="&amp;EOMONTH($BI1,0))</f>
        <v>0</v>
      </c>
      <c r="BJ208" s="15">
        <f>SUMIFS(Produção!Q:Q,Produção!$A:$A,"&gt;="&amp;BJ1,Produção!$A:$A,"&lt;="&amp;EOMONTH($BJ1,0))</f>
        <v>0</v>
      </c>
      <c r="BK208" s="15">
        <f>SUMIFS(Produção!Q:Q,Produção!$A:$A,"&gt;="&amp;BK1,Produção!$A:$A,"&lt;="&amp;EOMONTH($BK1,0))</f>
        <v>0</v>
      </c>
      <c r="BL208" s="15">
        <f>SUMIFS(Produção!Q:Q,Produção!$A:$A,"&gt;="&amp;BL1,Produção!$A:$A,"&lt;="&amp;EOMONTH($BL1,0))</f>
        <v>0</v>
      </c>
      <c r="BM208" s="15">
        <f>SUMIFS(Produção!Q:Q,Produção!$A:$A,"&gt;="&amp;BM1,Produção!$A:$A,"&lt;="&amp;EOMONTH($BM1,0))</f>
        <v>0</v>
      </c>
      <c r="BN208" s="15">
        <f>SUMIFS(Produção!Q:Q,Produção!$A:$A,"&gt;="&amp;BN1,Produção!$A:$A,"&lt;="&amp;EOMONTH($BN1,0))</f>
        <v>0</v>
      </c>
      <c r="BO208" s="15">
        <f>SUMIFS(Produção!Q:Q,Produção!$A:$A,"&gt;="&amp;BO1,Produção!$A:$A,"&lt;="&amp;EOMONTH($BO1,0))</f>
        <v>0</v>
      </c>
      <c r="BP208" s="15">
        <f>SUMIFS(Produção!Q:Q,Produção!$A:$A,"&gt;="&amp;BP1,Produção!$A:$A,"&lt;="&amp;EOMONTH($BP1,0))</f>
        <v>0</v>
      </c>
      <c r="BQ208" s="15">
        <f>SUMIFS(Produção!Q:Q,Produção!$A:$A,"&gt;="&amp;BQ1,Produção!$A:$A,"&lt;="&amp;EOMONTH($BQ1,0))</f>
        <v>0</v>
      </c>
    </row>
    <row r="209" spans="1:69" outlineLevel="1" x14ac:dyDescent="0.15">
      <c r="A209" s="12" t="s">
        <v>118</v>
      </c>
      <c r="B209" s="14" t="str">
        <f>OvoTotal!W2</f>
        <v>AAA 1 001</v>
      </c>
      <c r="C209" s="15">
        <f>Outros!P3</f>
        <v>0</v>
      </c>
      <c r="D209" s="15">
        <f>Outros!P4</f>
        <v>0</v>
      </c>
      <c r="E209" s="15">
        <f>Outros!P5</f>
        <v>0</v>
      </c>
      <c r="F209" s="15">
        <f>Outros!P6</f>
        <v>0</v>
      </c>
      <c r="G209" s="15">
        <f>Outros!P7</f>
        <v>0</v>
      </c>
      <c r="H209" s="15">
        <f>Outros!P8</f>
        <v>0</v>
      </c>
      <c r="I209" s="15">
        <f>Outros!P9</f>
        <v>0</v>
      </c>
      <c r="J209" s="15">
        <f>Outros!P10</f>
        <v>0</v>
      </c>
      <c r="K209" s="15">
        <f>Outros!P11</f>
        <v>0</v>
      </c>
      <c r="L209" s="15">
        <f>Outros!P12</f>
        <v>0</v>
      </c>
      <c r="M209" s="15">
        <f>Outros!P13</f>
        <v>0</v>
      </c>
      <c r="N209" s="15">
        <f>Outros!P14</f>
        <v>0</v>
      </c>
      <c r="O209" s="15">
        <f>Outros!P15</f>
        <v>0</v>
      </c>
      <c r="P209" s="15">
        <f>Outros!P16</f>
        <v>0</v>
      </c>
      <c r="Q209" s="15">
        <f>Outros!P17</f>
        <v>0</v>
      </c>
      <c r="R209" s="15">
        <f>Outros!P18</f>
        <v>0</v>
      </c>
      <c r="S209" s="15">
        <f>Outros!P19</f>
        <v>0</v>
      </c>
      <c r="T209" s="15">
        <f>Outros!P20</f>
        <v>0</v>
      </c>
      <c r="U209" s="15">
        <f>Outros!P21</f>
        <v>0</v>
      </c>
      <c r="V209" s="15">
        <f>Outros!P22</f>
        <v>0</v>
      </c>
      <c r="W209" s="15">
        <f>Outros!P23</f>
        <v>0</v>
      </c>
      <c r="X209" s="15">
        <f>Outros!P24</f>
        <v>0</v>
      </c>
      <c r="Y209" s="15">
        <f>Outros!P25</f>
        <v>0</v>
      </c>
      <c r="Z209" s="15">
        <f>Outros!P26</f>
        <v>0</v>
      </c>
      <c r="AA209" s="15">
        <f>Outros!P27</f>
        <v>0</v>
      </c>
      <c r="AB209" s="15">
        <f>Outros!P28</f>
        <v>0</v>
      </c>
      <c r="AC209" s="15">
        <f>Outros!P29</f>
        <v>0</v>
      </c>
      <c r="AD209" s="15">
        <f>Outros!P30</f>
        <v>0</v>
      </c>
      <c r="AE209" s="15">
        <f>Outros!P31</f>
        <v>0</v>
      </c>
      <c r="AF209" s="15">
        <f>Outros!P32</f>
        <v>0</v>
      </c>
      <c r="AG209" s="15">
        <f>Outros!P33</f>
        <v>0</v>
      </c>
      <c r="AH209" s="15">
        <f>Outros!P34</f>
        <v>0</v>
      </c>
      <c r="AI209" s="15">
        <f>Outros!P35</f>
        <v>0</v>
      </c>
      <c r="AJ209" s="15">
        <f>Outros!P36</f>
        <v>0</v>
      </c>
      <c r="AK209" s="33">
        <f>Outros!P37</f>
        <v>0</v>
      </c>
      <c r="AL209" s="15">
        <f>Outros!P38</f>
        <v>0</v>
      </c>
      <c r="AM209" s="15">
        <f>Outros!P39</f>
        <v>0</v>
      </c>
      <c r="AN209" s="15">
        <f>Outros!P40</f>
        <v>0</v>
      </c>
      <c r="AO209" s="15">
        <f>Outros!P41</f>
        <v>0</v>
      </c>
      <c r="AP209" s="15">
        <f>Outros!P42</f>
        <v>0</v>
      </c>
      <c r="AQ209" s="33">
        <f>Outros!P43</f>
        <v>0</v>
      </c>
      <c r="AR209" s="15">
        <f>Outros!P44</f>
        <v>0</v>
      </c>
      <c r="AS209" s="15">
        <f>Outros!P45</f>
        <v>0</v>
      </c>
      <c r="AT209" s="15">
        <f>Outros!P46</f>
        <v>0</v>
      </c>
      <c r="AU209" s="15">
        <f>Outros!P47</f>
        <v>0</v>
      </c>
      <c r="AV209" s="15">
        <f>Outros!P48</f>
        <v>0</v>
      </c>
      <c r="AW209" s="15">
        <f>Outros!P49</f>
        <v>0</v>
      </c>
      <c r="AX209" s="15">
        <f>Outros!P50</f>
        <v>0</v>
      </c>
      <c r="AY209" s="15">
        <f>Outros!P51</f>
        <v>0</v>
      </c>
      <c r="AZ209" s="15">
        <f>Outros!P52</f>
        <v>0</v>
      </c>
      <c r="BA209" s="15">
        <f>Outros!P53</f>
        <v>0</v>
      </c>
      <c r="BB209" s="15">
        <f>Outros!P54</f>
        <v>0</v>
      </c>
      <c r="BC209" s="15">
        <f>Outros!P55</f>
        <v>0</v>
      </c>
      <c r="BD209" s="15">
        <f>Outros!P56</f>
        <v>0</v>
      </c>
      <c r="BF209" s="15">
        <f>SUMIFS(Produção!R:R,Produção!$A:$A,"&gt;="&amp;BF1,Produção!$A:$A,"&lt;="&amp;EOMONTH($BF1,0))</f>
        <v>0</v>
      </c>
      <c r="BG209" s="15">
        <f>SUMIFS(Produção!R:R,Produção!$A:$A,"&gt;="&amp;BG1,Produção!$A:$A,"&lt;="&amp;EOMONTH($BG1,0))</f>
        <v>0</v>
      </c>
      <c r="BH209" s="15">
        <f>SUMIFS(Produção!R:R,Produção!$A:$A,"&gt;="&amp;BH1,Produção!$A:$A,"&lt;="&amp;EOMONTH($BH1,0))</f>
        <v>0</v>
      </c>
      <c r="BI209" s="15">
        <f>SUMIFS(Produção!R:R,Produção!$A:$A,"&gt;="&amp;BI1,Produção!$A:$A,"&lt;="&amp;EOMONTH($BI1,0))</f>
        <v>0</v>
      </c>
      <c r="BJ209" s="15">
        <f>SUMIFS(Produção!R:R,Produção!$A:$A,"&gt;="&amp;BJ1,Produção!$A:$A,"&lt;="&amp;EOMONTH($BJ1,0))</f>
        <v>0</v>
      </c>
      <c r="BK209" s="15">
        <f>SUMIFS(Produção!R:R,Produção!$A:$A,"&gt;="&amp;BK1,Produção!$A:$A,"&lt;="&amp;EOMONTH($BK1,0))</f>
        <v>0</v>
      </c>
      <c r="BL209" s="15">
        <f>SUMIFS(Produção!R:R,Produção!$A:$A,"&gt;="&amp;BL1,Produção!$A:$A,"&lt;="&amp;EOMONTH($BL1,0))</f>
        <v>0</v>
      </c>
      <c r="BM209" s="15">
        <f>SUMIFS(Produção!R:R,Produção!$A:$A,"&gt;="&amp;BM1,Produção!$A:$A,"&lt;="&amp;EOMONTH($BM1,0))</f>
        <v>0</v>
      </c>
      <c r="BN209" s="15">
        <f>SUMIFS(Produção!R:R,Produção!$A:$A,"&gt;="&amp;BN1,Produção!$A:$A,"&lt;="&amp;EOMONTH($BN1,0))</f>
        <v>0</v>
      </c>
      <c r="BO209" s="15">
        <f>SUMIFS(Produção!R:R,Produção!$A:$A,"&gt;="&amp;BO1,Produção!$A:$A,"&lt;="&amp;EOMONTH($BO1,0))</f>
        <v>0</v>
      </c>
      <c r="BP209" s="15">
        <f>SUMIFS(Produção!R:R,Produção!$A:$A,"&gt;="&amp;BP1,Produção!$A:$A,"&lt;="&amp;EOMONTH($BP1,0))</f>
        <v>0</v>
      </c>
      <c r="BQ209" s="15">
        <f>SUMIFS(Produção!R:R,Produção!$A:$A,"&gt;="&amp;BQ1,Produção!$A:$A,"&lt;="&amp;EOMONTH($BQ1,0))</f>
        <v>0</v>
      </c>
    </row>
    <row r="210" spans="1:69" outlineLevel="1" x14ac:dyDescent="0.15">
      <c r="A210" s="12" t="s">
        <v>118</v>
      </c>
      <c r="B210" s="14" t="str">
        <f>OvoTotal!X2</f>
        <v>AAA 1 001</v>
      </c>
      <c r="C210" s="15">
        <f>Outros!Q3</f>
        <v>0</v>
      </c>
      <c r="D210" s="15">
        <f>Outros!Q4</f>
        <v>0</v>
      </c>
      <c r="E210" s="15">
        <f>Outros!Q5</f>
        <v>0</v>
      </c>
      <c r="F210" s="15">
        <f>Outros!Q6</f>
        <v>0</v>
      </c>
      <c r="G210" s="15">
        <f>Outros!Q7</f>
        <v>0</v>
      </c>
      <c r="H210" s="15">
        <f>Outros!Q8</f>
        <v>0</v>
      </c>
      <c r="I210" s="15">
        <f>Outros!Q9</f>
        <v>0</v>
      </c>
      <c r="J210" s="15">
        <f>Outros!Q10</f>
        <v>0</v>
      </c>
      <c r="K210" s="15">
        <f>Outros!Q11</f>
        <v>0</v>
      </c>
      <c r="L210" s="15">
        <f>Outros!Q12</f>
        <v>0</v>
      </c>
      <c r="M210" s="15">
        <f>Outros!Q13</f>
        <v>0</v>
      </c>
      <c r="N210" s="15">
        <f>Outros!Q14</f>
        <v>0</v>
      </c>
      <c r="O210" s="15">
        <f>Outros!Q15</f>
        <v>0</v>
      </c>
      <c r="P210" s="15">
        <f>Outros!Q16</f>
        <v>0</v>
      </c>
      <c r="Q210" s="15">
        <f>Outros!Q17</f>
        <v>0</v>
      </c>
      <c r="R210" s="15">
        <f>Outros!Q18</f>
        <v>0</v>
      </c>
      <c r="S210" s="15">
        <f>Outros!Q19</f>
        <v>0</v>
      </c>
      <c r="T210" s="15">
        <f>Outros!Q20</f>
        <v>0</v>
      </c>
      <c r="U210" s="15">
        <f>Outros!Q21</f>
        <v>0</v>
      </c>
      <c r="V210" s="15">
        <f>Outros!Q22</f>
        <v>0</v>
      </c>
      <c r="W210" s="15">
        <f>Outros!Q23</f>
        <v>0</v>
      </c>
      <c r="X210" s="15">
        <f>Outros!Q24</f>
        <v>0</v>
      </c>
      <c r="Y210" s="15">
        <f>Outros!Q25</f>
        <v>0</v>
      </c>
      <c r="Z210" s="15">
        <f>Outros!Q26</f>
        <v>0</v>
      </c>
      <c r="AA210" s="15">
        <f>Outros!Q27</f>
        <v>0</v>
      </c>
      <c r="AB210" s="15">
        <f>Outros!Q28</f>
        <v>0</v>
      </c>
      <c r="AC210" s="15">
        <f>Outros!Q29</f>
        <v>0</v>
      </c>
      <c r="AD210" s="15">
        <f>Outros!Q30</f>
        <v>0</v>
      </c>
      <c r="AE210" s="15">
        <f>Outros!Q31</f>
        <v>0</v>
      </c>
      <c r="AF210" s="15">
        <f>Outros!Q32</f>
        <v>0</v>
      </c>
      <c r="AG210" s="15">
        <f>Outros!Q33</f>
        <v>0</v>
      </c>
      <c r="AH210" s="15">
        <f>Outros!Q34</f>
        <v>0</v>
      </c>
      <c r="AI210" s="15">
        <f>Outros!Q35</f>
        <v>0</v>
      </c>
      <c r="AJ210" s="15">
        <f>Outros!Q36</f>
        <v>0</v>
      </c>
      <c r="AK210" s="33">
        <f>Outros!Q37</f>
        <v>0</v>
      </c>
      <c r="AL210" s="15">
        <f>Outros!Q38</f>
        <v>0</v>
      </c>
      <c r="AM210" s="15">
        <f>Outros!Q39</f>
        <v>0</v>
      </c>
      <c r="AN210" s="15">
        <f>Outros!Q40</f>
        <v>0</v>
      </c>
      <c r="AO210" s="15">
        <f>Outros!Q41</f>
        <v>0</v>
      </c>
      <c r="AP210" s="15">
        <f>Outros!Q42</f>
        <v>0</v>
      </c>
      <c r="AQ210" s="33">
        <f>Outros!Q43</f>
        <v>0</v>
      </c>
      <c r="AR210" s="15">
        <f>Outros!Q44</f>
        <v>0</v>
      </c>
      <c r="AS210" s="15">
        <f>Outros!Q45</f>
        <v>0</v>
      </c>
      <c r="AT210" s="15">
        <f>Outros!Q46</f>
        <v>0</v>
      </c>
      <c r="AU210" s="15">
        <f>Outros!Q47</f>
        <v>0</v>
      </c>
      <c r="AV210" s="15">
        <f>Outros!Q48</f>
        <v>0</v>
      </c>
      <c r="AW210" s="15">
        <f>Outros!Q49</f>
        <v>0</v>
      </c>
      <c r="AX210" s="15">
        <f>Outros!Q50</f>
        <v>0</v>
      </c>
      <c r="AY210" s="15">
        <f>Outros!Q51</f>
        <v>0</v>
      </c>
      <c r="AZ210" s="15">
        <f>Outros!Q52</f>
        <v>0</v>
      </c>
      <c r="BA210" s="15">
        <f>Outros!Q53</f>
        <v>0</v>
      </c>
      <c r="BB210" s="15">
        <f>Outros!Q54</f>
        <v>0</v>
      </c>
      <c r="BC210" s="15">
        <f>Outros!Q55</f>
        <v>0</v>
      </c>
      <c r="BD210" s="15">
        <f>Outros!Q56</f>
        <v>0</v>
      </c>
      <c r="BF210" s="15">
        <f>SUMIFS(Produção!S:S,Produção!$A:$A,"&gt;="&amp;BF1,Produção!$A:$A,"&lt;="&amp;EOMONTH($BF1,0))</f>
        <v>0</v>
      </c>
      <c r="BG210" s="15">
        <f>SUMIFS(Produção!S:S,Produção!$A:$A,"&gt;="&amp;BG1,Produção!$A:$A,"&lt;="&amp;EOMONTH($BG1,0))</f>
        <v>0</v>
      </c>
      <c r="BH210" s="15">
        <f>SUMIFS(Produção!S:S,Produção!$A:$A,"&gt;="&amp;BH1,Produção!$A:$A,"&lt;="&amp;EOMONTH($BH1,0))</f>
        <v>0</v>
      </c>
      <c r="BI210" s="15">
        <f>SUMIFS(Produção!S:S,Produção!$A:$A,"&gt;="&amp;BI1,Produção!$A:$A,"&lt;="&amp;EOMONTH($BI1,0))</f>
        <v>0</v>
      </c>
      <c r="BJ210" s="15">
        <f>SUMIFS(Produção!S:S,Produção!$A:$A,"&gt;="&amp;BJ1,Produção!$A:$A,"&lt;="&amp;EOMONTH($BJ1,0))</f>
        <v>0</v>
      </c>
      <c r="BK210" s="15">
        <f>SUMIFS(Produção!S:S,Produção!$A:$A,"&gt;="&amp;BK1,Produção!$A:$A,"&lt;="&amp;EOMONTH($BK1,0))</f>
        <v>0</v>
      </c>
      <c r="BL210" s="15">
        <f>SUMIFS(Produção!S:S,Produção!$A:$A,"&gt;="&amp;BL1,Produção!$A:$A,"&lt;="&amp;EOMONTH($BL1,0))</f>
        <v>0</v>
      </c>
      <c r="BM210" s="15">
        <f>SUMIFS(Produção!S:S,Produção!$A:$A,"&gt;="&amp;BM1,Produção!$A:$A,"&lt;="&amp;EOMONTH($BM1,0))</f>
        <v>0</v>
      </c>
      <c r="BN210" s="15">
        <f>SUMIFS(Produção!S:S,Produção!$A:$A,"&gt;="&amp;BN1,Produção!$A:$A,"&lt;="&amp;EOMONTH($BN1,0))</f>
        <v>0</v>
      </c>
      <c r="BO210" s="15">
        <f>SUMIFS(Produção!S:S,Produção!$A:$A,"&gt;="&amp;BO1,Produção!$A:$A,"&lt;="&amp;EOMONTH($BO1,0))</f>
        <v>0</v>
      </c>
      <c r="BP210" s="15">
        <f>SUMIFS(Produção!S:S,Produção!$A:$A,"&gt;="&amp;BP1,Produção!$A:$A,"&lt;="&amp;EOMONTH($BP1,0))</f>
        <v>0</v>
      </c>
      <c r="BQ210" s="15">
        <f>SUMIFS(Produção!S:S,Produção!$A:$A,"&gt;="&amp;BQ1,Produção!$A:$A,"&lt;="&amp;EOMONTH($BQ1,0))</f>
        <v>0</v>
      </c>
    </row>
    <row r="211" spans="1:69" outlineLevel="1" x14ac:dyDescent="0.15">
      <c r="A211" s="12" t="s">
        <v>118</v>
      </c>
      <c r="B211" s="14" t="str">
        <f>OvoTotal!Y2</f>
        <v>AAA 1 001</v>
      </c>
      <c r="C211" s="15">
        <f>Outros!R3</f>
        <v>0</v>
      </c>
      <c r="D211" s="15">
        <f>Outros!R4</f>
        <v>0</v>
      </c>
      <c r="E211" s="15">
        <f>Outros!R5</f>
        <v>0</v>
      </c>
      <c r="F211" s="15">
        <f>Outros!R6</f>
        <v>0</v>
      </c>
      <c r="G211" s="15">
        <f>Outros!R7</f>
        <v>0</v>
      </c>
      <c r="H211" s="15">
        <f>Outros!R8</f>
        <v>0</v>
      </c>
      <c r="I211" s="15">
        <f>Outros!R9</f>
        <v>0</v>
      </c>
      <c r="J211" s="15">
        <f>Outros!R10</f>
        <v>0</v>
      </c>
      <c r="K211" s="15">
        <f>Outros!R11</f>
        <v>0</v>
      </c>
      <c r="L211" s="15">
        <f>Outros!R12</f>
        <v>0</v>
      </c>
      <c r="M211" s="15">
        <f>Outros!R13</f>
        <v>0</v>
      </c>
      <c r="N211" s="15">
        <f>Outros!R14</f>
        <v>0</v>
      </c>
      <c r="O211" s="15">
        <f>Outros!R15</f>
        <v>0</v>
      </c>
      <c r="P211" s="15">
        <f>Outros!R16</f>
        <v>0</v>
      </c>
      <c r="Q211" s="15">
        <f>Outros!R17</f>
        <v>0</v>
      </c>
      <c r="R211" s="15">
        <f>Outros!R18</f>
        <v>0</v>
      </c>
      <c r="S211" s="15">
        <f>Outros!R19</f>
        <v>0</v>
      </c>
      <c r="T211" s="15">
        <f>Outros!R20</f>
        <v>0</v>
      </c>
      <c r="U211" s="15">
        <f>Outros!R21</f>
        <v>0</v>
      </c>
      <c r="V211" s="15">
        <f>Outros!R22</f>
        <v>0</v>
      </c>
      <c r="W211" s="15">
        <f>Outros!R23</f>
        <v>0</v>
      </c>
      <c r="X211" s="15">
        <f>Outros!R24</f>
        <v>0</v>
      </c>
      <c r="Y211" s="15">
        <f>Outros!R25</f>
        <v>0</v>
      </c>
      <c r="Z211" s="15">
        <f>Outros!R26</f>
        <v>0</v>
      </c>
      <c r="AA211" s="15">
        <f>Outros!R27</f>
        <v>0</v>
      </c>
      <c r="AB211" s="15">
        <f>Outros!R28</f>
        <v>0</v>
      </c>
      <c r="AC211" s="15">
        <f>Outros!R29</f>
        <v>0</v>
      </c>
      <c r="AD211" s="15">
        <f>Outros!R30</f>
        <v>0</v>
      </c>
      <c r="AE211" s="15">
        <f>Outros!R31</f>
        <v>0</v>
      </c>
      <c r="AF211" s="15">
        <f>Outros!R32</f>
        <v>0</v>
      </c>
      <c r="AG211" s="15">
        <f>Outros!R33</f>
        <v>0</v>
      </c>
      <c r="AH211" s="15">
        <f>Outros!R34</f>
        <v>0</v>
      </c>
      <c r="AI211" s="15">
        <f>Outros!R35</f>
        <v>0</v>
      </c>
      <c r="AJ211" s="15">
        <f>Outros!R36</f>
        <v>0</v>
      </c>
      <c r="AK211" s="33">
        <f>Outros!R37</f>
        <v>0</v>
      </c>
      <c r="AL211" s="15">
        <f>Outros!R38</f>
        <v>0</v>
      </c>
      <c r="AM211" s="15">
        <f>Outros!R39</f>
        <v>0</v>
      </c>
      <c r="AN211" s="15">
        <f>Outros!R40</f>
        <v>0</v>
      </c>
      <c r="AO211" s="15">
        <f>Outros!R41</f>
        <v>0</v>
      </c>
      <c r="AP211" s="15">
        <f>Outros!R42</f>
        <v>0</v>
      </c>
      <c r="AQ211" s="33">
        <f>Outros!R43</f>
        <v>0</v>
      </c>
      <c r="AR211" s="15">
        <f>Outros!R44</f>
        <v>0</v>
      </c>
      <c r="AS211" s="15">
        <f>Outros!R45</f>
        <v>0</v>
      </c>
      <c r="AT211" s="15">
        <f>Outros!R46</f>
        <v>0</v>
      </c>
      <c r="AU211" s="15">
        <f>Outros!R47</f>
        <v>0</v>
      </c>
      <c r="AV211" s="15">
        <f>Outros!R48</f>
        <v>0</v>
      </c>
      <c r="AW211" s="15">
        <f>Outros!R49</f>
        <v>0</v>
      </c>
      <c r="AX211" s="15">
        <f>Outros!R50</f>
        <v>0</v>
      </c>
      <c r="AY211" s="15">
        <f>Outros!R51</f>
        <v>0</v>
      </c>
      <c r="AZ211" s="15">
        <f>Outros!R52</f>
        <v>0</v>
      </c>
      <c r="BA211" s="15">
        <f>Outros!R53</f>
        <v>0</v>
      </c>
      <c r="BB211" s="15">
        <f>Outros!R54</f>
        <v>0</v>
      </c>
      <c r="BC211" s="15">
        <f>Outros!R55</f>
        <v>0</v>
      </c>
      <c r="BD211" s="15">
        <f>Outros!R56</f>
        <v>0</v>
      </c>
      <c r="BF211" s="15">
        <f>SUMIFS(Produção!T:T,Produção!$A:$A,"&gt;="&amp;BF1,Produção!$A:$A,"&lt;="&amp;EOMONTH($BF1,0))</f>
        <v>0</v>
      </c>
      <c r="BG211" s="15">
        <f>SUMIFS(Produção!T:T,Produção!$A:$A,"&gt;="&amp;BG1,Produção!$A:$A,"&lt;="&amp;EOMONTH($BG1,0))</f>
        <v>0</v>
      </c>
      <c r="BH211" s="15">
        <f>SUMIFS(Produção!T:T,Produção!$A:$A,"&gt;="&amp;BH1,Produção!$A:$A,"&lt;="&amp;EOMONTH($BH1,0))</f>
        <v>0</v>
      </c>
      <c r="BI211" s="15">
        <f>SUMIFS(Produção!T:T,Produção!$A:$A,"&gt;="&amp;BI1,Produção!$A:$A,"&lt;="&amp;EOMONTH($BI1,0))</f>
        <v>0</v>
      </c>
      <c r="BJ211" s="15">
        <f>SUMIFS(Produção!T:T,Produção!$A:$A,"&gt;="&amp;BJ1,Produção!$A:$A,"&lt;="&amp;EOMONTH($BJ1,0))</f>
        <v>0</v>
      </c>
      <c r="BK211" s="15">
        <f>SUMIFS(Produção!T:T,Produção!$A:$A,"&gt;="&amp;BK1,Produção!$A:$A,"&lt;="&amp;EOMONTH($BK1,0))</f>
        <v>0</v>
      </c>
      <c r="BL211" s="15">
        <f>SUMIFS(Produção!T:T,Produção!$A:$A,"&gt;="&amp;BL1,Produção!$A:$A,"&lt;="&amp;EOMONTH($BL1,0))</f>
        <v>0</v>
      </c>
      <c r="BM211" s="15">
        <f>SUMIFS(Produção!T:T,Produção!$A:$A,"&gt;="&amp;BM1,Produção!$A:$A,"&lt;="&amp;EOMONTH($BM1,0))</f>
        <v>0</v>
      </c>
      <c r="BN211" s="15">
        <f>SUMIFS(Produção!T:T,Produção!$A:$A,"&gt;="&amp;BN1,Produção!$A:$A,"&lt;="&amp;EOMONTH($BN1,0))</f>
        <v>0</v>
      </c>
      <c r="BO211" s="15">
        <f>SUMIFS(Produção!T:T,Produção!$A:$A,"&gt;="&amp;BO1,Produção!$A:$A,"&lt;="&amp;EOMONTH($BO1,0))</f>
        <v>0</v>
      </c>
      <c r="BP211" s="15">
        <f>SUMIFS(Produção!T:T,Produção!$A:$A,"&gt;="&amp;BP1,Produção!$A:$A,"&lt;="&amp;EOMONTH($BP1,0))</f>
        <v>0</v>
      </c>
      <c r="BQ211" s="15">
        <f>SUMIFS(Produção!T:T,Produção!$A:$A,"&gt;="&amp;BQ1,Produção!$A:$A,"&lt;="&amp;EOMONTH($BQ1,0))</f>
        <v>0</v>
      </c>
    </row>
    <row r="212" spans="1:69" outlineLevel="1" x14ac:dyDescent="0.15">
      <c r="A212" s="12" t="s">
        <v>118</v>
      </c>
      <c r="B212" s="14" t="str">
        <f>OvoTotal!Z2</f>
        <v>AAA 1 001</v>
      </c>
      <c r="C212" s="15">
        <f>Outros!S3</f>
        <v>0</v>
      </c>
      <c r="D212" s="15">
        <f>Outros!S4</f>
        <v>0</v>
      </c>
      <c r="E212" s="15">
        <f>Outros!S5</f>
        <v>0</v>
      </c>
      <c r="F212" s="15">
        <f>Outros!S6</f>
        <v>0</v>
      </c>
      <c r="G212" s="15">
        <f>Outros!S7</f>
        <v>0</v>
      </c>
      <c r="H212" s="15">
        <f>Outros!S8</f>
        <v>0</v>
      </c>
      <c r="I212" s="15">
        <f>Outros!S9</f>
        <v>0</v>
      </c>
      <c r="J212" s="15">
        <f>Outros!S10</f>
        <v>0</v>
      </c>
      <c r="K212" s="15">
        <f>Outros!S11</f>
        <v>0</v>
      </c>
      <c r="L212" s="15">
        <f>Outros!S12</f>
        <v>0</v>
      </c>
      <c r="M212" s="15">
        <f>Outros!S13</f>
        <v>0</v>
      </c>
      <c r="N212" s="15">
        <f>Outros!S14</f>
        <v>0</v>
      </c>
      <c r="O212" s="15">
        <f>Outros!S15</f>
        <v>0</v>
      </c>
      <c r="P212" s="15">
        <f>Outros!S16</f>
        <v>0</v>
      </c>
      <c r="Q212" s="15">
        <f>Outros!S17</f>
        <v>0</v>
      </c>
      <c r="R212" s="15">
        <f>Outros!S18</f>
        <v>0</v>
      </c>
      <c r="S212" s="15">
        <f>Outros!S19</f>
        <v>0</v>
      </c>
      <c r="T212" s="15">
        <f>Outros!S20</f>
        <v>0</v>
      </c>
      <c r="U212" s="15">
        <f>Outros!S21</f>
        <v>0</v>
      </c>
      <c r="V212" s="15">
        <f>Outros!S22</f>
        <v>0</v>
      </c>
      <c r="W212" s="15">
        <f>Outros!S23</f>
        <v>0</v>
      </c>
      <c r="X212" s="15">
        <f>Outros!S24</f>
        <v>0</v>
      </c>
      <c r="Y212" s="15">
        <f>Outros!S25</f>
        <v>0</v>
      </c>
      <c r="Z212" s="15">
        <f>Outros!S26</f>
        <v>0</v>
      </c>
      <c r="AA212" s="15">
        <f>Outros!S27</f>
        <v>0</v>
      </c>
      <c r="AB212" s="15">
        <f>Outros!S28</f>
        <v>0</v>
      </c>
      <c r="AC212" s="15">
        <f>Outros!S29</f>
        <v>0</v>
      </c>
      <c r="AD212" s="15">
        <f>Outros!S30</f>
        <v>0</v>
      </c>
      <c r="AE212" s="15">
        <f>Outros!S31</f>
        <v>0</v>
      </c>
      <c r="AF212" s="15">
        <f>Outros!S32</f>
        <v>0</v>
      </c>
      <c r="AG212" s="15">
        <f>Outros!S33</f>
        <v>0</v>
      </c>
      <c r="AH212" s="15">
        <f>Outros!S34</f>
        <v>0</v>
      </c>
      <c r="AI212" s="15">
        <f>Outros!S35</f>
        <v>0</v>
      </c>
      <c r="AJ212" s="15">
        <f>Outros!S36</f>
        <v>0</v>
      </c>
      <c r="AK212" s="33">
        <f>Outros!S37</f>
        <v>0</v>
      </c>
      <c r="AL212" s="15">
        <f>Outros!S38</f>
        <v>0</v>
      </c>
      <c r="AM212" s="15">
        <f>Outros!S39</f>
        <v>0</v>
      </c>
      <c r="AN212" s="15">
        <f>Outros!S40</f>
        <v>0</v>
      </c>
      <c r="AO212" s="15">
        <f>Outros!S41</f>
        <v>0</v>
      </c>
      <c r="AP212" s="15">
        <f>Outros!S42</f>
        <v>0</v>
      </c>
      <c r="AQ212" s="33">
        <f>Outros!S43</f>
        <v>0</v>
      </c>
      <c r="AR212" s="15">
        <f>Outros!S44</f>
        <v>0</v>
      </c>
      <c r="AS212" s="15">
        <f>Outros!S45</f>
        <v>0</v>
      </c>
      <c r="AT212" s="15">
        <f>Outros!S46</f>
        <v>0</v>
      </c>
      <c r="AU212" s="15">
        <f>Outros!S47</f>
        <v>0</v>
      </c>
      <c r="AV212" s="15">
        <f>Outros!S48</f>
        <v>0</v>
      </c>
      <c r="AW212" s="15">
        <f>Outros!S49</f>
        <v>0</v>
      </c>
      <c r="AX212" s="15">
        <f>Outros!S50</f>
        <v>0</v>
      </c>
      <c r="AY212" s="15">
        <f>Outros!S51</f>
        <v>0</v>
      </c>
      <c r="AZ212" s="15">
        <f>Outros!S52</f>
        <v>0</v>
      </c>
      <c r="BA212" s="15">
        <f>Outros!S53</f>
        <v>0</v>
      </c>
      <c r="BB212" s="15">
        <f>Outros!S54</f>
        <v>0</v>
      </c>
      <c r="BC212" s="15">
        <f>Outros!S55</f>
        <v>0</v>
      </c>
      <c r="BD212" s="15">
        <f>Outros!S56</f>
        <v>0</v>
      </c>
      <c r="BF212" s="15">
        <f>SUMIFS(Produção!U:U,Produção!$A:$A,"&gt;="&amp;BF1,Produção!$A:$A,"&lt;="&amp;EOMONTH($BF1,0))</f>
        <v>0</v>
      </c>
      <c r="BG212" s="15">
        <f>SUMIFS(Produção!U:U,Produção!$A:$A,"&gt;="&amp;BG1,Produção!$A:$A,"&lt;="&amp;EOMONTH($BG1,0))</f>
        <v>0</v>
      </c>
      <c r="BH212" s="15">
        <f>SUMIFS(Produção!U:U,Produção!$A:$A,"&gt;="&amp;BH1,Produção!$A:$A,"&lt;="&amp;EOMONTH($BH1,0))</f>
        <v>0</v>
      </c>
      <c r="BI212" s="15">
        <f>SUMIFS(Produção!U:U,Produção!$A:$A,"&gt;="&amp;BI1,Produção!$A:$A,"&lt;="&amp;EOMONTH($BI1,0))</f>
        <v>0</v>
      </c>
      <c r="BJ212" s="15">
        <f>SUMIFS(Produção!U:U,Produção!$A:$A,"&gt;="&amp;BJ1,Produção!$A:$A,"&lt;="&amp;EOMONTH($BJ1,0))</f>
        <v>0</v>
      </c>
      <c r="BK212" s="15">
        <f>SUMIFS(Produção!U:U,Produção!$A:$A,"&gt;="&amp;BK1,Produção!$A:$A,"&lt;="&amp;EOMONTH($BK1,0))</f>
        <v>0</v>
      </c>
      <c r="BL212" s="15">
        <f>SUMIFS(Produção!U:U,Produção!$A:$A,"&gt;="&amp;BL1,Produção!$A:$A,"&lt;="&amp;EOMONTH($BL1,0))</f>
        <v>0</v>
      </c>
      <c r="BM212" s="15">
        <f>SUMIFS(Produção!U:U,Produção!$A:$A,"&gt;="&amp;BM1,Produção!$A:$A,"&lt;="&amp;EOMONTH($BM1,0))</f>
        <v>0</v>
      </c>
      <c r="BN212" s="15">
        <f>SUMIFS(Produção!U:U,Produção!$A:$A,"&gt;="&amp;BN1,Produção!$A:$A,"&lt;="&amp;EOMONTH($BN1,0))</f>
        <v>0</v>
      </c>
      <c r="BO212" s="15">
        <f>SUMIFS(Produção!U:U,Produção!$A:$A,"&gt;="&amp;BO1,Produção!$A:$A,"&lt;="&amp;EOMONTH($BO1,0))</f>
        <v>0</v>
      </c>
      <c r="BP212" s="15">
        <f>SUMIFS(Produção!U:U,Produção!$A:$A,"&gt;="&amp;BP1,Produção!$A:$A,"&lt;="&amp;EOMONTH($BP1,0))</f>
        <v>0</v>
      </c>
      <c r="BQ212" s="15">
        <f>SUMIFS(Produção!U:U,Produção!$A:$A,"&gt;="&amp;BQ1,Produção!$A:$A,"&lt;="&amp;EOMONTH($BQ1,0))</f>
        <v>0</v>
      </c>
    </row>
    <row r="213" spans="1:69" outlineLevel="1" x14ac:dyDescent="0.15">
      <c r="A213" s="12" t="s">
        <v>118</v>
      </c>
      <c r="B213" s="14" t="str">
        <f>OvoTotal!AA2</f>
        <v>AAA 1 001</v>
      </c>
      <c r="C213" s="15">
        <f>Outros!T3</f>
        <v>0</v>
      </c>
      <c r="D213" s="15">
        <f>Outros!T4</f>
        <v>0</v>
      </c>
      <c r="E213" s="15">
        <f>Outros!T5</f>
        <v>0</v>
      </c>
      <c r="F213" s="15">
        <f>Outros!T6</f>
        <v>0</v>
      </c>
      <c r="G213" s="15">
        <f>Outros!T7</f>
        <v>0</v>
      </c>
      <c r="H213" s="15">
        <f>Outros!T8</f>
        <v>0</v>
      </c>
      <c r="I213" s="15">
        <f>Outros!T9</f>
        <v>0</v>
      </c>
      <c r="J213" s="15">
        <f>Outros!T10</f>
        <v>0</v>
      </c>
      <c r="K213" s="15">
        <f>Outros!T11</f>
        <v>0</v>
      </c>
      <c r="L213" s="15">
        <f>Outros!T12</f>
        <v>0</v>
      </c>
      <c r="M213" s="15">
        <f>Outros!T13</f>
        <v>0</v>
      </c>
      <c r="N213" s="15">
        <f>Outros!T14</f>
        <v>0</v>
      </c>
      <c r="O213" s="15">
        <f>Outros!T15</f>
        <v>0</v>
      </c>
      <c r="P213" s="15">
        <f>Outros!T16</f>
        <v>0</v>
      </c>
      <c r="Q213" s="15">
        <f>Outros!T17</f>
        <v>0</v>
      </c>
      <c r="R213" s="15">
        <f>Outros!T18</f>
        <v>0</v>
      </c>
      <c r="S213" s="15">
        <f>Outros!T19</f>
        <v>0</v>
      </c>
      <c r="T213" s="15">
        <f>Outros!T20</f>
        <v>0</v>
      </c>
      <c r="U213" s="15">
        <f>Outros!T21</f>
        <v>0</v>
      </c>
      <c r="V213" s="15">
        <f>Outros!T22</f>
        <v>0</v>
      </c>
      <c r="W213" s="15">
        <f>Outros!T23</f>
        <v>0</v>
      </c>
      <c r="X213" s="15">
        <f>Outros!T24</f>
        <v>0</v>
      </c>
      <c r="Y213" s="15">
        <f>Outros!T25</f>
        <v>0</v>
      </c>
      <c r="Z213" s="15">
        <f>Outros!T26</f>
        <v>0</v>
      </c>
      <c r="AA213" s="15">
        <f>Outros!T27</f>
        <v>0</v>
      </c>
      <c r="AB213" s="15">
        <f>Outros!T28</f>
        <v>0</v>
      </c>
      <c r="AC213" s="15">
        <f>Outros!T29</f>
        <v>0</v>
      </c>
      <c r="AD213" s="15">
        <f>Outros!T30</f>
        <v>0</v>
      </c>
      <c r="AE213" s="15">
        <f>Outros!T31</f>
        <v>0</v>
      </c>
      <c r="AF213" s="15">
        <f>Outros!T32</f>
        <v>0</v>
      </c>
      <c r="AG213" s="15">
        <f>Outros!T33</f>
        <v>0</v>
      </c>
      <c r="AH213" s="15">
        <f>Outros!T34</f>
        <v>0</v>
      </c>
      <c r="AI213" s="15">
        <f>Outros!T35</f>
        <v>0</v>
      </c>
      <c r="AJ213" s="15">
        <f>Outros!T36</f>
        <v>0</v>
      </c>
      <c r="AK213" s="33">
        <f>Outros!T37</f>
        <v>0</v>
      </c>
      <c r="AL213" s="15">
        <f>Outros!T38</f>
        <v>0</v>
      </c>
      <c r="AM213" s="15">
        <f>Outros!T39</f>
        <v>0</v>
      </c>
      <c r="AN213" s="15">
        <f>Outros!T40</f>
        <v>0</v>
      </c>
      <c r="AO213" s="15">
        <f>Outros!T41</f>
        <v>0</v>
      </c>
      <c r="AP213" s="15">
        <f>Outros!T42</f>
        <v>0</v>
      </c>
      <c r="AQ213" s="33">
        <f>Outros!T43</f>
        <v>0</v>
      </c>
      <c r="AR213" s="15">
        <f>Outros!T44</f>
        <v>0</v>
      </c>
      <c r="AS213" s="15">
        <f>Outros!T45</f>
        <v>0</v>
      </c>
      <c r="AT213" s="15">
        <f>Outros!T46</f>
        <v>0</v>
      </c>
      <c r="AU213" s="15">
        <f>Outros!T47</f>
        <v>0</v>
      </c>
      <c r="AV213" s="15">
        <f>Outros!T48</f>
        <v>0</v>
      </c>
      <c r="AW213" s="15">
        <f>Outros!T49</f>
        <v>0</v>
      </c>
      <c r="AX213" s="15">
        <f>Outros!T50</f>
        <v>0</v>
      </c>
      <c r="AY213" s="15">
        <f>Outros!T51</f>
        <v>0</v>
      </c>
      <c r="AZ213" s="15">
        <f>Outros!T52</f>
        <v>0</v>
      </c>
      <c r="BA213" s="15">
        <f>Outros!T53</f>
        <v>0</v>
      </c>
      <c r="BB213" s="15">
        <f>Outros!T54</f>
        <v>0</v>
      </c>
      <c r="BC213" s="15">
        <f>Outros!T55</f>
        <v>0</v>
      </c>
      <c r="BD213" s="15">
        <f>Outros!T56</f>
        <v>0</v>
      </c>
      <c r="BF213" s="15">
        <f>SUMIFS(Produção!V:V,Produção!$A:$A,"&gt;="&amp;BF1,Produção!$A:$A,"&lt;="&amp;EOMONTH($BF1,0))</f>
        <v>0</v>
      </c>
      <c r="BG213" s="15">
        <f>SUMIFS(Produção!V:V,Produção!$A:$A,"&gt;="&amp;BG1,Produção!$A:$A,"&lt;="&amp;EOMONTH($BG1,0))</f>
        <v>0</v>
      </c>
      <c r="BH213" s="15">
        <f>SUMIFS(Produção!V:V,Produção!$A:$A,"&gt;="&amp;BH1,Produção!$A:$A,"&lt;="&amp;EOMONTH($BH1,0))</f>
        <v>0</v>
      </c>
      <c r="BI213" s="15">
        <f>SUMIFS(Produção!V:V,Produção!$A:$A,"&gt;="&amp;BI1,Produção!$A:$A,"&lt;="&amp;EOMONTH($BI1,0))</f>
        <v>0</v>
      </c>
      <c r="BJ213" s="15">
        <f>SUMIFS(Produção!V:V,Produção!$A:$A,"&gt;="&amp;BJ1,Produção!$A:$A,"&lt;="&amp;EOMONTH($BJ1,0))</f>
        <v>0</v>
      </c>
      <c r="BK213" s="15">
        <f>SUMIFS(Produção!V:V,Produção!$A:$A,"&gt;="&amp;BK1,Produção!$A:$A,"&lt;="&amp;EOMONTH($BK1,0))</f>
        <v>0</v>
      </c>
      <c r="BL213" s="15">
        <f>SUMIFS(Produção!V:V,Produção!$A:$A,"&gt;="&amp;BL1,Produção!$A:$A,"&lt;="&amp;EOMONTH($BL1,0))</f>
        <v>0</v>
      </c>
      <c r="BM213" s="15">
        <f>SUMIFS(Produção!V:V,Produção!$A:$A,"&gt;="&amp;BM1,Produção!$A:$A,"&lt;="&amp;EOMONTH($BM1,0))</f>
        <v>0</v>
      </c>
      <c r="BN213" s="15">
        <f>SUMIFS(Produção!V:V,Produção!$A:$A,"&gt;="&amp;BN1,Produção!$A:$A,"&lt;="&amp;EOMONTH($BN1,0))</f>
        <v>0</v>
      </c>
      <c r="BO213" s="15">
        <f>SUMIFS(Produção!V:V,Produção!$A:$A,"&gt;="&amp;BO1,Produção!$A:$A,"&lt;="&amp;EOMONTH($BO1,0))</f>
        <v>0</v>
      </c>
      <c r="BP213" s="15">
        <f>SUMIFS(Produção!V:V,Produção!$A:$A,"&gt;="&amp;BP1,Produção!$A:$A,"&lt;="&amp;EOMONTH($BP1,0))</f>
        <v>0</v>
      </c>
      <c r="BQ213" s="15">
        <f>SUMIFS(Produção!V:V,Produção!$A:$A,"&gt;="&amp;BQ1,Produção!$A:$A,"&lt;="&amp;EOMONTH($BQ1,0))</f>
        <v>0</v>
      </c>
    </row>
    <row r="214" spans="1:69" outlineLevel="1" x14ac:dyDescent="0.15">
      <c r="A214" s="12" t="s">
        <v>118</v>
      </c>
      <c r="B214" s="14" t="str">
        <f>OvoTotal!AB2</f>
        <v>AAA 1 001</v>
      </c>
      <c r="C214" s="15">
        <f>Outros!U3</f>
        <v>0</v>
      </c>
      <c r="D214" s="15">
        <f>Outros!U4</f>
        <v>0</v>
      </c>
      <c r="E214" s="15">
        <f>Outros!U5</f>
        <v>0</v>
      </c>
      <c r="F214" s="15">
        <f>Outros!U6</f>
        <v>0</v>
      </c>
      <c r="G214" s="15">
        <f>Outros!U7</f>
        <v>0</v>
      </c>
      <c r="H214" s="15">
        <f>Outros!U8</f>
        <v>0</v>
      </c>
      <c r="I214" s="15">
        <f>Outros!U9</f>
        <v>0</v>
      </c>
      <c r="J214" s="15">
        <f>Outros!U10</f>
        <v>0</v>
      </c>
      <c r="K214" s="15">
        <f>Outros!U11</f>
        <v>0</v>
      </c>
      <c r="L214" s="15">
        <f>Outros!U12</f>
        <v>0</v>
      </c>
      <c r="M214" s="15">
        <f>Outros!U13</f>
        <v>0</v>
      </c>
      <c r="N214" s="15">
        <f>Outros!U14</f>
        <v>0</v>
      </c>
      <c r="O214" s="15">
        <f>Outros!U15</f>
        <v>0</v>
      </c>
      <c r="P214" s="15">
        <f>Outros!U16</f>
        <v>0</v>
      </c>
      <c r="Q214" s="15">
        <f>Outros!U17</f>
        <v>0</v>
      </c>
      <c r="R214" s="15">
        <f>Outros!U18</f>
        <v>0</v>
      </c>
      <c r="S214" s="15">
        <f>Outros!U19</f>
        <v>0</v>
      </c>
      <c r="T214" s="15">
        <f>Outros!U20</f>
        <v>0</v>
      </c>
      <c r="U214" s="15">
        <f>Outros!U21</f>
        <v>0</v>
      </c>
      <c r="V214" s="15">
        <f>Outros!U22</f>
        <v>0</v>
      </c>
      <c r="W214" s="15">
        <f>Outros!U23</f>
        <v>0</v>
      </c>
      <c r="X214" s="15">
        <f>Outros!U24</f>
        <v>0</v>
      </c>
      <c r="Y214" s="15">
        <f>Outros!U25</f>
        <v>0</v>
      </c>
      <c r="Z214" s="15">
        <f>Outros!U26</f>
        <v>0</v>
      </c>
      <c r="AA214" s="15">
        <f>Outros!U27</f>
        <v>0</v>
      </c>
      <c r="AB214" s="15">
        <f>Outros!U28</f>
        <v>0</v>
      </c>
      <c r="AC214" s="15">
        <f>Outros!U29</f>
        <v>0</v>
      </c>
      <c r="AD214" s="15">
        <f>Outros!U30</f>
        <v>0</v>
      </c>
      <c r="AE214" s="15">
        <f>Outros!U31</f>
        <v>0</v>
      </c>
      <c r="AF214" s="15">
        <f>Outros!U32</f>
        <v>0</v>
      </c>
      <c r="AG214" s="15">
        <f>Outros!U33</f>
        <v>0</v>
      </c>
      <c r="AH214" s="15">
        <f>Outros!U34</f>
        <v>0</v>
      </c>
      <c r="AI214" s="15">
        <f>Outros!U35</f>
        <v>0</v>
      </c>
      <c r="AJ214" s="15">
        <f>Outros!U36</f>
        <v>0</v>
      </c>
      <c r="AK214" s="33">
        <f>Outros!U37</f>
        <v>0</v>
      </c>
      <c r="AL214" s="15">
        <f>Outros!U38</f>
        <v>0</v>
      </c>
      <c r="AM214" s="15">
        <f>Outros!U39</f>
        <v>0</v>
      </c>
      <c r="AN214" s="15">
        <f>Outros!U40</f>
        <v>0</v>
      </c>
      <c r="AO214" s="15">
        <f>Outros!U41</f>
        <v>0</v>
      </c>
      <c r="AP214" s="15">
        <f>Outros!U42</f>
        <v>0</v>
      </c>
      <c r="AQ214" s="33">
        <f>Outros!U43</f>
        <v>0</v>
      </c>
      <c r="AR214" s="15">
        <f>Outros!U44</f>
        <v>0</v>
      </c>
      <c r="AS214" s="15">
        <f>Outros!U45</f>
        <v>0</v>
      </c>
      <c r="AT214" s="15">
        <f>Outros!U46</f>
        <v>0</v>
      </c>
      <c r="AU214" s="15">
        <f>Outros!U47</f>
        <v>0</v>
      </c>
      <c r="AV214" s="15">
        <f>Outros!U48</f>
        <v>0</v>
      </c>
      <c r="AW214" s="15">
        <f>Outros!U49</f>
        <v>0</v>
      </c>
      <c r="AX214" s="15">
        <f>Outros!U50</f>
        <v>0</v>
      </c>
      <c r="AY214" s="15">
        <f>Outros!U51</f>
        <v>0</v>
      </c>
      <c r="AZ214" s="15">
        <f>Outros!U52</f>
        <v>0</v>
      </c>
      <c r="BA214" s="15">
        <f>Outros!U53</f>
        <v>0</v>
      </c>
      <c r="BB214" s="15">
        <f>Outros!U54</f>
        <v>0</v>
      </c>
      <c r="BC214" s="15">
        <f>Outros!U55</f>
        <v>0</v>
      </c>
      <c r="BD214" s="15">
        <f>Outros!U56</f>
        <v>0</v>
      </c>
      <c r="BF214" s="15">
        <f>SUMIFS(Produção!W:W,Produção!$A:$A,"&gt;="&amp;BF1,Produção!$A:$A,"&lt;="&amp;EOMONTH($BF1,0))</f>
        <v>0</v>
      </c>
      <c r="BG214" s="15">
        <f>SUMIFS(Produção!W:W,Produção!$A:$A,"&gt;="&amp;BG1,Produção!$A:$A,"&lt;="&amp;EOMONTH($BG1,0))</f>
        <v>0</v>
      </c>
      <c r="BH214" s="15">
        <f>SUMIFS(Produção!W:W,Produção!$A:$A,"&gt;="&amp;BH1,Produção!$A:$A,"&lt;="&amp;EOMONTH($BH1,0))</f>
        <v>0</v>
      </c>
      <c r="BI214" s="15">
        <f>SUMIFS(Produção!W:W,Produção!$A:$A,"&gt;="&amp;BI1,Produção!$A:$A,"&lt;="&amp;EOMONTH($BI1,0))</f>
        <v>0</v>
      </c>
      <c r="BJ214" s="15">
        <f>SUMIFS(Produção!W:W,Produção!$A:$A,"&gt;="&amp;BJ1,Produção!$A:$A,"&lt;="&amp;EOMONTH($BJ1,0))</f>
        <v>0</v>
      </c>
      <c r="BK214" s="15">
        <f>SUMIFS(Produção!W:W,Produção!$A:$A,"&gt;="&amp;BK1,Produção!$A:$A,"&lt;="&amp;EOMONTH($BK1,0))</f>
        <v>0</v>
      </c>
      <c r="BL214" s="15">
        <f>SUMIFS(Produção!W:W,Produção!$A:$A,"&gt;="&amp;BL1,Produção!$A:$A,"&lt;="&amp;EOMONTH($BL1,0))</f>
        <v>0</v>
      </c>
      <c r="BM214" s="15">
        <f>SUMIFS(Produção!W:W,Produção!$A:$A,"&gt;="&amp;BM1,Produção!$A:$A,"&lt;="&amp;EOMONTH($BM1,0))</f>
        <v>0</v>
      </c>
      <c r="BN214" s="15">
        <f>SUMIFS(Produção!W:W,Produção!$A:$A,"&gt;="&amp;BN1,Produção!$A:$A,"&lt;="&amp;EOMONTH($BN1,0))</f>
        <v>0</v>
      </c>
      <c r="BO214" s="15">
        <f>SUMIFS(Produção!W:W,Produção!$A:$A,"&gt;="&amp;BO1,Produção!$A:$A,"&lt;="&amp;EOMONTH($BO1,0))</f>
        <v>0</v>
      </c>
      <c r="BP214" s="15">
        <f>SUMIFS(Produção!W:W,Produção!$A:$A,"&gt;="&amp;BP1,Produção!$A:$A,"&lt;="&amp;EOMONTH($BP1,0))</f>
        <v>0</v>
      </c>
      <c r="BQ214" s="15">
        <f>SUMIFS(Produção!W:W,Produção!$A:$A,"&gt;="&amp;BQ1,Produção!$A:$A,"&lt;="&amp;EOMONTH($BQ1,0))</f>
        <v>0</v>
      </c>
    </row>
    <row r="215" spans="1:69" outlineLevel="1" x14ac:dyDescent="0.15">
      <c r="A215" s="12" t="s">
        <v>118</v>
      </c>
      <c r="B215" s="14" t="str">
        <f>OvoTotal!AC2</f>
        <v>AAA 1 001</v>
      </c>
      <c r="C215" s="15">
        <f>Outros!V3</f>
        <v>0</v>
      </c>
      <c r="D215" s="15">
        <f>Outros!V4</f>
        <v>0</v>
      </c>
      <c r="E215" s="15">
        <f>Outros!V5</f>
        <v>0</v>
      </c>
      <c r="F215" s="15">
        <f>Outros!V6</f>
        <v>0</v>
      </c>
      <c r="G215" s="15">
        <f>Outros!V7</f>
        <v>0</v>
      </c>
      <c r="H215" s="15">
        <f>Outros!V8</f>
        <v>0</v>
      </c>
      <c r="I215" s="15">
        <f>Outros!V9</f>
        <v>0</v>
      </c>
      <c r="J215" s="15">
        <f>Outros!V10</f>
        <v>0</v>
      </c>
      <c r="K215" s="15">
        <f>Outros!V11</f>
        <v>0</v>
      </c>
      <c r="L215" s="15">
        <f>Outros!V12</f>
        <v>0</v>
      </c>
      <c r="M215" s="15">
        <f>Outros!V13</f>
        <v>0</v>
      </c>
      <c r="N215" s="15">
        <f>Outros!V14</f>
        <v>0</v>
      </c>
      <c r="O215" s="15">
        <f>Outros!V15</f>
        <v>0</v>
      </c>
      <c r="P215" s="15">
        <f>Outros!V16</f>
        <v>0</v>
      </c>
      <c r="Q215" s="15">
        <f>Outros!V17</f>
        <v>0</v>
      </c>
      <c r="R215" s="15">
        <f>Outros!V18</f>
        <v>0</v>
      </c>
      <c r="S215" s="15">
        <f>Outros!V19</f>
        <v>0</v>
      </c>
      <c r="T215" s="15">
        <f>Outros!V20</f>
        <v>0</v>
      </c>
      <c r="U215" s="15">
        <f>Outros!V21</f>
        <v>0</v>
      </c>
      <c r="V215" s="15">
        <f>Outros!V22</f>
        <v>0</v>
      </c>
      <c r="W215" s="15">
        <f>Outros!V23</f>
        <v>0</v>
      </c>
      <c r="X215" s="15">
        <f>Outros!V24</f>
        <v>0</v>
      </c>
      <c r="Y215" s="15">
        <f>Outros!V25</f>
        <v>0</v>
      </c>
      <c r="Z215" s="15">
        <f>Outros!V26</f>
        <v>0</v>
      </c>
      <c r="AA215" s="15">
        <f>Outros!V27</f>
        <v>0</v>
      </c>
      <c r="AB215" s="15">
        <f>Outros!V28</f>
        <v>0</v>
      </c>
      <c r="AC215" s="15">
        <f>Outros!V29</f>
        <v>0</v>
      </c>
      <c r="AD215" s="15">
        <f>Outros!V30</f>
        <v>0</v>
      </c>
      <c r="AE215" s="15">
        <f>Outros!V31</f>
        <v>0</v>
      </c>
      <c r="AF215" s="15">
        <f>Outros!V32</f>
        <v>0</v>
      </c>
      <c r="AG215" s="15">
        <f>Outros!V33</f>
        <v>0</v>
      </c>
      <c r="AH215" s="15">
        <f>Outros!V34</f>
        <v>0</v>
      </c>
      <c r="AI215" s="15">
        <f>Outros!V35</f>
        <v>0</v>
      </c>
      <c r="AJ215" s="15">
        <f>Outros!V36</f>
        <v>0</v>
      </c>
      <c r="AK215" s="33">
        <f>Outros!V37</f>
        <v>0</v>
      </c>
      <c r="AL215" s="15">
        <f>Outros!V38</f>
        <v>0</v>
      </c>
      <c r="AM215" s="15">
        <f>Outros!V39</f>
        <v>0</v>
      </c>
      <c r="AN215" s="15">
        <f>Outros!V40</f>
        <v>0</v>
      </c>
      <c r="AO215" s="15">
        <f>Outros!V41</f>
        <v>0</v>
      </c>
      <c r="AP215" s="15">
        <f>Outros!V42</f>
        <v>0</v>
      </c>
      <c r="AQ215" s="33">
        <f>Outros!V43</f>
        <v>0</v>
      </c>
      <c r="AR215" s="15">
        <f>Outros!V44</f>
        <v>0</v>
      </c>
      <c r="AS215" s="15">
        <f>Outros!V45</f>
        <v>0</v>
      </c>
      <c r="AT215" s="15">
        <f>Outros!V46</f>
        <v>0</v>
      </c>
      <c r="AU215" s="15">
        <f>Outros!V47</f>
        <v>0</v>
      </c>
      <c r="AV215" s="15">
        <f>Outros!V48</f>
        <v>0</v>
      </c>
      <c r="AW215" s="15">
        <f>Outros!V49</f>
        <v>0</v>
      </c>
      <c r="AX215" s="15">
        <f>Outros!V50</f>
        <v>0</v>
      </c>
      <c r="AY215" s="15">
        <f>Outros!V51</f>
        <v>0</v>
      </c>
      <c r="AZ215" s="15">
        <f>Outros!V52</f>
        <v>0</v>
      </c>
      <c r="BA215" s="15">
        <f>Outros!V53</f>
        <v>0</v>
      </c>
      <c r="BB215" s="15">
        <f>Outros!V54</f>
        <v>0</v>
      </c>
      <c r="BC215" s="15">
        <f>Outros!V55</f>
        <v>0</v>
      </c>
      <c r="BD215" s="15">
        <f>Outros!V56</f>
        <v>0</v>
      </c>
      <c r="BF215" s="15">
        <f>SUMIFS(Produção!X:X,Produção!$A:$A,"&gt;="&amp;BF1,Produção!$A:$A,"&lt;="&amp;EOMONTH($BF1,0))</f>
        <v>0</v>
      </c>
      <c r="BG215" s="15">
        <f>SUMIFS(Produção!X:X,Produção!$A:$A,"&gt;="&amp;BG1,Produção!$A:$A,"&lt;="&amp;EOMONTH($BG1,0))</f>
        <v>0</v>
      </c>
      <c r="BH215" s="15">
        <f>SUMIFS(Produção!X:X,Produção!$A:$A,"&gt;="&amp;BH1,Produção!$A:$A,"&lt;="&amp;EOMONTH($BH1,0))</f>
        <v>0</v>
      </c>
      <c r="BI215" s="15">
        <f>SUMIFS(Produção!X:X,Produção!$A:$A,"&gt;="&amp;BI1,Produção!$A:$A,"&lt;="&amp;EOMONTH($BI1,0))</f>
        <v>0</v>
      </c>
      <c r="BJ215" s="15">
        <f>SUMIFS(Produção!X:X,Produção!$A:$A,"&gt;="&amp;BJ1,Produção!$A:$A,"&lt;="&amp;EOMONTH($BJ1,0))</f>
        <v>0</v>
      </c>
      <c r="BK215" s="15">
        <f>SUMIFS(Produção!X:X,Produção!$A:$A,"&gt;="&amp;BK1,Produção!$A:$A,"&lt;="&amp;EOMONTH($BK1,0))</f>
        <v>0</v>
      </c>
      <c r="BL215" s="15">
        <f>SUMIFS(Produção!X:X,Produção!$A:$A,"&gt;="&amp;BL1,Produção!$A:$A,"&lt;="&amp;EOMONTH($BL1,0))</f>
        <v>0</v>
      </c>
      <c r="BM215" s="15">
        <f>SUMIFS(Produção!X:X,Produção!$A:$A,"&gt;="&amp;BM1,Produção!$A:$A,"&lt;="&amp;EOMONTH($BM1,0))</f>
        <v>0</v>
      </c>
      <c r="BN215" s="15">
        <f>SUMIFS(Produção!X:X,Produção!$A:$A,"&gt;="&amp;BN1,Produção!$A:$A,"&lt;="&amp;EOMONTH($BN1,0))</f>
        <v>0</v>
      </c>
      <c r="BO215" s="15">
        <f>SUMIFS(Produção!X:X,Produção!$A:$A,"&gt;="&amp;BO1,Produção!$A:$A,"&lt;="&amp;EOMONTH($BO1,0))</f>
        <v>0</v>
      </c>
      <c r="BP215" s="15">
        <f>SUMIFS(Produção!X:X,Produção!$A:$A,"&gt;="&amp;BP1,Produção!$A:$A,"&lt;="&amp;EOMONTH($BP1,0))</f>
        <v>0</v>
      </c>
      <c r="BQ215" s="15">
        <f>SUMIFS(Produção!X:X,Produção!$A:$A,"&gt;="&amp;BQ1,Produção!$A:$A,"&lt;="&amp;EOMONTH($BQ1,0))</f>
        <v>0</v>
      </c>
    </row>
    <row r="216" spans="1:69" outlineLevel="1" x14ac:dyDescent="0.15">
      <c r="A216" s="12" t="s">
        <v>118</v>
      </c>
      <c r="B216" s="14" t="str">
        <f>OvoTotal!AD2</f>
        <v>AAA 1 001</v>
      </c>
      <c r="C216" s="15">
        <f>Outros!W3</f>
        <v>0</v>
      </c>
      <c r="D216" s="15">
        <f>Outros!W4</f>
        <v>0</v>
      </c>
      <c r="E216" s="15">
        <f>Outros!W5</f>
        <v>0</v>
      </c>
      <c r="F216" s="15">
        <f>Outros!W6</f>
        <v>0</v>
      </c>
      <c r="G216" s="15">
        <f>Outros!W7</f>
        <v>0</v>
      </c>
      <c r="H216" s="15">
        <f>Outros!W8</f>
        <v>0</v>
      </c>
      <c r="I216" s="15">
        <f>Outros!W9</f>
        <v>0</v>
      </c>
      <c r="J216" s="15">
        <f>Outros!W10</f>
        <v>0</v>
      </c>
      <c r="K216" s="15">
        <f>Outros!W11</f>
        <v>0</v>
      </c>
      <c r="L216" s="15">
        <f>Outros!W12</f>
        <v>0</v>
      </c>
      <c r="M216" s="15">
        <f>Outros!W13</f>
        <v>0</v>
      </c>
      <c r="N216" s="15">
        <f>Outros!W14</f>
        <v>0</v>
      </c>
      <c r="O216" s="15">
        <f>Outros!W15</f>
        <v>0</v>
      </c>
      <c r="P216" s="15">
        <f>Outros!W16</f>
        <v>0</v>
      </c>
      <c r="Q216" s="15">
        <f>Outros!W17</f>
        <v>0</v>
      </c>
      <c r="R216" s="15">
        <f>Outros!W18</f>
        <v>0</v>
      </c>
      <c r="S216" s="15">
        <f>Outros!W19</f>
        <v>0</v>
      </c>
      <c r="T216" s="15">
        <f>Outros!W20</f>
        <v>0</v>
      </c>
      <c r="U216" s="15">
        <f>Outros!W21</f>
        <v>0</v>
      </c>
      <c r="V216" s="15">
        <f>Outros!W22</f>
        <v>0</v>
      </c>
      <c r="W216" s="15">
        <f>Outros!W23</f>
        <v>0</v>
      </c>
      <c r="X216" s="15">
        <f>Outros!W24</f>
        <v>0</v>
      </c>
      <c r="Y216" s="15">
        <f>Outros!W25</f>
        <v>0</v>
      </c>
      <c r="Z216" s="15">
        <f>Outros!W26</f>
        <v>0</v>
      </c>
      <c r="AA216" s="15">
        <f>Outros!W27</f>
        <v>0</v>
      </c>
      <c r="AB216" s="15">
        <f>Outros!W28</f>
        <v>0</v>
      </c>
      <c r="AC216" s="15">
        <f>Outros!W29</f>
        <v>0</v>
      </c>
      <c r="AD216" s="15">
        <f>Outros!W30</f>
        <v>0</v>
      </c>
      <c r="AE216" s="15">
        <f>Outros!W31</f>
        <v>0</v>
      </c>
      <c r="AF216" s="15">
        <f>Outros!W32</f>
        <v>0</v>
      </c>
      <c r="AG216" s="15">
        <f>Outros!W33</f>
        <v>0</v>
      </c>
      <c r="AH216" s="15">
        <f>Outros!W34</f>
        <v>0</v>
      </c>
      <c r="AI216" s="15">
        <f>Outros!W35</f>
        <v>0</v>
      </c>
      <c r="AJ216" s="15">
        <f>Outros!W36</f>
        <v>0</v>
      </c>
      <c r="AK216" s="33">
        <f>Outros!W37</f>
        <v>0</v>
      </c>
      <c r="AL216" s="15">
        <f>Outros!W38</f>
        <v>0</v>
      </c>
      <c r="AM216" s="15">
        <f>Outros!W39</f>
        <v>0</v>
      </c>
      <c r="AN216" s="15">
        <f>Outros!W40</f>
        <v>0</v>
      </c>
      <c r="AO216" s="15">
        <f>Outros!W41</f>
        <v>0</v>
      </c>
      <c r="AP216" s="15">
        <f>Outros!W42</f>
        <v>0</v>
      </c>
      <c r="AQ216" s="33">
        <f>Outros!W43</f>
        <v>0</v>
      </c>
      <c r="AR216" s="15">
        <f>Outros!W44</f>
        <v>0</v>
      </c>
      <c r="AS216" s="15">
        <f>Outros!W45</f>
        <v>0</v>
      </c>
      <c r="AT216" s="15">
        <f>Outros!W46</f>
        <v>0</v>
      </c>
      <c r="AU216" s="15">
        <f>Outros!W47</f>
        <v>0</v>
      </c>
      <c r="AV216" s="15">
        <f>Outros!W48</f>
        <v>0</v>
      </c>
      <c r="AW216" s="15">
        <f>Outros!W49</f>
        <v>0</v>
      </c>
      <c r="AX216" s="15">
        <f>Outros!W50</f>
        <v>0</v>
      </c>
      <c r="AY216" s="15">
        <f>Outros!W51</f>
        <v>0</v>
      </c>
      <c r="AZ216" s="15">
        <f>Outros!W52</f>
        <v>0</v>
      </c>
      <c r="BA216" s="15">
        <f>Outros!W53</f>
        <v>0</v>
      </c>
      <c r="BB216" s="15">
        <f>Outros!W54</f>
        <v>0</v>
      </c>
      <c r="BC216" s="15">
        <f>Outros!W55</f>
        <v>0</v>
      </c>
      <c r="BD216" s="15">
        <f>Outros!W56</f>
        <v>0</v>
      </c>
      <c r="BF216" s="15">
        <f>SUMIFS(Produção!Y:Y,Produção!$A:$A,"&gt;="&amp;BF1,Produção!$A:$A,"&lt;="&amp;EOMONTH($BF1,0))</f>
        <v>0</v>
      </c>
      <c r="BG216" s="15">
        <f>SUMIFS(Produção!Y:Y,Produção!$A:$A,"&gt;="&amp;BG1,Produção!$A:$A,"&lt;="&amp;EOMONTH($BG1,0))</f>
        <v>0</v>
      </c>
      <c r="BH216" s="15">
        <f>SUMIFS(Produção!Y:Y,Produção!$A:$A,"&gt;="&amp;BH1,Produção!$A:$A,"&lt;="&amp;EOMONTH($BH1,0))</f>
        <v>0</v>
      </c>
      <c r="BI216" s="15">
        <f>SUMIFS(Produção!Y:Y,Produção!$A:$A,"&gt;="&amp;BI1,Produção!$A:$A,"&lt;="&amp;EOMONTH($BI1,0))</f>
        <v>0</v>
      </c>
      <c r="BJ216" s="15">
        <f>SUMIFS(Produção!Y:Y,Produção!$A:$A,"&gt;="&amp;BJ1,Produção!$A:$A,"&lt;="&amp;EOMONTH($BJ1,0))</f>
        <v>0</v>
      </c>
      <c r="BK216" s="15">
        <f>SUMIFS(Produção!Y:Y,Produção!$A:$A,"&gt;="&amp;BK1,Produção!$A:$A,"&lt;="&amp;EOMONTH($BK1,0))</f>
        <v>0</v>
      </c>
      <c r="BL216" s="15">
        <f>SUMIFS(Produção!Y:Y,Produção!$A:$A,"&gt;="&amp;BL1,Produção!$A:$A,"&lt;="&amp;EOMONTH($BL1,0))</f>
        <v>0</v>
      </c>
      <c r="BM216" s="15">
        <f>SUMIFS(Produção!Y:Y,Produção!$A:$A,"&gt;="&amp;BM1,Produção!$A:$A,"&lt;="&amp;EOMONTH($BM1,0))</f>
        <v>0</v>
      </c>
      <c r="BN216" s="15">
        <f>SUMIFS(Produção!Y:Y,Produção!$A:$A,"&gt;="&amp;BN1,Produção!$A:$A,"&lt;="&amp;EOMONTH($BN1,0))</f>
        <v>0</v>
      </c>
      <c r="BO216" s="15">
        <f>SUMIFS(Produção!Y:Y,Produção!$A:$A,"&gt;="&amp;BO1,Produção!$A:$A,"&lt;="&amp;EOMONTH($BO1,0))</f>
        <v>0</v>
      </c>
      <c r="BP216" s="15">
        <f>SUMIFS(Produção!Y:Y,Produção!$A:$A,"&gt;="&amp;BP1,Produção!$A:$A,"&lt;="&amp;EOMONTH($BP1,0))</f>
        <v>0</v>
      </c>
      <c r="BQ216" s="15">
        <f>SUMIFS(Produção!Y:Y,Produção!$A:$A,"&gt;="&amp;BQ1,Produção!$A:$A,"&lt;="&amp;EOMONTH($BQ1,0))</f>
        <v>0</v>
      </c>
    </row>
    <row r="217" spans="1:69" outlineLevel="1" x14ac:dyDescent="0.15">
      <c r="A217" s="12" t="s">
        <v>118</v>
      </c>
      <c r="B217" s="14" t="str">
        <f>OvoTotal!AE2</f>
        <v>AAA 1 001</v>
      </c>
      <c r="C217" s="15">
        <f>Outros!X3</f>
        <v>0</v>
      </c>
      <c r="D217" s="15">
        <f>Outros!X4</f>
        <v>0</v>
      </c>
      <c r="E217" s="15">
        <f>Outros!X5</f>
        <v>0</v>
      </c>
      <c r="F217" s="15">
        <f>Outros!X6</f>
        <v>0</v>
      </c>
      <c r="G217" s="15">
        <f>Outros!X7</f>
        <v>0</v>
      </c>
      <c r="H217" s="15">
        <f>Outros!X8</f>
        <v>0</v>
      </c>
      <c r="I217" s="15">
        <f>Outros!X9</f>
        <v>0</v>
      </c>
      <c r="J217" s="15">
        <f>Outros!X10</f>
        <v>0</v>
      </c>
      <c r="K217" s="15">
        <f>Outros!X11</f>
        <v>0</v>
      </c>
      <c r="L217" s="15">
        <f>Outros!X12</f>
        <v>0</v>
      </c>
      <c r="M217" s="15">
        <f>Outros!X13</f>
        <v>0</v>
      </c>
      <c r="N217" s="15">
        <f>Outros!X14</f>
        <v>0</v>
      </c>
      <c r="O217" s="15">
        <f>Outros!X15</f>
        <v>0</v>
      </c>
      <c r="P217" s="15">
        <f>Outros!X16</f>
        <v>0</v>
      </c>
      <c r="Q217" s="15">
        <f>Outros!X17</f>
        <v>0</v>
      </c>
      <c r="R217" s="15">
        <f>Outros!X18</f>
        <v>0</v>
      </c>
      <c r="S217" s="15">
        <f>Outros!X19</f>
        <v>0</v>
      </c>
      <c r="T217" s="15">
        <f>Outros!X20</f>
        <v>0</v>
      </c>
      <c r="U217" s="15">
        <f>Outros!X21</f>
        <v>0</v>
      </c>
      <c r="V217" s="15">
        <f>Outros!X22</f>
        <v>0</v>
      </c>
      <c r="W217" s="15">
        <f>Outros!X23</f>
        <v>0</v>
      </c>
      <c r="X217" s="15">
        <f>Outros!X24</f>
        <v>0</v>
      </c>
      <c r="Y217" s="15">
        <f>Outros!X25</f>
        <v>0</v>
      </c>
      <c r="Z217" s="15">
        <f>Outros!X26</f>
        <v>0</v>
      </c>
      <c r="AA217" s="15">
        <f>Outros!X27</f>
        <v>0</v>
      </c>
      <c r="AB217" s="15">
        <f>Outros!X28</f>
        <v>0</v>
      </c>
      <c r="AC217" s="15">
        <f>Outros!X29</f>
        <v>0</v>
      </c>
      <c r="AD217" s="15">
        <f>Outros!X30</f>
        <v>0</v>
      </c>
      <c r="AE217" s="15">
        <f>Outros!X31</f>
        <v>0</v>
      </c>
      <c r="AF217" s="15">
        <f>Outros!X32</f>
        <v>0</v>
      </c>
      <c r="AG217" s="15">
        <f>Outros!X33</f>
        <v>0</v>
      </c>
      <c r="AH217" s="15">
        <f>Outros!X34</f>
        <v>0</v>
      </c>
      <c r="AI217" s="15">
        <f>Outros!X35</f>
        <v>0</v>
      </c>
      <c r="AJ217" s="15">
        <f>Outros!X36</f>
        <v>0</v>
      </c>
      <c r="AK217" s="33">
        <f>Outros!X37</f>
        <v>0</v>
      </c>
      <c r="AL217" s="15">
        <f>Outros!X38</f>
        <v>0</v>
      </c>
      <c r="AM217" s="15">
        <f>Outros!X39</f>
        <v>0</v>
      </c>
      <c r="AN217" s="15">
        <f>Outros!X40</f>
        <v>0</v>
      </c>
      <c r="AO217" s="15">
        <f>Outros!X41</f>
        <v>0</v>
      </c>
      <c r="AP217" s="15">
        <f>Outros!X42</f>
        <v>0</v>
      </c>
      <c r="AQ217" s="33">
        <f>Outros!X43</f>
        <v>0</v>
      </c>
      <c r="AR217" s="15">
        <f>Outros!X44</f>
        <v>0</v>
      </c>
      <c r="AS217" s="15">
        <f>Outros!X45</f>
        <v>0</v>
      </c>
      <c r="AT217" s="15">
        <f>Outros!X46</f>
        <v>0</v>
      </c>
      <c r="AU217" s="15">
        <f>Outros!X47</f>
        <v>0</v>
      </c>
      <c r="AV217" s="15">
        <f>Outros!X48</f>
        <v>0</v>
      </c>
      <c r="AW217" s="15">
        <f>Outros!X49</f>
        <v>0</v>
      </c>
      <c r="AX217" s="15">
        <f>Outros!X50</f>
        <v>0</v>
      </c>
      <c r="AY217" s="15">
        <f>Outros!X51</f>
        <v>0</v>
      </c>
      <c r="AZ217" s="15">
        <f>Outros!X52</f>
        <v>0</v>
      </c>
      <c r="BA217" s="15">
        <f>Outros!X53</f>
        <v>0</v>
      </c>
      <c r="BB217" s="15">
        <f>Outros!X54</f>
        <v>0</v>
      </c>
      <c r="BC217" s="15">
        <f>Outros!X55</f>
        <v>0</v>
      </c>
      <c r="BD217" s="15">
        <f>Outros!X56</f>
        <v>0</v>
      </c>
      <c r="BF217" s="15">
        <f>SUMIFS(Produção!Z:Z,Produção!$A:$A,"&gt;="&amp;BF1,Produção!$A:$A,"&lt;="&amp;EOMONTH($BF1,0))</f>
        <v>0</v>
      </c>
      <c r="BG217" s="15">
        <f>SUMIFS(Produção!Z:Z,Produção!$A:$A,"&gt;="&amp;BG1,Produção!$A:$A,"&lt;="&amp;EOMONTH($BG1,0))</f>
        <v>0</v>
      </c>
      <c r="BH217" s="15">
        <f>SUMIFS(Produção!Z:Z,Produção!$A:$A,"&gt;="&amp;BH1,Produção!$A:$A,"&lt;="&amp;EOMONTH($BH1,0))</f>
        <v>0</v>
      </c>
      <c r="BI217" s="15">
        <f>SUMIFS(Produção!Z:Z,Produção!$A:$A,"&gt;="&amp;BI1,Produção!$A:$A,"&lt;="&amp;EOMONTH($BI1,0))</f>
        <v>0</v>
      </c>
      <c r="BJ217" s="15">
        <f>SUMIFS(Produção!Z:Z,Produção!$A:$A,"&gt;="&amp;BJ1,Produção!$A:$A,"&lt;="&amp;EOMONTH($BJ1,0))</f>
        <v>0</v>
      </c>
      <c r="BK217" s="15">
        <f>SUMIFS(Produção!Z:Z,Produção!$A:$A,"&gt;="&amp;BK1,Produção!$A:$A,"&lt;="&amp;EOMONTH($BK1,0))</f>
        <v>0</v>
      </c>
      <c r="BL217" s="15">
        <f>SUMIFS(Produção!Z:Z,Produção!$A:$A,"&gt;="&amp;BL1,Produção!$A:$A,"&lt;="&amp;EOMONTH($BL1,0))</f>
        <v>0</v>
      </c>
      <c r="BM217" s="15">
        <f>SUMIFS(Produção!Z:Z,Produção!$A:$A,"&gt;="&amp;BM1,Produção!$A:$A,"&lt;="&amp;EOMONTH($BM1,0))</f>
        <v>0</v>
      </c>
      <c r="BN217" s="15">
        <f>SUMIFS(Produção!Z:Z,Produção!$A:$A,"&gt;="&amp;BN1,Produção!$A:$A,"&lt;="&amp;EOMONTH($BN1,0))</f>
        <v>0</v>
      </c>
      <c r="BO217" s="15">
        <f>SUMIFS(Produção!Z:Z,Produção!$A:$A,"&gt;="&amp;BO1,Produção!$A:$A,"&lt;="&amp;EOMONTH($BO1,0))</f>
        <v>0</v>
      </c>
      <c r="BP217" s="15">
        <f>SUMIFS(Produção!Z:Z,Produção!$A:$A,"&gt;="&amp;BP1,Produção!$A:$A,"&lt;="&amp;EOMONTH($BP1,0))</f>
        <v>0</v>
      </c>
      <c r="BQ217" s="15">
        <f>SUMIFS(Produção!Z:Z,Produção!$A:$A,"&gt;="&amp;BQ1,Produção!$A:$A,"&lt;="&amp;EOMONTH($BQ1,0))</f>
        <v>0</v>
      </c>
    </row>
    <row r="218" spans="1:69" outlineLevel="1" x14ac:dyDescent="0.15">
      <c r="A218" s="12" t="s">
        <v>118</v>
      </c>
      <c r="B218" s="14" t="str">
        <f>OvoTotal!AF2</f>
        <v>AAA 1 001</v>
      </c>
      <c r="C218" s="15">
        <f>Outros!Y3</f>
        <v>0</v>
      </c>
      <c r="D218" s="15">
        <f>Outros!Y4</f>
        <v>0</v>
      </c>
      <c r="E218" s="15">
        <f>Outros!Y5</f>
        <v>0</v>
      </c>
      <c r="F218" s="15">
        <f>Outros!Y6</f>
        <v>0</v>
      </c>
      <c r="G218" s="15">
        <f>Outros!Y7</f>
        <v>0</v>
      </c>
      <c r="H218" s="15">
        <f>Outros!Y8</f>
        <v>0</v>
      </c>
      <c r="I218" s="15">
        <f>Outros!Y9</f>
        <v>0</v>
      </c>
      <c r="J218" s="15">
        <f>Outros!Y10</f>
        <v>0</v>
      </c>
      <c r="K218" s="15">
        <f>Outros!Y11</f>
        <v>0</v>
      </c>
      <c r="L218" s="15">
        <f>Outros!Y12</f>
        <v>0</v>
      </c>
      <c r="M218" s="15">
        <f>Outros!Y13</f>
        <v>0</v>
      </c>
      <c r="N218" s="15">
        <f>Outros!Y14</f>
        <v>0</v>
      </c>
      <c r="O218" s="15">
        <f>Outros!Y15</f>
        <v>0</v>
      </c>
      <c r="P218" s="15">
        <f>Outros!Y16</f>
        <v>0</v>
      </c>
      <c r="Q218" s="15">
        <f>Outros!Y17</f>
        <v>0</v>
      </c>
      <c r="R218" s="15">
        <f>Outros!Y18</f>
        <v>0</v>
      </c>
      <c r="S218" s="15">
        <f>Outros!Y19</f>
        <v>0</v>
      </c>
      <c r="T218" s="15">
        <f>Outros!Y20</f>
        <v>0</v>
      </c>
      <c r="U218" s="15">
        <f>Outros!Y21</f>
        <v>0</v>
      </c>
      <c r="V218" s="15">
        <f>Outros!Y22</f>
        <v>0</v>
      </c>
      <c r="W218" s="15">
        <f>Outros!Y23</f>
        <v>0</v>
      </c>
      <c r="X218" s="15">
        <f>Outros!Y24</f>
        <v>0</v>
      </c>
      <c r="Y218" s="15">
        <f>Outros!Y25</f>
        <v>0</v>
      </c>
      <c r="Z218" s="15">
        <f>Outros!Y26</f>
        <v>0</v>
      </c>
      <c r="AA218" s="15">
        <f>Outros!Y27</f>
        <v>0</v>
      </c>
      <c r="AB218" s="15">
        <f>Outros!Y28</f>
        <v>0</v>
      </c>
      <c r="AC218" s="15">
        <f>Outros!Y29</f>
        <v>0</v>
      </c>
      <c r="AD218" s="15">
        <f>Outros!Y30</f>
        <v>0</v>
      </c>
      <c r="AE218" s="15">
        <f>Outros!Y31</f>
        <v>0</v>
      </c>
      <c r="AF218" s="15">
        <f>Outros!Y32</f>
        <v>0</v>
      </c>
      <c r="AG218" s="15">
        <f>Outros!Y33</f>
        <v>0</v>
      </c>
      <c r="AH218" s="15">
        <f>Outros!Y34</f>
        <v>0</v>
      </c>
      <c r="AI218" s="15">
        <f>Outros!Y35</f>
        <v>0</v>
      </c>
      <c r="AJ218" s="15">
        <f>Outros!Y36</f>
        <v>0</v>
      </c>
      <c r="AK218" s="33">
        <f>Outros!Y37</f>
        <v>0</v>
      </c>
      <c r="AL218" s="15">
        <f>Outros!Y38</f>
        <v>0</v>
      </c>
      <c r="AM218" s="15">
        <f>Outros!Y39</f>
        <v>0</v>
      </c>
      <c r="AN218" s="15">
        <f>Outros!Y40</f>
        <v>0</v>
      </c>
      <c r="AO218" s="15">
        <f>Outros!Y41</f>
        <v>0</v>
      </c>
      <c r="AP218" s="15">
        <f>Outros!Y42</f>
        <v>0</v>
      </c>
      <c r="AQ218" s="33">
        <f>Outros!Y43</f>
        <v>0</v>
      </c>
      <c r="AR218" s="15">
        <f>Outros!Y44</f>
        <v>0</v>
      </c>
      <c r="AS218" s="15">
        <f>Outros!Y45</f>
        <v>0</v>
      </c>
      <c r="AT218" s="15">
        <f>Outros!Y46</f>
        <v>0</v>
      </c>
      <c r="AU218" s="15">
        <f>Outros!Y47</f>
        <v>0</v>
      </c>
      <c r="AV218" s="15">
        <f>Outros!Y48</f>
        <v>0</v>
      </c>
      <c r="AW218" s="15">
        <f>Outros!Y49</f>
        <v>0</v>
      </c>
      <c r="AX218" s="15">
        <f>Outros!Y50</f>
        <v>0</v>
      </c>
      <c r="AY218" s="15">
        <f>Outros!Y51</f>
        <v>0</v>
      </c>
      <c r="AZ218" s="15">
        <f>Outros!Y52</f>
        <v>0</v>
      </c>
      <c r="BA218" s="15">
        <f>Outros!Y53</f>
        <v>0</v>
      </c>
      <c r="BB218" s="15">
        <f>Outros!Y54</f>
        <v>0</v>
      </c>
      <c r="BC218" s="15">
        <f>Outros!Y55</f>
        <v>0</v>
      </c>
      <c r="BD218" s="15">
        <f>Outros!Y56</f>
        <v>0</v>
      </c>
      <c r="BF218" s="15">
        <f>SUMIFS(Produção!AA:AA,Produção!$A:$A,"&gt;="&amp;BF1,Produção!$A:$A,"&lt;="&amp;EOMONTH($BF1,0))</f>
        <v>0</v>
      </c>
      <c r="BG218" s="15">
        <f>SUMIFS(Produção!AA:AA,Produção!$A:$A,"&gt;="&amp;BG1,Produção!$A:$A,"&lt;="&amp;EOMONTH($BG1,0))</f>
        <v>0</v>
      </c>
      <c r="BH218" s="15">
        <f>SUMIFS(Produção!AA:AA,Produção!$A:$A,"&gt;="&amp;BH1,Produção!$A:$A,"&lt;="&amp;EOMONTH($BH1,0))</f>
        <v>0</v>
      </c>
      <c r="BI218" s="15">
        <f>SUMIFS(Produção!AA:AA,Produção!$A:$A,"&gt;="&amp;BI1,Produção!$A:$A,"&lt;="&amp;EOMONTH($BI1,0))</f>
        <v>0</v>
      </c>
      <c r="BJ218" s="15">
        <f>SUMIFS(Produção!AA:AA,Produção!$A:$A,"&gt;="&amp;BJ1,Produção!$A:$A,"&lt;="&amp;EOMONTH($BJ1,0))</f>
        <v>0</v>
      </c>
      <c r="BK218" s="15">
        <f>SUMIFS(Produção!AA:AA,Produção!$A:$A,"&gt;="&amp;BK1,Produção!$A:$A,"&lt;="&amp;EOMONTH($BK1,0))</f>
        <v>0</v>
      </c>
      <c r="BL218" s="15">
        <f>SUMIFS(Produção!AA:AA,Produção!$A:$A,"&gt;="&amp;BL1,Produção!$A:$A,"&lt;="&amp;EOMONTH($BL1,0))</f>
        <v>0</v>
      </c>
      <c r="BM218" s="15">
        <f>SUMIFS(Produção!AA:AA,Produção!$A:$A,"&gt;="&amp;BM1,Produção!$A:$A,"&lt;="&amp;EOMONTH($BM1,0))</f>
        <v>0</v>
      </c>
      <c r="BN218" s="15">
        <f>SUMIFS(Produção!AA:AA,Produção!$A:$A,"&gt;="&amp;BN1,Produção!$A:$A,"&lt;="&amp;EOMONTH($BN1,0))</f>
        <v>0</v>
      </c>
      <c r="BO218" s="15">
        <f>SUMIFS(Produção!AA:AA,Produção!$A:$A,"&gt;="&amp;BO1,Produção!$A:$A,"&lt;="&amp;EOMONTH($BO1,0))</f>
        <v>0</v>
      </c>
      <c r="BP218" s="15">
        <f>SUMIFS(Produção!AA:AA,Produção!$A:$A,"&gt;="&amp;BP1,Produção!$A:$A,"&lt;="&amp;EOMONTH($BP1,0))</f>
        <v>0</v>
      </c>
      <c r="BQ218" s="15">
        <f>SUMIFS(Produção!AA:AA,Produção!$A:$A,"&gt;="&amp;BQ1,Produção!$A:$A,"&lt;="&amp;EOMONTH($BQ1,0))</f>
        <v>0</v>
      </c>
    </row>
    <row r="219" spans="1:69" outlineLevel="1" x14ac:dyDescent="0.15">
      <c r="A219" s="12" t="s">
        <v>118</v>
      </c>
      <c r="B219" s="14" t="str">
        <f>OvoTotal!AG2</f>
        <v>AAA 1 001</v>
      </c>
      <c r="C219" s="15">
        <f>Outros!Z3</f>
        <v>0</v>
      </c>
      <c r="D219" s="15">
        <f>Outros!Z4</f>
        <v>0</v>
      </c>
      <c r="E219" s="15">
        <f>Outros!Z5</f>
        <v>0</v>
      </c>
      <c r="F219" s="15">
        <f>Outros!Z6</f>
        <v>0</v>
      </c>
      <c r="G219" s="15">
        <f>Outros!Z7</f>
        <v>0</v>
      </c>
      <c r="H219" s="15">
        <f>Outros!Z8</f>
        <v>0</v>
      </c>
      <c r="I219" s="15">
        <f>Outros!Z9</f>
        <v>0</v>
      </c>
      <c r="J219" s="15">
        <f>Outros!Z10</f>
        <v>0</v>
      </c>
      <c r="K219" s="15">
        <f>Outros!Z11</f>
        <v>0</v>
      </c>
      <c r="L219" s="15">
        <f>Outros!Z12</f>
        <v>0</v>
      </c>
      <c r="M219" s="15">
        <f>Outros!Z13</f>
        <v>0</v>
      </c>
      <c r="N219" s="15">
        <f>Outros!Z14</f>
        <v>0</v>
      </c>
      <c r="O219" s="15">
        <f>Outros!Z15</f>
        <v>0</v>
      </c>
      <c r="P219" s="15">
        <f>Outros!Z16</f>
        <v>0</v>
      </c>
      <c r="Q219" s="15">
        <f>Outros!Z17</f>
        <v>0</v>
      </c>
      <c r="R219" s="15">
        <f>Outros!Z18</f>
        <v>0</v>
      </c>
      <c r="S219" s="15">
        <f>Outros!Z19</f>
        <v>0</v>
      </c>
      <c r="T219" s="15">
        <f>Outros!Z20</f>
        <v>0</v>
      </c>
      <c r="U219" s="15">
        <f>Outros!Z21</f>
        <v>0</v>
      </c>
      <c r="V219" s="15">
        <f>Outros!Z22</f>
        <v>0</v>
      </c>
      <c r="W219" s="15">
        <f>Outros!Z23</f>
        <v>0</v>
      </c>
      <c r="X219" s="15">
        <f>Outros!Z24</f>
        <v>0</v>
      </c>
      <c r="Y219" s="15">
        <f>Outros!Z25</f>
        <v>0</v>
      </c>
      <c r="Z219" s="15">
        <f>Outros!Z26</f>
        <v>0</v>
      </c>
      <c r="AA219" s="15">
        <f>Outros!Z27</f>
        <v>0</v>
      </c>
      <c r="AB219" s="15">
        <f>Outros!Z28</f>
        <v>0</v>
      </c>
      <c r="AC219" s="15">
        <f>Outros!Z29</f>
        <v>0</v>
      </c>
      <c r="AD219" s="15">
        <f>Outros!Z30</f>
        <v>0</v>
      </c>
      <c r="AE219" s="15">
        <f>Outros!Z31</f>
        <v>0</v>
      </c>
      <c r="AF219" s="15">
        <f>Outros!Z32</f>
        <v>0</v>
      </c>
      <c r="AG219" s="15">
        <f>Outros!Z33</f>
        <v>0</v>
      </c>
      <c r="AH219" s="15">
        <f>Outros!Z34</f>
        <v>0</v>
      </c>
      <c r="AI219" s="15">
        <f>Outros!Z35</f>
        <v>0</v>
      </c>
      <c r="AJ219" s="15">
        <f>Outros!Z36</f>
        <v>0</v>
      </c>
      <c r="AK219" s="33">
        <f>Outros!Z37</f>
        <v>0</v>
      </c>
      <c r="AL219" s="15">
        <f>Outros!Z38</f>
        <v>0</v>
      </c>
      <c r="AM219" s="15">
        <f>Outros!Z39</f>
        <v>0</v>
      </c>
      <c r="AN219" s="15">
        <f>Outros!Z40</f>
        <v>0</v>
      </c>
      <c r="AO219" s="15">
        <f>Outros!Z41</f>
        <v>0</v>
      </c>
      <c r="AP219" s="15">
        <f>Outros!Z42</f>
        <v>0</v>
      </c>
      <c r="AQ219" s="33">
        <f>Outros!Z43</f>
        <v>0</v>
      </c>
      <c r="AR219" s="15">
        <f>Outros!Z44</f>
        <v>0</v>
      </c>
      <c r="AS219" s="15">
        <f>Outros!Z45</f>
        <v>0</v>
      </c>
      <c r="AT219" s="15">
        <f>Outros!Z46</f>
        <v>0</v>
      </c>
      <c r="AU219" s="15">
        <f>Outros!Z47</f>
        <v>0</v>
      </c>
      <c r="AV219" s="15">
        <f>Outros!Z48</f>
        <v>0</v>
      </c>
      <c r="AW219" s="15">
        <f>Outros!Z49</f>
        <v>0</v>
      </c>
      <c r="AX219" s="15">
        <f>Outros!Z50</f>
        <v>0</v>
      </c>
      <c r="AY219" s="15">
        <f>Outros!Z51</f>
        <v>0</v>
      </c>
      <c r="AZ219" s="15">
        <f>Outros!Z52</f>
        <v>0</v>
      </c>
      <c r="BA219" s="15">
        <f>Outros!Z53</f>
        <v>0</v>
      </c>
      <c r="BB219" s="15">
        <f>Outros!Z54</f>
        <v>0</v>
      </c>
      <c r="BC219" s="15">
        <f>Outros!Z55</f>
        <v>0</v>
      </c>
      <c r="BD219" s="15">
        <f>Outros!Z56</f>
        <v>0</v>
      </c>
      <c r="BF219" s="15">
        <f>SUMIFS(Produção!AB:AB,Produção!$A:$A,"&gt;="&amp;BF1,Produção!$A:$A,"&lt;="&amp;EOMONTH($BF1,0))</f>
        <v>0</v>
      </c>
      <c r="BG219" s="15">
        <f>SUMIFS(Produção!AB:AB,Produção!$A:$A,"&gt;="&amp;BG1,Produção!$A:$A,"&lt;="&amp;EOMONTH($BG1,0))</f>
        <v>0</v>
      </c>
      <c r="BH219" s="15">
        <f>SUMIFS(Produção!AB:AB,Produção!$A:$A,"&gt;="&amp;BH1,Produção!$A:$A,"&lt;="&amp;EOMONTH($BH1,0))</f>
        <v>0</v>
      </c>
      <c r="BI219" s="15">
        <f>SUMIFS(Produção!AB:AB,Produção!$A:$A,"&gt;="&amp;BI1,Produção!$A:$A,"&lt;="&amp;EOMONTH($BI1,0))</f>
        <v>0</v>
      </c>
      <c r="BJ219" s="15">
        <f>SUMIFS(Produção!AB:AB,Produção!$A:$A,"&gt;="&amp;BJ1,Produção!$A:$A,"&lt;="&amp;EOMONTH($BJ1,0))</f>
        <v>0</v>
      </c>
      <c r="BK219" s="15">
        <f>SUMIFS(Produção!AB:AB,Produção!$A:$A,"&gt;="&amp;BK1,Produção!$A:$A,"&lt;="&amp;EOMONTH($BK1,0))</f>
        <v>0</v>
      </c>
      <c r="BL219" s="15">
        <f>SUMIFS(Produção!AB:AB,Produção!$A:$A,"&gt;="&amp;BL1,Produção!$A:$A,"&lt;="&amp;EOMONTH($BL1,0))</f>
        <v>0</v>
      </c>
      <c r="BM219" s="15">
        <f>SUMIFS(Produção!AB:AB,Produção!$A:$A,"&gt;="&amp;BM1,Produção!$A:$A,"&lt;="&amp;EOMONTH($BM1,0))</f>
        <v>0</v>
      </c>
      <c r="BN219" s="15">
        <f>SUMIFS(Produção!AB:AB,Produção!$A:$A,"&gt;="&amp;BN1,Produção!$A:$A,"&lt;="&amp;EOMONTH($BN1,0))</f>
        <v>0</v>
      </c>
      <c r="BO219" s="15">
        <f>SUMIFS(Produção!AB:AB,Produção!$A:$A,"&gt;="&amp;BO1,Produção!$A:$A,"&lt;="&amp;EOMONTH($BO1,0))</f>
        <v>0</v>
      </c>
      <c r="BP219" s="15">
        <f>SUMIFS(Produção!AB:AB,Produção!$A:$A,"&gt;="&amp;BP1,Produção!$A:$A,"&lt;="&amp;EOMONTH($BP1,0))</f>
        <v>0</v>
      </c>
      <c r="BQ219" s="15">
        <f>SUMIFS(Produção!AB:AB,Produção!$A:$A,"&gt;="&amp;BQ1,Produção!$A:$A,"&lt;="&amp;EOMONTH($BQ1,0))</f>
        <v>0</v>
      </c>
    </row>
    <row r="220" spans="1:69" outlineLevel="1" x14ac:dyDescent="0.15">
      <c r="A220" s="12" t="s">
        <v>118</v>
      </c>
      <c r="B220" s="14" t="str">
        <f>OvoTotal!AH2</f>
        <v>AAA 1 001</v>
      </c>
      <c r="C220" s="15">
        <f>Outros!AA3</f>
        <v>0</v>
      </c>
      <c r="D220" s="15">
        <f>Outros!AA4</f>
        <v>0</v>
      </c>
      <c r="E220" s="15">
        <f>Outros!AA5</f>
        <v>0</v>
      </c>
      <c r="F220" s="15">
        <f>Outros!AA6</f>
        <v>0</v>
      </c>
      <c r="G220" s="15">
        <f>Outros!AA7</f>
        <v>0</v>
      </c>
      <c r="H220" s="15">
        <f>Outros!AA8</f>
        <v>0</v>
      </c>
      <c r="I220" s="15">
        <f>Outros!AA9</f>
        <v>0</v>
      </c>
      <c r="J220" s="15">
        <f>Outros!AA10</f>
        <v>0</v>
      </c>
      <c r="K220" s="15">
        <f>Outros!AA11</f>
        <v>0</v>
      </c>
      <c r="L220" s="15">
        <f>Outros!AA12</f>
        <v>0</v>
      </c>
      <c r="M220" s="15">
        <f>Outros!AA13</f>
        <v>0</v>
      </c>
      <c r="N220" s="15">
        <f>Outros!AA14</f>
        <v>0</v>
      </c>
      <c r="O220" s="15">
        <f>Outros!AA15</f>
        <v>0</v>
      </c>
      <c r="P220" s="15">
        <f>Outros!AA16</f>
        <v>0</v>
      </c>
      <c r="Q220" s="15">
        <f>Outros!AA17</f>
        <v>0</v>
      </c>
      <c r="R220" s="15">
        <f>Outros!AA18</f>
        <v>0</v>
      </c>
      <c r="S220" s="15">
        <f>Outros!AA19</f>
        <v>0</v>
      </c>
      <c r="T220" s="15">
        <f>Outros!AA20</f>
        <v>0</v>
      </c>
      <c r="U220" s="15">
        <f>Outros!AA21</f>
        <v>0</v>
      </c>
      <c r="V220" s="15">
        <f>Outros!AA22</f>
        <v>0</v>
      </c>
      <c r="W220" s="15">
        <f>Outros!AA23</f>
        <v>0</v>
      </c>
      <c r="X220" s="15">
        <f>Outros!AA24</f>
        <v>0</v>
      </c>
      <c r="Y220" s="15">
        <f>Outros!AA25</f>
        <v>0</v>
      </c>
      <c r="Z220" s="15">
        <f>Outros!AA26</f>
        <v>0</v>
      </c>
      <c r="AA220" s="15">
        <f>Outros!AA27</f>
        <v>0</v>
      </c>
      <c r="AB220" s="15">
        <f>Outros!AA28</f>
        <v>0</v>
      </c>
      <c r="AC220" s="15">
        <f>Outros!AA29</f>
        <v>0</v>
      </c>
      <c r="AD220" s="15">
        <f>Outros!AA30</f>
        <v>0</v>
      </c>
      <c r="AE220" s="15">
        <f>Outros!AA31</f>
        <v>0</v>
      </c>
      <c r="AF220" s="15">
        <f>Outros!AA32</f>
        <v>0</v>
      </c>
      <c r="AG220" s="15">
        <f>Outros!AA33</f>
        <v>0</v>
      </c>
      <c r="AH220" s="15">
        <f>Outros!AA34</f>
        <v>0</v>
      </c>
      <c r="AI220" s="15">
        <f>Outros!AA35</f>
        <v>0</v>
      </c>
      <c r="AJ220" s="15">
        <f>Outros!AA36</f>
        <v>0</v>
      </c>
      <c r="AK220" s="33">
        <f>Outros!AA37</f>
        <v>0</v>
      </c>
      <c r="AL220" s="15">
        <f>Outros!AA38</f>
        <v>0</v>
      </c>
      <c r="AM220" s="15">
        <f>Outros!AA39</f>
        <v>0</v>
      </c>
      <c r="AN220" s="15">
        <f>Outros!AA40</f>
        <v>0</v>
      </c>
      <c r="AO220" s="15">
        <f>Outros!AA41</f>
        <v>0</v>
      </c>
      <c r="AP220" s="15">
        <f>Outros!AA42</f>
        <v>0</v>
      </c>
      <c r="AQ220" s="33">
        <f>Outros!AA43</f>
        <v>0</v>
      </c>
      <c r="AR220" s="15">
        <f>Outros!AA44</f>
        <v>0</v>
      </c>
      <c r="AS220" s="15">
        <f>Outros!AA45</f>
        <v>0</v>
      </c>
      <c r="AT220" s="15">
        <f>Outros!AA46</f>
        <v>0</v>
      </c>
      <c r="AU220" s="15">
        <f>Outros!AA47</f>
        <v>0</v>
      </c>
      <c r="AV220" s="15">
        <f>Outros!AA48</f>
        <v>0</v>
      </c>
      <c r="AW220" s="15">
        <f>Outros!AA49</f>
        <v>0</v>
      </c>
      <c r="AX220" s="15">
        <f>Outros!AA50</f>
        <v>0</v>
      </c>
      <c r="AY220" s="15">
        <f>Outros!AA51</f>
        <v>0</v>
      </c>
      <c r="AZ220" s="15">
        <f>Outros!AA52</f>
        <v>0</v>
      </c>
      <c r="BA220" s="15">
        <f>Outros!AA53</f>
        <v>0</v>
      </c>
      <c r="BB220" s="15">
        <f>Outros!AA54</f>
        <v>0</v>
      </c>
      <c r="BC220" s="15">
        <f>Outros!AA55</f>
        <v>0</v>
      </c>
      <c r="BD220" s="15">
        <f>Outros!AA56</f>
        <v>0</v>
      </c>
      <c r="BF220" s="15">
        <f>SUMIFS(Produção!AC:AC,Produção!$A:$A,"&gt;="&amp;BF1,Produção!$A:$A,"&lt;="&amp;EOMONTH($BF1,0))</f>
        <v>0</v>
      </c>
      <c r="BG220" s="15">
        <f>SUMIFS(Produção!AC:AC,Produção!$A:$A,"&gt;="&amp;BG1,Produção!$A:$A,"&lt;="&amp;EOMONTH($BG1,0))</f>
        <v>0</v>
      </c>
      <c r="BH220" s="15">
        <f>SUMIFS(Produção!AC:AC,Produção!$A:$A,"&gt;="&amp;BH1,Produção!$A:$A,"&lt;="&amp;EOMONTH($BH1,0))</f>
        <v>0</v>
      </c>
      <c r="BI220" s="15">
        <f>SUMIFS(Produção!AC:AC,Produção!$A:$A,"&gt;="&amp;BI1,Produção!$A:$A,"&lt;="&amp;EOMONTH($BI1,0))</f>
        <v>0</v>
      </c>
      <c r="BJ220" s="15">
        <f>SUMIFS(Produção!AC:AC,Produção!$A:$A,"&gt;="&amp;BJ1,Produção!$A:$A,"&lt;="&amp;EOMONTH($BJ1,0))</f>
        <v>0</v>
      </c>
      <c r="BK220" s="15">
        <f>SUMIFS(Produção!AC:AC,Produção!$A:$A,"&gt;="&amp;BK1,Produção!$A:$A,"&lt;="&amp;EOMONTH($BK1,0))</f>
        <v>0</v>
      </c>
      <c r="BL220" s="15">
        <f>SUMIFS(Produção!AC:AC,Produção!$A:$A,"&gt;="&amp;BL1,Produção!$A:$A,"&lt;="&amp;EOMONTH($BL1,0))</f>
        <v>0</v>
      </c>
      <c r="BM220" s="15">
        <f>SUMIFS(Produção!AC:AC,Produção!$A:$A,"&gt;="&amp;BM1,Produção!$A:$A,"&lt;="&amp;EOMONTH($BM1,0))</f>
        <v>0</v>
      </c>
      <c r="BN220" s="15">
        <f>SUMIFS(Produção!AC:AC,Produção!$A:$A,"&gt;="&amp;BN1,Produção!$A:$A,"&lt;="&amp;EOMONTH($BN1,0))</f>
        <v>0</v>
      </c>
      <c r="BO220" s="15">
        <f>SUMIFS(Produção!AC:AC,Produção!$A:$A,"&gt;="&amp;BO1,Produção!$A:$A,"&lt;="&amp;EOMONTH($BO1,0))</f>
        <v>0</v>
      </c>
      <c r="BP220" s="15">
        <f>SUMIFS(Produção!AC:AC,Produção!$A:$A,"&gt;="&amp;BP1,Produção!$A:$A,"&lt;="&amp;EOMONTH($BP1,0))</f>
        <v>0</v>
      </c>
      <c r="BQ220" s="15">
        <f>SUMIFS(Produção!AC:AC,Produção!$A:$A,"&gt;="&amp;BQ1,Produção!$A:$A,"&lt;="&amp;EOMONTH($BQ1,0))</f>
        <v>0</v>
      </c>
    </row>
    <row r="221" spans="1:69" outlineLevel="1" x14ac:dyDescent="0.15">
      <c r="A221" s="12" t="s">
        <v>118</v>
      </c>
      <c r="B221" s="14" t="str">
        <f>OvoTotal!AI2</f>
        <v>AAA 1 001</v>
      </c>
      <c r="C221" s="15">
        <f>Outros!AB3</f>
        <v>0</v>
      </c>
      <c r="D221" s="15">
        <f>Outros!AB4</f>
        <v>0</v>
      </c>
      <c r="E221" s="15">
        <f>Outros!AB5</f>
        <v>0</v>
      </c>
      <c r="F221" s="15">
        <f>Outros!AB6</f>
        <v>0</v>
      </c>
      <c r="G221" s="15">
        <f>Outros!AB7</f>
        <v>0</v>
      </c>
      <c r="H221" s="15">
        <f>Outros!AB8</f>
        <v>0</v>
      </c>
      <c r="I221" s="15">
        <f>Outros!AB9</f>
        <v>0</v>
      </c>
      <c r="J221" s="15">
        <f>Outros!AB10</f>
        <v>0</v>
      </c>
      <c r="K221" s="15">
        <f>Outros!AB11</f>
        <v>0</v>
      </c>
      <c r="L221" s="15">
        <f>Outros!AB12</f>
        <v>0</v>
      </c>
      <c r="M221" s="15">
        <f>Outros!AB13</f>
        <v>0</v>
      </c>
      <c r="N221" s="15">
        <f>Outros!AB14</f>
        <v>0</v>
      </c>
      <c r="O221" s="15">
        <f>Outros!AB15</f>
        <v>0</v>
      </c>
      <c r="P221" s="15">
        <f>Outros!AB16</f>
        <v>0</v>
      </c>
      <c r="Q221" s="15">
        <f>Outros!AB17</f>
        <v>0</v>
      </c>
      <c r="R221" s="15">
        <f>Outros!AB18</f>
        <v>0</v>
      </c>
      <c r="S221" s="15">
        <f>Outros!AB19</f>
        <v>0</v>
      </c>
      <c r="T221" s="15">
        <f>Outros!AB20</f>
        <v>0</v>
      </c>
      <c r="U221" s="15">
        <f>Outros!AB21</f>
        <v>0</v>
      </c>
      <c r="V221" s="15">
        <f>Outros!AB22</f>
        <v>0</v>
      </c>
      <c r="W221" s="15">
        <f>Outros!AB23</f>
        <v>0</v>
      </c>
      <c r="X221" s="15">
        <f>Outros!AB24</f>
        <v>0</v>
      </c>
      <c r="Y221" s="15">
        <f>Outros!AB25</f>
        <v>0</v>
      </c>
      <c r="Z221" s="15">
        <f>Outros!AB26</f>
        <v>0</v>
      </c>
      <c r="AA221" s="15">
        <f>Outros!AB27</f>
        <v>0</v>
      </c>
      <c r="AB221" s="15">
        <f>Outros!AB28</f>
        <v>0</v>
      </c>
      <c r="AC221" s="15">
        <f>Outros!AB29</f>
        <v>0</v>
      </c>
      <c r="AD221" s="15">
        <f>Outros!AB30</f>
        <v>0</v>
      </c>
      <c r="AE221" s="15">
        <f>Outros!AB31</f>
        <v>0</v>
      </c>
      <c r="AF221" s="15">
        <f>Outros!AB32</f>
        <v>0</v>
      </c>
      <c r="AG221" s="15">
        <f>Outros!AB33</f>
        <v>0</v>
      </c>
      <c r="AH221" s="15">
        <f>Outros!AB34</f>
        <v>0</v>
      </c>
      <c r="AI221" s="15">
        <f>Outros!AB35</f>
        <v>0</v>
      </c>
      <c r="AJ221" s="15">
        <f>Outros!AB36</f>
        <v>0</v>
      </c>
      <c r="AK221" s="33">
        <f>Outros!AB37</f>
        <v>0</v>
      </c>
      <c r="AL221" s="15">
        <f>Outros!AB38</f>
        <v>0</v>
      </c>
      <c r="AM221" s="15">
        <f>Outros!AB39</f>
        <v>0</v>
      </c>
      <c r="AN221" s="15">
        <f>Outros!AB40</f>
        <v>0</v>
      </c>
      <c r="AO221" s="15">
        <f>Outros!AB41</f>
        <v>0</v>
      </c>
      <c r="AP221" s="15">
        <f>Outros!AB42</f>
        <v>0</v>
      </c>
      <c r="AQ221" s="33">
        <f>Outros!AB43</f>
        <v>0</v>
      </c>
      <c r="AR221" s="15">
        <f>Outros!AB44</f>
        <v>0</v>
      </c>
      <c r="AS221" s="15">
        <f>Outros!AB45</f>
        <v>0</v>
      </c>
      <c r="AT221" s="15">
        <f>Outros!AB46</f>
        <v>0</v>
      </c>
      <c r="AU221" s="15">
        <f>Outros!AB47</f>
        <v>0</v>
      </c>
      <c r="AV221" s="15">
        <f>Outros!AB48</f>
        <v>0</v>
      </c>
      <c r="AW221" s="15">
        <f>Outros!AB49</f>
        <v>0</v>
      </c>
      <c r="AX221" s="15">
        <f>Outros!AB50</f>
        <v>0</v>
      </c>
      <c r="AY221" s="15">
        <f>Outros!AB51</f>
        <v>0</v>
      </c>
      <c r="AZ221" s="15">
        <f>Outros!AB52</f>
        <v>0</v>
      </c>
      <c r="BA221" s="15">
        <f>Outros!AB53</f>
        <v>0</v>
      </c>
      <c r="BB221" s="15">
        <f>Outros!AB54</f>
        <v>0</v>
      </c>
      <c r="BC221" s="15">
        <f>Outros!AB55</f>
        <v>0</v>
      </c>
      <c r="BD221" s="15">
        <f>Outros!AB56</f>
        <v>0</v>
      </c>
      <c r="BF221" s="15">
        <f>SUMIFS(Produção!AD:AD,Produção!$A:$A,"&gt;="&amp;BF1,Produção!$A:$A,"&lt;="&amp;EOMONTH($BF1,0))</f>
        <v>0</v>
      </c>
      <c r="BG221" s="15">
        <f>SUMIFS(Produção!AD:AD,Produção!$A:$A,"&gt;="&amp;BG1,Produção!$A:$A,"&lt;="&amp;EOMONTH($BG1,0))</f>
        <v>0</v>
      </c>
      <c r="BH221" s="15">
        <f>SUMIFS(Produção!AD:AD,Produção!$A:$A,"&gt;="&amp;BH1,Produção!$A:$A,"&lt;="&amp;EOMONTH($BH1,0))</f>
        <v>0</v>
      </c>
      <c r="BI221" s="15">
        <f>SUMIFS(Produção!AD:AD,Produção!$A:$A,"&gt;="&amp;BI1,Produção!$A:$A,"&lt;="&amp;EOMONTH($BI1,0))</f>
        <v>0</v>
      </c>
      <c r="BJ221" s="15">
        <f>SUMIFS(Produção!AD:AD,Produção!$A:$A,"&gt;="&amp;BJ1,Produção!$A:$A,"&lt;="&amp;EOMONTH($BJ1,0))</f>
        <v>0</v>
      </c>
      <c r="BK221" s="15">
        <f>SUMIFS(Produção!AD:AD,Produção!$A:$A,"&gt;="&amp;BK1,Produção!$A:$A,"&lt;="&amp;EOMONTH($BK1,0))</f>
        <v>0</v>
      </c>
      <c r="BL221" s="15">
        <f>SUMIFS(Produção!AD:AD,Produção!$A:$A,"&gt;="&amp;BL1,Produção!$A:$A,"&lt;="&amp;EOMONTH($BL1,0))</f>
        <v>0</v>
      </c>
      <c r="BM221" s="15">
        <f>SUMIFS(Produção!AD:AD,Produção!$A:$A,"&gt;="&amp;BM1,Produção!$A:$A,"&lt;="&amp;EOMONTH($BM1,0))</f>
        <v>0</v>
      </c>
      <c r="BN221" s="15">
        <f>SUMIFS(Produção!AD:AD,Produção!$A:$A,"&gt;="&amp;BN1,Produção!$A:$A,"&lt;="&amp;EOMONTH($BN1,0))</f>
        <v>0</v>
      </c>
      <c r="BO221" s="15">
        <f>SUMIFS(Produção!AD:AD,Produção!$A:$A,"&gt;="&amp;BO1,Produção!$A:$A,"&lt;="&amp;EOMONTH($BO1,0))</f>
        <v>0</v>
      </c>
      <c r="BP221" s="15">
        <f>SUMIFS(Produção!AD:AD,Produção!$A:$A,"&gt;="&amp;BP1,Produção!$A:$A,"&lt;="&amp;EOMONTH($BP1,0))</f>
        <v>0</v>
      </c>
      <c r="BQ221" s="15">
        <f>SUMIFS(Produção!AD:AD,Produção!$A:$A,"&gt;="&amp;BQ1,Produção!$A:$A,"&lt;="&amp;EOMONTH($BQ1,0))</f>
        <v>0</v>
      </c>
    </row>
    <row r="222" spans="1:69" outlineLevel="1" x14ac:dyDescent="0.15">
      <c r="A222" s="12" t="s">
        <v>118</v>
      </c>
      <c r="B222" s="14" t="str">
        <f>OvoTotal!AJ2</f>
        <v>AAA 1 001</v>
      </c>
      <c r="C222" s="15">
        <f>Outros!AC3</f>
        <v>0</v>
      </c>
      <c r="D222" s="15">
        <f>Outros!AC4</f>
        <v>0</v>
      </c>
      <c r="E222" s="15">
        <f>Outros!AC5</f>
        <v>0</v>
      </c>
      <c r="F222" s="15">
        <f>Outros!AC6</f>
        <v>0</v>
      </c>
      <c r="G222" s="15">
        <f>Outros!AC7</f>
        <v>0</v>
      </c>
      <c r="H222" s="15">
        <f>Outros!AC8</f>
        <v>0</v>
      </c>
      <c r="I222" s="15">
        <f>Outros!AC9</f>
        <v>0</v>
      </c>
      <c r="J222" s="15">
        <f>Outros!AC10</f>
        <v>0</v>
      </c>
      <c r="K222" s="15">
        <f>Outros!AC11</f>
        <v>0</v>
      </c>
      <c r="L222" s="15">
        <f>Outros!AC12</f>
        <v>0</v>
      </c>
      <c r="M222" s="15">
        <f>Outros!AC13</f>
        <v>0</v>
      </c>
      <c r="N222" s="15">
        <f>Outros!AC14</f>
        <v>0</v>
      </c>
      <c r="O222" s="15">
        <f>Outros!AC15</f>
        <v>0</v>
      </c>
      <c r="P222" s="15">
        <f>Outros!AC16</f>
        <v>0</v>
      </c>
      <c r="Q222" s="15">
        <f>Outros!AC17</f>
        <v>0</v>
      </c>
      <c r="R222" s="15">
        <f>Outros!AC18</f>
        <v>0</v>
      </c>
      <c r="S222" s="15">
        <f>Outros!AC19</f>
        <v>0</v>
      </c>
      <c r="T222" s="15">
        <f>Outros!AC20</f>
        <v>0</v>
      </c>
      <c r="U222" s="15">
        <f>Outros!AC21</f>
        <v>0</v>
      </c>
      <c r="V222" s="15">
        <f>Outros!AC22</f>
        <v>0</v>
      </c>
      <c r="W222" s="15">
        <f>Outros!AC23</f>
        <v>0</v>
      </c>
      <c r="X222" s="15">
        <f>Outros!AC24</f>
        <v>0</v>
      </c>
      <c r="Y222" s="15">
        <f>Outros!AC25</f>
        <v>0</v>
      </c>
      <c r="Z222" s="15">
        <f>Outros!AC26</f>
        <v>0</v>
      </c>
      <c r="AA222" s="15">
        <f>Outros!AC27</f>
        <v>0</v>
      </c>
      <c r="AB222" s="15">
        <f>Outros!AC28</f>
        <v>0</v>
      </c>
      <c r="AC222" s="15">
        <f>Outros!AC29</f>
        <v>0</v>
      </c>
      <c r="AD222" s="15">
        <f>Outros!AC30</f>
        <v>0</v>
      </c>
      <c r="AE222" s="15">
        <f>Outros!AC31</f>
        <v>0</v>
      </c>
      <c r="AF222" s="15">
        <f>Outros!AC32</f>
        <v>0</v>
      </c>
      <c r="AG222" s="15">
        <f>Outros!AC33</f>
        <v>0</v>
      </c>
      <c r="AH222" s="15">
        <f>Outros!AC34</f>
        <v>0</v>
      </c>
      <c r="AI222" s="15">
        <f>Outros!AC35</f>
        <v>0</v>
      </c>
      <c r="AJ222" s="15">
        <f>Outros!AC36</f>
        <v>0</v>
      </c>
      <c r="AK222" s="33">
        <f>Outros!AC37</f>
        <v>0</v>
      </c>
      <c r="AL222" s="15">
        <f>Outros!AC38</f>
        <v>0</v>
      </c>
      <c r="AM222" s="15">
        <f>Outros!AC39</f>
        <v>0</v>
      </c>
      <c r="AN222" s="15">
        <f>Outros!AC40</f>
        <v>0</v>
      </c>
      <c r="AO222" s="15">
        <f>Outros!AC41</f>
        <v>0</v>
      </c>
      <c r="AP222" s="15">
        <f>Outros!AC42</f>
        <v>0</v>
      </c>
      <c r="AQ222" s="33">
        <f>Outros!AC43</f>
        <v>0</v>
      </c>
      <c r="AR222" s="15">
        <f>Outros!AC44</f>
        <v>0</v>
      </c>
      <c r="AS222" s="15">
        <f>Outros!AC45</f>
        <v>0</v>
      </c>
      <c r="AT222" s="15">
        <f>Outros!AC46</f>
        <v>0</v>
      </c>
      <c r="AU222" s="15">
        <f>Outros!AC47</f>
        <v>0</v>
      </c>
      <c r="AV222" s="15">
        <f>Outros!AC48</f>
        <v>0</v>
      </c>
      <c r="AW222" s="15">
        <f>Outros!AC49</f>
        <v>0</v>
      </c>
      <c r="AX222" s="15">
        <f>Outros!AC50</f>
        <v>0</v>
      </c>
      <c r="AY222" s="15">
        <f>Outros!AC51</f>
        <v>0</v>
      </c>
      <c r="AZ222" s="15">
        <f>Outros!AC52</f>
        <v>0</v>
      </c>
      <c r="BA222" s="15">
        <f>Outros!AC53</f>
        <v>0</v>
      </c>
      <c r="BB222" s="15">
        <f>Outros!AC54</f>
        <v>0</v>
      </c>
      <c r="BC222" s="15">
        <f>Outros!AC55</f>
        <v>0</v>
      </c>
      <c r="BD222" s="15">
        <f>Outros!AC56</f>
        <v>0</v>
      </c>
      <c r="BF222" s="15">
        <f>SUMIFS(Produção!AE:AE,Produção!$A:$A,"&gt;="&amp;BF1,Produção!$A:$A,"&lt;="&amp;EOMONTH($BF1,0))</f>
        <v>0</v>
      </c>
      <c r="BG222" s="15">
        <f>SUMIFS(Produção!AE:AE,Produção!$A:$A,"&gt;="&amp;BG1,Produção!$A:$A,"&lt;="&amp;EOMONTH($BG1,0))</f>
        <v>0</v>
      </c>
      <c r="BH222" s="15">
        <f>SUMIFS(Produção!AE:AE,Produção!$A:$A,"&gt;="&amp;BH1,Produção!$A:$A,"&lt;="&amp;EOMONTH($BH1,0))</f>
        <v>0</v>
      </c>
      <c r="BI222" s="15">
        <f>SUMIFS(Produção!AE:AE,Produção!$A:$A,"&gt;="&amp;BI1,Produção!$A:$A,"&lt;="&amp;EOMONTH($BI1,0))</f>
        <v>0</v>
      </c>
      <c r="BJ222" s="15">
        <f>SUMIFS(Produção!AE:AE,Produção!$A:$A,"&gt;="&amp;BJ1,Produção!$A:$A,"&lt;="&amp;EOMONTH($BJ1,0))</f>
        <v>0</v>
      </c>
      <c r="BK222" s="15">
        <f>SUMIFS(Produção!AE:AE,Produção!$A:$A,"&gt;="&amp;BK1,Produção!$A:$A,"&lt;="&amp;EOMONTH($BK1,0))</f>
        <v>0</v>
      </c>
      <c r="BL222" s="15">
        <f>SUMIFS(Produção!AE:AE,Produção!$A:$A,"&gt;="&amp;BL1,Produção!$A:$A,"&lt;="&amp;EOMONTH($BL1,0))</f>
        <v>0</v>
      </c>
      <c r="BM222" s="15">
        <f>SUMIFS(Produção!AE:AE,Produção!$A:$A,"&gt;="&amp;BM1,Produção!$A:$A,"&lt;="&amp;EOMONTH($BM1,0))</f>
        <v>0</v>
      </c>
      <c r="BN222" s="15">
        <f>SUMIFS(Produção!AE:AE,Produção!$A:$A,"&gt;="&amp;BN1,Produção!$A:$A,"&lt;="&amp;EOMONTH($BN1,0))</f>
        <v>0</v>
      </c>
      <c r="BO222" s="15">
        <f>SUMIFS(Produção!AE:AE,Produção!$A:$A,"&gt;="&amp;BO1,Produção!$A:$A,"&lt;="&amp;EOMONTH($BO1,0))</f>
        <v>0</v>
      </c>
      <c r="BP222" s="15">
        <f>SUMIFS(Produção!AE:AE,Produção!$A:$A,"&gt;="&amp;BP1,Produção!$A:$A,"&lt;="&amp;EOMONTH($BP1,0))</f>
        <v>0</v>
      </c>
      <c r="BQ222" s="15">
        <f>SUMIFS(Produção!AE:AE,Produção!$A:$A,"&gt;="&amp;BQ1,Produção!$A:$A,"&lt;="&amp;EOMONTH($BQ1,0))</f>
        <v>0</v>
      </c>
    </row>
    <row r="223" spans="1:69" outlineLevel="1" x14ac:dyDescent="0.15">
      <c r="A223" s="12" t="s">
        <v>118</v>
      </c>
      <c r="B223" s="14" t="str">
        <f>OvoTotal!AK2</f>
        <v>AAA 1 001</v>
      </c>
      <c r="C223" s="15">
        <f>Outros!AD3</f>
        <v>0</v>
      </c>
      <c r="D223" s="15">
        <f>Outros!AD4</f>
        <v>0</v>
      </c>
      <c r="E223" s="15">
        <f>Outros!AD5</f>
        <v>0</v>
      </c>
      <c r="F223" s="15">
        <f>Outros!AD6</f>
        <v>0</v>
      </c>
      <c r="G223" s="15">
        <f>Outros!AD7</f>
        <v>0</v>
      </c>
      <c r="H223" s="15">
        <f>Outros!AD8</f>
        <v>0</v>
      </c>
      <c r="I223" s="15">
        <f>Outros!AD9</f>
        <v>0</v>
      </c>
      <c r="J223" s="15">
        <f>Outros!AD10</f>
        <v>0</v>
      </c>
      <c r="K223" s="15">
        <f>Outros!AD11</f>
        <v>0</v>
      </c>
      <c r="L223" s="15">
        <f>Outros!AD12</f>
        <v>0</v>
      </c>
      <c r="M223" s="15">
        <f>Outros!AD13</f>
        <v>0</v>
      </c>
      <c r="N223" s="15">
        <f>Outros!AD14</f>
        <v>0</v>
      </c>
      <c r="O223" s="15">
        <f>Outros!AD15</f>
        <v>0</v>
      </c>
      <c r="P223" s="15">
        <f>Outros!AD16</f>
        <v>0</v>
      </c>
      <c r="Q223" s="15">
        <f>Outros!AD17</f>
        <v>0</v>
      </c>
      <c r="R223" s="15">
        <f>Outros!AD18</f>
        <v>0</v>
      </c>
      <c r="S223" s="15">
        <f>Outros!AD19</f>
        <v>0</v>
      </c>
      <c r="T223" s="15">
        <f>Outros!AD20</f>
        <v>0</v>
      </c>
      <c r="U223" s="15">
        <f>Outros!AD21</f>
        <v>0</v>
      </c>
      <c r="V223" s="15">
        <f>Outros!AD22</f>
        <v>0</v>
      </c>
      <c r="W223" s="15">
        <f>Outros!AD23</f>
        <v>0</v>
      </c>
      <c r="X223" s="15">
        <f>Outros!AD24</f>
        <v>0</v>
      </c>
      <c r="Y223" s="15">
        <f>Outros!AD25</f>
        <v>0</v>
      </c>
      <c r="Z223" s="15">
        <f>Outros!AD26</f>
        <v>0</v>
      </c>
      <c r="AA223" s="15">
        <f>Outros!AD27</f>
        <v>0</v>
      </c>
      <c r="AB223" s="15">
        <f>Outros!AD28</f>
        <v>0</v>
      </c>
      <c r="AC223" s="15">
        <f>Outros!AD29</f>
        <v>0</v>
      </c>
      <c r="AD223" s="15">
        <f>Outros!AD30</f>
        <v>0</v>
      </c>
      <c r="AE223" s="15">
        <f>Outros!AD31</f>
        <v>0</v>
      </c>
      <c r="AF223" s="15">
        <f>Outros!AD32</f>
        <v>0</v>
      </c>
      <c r="AG223" s="15">
        <f>Outros!AD33</f>
        <v>0</v>
      </c>
      <c r="AH223" s="15">
        <f>Outros!AD34</f>
        <v>0</v>
      </c>
      <c r="AI223" s="15">
        <f>Outros!AD35</f>
        <v>0</v>
      </c>
      <c r="AJ223" s="15">
        <f>Outros!AD36</f>
        <v>0</v>
      </c>
      <c r="AK223" s="33">
        <f>Outros!AD37</f>
        <v>0</v>
      </c>
      <c r="AL223" s="15">
        <f>Outros!AD38</f>
        <v>0</v>
      </c>
      <c r="AM223" s="15">
        <f>Outros!AD39</f>
        <v>0</v>
      </c>
      <c r="AN223" s="15">
        <f>Outros!AD40</f>
        <v>0</v>
      </c>
      <c r="AO223" s="15">
        <f>Outros!AD41</f>
        <v>0</v>
      </c>
      <c r="AP223" s="15">
        <f>Outros!AD42</f>
        <v>0</v>
      </c>
      <c r="AQ223" s="33">
        <f>Outros!AD43</f>
        <v>0</v>
      </c>
      <c r="AR223" s="15">
        <f>Outros!AD44</f>
        <v>0</v>
      </c>
      <c r="AS223" s="15">
        <f>Outros!AD45</f>
        <v>0</v>
      </c>
      <c r="AT223" s="15">
        <f>Outros!AD46</f>
        <v>0</v>
      </c>
      <c r="AU223" s="15">
        <f>Outros!AD47</f>
        <v>0</v>
      </c>
      <c r="AV223" s="15">
        <f>Outros!AD48</f>
        <v>0</v>
      </c>
      <c r="AW223" s="15">
        <f>Outros!AD49</f>
        <v>0</v>
      </c>
      <c r="AX223" s="15">
        <f>Outros!AD50</f>
        <v>0</v>
      </c>
      <c r="AY223" s="15">
        <f>Outros!AD51</f>
        <v>0</v>
      </c>
      <c r="AZ223" s="15">
        <f>Outros!AD52</f>
        <v>0</v>
      </c>
      <c r="BA223" s="15">
        <f>Outros!AD53</f>
        <v>0</v>
      </c>
      <c r="BB223" s="15">
        <f>Outros!AD54</f>
        <v>0</v>
      </c>
      <c r="BC223" s="15">
        <f>Outros!AD55</f>
        <v>0</v>
      </c>
      <c r="BD223" s="15">
        <f>Outros!AD56</f>
        <v>0</v>
      </c>
      <c r="BF223" s="15">
        <f>SUMIFS(Produção!AF:AF,Produção!$A:$A,"&gt;="&amp;BF1,Produção!$A:$A,"&lt;="&amp;EOMONTH($BF1,0))</f>
        <v>0</v>
      </c>
      <c r="BG223" s="15">
        <f>SUMIFS(Produção!AF:AF,Produção!$A:$A,"&gt;="&amp;BG1,Produção!$A:$A,"&lt;="&amp;EOMONTH($BG1,0))</f>
        <v>0</v>
      </c>
      <c r="BH223" s="15">
        <f>SUMIFS(Produção!AF:AF,Produção!$A:$A,"&gt;="&amp;BH1,Produção!$A:$A,"&lt;="&amp;EOMONTH($BH1,0))</f>
        <v>0</v>
      </c>
      <c r="BI223" s="15">
        <f>SUMIFS(Produção!AF:AF,Produção!$A:$A,"&gt;="&amp;BI1,Produção!$A:$A,"&lt;="&amp;EOMONTH($BI1,0))</f>
        <v>0</v>
      </c>
      <c r="BJ223" s="15">
        <f>SUMIFS(Produção!AF:AF,Produção!$A:$A,"&gt;="&amp;BJ1,Produção!$A:$A,"&lt;="&amp;EOMONTH($BJ1,0))</f>
        <v>0</v>
      </c>
      <c r="BK223" s="15">
        <f>SUMIFS(Produção!AF:AF,Produção!$A:$A,"&gt;="&amp;BK1,Produção!$A:$A,"&lt;="&amp;EOMONTH($BK1,0))</f>
        <v>0</v>
      </c>
      <c r="BL223" s="15">
        <f>SUMIFS(Produção!AF:AF,Produção!$A:$A,"&gt;="&amp;BL1,Produção!$A:$A,"&lt;="&amp;EOMONTH($BL1,0))</f>
        <v>0</v>
      </c>
      <c r="BM223" s="15">
        <f>SUMIFS(Produção!AF:AF,Produção!$A:$A,"&gt;="&amp;BM1,Produção!$A:$A,"&lt;="&amp;EOMONTH($BM1,0))</f>
        <v>0</v>
      </c>
      <c r="BN223" s="15">
        <f>SUMIFS(Produção!AF:AF,Produção!$A:$A,"&gt;="&amp;BN1,Produção!$A:$A,"&lt;="&amp;EOMONTH($BN1,0))</f>
        <v>0</v>
      </c>
      <c r="BO223" s="15">
        <f>SUMIFS(Produção!AF:AF,Produção!$A:$A,"&gt;="&amp;BO1,Produção!$A:$A,"&lt;="&amp;EOMONTH($BO1,0))</f>
        <v>0</v>
      </c>
      <c r="BP223" s="15">
        <f>SUMIFS(Produção!AF:AF,Produção!$A:$A,"&gt;="&amp;BP1,Produção!$A:$A,"&lt;="&amp;EOMONTH($BP1,0))</f>
        <v>0</v>
      </c>
      <c r="BQ223" s="15">
        <f>SUMIFS(Produção!AF:AF,Produção!$A:$A,"&gt;="&amp;BQ1,Produção!$A:$A,"&lt;="&amp;EOMONTH($BQ1,0))</f>
        <v>0</v>
      </c>
    </row>
    <row r="224" spans="1:69" outlineLevel="1" x14ac:dyDescent="0.15">
      <c r="A224" s="12" t="s">
        <v>118</v>
      </c>
      <c r="B224" s="14" t="str">
        <f>OvoTotal!AL2</f>
        <v>AAA 1 001</v>
      </c>
      <c r="C224" s="15">
        <f>Outros!AE3</f>
        <v>0</v>
      </c>
      <c r="D224" s="15">
        <f>Outros!AE4</f>
        <v>0</v>
      </c>
      <c r="E224" s="15">
        <f>Outros!AE5</f>
        <v>0</v>
      </c>
      <c r="F224" s="15">
        <f>Outros!AE6</f>
        <v>0</v>
      </c>
      <c r="G224" s="15">
        <f>Outros!AE7</f>
        <v>0</v>
      </c>
      <c r="H224" s="15">
        <f>Outros!AE8</f>
        <v>0</v>
      </c>
      <c r="I224" s="15">
        <f>Outros!AE9</f>
        <v>0</v>
      </c>
      <c r="J224" s="15">
        <f>Outros!AE10</f>
        <v>0</v>
      </c>
      <c r="K224" s="15">
        <f>Outros!AE11</f>
        <v>0</v>
      </c>
      <c r="L224" s="15">
        <f>Outros!AE12</f>
        <v>0</v>
      </c>
      <c r="M224" s="15">
        <f>Outros!AE13</f>
        <v>0</v>
      </c>
      <c r="N224" s="15">
        <f>Outros!AE14</f>
        <v>0</v>
      </c>
      <c r="O224" s="15">
        <f>Outros!AE15</f>
        <v>0</v>
      </c>
      <c r="P224" s="15">
        <f>Outros!AE16</f>
        <v>0</v>
      </c>
      <c r="Q224" s="15">
        <f>Outros!AE17</f>
        <v>0</v>
      </c>
      <c r="R224" s="15">
        <f>Outros!AE18</f>
        <v>0</v>
      </c>
      <c r="S224" s="15">
        <f>Outros!AE19</f>
        <v>0</v>
      </c>
      <c r="T224" s="15">
        <f>Outros!AE20</f>
        <v>0</v>
      </c>
      <c r="U224" s="15">
        <f>Outros!AE21</f>
        <v>0</v>
      </c>
      <c r="V224" s="15">
        <f>Outros!AE22</f>
        <v>0</v>
      </c>
      <c r="W224" s="15">
        <f>Outros!AE23</f>
        <v>0</v>
      </c>
      <c r="X224" s="15">
        <f>Outros!AE24</f>
        <v>0</v>
      </c>
      <c r="Y224" s="15">
        <f>Outros!AE25</f>
        <v>0</v>
      </c>
      <c r="Z224" s="15">
        <f>Outros!AE26</f>
        <v>0</v>
      </c>
      <c r="AA224" s="15">
        <f>Outros!AE27</f>
        <v>0</v>
      </c>
      <c r="AB224" s="15">
        <f>Outros!AE28</f>
        <v>0</v>
      </c>
      <c r="AC224" s="15">
        <f>Outros!AE29</f>
        <v>0</v>
      </c>
      <c r="AD224" s="15">
        <f>Outros!AE30</f>
        <v>0</v>
      </c>
      <c r="AE224" s="15">
        <f>Outros!AE31</f>
        <v>0</v>
      </c>
      <c r="AF224" s="15">
        <f>Outros!AE32</f>
        <v>0</v>
      </c>
      <c r="AG224" s="15">
        <f>Outros!AE33</f>
        <v>0</v>
      </c>
      <c r="AH224" s="15">
        <f>Outros!AE34</f>
        <v>0</v>
      </c>
      <c r="AI224" s="15">
        <f>Outros!AE35</f>
        <v>0</v>
      </c>
      <c r="AJ224" s="15">
        <f>Outros!AE36</f>
        <v>0</v>
      </c>
      <c r="AK224" s="33">
        <f>Outros!AE37</f>
        <v>0</v>
      </c>
      <c r="AL224" s="15">
        <f>Outros!AE38</f>
        <v>0</v>
      </c>
      <c r="AM224" s="15">
        <f>Outros!AE39</f>
        <v>0</v>
      </c>
      <c r="AN224" s="15">
        <f>Outros!AE40</f>
        <v>0</v>
      </c>
      <c r="AO224" s="15">
        <f>Outros!AE41</f>
        <v>0</v>
      </c>
      <c r="AP224" s="15">
        <f>Outros!AE42</f>
        <v>0</v>
      </c>
      <c r="AQ224" s="33">
        <f>Outros!AE43</f>
        <v>0</v>
      </c>
      <c r="AR224" s="15">
        <f>Outros!AE44</f>
        <v>0</v>
      </c>
      <c r="AS224" s="15">
        <f>Outros!AE45</f>
        <v>0</v>
      </c>
      <c r="AT224" s="15">
        <f>Outros!AE46</f>
        <v>0</v>
      </c>
      <c r="AU224" s="15">
        <f>Outros!AE47</f>
        <v>0</v>
      </c>
      <c r="AV224" s="15">
        <f>Outros!AE48</f>
        <v>0</v>
      </c>
      <c r="AW224" s="15">
        <f>Outros!AE49</f>
        <v>0</v>
      </c>
      <c r="AX224" s="15">
        <f>Outros!AE50</f>
        <v>0</v>
      </c>
      <c r="AY224" s="15">
        <f>Outros!AE51</f>
        <v>0</v>
      </c>
      <c r="AZ224" s="15">
        <f>Outros!AE52</f>
        <v>0</v>
      </c>
      <c r="BA224" s="15">
        <f>Outros!AE53</f>
        <v>0</v>
      </c>
      <c r="BB224" s="15">
        <f>Outros!AE54</f>
        <v>0</v>
      </c>
      <c r="BC224" s="15">
        <f>Outros!AE55</f>
        <v>0</v>
      </c>
      <c r="BD224" s="15">
        <f>Outros!AE56</f>
        <v>0</v>
      </c>
      <c r="BF224" s="15">
        <f>SUMIFS(Produção!AG:AG,Produção!$A:$A,"&gt;="&amp;BF1,Produção!$A:$A,"&lt;="&amp;EOMONTH($BF1,0))</f>
        <v>0</v>
      </c>
      <c r="BG224" s="15">
        <f>SUMIFS(Produção!AG:AG,Produção!$A:$A,"&gt;="&amp;BG1,Produção!$A:$A,"&lt;="&amp;EOMONTH($BG1,0))</f>
        <v>0</v>
      </c>
      <c r="BH224" s="15">
        <f>SUMIFS(Produção!AG:AG,Produção!$A:$A,"&gt;="&amp;BH1,Produção!$A:$A,"&lt;="&amp;EOMONTH($BH1,0))</f>
        <v>0</v>
      </c>
      <c r="BI224" s="15">
        <f>SUMIFS(Produção!AG:AG,Produção!$A:$A,"&gt;="&amp;BI1,Produção!$A:$A,"&lt;="&amp;EOMONTH($BI1,0))</f>
        <v>0</v>
      </c>
      <c r="BJ224" s="15">
        <f>SUMIFS(Produção!AG:AG,Produção!$A:$A,"&gt;="&amp;BJ1,Produção!$A:$A,"&lt;="&amp;EOMONTH($BJ1,0))</f>
        <v>0</v>
      </c>
      <c r="BK224" s="15">
        <f>SUMIFS(Produção!AG:AG,Produção!$A:$A,"&gt;="&amp;BK1,Produção!$A:$A,"&lt;="&amp;EOMONTH($BK1,0))</f>
        <v>0</v>
      </c>
      <c r="BL224" s="15">
        <f>SUMIFS(Produção!AG:AG,Produção!$A:$A,"&gt;="&amp;BL1,Produção!$A:$A,"&lt;="&amp;EOMONTH($BL1,0))</f>
        <v>0</v>
      </c>
      <c r="BM224" s="15">
        <f>SUMIFS(Produção!AG:AG,Produção!$A:$A,"&gt;="&amp;BM1,Produção!$A:$A,"&lt;="&amp;EOMONTH($BM1,0))</f>
        <v>0</v>
      </c>
      <c r="BN224" s="15">
        <f>SUMIFS(Produção!AG:AG,Produção!$A:$A,"&gt;="&amp;BN1,Produção!$A:$A,"&lt;="&amp;EOMONTH($BN1,0))</f>
        <v>0</v>
      </c>
      <c r="BO224" s="15">
        <f>SUMIFS(Produção!AG:AG,Produção!$A:$A,"&gt;="&amp;BO1,Produção!$A:$A,"&lt;="&amp;EOMONTH($BO1,0))</f>
        <v>0</v>
      </c>
      <c r="BP224" s="15">
        <f>SUMIFS(Produção!AG:AG,Produção!$A:$A,"&gt;="&amp;BP1,Produção!$A:$A,"&lt;="&amp;EOMONTH($BP1,0))</f>
        <v>0</v>
      </c>
      <c r="BQ224" s="15">
        <f>SUMIFS(Produção!AG:AG,Produção!$A:$A,"&gt;="&amp;BQ1,Produção!$A:$A,"&lt;="&amp;EOMONTH($BQ1,0))</f>
        <v>0</v>
      </c>
    </row>
    <row r="225" spans="1:69" outlineLevel="1" x14ac:dyDescent="0.15">
      <c r="A225" s="12" t="s">
        <v>118</v>
      </c>
      <c r="B225" s="14" t="str">
        <f>OvoTotal!AM2</f>
        <v>AAA 1 001</v>
      </c>
      <c r="C225" s="15">
        <f>Outros!AF3</f>
        <v>0</v>
      </c>
      <c r="D225" s="15">
        <f>Outros!AF4</f>
        <v>0</v>
      </c>
      <c r="E225" s="15">
        <f>Outros!AF5</f>
        <v>0</v>
      </c>
      <c r="F225" s="15">
        <f>Outros!AF6</f>
        <v>0</v>
      </c>
      <c r="G225" s="15">
        <f>Outros!AF7</f>
        <v>0</v>
      </c>
      <c r="H225" s="15">
        <f>Outros!AF8</f>
        <v>0</v>
      </c>
      <c r="I225" s="15">
        <f>Outros!AF9</f>
        <v>0</v>
      </c>
      <c r="J225" s="15">
        <f>Outros!AF10</f>
        <v>0</v>
      </c>
      <c r="K225" s="15">
        <f>Outros!AF11</f>
        <v>0</v>
      </c>
      <c r="L225" s="15">
        <f>Outros!AF12</f>
        <v>0</v>
      </c>
      <c r="M225" s="15">
        <f>Outros!AF13</f>
        <v>0</v>
      </c>
      <c r="N225" s="15">
        <f>Outros!AF14</f>
        <v>0</v>
      </c>
      <c r="O225" s="15">
        <f>Outros!AF15</f>
        <v>0</v>
      </c>
      <c r="P225" s="15">
        <f>Outros!AF16</f>
        <v>0</v>
      </c>
      <c r="Q225" s="15">
        <f>Outros!AF17</f>
        <v>0</v>
      </c>
      <c r="R225" s="15">
        <f>Outros!AF18</f>
        <v>0</v>
      </c>
      <c r="S225" s="15">
        <f>Outros!AF19</f>
        <v>0</v>
      </c>
      <c r="T225" s="15">
        <f>Outros!AF20</f>
        <v>0</v>
      </c>
      <c r="U225" s="15">
        <f>Outros!AF21</f>
        <v>0</v>
      </c>
      <c r="V225" s="15">
        <f>Outros!AF22</f>
        <v>0</v>
      </c>
      <c r="W225" s="15">
        <f>Outros!AF23</f>
        <v>0</v>
      </c>
      <c r="X225" s="15">
        <f>Outros!AF24</f>
        <v>0</v>
      </c>
      <c r="Y225" s="15">
        <f>Outros!AF25</f>
        <v>0</v>
      </c>
      <c r="Z225" s="15">
        <f>Outros!AF26</f>
        <v>0</v>
      </c>
      <c r="AA225" s="15">
        <f>Outros!AF27</f>
        <v>0</v>
      </c>
      <c r="AB225" s="15">
        <f>Outros!AF28</f>
        <v>0</v>
      </c>
      <c r="AC225" s="15">
        <f>Outros!AF29</f>
        <v>0</v>
      </c>
      <c r="AD225" s="15">
        <f>Outros!AF30</f>
        <v>0</v>
      </c>
      <c r="AE225" s="15">
        <f>Outros!AF31</f>
        <v>0</v>
      </c>
      <c r="AF225" s="15">
        <f>Outros!AF32</f>
        <v>0</v>
      </c>
      <c r="AG225" s="15">
        <f>Outros!AF33</f>
        <v>0</v>
      </c>
      <c r="AH225" s="15">
        <f>Outros!AF34</f>
        <v>0</v>
      </c>
      <c r="AI225" s="15">
        <f>Outros!AF35</f>
        <v>0</v>
      </c>
      <c r="AJ225" s="15">
        <f>Outros!AF36</f>
        <v>0</v>
      </c>
      <c r="AK225" s="33">
        <f>Outros!AF37</f>
        <v>0</v>
      </c>
      <c r="AL225" s="15">
        <f>Outros!AF38</f>
        <v>0</v>
      </c>
      <c r="AM225" s="15">
        <f>Outros!AF39</f>
        <v>0</v>
      </c>
      <c r="AN225" s="15">
        <f>Outros!AF40</f>
        <v>0</v>
      </c>
      <c r="AO225" s="15">
        <f>Outros!AF41</f>
        <v>0</v>
      </c>
      <c r="AP225" s="15">
        <f>Outros!AF42</f>
        <v>0</v>
      </c>
      <c r="AQ225" s="33">
        <f>Outros!AF43</f>
        <v>0</v>
      </c>
      <c r="AR225" s="15">
        <f>Outros!AF44</f>
        <v>0</v>
      </c>
      <c r="AS225" s="15">
        <f>Outros!AF45</f>
        <v>0</v>
      </c>
      <c r="AT225" s="15">
        <f>Outros!AF46</f>
        <v>0</v>
      </c>
      <c r="AU225" s="15">
        <f>Outros!AF47</f>
        <v>0</v>
      </c>
      <c r="AV225" s="15">
        <f>Outros!AF48</f>
        <v>0</v>
      </c>
      <c r="AW225" s="15">
        <f>Outros!AF49</f>
        <v>0</v>
      </c>
      <c r="AX225" s="15">
        <f>Outros!AF50</f>
        <v>0</v>
      </c>
      <c r="AY225" s="15">
        <f>Outros!AF51</f>
        <v>0</v>
      </c>
      <c r="AZ225" s="15">
        <f>Outros!AF52</f>
        <v>0</v>
      </c>
      <c r="BA225" s="15">
        <f>Outros!AF53</f>
        <v>0</v>
      </c>
      <c r="BB225" s="15">
        <f>Outros!AF54</f>
        <v>0</v>
      </c>
      <c r="BC225" s="15">
        <f>Outros!AF55</f>
        <v>0</v>
      </c>
      <c r="BD225" s="15">
        <f>Outros!AF56</f>
        <v>0</v>
      </c>
      <c r="BF225" s="15">
        <f>SUMIFS(Produção!AH:AH,Produção!$A:$A,"&gt;="&amp;BF1,Produção!$A:$A,"&lt;="&amp;EOMONTH($BF1,0))</f>
        <v>0</v>
      </c>
      <c r="BG225" s="15">
        <f>SUMIFS(Produção!AH:AH,Produção!$A:$A,"&gt;="&amp;BG1,Produção!$A:$A,"&lt;="&amp;EOMONTH($BG1,0))</f>
        <v>0</v>
      </c>
      <c r="BH225" s="15">
        <f>SUMIFS(Produção!AH:AH,Produção!$A:$A,"&gt;="&amp;BH1,Produção!$A:$A,"&lt;="&amp;EOMONTH($BH1,0))</f>
        <v>0</v>
      </c>
      <c r="BI225" s="15">
        <f>SUMIFS(Produção!AH:AH,Produção!$A:$A,"&gt;="&amp;BI1,Produção!$A:$A,"&lt;="&amp;EOMONTH($BI1,0))</f>
        <v>0</v>
      </c>
      <c r="BJ225" s="15">
        <f>SUMIFS(Produção!AH:AH,Produção!$A:$A,"&gt;="&amp;BJ1,Produção!$A:$A,"&lt;="&amp;EOMONTH($BJ1,0))</f>
        <v>0</v>
      </c>
      <c r="BK225" s="15">
        <f>SUMIFS(Produção!AH:AH,Produção!$A:$A,"&gt;="&amp;BK1,Produção!$A:$A,"&lt;="&amp;EOMONTH($BK1,0))</f>
        <v>0</v>
      </c>
      <c r="BL225" s="15">
        <f>SUMIFS(Produção!AH:AH,Produção!$A:$A,"&gt;="&amp;BL1,Produção!$A:$A,"&lt;="&amp;EOMONTH($BL1,0))</f>
        <v>0</v>
      </c>
      <c r="BM225" s="15">
        <f>SUMIFS(Produção!AH:AH,Produção!$A:$A,"&gt;="&amp;BM1,Produção!$A:$A,"&lt;="&amp;EOMONTH($BM1,0))</f>
        <v>0</v>
      </c>
      <c r="BN225" s="15">
        <f>SUMIFS(Produção!AH:AH,Produção!$A:$A,"&gt;="&amp;BN1,Produção!$A:$A,"&lt;="&amp;EOMONTH($BN1,0))</f>
        <v>0</v>
      </c>
      <c r="BO225" s="15">
        <f>SUMIFS(Produção!AH:AH,Produção!$A:$A,"&gt;="&amp;BO1,Produção!$A:$A,"&lt;="&amp;EOMONTH($BO1,0))</f>
        <v>0</v>
      </c>
      <c r="BP225" s="15">
        <f>SUMIFS(Produção!AH:AH,Produção!$A:$A,"&gt;="&amp;BP1,Produção!$A:$A,"&lt;="&amp;EOMONTH($BP1,0))</f>
        <v>0</v>
      </c>
      <c r="BQ225" s="15">
        <f>SUMIFS(Produção!AH:AH,Produção!$A:$A,"&gt;="&amp;BQ1,Produção!$A:$A,"&lt;="&amp;EOMONTH($BQ1,0))</f>
        <v>0</v>
      </c>
    </row>
    <row r="226" spans="1:69" outlineLevel="1" x14ac:dyDescent="0.15">
      <c r="A226" s="12" t="s">
        <v>118</v>
      </c>
      <c r="B226" s="14" t="str">
        <f>OvoTotal!AN2</f>
        <v>AAA 1 001</v>
      </c>
      <c r="C226" s="15">
        <f>Outros!AG3</f>
        <v>0</v>
      </c>
      <c r="D226" s="15">
        <f>Outros!AG4</f>
        <v>0</v>
      </c>
      <c r="E226" s="15">
        <f>Outros!AG5</f>
        <v>0</v>
      </c>
      <c r="F226" s="15">
        <f>Outros!AG6</f>
        <v>0</v>
      </c>
      <c r="G226" s="15">
        <f>Outros!AG7</f>
        <v>0</v>
      </c>
      <c r="H226" s="15">
        <f>Outros!AG8</f>
        <v>0</v>
      </c>
      <c r="I226" s="15">
        <f>Outros!AG9</f>
        <v>0</v>
      </c>
      <c r="J226" s="15">
        <f>Outros!AG10</f>
        <v>0</v>
      </c>
      <c r="K226" s="15">
        <f>Outros!AG11</f>
        <v>0</v>
      </c>
      <c r="L226" s="15">
        <f>Outros!AG12</f>
        <v>0</v>
      </c>
      <c r="M226" s="15">
        <f>Outros!AG13</f>
        <v>0</v>
      </c>
      <c r="N226" s="15">
        <f>Outros!AG14</f>
        <v>0</v>
      </c>
      <c r="O226" s="15">
        <f>Outros!AG15</f>
        <v>0</v>
      </c>
      <c r="P226" s="15">
        <f>Outros!AG16</f>
        <v>0</v>
      </c>
      <c r="Q226" s="15">
        <f>Outros!AG17</f>
        <v>0</v>
      </c>
      <c r="R226" s="15">
        <f>Outros!AG18</f>
        <v>0</v>
      </c>
      <c r="S226" s="15">
        <f>Outros!AG19</f>
        <v>0</v>
      </c>
      <c r="T226" s="15">
        <f>Outros!AG20</f>
        <v>0</v>
      </c>
      <c r="U226" s="15">
        <f>Outros!AG21</f>
        <v>0</v>
      </c>
      <c r="V226" s="15">
        <f>Outros!AG22</f>
        <v>0</v>
      </c>
      <c r="W226" s="15">
        <f>Outros!AG23</f>
        <v>0</v>
      </c>
      <c r="X226" s="15">
        <f>Outros!AG24</f>
        <v>0</v>
      </c>
      <c r="Y226" s="15">
        <f>Outros!AG25</f>
        <v>0</v>
      </c>
      <c r="Z226" s="15">
        <f>Outros!AG26</f>
        <v>0</v>
      </c>
      <c r="AA226" s="15">
        <f>Outros!AG27</f>
        <v>0</v>
      </c>
      <c r="AB226" s="15">
        <f>Outros!AG28</f>
        <v>0</v>
      </c>
      <c r="AC226" s="15">
        <f>Outros!AG29</f>
        <v>0</v>
      </c>
      <c r="AD226" s="15">
        <f>Outros!AG30</f>
        <v>0</v>
      </c>
      <c r="AE226" s="15">
        <f>Outros!AG31</f>
        <v>0</v>
      </c>
      <c r="AF226" s="15">
        <f>Outros!AG32</f>
        <v>0</v>
      </c>
      <c r="AG226" s="15">
        <f>Outros!AG33</f>
        <v>0</v>
      </c>
      <c r="AH226" s="15">
        <f>Outros!AG34</f>
        <v>0</v>
      </c>
      <c r="AI226" s="15">
        <f>Outros!AG35</f>
        <v>0</v>
      </c>
      <c r="AJ226" s="15">
        <f>Outros!AG36</f>
        <v>0</v>
      </c>
      <c r="AK226" s="33">
        <f>Outros!AG37</f>
        <v>0</v>
      </c>
      <c r="AL226" s="15">
        <f>Outros!AG38</f>
        <v>0</v>
      </c>
      <c r="AM226" s="15">
        <f>Outros!AG39</f>
        <v>0</v>
      </c>
      <c r="AN226" s="15">
        <f>Outros!AG40</f>
        <v>0</v>
      </c>
      <c r="AO226" s="15">
        <f>Outros!AG41</f>
        <v>0</v>
      </c>
      <c r="AP226" s="15">
        <f>Outros!AG42</f>
        <v>0</v>
      </c>
      <c r="AQ226" s="33">
        <f>Outros!AG43</f>
        <v>0</v>
      </c>
      <c r="AR226" s="15">
        <f>Outros!AG44</f>
        <v>0</v>
      </c>
      <c r="AS226" s="15">
        <f>Outros!AG45</f>
        <v>0</v>
      </c>
      <c r="AT226" s="15">
        <f>Outros!AG46</f>
        <v>0</v>
      </c>
      <c r="AU226" s="15">
        <f>Outros!AG47</f>
        <v>0</v>
      </c>
      <c r="AV226" s="15">
        <f>Outros!AG48</f>
        <v>0</v>
      </c>
      <c r="AW226" s="15">
        <f>Outros!AG49</f>
        <v>0</v>
      </c>
      <c r="AX226" s="15">
        <f>Outros!AG50</f>
        <v>0</v>
      </c>
      <c r="AY226" s="15">
        <f>Outros!AG51</f>
        <v>0</v>
      </c>
      <c r="AZ226" s="15">
        <f>Outros!AG52</f>
        <v>0</v>
      </c>
      <c r="BA226" s="15">
        <f>Outros!AG53</f>
        <v>0</v>
      </c>
      <c r="BB226" s="15">
        <f>Outros!AG54</f>
        <v>0</v>
      </c>
      <c r="BC226" s="15">
        <f>Outros!AG55</f>
        <v>0</v>
      </c>
      <c r="BD226" s="15">
        <f>Outros!AG56</f>
        <v>0</v>
      </c>
      <c r="BF226" s="15">
        <f>SUMIFS(Produção!AI:AI,Produção!$A:$A,"&gt;="&amp;BF1,Produção!$A:$A,"&lt;="&amp;EOMONTH($BF1,0))</f>
        <v>0</v>
      </c>
      <c r="BG226" s="15">
        <f>SUMIFS(Produção!AI:AI,Produção!$A:$A,"&gt;="&amp;BG1,Produção!$A:$A,"&lt;="&amp;EOMONTH($BG1,0))</f>
        <v>0</v>
      </c>
      <c r="BH226" s="15">
        <f>SUMIFS(Produção!AI:AI,Produção!$A:$A,"&gt;="&amp;BH1,Produção!$A:$A,"&lt;="&amp;EOMONTH($BH1,0))</f>
        <v>0</v>
      </c>
      <c r="BI226" s="15">
        <f>SUMIFS(Produção!AI:AI,Produção!$A:$A,"&gt;="&amp;BI1,Produção!$A:$A,"&lt;="&amp;EOMONTH($BI1,0))</f>
        <v>0</v>
      </c>
      <c r="BJ226" s="15">
        <f>SUMIFS(Produção!AI:AI,Produção!$A:$A,"&gt;="&amp;BJ1,Produção!$A:$A,"&lt;="&amp;EOMONTH($BJ1,0))</f>
        <v>0</v>
      </c>
      <c r="BK226" s="15">
        <f>SUMIFS(Produção!AI:AI,Produção!$A:$A,"&gt;="&amp;BK1,Produção!$A:$A,"&lt;="&amp;EOMONTH($BK1,0))</f>
        <v>0</v>
      </c>
      <c r="BL226" s="15">
        <f>SUMIFS(Produção!AI:AI,Produção!$A:$A,"&gt;="&amp;BL1,Produção!$A:$A,"&lt;="&amp;EOMONTH($BL1,0))</f>
        <v>0</v>
      </c>
      <c r="BM226" s="15">
        <f>SUMIFS(Produção!AI:AI,Produção!$A:$A,"&gt;="&amp;BM1,Produção!$A:$A,"&lt;="&amp;EOMONTH($BM1,0))</f>
        <v>0</v>
      </c>
      <c r="BN226" s="15">
        <f>SUMIFS(Produção!AI:AI,Produção!$A:$A,"&gt;="&amp;BN1,Produção!$A:$A,"&lt;="&amp;EOMONTH($BN1,0))</f>
        <v>0</v>
      </c>
      <c r="BO226" s="15">
        <f>SUMIFS(Produção!AI:AI,Produção!$A:$A,"&gt;="&amp;BO1,Produção!$A:$A,"&lt;="&amp;EOMONTH($BO1,0))</f>
        <v>0</v>
      </c>
      <c r="BP226" s="15">
        <f>SUMIFS(Produção!AI:AI,Produção!$A:$A,"&gt;="&amp;BP1,Produção!$A:$A,"&lt;="&amp;EOMONTH($BP1,0))</f>
        <v>0</v>
      </c>
      <c r="BQ226" s="15">
        <f>SUMIFS(Produção!AI:AI,Produção!$A:$A,"&gt;="&amp;BQ1,Produção!$A:$A,"&lt;="&amp;EOMONTH($BQ1,0))</f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5"/>
  <dimension ref="A1:AK882"/>
  <sheetViews>
    <sheetView zoomScale="70" zoomScaleNormal="70" zoomScalePageLayoutView="70" workbookViewId="0">
      <pane xSplit="2" ySplit="2" topLeftCell="C60" activePane="bottomRight" state="frozen"/>
      <selection activeCell="A163" sqref="A163"/>
      <selection pane="topRight" activeCell="A163" sqref="A163"/>
      <selection pane="bottomLeft" activeCell="A163" sqref="A163"/>
      <selection pane="bottomRight" activeCell="C74" sqref="C74"/>
    </sheetView>
  </sheetViews>
  <sheetFormatPr baseColWidth="10" defaultColWidth="0" defaultRowHeight="13" zeroHeight="1" outlineLevelRow="1" x14ac:dyDescent="0.15"/>
  <cols>
    <col min="1" max="1" width="10" style="77" bestFit="1" customWidth="1"/>
    <col min="2" max="2" width="3.1640625" style="77" hidden="1" customWidth="1"/>
    <col min="3" max="3" width="10.5" style="83" bestFit="1" customWidth="1"/>
    <col min="4" max="4" width="5.6640625" style="77" bestFit="1" customWidth="1"/>
    <col min="5" max="6" width="5.33203125" style="77" bestFit="1" customWidth="1"/>
    <col min="7" max="8" width="5.6640625" style="77" bestFit="1" customWidth="1"/>
    <col min="9" max="10" width="5.33203125" style="77" bestFit="1" customWidth="1"/>
    <col min="11" max="12" width="5.6640625" style="77" bestFit="1" customWidth="1"/>
    <col min="13" max="16" width="5.33203125" style="77" bestFit="1" customWidth="1"/>
    <col min="17" max="17" width="5.33203125" style="82" bestFit="1" customWidth="1"/>
    <col min="18" max="29" width="5.33203125" style="77" bestFit="1" customWidth="1"/>
    <col min="30" max="33" width="5.6640625" style="77" bestFit="1" customWidth="1"/>
    <col min="34" max="34" width="5.33203125" style="77" bestFit="1" customWidth="1"/>
    <col min="35" max="37" width="15.83203125" style="77" customWidth="1"/>
    <col min="38" max="16384" width="8.83203125" style="77" hidden="1"/>
  </cols>
  <sheetData>
    <row r="1" spans="1:36" s="75" customFormat="1" x14ac:dyDescent="0.15">
      <c r="A1" s="73"/>
      <c r="B1" s="52"/>
      <c r="C1" s="74"/>
      <c r="D1" s="75" t="str">
        <f>OvoTotal!J1</f>
        <v>AA</v>
      </c>
      <c r="E1" s="75" t="str">
        <f>OvoTotal!K1</f>
        <v>BB</v>
      </c>
      <c r="F1" s="75" t="str">
        <f>OvoTotal!L1</f>
        <v>CC</v>
      </c>
      <c r="G1" s="75" t="str">
        <f>OvoTotal!M1</f>
        <v>DD</v>
      </c>
      <c r="H1" s="75" t="str">
        <f>OvoTotal!N1</f>
        <v>EE</v>
      </c>
      <c r="I1" s="75" t="str">
        <f>OvoTotal!O1</f>
        <v>FF</v>
      </c>
      <c r="J1" s="75" t="str">
        <f>OvoTotal!P1</f>
        <v>GG</v>
      </c>
      <c r="K1" s="75" t="str">
        <f>OvoTotal!Q1</f>
        <v>HH</v>
      </c>
      <c r="L1" s="75" t="str">
        <f>OvoTotal!R1</f>
        <v>II</v>
      </c>
      <c r="M1" s="75" t="str">
        <f>OvoTotal!S1</f>
        <v>JJ</v>
      </c>
      <c r="N1" s="75" t="str">
        <f>OvoTotal!T1</f>
        <v>KK</v>
      </c>
      <c r="O1" s="75" t="str">
        <f>OvoTotal!U1</f>
        <v>LL</v>
      </c>
      <c r="P1" s="75" t="str">
        <f>OvoTotal!V1</f>
        <v>MM</v>
      </c>
      <c r="Q1" s="75" t="str">
        <f>OvoTotal!W1</f>
        <v>NN</v>
      </c>
      <c r="R1" s="75" t="str">
        <f>OvoTotal!X1</f>
        <v>OO</v>
      </c>
      <c r="S1" s="75" t="str">
        <f>OvoTotal!Y1</f>
        <v>PP</v>
      </c>
      <c r="T1" s="75" t="str">
        <f>OvoTotal!Z1</f>
        <v>QQ</v>
      </c>
      <c r="U1" s="75" t="str">
        <f>OvoTotal!AA1</f>
        <v>RR</v>
      </c>
      <c r="V1" s="75" t="str">
        <f>OvoTotal!AB1</f>
        <v>SS</v>
      </c>
      <c r="W1" s="75" t="str">
        <f>OvoTotal!AC1</f>
        <v>TT</v>
      </c>
      <c r="X1" s="75" t="str">
        <f>OvoTotal!AD1</f>
        <v>UU</v>
      </c>
      <c r="Y1" s="75" t="str">
        <f>OvoTotal!AE1</f>
        <v>VV</v>
      </c>
      <c r="Z1" s="75" t="str">
        <f>OvoTotal!AF1</f>
        <v>XX</v>
      </c>
      <c r="AA1" s="75" t="str">
        <f>OvoTotal!AG1</f>
        <v>YY</v>
      </c>
      <c r="AB1" s="75" t="str">
        <f>OvoTotal!AH1</f>
        <v>ZZ</v>
      </c>
      <c r="AC1" s="75" t="str">
        <f>OvoTotal!AI1</f>
        <v>WW</v>
      </c>
      <c r="AD1" s="75" t="str">
        <f>OvoTotal!AJ1</f>
        <v>AAA</v>
      </c>
      <c r="AE1" s="75" t="str">
        <f>OvoTotal!AK1</f>
        <v>BBB</v>
      </c>
      <c r="AF1" s="75" t="str">
        <f>OvoTotal!AL1</f>
        <v>CCC</v>
      </c>
      <c r="AG1" s="75" t="str">
        <f>OvoTotal!AM1</f>
        <v>DDD</v>
      </c>
      <c r="AH1" s="75" t="str">
        <f>OvoTotal!AN1</f>
        <v>EEE</v>
      </c>
    </row>
    <row r="2" spans="1:36" s="106" customFormat="1" ht="75" x14ac:dyDescent="0.15">
      <c r="A2" s="102"/>
      <c r="B2" s="103"/>
      <c r="C2" s="104"/>
      <c r="D2" s="105" t="str">
        <f>OvoTotal!J2</f>
        <v>SJ F1 A 221 R</v>
      </c>
      <c r="E2" s="105" t="str">
        <f>OvoTotal!K2</f>
        <v>SJ F1 B 321 R</v>
      </c>
      <c r="F2" s="105" t="str">
        <f>OvoTotal!L2</f>
        <v>SJ F1 A 222 R</v>
      </c>
      <c r="G2" s="105" t="str">
        <f>OvoTotal!M2</f>
        <v>SJ F1 B 322 R</v>
      </c>
      <c r="H2" s="105" t="str">
        <f>OvoTotal!N2</f>
        <v>SJ F2 A 421 R</v>
      </c>
      <c r="I2" s="105" t="str">
        <f>OvoTotal!O2</f>
        <v>SJ F2 B 521 R</v>
      </c>
      <c r="J2" s="105" t="str">
        <f>OvoTotal!P2</f>
        <v>SJ F2 A 422 R</v>
      </c>
      <c r="K2" s="105" t="str">
        <f>OvoTotal!Q2</f>
        <v>SJ F2 B 522 R</v>
      </c>
      <c r="L2" s="105" t="str">
        <f>OvoTotal!R2</f>
        <v>SJ F3 820 R</v>
      </c>
      <c r="M2" s="105" t="str">
        <f>OvoTotal!S2</f>
        <v>AAA 1 001</v>
      </c>
      <c r="N2" s="105" t="str">
        <f>OvoTotal!T2</f>
        <v>SJ F3 821 R</v>
      </c>
      <c r="O2" s="105" t="str">
        <f>OvoTotal!U2</f>
        <v>AAA 1 001</v>
      </c>
      <c r="P2" s="105" t="str">
        <f>OvoTotal!V2</f>
        <v>AAA 1 001</v>
      </c>
      <c r="Q2" s="105" t="str">
        <f>OvoTotal!W2</f>
        <v>AAA 1 001</v>
      </c>
      <c r="R2" s="105" t="str">
        <f>OvoTotal!X2</f>
        <v>AAA 1 001</v>
      </c>
      <c r="S2" s="105" t="str">
        <f>OvoTotal!Y2</f>
        <v>AAA 1 001</v>
      </c>
      <c r="T2" s="105" t="str">
        <f>OvoTotal!Z2</f>
        <v>AAA 1 001</v>
      </c>
      <c r="U2" s="105" t="str">
        <f>OvoTotal!AA2</f>
        <v>AAA 1 001</v>
      </c>
      <c r="V2" s="105" t="str">
        <f>OvoTotal!AB2</f>
        <v>AAA 1 001</v>
      </c>
      <c r="W2" s="105" t="str">
        <f>OvoTotal!AC2</f>
        <v>AAA 1 001</v>
      </c>
      <c r="X2" s="105" t="str">
        <f>OvoTotal!AD2</f>
        <v>AAA 1 001</v>
      </c>
      <c r="Y2" s="105" t="str">
        <f>OvoTotal!AE2</f>
        <v>AAA 1 001</v>
      </c>
      <c r="Z2" s="105" t="str">
        <f>OvoTotal!AF2</f>
        <v>AAA 1 001</v>
      </c>
      <c r="AA2" s="105" t="str">
        <f>OvoTotal!AG2</f>
        <v>AAA 1 001</v>
      </c>
      <c r="AB2" s="105" t="str">
        <f>OvoTotal!AH2</f>
        <v>AAA 1 001</v>
      </c>
      <c r="AC2" s="105" t="str">
        <f>OvoTotal!AI2</f>
        <v>AAA 1 001</v>
      </c>
      <c r="AD2" s="105" t="str">
        <f>OvoTotal!AJ2</f>
        <v>AAA 1 001</v>
      </c>
      <c r="AE2" s="105" t="str">
        <f>OvoTotal!AK2</f>
        <v>AAA 1 001</v>
      </c>
      <c r="AF2" s="105" t="str">
        <f>OvoTotal!AL2</f>
        <v>AAA 1 001</v>
      </c>
      <c r="AG2" s="105" t="str">
        <f>OvoTotal!AM2</f>
        <v>AAA 1 001</v>
      </c>
      <c r="AH2" s="105" t="str">
        <f>OvoTotal!AN2</f>
        <v>AAA 1 001</v>
      </c>
    </row>
    <row r="3" spans="1:36" outlineLevel="1" x14ac:dyDescent="0.15">
      <c r="A3" s="76">
        <v>1</v>
      </c>
      <c r="B3" s="35"/>
      <c r="C3" s="94">
        <f>IF(Produção!C3&gt;0,Produção!C3,C61)</f>
        <v>0.1535</v>
      </c>
      <c r="D3" s="110">
        <f>IF(Produção!D3&gt;0,Produção!D3,D61)</f>
        <v>122928</v>
      </c>
      <c r="E3" s="110">
        <f>IF(Produção!E3&gt;0,Produção!E3,E61)</f>
        <v>133824</v>
      </c>
      <c r="F3" s="110">
        <f>IF(Produção!F3&gt;0,Produção!F3,F61)</f>
        <v>0</v>
      </c>
      <c r="G3" s="110">
        <f>IF(Produção!G3&gt;0,Produção!G3,G61)</f>
        <v>0</v>
      </c>
      <c r="H3" s="110">
        <f>IF(Produção!H3&gt;0,Produção!H3,H61)</f>
        <v>60120</v>
      </c>
      <c r="I3" s="110">
        <f>IF(Produção!I3&gt;0,Produção!I3,I61)</f>
        <v>34944</v>
      </c>
      <c r="J3" s="110">
        <f>IF(Produção!J3&gt;0,Produção!J3,J61)</f>
        <v>0</v>
      </c>
      <c r="K3" s="110">
        <f>IF(Produção!K3&gt;0,Produção!K3,K61)</f>
        <v>0</v>
      </c>
      <c r="L3" s="110">
        <f>IF(Produção!L3&gt;0,Produção!L3,L61)</f>
        <v>59628</v>
      </c>
      <c r="M3" s="110">
        <f>IF(Produção!M3&gt;0,Produção!M3,M61)</f>
        <v>0</v>
      </c>
      <c r="N3" s="110">
        <f>IF(Produção!N3&gt;0,Produção!N3,N61)</f>
        <v>0</v>
      </c>
      <c r="O3" s="110">
        <f>IF(Produção!O3&gt;0,Produção!O3,O61)</f>
        <v>0</v>
      </c>
      <c r="P3" s="110">
        <f>IF(Produção!P3&gt;0,Produção!P3,P61)</f>
        <v>0</v>
      </c>
      <c r="Q3" s="110">
        <f>IF(Produção!Q3&gt;0,Produção!Q3,Q61)</f>
        <v>0</v>
      </c>
      <c r="R3" s="110">
        <f>IF(Produção!R3&gt;0,Produção!R3,R61)</f>
        <v>0</v>
      </c>
      <c r="S3" s="110">
        <f>IF(Produção!S3&gt;0,Produção!S3,S61)</f>
        <v>0</v>
      </c>
      <c r="T3" s="110">
        <f>IF(Produção!T3&gt;0,Produção!T3,T61)</f>
        <v>0</v>
      </c>
      <c r="U3" s="110">
        <f>IF(Produção!U3&gt;0,Produção!U3,U61)</f>
        <v>0</v>
      </c>
      <c r="V3" s="110">
        <f>IF(Produção!V3&gt;0,Produção!V3,V61)</f>
        <v>0</v>
      </c>
      <c r="W3" s="110">
        <f>IF(Produção!W3&gt;0,Produção!W3,W61)</f>
        <v>0</v>
      </c>
      <c r="X3" s="110">
        <f>IF(Produção!X3&gt;0,Produção!X3,X61)</f>
        <v>0</v>
      </c>
      <c r="Y3" s="110">
        <f>IF(Produção!Y3&gt;0,Produção!Y3,Y61)</f>
        <v>0</v>
      </c>
      <c r="Z3" s="110">
        <f>IF(Produção!Z3&gt;0,Produção!Z3,Z61)</f>
        <v>0</v>
      </c>
      <c r="AA3" s="110">
        <f>IF(Produção!AA3&gt;0,Produção!AA3,AA61)</f>
        <v>0</v>
      </c>
      <c r="AB3" s="110">
        <f>IF(Produção!AB3&gt;0,Produção!AB3,AB61)</f>
        <v>0</v>
      </c>
      <c r="AC3" s="110">
        <f>IF(Produção!AC3&gt;0,Produção!AC3,AC61)</f>
        <v>0</v>
      </c>
      <c r="AD3" s="110">
        <f>IF(Produção!AD3&gt;0,Produção!AD3,AD61)</f>
        <v>0</v>
      </c>
      <c r="AE3" s="110">
        <f>IF(Produção!AE3&gt;0,Produção!AE3,AE61)</f>
        <v>0</v>
      </c>
      <c r="AF3" s="110">
        <f>IF(Produção!AF3&gt;0,Produção!AF3,AF61)</f>
        <v>0</v>
      </c>
      <c r="AG3" s="110">
        <f>IF(Produção!AG3&gt;0,Produção!AG3,AG61)</f>
        <v>0</v>
      </c>
      <c r="AH3" s="110">
        <f>IF(Produção!AH3&gt;0,Produção!AH3,AH61)</f>
        <v>0</v>
      </c>
      <c r="AI3" s="96"/>
      <c r="AJ3" s="82"/>
    </row>
    <row r="4" spans="1:36" outlineLevel="1" x14ac:dyDescent="0.15">
      <c r="A4" s="76">
        <v>2</v>
      </c>
      <c r="B4" s="35"/>
      <c r="C4" s="94">
        <f>IF(Produção!C4&gt;0,Produção!C4,C62)</f>
        <v>0.1535</v>
      </c>
      <c r="D4" s="110">
        <f>IF(Produção!D4&gt;0,Produção!D4,D62)</f>
        <v>253512</v>
      </c>
      <c r="E4" s="110">
        <f>IF(Produção!E4&gt;0,Produção!E4,E62)</f>
        <v>241368</v>
      </c>
      <c r="F4" s="110">
        <f>IF(Produção!F4&gt;0,Produção!F4,F62)</f>
        <v>0</v>
      </c>
      <c r="G4" s="110">
        <f>IF(Produção!G4&gt;0,Produção!G4,G62)</f>
        <v>0</v>
      </c>
      <c r="H4" s="110">
        <f>IF(Produção!H4&gt;0,Produção!H4,H62)</f>
        <v>253048</v>
      </c>
      <c r="I4" s="110">
        <f>IF(Produção!I4&gt;0,Produção!I4,I62)</f>
        <v>178872</v>
      </c>
      <c r="J4" s="110">
        <f>IF(Produção!J4&gt;0,Produção!J4,J62)</f>
        <v>0</v>
      </c>
      <c r="K4" s="110">
        <f>IF(Produção!K4&gt;0,Produção!K4,K62)</f>
        <v>0</v>
      </c>
      <c r="L4" s="110">
        <f>IF(Produção!L4&gt;0,Produção!L4,L62)</f>
        <v>116640</v>
      </c>
      <c r="M4" s="110">
        <f>IF(Produção!M4&gt;0,Produção!M4,M62)</f>
        <v>0</v>
      </c>
      <c r="N4" s="110">
        <f>IF(Produção!N4&gt;0,Produção!N4,N62)</f>
        <v>0</v>
      </c>
      <c r="O4" s="110">
        <f>IF(Produção!O4&gt;0,Produção!O4,O62)</f>
        <v>0</v>
      </c>
      <c r="P4" s="110">
        <f>IF(Produção!P4&gt;0,Produção!P4,P62)</f>
        <v>0</v>
      </c>
      <c r="Q4" s="110">
        <f>IF(Produção!Q4&gt;0,Produção!Q4,Q62)</f>
        <v>0</v>
      </c>
      <c r="R4" s="110">
        <f>IF(Produção!R4&gt;0,Produção!R4,R62)</f>
        <v>0</v>
      </c>
      <c r="S4" s="110">
        <f>IF(Produção!S4&gt;0,Produção!S4,S62)</f>
        <v>0</v>
      </c>
      <c r="T4" s="110">
        <f>IF(Produção!T4&gt;0,Produção!T4,T62)</f>
        <v>0</v>
      </c>
      <c r="U4" s="110">
        <f>IF(Produção!U4&gt;0,Produção!U4,U62)</f>
        <v>0</v>
      </c>
      <c r="V4" s="110">
        <f>IF(Produção!V4&gt;0,Produção!V4,V62)</f>
        <v>0</v>
      </c>
      <c r="W4" s="110">
        <f>IF(Produção!W4&gt;0,Produção!W4,W62)</f>
        <v>0</v>
      </c>
      <c r="X4" s="110">
        <f>IF(Produção!X4&gt;0,Produção!X4,X62)</f>
        <v>0</v>
      </c>
      <c r="Y4" s="110">
        <f>IF(Produção!Y4&gt;0,Produção!Y4,Y62)</f>
        <v>0</v>
      </c>
      <c r="Z4" s="110">
        <f>IF(Produção!Z4&gt;0,Produção!Z4,Z62)</f>
        <v>0</v>
      </c>
      <c r="AA4" s="110">
        <f>IF(Produção!AA4&gt;0,Produção!AA4,AA62)</f>
        <v>0</v>
      </c>
      <c r="AB4" s="110">
        <f>IF(Produção!AB4&gt;0,Produção!AB4,AB62)</f>
        <v>0</v>
      </c>
      <c r="AC4" s="110">
        <f>IF(Produção!AC4&gt;0,Produção!AC4,AC62)</f>
        <v>0</v>
      </c>
      <c r="AD4" s="110">
        <f>IF(Produção!AD4&gt;0,Produção!AD4,AD62)</f>
        <v>0</v>
      </c>
      <c r="AE4" s="110">
        <f>IF(Produção!AE4&gt;0,Produção!AE4,AE62)</f>
        <v>0</v>
      </c>
      <c r="AF4" s="110">
        <f>IF(Produção!AF4&gt;0,Produção!AF4,AF62)</f>
        <v>0</v>
      </c>
      <c r="AG4" s="110">
        <f>IF(Produção!AG4&gt;0,Produção!AG4,AG62)</f>
        <v>0</v>
      </c>
      <c r="AH4" s="110">
        <f>IF(Produção!AH4&gt;0,Produção!AH4,AH62)</f>
        <v>0</v>
      </c>
      <c r="AI4" s="96"/>
      <c r="AJ4" s="82"/>
    </row>
    <row r="5" spans="1:36" outlineLevel="1" x14ac:dyDescent="0.15">
      <c r="A5" s="76">
        <v>3</v>
      </c>
      <c r="B5" s="35"/>
      <c r="C5" s="94">
        <f>IF(Produção!C5&gt;0,Produção!C5,C63)</f>
        <v>0.1535</v>
      </c>
      <c r="D5" s="110">
        <f>IF(Produção!D5&gt;0,Produção!D5,D63)</f>
        <v>231168</v>
      </c>
      <c r="E5" s="110">
        <f>IF(Produção!E5&gt;0,Produção!E5,E63)</f>
        <v>232320</v>
      </c>
      <c r="F5" s="110">
        <f>IF(Produção!F5&gt;0,Produção!F5,F63)</f>
        <v>0</v>
      </c>
      <c r="G5" s="110">
        <f>IF(Produção!G5&gt;0,Produção!G5,G63)</f>
        <v>0</v>
      </c>
      <c r="H5" s="110">
        <f>IF(Produção!H5&gt;0,Produção!H5,H63)</f>
        <v>271930</v>
      </c>
      <c r="I5" s="110">
        <f>IF(Produção!I5&gt;0,Produção!I5,I63)</f>
        <v>192736</v>
      </c>
      <c r="J5" s="110">
        <f>IF(Produção!J5&gt;0,Produção!J5,J63)</f>
        <v>0</v>
      </c>
      <c r="K5" s="110">
        <f>IF(Produção!K5&gt;0,Produção!K5,K63)</f>
        <v>0</v>
      </c>
      <c r="L5" s="110">
        <f>IF(Produção!L5&gt;0,Produção!L5,L63)</f>
        <v>0</v>
      </c>
      <c r="M5" s="110">
        <f>IF(Produção!M5&gt;0,Produção!M5,M63)</f>
        <v>0</v>
      </c>
      <c r="N5" s="110">
        <f>IF(Produção!N5&gt;0,Produção!N5,N63)</f>
        <v>0</v>
      </c>
      <c r="O5" s="110">
        <f>IF(Produção!O5&gt;0,Produção!O5,O63)</f>
        <v>0</v>
      </c>
      <c r="P5" s="110">
        <f>IF(Produção!P5&gt;0,Produção!P5,P63)</f>
        <v>0</v>
      </c>
      <c r="Q5" s="110">
        <f>IF(Produção!Q5&gt;0,Produção!Q5,Q63)</f>
        <v>0</v>
      </c>
      <c r="R5" s="110">
        <f>IF(Produção!R5&gt;0,Produção!R5,R63)</f>
        <v>0</v>
      </c>
      <c r="S5" s="110">
        <f>IF(Produção!S5&gt;0,Produção!S5,S63)</f>
        <v>0</v>
      </c>
      <c r="T5" s="110">
        <f>IF(Produção!T5&gt;0,Produção!T5,T63)</f>
        <v>0</v>
      </c>
      <c r="U5" s="110">
        <f>IF(Produção!U5&gt;0,Produção!U5,U63)</f>
        <v>0</v>
      </c>
      <c r="V5" s="110">
        <f>IF(Produção!V5&gt;0,Produção!V5,V63)</f>
        <v>0</v>
      </c>
      <c r="W5" s="110">
        <f>IF(Produção!W5&gt;0,Produção!W5,W63)</f>
        <v>0</v>
      </c>
      <c r="X5" s="110">
        <f>IF(Produção!X5&gt;0,Produção!X5,X63)</f>
        <v>0</v>
      </c>
      <c r="Y5" s="110">
        <f>IF(Produção!Y5&gt;0,Produção!Y5,Y63)</f>
        <v>0</v>
      </c>
      <c r="Z5" s="110">
        <f>IF(Produção!Z5&gt;0,Produção!Z5,Z63)</f>
        <v>0</v>
      </c>
      <c r="AA5" s="110">
        <f>IF(Produção!AA5&gt;0,Produção!AA5,AA63)</f>
        <v>0</v>
      </c>
      <c r="AB5" s="110">
        <f>IF(Produção!AB5&gt;0,Produção!AB5,AB63)</f>
        <v>0</v>
      </c>
      <c r="AC5" s="110">
        <f>IF(Produção!AC5&gt;0,Produção!AC5,AC63)</f>
        <v>0</v>
      </c>
      <c r="AD5" s="110">
        <f>IF(Produção!AD5&gt;0,Produção!AD5,AD63)</f>
        <v>0</v>
      </c>
      <c r="AE5" s="110">
        <f>IF(Produção!AE5&gt;0,Produção!AE5,AE63)</f>
        <v>0</v>
      </c>
      <c r="AF5" s="110">
        <f>IF(Produção!AF5&gt;0,Produção!AF5,AF63)</f>
        <v>0</v>
      </c>
      <c r="AG5" s="110">
        <f>IF(Produção!AG5&gt;0,Produção!AG5,AG63)</f>
        <v>0</v>
      </c>
      <c r="AH5" s="110">
        <f>IF(Produção!AH5&gt;0,Produção!AH5,AH63)</f>
        <v>0</v>
      </c>
      <c r="AI5" s="96"/>
      <c r="AJ5" s="82"/>
    </row>
    <row r="6" spans="1:36" outlineLevel="1" x14ac:dyDescent="0.15">
      <c r="A6" s="76">
        <v>4</v>
      </c>
      <c r="B6" s="35"/>
      <c r="C6" s="94">
        <f>IF(Produção!C6&gt;0,Produção!C6,C64)</f>
        <v>0.1535</v>
      </c>
      <c r="D6" s="110">
        <f>IF(Produção!D6&gt;0,Produção!D6,D64)</f>
        <v>288480</v>
      </c>
      <c r="E6" s="110">
        <f>IF(Produção!E6&gt;0,Produção!E6,E64)</f>
        <v>282036</v>
      </c>
      <c r="F6" s="110">
        <f>IF(Produção!F6&gt;0,Produção!F6,F64)</f>
        <v>0</v>
      </c>
      <c r="G6" s="110">
        <f>IF(Produção!G6&gt;0,Produção!G6,G64)</f>
        <v>0</v>
      </c>
      <c r="H6" s="110">
        <f>IF(Produção!H6&gt;0,Produção!H6,H64)</f>
        <v>256992</v>
      </c>
      <c r="I6" s="110">
        <f>IF(Produção!I6&gt;0,Produção!I6,I64)</f>
        <v>214560</v>
      </c>
      <c r="J6" s="110">
        <f>IF(Produção!J6&gt;0,Produção!J6,J64)</f>
        <v>0</v>
      </c>
      <c r="K6" s="110">
        <f>IF(Produção!K6&gt;0,Produção!K6,K64)</f>
        <v>0</v>
      </c>
      <c r="L6" s="110">
        <f>IF(Produção!L6&gt;0,Produção!L6,L64)</f>
        <v>0</v>
      </c>
      <c r="M6" s="110">
        <f>IF(Produção!M6&gt;0,Produção!M6,M64)</f>
        <v>0</v>
      </c>
      <c r="N6" s="110">
        <f>IF(Produção!N6&gt;0,Produção!N6,N64)</f>
        <v>0</v>
      </c>
      <c r="O6" s="110">
        <f>IF(Produção!O6&gt;0,Produção!O6,O64)</f>
        <v>0</v>
      </c>
      <c r="P6" s="110">
        <f>IF(Produção!P6&gt;0,Produção!P6,P64)</f>
        <v>0</v>
      </c>
      <c r="Q6" s="110">
        <f>IF(Produção!Q6&gt;0,Produção!Q6,Q64)</f>
        <v>0</v>
      </c>
      <c r="R6" s="110">
        <f>IF(Produção!R6&gt;0,Produção!R6,R64)</f>
        <v>0</v>
      </c>
      <c r="S6" s="110">
        <f>IF(Produção!S6&gt;0,Produção!S6,S64)</f>
        <v>0</v>
      </c>
      <c r="T6" s="110">
        <f>IF(Produção!T6&gt;0,Produção!T6,T64)</f>
        <v>0</v>
      </c>
      <c r="U6" s="110">
        <f>IF(Produção!U6&gt;0,Produção!U6,U64)</f>
        <v>0</v>
      </c>
      <c r="V6" s="110">
        <f>IF(Produção!V6&gt;0,Produção!V6,V64)</f>
        <v>0</v>
      </c>
      <c r="W6" s="110">
        <f>IF(Produção!W6&gt;0,Produção!W6,W64)</f>
        <v>0</v>
      </c>
      <c r="X6" s="110">
        <f>IF(Produção!X6&gt;0,Produção!X6,X64)</f>
        <v>0</v>
      </c>
      <c r="Y6" s="110">
        <f>IF(Produção!Y6&gt;0,Produção!Y6,Y64)</f>
        <v>0</v>
      </c>
      <c r="Z6" s="110">
        <f>IF(Produção!Z6&gt;0,Produção!Z6,Z64)</f>
        <v>0</v>
      </c>
      <c r="AA6" s="110">
        <f>IF(Produção!AA6&gt;0,Produção!AA6,AA64)</f>
        <v>0</v>
      </c>
      <c r="AB6" s="110">
        <f>IF(Produção!AB6&gt;0,Produção!AB6,AB64)</f>
        <v>0</v>
      </c>
      <c r="AC6" s="110">
        <f>IF(Produção!AC6&gt;0,Produção!AC6,AC64)</f>
        <v>0</v>
      </c>
      <c r="AD6" s="110">
        <f>IF(Produção!AD6&gt;0,Produção!AD6,AD64)</f>
        <v>0</v>
      </c>
      <c r="AE6" s="110">
        <f>IF(Produção!AE6&gt;0,Produção!AE6,AE64)</f>
        <v>0</v>
      </c>
      <c r="AF6" s="110">
        <f>IF(Produção!AF6&gt;0,Produção!AF6,AF64)</f>
        <v>0</v>
      </c>
      <c r="AG6" s="110">
        <f>IF(Produção!AG6&gt;0,Produção!AG6,AG64)</f>
        <v>0</v>
      </c>
      <c r="AH6" s="110">
        <f>IF(Produção!AH6&gt;0,Produção!AH6,AH64)</f>
        <v>0</v>
      </c>
      <c r="AI6" s="96"/>
      <c r="AJ6" s="82"/>
    </row>
    <row r="7" spans="1:36" outlineLevel="1" x14ac:dyDescent="0.15">
      <c r="A7" s="76">
        <v>5</v>
      </c>
      <c r="B7" s="35"/>
      <c r="C7" s="94">
        <f>IF(Produção!C7&gt;0,Produção!C7,C65)</f>
        <v>0.1535</v>
      </c>
      <c r="D7" s="110">
        <f>IF(Produção!D7&gt;0,Produção!D7,D65)</f>
        <v>242244</v>
      </c>
      <c r="E7" s="110">
        <f>IF(Produção!E7&gt;0,Produção!E7,E65)</f>
        <v>227532</v>
      </c>
      <c r="F7" s="110">
        <f>IF(Produção!F7&gt;0,Produção!F7,F65)</f>
        <v>0</v>
      </c>
      <c r="G7" s="110">
        <f>IF(Produção!G7&gt;0,Produção!G7,G65)</f>
        <v>0</v>
      </c>
      <c r="H7" s="110">
        <f>IF(Produção!H7&gt;0,Produção!H7,H65)</f>
        <v>265824</v>
      </c>
      <c r="I7" s="110">
        <f>IF(Produção!I7&gt;0,Produção!I7,I65)</f>
        <v>238040</v>
      </c>
      <c r="J7" s="110">
        <f>IF(Produção!J7&gt;0,Produção!J7,J65)</f>
        <v>0</v>
      </c>
      <c r="K7" s="110">
        <f>IF(Produção!K7&gt;0,Produção!K7,K65)</f>
        <v>0</v>
      </c>
      <c r="L7" s="110">
        <f>IF(Produção!L7&gt;0,Produção!L7,L65)</f>
        <v>0</v>
      </c>
      <c r="M7" s="110">
        <f>IF(Produção!M7&gt;0,Produção!M7,M65)</f>
        <v>0</v>
      </c>
      <c r="N7" s="110">
        <f>IF(Produção!N7&gt;0,Produção!N7,N65)</f>
        <v>0</v>
      </c>
      <c r="O7" s="110">
        <f>IF(Produção!O7&gt;0,Produção!O7,O65)</f>
        <v>0</v>
      </c>
      <c r="P7" s="110">
        <f>IF(Produção!P7&gt;0,Produção!P7,P65)</f>
        <v>0</v>
      </c>
      <c r="Q7" s="110">
        <f>IF(Produção!Q7&gt;0,Produção!Q7,Q65)</f>
        <v>0</v>
      </c>
      <c r="R7" s="110">
        <f>IF(Produção!R7&gt;0,Produção!R7,R65)</f>
        <v>0</v>
      </c>
      <c r="S7" s="110">
        <f>IF(Produção!S7&gt;0,Produção!S7,S65)</f>
        <v>0</v>
      </c>
      <c r="T7" s="110">
        <f>IF(Produção!T7&gt;0,Produção!T7,T65)</f>
        <v>0</v>
      </c>
      <c r="U7" s="110">
        <f>IF(Produção!U7&gt;0,Produção!U7,U65)</f>
        <v>0</v>
      </c>
      <c r="V7" s="110">
        <f>IF(Produção!V7&gt;0,Produção!V7,V65)</f>
        <v>0</v>
      </c>
      <c r="W7" s="110">
        <f>IF(Produção!W7&gt;0,Produção!W7,W65)</f>
        <v>0</v>
      </c>
      <c r="X7" s="110">
        <f>IF(Produção!X7&gt;0,Produção!X7,X65)</f>
        <v>0</v>
      </c>
      <c r="Y7" s="110">
        <f>IF(Produção!Y7&gt;0,Produção!Y7,Y65)</f>
        <v>0</v>
      </c>
      <c r="Z7" s="110">
        <f>IF(Produção!Z7&gt;0,Produção!Z7,Z65)</f>
        <v>0</v>
      </c>
      <c r="AA7" s="110">
        <f>IF(Produção!AA7&gt;0,Produção!AA7,AA65)</f>
        <v>0</v>
      </c>
      <c r="AB7" s="110">
        <f>IF(Produção!AB7&gt;0,Produção!AB7,AB65)</f>
        <v>0</v>
      </c>
      <c r="AC7" s="110">
        <f>IF(Produção!AC7&gt;0,Produção!AC7,AC65)</f>
        <v>0</v>
      </c>
      <c r="AD7" s="110">
        <f>IF(Produção!AD7&gt;0,Produção!AD7,AD65)</f>
        <v>0</v>
      </c>
      <c r="AE7" s="110">
        <f>IF(Produção!AE7&gt;0,Produção!AE7,AE65)</f>
        <v>0</v>
      </c>
      <c r="AF7" s="110">
        <f>IF(Produção!AF7&gt;0,Produção!AF7,AF65)</f>
        <v>0</v>
      </c>
      <c r="AG7" s="110">
        <f>IF(Produção!AG7&gt;0,Produção!AG7,AG65)</f>
        <v>0</v>
      </c>
      <c r="AH7" s="110">
        <f>IF(Produção!AH7&gt;0,Produção!AH7,AH65)</f>
        <v>0</v>
      </c>
      <c r="AI7" s="96"/>
      <c r="AJ7" s="82"/>
    </row>
    <row r="8" spans="1:36" outlineLevel="1" x14ac:dyDescent="0.15">
      <c r="A8" s="76">
        <v>6</v>
      </c>
      <c r="B8" s="35"/>
      <c r="C8" s="94">
        <f>IF(Produção!C8&gt;0,Produção!C8,C66)</f>
        <v>0.1535</v>
      </c>
      <c r="D8" s="110">
        <f>IF(Produção!D8&gt;0,Produção!D8,D66)</f>
        <v>254028</v>
      </c>
      <c r="E8" s="110">
        <f>IF(Produção!E8&gt;0,Produção!E8,E66)</f>
        <v>247716</v>
      </c>
      <c r="F8" s="110">
        <f>IF(Produção!F8&gt;0,Produção!F8,F66)</f>
        <v>0</v>
      </c>
      <c r="G8" s="110">
        <f>IF(Produção!G8&gt;0,Produção!G8,G66)</f>
        <v>0</v>
      </c>
      <c r="H8" s="110">
        <f>IF(Produção!H8&gt;0,Produção!H8,H66)</f>
        <v>259776</v>
      </c>
      <c r="I8" s="110">
        <f>IF(Produção!I8&gt;0,Produção!I8,I66)</f>
        <v>231800</v>
      </c>
      <c r="J8" s="110">
        <f>IF(Produção!J8&gt;0,Produção!J8,J66)</f>
        <v>0</v>
      </c>
      <c r="K8" s="110">
        <f>IF(Produção!K8&gt;0,Produção!K8,K66)</f>
        <v>0</v>
      </c>
      <c r="L8" s="110">
        <f>IF(Produção!L8&gt;0,Produção!L8,L66)</f>
        <v>0</v>
      </c>
      <c r="M8" s="110">
        <f>IF(Produção!M8&gt;0,Produção!M8,M66)</f>
        <v>0</v>
      </c>
      <c r="N8" s="110">
        <f>IF(Produção!N8&gt;0,Produção!N8,N66)</f>
        <v>0</v>
      </c>
      <c r="O8" s="110">
        <f>IF(Produção!O8&gt;0,Produção!O8,O66)</f>
        <v>0</v>
      </c>
      <c r="P8" s="110">
        <f>IF(Produção!P8&gt;0,Produção!P8,P66)</f>
        <v>0</v>
      </c>
      <c r="Q8" s="110">
        <f>IF(Produção!Q8&gt;0,Produção!Q8,Q66)</f>
        <v>0</v>
      </c>
      <c r="R8" s="110">
        <f>IF(Produção!R8&gt;0,Produção!R8,R66)</f>
        <v>0</v>
      </c>
      <c r="S8" s="110">
        <f>IF(Produção!S8&gt;0,Produção!S8,S66)</f>
        <v>0</v>
      </c>
      <c r="T8" s="110">
        <f>IF(Produção!T8&gt;0,Produção!T8,T66)</f>
        <v>0</v>
      </c>
      <c r="U8" s="110">
        <f>IF(Produção!U8&gt;0,Produção!U8,U66)</f>
        <v>0</v>
      </c>
      <c r="V8" s="110">
        <f>IF(Produção!V8&gt;0,Produção!V8,V66)</f>
        <v>0</v>
      </c>
      <c r="W8" s="110">
        <f>IF(Produção!W8&gt;0,Produção!W8,W66)</f>
        <v>0</v>
      </c>
      <c r="X8" s="110">
        <f>IF(Produção!X8&gt;0,Produção!X8,X66)</f>
        <v>0</v>
      </c>
      <c r="Y8" s="110">
        <f>IF(Produção!Y8&gt;0,Produção!Y8,Y66)</f>
        <v>0</v>
      </c>
      <c r="Z8" s="110">
        <f>IF(Produção!Z8&gt;0,Produção!Z8,Z66)</f>
        <v>0</v>
      </c>
      <c r="AA8" s="110">
        <f>IF(Produção!AA8&gt;0,Produção!AA8,AA66)</f>
        <v>0</v>
      </c>
      <c r="AB8" s="110">
        <f>IF(Produção!AB8&gt;0,Produção!AB8,AB66)</f>
        <v>0</v>
      </c>
      <c r="AC8" s="110">
        <f>IF(Produção!AC8&gt;0,Produção!AC8,AC66)</f>
        <v>0</v>
      </c>
      <c r="AD8" s="110">
        <f>IF(Produção!AD8&gt;0,Produção!AD8,AD66)</f>
        <v>0</v>
      </c>
      <c r="AE8" s="110">
        <f>IF(Produção!AE8&gt;0,Produção!AE8,AE66)</f>
        <v>0</v>
      </c>
      <c r="AF8" s="110">
        <f>IF(Produção!AF8&gt;0,Produção!AF8,AF66)</f>
        <v>0</v>
      </c>
      <c r="AG8" s="110">
        <f>IF(Produção!AG8&gt;0,Produção!AG8,AG66)</f>
        <v>0</v>
      </c>
      <c r="AH8" s="110">
        <f>IF(Produção!AH8&gt;0,Produção!AH8,AH66)</f>
        <v>0</v>
      </c>
      <c r="AI8" s="96"/>
      <c r="AJ8" s="82"/>
    </row>
    <row r="9" spans="1:36" outlineLevel="1" x14ac:dyDescent="0.15">
      <c r="A9" s="76">
        <v>7</v>
      </c>
      <c r="B9" s="35"/>
      <c r="C9" s="94">
        <f>IF(Produção!C9&gt;0,Produção!C9,C67)</f>
        <v>0.1535</v>
      </c>
      <c r="D9" s="110">
        <f>IF(Produção!D9&gt;0,Produção!D9,D67)</f>
        <v>238476</v>
      </c>
      <c r="E9" s="110">
        <f>IF(Produção!E9&gt;0,Produção!E9,E67)</f>
        <v>241884</v>
      </c>
      <c r="F9" s="110">
        <f>IF(Produção!F9&gt;0,Produção!F9,F67)</f>
        <v>0</v>
      </c>
      <c r="G9" s="110">
        <f>IF(Produção!G9&gt;0,Produção!G9,G67)</f>
        <v>0</v>
      </c>
      <c r="H9" s="110">
        <f>IF(Produção!H9&gt;0,Produção!H9,H67)</f>
        <v>263136</v>
      </c>
      <c r="I9" s="110">
        <f>IF(Produção!I9&gt;0,Produção!I9,I67)</f>
        <v>219072</v>
      </c>
      <c r="J9" s="110">
        <f>IF(Produção!J9&gt;0,Produção!J9,J67)</f>
        <v>0</v>
      </c>
      <c r="K9" s="110">
        <f>IF(Produção!K9&gt;0,Produção!K9,K67)</f>
        <v>0</v>
      </c>
      <c r="L9" s="110">
        <f>IF(Produção!L9&gt;0,Produção!L9,L67)</f>
        <v>0</v>
      </c>
      <c r="M9" s="110">
        <f>IF(Produção!M9&gt;0,Produção!M9,M67)</f>
        <v>0</v>
      </c>
      <c r="N9" s="110">
        <f>IF(Produção!N9&gt;0,Produção!N9,N67)</f>
        <v>0</v>
      </c>
      <c r="O9" s="110">
        <f>IF(Produção!O9&gt;0,Produção!O9,O67)</f>
        <v>0</v>
      </c>
      <c r="P9" s="110">
        <f>IF(Produção!P9&gt;0,Produção!P9,P67)</f>
        <v>0</v>
      </c>
      <c r="Q9" s="110">
        <f>IF(Produção!Q9&gt;0,Produção!Q9,Q67)</f>
        <v>0</v>
      </c>
      <c r="R9" s="110">
        <f>IF(Produção!R9&gt;0,Produção!R9,R67)</f>
        <v>0</v>
      </c>
      <c r="S9" s="110">
        <f>IF(Produção!S9&gt;0,Produção!S9,S67)</f>
        <v>0</v>
      </c>
      <c r="T9" s="110">
        <f>IF(Produção!T9&gt;0,Produção!T9,T67)</f>
        <v>0</v>
      </c>
      <c r="U9" s="110">
        <f>IF(Produção!U9&gt;0,Produção!U9,U67)</f>
        <v>0</v>
      </c>
      <c r="V9" s="110">
        <f>IF(Produção!V9&gt;0,Produção!V9,V67)</f>
        <v>0</v>
      </c>
      <c r="W9" s="110">
        <f>IF(Produção!W9&gt;0,Produção!W9,W67)</f>
        <v>0</v>
      </c>
      <c r="X9" s="110">
        <f>IF(Produção!X9&gt;0,Produção!X9,X67)</f>
        <v>0</v>
      </c>
      <c r="Y9" s="110">
        <f>IF(Produção!Y9&gt;0,Produção!Y9,Y67)</f>
        <v>0</v>
      </c>
      <c r="Z9" s="110">
        <f>IF(Produção!Z9&gt;0,Produção!Z9,Z67)</f>
        <v>0</v>
      </c>
      <c r="AA9" s="110">
        <f>IF(Produção!AA9&gt;0,Produção!AA9,AA67)</f>
        <v>0</v>
      </c>
      <c r="AB9" s="110">
        <f>IF(Produção!AB9&gt;0,Produção!AB9,AB67)</f>
        <v>0</v>
      </c>
      <c r="AC9" s="110">
        <f>IF(Produção!AC9&gt;0,Produção!AC9,AC67)</f>
        <v>0</v>
      </c>
      <c r="AD9" s="110">
        <f>IF(Produção!AD9&gt;0,Produção!AD9,AD67)</f>
        <v>0</v>
      </c>
      <c r="AE9" s="110">
        <f>IF(Produção!AE9&gt;0,Produção!AE9,AE67)</f>
        <v>0</v>
      </c>
      <c r="AF9" s="110">
        <f>IF(Produção!AF9&gt;0,Produção!AF9,AF67)</f>
        <v>0</v>
      </c>
      <c r="AG9" s="110">
        <f>IF(Produção!AG9&gt;0,Produção!AG9,AG67)</f>
        <v>0</v>
      </c>
      <c r="AH9" s="110">
        <f>IF(Produção!AH9&gt;0,Produção!AH9,AH67)</f>
        <v>0</v>
      </c>
      <c r="AI9" s="96"/>
      <c r="AJ9" s="82"/>
    </row>
    <row r="10" spans="1:36" outlineLevel="1" x14ac:dyDescent="0.15">
      <c r="A10" s="76">
        <v>8</v>
      </c>
      <c r="B10" s="35"/>
      <c r="C10" s="94">
        <f>IF(Produção!C10&gt;0,Produção!C10,C68)</f>
        <v>0.1535</v>
      </c>
      <c r="D10" s="110">
        <f>IF(Produção!D10&gt;0,Produção!D10,D68)</f>
        <v>251784</v>
      </c>
      <c r="E10" s="110">
        <f>IF(Produção!E10&gt;0,Produção!E10,E68)</f>
        <v>249624</v>
      </c>
      <c r="F10" s="110">
        <f>IF(Produção!F10&gt;0,Produção!F10,F68)</f>
        <v>0</v>
      </c>
      <c r="G10" s="110">
        <f>IF(Produção!G10&gt;0,Produção!G10,G68)</f>
        <v>0</v>
      </c>
      <c r="H10" s="110">
        <f>IF(Produção!H10&gt;0,Produção!H10,H68)</f>
        <v>267168</v>
      </c>
      <c r="I10" s="110">
        <f>IF(Produção!I10&gt;0,Produção!I10,I68)</f>
        <v>224736</v>
      </c>
      <c r="J10" s="110">
        <f>IF(Produção!J10&gt;0,Produção!J10,J68)</f>
        <v>0</v>
      </c>
      <c r="K10" s="110">
        <f>IF(Produção!K10&gt;0,Produção!K10,K68)</f>
        <v>0</v>
      </c>
      <c r="L10" s="110">
        <f>IF(Produção!L10&gt;0,Produção!L10,L68)</f>
        <v>0</v>
      </c>
      <c r="M10" s="110">
        <f>IF(Produção!M10&gt;0,Produção!M10,M68)</f>
        <v>0</v>
      </c>
      <c r="N10" s="110">
        <f>IF(Produção!N10&gt;0,Produção!N10,N68)</f>
        <v>0</v>
      </c>
      <c r="O10" s="110">
        <f>IF(Produção!O10&gt;0,Produção!O10,O68)</f>
        <v>0</v>
      </c>
      <c r="P10" s="110">
        <f>IF(Produção!P10&gt;0,Produção!P10,P68)</f>
        <v>0</v>
      </c>
      <c r="Q10" s="110">
        <f>IF(Produção!Q10&gt;0,Produção!Q10,Q68)</f>
        <v>0</v>
      </c>
      <c r="R10" s="110">
        <f>IF(Produção!R10&gt;0,Produção!R10,R68)</f>
        <v>0</v>
      </c>
      <c r="S10" s="110">
        <f>IF(Produção!S10&gt;0,Produção!S10,S68)</f>
        <v>0</v>
      </c>
      <c r="T10" s="110">
        <f>IF(Produção!T10&gt;0,Produção!T10,T68)</f>
        <v>0</v>
      </c>
      <c r="U10" s="110">
        <f>IF(Produção!U10&gt;0,Produção!U10,U68)</f>
        <v>0</v>
      </c>
      <c r="V10" s="110">
        <f>IF(Produção!V10&gt;0,Produção!V10,V68)</f>
        <v>0</v>
      </c>
      <c r="W10" s="110">
        <f>IF(Produção!W10&gt;0,Produção!W10,W68)</f>
        <v>0</v>
      </c>
      <c r="X10" s="110">
        <f>IF(Produção!X10&gt;0,Produção!X10,X68)</f>
        <v>0</v>
      </c>
      <c r="Y10" s="110">
        <f>IF(Produção!Y10&gt;0,Produção!Y10,Y68)</f>
        <v>0</v>
      </c>
      <c r="Z10" s="110">
        <f>IF(Produção!Z10&gt;0,Produção!Z10,Z68)</f>
        <v>0</v>
      </c>
      <c r="AA10" s="110">
        <f>IF(Produção!AA10&gt;0,Produção!AA10,AA68)</f>
        <v>0</v>
      </c>
      <c r="AB10" s="110">
        <f>IF(Produção!AB10&gt;0,Produção!AB10,AB68)</f>
        <v>0</v>
      </c>
      <c r="AC10" s="110">
        <f>IF(Produção!AC10&gt;0,Produção!AC10,AC68)</f>
        <v>0</v>
      </c>
      <c r="AD10" s="110">
        <f>IF(Produção!AD10&gt;0,Produção!AD10,AD68)</f>
        <v>0</v>
      </c>
      <c r="AE10" s="110">
        <f>IF(Produção!AE10&gt;0,Produção!AE10,AE68)</f>
        <v>0</v>
      </c>
      <c r="AF10" s="110">
        <f>IF(Produção!AF10&gt;0,Produção!AF10,AF68)</f>
        <v>0</v>
      </c>
      <c r="AG10" s="110">
        <f>IF(Produção!AG10&gt;0,Produção!AG10,AG68)</f>
        <v>0</v>
      </c>
      <c r="AH10" s="110">
        <f>IF(Produção!AH10&gt;0,Produção!AH10,AH68)</f>
        <v>0</v>
      </c>
    </row>
    <row r="11" spans="1:36" outlineLevel="1" x14ac:dyDescent="0.15">
      <c r="A11" s="76">
        <v>9</v>
      </c>
      <c r="B11" s="35"/>
      <c r="C11" s="94">
        <f>IF(Produção!C11&gt;0,Produção!C11,C69)</f>
        <v>0.1535</v>
      </c>
      <c r="D11" s="110">
        <f>IF(Produção!D11&gt;0,Produção!D11,D69)</f>
        <v>245460</v>
      </c>
      <c r="E11" s="110">
        <f>IF(Produção!E11&gt;0,Produção!E11,E69)</f>
        <v>247980</v>
      </c>
      <c r="F11" s="110">
        <f>IF(Produção!F11&gt;0,Produção!F11,F69)</f>
        <v>0</v>
      </c>
      <c r="G11" s="110">
        <f>IF(Produção!G11&gt;0,Produção!G11,G69)</f>
        <v>0</v>
      </c>
      <c r="H11" s="110">
        <f>IF(Produção!H11&gt;0,Produção!H11,H69)</f>
        <v>256416</v>
      </c>
      <c r="I11" s="110">
        <f>IF(Produção!I11&gt;0,Produção!I11,I69)</f>
        <v>206400</v>
      </c>
      <c r="J11" s="110">
        <f>IF(Produção!J11&gt;0,Produção!J11,J69)</f>
        <v>0</v>
      </c>
      <c r="K11" s="110">
        <f>IF(Produção!K11&gt;0,Produção!K11,K69)</f>
        <v>0</v>
      </c>
      <c r="L11" s="110">
        <f>IF(Produção!L11&gt;0,Produção!L11,L69)</f>
        <v>1</v>
      </c>
      <c r="M11" s="110">
        <f>IF(Produção!M11&gt;0,Produção!M11,M69)</f>
        <v>0</v>
      </c>
      <c r="N11" s="110">
        <f>IF(Produção!N11&gt;0,Produção!N11,N69)</f>
        <v>0</v>
      </c>
      <c r="O11" s="110">
        <f>IF(Produção!O11&gt;0,Produção!O11,O69)</f>
        <v>0</v>
      </c>
      <c r="P11" s="110">
        <f>IF(Produção!P11&gt;0,Produção!P11,P69)</f>
        <v>0</v>
      </c>
      <c r="Q11" s="110">
        <f>IF(Produção!Q11&gt;0,Produção!Q11,Q69)</f>
        <v>0</v>
      </c>
      <c r="R11" s="110">
        <f>IF(Produção!R11&gt;0,Produção!R11,R69)</f>
        <v>0</v>
      </c>
      <c r="S11" s="110">
        <f>IF(Produção!S11&gt;0,Produção!S11,S69)</f>
        <v>0</v>
      </c>
      <c r="T11" s="110">
        <f>IF(Produção!T11&gt;0,Produção!T11,T69)</f>
        <v>0</v>
      </c>
      <c r="U11" s="110">
        <f>IF(Produção!U11&gt;0,Produção!U11,U69)</f>
        <v>0</v>
      </c>
      <c r="V11" s="110">
        <f>IF(Produção!V11&gt;0,Produção!V11,V69)</f>
        <v>0</v>
      </c>
      <c r="W11" s="110">
        <f>IF(Produção!W11&gt;0,Produção!W11,W69)</f>
        <v>0</v>
      </c>
      <c r="X11" s="110">
        <f>IF(Produção!X11&gt;0,Produção!X11,X69)</f>
        <v>0</v>
      </c>
      <c r="Y11" s="110">
        <f>IF(Produção!Y11&gt;0,Produção!Y11,Y69)</f>
        <v>0</v>
      </c>
      <c r="Z11" s="110">
        <f>IF(Produção!Z11&gt;0,Produção!Z11,Z69)</f>
        <v>0</v>
      </c>
      <c r="AA11" s="110">
        <f>IF(Produção!AA11&gt;0,Produção!AA11,AA69)</f>
        <v>0</v>
      </c>
      <c r="AB11" s="110">
        <f>IF(Produção!AB11&gt;0,Produção!AB11,AB69)</f>
        <v>0</v>
      </c>
      <c r="AC11" s="110">
        <f>IF(Produção!AC11&gt;0,Produção!AC11,AC69)</f>
        <v>0</v>
      </c>
      <c r="AD11" s="110">
        <f>IF(Produção!AD11&gt;0,Produção!AD11,AD69)</f>
        <v>0</v>
      </c>
      <c r="AE11" s="110">
        <f>IF(Produção!AE11&gt;0,Produção!AE11,AE69)</f>
        <v>0</v>
      </c>
      <c r="AF11" s="110">
        <f>IF(Produção!AF11&gt;0,Produção!AF11,AF69)</f>
        <v>0</v>
      </c>
      <c r="AG11" s="110">
        <f>IF(Produção!AG11&gt;0,Produção!AG11,AG69)</f>
        <v>0</v>
      </c>
      <c r="AH11" s="110">
        <f>IF(Produção!AH11&gt;0,Produção!AH11,AH69)</f>
        <v>0</v>
      </c>
      <c r="AJ11" s="98"/>
    </row>
    <row r="12" spans="1:36" outlineLevel="1" x14ac:dyDescent="0.15">
      <c r="A12" s="76">
        <v>10</v>
      </c>
      <c r="B12" s="35"/>
      <c r="C12" s="94">
        <f>IF(Produção!C12&gt;0,Produção!C12,C70)</f>
        <v>0.1535</v>
      </c>
      <c r="D12" s="110">
        <f>IF(Produção!D12&gt;0,Produção!D12,D70)</f>
        <v>211618</v>
      </c>
      <c r="E12" s="110">
        <f>IF(Produção!E12&gt;0,Produção!E12,E70)</f>
        <v>213252</v>
      </c>
      <c r="F12" s="110">
        <f>IF(Produção!F12&gt;0,Produção!F12,F70)</f>
        <v>0</v>
      </c>
      <c r="G12" s="110">
        <f>IF(Produção!G12&gt;0,Produção!G12,G70)</f>
        <v>0</v>
      </c>
      <c r="H12" s="110">
        <f>IF(Produção!H12&gt;0,Produção!H12,H70)</f>
        <v>254304</v>
      </c>
      <c r="I12" s="110">
        <f>IF(Produção!I12&gt;0,Produção!I12,I70)</f>
        <v>188160</v>
      </c>
      <c r="J12" s="110">
        <f>IF(Produção!J12&gt;0,Produção!J12,J70)</f>
        <v>0</v>
      </c>
      <c r="K12" s="110">
        <f>IF(Produção!K12&gt;0,Produção!K12,K70)</f>
        <v>0</v>
      </c>
      <c r="L12" s="110">
        <f>IF(Produção!L12&gt;0,Produção!L12,L70)</f>
        <v>0</v>
      </c>
      <c r="M12" s="110">
        <f>IF(Produção!M12&gt;0,Produção!M12,M70)</f>
        <v>0</v>
      </c>
      <c r="N12" s="110">
        <f>IF(Produção!N12&gt;0,Produção!N12,N70)</f>
        <v>0</v>
      </c>
      <c r="O12" s="110">
        <f>IF(Produção!O12&gt;0,Produção!O12,O70)</f>
        <v>0</v>
      </c>
      <c r="P12" s="110">
        <f>IF(Produção!P12&gt;0,Produção!P12,P70)</f>
        <v>0</v>
      </c>
      <c r="Q12" s="110">
        <f>IF(Produção!Q12&gt;0,Produção!Q12,Q70)</f>
        <v>0</v>
      </c>
      <c r="R12" s="110">
        <f>IF(Produção!R12&gt;0,Produção!R12,R70)</f>
        <v>0</v>
      </c>
      <c r="S12" s="110">
        <f>IF(Produção!S12&gt;0,Produção!S12,S70)</f>
        <v>0</v>
      </c>
      <c r="T12" s="110">
        <f>IF(Produção!T12&gt;0,Produção!T12,T70)</f>
        <v>0</v>
      </c>
      <c r="U12" s="110">
        <f>IF(Produção!U12&gt;0,Produção!U12,U70)</f>
        <v>0</v>
      </c>
      <c r="V12" s="110">
        <f>IF(Produção!V12&gt;0,Produção!V12,V70)</f>
        <v>0</v>
      </c>
      <c r="W12" s="110">
        <f>IF(Produção!W12&gt;0,Produção!W12,W70)</f>
        <v>0</v>
      </c>
      <c r="X12" s="110">
        <f>IF(Produção!X12&gt;0,Produção!X12,X70)</f>
        <v>0</v>
      </c>
      <c r="Y12" s="110">
        <f>IF(Produção!Y12&gt;0,Produção!Y12,Y70)</f>
        <v>0</v>
      </c>
      <c r="Z12" s="110">
        <f>IF(Produção!Z12&gt;0,Produção!Z12,Z70)</f>
        <v>0</v>
      </c>
      <c r="AA12" s="110">
        <f>IF(Produção!AA12&gt;0,Produção!AA12,AA70)</f>
        <v>0</v>
      </c>
      <c r="AB12" s="110">
        <f>IF(Produção!AB12&gt;0,Produção!AB12,AB70)</f>
        <v>0</v>
      </c>
      <c r="AC12" s="110">
        <f>IF(Produção!AC12&gt;0,Produção!AC12,AC70)</f>
        <v>0</v>
      </c>
      <c r="AD12" s="110">
        <f>IF(Produção!AD12&gt;0,Produção!AD12,AD70)</f>
        <v>0</v>
      </c>
      <c r="AE12" s="110">
        <f>IF(Produção!AE12&gt;0,Produção!AE12,AE70)</f>
        <v>0</v>
      </c>
      <c r="AF12" s="110">
        <f>IF(Produção!AF12&gt;0,Produção!AF12,AF70)</f>
        <v>0</v>
      </c>
      <c r="AG12" s="110">
        <f>IF(Produção!AG12&gt;0,Produção!AG12,AG70)</f>
        <v>0</v>
      </c>
      <c r="AH12" s="110">
        <f>IF(Produção!AH12&gt;0,Produção!AH12,AH70)</f>
        <v>0</v>
      </c>
    </row>
    <row r="13" spans="1:36" outlineLevel="1" x14ac:dyDescent="0.15">
      <c r="A13" s="76">
        <v>11</v>
      </c>
      <c r="B13" s="35"/>
      <c r="C13" s="94">
        <f>IF(Produção!C13&gt;0,Produção!C13,C71)</f>
        <v>0.1535</v>
      </c>
      <c r="D13" s="110">
        <f>IF(Produção!D13&gt;0,Produção!D13,D71)</f>
        <v>230304</v>
      </c>
      <c r="E13" s="110">
        <f>IF(Produção!E13&gt;0,Produção!E13,E71)</f>
        <v>230556</v>
      </c>
      <c r="F13" s="110">
        <f>IF(Produção!F13&gt;0,Produção!F13,F71)</f>
        <v>0</v>
      </c>
      <c r="G13" s="110">
        <f>IF(Produção!G13&gt;0,Produção!G13,G71)</f>
        <v>0</v>
      </c>
      <c r="H13" s="110">
        <f>IF(Produção!H13&gt;0,Produção!H13,H71)</f>
        <v>215400</v>
      </c>
      <c r="I13" s="110">
        <f>IF(Produção!I13&gt;0,Produção!I13,I71)</f>
        <v>218880</v>
      </c>
      <c r="J13" s="110">
        <f>IF(Produção!J13&gt;0,Produção!J13,J71)</f>
        <v>0</v>
      </c>
      <c r="K13" s="110">
        <f>IF(Produção!K13&gt;0,Produção!K13,K71)</f>
        <v>0</v>
      </c>
      <c r="L13" s="110">
        <f>IF(Produção!L13&gt;0,Produção!L13,L71)</f>
        <v>0</v>
      </c>
      <c r="M13" s="110">
        <f>IF(Produção!M13&gt;0,Produção!M13,M71)</f>
        <v>0</v>
      </c>
      <c r="N13" s="110">
        <f>IF(Produção!N13&gt;0,Produção!N13,N71)</f>
        <v>0</v>
      </c>
      <c r="O13" s="110">
        <f>IF(Produção!O13&gt;0,Produção!O13,O71)</f>
        <v>0</v>
      </c>
      <c r="P13" s="110">
        <f>IF(Produção!P13&gt;0,Produção!P13,P71)</f>
        <v>0</v>
      </c>
      <c r="Q13" s="110">
        <f>IF(Produção!Q13&gt;0,Produção!Q13,Q71)</f>
        <v>0</v>
      </c>
      <c r="R13" s="110">
        <f>IF(Produção!R13&gt;0,Produção!R13,R71)</f>
        <v>0</v>
      </c>
      <c r="S13" s="110">
        <f>IF(Produção!S13&gt;0,Produção!S13,S71)</f>
        <v>0</v>
      </c>
      <c r="T13" s="110">
        <f>IF(Produção!T13&gt;0,Produção!T13,T71)</f>
        <v>0</v>
      </c>
      <c r="U13" s="110">
        <f>IF(Produção!U13&gt;0,Produção!U13,U71)</f>
        <v>0</v>
      </c>
      <c r="V13" s="110">
        <f>IF(Produção!V13&gt;0,Produção!V13,V71)</f>
        <v>0</v>
      </c>
      <c r="W13" s="110">
        <f>IF(Produção!W13&gt;0,Produção!W13,W71)</f>
        <v>0</v>
      </c>
      <c r="X13" s="110">
        <f>IF(Produção!X13&gt;0,Produção!X13,X71)</f>
        <v>0</v>
      </c>
      <c r="Y13" s="110">
        <f>IF(Produção!Y13&gt;0,Produção!Y13,Y71)</f>
        <v>0</v>
      </c>
      <c r="Z13" s="110">
        <f>IF(Produção!Z13&gt;0,Produção!Z13,Z71)</f>
        <v>0</v>
      </c>
      <c r="AA13" s="110">
        <f>IF(Produção!AA13&gt;0,Produção!AA13,AA71)</f>
        <v>0</v>
      </c>
      <c r="AB13" s="110">
        <f>IF(Produção!AB13&gt;0,Produção!AB13,AB71)</f>
        <v>0</v>
      </c>
      <c r="AC13" s="110">
        <f>IF(Produção!AC13&gt;0,Produção!AC13,AC71)</f>
        <v>0</v>
      </c>
      <c r="AD13" s="110">
        <f>IF(Produção!AD13&gt;0,Produção!AD13,AD71)</f>
        <v>0</v>
      </c>
      <c r="AE13" s="110">
        <f>IF(Produção!AE13&gt;0,Produção!AE13,AE71)</f>
        <v>0</v>
      </c>
      <c r="AF13" s="110">
        <f>IF(Produção!AF13&gt;0,Produção!AF13,AF71)</f>
        <v>0</v>
      </c>
      <c r="AG13" s="110">
        <f>IF(Produção!AG13&gt;0,Produção!AG13,AG71)</f>
        <v>0</v>
      </c>
      <c r="AH13" s="110">
        <f>IF(Produção!AH13&gt;0,Produção!AH13,AH71)</f>
        <v>0</v>
      </c>
      <c r="AI13" s="82"/>
      <c r="AJ13" s="82"/>
    </row>
    <row r="14" spans="1:36" outlineLevel="1" x14ac:dyDescent="0.15">
      <c r="A14" s="76">
        <v>12</v>
      </c>
      <c r="B14" s="35"/>
      <c r="C14" s="94">
        <f>IF(Produção!C14&gt;0,Produção!C14,C72)</f>
        <v>0.1535</v>
      </c>
      <c r="D14" s="110">
        <f>IF(Produção!D14&gt;0,Produção!D14,D72)</f>
        <v>224796</v>
      </c>
      <c r="E14" s="110">
        <f>IF(Produção!E14&gt;0,Produção!E14,E72)</f>
        <v>225384</v>
      </c>
      <c r="F14" s="110">
        <f>IF(Produção!F14&gt;0,Produção!F14,F72)</f>
        <v>0</v>
      </c>
      <c r="G14" s="110">
        <f>IF(Produção!G14&gt;0,Produção!G14,G72)</f>
        <v>0</v>
      </c>
      <c r="H14" s="110">
        <f>IF(Produção!H14&gt;0,Produção!H14,H72)</f>
        <v>214392</v>
      </c>
      <c r="I14" s="110">
        <f>IF(Produção!I14&gt;0,Produção!I14,I72)</f>
        <v>230512</v>
      </c>
      <c r="J14" s="110">
        <f>IF(Produção!J14&gt;0,Produção!J14,J72)</f>
        <v>0</v>
      </c>
      <c r="K14" s="110">
        <f>IF(Produção!K14&gt;0,Produção!K14,K72)</f>
        <v>0</v>
      </c>
      <c r="L14" s="110">
        <f>IF(Produção!L14&gt;0,Produção!L14,L72)</f>
        <v>0</v>
      </c>
      <c r="M14" s="110">
        <f>IF(Produção!M14&gt;0,Produção!M14,M72)</f>
        <v>0</v>
      </c>
      <c r="N14" s="110">
        <f>IF(Produção!N14&gt;0,Produção!N14,N72)</f>
        <v>0</v>
      </c>
      <c r="O14" s="110">
        <f>IF(Produção!O14&gt;0,Produção!O14,O72)</f>
        <v>0</v>
      </c>
      <c r="P14" s="110">
        <f>IF(Produção!P14&gt;0,Produção!P14,P72)</f>
        <v>0</v>
      </c>
      <c r="Q14" s="110">
        <f>IF(Produção!Q14&gt;0,Produção!Q14,Q72)</f>
        <v>0</v>
      </c>
      <c r="R14" s="110">
        <f>IF(Produção!R14&gt;0,Produção!R14,R72)</f>
        <v>0</v>
      </c>
      <c r="S14" s="110">
        <f>IF(Produção!S14&gt;0,Produção!S14,S72)</f>
        <v>0</v>
      </c>
      <c r="T14" s="110">
        <f>IF(Produção!T14&gt;0,Produção!T14,T72)</f>
        <v>0</v>
      </c>
      <c r="U14" s="110">
        <f>IF(Produção!U14&gt;0,Produção!U14,U72)</f>
        <v>0</v>
      </c>
      <c r="V14" s="110">
        <f>IF(Produção!V14&gt;0,Produção!V14,V72)</f>
        <v>0</v>
      </c>
      <c r="W14" s="110">
        <f>IF(Produção!W14&gt;0,Produção!W14,W72)</f>
        <v>0</v>
      </c>
      <c r="X14" s="110">
        <f>IF(Produção!X14&gt;0,Produção!X14,X72)</f>
        <v>0</v>
      </c>
      <c r="Y14" s="110">
        <f>IF(Produção!Y14&gt;0,Produção!Y14,Y72)</f>
        <v>0</v>
      </c>
      <c r="Z14" s="110">
        <f>IF(Produção!Z14&gt;0,Produção!Z14,Z72)</f>
        <v>0</v>
      </c>
      <c r="AA14" s="110">
        <f>IF(Produção!AA14&gt;0,Produção!AA14,AA72)</f>
        <v>0</v>
      </c>
      <c r="AB14" s="110">
        <f>IF(Produção!AB14&gt;0,Produção!AB14,AB72)</f>
        <v>0</v>
      </c>
      <c r="AC14" s="110">
        <f>IF(Produção!AC14&gt;0,Produção!AC14,AC72)</f>
        <v>0</v>
      </c>
      <c r="AD14" s="110">
        <f>IF(Produção!AD14&gt;0,Produção!AD14,AD72)</f>
        <v>0</v>
      </c>
      <c r="AE14" s="110">
        <f>IF(Produção!AE14&gt;0,Produção!AE14,AE72)</f>
        <v>0</v>
      </c>
      <c r="AF14" s="110">
        <f>IF(Produção!AF14&gt;0,Produção!AF14,AF72)</f>
        <v>0</v>
      </c>
      <c r="AG14" s="110">
        <f>IF(Produção!AG14&gt;0,Produção!AG14,AG72)</f>
        <v>0</v>
      </c>
      <c r="AH14" s="110">
        <f>IF(Produção!AH14&gt;0,Produção!AH14,AH72)</f>
        <v>0</v>
      </c>
      <c r="AI14" s="96"/>
    </row>
    <row r="15" spans="1:36" outlineLevel="1" x14ac:dyDescent="0.15">
      <c r="A15" s="76">
        <v>13</v>
      </c>
      <c r="B15" s="35"/>
      <c r="C15" s="94">
        <f>IF(Produção!C15&gt;0,Produção!C15,C73)</f>
        <v>0.1535</v>
      </c>
      <c r="D15" s="110">
        <f>IF(Produção!D15&gt;0,Produção!D15,D73)</f>
        <v>216804</v>
      </c>
      <c r="E15" s="110">
        <f>IF(Produção!E15&gt;0,Produção!E15,E73)</f>
        <v>239400</v>
      </c>
      <c r="F15" s="110">
        <f>IF(Produção!F15&gt;0,Produção!F15,F73)</f>
        <v>0</v>
      </c>
      <c r="G15" s="110">
        <f>IF(Produção!G15&gt;0,Produção!G15,G73)</f>
        <v>0</v>
      </c>
      <c r="H15" s="110">
        <f>IF(Produção!H15&gt;0,Produção!H15,H73)</f>
        <v>207744</v>
      </c>
      <c r="I15" s="110">
        <f>IF(Produção!I15&gt;0,Produção!I15,I73)</f>
        <v>232992</v>
      </c>
      <c r="J15" s="110">
        <f>IF(Produção!J15&gt;0,Produção!J15,J73)</f>
        <v>0</v>
      </c>
      <c r="K15" s="110">
        <f>IF(Produção!K15&gt;0,Produção!K15,K73)</f>
        <v>0</v>
      </c>
      <c r="L15" s="110">
        <f>IF(Produção!L15&gt;0,Produção!L15,L73)</f>
        <v>0</v>
      </c>
      <c r="M15" s="110">
        <f>IF(Produção!M15&gt;0,Produção!M15,M73)</f>
        <v>0</v>
      </c>
      <c r="N15" s="110">
        <f>IF(Produção!N15&gt;0,Produção!N15,N73)</f>
        <v>0</v>
      </c>
      <c r="O15" s="110">
        <f>IF(Produção!O15&gt;0,Produção!O15,O73)</f>
        <v>0</v>
      </c>
      <c r="P15" s="110">
        <f>IF(Produção!P15&gt;0,Produção!P15,P73)</f>
        <v>0</v>
      </c>
      <c r="Q15" s="110">
        <f>IF(Produção!Q15&gt;0,Produção!Q15,Q73)</f>
        <v>0</v>
      </c>
      <c r="R15" s="110">
        <f>IF(Produção!R15&gt;0,Produção!R15,R73)</f>
        <v>0</v>
      </c>
      <c r="S15" s="110">
        <f>IF(Produção!S15&gt;0,Produção!S15,S73)</f>
        <v>0</v>
      </c>
      <c r="T15" s="110">
        <f>IF(Produção!T15&gt;0,Produção!T15,T73)</f>
        <v>0</v>
      </c>
      <c r="U15" s="110">
        <f>IF(Produção!U15&gt;0,Produção!U15,U73)</f>
        <v>0</v>
      </c>
      <c r="V15" s="110">
        <f>IF(Produção!V15&gt;0,Produção!V15,V73)</f>
        <v>0</v>
      </c>
      <c r="W15" s="110">
        <f>IF(Produção!W15&gt;0,Produção!W15,W73)</f>
        <v>0</v>
      </c>
      <c r="X15" s="110">
        <f>IF(Produção!X15&gt;0,Produção!X15,X73)</f>
        <v>0</v>
      </c>
      <c r="Y15" s="110">
        <f>IF(Produção!Y15&gt;0,Produção!Y15,Y73)</f>
        <v>0</v>
      </c>
      <c r="Z15" s="110">
        <f>IF(Produção!Z15&gt;0,Produção!Z15,Z73)</f>
        <v>0</v>
      </c>
      <c r="AA15" s="110">
        <f>IF(Produção!AA15&gt;0,Produção!AA15,AA73)</f>
        <v>0</v>
      </c>
      <c r="AB15" s="110">
        <f>IF(Produção!AB15&gt;0,Produção!AB15,AB73)</f>
        <v>0</v>
      </c>
      <c r="AC15" s="110">
        <f>IF(Produção!AC15&gt;0,Produção!AC15,AC73)</f>
        <v>0</v>
      </c>
      <c r="AD15" s="110">
        <f>IF(Produção!AD15&gt;0,Produção!AD15,AD73)</f>
        <v>0</v>
      </c>
      <c r="AE15" s="110">
        <f>IF(Produção!AE15&gt;0,Produção!AE15,AE73)</f>
        <v>0</v>
      </c>
      <c r="AF15" s="110">
        <f>IF(Produção!AF15&gt;0,Produção!AF15,AF73)</f>
        <v>0</v>
      </c>
      <c r="AG15" s="110">
        <f>IF(Produção!AG15&gt;0,Produção!AG15,AG73)</f>
        <v>0</v>
      </c>
      <c r="AH15" s="110">
        <f>IF(Produção!AH15&gt;0,Produção!AH15,AH73)</f>
        <v>0</v>
      </c>
    </row>
    <row r="16" spans="1:36" outlineLevel="1" x14ac:dyDescent="0.15">
      <c r="A16" s="76">
        <v>14</v>
      </c>
      <c r="B16" s="35"/>
      <c r="C16" s="94">
        <f>IF(Produção!C16&gt;0,Produção!C16,C74)</f>
        <v>0.1535</v>
      </c>
      <c r="D16" s="110">
        <f>IF(Produção!D16&gt;0,Produção!D16,D74)</f>
        <v>212436</v>
      </c>
      <c r="E16" s="110">
        <f>IF(Produção!E16&gt;0,Produção!E16,E74)</f>
        <v>212436</v>
      </c>
      <c r="F16" s="110">
        <f>IF(Produção!F16&gt;0,Produção!F16,F74)</f>
        <v>0</v>
      </c>
      <c r="G16" s="110">
        <f>IF(Produção!G16&gt;0,Produção!G16,G74)</f>
        <v>0</v>
      </c>
      <c r="H16" s="110">
        <f>IF(Produção!H16&gt;0,Produção!H16,H74)</f>
        <v>211776</v>
      </c>
      <c r="I16" s="110">
        <f>IF(Produção!I16&gt;0,Produção!I16,I74)</f>
        <v>215364</v>
      </c>
      <c r="J16" s="110">
        <f>IF(Produção!J16&gt;0,Produção!J16,J74)</f>
        <v>0</v>
      </c>
      <c r="K16" s="110">
        <f>IF(Produção!K16&gt;0,Produção!K16,K74)</f>
        <v>0</v>
      </c>
      <c r="L16" s="110">
        <f>IF(Produção!L16&gt;0,Produção!L16,L74)</f>
        <v>0</v>
      </c>
      <c r="M16" s="110">
        <f>IF(Produção!M16&gt;0,Produção!M16,M74)</f>
        <v>0</v>
      </c>
      <c r="N16" s="110">
        <f>IF(Produção!N16&gt;0,Produção!N16,N74)</f>
        <v>0</v>
      </c>
      <c r="O16" s="110">
        <f>IF(Produção!O16&gt;0,Produção!O16,O74)</f>
        <v>0</v>
      </c>
      <c r="P16" s="110">
        <f>IF(Produção!P16&gt;0,Produção!P16,P74)</f>
        <v>0</v>
      </c>
      <c r="Q16" s="110">
        <f>IF(Produção!Q16&gt;0,Produção!Q16,Q74)</f>
        <v>0</v>
      </c>
      <c r="R16" s="110">
        <f>IF(Produção!R16&gt;0,Produção!R16,R74)</f>
        <v>0</v>
      </c>
      <c r="S16" s="110">
        <f>IF(Produção!S16&gt;0,Produção!S16,S74)</f>
        <v>0</v>
      </c>
      <c r="T16" s="110">
        <f>IF(Produção!T16&gt;0,Produção!T16,T74)</f>
        <v>0</v>
      </c>
      <c r="U16" s="110">
        <f>IF(Produção!U16&gt;0,Produção!U16,U74)</f>
        <v>0</v>
      </c>
      <c r="V16" s="110">
        <f>IF(Produção!V16&gt;0,Produção!V16,V74)</f>
        <v>0</v>
      </c>
      <c r="W16" s="110">
        <f>IF(Produção!W16&gt;0,Produção!W16,W74)</f>
        <v>0</v>
      </c>
      <c r="X16" s="110">
        <f>IF(Produção!X16&gt;0,Produção!X16,X74)</f>
        <v>0</v>
      </c>
      <c r="Y16" s="110">
        <f>IF(Produção!Y16&gt;0,Produção!Y16,Y74)</f>
        <v>0</v>
      </c>
      <c r="Z16" s="110">
        <f>IF(Produção!Z16&gt;0,Produção!Z16,Z74)</f>
        <v>0</v>
      </c>
      <c r="AA16" s="110">
        <f>IF(Produção!AA16&gt;0,Produção!AA16,AA74)</f>
        <v>0</v>
      </c>
      <c r="AB16" s="110">
        <f>IF(Produção!AB16&gt;0,Produção!AB16,AB74)</f>
        <v>0</v>
      </c>
      <c r="AC16" s="110">
        <f>IF(Produção!AC16&gt;0,Produção!AC16,AC74)</f>
        <v>0</v>
      </c>
      <c r="AD16" s="110">
        <f>IF(Produção!AD16&gt;0,Produção!AD16,AD74)</f>
        <v>0</v>
      </c>
      <c r="AE16" s="110">
        <f>IF(Produção!AE16&gt;0,Produção!AE16,AE74)</f>
        <v>0</v>
      </c>
      <c r="AF16" s="110">
        <f>IF(Produção!AF16&gt;0,Produção!AF16,AF74)</f>
        <v>0</v>
      </c>
      <c r="AG16" s="110">
        <f>IF(Produção!AG16&gt;0,Produção!AG16,AG74)</f>
        <v>0</v>
      </c>
      <c r="AH16" s="110">
        <f>IF(Produção!AH16&gt;0,Produção!AH16,AH74)</f>
        <v>0</v>
      </c>
    </row>
    <row r="17" spans="1:37" outlineLevel="1" x14ac:dyDescent="0.15">
      <c r="A17" s="76">
        <v>15</v>
      </c>
      <c r="B17" s="35"/>
      <c r="C17" s="94">
        <f>IF(Produção!C17&gt;0,Produção!C17,C75)</f>
        <v>0.1535</v>
      </c>
      <c r="D17" s="110">
        <f>IF(Produção!D17&gt;0,Produção!D17,D75)</f>
        <v>203700</v>
      </c>
      <c r="E17" s="110">
        <f>IF(Produção!E17&gt;0,Produção!E17,E75)</f>
        <v>204288</v>
      </c>
      <c r="F17" s="110">
        <f>IF(Produção!F17&gt;0,Produção!F17,F75)</f>
        <v>0</v>
      </c>
      <c r="G17" s="110">
        <f>IF(Produção!G17&gt;0,Produção!G17,G75)</f>
        <v>0</v>
      </c>
      <c r="H17" s="110">
        <f>IF(Produção!H17&gt;0,Produção!H17,H75)</f>
        <v>204384</v>
      </c>
      <c r="I17" s="110">
        <f>IF(Produção!I17&gt;0,Produção!I17,I75)</f>
        <v>228672</v>
      </c>
      <c r="J17" s="110">
        <f>IF(Produção!J17&gt;0,Produção!J17,J75)</f>
        <v>0</v>
      </c>
      <c r="K17" s="110">
        <f>IF(Produção!K17&gt;0,Produção!K17,K75)</f>
        <v>0</v>
      </c>
      <c r="L17" s="110">
        <f>IF(Produção!L17&gt;0,Produção!L17,L75)</f>
        <v>0</v>
      </c>
      <c r="M17" s="110">
        <f>IF(Produção!M17&gt;0,Produção!M17,M75)</f>
        <v>0</v>
      </c>
      <c r="N17" s="110">
        <f>IF(Produção!N17&gt;0,Produção!N17,N75)</f>
        <v>0</v>
      </c>
      <c r="O17" s="110">
        <f>IF(Produção!O17&gt;0,Produção!O17,O75)</f>
        <v>0</v>
      </c>
      <c r="P17" s="110">
        <f>IF(Produção!P17&gt;0,Produção!P17,P75)</f>
        <v>0</v>
      </c>
      <c r="Q17" s="110">
        <f>IF(Produção!Q17&gt;0,Produção!Q17,Q75)</f>
        <v>0</v>
      </c>
      <c r="R17" s="110">
        <f>IF(Produção!R17&gt;0,Produção!R17,R75)</f>
        <v>0</v>
      </c>
      <c r="S17" s="110">
        <f>IF(Produção!S17&gt;0,Produção!S17,S75)</f>
        <v>0</v>
      </c>
      <c r="T17" s="110">
        <f>IF(Produção!T17&gt;0,Produção!T17,T75)</f>
        <v>0</v>
      </c>
      <c r="U17" s="110">
        <f>IF(Produção!U17&gt;0,Produção!U17,U75)</f>
        <v>0</v>
      </c>
      <c r="V17" s="110">
        <f>IF(Produção!V17&gt;0,Produção!V17,V75)</f>
        <v>0</v>
      </c>
      <c r="W17" s="110">
        <f>IF(Produção!W17&gt;0,Produção!W17,W75)</f>
        <v>0</v>
      </c>
      <c r="X17" s="110">
        <f>IF(Produção!X17&gt;0,Produção!X17,X75)</f>
        <v>0</v>
      </c>
      <c r="Y17" s="110">
        <f>IF(Produção!Y17&gt;0,Produção!Y17,Y75)</f>
        <v>0</v>
      </c>
      <c r="Z17" s="110">
        <f>IF(Produção!Z17&gt;0,Produção!Z17,Z75)</f>
        <v>0</v>
      </c>
      <c r="AA17" s="110">
        <f>IF(Produção!AA17&gt;0,Produção!AA17,AA75)</f>
        <v>0</v>
      </c>
      <c r="AB17" s="110">
        <f>IF(Produção!AB17&gt;0,Produção!AB17,AB75)</f>
        <v>0</v>
      </c>
      <c r="AC17" s="110">
        <f>IF(Produção!AC17&gt;0,Produção!AC17,AC75)</f>
        <v>0</v>
      </c>
      <c r="AD17" s="110">
        <f>IF(Produção!AD17&gt;0,Produção!AD17,AD75)</f>
        <v>0</v>
      </c>
      <c r="AE17" s="110">
        <f>IF(Produção!AE17&gt;0,Produção!AE17,AE75)</f>
        <v>0</v>
      </c>
      <c r="AF17" s="110">
        <f>IF(Produção!AF17&gt;0,Produção!AF17,AF75)</f>
        <v>0</v>
      </c>
      <c r="AG17" s="110">
        <f>IF(Produção!AG17&gt;0,Produção!AG17,AG75)</f>
        <v>0</v>
      </c>
      <c r="AH17" s="110">
        <f>IF(Produção!AH17&gt;0,Produção!AH17,AH75)</f>
        <v>0</v>
      </c>
      <c r="AI17" s="97"/>
      <c r="AJ17" s="97"/>
    </row>
    <row r="18" spans="1:37" outlineLevel="1" x14ac:dyDescent="0.15">
      <c r="A18" s="76">
        <v>16</v>
      </c>
      <c r="B18" s="35"/>
      <c r="C18" s="94">
        <f>IF(Produção!C18&gt;0,Produção!C18,C76)</f>
        <v>0.1535</v>
      </c>
      <c r="D18" s="110">
        <f>IF(Produção!D18&gt;0,Produção!D18,D76)</f>
        <v>197400</v>
      </c>
      <c r="E18" s="110">
        <f>IF(Produção!E18&gt;0,Produção!E18,E76)</f>
        <v>197400</v>
      </c>
      <c r="F18" s="110">
        <f>IF(Produção!F18&gt;0,Produção!F18,F76)</f>
        <v>0</v>
      </c>
      <c r="G18" s="110">
        <f>IF(Produção!G18&gt;0,Produção!G18,G76)</f>
        <v>0</v>
      </c>
      <c r="H18" s="110">
        <f>IF(Produção!H18&gt;0,Produção!H18,H76)</f>
        <v>216960</v>
      </c>
      <c r="I18" s="110">
        <f>IF(Produção!I18&gt;0,Produção!I18,I76)</f>
        <v>214176</v>
      </c>
      <c r="J18" s="110">
        <f>IF(Produção!J18&gt;0,Produção!J18,J76)</f>
        <v>0</v>
      </c>
      <c r="K18" s="110">
        <f>IF(Produção!K18&gt;0,Produção!K18,K76)</f>
        <v>0</v>
      </c>
      <c r="L18" s="110">
        <f>IF(Produção!L18&gt;0,Produção!L18,L76)</f>
        <v>0</v>
      </c>
      <c r="M18" s="110">
        <f>IF(Produção!M18&gt;0,Produção!M18,M76)</f>
        <v>0</v>
      </c>
      <c r="N18" s="110">
        <f>IF(Produção!N18&gt;0,Produção!N18,N76)</f>
        <v>0</v>
      </c>
      <c r="O18" s="110">
        <f>IF(Produção!O18&gt;0,Produção!O18,O76)</f>
        <v>0</v>
      </c>
      <c r="P18" s="110">
        <f>IF(Produção!P18&gt;0,Produção!P18,P76)</f>
        <v>0</v>
      </c>
      <c r="Q18" s="110">
        <f>IF(Produção!Q18&gt;0,Produção!Q18,Q76)</f>
        <v>0</v>
      </c>
      <c r="R18" s="110">
        <f>IF(Produção!R18&gt;0,Produção!R18,R76)</f>
        <v>0</v>
      </c>
      <c r="S18" s="110">
        <f>IF(Produção!S18&gt;0,Produção!S18,S76)</f>
        <v>0</v>
      </c>
      <c r="T18" s="110">
        <f>IF(Produção!T18&gt;0,Produção!T18,T76)</f>
        <v>0</v>
      </c>
      <c r="U18" s="110">
        <f>IF(Produção!U18&gt;0,Produção!U18,U76)</f>
        <v>0</v>
      </c>
      <c r="V18" s="110">
        <f>IF(Produção!V18&gt;0,Produção!V18,V76)</f>
        <v>0</v>
      </c>
      <c r="W18" s="110">
        <f>IF(Produção!W18&gt;0,Produção!W18,W76)</f>
        <v>0</v>
      </c>
      <c r="X18" s="110">
        <f>IF(Produção!X18&gt;0,Produção!X18,X76)</f>
        <v>0</v>
      </c>
      <c r="Y18" s="110">
        <f>IF(Produção!Y18&gt;0,Produção!Y18,Y76)</f>
        <v>0</v>
      </c>
      <c r="Z18" s="110">
        <f>IF(Produção!Z18&gt;0,Produção!Z18,Z76)</f>
        <v>0</v>
      </c>
      <c r="AA18" s="110">
        <f>IF(Produção!AA18&gt;0,Produção!AA18,AA76)</f>
        <v>0</v>
      </c>
      <c r="AB18" s="110">
        <f>IF(Produção!AB18&gt;0,Produção!AB18,AB76)</f>
        <v>0</v>
      </c>
      <c r="AC18" s="110">
        <f>IF(Produção!AC18&gt;0,Produção!AC18,AC76)</f>
        <v>0</v>
      </c>
      <c r="AD18" s="110">
        <f>IF(Produção!AD18&gt;0,Produção!AD18,AD76)</f>
        <v>0</v>
      </c>
      <c r="AE18" s="110">
        <f>IF(Produção!AE18&gt;0,Produção!AE18,AE76)</f>
        <v>0</v>
      </c>
      <c r="AF18" s="110">
        <f>IF(Produção!AF18&gt;0,Produção!AF18,AF76)</f>
        <v>0</v>
      </c>
      <c r="AG18" s="110">
        <f>IF(Produção!AG18&gt;0,Produção!AG18,AG76)</f>
        <v>0</v>
      </c>
      <c r="AH18" s="110">
        <f>IF(Produção!AH18&gt;0,Produção!AH18,AH76)</f>
        <v>0</v>
      </c>
    </row>
    <row r="19" spans="1:37" outlineLevel="1" x14ac:dyDescent="0.15">
      <c r="A19" s="76">
        <v>17</v>
      </c>
      <c r="B19" s="35"/>
      <c r="C19" s="94">
        <f>IF(Produção!C19&gt;0,Produção!C19,C77)</f>
        <v>0.1535</v>
      </c>
      <c r="D19" s="110">
        <f>IF(Produção!D19&gt;0,Produção!D19,D77)</f>
        <v>186095</v>
      </c>
      <c r="E19" s="110">
        <f>IF(Produção!E19&gt;0,Produção!E19,E77)</f>
        <v>185976</v>
      </c>
      <c r="F19" s="110">
        <f>IF(Produção!F19&gt;0,Produção!F19,F77)</f>
        <v>0</v>
      </c>
      <c r="G19" s="110">
        <f>IF(Produção!G19&gt;0,Produção!G19,G77)</f>
        <v>0</v>
      </c>
      <c r="H19" s="110">
        <f>IF(Produção!H19&gt;0,Produção!H19,H77)</f>
        <v>218592</v>
      </c>
      <c r="I19" s="110">
        <f>IF(Produção!I19&gt;0,Produção!I19,I77)</f>
        <v>218592</v>
      </c>
      <c r="J19" s="110">
        <f>IF(Produção!J19&gt;0,Produção!J19,J77)</f>
        <v>0</v>
      </c>
      <c r="K19" s="110">
        <f>IF(Produção!K19&gt;0,Produção!K19,K77)</f>
        <v>0</v>
      </c>
      <c r="L19" s="110">
        <f>IF(Produção!L19&gt;0,Produção!L19,L77)</f>
        <v>0</v>
      </c>
      <c r="M19" s="110">
        <f>IF(Produção!M19&gt;0,Produção!M19,M77)</f>
        <v>0</v>
      </c>
      <c r="N19" s="110">
        <f>IF(Produção!N19&gt;0,Produção!N19,N77)</f>
        <v>0</v>
      </c>
      <c r="O19" s="110">
        <f>IF(Produção!O19&gt;0,Produção!O19,O77)</f>
        <v>0</v>
      </c>
      <c r="P19" s="110">
        <f>IF(Produção!P19&gt;0,Produção!P19,P77)</f>
        <v>0</v>
      </c>
      <c r="Q19" s="110">
        <f>IF(Produção!Q19&gt;0,Produção!Q19,Q77)</f>
        <v>0</v>
      </c>
      <c r="R19" s="110">
        <f>IF(Produção!R19&gt;0,Produção!R19,R77)</f>
        <v>0</v>
      </c>
      <c r="S19" s="110">
        <f>IF(Produção!S19&gt;0,Produção!S19,S77)</f>
        <v>0</v>
      </c>
      <c r="T19" s="110">
        <f>IF(Produção!T19&gt;0,Produção!T19,T77)</f>
        <v>0</v>
      </c>
      <c r="U19" s="110">
        <f>IF(Produção!U19&gt;0,Produção!U19,U77)</f>
        <v>0</v>
      </c>
      <c r="V19" s="110">
        <f>IF(Produção!V19&gt;0,Produção!V19,V77)</f>
        <v>0</v>
      </c>
      <c r="W19" s="110">
        <f>IF(Produção!W19&gt;0,Produção!W19,W77)</f>
        <v>0</v>
      </c>
      <c r="X19" s="110">
        <f>IF(Produção!X19&gt;0,Produção!X19,X77)</f>
        <v>0</v>
      </c>
      <c r="Y19" s="110">
        <f>IF(Produção!Y19&gt;0,Produção!Y19,Y77)</f>
        <v>0</v>
      </c>
      <c r="Z19" s="110">
        <f>IF(Produção!Z19&gt;0,Produção!Z19,Z77)</f>
        <v>0</v>
      </c>
      <c r="AA19" s="110">
        <f>IF(Produção!AA19&gt;0,Produção!AA19,AA77)</f>
        <v>0</v>
      </c>
      <c r="AB19" s="110">
        <f>IF(Produção!AB19&gt;0,Produção!AB19,AB77)</f>
        <v>0</v>
      </c>
      <c r="AC19" s="110">
        <f>IF(Produção!AC19&gt;0,Produção!AC19,AC77)</f>
        <v>0</v>
      </c>
      <c r="AD19" s="110">
        <f>IF(Produção!AD19&gt;0,Produção!AD19,AD77)</f>
        <v>0</v>
      </c>
      <c r="AE19" s="110">
        <f>IF(Produção!AE19&gt;0,Produção!AE19,AE77)</f>
        <v>0</v>
      </c>
      <c r="AF19" s="110">
        <f>IF(Produção!AF19&gt;0,Produção!AF19,AF77)</f>
        <v>0</v>
      </c>
      <c r="AG19" s="110">
        <f>IF(Produção!AG19&gt;0,Produção!AG19,AG77)</f>
        <v>0</v>
      </c>
      <c r="AH19" s="110">
        <f>IF(Produção!AH19&gt;0,Produção!AH19,AH77)</f>
        <v>0</v>
      </c>
    </row>
    <row r="20" spans="1:37" outlineLevel="1" x14ac:dyDescent="0.15">
      <c r="A20" s="76">
        <v>18</v>
      </c>
      <c r="B20" s="35"/>
      <c r="C20" s="94">
        <f>IF(Produção!C20&gt;0,Produção!C20,C78)</f>
        <v>0.1535</v>
      </c>
      <c r="D20" s="110">
        <f>IF(Produção!D20&gt;0,Produção!D20,D78)</f>
        <v>179424</v>
      </c>
      <c r="E20" s="110">
        <f>IF(Produção!E20&gt;0,Produção!E20,E78)</f>
        <v>179424</v>
      </c>
      <c r="F20" s="110">
        <f>IF(Produção!F20&gt;0,Produção!F20,F78)</f>
        <v>0</v>
      </c>
      <c r="G20" s="110">
        <f>IF(Produção!G20&gt;0,Produção!G20,G78)</f>
        <v>0</v>
      </c>
      <c r="H20" s="110">
        <f>IF(Produção!H20&gt;0,Produção!H20,H78)</f>
        <v>209952</v>
      </c>
      <c r="I20" s="110">
        <f>IF(Produção!I20&gt;0,Produção!I20,I78)</f>
        <v>209952</v>
      </c>
      <c r="J20" s="110">
        <f>IF(Produção!J20&gt;0,Produção!J20,J78)</f>
        <v>0</v>
      </c>
      <c r="K20" s="110">
        <f>IF(Produção!K20&gt;0,Produção!K20,K78)</f>
        <v>0</v>
      </c>
      <c r="L20" s="110">
        <f>IF(Produção!L20&gt;0,Produção!L20,L78)</f>
        <v>0</v>
      </c>
      <c r="M20" s="110">
        <f>IF(Produção!M20&gt;0,Produção!M20,M78)</f>
        <v>0</v>
      </c>
      <c r="N20" s="110">
        <f>IF(Produção!N20&gt;0,Produção!N20,N78)</f>
        <v>0</v>
      </c>
      <c r="O20" s="110">
        <f>IF(Produção!O20&gt;0,Produção!O20,O78)</f>
        <v>0</v>
      </c>
      <c r="P20" s="110">
        <f>IF(Produção!P20&gt;0,Produção!P20,P78)</f>
        <v>0</v>
      </c>
      <c r="Q20" s="110">
        <f>IF(Produção!Q20&gt;0,Produção!Q20,Q78)</f>
        <v>0</v>
      </c>
      <c r="R20" s="110">
        <f>IF(Produção!R20&gt;0,Produção!R20,R78)</f>
        <v>0</v>
      </c>
      <c r="S20" s="110">
        <f>IF(Produção!S20&gt;0,Produção!S20,S78)</f>
        <v>0</v>
      </c>
      <c r="T20" s="110">
        <f>IF(Produção!T20&gt;0,Produção!T20,T78)</f>
        <v>0</v>
      </c>
      <c r="U20" s="110">
        <f>IF(Produção!U20&gt;0,Produção!U20,U78)</f>
        <v>0</v>
      </c>
      <c r="V20" s="110">
        <f>IF(Produção!V20&gt;0,Produção!V20,V78)</f>
        <v>0</v>
      </c>
      <c r="W20" s="110">
        <f>IF(Produção!W20&gt;0,Produção!W20,W78)</f>
        <v>0</v>
      </c>
      <c r="X20" s="110">
        <f>IF(Produção!X20&gt;0,Produção!X20,X78)</f>
        <v>0</v>
      </c>
      <c r="Y20" s="110">
        <f>IF(Produção!Y20&gt;0,Produção!Y20,Y78)</f>
        <v>0</v>
      </c>
      <c r="Z20" s="110">
        <f>IF(Produção!Z20&gt;0,Produção!Z20,Z78)</f>
        <v>0</v>
      </c>
      <c r="AA20" s="110">
        <f>IF(Produção!AA20&gt;0,Produção!AA20,AA78)</f>
        <v>0</v>
      </c>
      <c r="AB20" s="110">
        <f>IF(Produção!AB20&gt;0,Produção!AB20,AB78)</f>
        <v>0</v>
      </c>
      <c r="AC20" s="110">
        <f>IF(Produção!AC20&gt;0,Produção!AC20,AC78)</f>
        <v>0</v>
      </c>
      <c r="AD20" s="110">
        <f>IF(Produção!AD20&gt;0,Produção!AD20,AD78)</f>
        <v>0</v>
      </c>
      <c r="AE20" s="110">
        <f>IF(Produção!AE20&gt;0,Produção!AE20,AE78)</f>
        <v>0</v>
      </c>
      <c r="AF20" s="110">
        <f>IF(Produção!AF20&gt;0,Produção!AF20,AF78)</f>
        <v>0</v>
      </c>
      <c r="AG20" s="110">
        <f>IF(Produção!AG20&gt;0,Produção!AG20,AG78)</f>
        <v>0</v>
      </c>
      <c r="AH20" s="110">
        <f>IF(Produção!AH20&gt;0,Produção!AH20,AH78)</f>
        <v>0</v>
      </c>
    </row>
    <row r="21" spans="1:37" outlineLevel="1" x14ac:dyDescent="0.15">
      <c r="A21" s="76">
        <v>19</v>
      </c>
      <c r="B21" s="35"/>
      <c r="C21" s="94">
        <f>IF(Produção!C21&gt;0,Produção!C21,C79)</f>
        <v>0.1535</v>
      </c>
      <c r="D21" s="110">
        <f>IF(Produção!D21&gt;0,Produção!D21,D79)</f>
        <v>178416</v>
      </c>
      <c r="E21" s="110">
        <f>IF(Produção!E21&gt;0,Produção!E21,E79)</f>
        <v>178416</v>
      </c>
      <c r="F21" s="110">
        <f>IF(Produção!F21&gt;0,Produção!F21,F79)</f>
        <v>0</v>
      </c>
      <c r="G21" s="110">
        <f>IF(Produção!G21&gt;0,Produção!G21,G79)</f>
        <v>0</v>
      </c>
      <c r="H21" s="110">
        <f>IF(Produção!H21&gt;0,Produção!H21,H79)</f>
        <v>208608</v>
      </c>
      <c r="I21" s="110">
        <f>IF(Produção!I21&gt;0,Produção!I21,I79)</f>
        <v>209088</v>
      </c>
      <c r="J21" s="110">
        <f>IF(Produção!J21&gt;0,Produção!J21,J79)</f>
        <v>0</v>
      </c>
      <c r="K21" s="110">
        <f>IF(Produção!K21&gt;0,Produção!K21,K79)</f>
        <v>0</v>
      </c>
      <c r="L21" s="110">
        <f>IF(Produção!L21&gt;0,Produção!L21,L79)</f>
        <v>0</v>
      </c>
      <c r="M21" s="110">
        <f>IF(Produção!M21&gt;0,Produção!M21,M79)</f>
        <v>0</v>
      </c>
      <c r="N21" s="110">
        <f>IF(Produção!N21&gt;0,Produção!N21,N79)</f>
        <v>52800</v>
      </c>
      <c r="O21" s="110">
        <f>IF(Produção!O21&gt;0,Produção!O21,O79)</f>
        <v>0</v>
      </c>
      <c r="P21" s="110">
        <f>IF(Produção!P21&gt;0,Produção!P21,P79)</f>
        <v>0</v>
      </c>
      <c r="Q21" s="110">
        <f>IF(Produção!Q21&gt;0,Produção!Q21,Q79)</f>
        <v>0</v>
      </c>
      <c r="R21" s="110">
        <f>IF(Produção!R21&gt;0,Produção!R21,R79)</f>
        <v>0</v>
      </c>
      <c r="S21" s="110">
        <f>IF(Produção!S21&gt;0,Produção!S21,S79)</f>
        <v>0</v>
      </c>
      <c r="T21" s="110">
        <f>IF(Produção!T21&gt;0,Produção!T21,T79)</f>
        <v>0</v>
      </c>
      <c r="U21" s="110">
        <f>IF(Produção!U21&gt;0,Produção!U21,U79)</f>
        <v>0</v>
      </c>
      <c r="V21" s="110">
        <f>IF(Produção!V21&gt;0,Produção!V21,V79)</f>
        <v>0</v>
      </c>
      <c r="W21" s="110">
        <f>IF(Produção!W21&gt;0,Produção!W21,W79)</f>
        <v>0</v>
      </c>
      <c r="X21" s="110">
        <f>IF(Produção!X21&gt;0,Produção!X21,X79)</f>
        <v>0</v>
      </c>
      <c r="Y21" s="110">
        <f>IF(Produção!Y21&gt;0,Produção!Y21,Y79)</f>
        <v>0</v>
      </c>
      <c r="Z21" s="110">
        <f>IF(Produção!Z21&gt;0,Produção!Z21,Z79)</f>
        <v>0</v>
      </c>
      <c r="AA21" s="110">
        <f>IF(Produção!AA21&gt;0,Produção!AA21,AA79)</f>
        <v>0</v>
      </c>
      <c r="AB21" s="110">
        <f>IF(Produção!AB21&gt;0,Produção!AB21,AB79)</f>
        <v>0</v>
      </c>
      <c r="AC21" s="110">
        <f>IF(Produção!AC21&gt;0,Produção!AC21,AC79)</f>
        <v>0</v>
      </c>
      <c r="AD21" s="110">
        <f>IF(Produção!AD21&gt;0,Produção!AD21,AD79)</f>
        <v>0</v>
      </c>
      <c r="AE21" s="110">
        <f>IF(Produção!AE21&gt;0,Produção!AE21,AE79)</f>
        <v>0</v>
      </c>
      <c r="AF21" s="110">
        <f>IF(Produção!AF21&gt;0,Produção!AF21,AF79)</f>
        <v>0</v>
      </c>
      <c r="AG21" s="110">
        <f>IF(Produção!AG21&gt;0,Produção!AG21,AG79)</f>
        <v>0</v>
      </c>
      <c r="AH21" s="110">
        <f>IF(Produção!AH21&gt;0,Produção!AH21,AH79)</f>
        <v>0</v>
      </c>
      <c r="AJ21" s="82"/>
      <c r="AK21" s="97"/>
    </row>
    <row r="22" spans="1:37" outlineLevel="1" x14ac:dyDescent="0.15">
      <c r="A22" s="76">
        <v>20</v>
      </c>
      <c r="B22" s="35"/>
      <c r="C22" s="94">
        <f>IF(Produção!C22&gt;0,Produção!C22,C80)</f>
        <v>0.1535</v>
      </c>
      <c r="D22" s="110">
        <f>IF(Produção!D22&gt;0,Produção!D22,D80)</f>
        <v>172704</v>
      </c>
      <c r="E22" s="110">
        <f>IF(Produção!E22&gt;0,Produção!E22,E80)</f>
        <v>172704</v>
      </c>
      <c r="F22" s="110">
        <f>IF(Produção!F22&gt;0,Produção!F22,F80)</f>
        <v>0</v>
      </c>
      <c r="G22" s="110">
        <f>IF(Produção!G22&gt;0,Produção!G22,G80)</f>
        <v>0</v>
      </c>
      <c r="H22" s="110">
        <f>IF(Produção!H22&gt;0,Produção!H22,H80)</f>
        <v>212596</v>
      </c>
      <c r="I22" s="110">
        <f>IF(Produção!I22&gt;0,Produção!I22,I80)</f>
        <v>212596</v>
      </c>
      <c r="J22" s="110">
        <f>IF(Produção!J22&gt;0,Produção!J22,J80)</f>
        <v>0</v>
      </c>
      <c r="K22" s="110">
        <f>IF(Produção!K22&gt;0,Produção!K22,K80)</f>
        <v>0</v>
      </c>
      <c r="L22" s="110">
        <f>IF(Produção!L22&gt;0,Produção!L22,L80)</f>
        <v>0</v>
      </c>
      <c r="M22" s="110">
        <f>IF(Produção!M22&gt;0,Produção!M22,M80)</f>
        <v>0</v>
      </c>
      <c r="N22" s="110">
        <f>IF(Produção!N22&gt;0,Produção!N22,N80)</f>
        <v>225696</v>
      </c>
      <c r="O22" s="110">
        <f>IF(Produção!O22&gt;0,Produção!O22,O80)</f>
        <v>0</v>
      </c>
      <c r="P22" s="110">
        <f>IF(Produção!P22&gt;0,Produção!P22,P80)</f>
        <v>0</v>
      </c>
      <c r="Q22" s="110">
        <f>IF(Produção!Q22&gt;0,Produção!Q22,Q80)</f>
        <v>0</v>
      </c>
      <c r="R22" s="110">
        <f>IF(Produção!R22&gt;0,Produção!R22,R80)</f>
        <v>0</v>
      </c>
      <c r="S22" s="110">
        <f>IF(Produção!S22&gt;0,Produção!S22,S80)</f>
        <v>0</v>
      </c>
      <c r="T22" s="110">
        <f>IF(Produção!T22&gt;0,Produção!T22,T80)</f>
        <v>0</v>
      </c>
      <c r="U22" s="110">
        <f>IF(Produção!U22&gt;0,Produção!U22,U80)</f>
        <v>0</v>
      </c>
      <c r="V22" s="110">
        <f>IF(Produção!V22&gt;0,Produção!V22,V80)</f>
        <v>0</v>
      </c>
      <c r="W22" s="110">
        <f>IF(Produção!W22&gt;0,Produção!W22,W80)</f>
        <v>0</v>
      </c>
      <c r="X22" s="110">
        <f>IF(Produção!X22&gt;0,Produção!X22,X80)</f>
        <v>0</v>
      </c>
      <c r="Y22" s="110">
        <f>IF(Produção!Y22&gt;0,Produção!Y22,Y80)</f>
        <v>0</v>
      </c>
      <c r="Z22" s="110">
        <f>IF(Produção!Z22&gt;0,Produção!Z22,Z80)</f>
        <v>0</v>
      </c>
      <c r="AA22" s="110">
        <f>IF(Produção!AA22&gt;0,Produção!AA22,AA80)</f>
        <v>0</v>
      </c>
      <c r="AB22" s="110">
        <f>IF(Produção!AB22&gt;0,Produção!AB22,AB80)</f>
        <v>0</v>
      </c>
      <c r="AC22" s="110">
        <f>IF(Produção!AC22&gt;0,Produção!AC22,AC80)</f>
        <v>0</v>
      </c>
      <c r="AD22" s="110">
        <f>IF(Produção!AD22&gt;0,Produção!AD22,AD80)</f>
        <v>0</v>
      </c>
      <c r="AE22" s="110">
        <f>IF(Produção!AE22&gt;0,Produção!AE22,AE80)</f>
        <v>0</v>
      </c>
      <c r="AF22" s="110">
        <f>IF(Produção!AF22&gt;0,Produção!AF22,AF80)</f>
        <v>0</v>
      </c>
      <c r="AG22" s="110">
        <f>IF(Produção!AG22&gt;0,Produção!AG22,AG80)</f>
        <v>0</v>
      </c>
      <c r="AH22" s="110">
        <f>IF(Produção!AH22&gt;0,Produção!AH22,AH80)</f>
        <v>0</v>
      </c>
    </row>
    <row r="23" spans="1:37" outlineLevel="1" x14ac:dyDescent="0.15">
      <c r="A23" s="76">
        <v>21</v>
      </c>
      <c r="B23" s="35"/>
      <c r="C23" s="94">
        <f>IF(Produção!C23&gt;0,Produção!C23,C81)</f>
        <v>0.1535</v>
      </c>
      <c r="D23" s="110">
        <f>IF(Produção!D23&gt;0,Produção!D23,D81)</f>
        <v>162036</v>
      </c>
      <c r="E23" s="110">
        <f>IF(Produção!E23&gt;0,Produção!E23,E81)</f>
        <v>162036</v>
      </c>
      <c r="F23" s="110">
        <f>IF(Produção!F23&gt;0,Produção!F23,F81)</f>
        <v>0</v>
      </c>
      <c r="G23" s="110">
        <f>IF(Produção!G23&gt;0,Produção!G23,G81)</f>
        <v>0</v>
      </c>
      <c r="H23" s="110">
        <f>IF(Produção!H23&gt;0,Produção!H23,H81)</f>
        <v>202608</v>
      </c>
      <c r="I23" s="110">
        <f>IF(Produção!I23&gt;0,Produção!I23,I81)</f>
        <v>202608</v>
      </c>
      <c r="J23" s="110">
        <f>IF(Produção!J23&gt;0,Produção!J23,J81)</f>
        <v>0</v>
      </c>
      <c r="K23" s="110">
        <f>IF(Produção!K23&gt;0,Produção!K23,K81)</f>
        <v>0</v>
      </c>
      <c r="L23" s="110">
        <f>IF(Produção!L23&gt;0,Produção!L23,L81)</f>
        <v>0</v>
      </c>
      <c r="M23" s="110">
        <f>IF(Produção!M23&gt;0,Produção!M23,M81)</f>
        <v>0</v>
      </c>
      <c r="N23" s="110">
        <f>IF(Produção!N23&gt;0,Produção!N23,N81)</f>
        <v>363166</v>
      </c>
      <c r="O23" s="110">
        <f>IF(Produção!O23&gt;0,Produção!O23,O81)</f>
        <v>0</v>
      </c>
      <c r="P23" s="110">
        <f>IF(Produção!P23&gt;0,Produção!P23,P81)</f>
        <v>0</v>
      </c>
      <c r="Q23" s="110">
        <f>IF(Produção!Q23&gt;0,Produção!Q23,Q81)</f>
        <v>0</v>
      </c>
      <c r="R23" s="110">
        <f>IF(Produção!R23&gt;0,Produção!R23,R81)</f>
        <v>0</v>
      </c>
      <c r="S23" s="110">
        <f>IF(Produção!S23&gt;0,Produção!S23,S81)</f>
        <v>0</v>
      </c>
      <c r="T23" s="110">
        <f>IF(Produção!T23&gt;0,Produção!T23,T81)</f>
        <v>0</v>
      </c>
      <c r="U23" s="110">
        <f>IF(Produção!U23&gt;0,Produção!U23,U81)</f>
        <v>0</v>
      </c>
      <c r="V23" s="110">
        <f>IF(Produção!V23&gt;0,Produção!V23,V81)</f>
        <v>0</v>
      </c>
      <c r="W23" s="110">
        <f>IF(Produção!W23&gt;0,Produção!W23,W81)</f>
        <v>0</v>
      </c>
      <c r="X23" s="110">
        <f>IF(Produção!X23&gt;0,Produção!X23,X81)</f>
        <v>0</v>
      </c>
      <c r="Y23" s="110">
        <f>IF(Produção!Y23&gt;0,Produção!Y23,Y81)</f>
        <v>0</v>
      </c>
      <c r="Z23" s="110">
        <f>IF(Produção!Z23&gt;0,Produção!Z23,Z81)</f>
        <v>0</v>
      </c>
      <c r="AA23" s="110">
        <f>IF(Produção!AA23&gt;0,Produção!AA23,AA81)</f>
        <v>0</v>
      </c>
      <c r="AB23" s="110">
        <f>IF(Produção!AB23&gt;0,Produção!AB23,AB81)</f>
        <v>0</v>
      </c>
      <c r="AC23" s="110">
        <f>IF(Produção!AC23&gt;0,Produção!AC23,AC81)</f>
        <v>0</v>
      </c>
      <c r="AD23" s="110">
        <f>IF(Produção!AD23&gt;0,Produção!AD23,AD81)</f>
        <v>0</v>
      </c>
      <c r="AE23" s="110">
        <f>IF(Produção!AE23&gt;0,Produção!AE23,AE81)</f>
        <v>0</v>
      </c>
      <c r="AF23" s="110">
        <f>IF(Produção!AF23&gt;0,Produção!AF23,AF81)</f>
        <v>0</v>
      </c>
      <c r="AG23" s="110">
        <f>IF(Produção!AG23&gt;0,Produção!AG23,AG81)</f>
        <v>0</v>
      </c>
      <c r="AH23" s="110">
        <f>IF(Produção!AH23&gt;0,Produção!AH23,AH81)</f>
        <v>0</v>
      </c>
      <c r="AJ23" s="97"/>
    </row>
    <row r="24" spans="1:37" outlineLevel="1" x14ac:dyDescent="0.15">
      <c r="A24" s="76">
        <v>22</v>
      </c>
      <c r="B24" s="35"/>
      <c r="C24" s="94">
        <f>IF(Produção!C24&gt;0,Produção!C24,C82)</f>
        <v>0.1535</v>
      </c>
      <c r="D24" s="110">
        <f>IF(Produção!D24&gt;0,Produção!D24,D82)</f>
        <v>149856</v>
      </c>
      <c r="E24" s="110">
        <f>IF(Produção!E24&gt;0,Produção!E24,E82)</f>
        <v>149856</v>
      </c>
      <c r="F24" s="110">
        <f>IF(Produção!F24&gt;0,Produção!F24,F82)</f>
        <v>0</v>
      </c>
      <c r="G24" s="110">
        <f>IF(Produção!G24&gt;0,Produção!G24,G82)</f>
        <v>0</v>
      </c>
      <c r="H24" s="110">
        <f>IF(Produção!H24&gt;0,Produção!H24,H82)</f>
        <v>194912</v>
      </c>
      <c r="I24" s="110">
        <f>IF(Produção!I24&gt;0,Produção!I24,I82)</f>
        <v>194912</v>
      </c>
      <c r="J24" s="110">
        <f>IF(Produção!J24&gt;0,Produção!J24,J82)</f>
        <v>0</v>
      </c>
      <c r="K24" s="110">
        <f>IF(Produção!K24&gt;0,Produção!K24,K82)</f>
        <v>0</v>
      </c>
      <c r="L24" s="110">
        <f>IF(Produção!L24&gt;0,Produção!L24,L82)</f>
        <v>0</v>
      </c>
      <c r="M24" s="110">
        <f>IF(Produção!M24&gt;0,Produção!M24,M82)</f>
        <v>0</v>
      </c>
      <c r="N24" s="110">
        <f>IF(Produção!N24&gt;0,Produção!N24,N82)</f>
        <v>397512</v>
      </c>
      <c r="O24" s="110">
        <f>IF(Produção!O24&gt;0,Produção!O24,O82)</f>
        <v>0</v>
      </c>
      <c r="P24" s="110">
        <f>IF(Produção!P24&gt;0,Produção!P24,P82)</f>
        <v>0</v>
      </c>
      <c r="Q24" s="110">
        <f>IF(Produção!Q24&gt;0,Produção!Q24,Q82)</f>
        <v>0</v>
      </c>
      <c r="R24" s="110">
        <f>IF(Produção!R24&gt;0,Produção!R24,R82)</f>
        <v>0</v>
      </c>
      <c r="S24" s="110">
        <f>IF(Produção!S24&gt;0,Produção!S24,S82)</f>
        <v>0</v>
      </c>
      <c r="T24" s="110">
        <f>IF(Produção!T24&gt;0,Produção!T24,T82)</f>
        <v>0</v>
      </c>
      <c r="U24" s="110">
        <f>IF(Produção!U24&gt;0,Produção!U24,U82)</f>
        <v>0</v>
      </c>
      <c r="V24" s="110">
        <f>IF(Produção!V24&gt;0,Produção!V24,V82)</f>
        <v>0</v>
      </c>
      <c r="W24" s="110">
        <f>IF(Produção!W24&gt;0,Produção!W24,W82)</f>
        <v>0</v>
      </c>
      <c r="X24" s="110">
        <f>IF(Produção!X24&gt;0,Produção!X24,X82)</f>
        <v>0</v>
      </c>
      <c r="Y24" s="110">
        <f>IF(Produção!Y24&gt;0,Produção!Y24,Y82)</f>
        <v>0</v>
      </c>
      <c r="Z24" s="110">
        <f>IF(Produção!Z24&gt;0,Produção!Z24,Z82)</f>
        <v>0</v>
      </c>
      <c r="AA24" s="110">
        <f>IF(Produção!AA24&gt;0,Produção!AA24,AA82)</f>
        <v>0</v>
      </c>
      <c r="AB24" s="110">
        <f>IF(Produção!AB24&gt;0,Produção!AB24,AB82)</f>
        <v>0</v>
      </c>
      <c r="AC24" s="110">
        <f>IF(Produção!AC24&gt;0,Produção!AC24,AC82)</f>
        <v>0</v>
      </c>
      <c r="AD24" s="110">
        <f>IF(Produção!AD24&gt;0,Produção!AD24,AD82)</f>
        <v>0</v>
      </c>
      <c r="AE24" s="110">
        <f>IF(Produção!AE24&gt;0,Produção!AE24,AE82)</f>
        <v>0</v>
      </c>
      <c r="AF24" s="110">
        <f>IF(Produção!AF24&gt;0,Produção!AF24,AF82)</f>
        <v>0</v>
      </c>
      <c r="AG24" s="110">
        <f>IF(Produção!AG24&gt;0,Produção!AG24,AG82)</f>
        <v>0</v>
      </c>
      <c r="AH24" s="110">
        <f>IF(Produção!AH24&gt;0,Produção!AH24,AH82)</f>
        <v>0</v>
      </c>
    </row>
    <row r="25" spans="1:37" outlineLevel="1" x14ac:dyDescent="0.15">
      <c r="A25" s="76">
        <v>23</v>
      </c>
      <c r="B25" s="35"/>
      <c r="C25" s="94">
        <f>IF(Produção!C25&gt;0,Produção!C25,C83)</f>
        <v>0.1535</v>
      </c>
      <c r="D25" s="110">
        <f>IF(Produção!D25&gt;0,Produção!D25,D83)</f>
        <v>145572</v>
      </c>
      <c r="E25" s="110">
        <f>IF(Produção!E25&gt;0,Produção!E25,E83)</f>
        <v>145572</v>
      </c>
      <c r="F25" s="110">
        <f>IF(Produção!F25&gt;0,Produção!F25,F83)</f>
        <v>0</v>
      </c>
      <c r="G25" s="110">
        <f>IF(Produção!G25&gt;0,Produção!G25,G83)</f>
        <v>0</v>
      </c>
      <c r="H25" s="110">
        <f>IF(Produção!H25&gt;0,Produção!H25,H83)</f>
        <v>185892</v>
      </c>
      <c r="I25" s="110">
        <f>IF(Produção!I25&gt;0,Produção!I25,I83)</f>
        <v>185724</v>
      </c>
      <c r="J25" s="110">
        <f>IF(Produção!J25&gt;0,Produção!J25,J83)</f>
        <v>0</v>
      </c>
      <c r="K25" s="110">
        <f>IF(Produção!K25&gt;0,Produção!K25,K83)</f>
        <v>0</v>
      </c>
      <c r="L25" s="110">
        <f>IF(Produção!L25&gt;0,Produção!L25,L83)</f>
        <v>0</v>
      </c>
      <c r="M25" s="110">
        <f>IF(Produção!M25&gt;0,Produção!M25,M83)</f>
        <v>0</v>
      </c>
      <c r="N25" s="110">
        <f>IF(Produção!N25&gt;0,Produção!N25,N83)</f>
        <v>428184</v>
      </c>
      <c r="O25" s="110">
        <f>IF(Produção!O25&gt;0,Produção!O25,O83)</f>
        <v>0</v>
      </c>
      <c r="P25" s="110">
        <f>IF(Produção!P25&gt;0,Produção!P25,P83)</f>
        <v>0</v>
      </c>
      <c r="Q25" s="110">
        <f>IF(Produção!Q25&gt;0,Produção!Q25,Q83)</f>
        <v>0</v>
      </c>
      <c r="R25" s="110">
        <f>IF(Produção!R25&gt;0,Produção!R25,R83)</f>
        <v>0</v>
      </c>
      <c r="S25" s="110">
        <f>IF(Produção!S25&gt;0,Produção!S25,S83)</f>
        <v>0</v>
      </c>
      <c r="T25" s="110">
        <f>IF(Produção!T25&gt;0,Produção!T25,T83)</f>
        <v>0</v>
      </c>
      <c r="U25" s="110">
        <f>IF(Produção!U25&gt;0,Produção!U25,U83)</f>
        <v>0</v>
      </c>
      <c r="V25" s="110">
        <f>IF(Produção!V25&gt;0,Produção!V25,V83)</f>
        <v>0</v>
      </c>
      <c r="W25" s="110">
        <f>IF(Produção!W25&gt;0,Produção!W25,W83)</f>
        <v>0</v>
      </c>
      <c r="X25" s="110">
        <f>IF(Produção!X25&gt;0,Produção!X25,X83)</f>
        <v>0</v>
      </c>
      <c r="Y25" s="110">
        <f>IF(Produção!Y25&gt;0,Produção!Y25,Y83)</f>
        <v>0</v>
      </c>
      <c r="Z25" s="110">
        <f>IF(Produção!Z25&gt;0,Produção!Z25,Z83)</f>
        <v>0</v>
      </c>
      <c r="AA25" s="110">
        <f>IF(Produção!AA25&gt;0,Produção!AA25,AA83)</f>
        <v>0</v>
      </c>
      <c r="AB25" s="110">
        <f>IF(Produção!AB25&gt;0,Produção!AB25,AB83)</f>
        <v>0</v>
      </c>
      <c r="AC25" s="110">
        <f>IF(Produção!AC25&gt;0,Produção!AC25,AC83)</f>
        <v>0</v>
      </c>
      <c r="AD25" s="110">
        <f>IF(Produção!AD25&gt;0,Produção!AD25,AD83)</f>
        <v>0</v>
      </c>
      <c r="AE25" s="110">
        <f>IF(Produção!AE25&gt;0,Produção!AE25,AE83)</f>
        <v>0</v>
      </c>
      <c r="AF25" s="110">
        <f>IF(Produção!AF25&gt;0,Produção!AF25,AF83)</f>
        <v>0</v>
      </c>
      <c r="AG25" s="110">
        <f>IF(Produção!AG25&gt;0,Produção!AG25,AG83)</f>
        <v>0</v>
      </c>
      <c r="AH25" s="110">
        <f>IF(Produção!AH25&gt;0,Produção!AH25,AH83)</f>
        <v>0</v>
      </c>
      <c r="AJ25" s="97"/>
    </row>
    <row r="26" spans="1:37" outlineLevel="1" x14ac:dyDescent="0.15">
      <c r="A26" s="76">
        <v>24</v>
      </c>
      <c r="B26" s="35"/>
      <c r="C26" s="94">
        <f>IF(Produção!C26&gt;0,Produção!C26,C84)</f>
        <v>0.1535</v>
      </c>
      <c r="D26" s="110">
        <f>IF(Produção!D26&gt;0,Produção!D26,D84)</f>
        <v>135156</v>
      </c>
      <c r="E26" s="110">
        <f>IF(Produção!E26&gt;0,Produção!E26,E84)</f>
        <v>135156</v>
      </c>
      <c r="F26" s="110">
        <f>IF(Produção!F26&gt;0,Produção!F26,F84)</f>
        <v>0</v>
      </c>
      <c r="G26" s="110">
        <f>IF(Produção!G26&gt;0,Produção!G26,G84)</f>
        <v>0</v>
      </c>
      <c r="H26" s="110">
        <f>IF(Produção!H26&gt;0,Produção!H26,H84)</f>
        <v>177456</v>
      </c>
      <c r="I26" s="110">
        <f>IF(Produção!I26&gt;0,Produção!I26,I84)</f>
        <v>177456</v>
      </c>
      <c r="J26" s="110">
        <f>IF(Produção!J26&gt;0,Produção!J26,J84)</f>
        <v>0</v>
      </c>
      <c r="K26" s="110">
        <f>IF(Produção!K26&gt;0,Produção!K26,K84)</f>
        <v>0</v>
      </c>
      <c r="L26" s="110">
        <f>IF(Produção!L26&gt;0,Produção!L26,L84)</f>
        <v>0</v>
      </c>
      <c r="M26" s="110">
        <f>IF(Produção!M26&gt;0,Produção!M26,M84)</f>
        <v>0</v>
      </c>
      <c r="N26" s="110">
        <f>IF(Produção!N26&gt;0,Produção!N26,N84)</f>
        <v>410520</v>
      </c>
      <c r="O26" s="110">
        <f>IF(Produção!O26&gt;0,Produção!O26,O84)</f>
        <v>0</v>
      </c>
      <c r="P26" s="110">
        <f>IF(Produção!P26&gt;0,Produção!P26,P84)</f>
        <v>0</v>
      </c>
      <c r="Q26" s="110">
        <f>IF(Produção!Q26&gt;0,Produção!Q26,Q84)</f>
        <v>0</v>
      </c>
      <c r="R26" s="110">
        <f>IF(Produção!R26&gt;0,Produção!R26,R84)</f>
        <v>0</v>
      </c>
      <c r="S26" s="110">
        <f>IF(Produção!S26&gt;0,Produção!S26,S84)</f>
        <v>0</v>
      </c>
      <c r="T26" s="110">
        <f>IF(Produção!T26&gt;0,Produção!T26,T84)</f>
        <v>0</v>
      </c>
      <c r="U26" s="110">
        <f>IF(Produção!U26&gt;0,Produção!U26,U84)</f>
        <v>0</v>
      </c>
      <c r="V26" s="110">
        <f>IF(Produção!V26&gt;0,Produção!V26,V84)</f>
        <v>0</v>
      </c>
      <c r="W26" s="110">
        <f>IF(Produção!W26&gt;0,Produção!W26,W84)</f>
        <v>0</v>
      </c>
      <c r="X26" s="110">
        <f>IF(Produção!X26&gt;0,Produção!X26,X84)</f>
        <v>0</v>
      </c>
      <c r="Y26" s="110">
        <f>IF(Produção!Y26&gt;0,Produção!Y26,Y84)</f>
        <v>0</v>
      </c>
      <c r="Z26" s="110">
        <f>IF(Produção!Z26&gt;0,Produção!Z26,Z84)</f>
        <v>0</v>
      </c>
      <c r="AA26" s="110">
        <f>IF(Produção!AA26&gt;0,Produção!AA26,AA84)</f>
        <v>0</v>
      </c>
      <c r="AB26" s="110">
        <f>IF(Produção!AB26&gt;0,Produção!AB26,AB84)</f>
        <v>0</v>
      </c>
      <c r="AC26" s="110">
        <f>IF(Produção!AC26&gt;0,Produção!AC26,AC84)</f>
        <v>0</v>
      </c>
      <c r="AD26" s="110">
        <f>IF(Produção!AD26&gt;0,Produção!AD26,AD84)</f>
        <v>0</v>
      </c>
      <c r="AE26" s="110">
        <f>IF(Produção!AE26&gt;0,Produção!AE26,AE84)</f>
        <v>0</v>
      </c>
      <c r="AF26" s="110">
        <f>IF(Produção!AF26&gt;0,Produção!AF26,AF84)</f>
        <v>0</v>
      </c>
      <c r="AG26" s="110">
        <f>IF(Produção!AG26&gt;0,Produção!AG26,AG84)</f>
        <v>0</v>
      </c>
      <c r="AH26" s="110">
        <f>IF(Produção!AH26&gt;0,Produção!AH26,AH84)</f>
        <v>0</v>
      </c>
      <c r="AJ26" s="97"/>
    </row>
    <row r="27" spans="1:37" outlineLevel="1" x14ac:dyDescent="0.15">
      <c r="A27" s="76">
        <v>25</v>
      </c>
      <c r="B27" s="35"/>
      <c r="C27" s="94">
        <f>IF(Produção!C27&gt;0,Produção!C27,C85)</f>
        <v>0.1535</v>
      </c>
      <c r="D27" s="110">
        <f>IF(Produção!D27&gt;0,Produção!D27,D85)</f>
        <v>128780</v>
      </c>
      <c r="E27" s="110">
        <f>IF(Produção!E27&gt;0,Produção!E27,E85)</f>
        <v>128780</v>
      </c>
      <c r="F27" s="110">
        <f>IF(Produção!F27&gt;0,Produção!F27,F85)</f>
        <v>0</v>
      </c>
      <c r="G27" s="110">
        <f>IF(Produção!G27&gt;0,Produção!G27,G85)</f>
        <v>0</v>
      </c>
      <c r="H27" s="110">
        <f>IF(Produção!H27&gt;0,Produção!H27,H85)</f>
        <v>175980</v>
      </c>
      <c r="I27" s="110">
        <f>IF(Produção!I27&gt;0,Produção!I27,I85)</f>
        <v>175980</v>
      </c>
      <c r="J27" s="110">
        <f>IF(Produção!J27&gt;0,Produção!J27,J85)</f>
        <v>0</v>
      </c>
      <c r="K27" s="110">
        <f>IF(Produção!K27&gt;0,Produção!K27,K85)</f>
        <v>0</v>
      </c>
      <c r="L27" s="110">
        <f>IF(Produção!L27&gt;0,Produção!L27,L85)</f>
        <v>0</v>
      </c>
      <c r="M27" s="110">
        <f>IF(Produção!M27&gt;0,Produção!M27,M85)</f>
        <v>0</v>
      </c>
      <c r="N27" s="110">
        <f>IF(Produção!N27&gt;0,Produção!N27,N85)</f>
        <v>406176</v>
      </c>
      <c r="O27" s="110">
        <f>IF(Produção!O27&gt;0,Produção!O27,O85)</f>
        <v>0</v>
      </c>
      <c r="P27" s="110">
        <f>IF(Produção!P27&gt;0,Produção!P27,P85)</f>
        <v>0</v>
      </c>
      <c r="Q27" s="110">
        <f>IF(Produção!Q27&gt;0,Produção!Q27,Q85)</f>
        <v>0</v>
      </c>
      <c r="R27" s="110">
        <f>IF(Produção!R27&gt;0,Produção!R27,R85)</f>
        <v>0</v>
      </c>
      <c r="S27" s="110">
        <f>IF(Produção!S27&gt;0,Produção!S27,S85)</f>
        <v>0</v>
      </c>
      <c r="T27" s="110">
        <f>IF(Produção!T27&gt;0,Produção!T27,T85)</f>
        <v>0</v>
      </c>
      <c r="U27" s="110">
        <f>IF(Produção!U27&gt;0,Produção!U27,U85)</f>
        <v>0</v>
      </c>
      <c r="V27" s="110">
        <f>IF(Produção!V27&gt;0,Produção!V27,V85)</f>
        <v>0</v>
      </c>
      <c r="W27" s="110">
        <f>IF(Produção!W27&gt;0,Produção!W27,W85)</f>
        <v>0</v>
      </c>
      <c r="X27" s="110">
        <f>IF(Produção!X27&gt;0,Produção!X27,X85)</f>
        <v>0</v>
      </c>
      <c r="Y27" s="110">
        <f>IF(Produção!Y27&gt;0,Produção!Y27,Y85)</f>
        <v>0</v>
      </c>
      <c r="Z27" s="110">
        <f>IF(Produção!Z27&gt;0,Produção!Z27,Z85)</f>
        <v>0</v>
      </c>
      <c r="AA27" s="110">
        <f>IF(Produção!AA27&gt;0,Produção!AA27,AA85)</f>
        <v>0</v>
      </c>
      <c r="AB27" s="110">
        <f>IF(Produção!AB27&gt;0,Produção!AB27,AB85)</f>
        <v>0</v>
      </c>
      <c r="AC27" s="110">
        <f>IF(Produção!AC27&gt;0,Produção!AC27,AC85)</f>
        <v>0</v>
      </c>
      <c r="AD27" s="110">
        <f>IF(Produção!AD27&gt;0,Produção!AD27,AD85)</f>
        <v>0</v>
      </c>
      <c r="AE27" s="110">
        <f>IF(Produção!AE27&gt;0,Produção!AE27,AE85)</f>
        <v>0</v>
      </c>
      <c r="AF27" s="110">
        <f>IF(Produção!AF27&gt;0,Produção!AF27,AF85)</f>
        <v>0</v>
      </c>
      <c r="AG27" s="110">
        <f>IF(Produção!AG27&gt;0,Produção!AG27,AG85)</f>
        <v>0</v>
      </c>
      <c r="AH27" s="110">
        <f>IF(Produção!AH27&gt;0,Produção!AH27,AH85)</f>
        <v>0</v>
      </c>
    </row>
    <row r="28" spans="1:37" outlineLevel="1" x14ac:dyDescent="0.15">
      <c r="A28" s="76">
        <v>26</v>
      </c>
      <c r="B28" s="35"/>
      <c r="C28" s="94">
        <f>IF(Produção!C28&gt;0,Produção!C28,C86)</f>
        <v>0.1535</v>
      </c>
      <c r="D28" s="110">
        <f>IF(Produção!D28&gt;0,Produção!D28,D86)</f>
        <v>118188</v>
      </c>
      <c r="E28" s="110">
        <f>IF(Produção!E28&gt;0,Produção!E28,E86)</f>
        <v>118188</v>
      </c>
      <c r="F28" s="110">
        <f>IF(Produção!F28&gt;0,Produção!F28,F86)</f>
        <v>0</v>
      </c>
      <c r="G28" s="110">
        <f>IF(Produção!G28&gt;0,Produção!G28,G86)</f>
        <v>0</v>
      </c>
      <c r="H28" s="110">
        <f>IF(Produção!H28&gt;0,Produção!H28,H86)</f>
        <v>175812</v>
      </c>
      <c r="I28" s="110">
        <f>IF(Produção!I28&gt;0,Produção!I28,I86)</f>
        <v>175728</v>
      </c>
      <c r="J28" s="110">
        <f>IF(Produção!J28&gt;0,Produção!J28,J86)</f>
        <v>0</v>
      </c>
      <c r="K28" s="110">
        <f>IF(Produção!K28&gt;0,Produção!K28,K86)</f>
        <v>0</v>
      </c>
      <c r="L28" s="110">
        <f>IF(Produção!L28&gt;0,Produção!L28,L86)</f>
        <v>0</v>
      </c>
      <c r="M28" s="110">
        <f>IF(Produção!M28&gt;0,Produção!M28,M86)</f>
        <v>0</v>
      </c>
      <c r="N28" s="110">
        <f>IF(Produção!N28&gt;0,Produção!N28,N86)</f>
        <v>382944</v>
      </c>
      <c r="O28" s="110">
        <f>IF(Produção!O28&gt;0,Produção!O28,O86)</f>
        <v>0</v>
      </c>
      <c r="P28" s="110">
        <f>IF(Produção!P28&gt;0,Produção!P28,P86)</f>
        <v>0</v>
      </c>
      <c r="Q28" s="110">
        <f>IF(Produção!Q28&gt;0,Produção!Q28,Q86)</f>
        <v>0</v>
      </c>
      <c r="R28" s="110">
        <f>IF(Produção!R28&gt;0,Produção!R28,R86)</f>
        <v>0</v>
      </c>
      <c r="S28" s="110">
        <f>IF(Produção!S28&gt;0,Produção!S28,S86)</f>
        <v>0</v>
      </c>
      <c r="T28" s="110">
        <f>IF(Produção!T28&gt;0,Produção!T28,T86)</f>
        <v>0</v>
      </c>
      <c r="U28" s="110">
        <f>IF(Produção!U28&gt;0,Produção!U28,U86)</f>
        <v>0</v>
      </c>
      <c r="V28" s="110">
        <f>IF(Produção!V28&gt;0,Produção!V28,V86)</f>
        <v>0</v>
      </c>
      <c r="W28" s="110">
        <f>IF(Produção!W28&gt;0,Produção!W28,W86)</f>
        <v>0</v>
      </c>
      <c r="X28" s="110">
        <f>IF(Produção!X28&gt;0,Produção!X28,X86)</f>
        <v>0</v>
      </c>
      <c r="Y28" s="110">
        <f>IF(Produção!Y28&gt;0,Produção!Y28,Y86)</f>
        <v>0</v>
      </c>
      <c r="Z28" s="110">
        <f>IF(Produção!Z28&gt;0,Produção!Z28,Z86)</f>
        <v>0</v>
      </c>
      <c r="AA28" s="110">
        <f>IF(Produção!AA28&gt;0,Produção!AA28,AA86)</f>
        <v>0</v>
      </c>
      <c r="AB28" s="110">
        <f>IF(Produção!AB28&gt;0,Produção!AB28,AB86)</f>
        <v>0</v>
      </c>
      <c r="AC28" s="110">
        <f>IF(Produção!AC28&gt;0,Produção!AC28,AC86)</f>
        <v>0</v>
      </c>
      <c r="AD28" s="110">
        <f>IF(Produção!AD28&gt;0,Produção!AD28,AD86)</f>
        <v>0</v>
      </c>
      <c r="AE28" s="110">
        <f>IF(Produção!AE28&gt;0,Produção!AE28,AE86)</f>
        <v>0</v>
      </c>
      <c r="AF28" s="110">
        <f>IF(Produção!AF28&gt;0,Produção!AF28,AF86)</f>
        <v>0</v>
      </c>
      <c r="AG28" s="110">
        <f>IF(Produção!AG28&gt;0,Produção!AG28,AG86)</f>
        <v>0</v>
      </c>
      <c r="AH28" s="110">
        <f>IF(Produção!AH28&gt;0,Produção!AH28,AH86)</f>
        <v>0</v>
      </c>
    </row>
    <row r="29" spans="1:37" outlineLevel="1" x14ac:dyDescent="0.15">
      <c r="A29" s="76">
        <v>27</v>
      </c>
      <c r="B29" s="35"/>
      <c r="C29" s="94">
        <f>IF(Produção!C29&gt;0,Produção!C29,C87)</f>
        <v>0.1535</v>
      </c>
      <c r="D29" s="110">
        <f>IF(Produção!D29&gt;0,Produção!D29,D87)</f>
        <v>114576</v>
      </c>
      <c r="E29" s="110">
        <f>IF(Produção!E29&gt;0,Produção!E29,E87)</f>
        <v>114576</v>
      </c>
      <c r="F29" s="110">
        <f>IF(Produção!F29&gt;0,Produção!F29,F87)</f>
        <v>0</v>
      </c>
      <c r="G29" s="110">
        <f>IF(Produção!G29&gt;0,Produção!G29,G87)</f>
        <v>0</v>
      </c>
      <c r="H29" s="110">
        <f>IF(Produção!H29&gt;0,Produção!H29,H87)</f>
        <v>166530</v>
      </c>
      <c r="I29" s="110">
        <f>IF(Produção!I29&gt;0,Produção!I29,I87)</f>
        <v>166530</v>
      </c>
      <c r="J29" s="110">
        <f>IF(Produção!J29&gt;0,Produção!J29,J87)</f>
        <v>0</v>
      </c>
      <c r="K29" s="110">
        <f>IF(Produção!K29&gt;0,Produção!K29,K87)</f>
        <v>0</v>
      </c>
      <c r="L29" s="110">
        <f>IF(Produção!L29&gt;0,Produção!L29,L87)</f>
        <v>0</v>
      </c>
      <c r="M29" s="110">
        <f>IF(Produção!M29&gt;0,Produção!M29,M87)</f>
        <v>0</v>
      </c>
      <c r="N29" s="110">
        <f>IF(Produção!N29&gt;0,Produção!N29,N87)</f>
        <v>406559</v>
      </c>
      <c r="O29" s="110">
        <f>IF(Produção!O29&gt;0,Produção!O29,O87)</f>
        <v>0</v>
      </c>
      <c r="P29" s="110">
        <f>IF(Produção!P29&gt;0,Produção!P29,P87)</f>
        <v>0</v>
      </c>
      <c r="Q29" s="110">
        <f>IF(Produção!Q29&gt;0,Produção!Q29,Q87)</f>
        <v>0</v>
      </c>
      <c r="R29" s="110">
        <f>IF(Produção!R29&gt;0,Produção!R29,R87)</f>
        <v>0</v>
      </c>
      <c r="S29" s="110">
        <f>IF(Produção!S29&gt;0,Produção!S29,S87)</f>
        <v>0</v>
      </c>
      <c r="T29" s="110">
        <f>IF(Produção!T29&gt;0,Produção!T29,T87)</f>
        <v>0</v>
      </c>
      <c r="U29" s="110">
        <f>IF(Produção!U29&gt;0,Produção!U29,U87)</f>
        <v>0</v>
      </c>
      <c r="V29" s="110">
        <f>IF(Produção!V29&gt;0,Produção!V29,V87)</f>
        <v>0</v>
      </c>
      <c r="W29" s="110">
        <f>IF(Produção!W29&gt;0,Produção!W29,W87)</f>
        <v>0</v>
      </c>
      <c r="X29" s="110">
        <f>IF(Produção!X29&gt;0,Produção!X29,X87)</f>
        <v>0</v>
      </c>
      <c r="Y29" s="110">
        <f>IF(Produção!Y29&gt;0,Produção!Y29,Y87)</f>
        <v>0</v>
      </c>
      <c r="Z29" s="110">
        <f>IF(Produção!Z29&gt;0,Produção!Z29,Z87)</f>
        <v>0</v>
      </c>
      <c r="AA29" s="110">
        <f>IF(Produção!AA29&gt;0,Produção!AA29,AA87)</f>
        <v>0</v>
      </c>
      <c r="AB29" s="110">
        <f>IF(Produção!AB29&gt;0,Produção!AB29,AB87)</f>
        <v>0</v>
      </c>
      <c r="AC29" s="110">
        <f>IF(Produção!AC29&gt;0,Produção!AC29,AC87)</f>
        <v>0</v>
      </c>
      <c r="AD29" s="110">
        <f>IF(Produção!AD29&gt;0,Produção!AD29,AD87)</f>
        <v>0</v>
      </c>
      <c r="AE29" s="110">
        <f>IF(Produção!AE29&gt;0,Produção!AE29,AE87)</f>
        <v>0</v>
      </c>
      <c r="AF29" s="110">
        <f>IF(Produção!AF29&gt;0,Produção!AF29,AF87)</f>
        <v>0</v>
      </c>
      <c r="AG29" s="110">
        <f>IF(Produção!AG29&gt;0,Produção!AG29,AG87)</f>
        <v>0</v>
      </c>
      <c r="AH29" s="110">
        <f>IF(Produção!AH29&gt;0,Produção!AH29,AH87)</f>
        <v>0</v>
      </c>
      <c r="AJ29" s="82"/>
    </row>
    <row r="30" spans="1:37" outlineLevel="1" x14ac:dyDescent="0.15">
      <c r="A30" s="76">
        <v>28</v>
      </c>
      <c r="B30" s="35"/>
      <c r="C30" s="94">
        <f>IF(Produção!C30&gt;0,Produção!C30,C88)</f>
        <v>0.1535</v>
      </c>
      <c r="D30" s="110">
        <f>IF(Produção!D30&gt;0,Produção!D30,D88)</f>
        <v>101304</v>
      </c>
      <c r="E30" s="110">
        <f>IF(Produção!E30&gt;0,Produção!E30,E88)</f>
        <v>101304</v>
      </c>
      <c r="F30" s="110">
        <f>IF(Produção!F30&gt;0,Produção!F30,F88)</f>
        <v>0</v>
      </c>
      <c r="G30" s="110">
        <f>IF(Produção!G30&gt;0,Produção!G30,G88)</f>
        <v>0</v>
      </c>
      <c r="H30" s="110">
        <f>IF(Produção!H30&gt;0,Produção!H30,H88)</f>
        <v>166404</v>
      </c>
      <c r="I30" s="110">
        <f>IF(Produção!I30&gt;0,Produção!I30,I88)</f>
        <v>166404</v>
      </c>
      <c r="J30" s="110">
        <f>IF(Produção!J30&gt;0,Produção!J30,J88)</f>
        <v>0</v>
      </c>
      <c r="K30" s="110">
        <f>IF(Produção!K30&gt;0,Produção!K30,K88)</f>
        <v>0</v>
      </c>
      <c r="L30" s="110">
        <f>IF(Produção!L30&gt;0,Produção!L30,L88)</f>
        <v>0</v>
      </c>
      <c r="M30" s="110">
        <f>IF(Produção!M30&gt;0,Produção!M30,M88)</f>
        <v>0</v>
      </c>
      <c r="N30" s="110">
        <f>IF(Produção!N30&gt;0,Produção!N30,N88)</f>
        <v>424224</v>
      </c>
      <c r="O30" s="110">
        <f>IF(Produção!O30&gt;0,Produção!O30,O88)</f>
        <v>0</v>
      </c>
      <c r="P30" s="110">
        <f>IF(Produção!P30&gt;0,Produção!P30,P88)</f>
        <v>0</v>
      </c>
      <c r="Q30" s="110">
        <f>IF(Produção!Q30&gt;0,Produção!Q30,Q88)</f>
        <v>0</v>
      </c>
      <c r="R30" s="110">
        <f>IF(Produção!R30&gt;0,Produção!R30,R88)</f>
        <v>0</v>
      </c>
      <c r="S30" s="110">
        <f>IF(Produção!S30&gt;0,Produção!S30,S88)</f>
        <v>0</v>
      </c>
      <c r="T30" s="110">
        <f>IF(Produção!T30&gt;0,Produção!T30,T88)</f>
        <v>0</v>
      </c>
      <c r="U30" s="110">
        <f>IF(Produção!U30&gt;0,Produção!U30,U88)</f>
        <v>0</v>
      </c>
      <c r="V30" s="110">
        <f>IF(Produção!V30&gt;0,Produção!V30,V88)</f>
        <v>0</v>
      </c>
      <c r="W30" s="110">
        <f>IF(Produção!W30&gt;0,Produção!W30,W88)</f>
        <v>0</v>
      </c>
      <c r="X30" s="110">
        <f>IF(Produção!X30&gt;0,Produção!X30,X88)</f>
        <v>0</v>
      </c>
      <c r="Y30" s="110">
        <f>IF(Produção!Y30&gt;0,Produção!Y30,Y88)</f>
        <v>0</v>
      </c>
      <c r="Z30" s="110">
        <f>IF(Produção!Z30&gt;0,Produção!Z30,Z88)</f>
        <v>0</v>
      </c>
      <c r="AA30" s="110">
        <f>IF(Produção!AA30&gt;0,Produção!AA30,AA88)</f>
        <v>0</v>
      </c>
      <c r="AB30" s="110">
        <f>IF(Produção!AB30&gt;0,Produção!AB30,AB88)</f>
        <v>0</v>
      </c>
      <c r="AC30" s="110">
        <f>IF(Produção!AC30&gt;0,Produção!AC30,AC88)</f>
        <v>0</v>
      </c>
      <c r="AD30" s="110">
        <f>IF(Produção!AD30&gt;0,Produção!AD30,AD88)</f>
        <v>0</v>
      </c>
      <c r="AE30" s="110">
        <f>IF(Produção!AE30&gt;0,Produção!AE30,AE88)</f>
        <v>0</v>
      </c>
      <c r="AF30" s="110">
        <f>IF(Produção!AF30&gt;0,Produção!AF30,AF88)</f>
        <v>0</v>
      </c>
      <c r="AG30" s="110">
        <f>IF(Produção!AG30&gt;0,Produção!AG30,AG88)</f>
        <v>0</v>
      </c>
      <c r="AH30" s="110">
        <f>IF(Produção!AH30&gt;0,Produção!AH30,AH88)</f>
        <v>0</v>
      </c>
    </row>
    <row r="31" spans="1:37" outlineLevel="1" x14ac:dyDescent="0.15">
      <c r="A31" s="76">
        <v>29</v>
      </c>
      <c r="B31" s="35"/>
      <c r="C31" s="94">
        <f>IF(Produção!C31&gt;0,Produção!C31,C89)</f>
        <v>0.1535</v>
      </c>
      <c r="D31" s="110">
        <f>IF(Produção!D31&gt;0,Produção!D31,D89)</f>
        <v>96348</v>
      </c>
      <c r="E31" s="110">
        <f>IF(Produção!E31&gt;0,Produção!E31,E89)</f>
        <v>96348</v>
      </c>
      <c r="F31" s="110">
        <f>IF(Produção!F31&gt;0,Produção!F31,F89)</f>
        <v>0</v>
      </c>
      <c r="G31" s="110">
        <f>IF(Produção!G31&gt;0,Produção!G31,G89)</f>
        <v>0</v>
      </c>
      <c r="H31" s="110">
        <f>IF(Produção!H31&gt;0,Produção!H31,H89)</f>
        <v>150612</v>
      </c>
      <c r="I31" s="110">
        <f>IF(Produção!I31&gt;0,Produção!I31,I89)</f>
        <v>150612</v>
      </c>
      <c r="J31" s="110">
        <f>IF(Produção!J31&gt;0,Produção!J31,J89)</f>
        <v>0</v>
      </c>
      <c r="K31" s="110">
        <f>IF(Produção!K31&gt;0,Produção!K31,K89)</f>
        <v>0</v>
      </c>
      <c r="L31" s="110">
        <f>IF(Produção!L31&gt;0,Produção!L31,L89)</f>
        <v>0</v>
      </c>
      <c r="M31" s="110">
        <f>IF(Produção!M31&gt;0,Produção!M31,M89)</f>
        <v>0</v>
      </c>
      <c r="N31" s="110">
        <f>IF(Produção!N31&gt;0,Produção!N31,N89)</f>
        <v>413032</v>
      </c>
      <c r="O31" s="110">
        <f>IF(Produção!O31&gt;0,Produção!O31,O89)</f>
        <v>0</v>
      </c>
      <c r="P31" s="110">
        <f>IF(Produção!P31&gt;0,Produção!P31,P89)</f>
        <v>0</v>
      </c>
      <c r="Q31" s="110">
        <f>IF(Produção!Q31&gt;0,Produção!Q31,Q89)</f>
        <v>0</v>
      </c>
      <c r="R31" s="110">
        <f>IF(Produção!R31&gt;0,Produção!R31,R89)</f>
        <v>0</v>
      </c>
      <c r="S31" s="110">
        <f>IF(Produção!S31&gt;0,Produção!S31,S89)</f>
        <v>0</v>
      </c>
      <c r="T31" s="110">
        <f>IF(Produção!T31&gt;0,Produção!T31,T89)</f>
        <v>0</v>
      </c>
      <c r="U31" s="110">
        <f>IF(Produção!U31&gt;0,Produção!U31,U89)</f>
        <v>0</v>
      </c>
      <c r="V31" s="110">
        <f>IF(Produção!V31&gt;0,Produção!V31,V89)</f>
        <v>0</v>
      </c>
      <c r="W31" s="110">
        <f>IF(Produção!W31&gt;0,Produção!W31,W89)</f>
        <v>0</v>
      </c>
      <c r="X31" s="110">
        <f>IF(Produção!X31&gt;0,Produção!X31,X89)</f>
        <v>0</v>
      </c>
      <c r="Y31" s="110">
        <f>IF(Produção!Y31&gt;0,Produção!Y31,Y89)</f>
        <v>0</v>
      </c>
      <c r="Z31" s="110">
        <f>IF(Produção!Z31&gt;0,Produção!Z31,Z89)</f>
        <v>0</v>
      </c>
      <c r="AA31" s="110">
        <f>IF(Produção!AA31&gt;0,Produção!AA31,AA89)</f>
        <v>0</v>
      </c>
      <c r="AB31" s="110">
        <f>IF(Produção!AB31&gt;0,Produção!AB31,AB89)</f>
        <v>0</v>
      </c>
      <c r="AC31" s="110">
        <f>IF(Produção!AC31&gt;0,Produção!AC31,AC89)</f>
        <v>0</v>
      </c>
      <c r="AD31" s="110">
        <f>IF(Produção!AD31&gt;0,Produção!AD31,AD89)</f>
        <v>0</v>
      </c>
      <c r="AE31" s="110">
        <f>IF(Produção!AE31&gt;0,Produção!AE31,AE89)</f>
        <v>0</v>
      </c>
      <c r="AF31" s="110">
        <f>IF(Produção!AF31&gt;0,Produção!AF31,AF89)</f>
        <v>0</v>
      </c>
      <c r="AG31" s="110">
        <f>IF(Produção!AG31&gt;0,Produção!AG31,AG89)</f>
        <v>0</v>
      </c>
      <c r="AH31" s="110">
        <f>IF(Produção!AH31&gt;0,Produção!AH31,AH89)</f>
        <v>0</v>
      </c>
    </row>
    <row r="32" spans="1:37" outlineLevel="1" x14ac:dyDescent="0.15">
      <c r="A32" s="76">
        <v>30</v>
      </c>
      <c r="B32" s="35"/>
      <c r="C32" s="94">
        <f>IF(Produção!C32&gt;0,Produção!C32,C90)</f>
        <v>0.1535</v>
      </c>
      <c r="D32" s="110">
        <f>IF(Produção!D32&gt;0,Produção!D32,D90)</f>
        <v>0</v>
      </c>
      <c r="E32" s="110">
        <f>IF(Produção!E32&gt;0,Produção!E32,E90)</f>
        <v>0</v>
      </c>
      <c r="F32" s="110">
        <f>IF(Produção!F32&gt;0,Produção!F32,F90)</f>
        <v>0</v>
      </c>
      <c r="G32" s="110">
        <f>IF(Produção!G32&gt;0,Produção!G32,G90)</f>
        <v>0</v>
      </c>
      <c r="H32" s="110">
        <f>IF(Produção!H32&gt;0,Produção!H32,H90)</f>
        <v>0</v>
      </c>
      <c r="I32" s="110">
        <f>IF(Produção!I32&gt;0,Produção!I32,I90)</f>
        <v>0</v>
      </c>
      <c r="J32" s="110">
        <f>IF(Produção!J32&gt;0,Produção!J32,J90)</f>
        <v>0</v>
      </c>
      <c r="K32" s="110">
        <f>IF(Produção!K32&gt;0,Produção!K32,K90)</f>
        <v>0</v>
      </c>
      <c r="L32" s="110">
        <f>IF(Produção!L32&gt;0,Produção!L32,L90)</f>
        <v>0</v>
      </c>
      <c r="M32" s="110">
        <f>IF(Produção!M32&gt;0,Produção!M32,M90)</f>
        <v>0</v>
      </c>
      <c r="N32" s="110">
        <f>IF(Produção!N32&gt;0,Produção!N32,N90)</f>
        <v>0</v>
      </c>
      <c r="O32" s="110">
        <f>IF(Produção!O32&gt;0,Produção!O32,O90)</f>
        <v>0</v>
      </c>
      <c r="P32" s="110">
        <f>IF(Produção!P32&gt;0,Produção!P32,P90)</f>
        <v>0</v>
      </c>
      <c r="Q32" s="110">
        <f>IF(Produção!Q32&gt;0,Produção!Q32,Q90)</f>
        <v>0</v>
      </c>
      <c r="R32" s="110">
        <f>IF(Produção!R32&gt;0,Produção!R32,R90)</f>
        <v>0</v>
      </c>
      <c r="S32" s="110">
        <f>IF(Produção!S32&gt;0,Produção!S32,S90)</f>
        <v>0</v>
      </c>
      <c r="T32" s="110">
        <f>IF(Produção!T32&gt;0,Produção!T32,T90)</f>
        <v>0</v>
      </c>
      <c r="U32" s="110">
        <f>IF(Produção!U32&gt;0,Produção!U32,U90)</f>
        <v>0</v>
      </c>
      <c r="V32" s="110">
        <f>IF(Produção!V32&gt;0,Produção!V32,V90)</f>
        <v>0</v>
      </c>
      <c r="W32" s="110">
        <f>IF(Produção!W32&gt;0,Produção!W32,W90)</f>
        <v>0</v>
      </c>
      <c r="X32" s="110">
        <f>IF(Produção!X32&gt;0,Produção!X32,X90)</f>
        <v>0</v>
      </c>
      <c r="Y32" s="110">
        <f>IF(Produção!Y32&gt;0,Produção!Y32,Y90)</f>
        <v>0</v>
      </c>
      <c r="Z32" s="110">
        <f>IF(Produção!Z32&gt;0,Produção!Z32,Z90)</f>
        <v>0</v>
      </c>
      <c r="AA32" s="110">
        <f>IF(Produção!AA32&gt;0,Produção!AA32,AA90)</f>
        <v>0</v>
      </c>
      <c r="AB32" s="110">
        <f>IF(Produção!AB32&gt;0,Produção!AB32,AB90)</f>
        <v>0</v>
      </c>
      <c r="AC32" s="110">
        <f>IF(Produção!AC32&gt;0,Produção!AC32,AC90)</f>
        <v>0</v>
      </c>
      <c r="AD32" s="110">
        <f>IF(Produção!AD32&gt;0,Produção!AD32,AD90)</f>
        <v>0</v>
      </c>
      <c r="AE32" s="110">
        <f>IF(Produção!AE32&gt;0,Produção!AE32,AE90)</f>
        <v>0</v>
      </c>
      <c r="AF32" s="110">
        <f>IF(Produção!AF32&gt;0,Produção!AF32,AF90)</f>
        <v>0</v>
      </c>
      <c r="AG32" s="110">
        <f>IF(Produção!AG32&gt;0,Produção!AG32,AG90)</f>
        <v>0</v>
      </c>
      <c r="AH32" s="110">
        <f>IF(Produção!AH32&gt;0,Produção!AH32,AH90)</f>
        <v>0</v>
      </c>
    </row>
    <row r="33" spans="1:36" outlineLevel="1" x14ac:dyDescent="0.15">
      <c r="A33" s="76">
        <v>31</v>
      </c>
      <c r="B33" s="35"/>
      <c r="C33" s="94" t="str">
        <f>IF(Produção!C33&gt;0,Produção!C33,C91)</f>
        <v/>
      </c>
      <c r="D33" s="110">
        <f>IF(Produção!D33&gt;0,Produção!D33,D91)</f>
        <v>0</v>
      </c>
      <c r="E33" s="110">
        <f>IF(Produção!E33&gt;0,Produção!E33,E91)</f>
        <v>0</v>
      </c>
      <c r="F33" s="110">
        <f>IF(Produção!F33&gt;0,Produção!F33,F91)</f>
        <v>0</v>
      </c>
      <c r="G33" s="110">
        <f>IF(Produção!G33&gt;0,Produção!G33,G91)</f>
        <v>0</v>
      </c>
      <c r="H33" s="110">
        <f>IF(Produção!H33&gt;0,Produção!H33,H91)</f>
        <v>0</v>
      </c>
      <c r="I33" s="110">
        <f>IF(Produção!I33&gt;0,Produção!I33,I91)</f>
        <v>0</v>
      </c>
      <c r="J33" s="110">
        <f>IF(Produção!J33&gt;0,Produção!J33,J91)</f>
        <v>0</v>
      </c>
      <c r="K33" s="110">
        <f>IF(Produção!K33&gt;0,Produção!K33,K91)</f>
        <v>0</v>
      </c>
      <c r="L33" s="110">
        <f>IF(Produção!L33&gt;0,Produção!L33,L91)</f>
        <v>0</v>
      </c>
      <c r="M33" s="110">
        <f>IF(Produção!M33&gt;0,Produção!M33,M91)</f>
        <v>0</v>
      </c>
      <c r="N33" s="110">
        <f>IF(Produção!N33&gt;0,Produção!N33,N91)</f>
        <v>0</v>
      </c>
      <c r="O33" s="110">
        <f>IF(Produção!O33&gt;0,Produção!O33,O91)</f>
        <v>0</v>
      </c>
      <c r="P33" s="110">
        <f>IF(Produção!P33&gt;0,Produção!P33,P91)</f>
        <v>0</v>
      </c>
      <c r="Q33" s="110">
        <f>IF(Produção!Q33&gt;0,Produção!Q33,Q91)</f>
        <v>0</v>
      </c>
      <c r="R33" s="110">
        <f>IF(Produção!R33&gt;0,Produção!R33,R91)</f>
        <v>0</v>
      </c>
      <c r="S33" s="110">
        <f>IF(Produção!S33&gt;0,Produção!S33,S91)</f>
        <v>0</v>
      </c>
      <c r="T33" s="110">
        <f>IF(Produção!T33&gt;0,Produção!T33,T91)</f>
        <v>0</v>
      </c>
      <c r="U33" s="110">
        <f>IF(Produção!U33&gt;0,Produção!U33,U91)</f>
        <v>0</v>
      </c>
      <c r="V33" s="110">
        <f>IF(Produção!V33&gt;0,Produção!V33,V91)</f>
        <v>0</v>
      </c>
      <c r="W33" s="110">
        <f>IF(Produção!W33&gt;0,Produção!W33,W91)</f>
        <v>0</v>
      </c>
      <c r="X33" s="110">
        <f>IF(Produção!X33&gt;0,Produção!X33,X91)</f>
        <v>0</v>
      </c>
      <c r="Y33" s="110">
        <f>IF(Produção!Y33&gt;0,Produção!Y33,Y91)</f>
        <v>0</v>
      </c>
      <c r="Z33" s="110">
        <f>IF(Produção!Z33&gt;0,Produção!Z33,Z91)</f>
        <v>0</v>
      </c>
      <c r="AA33" s="110">
        <f>IF(Produção!AA33&gt;0,Produção!AA33,AA91)</f>
        <v>0</v>
      </c>
      <c r="AB33" s="110">
        <f>IF(Produção!AB33&gt;0,Produção!AB33,AB91)</f>
        <v>0</v>
      </c>
      <c r="AC33" s="110">
        <f>IF(Produção!AC33&gt;0,Produção!AC33,AC91)</f>
        <v>0</v>
      </c>
      <c r="AD33" s="110">
        <f>IF(Produção!AD33&gt;0,Produção!AD33,AD91)</f>
        <v>0</v>
      </c>
      <c r="AE33" s="110">
        <f>IF(Produção!AE33&gt;0,Produção!AE33,AE91)</f>
        <v>0</v>
      </c>
      <c r="AF33" s="110">
        <f>IF(Produção!AF33&gt;0,Produção!AF33,AF91)</f>
        <v>0</v>
      </c>
      <c r="AG33" s="110">
        <f>IF(Produção!AG33&gt;0,Produção!AG33,AG91)</f>
        <v>0</v>
      </c>
      <c r="AH33" s="110">
        <f>IF(Produção!AH33&gt;0,Produção!AH33,AH91)</f>
        <v>0</v>
      </c>
      <c r="AI33" s="96"/>
      <c r="AJ33" s="97"/>
    </row>
    <row r="34" spans="1:36" outlineLevel="1" x14ac:dyDescent="0.15">
      <c r="A34" s="76">
        <v>32</v>
      </c>
      <c r="B34" s="35"/>
      <c r="C34" s="94" t="str">
        <f>IF(Produção!C34&gt;0,Produção!C34,C92)</f>
        <v/>
      </c>
      <c r="D34" s="110">
        <f>IF(Produção!D34&gt;0,Produção!D34,D92)</f>
        <v>0</v>
      </c>
      <c r="E34" s="110">
        <f>IF(Produção!E34&gt;0,Produção!E34,E92)</f>
        <v>0</v>
      </c>
      <c r="F34" s="110">
        <f>IF(Produção!F34&gt;0,Produção!F34,F92)</f>
        <v>0</v>
      </c>
      <c r="G34" s="110">
        <f>IF(Produção!G34&gt;0,Produção!G34,G92)</f>
        <v>0</v>
      </c>
      <c r="H34" s="110">
        <f>IF(Produção!H34&gt;0,Produção!H34,H92)</f>
        <v>0</v>
      </c>
      <c r="I34" s="110">
        <f>IF(Produção!I34&gt;0,Produção!I34,I92)</f>
        <v>0</v>
      </c>
      <c r="J34" s="110">
        <f>IF(Produção!J34&gt;0,Produção!J34,J92)</f>
        <v>0</v>
      </c>
      <c r="K34" s="110">
        <f>IF(Produção!K34&gt;0,Produção!K34,K92)</f>
        <v>0</v>
      </c>
      <c r="L34" s="110">
        <f>IF(Produção!L34&gt;0,Produção!L34,L92)</f>
        <v>0</v>
      </c>
      <c r="M34" s="110">
        <f>IF(Produção!M34&gt;0,Produção!M34,M92)</f>
        <v>0</v>
      </c>
      <c r="N34" s="110">
        <f>IF(Produção!N34&gt;0,Produção!N34,N92)</f>
        <v>0</v>
      </c>
      <c r="O34" s="110">
        <f>IF(Produção!O34&gt;0,Produção!O34,O92)</f>
        <v>0</v>
      </c>
      <c r="P34" s="110">
        <f>IF(Produção!P34&gt;0,Produção!P34,P92)</f>
        <v>0</v>
      </c>
      <c r="Q34" s="110">
        <f>IF(Produção!Q34&gt;0,Produção!Q34,Q92)</f>
        <v>0</v>
      </c>
      <c r="R34" s="110">
        <f>IF(Produção!R34&gt;0,Produção!R34,R92)</f>
        <v>0</v>
      </c>
      <c r="S34" s="110">
        <f>IF(Produção!S34&gt;0,Produção!S34,S92)</f>
        <v>0</v>
      </c>
      <c r="T34" s="110">
        <f>IF(Produção!T34&gt;0,Produção!T34,T92)</f>
        <v>0</v>
      </c>
      <c r="U34" s="110">
        <f>IF(Produção!U34&gt;0,Produção!U34,U92)</f>
        <v>0</v>
      </c>
      <c r="V34" s="110">
        <f>IF(Produção!V34&gt;0,Produção!V34,V92)</f>
        <v>0</v>
      </c>
      <c r="W34" s="110">
        <f>IF(Produção!W34&gt;0,Produção!W34,W92)</f>
        <v>0</v>
      </c>
      <c r="X34" s="110">
        <f>IF(Produção!X34&gt;0,Produção!X34,X92)</f>
        <v>0</v>
      </c>
      <c r="Y34" s="110">
        <f>IF(Produção!Y34&gt;0,Produção!Y34,Y92)</f>
        <v>0</v>
      </c>
      <c r="Z34" s="110">
        <f>IF(Produção!Z34&gt;0,Produção!Z34,Z92)</f>
        <v>0</v>
      </c>
      <c r="AA34" s="110">
        <f>IF(Produção!AA34&gt;0,Produção!AA34,AA92)</f>
        <v>0</v>
      </c>
      <c r="AB34" s="110">
        <f>IF(Produção!AB34&gt;0,Produção!AB34,AB92)</f>
        <v>0</v>
      </c>
      <c r="AC34" s="110">
        <f>IF(Produção!AC34&gt;0,Produção!AC34,AC92)</f>
        <v>0</v>
      </c>
      <c r="AD34" s="110">
        <f>IF(Produção!AD34&gt;0,Produção!AD34,AD92)</f>
        <v>0</v>
      </c>
      <c r="AE34" s="110">
        <f>IF(Produção!AE34&gt;0,Produção!AE34,AE92)</f>
        <v>0</v>
      </c>
      <c r="AF34" s="110">
        <f>IF(Produção!AF34&gt;0,Produção!AF34,AF92)</f>
        <v>0</v>
      </c>
      <c r="AG34" s="110">
        <f>IF(Produção!AG34&gt;0,Produção!AG34,AG92)</f>
        <v>0</v>
      </c>
      <c r="AH34" s="110">
        <f>IF(Produção!AH34&gt;0,Produção!AH34,AH92)</f>
        <v>0</v>
      </c>
      <c r="AI34" s="96"/>
    </row>
    <row r="35" spans="1:36" outlineLevel="1" x14ac:dyDescent="0.15">
      <c r="A35" s="76">
        <v>33</v>
      </c>
      <c r="B35" s="35"/>
      <c r="C35" s="94" t="str">
        <f>IF(Produção!C35&gt;0,Produção!C35,C93)</f>
        <v/>
      </c>
      <c r="D35" s="110">
        <f>IF(Produção!D35&gt;0,Produção!D35,D93)</f>
        <v>0</v>
      </c>
      <c r="E35" s="110">
        <f>IF(Produção!E35&gt;0,Produção!E35,E93)</f>
        <v>0</v>
      </c>
      <c r="F35" s="110">
        <f>IF(Produção!F35&gt;0,Produção!F35,F93)</f>
        <v>0</v>
      </c>
      <c r="G35" s="110">
        <f>IF(Produção!G35&gt;0,Produção!G35,G93)</f>
        <v>0</v>
      </c>
      <c r="H35" s="110">
        <f>IF(Produção!H35&gt;0,Produção!H35,H93)</f>
        <v>0</v>
      </c>
      <c r="I35" s="110">
        <f>IF(Produção!I35&gt;0,Produção!I35,I93)</f>
        <v>0</v>
      </c>
      <c r="J35" s="110">
        <f>IF(Produção!J35&gt;0,Produção!J35,J93)</f>
        <v>0</v>
      </c>
      <c r="K35" s="110">
        <f>IF(Produção!K35&gt;0,Produção!K35,K93)</f>
        <v>0</v>
      </c>
      <c r="L35" s="110">
        <f>IF(Produção!L35&gt;0,Produção!L35,L93)</f>
        <v>0</v>
      </c>
      <c r="M35" s="110">
        <f>IF(Produção!M35&gt;0,Produção!M35,M93)</f>
        <v>0</v>
      </c>
      <c r="N35" s="110">
        <f>IF(Produção!N35&gt;0,Produção!N35,N93)</f>
        <v>0</v>
      </c>
      <c r="O35" s="110">
        <f>IF(Produção!O35&gt;0,Produção!O35,O93)</f>
        <v>0</v>
      </c>
      <c r="P35" s="110">
        <f>IF(Produção!P35&gt;0,Produção!P35,P93)</f>
        <v>0</v>
      </c>
      <c r="Q35" s="110">
        <f>IF(Produção!Q35&gt;0,Produção!Q35,Q93)</f>
        <v>0</v>
      </c>
      <c r="R35" s="110">
        <f>IF(Produção!R35&gt;0,Produção!R35,R93)</f>
        <v>0</v>
      </c>
      <c r="S35" s="110">
        <f>IF(Produção!S35&gt;0,Produção!S35,S93)</f>
        <v>0</v>
      </c>
      <c r="T35" s="110">
        <f>IF(Produção!T35&gt;0,Produção!T35,T93)</f>
        <v>0</v>
      </c>
      <c r="U35" s="110">
        <f>IF(Produção!U35&gt;0,Produção!U35,U93)</f>
        <v>0</v>
      </c>
      <c r="V35" s="110">
        <f>IF(Produção!V35&gt;0,Produção!V35,V93)</f>
        <v>0</v>
      </c>
      <c r="W35" s="110">
        <f>IF(Produção!W35&gt;0,Produção!W35,W93)</f>
        <v>0</v>
      </c>
      <c r="X35" s="110">
        <f>IF(Produção!X35&gt;0,Produção!X35,X93)</f>
        <v>0</v>
      </c>
      <c r="Y35" s="110">
        <f>IF(Produção!Y35&gt;0,Produção!Y35,Y93)</f>
        <v>0</v>
      </c>
      <c r="Z35" s="110">
        <f>IF(Produção!Z35&gt;0,Produção!Z35,Z93)</f>
        <v>0</v>
      </c>
      <c r="AA35" s="110">
        <f>IF(Produção!AA35&gt;0,Produção!AA35,AA93)</f>
        <v>0</v>
      </c>
      <c r="AB35" s="110">
        <f>IF(Produção!AB35&gt;0,Produção!AB35,AB93)</f>
        <v>0</v>
      </c>
      <c r="AC35" s="110">
        <f>IF(Produção!AC35&gt;0,Produção!AC35,AC93)</f>
        <v>0</v>
      </c>
      <c r="AD35" s="110">
        <f>IF(Produção!AD35&gt;0,Produção!AD35,AD93)</f>
        <v>0</v>
      </c>
      <c r="AE35" s="110">
        <f>IF(Produção!AE35&gt;0,Produção!AE35,AE93)</f>
        <v>0</v>
      </c>
      <c r="AF35" s="110">
        <f>IF(Produção!AF35&gt;0,Produção!AF35,AF93)</f>
        <v>0</v>
      </c>
      <c r="AG35" s="110">
        <f>IF(Produção!AG35&gt;0,Produção!AG35,AG93)</f>
        <v>0</v>
      </c>
      <c r="AH35" s="110">
        <f>IF(Produção!AH35&gt;0,Produção!AH35,AH93)</f>
        <v>0</v>
      </c>
    </row>
    <row r="36" spans="1:36" outlineLevel="1" x14ac:dyDescent="0.15">
      <c r="A36" s="76">
        <v>34</v>
      </c>
      <c r="B36" s="35"/>
      <c r="C36" s="94" t="str">
        <f>IF(Produção!C36&gt;0,Produção!C36,C94)</f>
        <v/>
      </c>
      <c r="D36" s="110">
        <f>IF(Produção!D36&gt;0,Produção!D36,D94)</f>
        <v>0</v>
      </c>
      <c r="E36" s="110">
        <f>IF(Produção!E36&gt;0,Produção!E36,E94)</f>
        <v>0</v>
      </c>
      <c r="F36" s="110">
        <f>IF(Produção!F36&gt;0,Produção!F36,F94)</f>
        <v>0</v>
      </c>
      <c r="G36" s="110">
        <f>IF(Produção!G36&gt;0,Produção!G36,G94)</f>
        <v>0</v>
      </c>
      <c r="H36" s="110">
        <f>IF(Produção!H36&gt;0,Produção!H36,H94)</f>
        <v>0</v>
      </c>
      <c r="I36" s="110">
        <f>IF(Produção!I36&gt;0,Produção!I36,I94)</f>
        <v>0</v>
      </c>
      <c r="J36" s="110">
        <f>IF(Produção!J36&gt;0,Produção!J36,J94)</f>
        <v>0</v>
      </c>
      <c r="K36" s="110">
        <f>IF(Produção!K36&gt;0,Produção!K36,K94)</f>
        <v>0</v>
      </c>
      <c r="L36" s="110">
        <f>IF(Produção!L36&gt;0,Produção!L36,L94)</f>
        <v>0</v>
      </c>
      <c r="M36" s="110">
        <f>IF(Produção!M36&gt;0,Produção!M36,M94)</f>
        <v>0</v>
      </c>
      <c r="N36" s="110">
        <f>IF(Produção!N36&gt;0,Produção!N36,N94)</f>
        <v>0</v>
      </c>
      <c r="O36" s="110">
        <f>IF(Produção!O36&gt;0,Produção!O36,O94)</f>
        <v>0</v>
      </c>
      <c r="P36" s="110">
        <f>IF(Produção!P36&gt;0,Produção!P36,P94)</f>
        <v>0</v>
      </c>
      <c r="Q36" s="110">
        <f>IF(Produção!Q36&gt;0,Produção!Q36,Q94)</f>
        <v>0</v>
      </c>
      <c r="R36" s="110">
        <f>IF(Produção!R36&gt;0,Produção!R36,R94)</f>
        <v>0</v>
      </c>
      <c r="S36" s="110">
        <f>IF(Produção!S36&gt;0,Produção!S36,S94)</f>
        <v>0</v>
      </c>
      <c r="T36" s="110">
        <f>IF(Produção!T36&gt;0,Produção!T36,T94)</f>
        <v>0</v>
      </c>
      <c r="U36" s="110">
        <f>IF(Produção!U36&gt;0,Produção!U36,U94)</f>
        <v>0</v>
      </c>
      <c r="V36" s="110">
        <f>IF(Produção!V36&gt;0,Produção!V36,V94)</f>
        <v>0</v>
      </c>
      <c r="W36" s="110">
        <f>IF(Produção!W36&gt;0,Produção!W36,W94)</f>
        <v>0</v>
      </c>
      <c r="X36" s="110">
        <f>IF(Produção!X36&gt;0,Produção!X36,X94)</f>
        <v>0</v>
      </c>
      <c r="Y36" s="110">
        <f>IF(Produção!Y36&gt;0,Produção!Y36,Y94)</f>
        <v>0</v>
      </c>
      <c r="Z36" s="110">
        <f>IF(Produção!Z36&gt;0,Produção!Z36,Z94)</f>
        <v>0</v>
      </c>
      <c r="AA36" s="110">
        <f>IF(Produção!AA36&gt;0,Produção!AA36,AA94)</f>
        <v>0</v>
      </c>
      <c r="AB36" s="110">
        <f>IF(Produção!AB36&gt;0,Produção!AB36,AB94)</f>
        <v>0</v>
      </c>
      <c r="AC36" s="110">
        <f>IF(Produção!AC36&gt;0,Produção!AC36,AC94)</f>
        <v>0</v>
      </c>
      <c r="AD36" s="110">
        <f>IF(Produção!AD36&gt;0,Produção!AD36,AD94)</f>
        <v>0</v>
      </c>
      <c r="AE36" s="110">
        <f>IF(Produção!AE36&gt;0,Produção!AE36,AE94)</f>
        <v>0</v>
      </c>
      <c r="AF36" s="110">
        <f>IF(Produção!AF36&gt;0,Produção!AF36,AF94)</f>
        <v>0</v>
      </c>
      <c r="AG36" s="110">
        <f>IF(Produção!AG36&gt;0,Produção!AG36,AG94)</f>
        <v>0</v>
      </c>
      <c r="AH36" s="110">
        <f>IF(Produção!AH36&gt;0,Produção!AH36,AH94)</f>
        <v>0</v>
      </c>
    </row>
    <row r="37" spans="1:36" outlineLevel="1" x14ac:dyDescent="0.15">
      <c r="A37" s="76">
        <v>35</v>
      </c>
      <c r="B37" s="35"/>
      <c r="C37" s="94" t="str">
        <f>IF(Produção!C37&gt;0,Produção!C37,C95)</f>
        <v/>
      </c>
      <c r="D37" s="110">
        <f>IF(Produção!D37&gt;0,Produção!D37,D95)</f>
        <v>0</v>
      </c>
      <c r="E37" s="110">
        <f>IF(Produção!E37&gt;0,Produção!E37,E95)</f>
        <v>0</v>
      </c>
      <c r="F37" s="110">
        <f>IF(Produção!F37&gt;0,Produção!F37,F95)</f>
        <v>0</v>
      </c>
      <c r="G37" s="110">
        <f>IF(Produção!G37&gt;0,Produção!G37,G95)</f>
        <v>0</v>
      </c>
      <c r="H37" s="110">
        <f>IF(Produção!H37&gt;0,Produção!H37,H95)</f>
        <v>0</v>
      </c>
      <c r="I37" s="110">
        <f>IF(Produção!I37&gt;0,Produção!I37,I95)</f>
        <v>0</v>
      </c>
      <c r="J37" s="110">
        <f>IF(Produção!J37&gt;0,Produção!J37,J95)</f>
        <v>0</v>
      </c>
      <c r="K37" s="110">
        <f>IF(Produção!K37&gt;0,Produção!K37,K95)</f>
        <v>0</v>
      </c>
      <c r="L37" s="110">
        <f>IF(Produção!L37&gt;0,Produção!L37,L95)</f>
        <v>0</v>
      </c>
      <c r="M37" s="110">
        <f>IF(Produção!M37&gt;0,Produção!M37,M95)</f>
        <v>0</v>
      </c>
      <c r="N37" s="110">
        <f>IF(Produção!N37&gt;0,Produção!N37,N95)</f>
        <v>0</v>
      </c>
      <c r="O37" s="110">
        <f>IF(Produção!O37&gt;0,Produção!O37,O95)</f>
        <v>0</v>
      </c>
      <c r="P37" s="110">
        <f>IF(Produção!P37&gt;0,Produção!P37,P95)</f>
        <v>0</v>
      </c>
      <c r="Q37" s="110">
        <f>IF(Produção!Q37&gt;0,Produção!Q37,Q95)</f>
        <v>0</v>
      </c>
      <c r="R37" s="110">
        <f>IF(Produção!R37&gt;0,Produção!R37,R95)</f>
        <v>0</v>
      </c>
      <c r="S37" s="110">
        <f>IF(Produção!S37&gt;0,Produção!S37,S95)</f>
        <v>0</v>
      </c>
      <c r="T37" s="110">
        <f>IF(Produção!T37&gt;0,Produção!T37,T95)</f>
        <v>0</v>
      </c>
      <c r="U37" s="110">
        <f>IF(Produção!U37&gt;0,Produção!U37,U95)</f>
        <v>0</v>
      </c>
      <c r="V37" s="110">
        <f>IF(Produção!V37&gt;0,Produção!V37,V95)</f>
        <v>0</v>
      </c>
      <c r="W37" s="110">
        <f>IF(Produção!W37&gt;0,Produção!W37,W95)</f>
        <v>0</v>
      </c>
      <c r="X37" s="110">
        <f>IF(Produção!X37&gt;0,Produção!X37,X95)</f>
        <v>0</v>
      </c>
      <c r="Y37" s="110">
        <f>IF(Produção!Y37&gt;0,Produção!Y37,Y95)</f>
        <v>0</v>
      </c>
      <c r="Z37" s="110">
        <f>IF(Produção!Z37&gt;0,Produção!Z37,Z95)</f>
        <v>0</v>
      </c>
      <c r="AA37" s="110">
        <f>IF(Produção!AA37&gt;0,Produção!AA37,AA95)</f>
        <v>0</v>
      </c>
      <c r="AB37" s="110">
        <f>IF(Produção!AB37&gt;0,Produção!AB37,AB95)</f>
        <v>0</v>
      </c>
      <c r="AC37" s="110">
        <f>IF(Produção!AC37&gt;0,Produção!AC37,AC95)</f>
        <v>0</v>
      </c>
      <c r="AD37" s="110">
        <f>IF(Produção!AD37&gt;0,Produção!AD37,AD95)</f>
        <v>0</v>
      </c>
      <c r="AE37" s="110">
        <f>IF(Produção!AE37&gt;0,Produção!AE37,AE95)</f>
        <v>0</v>
      </c>
      <c r="AF37" s="110">
        <f>IF(Produção!AF37&gt;0,Produção!AF37,AF95)</f>
        <v>0</v>
      </c>
      <c r="AG37" s="110">
        <f>IF(Produção!AG37&gt;0,Produção!AG37,AG95)</f>
        <v>0</v>
      </c>
      <c r="AH37" s="110">
        <f>IF(Produção!AH37&gt;0,Produção!AH37,AH95)</f>
        <v>0</v>
      </c>
    </row>
    <row r="38" spans="1:36" outlineLevel="1" x14ac:dyDescent="0.15">
      <c r="A38" s="76">
        <v>36</v>
      </c>
      <c r="B38" s="35"/>
      <c r="C38" s="94" t="str">
        <f>IF(Produção!C38&gt;0,Produção!C38,C96)</f>
        <v/>
      </c>
      <c r="D38" s="110">
        <f>IF(Produção!D38&gt;0,Produção!D38,D96)</f>
        <v>0</v>
      </c>
      <c r="E38" s="110">
        <f>IF(Produção!E38&gt;0,Produção!E38,E96)</f>
        <v>0</v>
      </c>
      <c r="F38" s="110">
        <f>IF(Produção!F38&gt;0,Produção!F38,F96)</f>
        <v>0</v>
      </c>
      <c r="G38" s="110">
        <f>IF(Produção!G38&gt;0,Produção!G38,G96)</f>
        <v>0</v>
      </c>
      <c r="H38" s="110">
        <f>IF(Produção!H38&gt;0,Produção!H38,H96)</f>
        <v>0</v>
      </c>
      <c r="I38" s="110">
        <f>IF(Produção!I38&gt;0,Produção!I38,I96)</f>
        <v>0</v>
      </c>
      <c r="J38" s="110">
        <f>IF(Produção!J38&gt;0,Produção!J38,J96)</f>
        <v>0</v>
      </c>
      <c r="K38" s="110">
        <f>IF(Produção!K38&gt;0,Produção!K38,K96)</f>
        <v>0</v>
      </c>
      <c r="L38" s="110">
        <f>IF(Produção!L38&gt;0,Produção!L38,L96)</f>
        <v>0</v>
      </c>
      <c r="M38" s="110">
        <f>IF(Produção!M38&gt;0,Produção!M38,M96)</f>
        <v>0</v>
      </c>
      <c r="N38" s="110">
        <f>IF(Produção!N38&gt;0,Produção!N38,N96)</f>
        <v>0</v>
      </c>
      <c r="O38" s="110">
        <f>IF(Produção!O38&gt;0,Produção!O38,O96)</f>
        <v>0</v>
      </c>
      <c r="P38" s="110">
        <f>IF(Produção!P38&gt;0,Produção!P38,P96)</f>
        <v>0</v>
      </c>
      <c r="Q38" s="110">
        <f>IF(Produção!Q38&gt;0,Produção!Q38,Q96)</f>
        <v>0</v>
      </c>
      <c r="R38" s="110">
        <f>IF(Produção!R38&gt;0,Produção!R38,R96)</f>
        <v>0</v>
      </c>
      <c r="S38" s="110">
        <f>IF(Produção!S38&gt;0,Produção!S38,S96)</f>
        <v>0</v>
      </c>
      <c r="T38" s="110">
        <f>IF(Produção!T38&gt;0,Produção!T38,T96)</f>
        <v>0</v>
      </c>
      <c r="U38" s="110">
        <f>IF(Produção!U38&gt;0,Produção!U38,U96)</f>
        <v>0</v>
      </c>
      <c r="V38" s="110">
        <f>IF(Produção!V38&gt;0,Produção!V38,V96)</f>
        <v>0</v>
      </c>
      <c r="W38" s="110">
        <f>IF(Produção!W38&gt;0,Produção!W38,W96)</f>
        <v>0</v>
      </c>
      <c r="X38" s="110">
        <f>IF(Produção!X38&gt;0,Produção!X38,X96)</f>
        <v>0</v>
      </c>
      <c r="Y38" s="110">
        <f>IF(Produção!Y38&gt;0,Produção!Y38,Y96)</f>
        <v>0</v>
      </c>
      <c r="Z38" s="110">
        <f>IF(Produção!Z38&gt;0,Produção!Z38,Z96)</f>
        <v>0</v>
      </c>
      <c r="AA38" s="110">
        <f>IF(Produção!AA38&gt;0,Produção!AA38,AA96)</f>
        <v>0</v>
      </c>
      <c r="AB38" s="110">
        <f>IF(Produção!AB38&gt;0,Produção!AB38,AB96)</f>
        <v>0</v>
      </c>
      <c r="AC38" s="110">
        <f>IF(Produção!AC38&gt;0,Produção!AC38,AC96)</f>
        <v>0</v>
      </c>
      <c r="AD38" s="110">
        <f>IF(Produção!AD38&gt;0,Produção!AD38,AD96)</f>
        <v>0</v>
      </c>
      <c r="AE38" s="110">
        <f>IF(Produção!AE38&gt;0,Produção!AE38,AE96)</f>
        <v>0</v>
      </c>
      <c r="AF38" s="110">
        <f>IF(Produção!AF38&gt;0,Produção!AF38,AF96)</f>
        <v>0</v>
      </c>
      <c r="AG38" s="110">
        <f>IF(Produção!AG38&gt;0,Produção!AG38,AG96)</f>
        <v>0</v>
      </c>
      <c r="AH38" s="110">
        <f>IF(Produção!AH38&gt;0,Produção!AH38,AH96)</f>
        <v>0</v>
      </c>
    </row>
    <row r="39" spans="1:36" outlineLevel="1" x14ac:dyDescent="0.15">
      <c r="A39" s="76">
        <v>37</v>
      </c>
      <c r="B39" s="35"/>
      <c r="C39" s="94" t="str">
        <f>IF(Produção!C39&gt;0,Produção!C39,C97)</f>
        <v/>
      </c>
      <c r="D39" s="110">
        <f>IF(Produção!D39&gt;0,Produção!D39,D97)</f>
        <v>0</v>
      </c>
      <c r="E39" s="110">
        <f>IF(Produção!E39&gt;0,Produção!E39,E97)</f>
        <v>0</v>
      </c>
      <c r="F39" s="110">
        <f>IF(Produção!F39&gt;0,Produção!F39,F97)</f>
        <v>0</v>
      </c>
      <c r="G39" s="110">
        <f>IF(Produção!G39&gt;0,Produção!G39,G97)</f>
        <v>0</v>
      </c>
      <c r="H39" s="110">
        <f>IF(Produção!H39&gt;0,Produção!H39,H97)</f>
        <v>0</v>
      </c>
      <c r="I39" s="110">
        <f>IF(Produção!I39&gt;0,Produção!I39,I97)</f>
        <v>0</v>
      </c>
      <c r="J39" s="110">
        <f>IF(Produção!J39&gt;0,Produção!J39,J97)</f>
        <v>0</v>
      </c>
      <c r="K39" s="110">
        <f>IF(Produção!K39&gt;0,Produção!K39,K97)</f>
        <v>0</v>
      </c>
      <c r="L39" s="110">
        <f>IF(Produção!L39&gt;0,Produção!L39,L97)</f>
        <v>0</v>
      </c>
      <c r="M39" s="110">
        <f>IF(Produção!M39&gt;0,Produção!M39,M97)</f>
        <v>0</v>
      </c>
      <c r="N39" s="110">
        <f>IF(Produção!N39&gt;0,Produção!N39,N97)</f>
        <v>0</v>
      </c>
      <c r="O39" s="110">
        <f>IF(Produção!O39&gt;0,Produção!O39,O97)</f>
        <v>0</v>
      </c>
      <c r="P39" s="110">
        <f>IF(Produção!P39&gt;0,Produção!P39,P97)</f>
        <v>0</v>
      </c>
      <c r="Q39" s="110">
        <f>IF(Produção!Q39&gt;0,Produção!Q39,Q97)</f>
        <v>0</v>
      </c>
      <c r="R39" s="110">
        <f>IF(Produção!R39&gt;0,Produção!R39,R97)</f>
        <v>0</v>
      </c>
      <c r="S39" s="110">
        <f>IF(Produção!S39&gt;0,Produção!S39,S97)</f>
        <v>0</v>
      </c>
      <c r="T39" s="110">
        <f>IF(Produção!T39&gt;0,Produção!T39,T97)</f>
        <v>0</v>
      </c>
      <c r="U39" s="110">
        <f>IF(Produção!U39&gt;0,Produção!U39,U97)</f>
        <v>0</v>
      </c>
      <c r="V39" s="110">
        <f>IF(Produção!V39&gt;0,Produção!V39,V97)</f>
        <v>0</v>
      </c>
      <c r="W39" s="110">
        <f>IF(Produção!W39&gt;0,Produção!W39,W97)</f>
        <v>0</v>
      </c>
      <c r="X39" s="110">
        <f>IF(Produção!X39&gt;0,Produção!X39,X97)</f>
        <v>0</v>
      </c>
      <c r="Y39" s="110">
        <f>IF(Produção!Y39&gt;0,Produção!Y39,Y97)</f>
        <v>0</v>
      </c>
      <c r="Z39" s="110">
        <f>IF(Produção!Z39&gt;0,Produção!Z39,Z97)</f>
        <v>0</v>
      </c>
      <c r="AA39" s="110">
        <f>IF(Produção!AA39&gt;0,Produção!AA39,AA97)</f>
        <v>0</v>
      </c>
      <c r="AB39" s="110">
        <f>IF(Produção!AB39&gt;0,Produção!AB39,AB97)</f>
        <v>0</v>
      </c>
      <c r="AC39" s="110">
        <f>IF(Produção!AC39&gt;0,Produção!AC39,AC97)</f>
        <v>0</v>
      </c>
      <c r="AD39" s="110">
        <f>IF(Produção!AD39&gt;0,Produção!AD39,AD97)</f>
        <v>0</v>
      </c>
      <c r="AE39" s="110">
        <f>IF(Produção!AE39&gt;0,Produção!AE39,AE97)</f>
        <v>0</v>
      </c>
      <c r="AF39" s="110">
        <f>IF(Produção!AF39&gt;0,Produção!AF39,AF97)</f>
        <v>0</v>
      </c>
      <c r="AG39" s="110">
        <f>IF(Produção!AG39&gt;0,Produção!AG39,AG97)</f>
        <v>0</v>
      </c>
      <c r="AH39" s="110">
        <f>IF(Produção!AH39&gt;0,Produção!AH39,AH97)</f>
        <v>0</v>
      </c>
      <c r="AI39" s="96"/>
      <c r="AJ39" s="96"/>
    </row>
    <row r="40" spans="1:36" outlineLevel="1" x14ac:dyDescent="0.15">
      <c r="A40" s="76">
        <v>38</v>
      </c>
      <c r="B40" s="35"/>
      <c r="C40" s="94" t="str">
        <f>IF(Produção!C40&gt;0,Produção!C40,C98)</f>
        <v/>
      </c>
      <c r="D40" s="110">
        <f>IF(Produção!D40&gt;0,Produção!D40,D98)</f>
        <v>0</v>
      </c>
      <c r="E40" s="110">
        <f>IF(Produção!E40&gt;0,Produção!E40,E98)</f>
        <v>0</v>
      </c>
      <c r="F40" s="110">
        <f>IF(Produção!F40&gt;0,Produção!F40,F98)</f>
        <v>0</v>
      </c>
      <c r="G40" s="110">
        <f>IF(Produção!G40&gt;0,Produção!G40,G98)</f>
        <v>0</v>
      </c>
      <c r="H40" s="110">
        <f>IF(Produção!H40&gt;0,Produção!H40,H98)</f>
        <v>0</v>
      </c>
      <c r="I40" s="110">
        <f>IF(Produção!I40&gt;0,Produção!I40,I98)</f>
        <v>0</v>
      </c>
      <c r="J40" s="110">
        <f>IF(Produção!J40&gt;0,Produção!J40,J98)</f>
        <v>0</v>
      </c>
      <c r="K40" s="110">
        <f>IF(Produção!K40&gt;0,Produção!K40,K98)</f>
        <v>0</v>
      </c>
      <c r="L40" s="110">
        <f>IF(Produção!L40&gt;0,Produção!L40,L98)</f>
        <v>0</v>
      </c>
      <c r="M40" s="110">
        <f>IF(Produção!M40&gt;0,Produção!M40,M98)</f>
        <v>0</v>
      </c>
      <c r="N40" s="110">
        <f>IF(Produção!N40&gt;0,Produção!N40,N98)</f>
        <v>0</v>
      </c>
      <c r="O40" s="110">
        <f>IF(Produção!O40&gt;0,Produção!O40,O98)</f>
        <v>0</v>
      </c>
      <c r="P40" s="110">
        <f>IF(Produção!P40&gt;0,Produção!P40,P98)</f>
        <v>0</v>
      </c>
      <c r="Q40" s="110">
        <f>IF(Produção!Q40&gt;0,Produção!Q40,Q98)</f>
        <v>0</v>
      </c>
      <c r="R40" s="110">
        <f>IF(Produção!R40&gt;0,Produção!R40,R98)</f>
        <v>0</v>
      </c>
      <c r="S40" s="110">
        <f>IF(Produção!S40&gt;0,Produção!S40,S98)</f>
        <v>0</v>
      </c>
      <c r="T40" s="110">
        <f>IF(Produção!T40&gt;0,Produção!T40,T98)</f>
        <v>0</v>
      </c>
      <c r="U40" s="110">
        <f>IF(Produção!U40&gt;0,Produção!U40,U98)</f>
        <v>0</v>
      </c>
      <c r="V40" s="110">
        <f>IF(Produção!V40&gt;0,Produção!V40,V98)</f>
        <v>0</v>
      </c>
      <c r="W40" s="110">
        <f>IF(Produção!W40&gt;0,Produção!W40,W98)</f>
        <v>0</v>
      </c>
      <c r="X40" s="110">
        <f>IF(Produção!X40&gt;0,Produção!X40,X98)</f>
        <v>0</v>
      </c>
      <c r="Y40" s="110">
        <f>IF(Produção!Y40&gt;0,Produção!Y40,Y98)</f>
        <v>0</v>
      </c>
      <c r="Z40" s="110">
        <f>IF(Produção!Z40&gt;0,Produção!Z40,Z98)</f>
        <v>0</v>
      </c>
      <c r="AA40" s="110">
        <f>IF(Produção!AA40&gt;0,Produção!AA40,AA98)</f>
        <v>0</v>
      </c>
      <c r="AB40" s="110">
        <f>IF(Produção!AB40&gt;0,Produção!AB40,AB98)</f>
        <v>0</v>
      </c>
      <c r="AC40" s="110">
        <f>IF(Produção!AC40&gt;0,Produção!AC40,AC98)</f>
        <v>0</v>
      </c>
      <c r="AD40" s="110">
        <f>IF(Produção!AD40&gt;0,Produção!AD40,AD98)</f>
        <v>0</v>
      </c>
      <c r="AE40" s="110">
        <f>IF(Produção!AE40&gt;0,Produção!AE40,AE98)</f>
        <v>0</v>
      </c>
      <c r="AF40" s="110">
        <f>IF(Produção!AF40&gt;0,Produção!AF40,AF98)</f>
        <v>0</v>
      </c>
      <c r="AG40" s="110">
        <f>IF(Produção!AG40&gt;0,Produção!AG40,AG98)</f>
        <v>0</v>
      </c>
      <c r="AH40" s="110">
        <f>IF(Produção!AH40&gt;0,Produção!AH40,AH98)</f>
        <v>0</v>
      </c>
      <c r="AJ40" s="96"/>
    </row>
    <row r="41" spans="1:36" outlineLevel="1" x14ac:dyDescent="0.15">
      <c r="A41" s="76">
        <v>39</v>
      </c>
      <c r="B41" s="35"/>
      <c r="C41" s="94" t="str">
        <f>IF(Produção!C41&gt;0,Produção!C41,C99)</f>
        <v/>
      </c>
      <c r="D41" s="110">
        <f>IF(Produção!D41&gt;0,Produção!D41,D99)</f>
        <v>0</v>
      </c>
      <c r="E41" s="110">
        <f>IF(Produção!E41&gt;0,Produção!E41,E99)</f>
        <v>0</v>
      </c>
      <c r="F41" s="110">
        <f>IF(Produção!F41&gt;0,Produção!F41,F99)</f>
        <v>0</v>
      </c>
      <c r="G41" s="110">
        <f>IF(Produção!G41&gt;0,Produção!G41,G99)</f>
        <v>0</v>
      </c>
      <c r="H41" s="110">
        <f>IF(Produção!H41&gt;0,Produção!H41,H99)</f>
        <v>0</v>
      </c>
      <c r="I41" s="110">
        <f>IF(Produção!I41&gt;0,Produção!I41,I99)</f>
        <v>0</v>
      </c>
      <c r="J41" s="110">
        <f>IF(Produção!J41&gt;0,Produção!J41,J99)</f>
        <v>0</v>
      </c>
      <c r="K41" s="110">
        <f>IF(Produção!K41&gt;0,Produção!K41,K99)</f>
        <v>0</v>
      </c>
      <c r="L41" s="110">
        <f>IF(Produção!L41&gt;0,Produção!L41,L99)</f>
        <v>0</v>
      </c>
      <c r="M41" s="110">
        <f>IF(Produção!M41&gt;0,Produção!M41,M99)</f>
        <v>0</v>
      </c>
      <c r="N41" s="110">
        <f>IF(Produção!N41&gt;0,Produção!N41,N99)</f>
        <v>0</v>
      </c>
      <c r="O41" s="110">
        <f>IF(Produção!O41&gt;0,Produção!O41,O99)</f>
        <v>0</v>
      </c>
      <c r="P41" s="110">
        <f>IF(Produção!P41&gt;0,Produção!P41,P99)</f>
        <v>0</v>
      </c>
      <c r="Q41" s="110">
        <f>IF(Produção!Q41&gt;0,Produção!Q41,Q99)</f>
        <v>0</v>
      </c>
      <c r="R41" s="110">
        <f>IF(Produção!R41&gt;0,Produção!R41,R99)</f>
        <v>0</v>
      </c>
      <c r="S41" s="110">
        <f>IF(Produção!S41&gt;0,Produção!S41,S99)</f>
        <v>0</v>
      </c>
      <c r="T41" s="110">
        <f>IF(Produção!T41&gt;0,Produção!T41,T99)</f>
        <v>0</v>
      </c>
      <c r="U41" s="110">
        <f>IF(Produção!U41&gt;0,Produção!U41,U99)</f>
        <v>0</v>
      </c>
      <c r="V41" s="110">
        <f>IF(Produção!V41&gt;0,Produção!V41,V99)</f>
        <v>0</v>
      </c>
      <c r="W41" s="110">
        <f>IF(Produção!W41&gt;0,Produção!W41,W99)</f>
        <v>0</v>
      </c>
      <c r="X41" s="110">
        <f>IF(Produção!X41&gt;0,Produção!X41,X99)</f>
        <v>0</v>
      </c>
      <c r="Y41" s="110">
        <f>IF(Produção!Y41&gt;0,Produção!Y41,Y99)</f>
        <v>0</v>
      </c>
      <c r="Z41" s="110">
        <f>IF(Produção!Z41&gt;0,Produção!Z41,Z99)</f>
        <v>0</v>
      </c>
      <c r="AA41" s="110">
        <f>IF(Produção!AA41&gt;0,Produção!AA41,AA99)</f>
        <v>0</v>
      </c>
      <c r="AB41" s="110">
        <f>IF(Produção!AB41&gt;0,Produção!AB41,AB99)</f>
        <v>0</v>
      </c>
      <c r="AC41" s="110">
        <f>IF(Produção!AC41&gt;0,Produção!AC41,AC99)</f>
        <v>0</v>
      </c>
      <c r="AD41" s="110">
        <f>IF(Produção!AD41&gt;0,Produção!AD41,AD99)</f>
        <v>0</v>
      </c>
      <c r="AE41" s="110">
        <f>IF(Produção!AE41&gt;0,Produção!AE41,AE99)</f>
        <v>0</v>
      </c>
      <c r="AF41" s="110">
        <f>IF(Produção!AF41&gt;0,Produção!AF41,AF99)</f>
        <v>0</v>
      </c>
      <c r="AG41" s="110">
        <f>IF(Produção!AG41&gt;0,Produção!AG41,AG99)</f>
        <v>0</v>
      </c>
      <c r="AH41" s="110">
        <f>IF(Produção!AH41&gt;0,Produção!AH41,AH99)</f>
        <v>0</v>
      </c>
      <c r="AJ41" s="96"/>
    </row>
    <row r="42" spans="1:36" outlineLevel="1" x14ac:dyDescent="0.15">
      <c r="A42" s="76">
        <v>40</v>
      </c>
      <c r="B42" s="35"/>
      <c r="C42" s="94" t="str">
        <f>IF(Produção!C42&gt;0,Produção!C42,C100)</f>
        <v/>
      </c>
      <c r="D42" s="110">
        <f>IF(Produção!D42&gt;0,Produção!D42,D100)</f>
        <v>0</v>
      </c>
      <c r="E42" s="110">
        <f>IF(Produção!E42&gt;0,Produção!E42,E100)</f>
        <v>0</v>
      </c>
      <c r="F42" s="110">
        <f>IF(Produção!F42&gt;0,Produção!F42,F100)</f>
        <v>0</v>
      </c>
      <c r="G42" s="110">
        <f>IF(Produção!G42&gt;0,Produção!G42,G100)</f>
        <v>0</v>
      </c>
      <c r="H42" s="110">
        <f>IF(Produção!H42&gt;0,Produção!H42,H100)</f>
        <v>0</v>
      </c>
      <c r="I42" s="110">
        <f>IF(Produção!I42&gt;0,Produção!I42,I100)</f>
        <v>0</v>
      </c>
      <c r="J42" s="110">
        <f>IF(Produção!J42&gt;0,Produção!J42,J100)</f>
        <v>0</v>
      </c>
      <c r="K42" s="110">
        <f>IF(Produção!K42&gt;0,Produção!K42,K100)</f>
        <v>0</v>
      </c>
      <c r="L42" s="110">
        <f>IF(Produção!L42&gt;0,Produção!L42,L100)</f>
        <v>0</v>
      </c>
      <c r="M42" s="110">
        <f>IF(Produção!M42&gt;0,Produção!M42,M100)</f>
        <v>0</v>
      </c>
      <c r="N42" s="110">
        <f>IF(Produção!N42&gt;0,Produção!N42,N100)</f>
        <v>0</v>
      </c>
      <c r="O42" s="110">
        <f>IF(Produção!O42&gt;0,Produção!O42,O100)</f>
        <v>0</v>
      </c>
      <c r="P42" s="110">
        <f>IF(Produção!P42&gt;0,Produção!P42,P100)</f>
        <v>0</v>
      </c>
      <c r="Q42" s="110">
        <f>IF(Produção!Q42&gt;0,Produção!Q42,Q100)</f>
        <v>0</v>
      </c>
      <c r="R42" s="110">
        <f>IF(Produção!R42&gt;0,Produção!R42,R100)</f>
        <v>0</v>
      </c>
      <c r="S42" s="110">
        <f>IF(Produção!S42&gt;0,Produção!S42,S100)</f>
        <v>0</v>
      </c>
      <c r="T42" s="110">
        <f>IF(Produção!T42&gt;0,Produção!T42,T100)</f>
        <v>0</v>
      </c>
      <c r="U42" s="110">
        <f>IF(Produção!U42&gt;0,Produção!U42,U100)</f>
        <v>0</v>
      </c>
      <c r="V42" s="110">
        <f>IF(Produção!V42&gt;0,Produção!V42,V100)</f>
        <v>0</v>
      </c>
      <c r="W42" s="110">
        <f>IF(Produção!W42&gt;0,Produção!W42,W100)</f>
        <v>0</v>
      </c>
      <c r="X42" s="110">
        <f>IF(Produção!X42&gt;0,Produção!X42,X100)</f>
        <v>0</v>
      </c>
      <c r="Y42" s="110">
        <f>IF(Produção!Y42&gt;0,Produção!Y42,Y100)</f>
        <v>0</v>
      </c>
      <c r="Z42" s="110">
        <f>IF(Produção!Z42&gt;0,Produção!Z42,Z100)</f>
        <v>0</v>
      </c>
      <c r="AA42" s="110">
        <f>IF(Produção!AA42&gt;0,Produção!AA42,AA100)</f>
        <v>0</v>
      </c>
      <c r="AB42" s="110">
        <f>IF(Produção!AB42&gt;0,Produção!AB42,AB100)</f>
        <v>0</v>
      </c>
      <c r="AC42" s="110">
        <f>IF(Produção!AC42&gt;0,Produção!AC42,AC100)</f>
        <v>0</v>
      </c>
      <c r="AD42" s="110">
        <f>IF(Produção!AD42&gt;0,Produção!AD42,AD100)</f>
        <v>0</v>
      </c>
      <c r="AE42" s="110">
        <f>IF(Produção!AE42&gt;0,Produção!AE42,AE100)</f>
        <v>0</v>
      </c>
      <c r="AF42" s="110">
        <f>IF(Produção!AF42&gt;0,Produção!AF42,AF100)</f>
        <v>0</v>
      </c>
      <c r="AG42" s="110">
        <f>IF(Produção!AG42&gt;0,Produção!AG42,AG100)</f>
        <v>0</v>
      </c>
      <c r="AH42" s="110">
        <f>IF(Produção!AH42&gt;0,Produção!AH42,AH100)</f>
        <v>0</v>
      </c>
      <c r="AJ42" s="96"/>
    </row>
    <row r="43" spans="1:36" outlineLevel="1" x14ac:dyDescent="0.15">
      <c r="A43" s="76">
        <v>41</v>
      </c>
      <c r="B43" s="35"/>
      <c r="C43" s="94" t="str">
        <f>IF(Produção!C43&gt;0,Produção!C43,C101)</f>
        <v/>
      </c>
      <c r="D43" s="110">
        <f>IF(Produção!D43&gt;0,Produção!D43,D101)</f>
        <v>0</v>
      </c>
      <c r="E43" s="110">
        <f>IF(Produção!E43&gt;0,Produção!E43,E101)</f>
        <v>0</v>
      </c>
      <c r="F43" s="110">
        <f>IF(Produção!F43&gt;0,Produção!F43,F101)</f>
        <v>0</v>
      </c>
      <c r="G43" s="110">
        <f>IF(Produção!G43&gt;0,Produção!G43,G101)</f>
        <v>0</v>
      </c>
      <c r="H43" s="110">
        <f>IF(Produção!H43&gt;0,Produção!H43,H101)</f>
        <v>0</v>
      </c>
      <c r="I43" s="110">
        <f>IF(Produção!I43&gt;0,Produção!I43,I101)</f>
        <v>0</v>
      </c>
      <c r="J43" s="110">
        <f>IF(Produção!J43&gt;0,Produção!J43,J101)</f>
        <v>0</v>
      </c>
      <c r="K43" s="110">
        <f>IF(Produção!K43&gt;0,Produção!K43,K101)</f>
        <v>0</v>
      </c>
      <c r="L43" s="110">
        <f>IF(Produção!L43&gt;0,Produção!L43,L101)</f>
        <v>0</v>
      </c>
      <c r="M43" s="110">
        <f>IF(Produção!M43&gt;0,Produção!M43,M101)</f>
        <v>0</v>
      </c>
      <c r="N43" s="110">
        <f>IF(Produção!N43&gt;0,Produção!N43,N101)</f>
        <v>0</v>
      </c>
      <c r="O43" s="110">
        <f>IF(Produção!O43&gt;0,Produção!O43,O101)</f>
        <v>0</v>
      </c>
      <c r="P43" s="110">
        <f>IF(Produção!P43&gt;0,Produção!P43,P101)</f>
        <v>0</v>
      </c>
      <c r="Q43" s="110">
        <f>IF(Produção!Q43&gt;0,Produção!Q43,Q101)</f>
        <v>0</v>
      </c>
      <c r="R43" s="110">
        <f>IF(Produção!R43&gt;0,Produção!R43,R101)</f>
        <v>0</v>
      </c>
      <c r="S43" s="110">
        <f>IF(Produção!S43&gt;0,Produção!S43,S101)</f>
        <v>0</v>
      </c>
      <c r="T43" s="110">
        <f>IF(Produção!T43&gt;0,Produção!T43,T101)</f>
        <v>0</v>
      </c>
      <c r="U43" s="110">
        <f>IF(Produção!U43&gt;0,Produção!U43,U101)</f>
        <v>0</v>
      </c>
      <c r="V43" s="110">
        <f>IF(Produção!V43&gt;0,Produção!V43,V101)</f>
        <v>0</v>
      </c>
      <c r="W43" s="110">
        <f>IF(Produção!W43&gt;0,Produção!W43,W101)</f>
        <v>0</v>
      </c>
      <c r="X43" s="110">
        <f>IF(Produção!X43&gt;0,Produção!X43,X101)</f>
        <v>0</v>
      </c>
      <c r="Y43" s="110">
        <f>IF(Produção!Y43&gt;0,Produção!Y43,Y101)</f>
        <v>0</v>
      </c>
      <c r="Z43" s="110">
        <f>IF(Produção!Z43&gt;0,Produção!Z43,Z101)</f>
        <v>0</v>
      </c>
      <c r="AA43" s="110">
        <f>IF(Produção!AA43&gt;0,Produção!AA43,AA101)</f>
        <v>0</v>
      </c>
      <c r="AB43" s="110">
        <f>IF(Produção!AB43&gt;0,Produção!AB43,AB101)</f>
        <v>0</v>
      </c>
      <c r="AC43" s="110">
        <f>IF(Produção!AC43&gt;0,Produção!AC43,AC101)</f>
        <v>0</v>
      </c>
      <c r="AD43" s="110">
        <f>IF(Produção!AD43&gt;0,Produção!AD43,AD101)</f>
        <v>0</v>
      </c>
      <c r="AE43" s="110">
        <f>IF(Produção!AE43&gt;0,Produção!AE43,AE101)</f>
        <v>0</v>
      </c>
      <c r="AF43" s="110">
        <f>IF(Produção!AF43&gt;0,Produção!AF43,AF101)</f>
        <v>0</v>
      </c>
      <c r="AG43" s="110">
        <f>IF(Produção!AG43&gt;0,Produção!AG43,AG101)</f>
        <v>0</v>
      </c>
      <c r="AH43" s="110">
        <f>IF(Produção!AH43&gt;0,Produção!AH43,AH101)</f>
        <v>0</v>
      </c>
      <c r="AJ43" s="96"/>
    </row>
    <row r="44" spans="1:36" outlineLevel="1" x14ac:dyDescent="0.15">
      <c r="A44" s="76">
        <v>42</v>
      </c>
      <c r="B44" s="35"/>
      <c r="C44" s="94" t="str">
        <f>IF(Produção!C44&gt;0,Produção!C44,C102)</f>
        <v/>
      </c>
      <c r="D44" s="110">
        <f>IF(Produção!D44&gt;0,Produção!D44,D102)</f>
        <v>0</v>
      </c>
      <c r="E44" s="110">
        <f>IF(Produção!E44&gt;0,Produção!E44,E102)</f>
        <v>0</v>
      </c>
      <c r="F44" s="110">
        <f>IF(Produção!F44&gt;0,Produção!F44,F102)</f>
        <v>0</v>
      </c>
      <c r="G44" s="110">
        <f>IF(Produção!G44&gt;0,Produção!G44,G102)</f>
        <v>0</v>
      </c>
      <c r="H44" s="110">
        <f>IF(Produção!H44&gt;0,Produção!H44,H102)</f>
        <v>0</v>
      </c>
      <c r="I44" s="110">
        <f>IF(Produção!I44&gt;0,Produção!I44,I102)</f>
        <v>0</v>
      </c>
      <c r="J44" s="110">
        <f>IF(Produção!J44&gt;0,Produção!J44,J102)</f>
        <v>0</v>
      </c>
      <c r="K44" s="110">
        <f>IF(Produção!K44&gt;0,Produção!K44,K102)</f>
        <v>0</v>
      </c>
      <c r="L44" s="110">
        <f>IF(Produção!L44&gt;0,Produção!L44,L102)</f>
        <v>0</v>
      </c>
      <c r="M44" s="110">
        <f>IF(Produção!M44&gt;0,Produção!M44,M102)</f>
        <v>0</v>
      </c>
      <c r="N44" s="110">
        <f>IF(Produção!N44&gt;0,Produção!N44,N102)</f>
        <v>0</v>
      </c>
      <c r="O44" s="110">
        <f>IF(Produção!O44&gt;0,Produção!O44,O102)</f>
        <v>0</v>
      </c>
      <c r="P44" s="110">
        <f>IF(Produção!P44&gt;0,Produção!P44,P102)</f>
        <v>0</v>
      </c>
      <c r="Q44" s="110">
        <f>IF(Produção!Q44&gt;0,Produção!Q44,Q102)</f>
        <v>0</v>
      </c>
      <c r="R44" s="110">
        <f>IF(Produção!R44&gt;0,Produção!R44,R102)</f>
        <v>0</v>
      </c>
      <c r="S44" s="110">
        <f>IF(Produção!S44&gt;0,Produção!S44,S102)</f>
        <v>0</v>
      </c>
      <c r="T44" s="110">
        <f>IF(Produção!T44&gt;0,Produção!T44,T102)</f>
        <v>0</v>
      </c>
      <c r="U44" s="110">
        <f>IF(Produção!U44&gt;0,Produção!U44,U102)</f>
        <v>0</v>
      </c>
      <c r="V44" s="110">
        <f>IF(Produção!V44&gt;0,Produção!V44,V102)</f>
        <v>0</v>
      </c>
      <c r="W44" s="110">
        <f>IF(Produção!W44&gt;0,Produção!W44,W102)</f>
        <v>0</v>
      </c>
      <c r="X44" s="110">
        <f>IF(Produção!X44&gt;0,Produção!X44,X102)</f>
        <v>0</v>
      </c>
      <c r="Y44" s="110">
        <f>IF(Produção!Y44&gt;0,Produção!Y44,Y102)</f>
        <v>0</v>
      </c>
      <c r="Z44" s="110">
        <f>IF(Produção!Z44&gt;0,Produção!Z44,Z102)</f>
        <v>0</v>
      </c>
      <c r="AA44" s="110">
        <f>IF(Produção!AA44&gt;0,Produção!AA44,AA102)</f>
        <v>0</v>
      </c>
      <c r="AB44" s="110">
        <f>IF(Produção!AB44&gt;0,Produção!AB44,AB102)</f>
        <v>0</v>
      </c>
      <c r="AC44" s="110">
        <f>IF(Produção!AC44&gt;0,Produção!AC44,AC102)</f>
        <v>0</v>
      </c>
      <c r="AD44" s="110">
        <f>IF(Produção!AD44&gt;0,Produção!AD44,AD102)</f>
        <v>0</v>
      </c>
      <c r="AE44" s="110">
        <f>IF(Produção!AE44&gt;0,Produção!AE44,AE102)</f>
        <v>0</v>
      </c>
      <c r="AF44" s="110">
        <f>IF(Produção!AF44&gt;0,Produção!AF44,AF102)</f>
        <v>0</v>
      </c>
      <c r="AG44" s="110">
        <f>IF(Produção!AG44&gt;0,Produção!AG44,AG102)</f>
        <v>0</v>
      </c>
      <c r="AH44" s="110">
        <f>IF(Produção!AH44&gt;0,Produção!AH44,AH102)</f>
        <v>0</v>
      </c>
      <c r="AJ44" s="96"/>
    </row>
    <row r="45" spans="1:36" outlineLevel="1" x14ac:dyDescent="0.15">
      <c r="A45" s="76">
        <v>43</v>
      </c>
      <c r="B45" s="35"/>
      <c r="C45" s="94" t="str">
        <f>IF(Produção!C45&gt;0,Produção!C45,C103)</f>
        <v/>
      </c>
      <c r="D45" s="110">
        <f>IF(Produção!D45&gt;0,Produção!D45,D103)</f>
        <v>0</v>
      </c>
      <c r="E45" s="110">
        <f>IF(Produção!E45&gt;0,Produção!E45,E103)</f>
        <v>0</v>
      </c>
      <c r="F45" s="110">
        <f>IF(Produção!F45&gt;0,Produção!F45,F103)</f>
        <v>0</v>
      </c>
      <c r="G45" s="110">
        <f>IF(Produção!G45&gt;0,Produção!G45,G103)</f>
        <v>0</v>
      </c>
      <c r="H45" s="110">
        <f>IF(Produção!H45&gt;0,Produção!H45,H103)</f>
        <v>0</v>
      </c>
      <c r="I45" s="110">
        <f>IF(Produção!I45&gt;0,Produção!I45,I103)</f>
        <v>0</v>
      </c>
      <c r="J45" s="110">
        <f>IF(Produção!J45&gt;0,Produção!J45,J103)</f>
        <v>0</v>
      </c>
      <c r="K45" s="110">
        <f>IF(Produção!K45&gt;0,Produção!K45,K103)</f>
        <v>0</v>
      </c>
      <c r="L45" s="110">
        <f>IF(Produção!L45&gt;0,Produção!L45,L103)</f>
        <v>0</v>
      </c>
      <c r="M45" s="110">
        <f>IF(Produção!M45&gt;0,Produção!M45,M103)</f>
        <v>0</v>
      </c>
      <c r="N45" s="110">
        <f>IF(Produção!N45&gt;0,Produção!N45,N103)</f>
        <v>0</v>
      </c>
      <c r="O45" s="110">
        <f>IF(Produção!O45&gt;0,Produção!O45,O103)</f>
        <v>0</v>
      </c>
      <c r="P45" s="110">
        <f>IF(Produção!P45&gt;0,Produção!P45,P103)</f>
        <v>0</v>
      </c>
      <c r="Q45" s="110">
        <f>IF(Produção!Q45&gt;0,Produção!Q45,Q103)</f>
        <v>0</v>
      </c>
      <c r="R45" s="110">
        <f>IF(Produção!R45&gt;0,Produção!R45,R103)</f>
        <v>0</v>
      </c>
      <c r="S45" s="110">
        <f>IF(Produção!S45&gt;0,Produção!S45,S103)</f>
        <v>0</v>
      </c>
      <c r="T45" s="110">
        <f>IF(Produção!T45&gt;0,Produção!T45,T103)</f>
        <v>0</v>
      </c>
      <c r="U45" s="110">
        <f>IF(Produção!U45&gt;0,Produção!U45,U103)</f>
        <v>0</v>
      </c>
      <c r="V45" s="110">
        <f>IF(Produção!V45&gt;0,Produção!V45,V103)</f>
        <v>0</v>
      </c>
      <c r="W45" s="110">
        <f>IF(Produção!W45&gt;0,Produção!W45,W103)</f>
        <v>0</v>
      </c>
      <c r="X45" s="110">
        <f>IF(Produção!X45&gt;0,Produção!X45,X103)</f>
        <v>0</v>
      </c>
      <c r="Y45" s="110">
        <f>IF(Produção!Y45&gt;0,Produção!Y45,Y103)</f>
        <v>0</v>
      </c>
      <c r="Z45" s="110">
        <f>IF(Produção!Z45&gt;0,Produção!Z45,Z103)</f>
        <v>0</v>
      </c>
      <c r="AA45" s="110">
        <f>IF(Produção!AA45&gt;0,Produção!AA45,AA103)</f>
        <v>0</v>
      </c>
      <c r="AB45" s="110">
        <f>IF(Produção!AB45&gt;0,Produção!AB45,AB103)</f>
        <v>0</v>
      </c>
      <c r="AC45" s="110">
        <f>IF(Produção!AC45&gt;0,Produção!AC45,AC103)</f>
        <v>0</v>
      </c>
      <c r="AD45" s="110">
        <f>IF(Produção!AD45&gt;0,Produção!AD45,AD103)</f>
        <v>0</v>
      </c>
      <c r="AE45" s="110">
        <f>IF(Produção!AE45&gt;0,Produção!AE45,AE103)</f>
        <v>0</v>
      </c>
      <c r="AF45" s="110">
        <f>IF(Produção!AF45&gt;0,Produção!AF45,AF103)</f>
        <v>0</v>
      </c>
      <c r="AG45" s="110">
        <f>IF(Produção!AG45&gt;0,Produção!AG45,AG103)</f>
        <v>0</v>
      </c>
      <c r="AH45" s="110">
        <f>IF(Produção!AH45&gt;0,Produção!AH45,AH103)</f>
        <v>0</v>
      </c>
      <c r="AJ45" s="96"/>
    </row>
    <row r="46" spans="1:36" outlineLevel="1" x14ac:dyDescent="0.15">
      <c r="A46" s="76">
        <v>44</v>
      </c>
      <c r="B46" s="35"/>
      <c r="C46" s="94" t="str">
        <f>IF(Produção!C46&gt;0,Produção!C46,C104)</f>
        <v/>
      </c>
      <c r="D46" s="110">
        <f>IF(Produção!D46&gt;0,Produção!D46,D104)</f>
        <v>0</v>
      </c>
      <c r="E46" s="110">
        <f>IF(Produção!E46&gt;0,Produção!E46,E104)</f>
        <v>0</v>
      </c>
      <c r="F46" s="110">
        <f>IF(Produção!F46&gt;0,Produção!F46,F104)</f>
        <v>0</v>
      </c>
      <c r="G46" s="110">
        <f>IF(Produção!G46&gt;0,Produção!G46,G104)</f>
        <v>0</v>
      </c>
      <c r="H46" s="110">
        <f>IF(Produção!H46&gt;0,Produção!H46,H104)</f>
        <v>0</v>
      </c>
      <c r="I46" s="110">
        <f>IF(Produção!I46&gt;0,Produção!I46,I104)</f>
        <v>0</v>
      </c>
      <c r="J46" s="110">
        <f>IF(Produção!J46&gt;0,Produção!J46,J104)</f>
        <v>0</v>
      </c>
      <c r="K46" s="110">
        <f>IF(Produção!K46&gt;0,Produção!K46,K104)</f>
        <v>0</v>
      </c>
      <c r="L46" s="110">
        <f>IF(Produção!L46&gt;0,Produção!L46,L104)</f>
        <v>0</v>
      </c>
      <c r="M46" s="110">
        <f>IF(Produção!M46&gt;0,Produção!M46,M104)</f>
        <v>0</v>
      </c>
      <c r="N46" s="110">
        <f>IF(Produção!N46&gt;0,Produção!N46,N104)</f>
        <v>0</v>
      </c>
      <c r="O46" s="110">
        <f>IF(Produção!O46&gt;0,Produção!O46,O104)</f>
        <v>0</v>
      </c>
      <c r="P46" s="110">
        <f>IF(Produção!P46&gt;0,Produção!P46,P104)</f>
        <v>0</v>
      </c>
      <c r="Q46" s="110">
        <f>IF(Produção!Q46&gt;0,Produção!Q46,Q104)</f>
        <v>0</v>
      </c>
      <c r="R46" s="110">
        <f>IF(Produção!R46&gt;0,Produção!R46,R104)</f>
        <v>0</v>
      </c>
      <c r="S46" s="110">
        <f>IF(Produção!S46&gt;0,Produção!S46,S104)</f>
        <v>0</v>
      </c>
      <c r="T46" s="110">
        <f>IF(Produção!T46&gt;0,Produção!T46,T104)</f>
        <v>0</v>
      </c>
      <c r="U46" s="110">
        <f>IF(Produção!U46&gt;0,Produção!U46,U104)</f>
        <v>0</v>
      </c>
      <c r="V46" s="110">
        <f>IF(Produção!V46&gt;0,Produção!V46,V104)</f>
        <v>0</v>
      </c>
      <c r="W46" s="110">
        <f>IF(Produção!W46&gt;0,Produção!W46,W104)</f>
        <v>0</v>
      </c>
      <c r="X46" s="110">
        <f>IF(Produção!X46&gt;0,Produção!X46,X104)</f>
        <v>0</v>
      </c>
      <c r="Y46" s="110">
        <f>IF(Produção!Y46&gt;0,Produção!Y46,Y104)</f>
        <v>0</v>
      </c>
      <c r="Z46" s="110">
        <f>IF(Produção!Z46&gt;0,Produção!Z46,Z104)</f>
        <v>0</v>
      </c>
      <c r="AA46" s="110">
        <f>IF(Produção!AA46&gt;0,Produção!AA46,AA104)</f>
        <v>0</v>
      </c>
      <c r="AB46" s="110">
        <f>IF(Produção!AB46&gt;0,Produção!AB46,AB104)</f>
        <v>0</v>
      </c>
      <c r="AC46" s="110">
        <f>IF(Produção!AC46&gt;0,Produção!AC46,AC104)</f>
        <v>0</v>
      </c>
      <c r="AD46" s="110">
        <f>IF(Produção!AD46&gt;0,Produção!AD46,AD104)</f>
        <v>0</v>
      </c>
      <c r="AE46" s="110">
        <f>IF(Produção!AE46&gt;0,Produção!AE46,AE104)</f>
        <v>0</v>
      </c>
      <c r="AF46" s="110">
        <f>IF(Produção!AF46&gt;0,Produção!AF46,AF104)</f>
        <v>0</v>
      </c>
      <c r="AG46" s="110">
        <f>IF(Produção!AG46&gt;0,Produção!AG46,AG104)</f>
        <v>0</v>
      </c>
      <c r="AH46" s="110">
        <f>IF(Produção!AH46&gt;0,Produção!AH46,AH104)</f>
        <v>0</v>
      </c>
    </row>
    <row r="47" spans="1:36" outlineLevel="1" x14ac:dyDescent="0.15">
      <c r="A47" s="76">
        <v>45</v>
      </c>
      <c r="B47" s="35"/>
      <c r="C47" s="94" t="str">
        <f>IF(Produção!C47&gt;0,Produção!C47,C105)</f>
        <v/>
      </c>
      <c r="D47" s="110">
        <f>IF(Produção!D47&gt;0,Produção!D47,D105)</f>
        <v>0</v>
      </c>
      <c r="E47" s="110">
        <f>IF(Produção!E47&gt;0,Produção!E47,E105)</f>
        <v>0</v>
      </c>
      <c r="F47" s="110">
        <f>IF(Produção!F47&gt;0,Produção!F47,F105)</f>
        <v>0</v>
      </c>
      <c r="G47" s="110">
        <f>IF(Produção!G47&gt;0,Produção!G47,G105)</f>
        <v>0</v>
      </c>
      <c r="H47" s="110">
        <f>IF(Produção!H47&gt;0,Produção!H47,H105)</f>
        <v>0</v>
      </c>
      <c r="I47" s="110">
        <f>IF(Produção!I47&gt;0,Produção!I47,I105)</f>
        <v>0</v>
      </c>
      <c r="J47" s="110">
        <f>IF(Produção!J47&gt;0,Produção!J47,J105)</f>
        <v>0</v>
      </c>
      <c r="K47" s="110">
        <f>IF(Produção!K47&gt;0,Produção!K47,K105)</f>
        <v>0</v>
      </c>
      <c r="L47" s="110">
        <f>IF(Produção!L47&gt;0,Produção!L47,L105)</f>
        <v>0</v>
      </c>
      <c r="M47" s="110">
        <f>IF(Produção!M47&gt;0,Produção!M47,M105)</f>
        <v>0</v>
      </c>
      <c r="N47" s="110">
        <f>IF(Produção!N47&gt;0,Produção!N47,N105)</f>
        <v>0</v>
      </c>
      <c r="O47" s="110">
        <f>IF(Produção!O47&gt;0,Produção!O47,O105)</f>
        <v>0</v>
      </c>
      <c r="P47" s="110">
        <f>IF(Produção!P47&gt;0,Produção!P47,P105)</f>
        <v>0</v>
      </c>
      <c r="Q47" s="110">
        <f>IF(Produção!Q47&gt;0,Produção!Q47,Q105)</f>
        <v>0</v>
      </c>
      <c r="R47" s="110">
        <f>IF(Produção!R47&gt;0,Produção!R47,R105)</f>
        <v>0</v>
      </c>
      <c r="S47" s="110">
        <f>IF(Produção!S47&gt;0,Produção!S47,S105)</f>
        <v>0</v>
      </c>
      <c r="T47" s="110">
        <f>IF(Produção!T47&gt;0,Produção!T47,T105)</f>
        <v>0</v>
      </c>
      <c r="U47" s="110">
        <f>IF(Produção!U47&gt;0,Produção!U47,U105)</f>
        <v>0</v>
      </c>
      <c r="V47" s="110">
        <f>IF(Produção!V47&gt;0,Produção!V47,V105)</f>
        <v>0</v>
      </c>
      <c r="W47" s="110">
        <f>IF(Produção!W47&gt;0,Produção!W47,W105)</f>
        <v>0</v>
      </c>
      <c r="X47" s="110">
        <f>IF(Produção!X47&gt;0,Produção!X47,X105)</f>
        <v>0</v>
      </c>
      <c r="Y47" s="110">
        <f>IF(Produção!Y47&gt;0,Produção!Y47,Y105)</f>
        <v>0</v>
      </c>
      <c r="Z47" s="110">
        <f>IF(Produção!Z47&gt;0,Produção!Z47,Z105)</f>
        <v>0</v>
      </c>
      <c r="AA47" s="110">
        <f>IF(Produção!AA47&gt;0,Produção!AA47,AA105)</f>
        <v>0</v>
      </c>
      <c r="AB47" s="110">
        <f>IF(Produção!AB47&gt;0,Produção!AB47,AB105)</f>
        <v>0</v>
      </c>
      <c r="AC47" s="110">
        <f>IF(Produção!AC47&gt;0,Produção!AC47,AC105)</f>
        <v>0</v>
      </c>
      <c r="AD47" s="110">
        <f>IF(Produção!AD47&gt;0,Produção!AD47,AD105)</f>
        <v>0</v>
      </c>
      <c r="AE47" s="110">
        <f>IF(Produção!AE47&gt;0,Produção!AE47,AE105)</f>
        <v>0</v>
      </c>
      <c r="AF47" s="110">
        <f>IF(Produção!AF47&gt;0,Produção!AF47,AF105)</f>
        <v>0</v>
      </c>
      <c r="AG47" s="110">
        <f>IF(Produção!AG47&gt;0,Produção!AG47,AG105)</f>
        <v>0</v>
      </c>
      <c r="AH47" s="110">
        <f>IF(Produção!AH47&gt;0,Produção!AH47,AH105)</f>
        <v>0</v>
      </c>
    </row>
    <row r="48" spans="1:36" outlineLevel="1" x14ac:dyDescent="0.15">
      <c r="A48" s="76">
        <v>46</v>
      </c>
      <c r="B48" s="35"/>
      <c r="C48" s="94" t="str">
        <f>IF(Produção!C48&gt;0,Produção!C48,C106)</f>
        <v/>
      </c>
      <c r="D48" s="110">
        <f>IF(Produção!D48&gt;0,Produção!D48,D106)</f>
        <v>0</v>
      </c>
      <c r="E48" s="110">
        <f>IF(Produção!E48&gt;0,Produção!E48,E106)</f>
        <v>0</v>
      </c>
      <c r="F48" s="110">
        <f>IF(Produção!F48&gt;0,Produção!F48,F106)</f>
        <v>0</v>
      </c>
      <c r="G48" s="110">
        <f>IF(Produção!G48&gt;0,Produção!G48,G106)</f>
        <v>0</v>
      </c>
      <c r="H48" s="110">
        <f>IF(Produção!H48&gt;0,Produção!H48,H106)</f>
        <v>0</v>
      </c>
      <c r="I48" s="110">
        <f>IF(Produção!I48&gt;0,Produção!I48,I106)</f>
        <v>0</v>
      </c>
      <c r="J48" s="110">
        <f>IF(Produção!J48&gt;0,Produção!J48,J106)</f>
        <v>0</v>
      </c>
      <c r="K48" s="110">
        <f>IF(Produção!K48&gt;0,Produção!K48,K106)</f>
        <v>0</v>
      </c>
      <c r="L48" s="110">
        <f>IF(Produção!L48&gt;0,Produção!L48,L106)</f>
        <v>0</v>
      </c>
      <c r="M48" s="110">
        <f>IF(Produção!M48&gt;0,Produção!M48,M106)</f>
        <v>0</v>
      </c>
      <c r="N48" s="110">
        <f>IF(Produção!N48&gt;0,Produção!N48,N106)</f>
        <v>0</v>
      </c>
      <c r="O48" s="110">
        <f>IF(Produção!O48&gt;0,Produção!O48,O106)</f>
        <v>0</v>
      </c>
      <c r="P48" s="110">
        <f>IF(Produção!P48&gt;0,Produção!P48,P106)</f>
        <v>0</v>
      </c>
      <c r="Q48" s="110">
        <f>IF(Produção!Q48&gt;0,Produção!Q48,Q106)</f>
        <v>0</v>
      </c>
      <c r="R48" s="110">
        <f>IF(Produção!R48&gt;0,Produção!R48,R106)</f>
        <v>0</v>
      </c>
      <c r="S48" s="110">
        <f>IF(Produção!S48&gt;0,Produção!S48,S106)</f>
        <v>0</v>
      </c>
      <c r="T48" s="110">
        <f>IF(Produção!T48&gt;0,Produção!T48,T106)</f>
        <v>0</v>
      </c>
      <c r="U48" s="110">
        <f>IF(Produção!U48&gt;0,Produção!U48,U106)</f>
        <v>0</v>
      </c>
      <c r="V48" s="110">
        <f>IF(Produção!V48&gt;0,Produção!V48,V106)</f>
        <v>0</v>
      </c>
      <c r="W48" s="110">
        <f>IF(Produção!W48&gt;0,Produção!W48,W106)</f>
        <v>0</v>
      </c>
      <c r="X48" s="110">
        <f>IF(Produção!X48&gt;0,Produção!X48,X106)</f>
        <v>0</v>
      </c>
      <c r="Y48" s="110">
        <f>IF(Produção!Y48&gt;0,Produção!Y48,Y106)</f>
        <v>0</v>
      </c>
      <c r="Z48" s="110">
        <f>IF(Produção!Z48&gt;0,Produção!Z48,Z106)</f>
        <v>0</v>
      </c>
      <c r="AA48" s="110">
        <f>IF(Produção!AA48&gt;0,Produção!AA48,AA106)</f>
        <v>0</v>
      </c>
      <c r="AB48" s="110">
        <f>IF(Produção!AB48&gt;0,Produção!AB48,AB106)</f>
        <v>0</v>
      </c>
      <c r="AC48" s="110">
        <f>IF(Produção!AC48&gt;0,Produção!AC48,AC106)</f>
        <v>0</v>
      </c>
      <c r="AD48" s="110">
        <f>IF(Produção!AD48&gt;0,Produção!AD48,AD106)</f>
        <v>0</v>
      </c>
      <c r="AE48" s="110">
        <f>IF(Produção!AE48&gt;0,Produção!AE48,AE106)</f>
        <v>0</v>
      </c>
      <c r="AF48" s="110">
        <f>IF(Produção!AF48&gt;0,Produção!AF48,AF106)</f>
        <v>0</v>
      </c>
      <c r="AG48" s="110">
        <f>IF(Produção!AG48&gt;0,Produção!AG48,AG106)</f>
        <v>0</v>
      </c>
      <c r="AH48" s="110">
        <f>IF(Produção!AH48&gt;0,Produção!AH48,AH106)</f>
        <v>0</v>
      </c>
    </row>
    <row r="49" spans="1:34" outlineLevel="1" x14ac:dyDescent="0.15">
      <c r="A49" s="76">
        <v>47</v>
      </c>
      <c r="B49" s="35"/>
      <c r="C49" s="94" t="str">
        <f>IF(Produção!C49&gt;0,Produção!C49,C107)</f>
        <v/>
      </c>
      <c r="D49" s="110">
        <f>IF(Produção!D49&gt;0,Produção!D49,D107)</f>
        <v>0</v>
      </c>
      <c r="E49" s="110">
        <f>IF(Produção!E49&gt;0,Produção!E49,E107)</f>
        <v>0</v>
      </c>
      <c r="F49" s="110">
        <f>IF(Produção!F49&gt;0,Produção!F49,F107)</f>
        <v>0</v>
      </c>
      <c r="G49" s="110">
        <f>IF(Produção!G49&gt;0,Produção!G49,G107)</f>
        <v>0</v>
      </c>
      <c r="H49" s="110">
        <f>IF(Produção!H49&gt;0,Produção!H49,H107)</f>
        <v>0</v>
      </c>
      <c r="I49" s="110">
        <f>IF(Produção!I49&gt;0,Produção!I49,I107)</f>
        <v>0</v>
      </c>
      <c r="J49" s="110">
        <f>IF(Produção!J49&gt;0,Produção!J49,J107)</f>
        <v>0</v>
      </c>
      <c r="K49" s="110">
        <f>IF(Produção!K49&gt;0,Produção!K49,K107)</f>
        <v>0</v>
      </c>
      <c r="L49" s="110">
        <f>IF(Produção!L49&gt;0,Produção!L49,L107)</f>
        <v>0</v>
      </c>
      <c r="M49" s="110">
        <f>IF(Produção!M49&gt;0,Produção!M49,M107)</f>
        <v>0</v>
      </c>
      <c r="N49" s="110">
        <f>IF(Produção!N49&gt;0,Produção!N49,N107)</f>
        <v>0</v>
      </c>
      <c r="O49" s="110">
        <f>IF(Produção!O49&gt;0,Produção!O49,O107)</f>
        <v>0</v>
      </c>
      <c r="P49" s="110">
        <f>IF(Produção!P49&gt;0,Produção!P49,P107)</f>
        <v>0</v>
      </c>
      <c r="Q49" s="110">
        <f>IF(Produção!Q49&gt;0,Produção!Q49,Q107)</f>
        <v>0</v>
      </c>
      <c r="R49" s="110">
        <f>IF(Produção!R49&gt;0,Produção!R49,R107)</f>
        <v>0</v>
      </c>
      <c r="S49" s="110">
        <f>IF(Produção!S49&gt;0,Produção!S49,S107)</f>
        <v>0</v>
      </c>
      <c r="T49" s="110">
        <f>IF(Produção!T49&gt;0,Produção!T49,T107)</f>
        <v>0</v>
      </c>
      <c r="U49" s="110">
        <f>IF(Produção!U49&gt;0,Produção!U49,U107)</f>
        <v>0</v>
      </c>
      <c r="V49" s="110">
        <f>IF(Produção!V49&gt;0,Produção!V49,V107)</f>
        <v>0</v>
      </c>
      <c r="W49" s="110">
        <f>IF(Produção!W49&gt;0,Produção!W49,W107)</f>
        <v>0</v>
      </c>
      <c r="X49" s="110">
        <f>IF(Produção!X49&gt;0,Produção!X49,X107)</f>
        <v>0</v>
      </c>
      <c r="Y49" s="110">
        <f>IF(Produção!Y49&gt;0,Produção!Y49,Y107)</f>
        <v>0</v>
      </c>
      <c r="Z49" s="110">
        <f>IF(Produção!Z49&gt;0,Produção!Z49,Z107)</f>
        <v>0</v>
      </c>
      <c r="AA49" s="110">
        <f>IF(Produção!AA49&gt;0,Produção!AA49,AA107)</f>
        <v>0</v>
      </c>
      <c r="AB49" s="110">
        <f>IF(Produção!AB49&gt;0,Produção!AB49,AB107)</f>
        <v>0</v>
      </c>
      <c r="AC49" s="110">
        <f>IF(Produção!AC49&gt;0,Produção!AC49,AC107)</f>
        <v>0</v>
      </c>
      <c r="AD49" s="110">
        <f>IF(Produção!AD49&gt;0,Produção!AD49,AD107)</f>
        <v>0</v>
      </c>
      <c r="AE49" s="110">
        <f>IF(Produção!AE49&gt;0,Produção!AE49,AE107)</f>
        <v>0</v>
      </c>
      <c r="AF49" s="110">
        <f>IF(Produção!AF49&gt;0,Produção!AF49,AF107)</f>
        <v>0</v>
      </c>
      <c r="AG49" s="110">
        <f>IF(Produção!AG49&gt;0,Produção!AG49,AG107)</f>
        <v>0</v>
      </c>
      <c r="AH49" s="110">
        <f>IF(Produção!AH49&gt;0,Produção!AH49,AH107)</f>
        <v>0</v>
      </c>
    </row>
    <row r="50" spans="1:34" outlineLevel="1" x14ac:dyDescent="0.15">
      <c r="A50" s="76">
        <v>48</v>
      </c>
      <c r="B50" s="35"/>
      <c r="C50" s="94" t="str">
        <f>IF(Produção!C50&gt;0,Produção!C50,C108)</f>
        <v/>
      </c>
      <c r="D50" s="110">
        <f>IF(Produção!D50&gt;0,Produção!D50,D108)</f>
        <v>0</v>
      </c>
      <c r="E50" s="110">
        <f>IF(Produção!E50&gt;0,Produção!E50,E108)</f>
        <v>0</v>
      </c>
      <c r="F50" s="110">
        <f>IF(Produção!F50&gt;0,Produção!F50,F108)</f>
        <v>0</v>
      </c>
      <c r="G50" s="110">
        <f>IF(Produção!G50&gt;0,Produção!G50,G108)</f>
        <v>0</v>
      </c>
      <c r="H50" s="110">
        <f>IF(Produção!H50&gt;0,Produção!H50,H108)</f>
        <v>0</v>
      </c>
      <c r="I50" s="110">
        <f>IF(Produção!I50&gt;0,Produção!I50,I108)</f>
        <v>0</v>
      </c>
      <c r="J50" s="110">
        <f>IF(Produção!J50&gt;0,Produção!J50,J108)</f>
        <v>0</v>
      </c>
      <c r="K50" s="110">
        <f>IF(Produção!K50&gt;0,Produção!K50,K108)</f>
        <v>0</v>
      </c>
      <c r="L50" s="110">
        <f>IF(Produção!L50&gt;0,Produção!L50,L108)</f>
        <v>0</v>
      </c>
      <c r="M50" s="110">
        <f>IF(Produção!M50&gt;0,Produção!M50,M108)</f>
        <v>0</v>
      </c>
      <c r="N50" s="110">
        <f>IF(Produção!N50&gt;0,Produção!N50,N108)</f>
        <v>0</v>
      </c>
      <c r="O50" s="110">
        <f>IF(Produção!O50&gt;0,Produção!O50,O108)</f>
        <v>0</v>
      </c>
      <c r="P50" s="110">
        <f>IF(Produção!P50&gt;0,Produção!P50,P108)</f>
        <v>0</v>
      </c>
      <c r="Q50" s="110">
        <f>IF(Produção!Q50&gt;0,Produção!Q50,Q108)</f>
        <v>0</v>
      </c>
      <c r="R50" s="110">
        <f>IF(Produção!R50&gt;0,Produção!R50,R108)</f>
        <v>0</v>
      </c>
      <c r="S50" s="110">
        <f>IF(Produção!S50&gt;0,Produção!S50,S108)</f>
        <v>0</v>
      </c>
      <c r="T50" s="110">
        <f>IF(Produção!T50&gt;0,Produção!T50,T108)</f>
        <v>0</v>
      </c>
      <c r="U50" s="110">
        <f>IF(Produção!U50&gt;0,Produção!U50,U108)</f>
        <v>0</v>
      </c>
      <c r="V50" s="110">
        <f>IF(Produção!V50&gt;0,Produção!V50,V108)</f>
        <v>0</v>
      </c>
      <c r="W50" s="110">
        <f>IF(Produção!W50&gt;0,Produção!W50,W108)</f>
        <v>0</v>
      </c>
      <c r="X50" s="110">
        <f>IF(Produção!X50&gt;0,Produção!X50,X108)</f>
        <v>0</v>
      </c>
      <c r="Y50" s="110">
        <f>IF(Produção!Y50&gt;0,Produção!Y50,Y108)</f>
        <v>0</v>
      </c>
      <c r="Z50" s="110">
        <f>IF(Produção!Z50&gt;0,Produção!Z50,Z108)</f>
        <v>0</v>
      </c>
      <c r="AA50" s="110">
        <f>IF(Produção!AA50&gt;0,Produção!AA50,AA108)</f>
        <v>0</v>
      </c>
      <c r="AB50" s="110">
        <f>IF(Produção!AB50&gt;0,Produção!AB50,AB108)</f>
        <v>0</v>
      </c>
      <c r="AC50" s="110">
        <f>IF(Produção!AC50&gt;0,Produção!AC50,AC108)</f>
        <v>0</v>
      </c>
      <c r="AD50" s="110">
        <f>IF(Produção!AD50&gt;0,Produção!AD50,AD108)</f>
        <v>0</v>
      </c>
      <c r="AE50" s="110">
        <f>IF(Produção!AE50&gt;0,Produção!AE50,AE108)</f>
        <v>0</v>
      </c>
      <c r="AF50" s="110">
        <f>IF(Produção!AF50&gt;0,Produção!AF50,AF108)</f>
        <v>0</v>
      </c>
      <c r="AG50" s="110">
        <f>IF(Produção!AG50&gt;0,Produção!AG50,AG108)</f>
        <v>0</v>
      </c>
      <c r="AH50" s="110">
        <f>IF(Produção!AH50&gt;0,Produção!AH50,AH108)</f>
        <v>0</v>
      </c>
    </row>
    <row r="51" spans="1:34" outlineLevel="1" x14ac:dyDescent="0.15">
      <c r="A51" s="76">
        <v>49</v>
      </c>
      <c r="B51" s="35"/>
      <c r="C51" s="94" t="str">
        <f>IF(Produção!C51&gt;0,Produção!C51,C109)</f>
        <v/>
      </c>
      <c r="D51" s="110">
        <f>IF(Produção!D51&gt;0,Produção!D51,D109)</f>
        <v>0</v>
      </c>
      <c r="E51" s="110">
        <f>IF(Produção!E51&gt;0,Produção!E51,E109)</f>
        <v>0</v>
      </c>
      <c r="F51" s="110">
        <f>IF(Produção!F51&gt;0,Produção!F51,F109)</f>
        <v>0</v>
      </c>
      <c r="G51" s="110">
        <f>IF(Produção!G51&gt;0,Produção!G51,G109)</f>
        <v>0</v>
      </c>
      <c r="H51" s="110">
        <f>IF(Produção!H51&gt;0,Produção!H51,H109)</f>
        <v>0</v>
      </c>
      <c r="I51" s="110">
        <f>IF(Produção!I51&gt;0,Produção!I51,I109)</f>
        <v>0</v>
      </c>
      <c r="J51" s="110">
        <f>IF(Produção!J51&gt;0,Produção!J51,J109)</f>
        <v>0</v>
      </c>
      <c r="K51" s="110">
        <f>IF(Produção!K51&gt;0,Produção!K51,K109)</f>
        <v>0</v>
      </c>
      <c r="L51" s="110">
        <f>IF(Produção!L51&gt;0,Produção!L51,L109)</f>
        <v>0</v>
      </c>
      <c r="M51" s="110">
        <f>IF(Produção!M51&gt;0,Produção!M51,M109)</f>
        <v>0</v>
      </c>
      <c r="N51" s="110">
        <f>IF(Produção!N51&gt;0,Produção!N51,N109)</f>
        <v>0</v>
      </c>
      <c r="O51" s="110">
        <f>IF(Produção!O51&gt;0,Produção!O51,O109)</f>
        <v>0</v>
      </c>
      <c r="P51" s="110">
        <f>IF(Produção!P51&gt;0,Produção!P51,P109)</f>
        <v>0</v>
      </c>
      <c r="Q51" s="110">
        <f>IF(Produção!Q51&gt;0,Produção!Q51,Q109)</f>
        <v>0</v>
      </c>
      <c r="R51" s="110">
        <f>IF(Produção!R51&gt;0,Produção!R51,R109)</f>
        <v>0</v>
      </c>
      <c r="S51" s="110">
        <f>IF(Produção!S51&gt;0,Produção!S51,S109)</f>
        <v>0</v>
      </c>
      <c r="T51" s="110">
        <f>IF(Produção!T51&gt;0,Produção!T51,T109)</f>
        <v>0</v>
      </c>
      <c r="U51" s="110">
        <f>IF(Produção!U51&gt;0,Produção!U51,U109)</f>
        <v>0</v>
      </c>
      <c r="V51" s="110">
        <f>IF(Produção!V51&gt;0,Produção!V51,V109)</f>
        <v>0</v>
      </c>
      <c r="W51" s="110">
        <f>IF(Produção!W51&gt;0,Produção!W51,W109)</f>
        <v>0</v>
      </c>
      <c r="X51" s="110">
        <f>IF(Produção!X51&gt;0,Produção!X51,X109)</f>
        <v>0</v>
      </c>
      <c r="Y51" s="110">
        <f>IF(Produção!Y51&gt;0,Produção!Y51,Y109)</f>
        <v>0</v>
      </c>
      <c r="Z51" s="110">
        <f>IF(Produção!Z51&gt;0,Produção!Z51,Z109)</f>
        <v>0</v>
      </c>
      <c r="AA51" s="110">
        <f>IF(Produção!AA51&gt;0,Produção!AA51,AA109)</f>
        <v>0</v>
      </c>
      <c r="AB51" s="110">
        <f>IF(Produção!AB51&gt;0,Produção!AB51,AB109)</f>
        <v>0</v>
      </c>
      <c r="AC51" s="110">
        <f>IF(Produção!AC51&gt;0,Produção!AC51,AC109)</f>
        <v>0</v>
      </c>
      <c r="AD51" s="110">
        <f>IF(Produção!AD51&gt;0,Produção!AD51,AD109)</f>
        <v>0</v>
      </c>
      <c r="AE51" s="110">
        <f>IF(Produção!AE51&gt;0,Produção!AE51,AE109)</f>
        <v>0</v>
      </c>
      <c r="AF51" s="110">
        <f>IF(Produção!AF51&gt;0,Produção!AF51,AF109)</f>
        <v>0</v>
      </c>
      <c r="AG51" s="110">
        <f>IF(Produção!AG51&gt;0,Produção!AG51,AG109)</f>
        <v>0</v>
      </c>
      <c r="AH51" s="110">
        <f>IF(Produção!AH51&gt;0,Produção!AH51,AH109)</f>
        <v>0</v>
      </c>
    </row>
    <row r="52" spans="1:34" outlineLevel="1" x14ac:dyDescent="0.15">
      <c r="A52" s="76">
        <v>50</v>
      </c>
      <c r="B52" s="35"/>
      <c r="C52" s="94" t="str">
        <f>IF(Produção!C52&gt;0,Produção!C52,C110)</f>
        <v/>
      </c>
      <c r="D52" s="110">
        <f>IF(Produção!D52&gt;0,Produção!D52,D110)</f>
        <v>0</v>
      </c>
      <c r="E52" s="110">
        <f>IF(Produção!E52&gt;0,Produção!E52,E110)</f>
        <v>0</v>
      </c>
      <c r="F52" s="110">
        <f>IF(Produção!F52&gt;0,Produção!F52,F110)</f>
        <v>0</v>
      </c>
      <c r="G52" s="110">
        <f>IF(Produção!G52&gt;0,Produção!G52,G110)</f>
        <v>0</v>
      </c>
      <c r="H52" s="110">
        <f>IF(Produção!H52&gt;0,Produção!H52,H110)</f>
        <v>0</v>
      </c>
      <c r="I52" s="110">
        <f>IF(Produção!I52&gt;0,Produção!I52,I110)</f>
        <v>0</v>
      </c>
      <c r="J52" s="110">
        <f>IF(Produção!J52&gt;0,Produção!J52,J110)</f>
        <v>0</v>
      </c>
      <c r="K52" s="110">
        <f>IF(Produção!K52&gt;0,Produção!K52,K110)</f>
        <v>0</v>
      </c>
      <c r="L52" s="110">
        <f>IF(Produção!L52&gt;0,Produção!L52,L110)</f>
        <v>0</v>
      </c>
      <c r="M52" s="110">
        <f>IF(Produção!M52&gt;0,Produção!M52,M110)</f>
        <v>0</v>
      </c>
      <c r="N52" s="110">
        <f>IF(Produção!N52&gt;0,Produção!N52,N110)</f>
        <v>0</v>
      </c>
      <c r="O52" s="110">
        <f>IF(Produção!O52&gt;0,Produção!O52,O110)</f>
        <v>0</v>
      </c>
      <c r="P52" s="110">
        <f>IF(Produção!P52&gt;0,Produção!P52,P110)</f>
        <v>0</v>
      </c>
      <c r="Q52" s="110">
        <f>IF(Produção!Q52&gt;0,Produção!Q52,Q110)</f>
        <v>0</v>
      </c>
      <c r="R52" s="110">
        <f>IF(Produção!R52&gt;0,Produção!R52,R110)</f>
        <v>0</v>
      </c>
      <c r="S52" s="110">
        <f>IF(Produção!S52&gt;0,Produção!S52,S110)</f>
        <v>0</v>
      </c>
      <c r="T52" s="110">
        <f>IF(Produção!T52&gt;0,Produção!T52,T110)</f>
        <v>0</v>
      </c>
      <c r="U52" s="110">
        <f>IF(Produção!U52&gt;0,Produção!U52,U110)</f>
        <v>0</v>
      </c>
      <c r="V52" s="110">
        <f>IF(Produção!V52&gt;0,Produção!V52,V110)</f>
        <v>0</v>
      </c>
      <c r="W52" s="110">
        <f>IF(Produção!W52&gt;0,Produção!W52,W110)</f>
        <v>0</v>
      </c>
      <c r="X52" s="110">
        <f>IF(Produção!X52&gt;0,Produção!X52,X110)</f>
        <v>0</v>
      </c>
      <c r="Y52" s="110">
        <f>IF(Produção!Y52&gt;0,Produção!Y52,Y110)</f>
        <v>0</v>
      </c>
      <c r="Z52" s="110">
        <f>IF(Produção!Z52&gt;0,Produção!Z52,Z110)</f>
        <v>0</v>
      </c>
      <c r="AA52" s="110">
        <f>IF(Produção!AA52&gt;0,Produção!AA52,AA110)</f>
        <v>0</v>
      </c>
      <c r="AB52" s="110">
        <f>IF(Produção!AB52&gt;0,Produção!AB52,AB110)</f>
        <v>0</v>
      </c>
      <c r="AC52" s="110">
        <f>IF(Produção!AC52&gt;0,Produção!AC52,AC110)</f>
        <v>0</v>
      </c>
      <c r="AD52" s="110">
        <f>IF(Produção!AD52&gt;0,Produção!AD52,AD110)</f>
        <v>0</v>
      </c>
      <c r="AE52" s="110">
        <f>IF(Produção!AE52&gt;0,Produção!AE52,AE110)</f>
        <v>0</v>
      </c>
      <c r="AF52" s="110">
        <f>IF(Produção!AF52&gt;0,Produção!AF52,AF110)</f>
        <v>0</v>
      </c>
      <c r="AG52" s="110">
        <f>IF(Produção!AG52&gt;0,Produção!AG52,AG110)</f>
        <v>0</v>
      </c>
      <c r="AH52" s="110">
        <f>IF(Produção!AH52&gt;0,Produção!AH52,AH110)</f>
        <v>0</v>
      </c>
    </row>
    <row r="53" spans="1:34" outlineLevel="1" x14ac:dyDescent="0.15">
      <c r="A53" s="76">
        <v>51</v>
      </c>
      <c r="B53" s="35"/>
      <c r="C53" s="94" t="str">
        <f>IF(Produção!C53&gt;0,Produção!C53,C111)</f>
        <v/>
      </c>
      <c r="D53" s="110">
        <f>IF(Produção!D53&gt;0,Produção!D53,D111)</f>
        <v>0</v>
      </c>
      <c r="E53" s="110">
        <f>IF(Produção!E53&gt;0,Produção!E53,E111)</f>
        <v>0</v>
      </c>
      <c r="F53" s="110">
        <f>IF(Produção!F53&gt;0,Produção!F53,F111)</f>
        <v>0</v>
      </c>
      <c r="G53" s="110">
        <f>IF(Produção!G53&gt;0,Produção!G53,G111)</f>
        <v>0</v>
      </c>
      <c r="H53" s="110">
        <f>IF(Produção!H53&gt;0,Produção!H53,H111)</f>
        <v>0</v>
      </c>
      <c r="I53" s="110">
        <f>IF(Produção!I53&gt;0,Produção!I53,I111)</f>
        <v>0</v>
      </c>
      <c r="J53" s="110">
        <f>IF(Produção!J53&gt;0,Produção!J53,J111)</f>
        <v>0</v>
      </c>
      <c r="K53" s="110">
        <f>IF(Produção!K53&gt;0,Produção!K53,K111)</f>
        <v>0</v>
      </c>
      <c r="L53" s="110">
        <f>IF(Produção!L53&gt;0,Produção!L53,L111)</f>
        <v>0</v>
      </c>
      <c r="M53" s="110">
        <f>IF(Produção!M53&gt;0,Produção!M53,M111)</f>
        <v>0</v>
      </c>
      <c r="N53" s="110">
        <f>IF(Produção!N53&gt;0,Produção!N53,N111)</f>
        <v>0</v>
      </c>
      <c r="O53" s="110">
        <f>IF(Produção!O53&gt;0,Produção!O53,O111)</f>
        <v>0</v>
      </c>
      <c r="P53" s="110">
        <f>IF(Produção!P53&gt;0,Produção!P53,P111)</f>
        <v>0</v>
      </c>
      <c r="Q53" s="110">
        <f>IF(Produção!Q53&gt;0,Produção!Q53,Q111)</f>
        <v>0</v>
      </c>
      <c r="R53" s="110">
        <f>IF(Produção!R53&gt;0,Produção!R53,R111)</f>
        <v>0</v>
      </c>
      <c r="S53" s="110">
        <f>IF(Produção!S53&gt;0,Produção!S53,S111)</f>
        <v>0</v>
      </c>
      <c r="T53" s="110">
        <f>IF(Produção!T53&gt;0,Produção!T53,T111)</f>
        <v>0</v>
      </c>
      <c r="U53" s="110">
        <f>IF(Produção!U53&gt;0,Produção!U53,U111)</f>
        <v>0</v>
      </c>
      <c r="V53" s="110">
        <f>IF(Produção!V53&gt;0,Produção!V53,V111)</f>
        <v>0</v>
      </c>
      <c r="W53" s="110">
        <f>IF(Produção!W53&gt;0,Produção!W53,W111)</f>
        <v>0</v>
      </c>
      <c r="X53" s="110">
        <f>IF(Produção!X53&gt;0,Produção!X53,X111)</f>
        <v>0</v>
      </c>
      <c r="Y53" s="110">
        <f>IF(Produção!Y53&gt;0,Produção!Y53,Y111)</f>
        <v>0</v>
      </c>
      <c r="Z53" s="110">
        <f>IF(Produção!Z53&gt;0,Produção!Z53,Z111)</f>
        <v>0</v>
      </c>
      <c r="AA53" s="110">
        <f>IF(Produção!AA53&gt;0,Produção!AA53,AA111)</f>
        <v>0</v>
      </c>
      <c r="AB53" s="110">
        <f>IF(Produção!AB53&gt;0,Produção!AB53,AB111)</f>
        <v>0</v>
      </c>
      <c r="AC53" s="110">
        <f>IF(Produção!AC53&gt;0,Produção!AC53,AC111)</f>
        <v>0</v>
      </c>
      <c r="AD53" s="110">
        <f>IF(Produção!AD53&gt;0,Produção!AD53,AD111)</f>
        <v>0</v>
      </c>
      <c r="AE53" s="110">
        <f>IF(Produção!AE53&gt;0,Produção!AE53,AE111)</f>
        <v>0</v>
      </c>
      <c r="AF53" s="110">
        <f>IF(Produção!AF53&gt;0,Produção!AF53,AF111)</f>
        <v>0</v>
      </c>
      <c r="AG53" s="110">
        <f>IF(Produção!AG53&gt;0,Produção!AG53,AG111)</f>
        <v>0</v>
      </c>
      <c r="AH53" s="110">
        <f>IF(Produção!AH53&gt;0,Produção!AH53,AH111)</f>
        <v>0</v>
      </c>
    </row>
    <row r="54" spans="1:34" outlineLevel="1" x14ac:dyDescent="0.15">
      <c r="A54" s="76">
        <v>52</v>
      </c>
      <c r="B54" s="35"/>
      <c r="C54" s="94" t="str">
        <f>IF(Produção!C54&gt;0,Produção!C54,C112)</f>
        <v/>
      </c>
      <c r="D54" s="110">
        <f>IF(Produção!D54&gt;0,Produção!D54,D112)</f>
        <v>0</v>
      </c>
      <c r="E54" s="110">
        <f>IF(Produção!E54&gt;0,Produção!E54,E112)</f>
        <v>0</v>
      </c>
      <c r="F54" s="110">
        <f>IF(Produção!F54&gt;0,Produção!F54,F112)</f>
        <v>0</v>
      </c>
      <c r="G54" s="110">
        <f>IF(Produção!G54&gt;0,Produção!G54,G112)</f>
        <v>0</v>
      </c>
      <c r="H54" s="110">
        <f>IF(Produção!H54&gt;0,Produção!H54,H112)</f>
        <v>0</v>
      </c>
      <c r="I54" s="110">
        <f>IF(Produção!I54&gt;0,Produção!I54,I112)</f>
        <v>0</v>
      </c>
      <c r="J54" s="110">
        <f>IF(Produção!J54&gt;0,Produção!J54,J112)</f>
        <v>0</v>
      </c>
      <c r="K54" s="110">
        <f>IF(Produção!K54&gt;0,Produção!K54,K112)</f>
        <v>0</v>
      </c>
      <c r="L54" s="110">
        <f>IF(Produção!L54&gt;0,Produção!L54,L112)</f>
        <v>0</v>
      </c>
      <c r="M54" s="110">
        <f>IF(Produção!M54&gt;0,Produção!M54,M112)</f>
        <v>0</v>
      </c>
      <c r="N54" s="110">
        <f>IF(Produção!N54&gt;0,Produção!N54,N112)</f>
        <v>0</v>
      </c>
      <c r="O54" s="110">
        <f>IF(Produção!O54&gt;0,Produção!O54,O112)</f>
        <v>0</v>
      </c>
      <c r="P54" s="110">
        <f>IF(Produção!P54&gt;0,Produção!P54,P112)</f>
        <v>0</v>
      </c>
      <c r="Q54" s="110">
        <f>IF(Produção!Q54&gt;0,Produção!Q54,Q112)</f>
        <v>0</v>
      </c>
      <c r="R54" s="110">
        <f>IF(Produção!R54&gt;0,Produção!R54,R112)</f>
        <v>0</v>
      </c>
      <c r="S54" s="110">
        <f>IF(Produção!S54&gt;0,Produção!S54,S112)</f>
        <v>0</v>
      </c>
      <c r="T54" s="110">
        <f>IF(Produção!T54&gt;0,Produção!T54,T112)</f>
        <v>0</v>
      </c>
      <c r="U54" s="110">
        <f>IF(Produção!U54&gt;0,Produção!U54,U112)</f>
        <v>0</v>
      </c>
      <c r="V54" s="110">
        <f>IF(Produção!V54&gt;0,Produção!V54,V112)</f>
        <v>0</v>
      </c>
      <c r="W54" s="110">
        <f>IF(Produção!W54&gt;0,Produção!W54,W112)</f>
        <v>0</v>
      </c>
      <c r="X54" s="110">
        <f>IF(Produção!X54&gt;0,Produção!X54,X112)</f>
        <v>0</v>
      </c>
      <c r="Y54" s="110">
        <f>IF(Produção!Y54&gt;0,Produção!Y54,Y112)</f>
        <v>0</v>
      </c>
      <c r="Z54" s="110">
        <f>IF(Produção!Z54&gt;0,Produção!Z54,Z112)</f>
        <v>0</v>
      </c>
      <c r="AA54" s="110">
        <f>IF(Produção!AA54&gt;0,Produção!AA54,AA112)</f>
        <v>0</v>
      </c>
      <c r="AB54" s="110">
        <f>IF(Produção!AB54&gt;0,Produção!AB54,AB112)</f>
        <v>0</v>
      </c>
      <c r="AC54" s="110">
        <f>IF(Produção!AC54&gt;0,Produção!AC54,AC112)</f>
        <v>0</v>
      </c>
      <c r="AD54" s="110">
        <f>IF(Produção!AD54&gt;0,Produção!AD54,AD112)</f>
        <v>0</v>
      </c>
      <c r="AE54" s="110">
        <f>IF(Produção!AE54&gt;0,Produção!AE54,AE112)</f>
        <v>0</v>
      </c>
      <c r="AF54" s="110">
        <f>IF(Produção!AF54&gt;0,Produção!AF54,AF112)</f>
        <v>0</v>
      </c>
      <c r="AG54" s="110">
        <f>IF(Produção!AG54&gt;0,Produção!AG54,AG112)</f>
        <v>0</v>
      </c>
      <c r="AH54" s="110">
        <f>IF(Produção!AH54&gt;0,Produção!AH54,AH112)</f>
        <v>0</v>
      </c>
    </row>
    <row r="55" spans="1:34" outlineLevel="1" x14ac:dyDescent="0.15">
      <c r="A55" s="76">
        <v>53</v>
      </c>
      <c r="B55" s="35"/>
      <c r="C55" s="94" t="str">
        <f>IF(Produção!C55&gt;0,Produção!C55,C113)</f>
        <v/>
      </c>
      <c r="D55" s="110">
        <f>IF(Produção!D55&gt;0,Produção!D55,D113)</f>
        <v>0</v>
      </c>
      <c r="E55" s="110">
        <f>IF(Produção!E55&gt;0,Produção!E55,E113)</f>
        <v>0</v>
      </c>
      <c r="F55" s="110">
        <f>IF(Produção!F55&gt;0,Produção!F55,F113)</f>
        <v>0</v>
      </c>
      <c r="G55" s="110">
        <f>IF(Produção!G55&gt;0,Produção!G55,G113)</f>
        <v>0</v>
      </c>
      <c r="H55" s="110">
        <f>IF(Produção!H55&gt;0,Produção!H55,H113)</f>
        <v>0</v>
      </c>
      <c r="I55" s="110">
        <f>IF(Produção!I55&gt;0,Produção!I55,I113)</f>
        <v>0</v>
      </c>
      <c r="J55" s="110">
        <f>IF(Produção!J55&gt;0,Produção!J55,J113)</f>
        <v>0</v>
      </c>
      <c r="K55" s="110">
        <f>IF(Produção!K55&gt;0,Produção!K55,K113)</f>
        <v>0</v>
      </c>
      <c r="L55" s="110">
        <f>IF(Produção!L55&gt;0,Produção!L55,L113)</f>
        <v>0</v>
      </c>
      <c r="M55" s="110">
        <f>IF(Produção!M55&gt;0,Produção!M55,M113)</f>
        <v>0</v>
      </c>
      <c r="N55" s="110">
        <f>IF(Produção!N55&gt;0,Produção!N55,N113)</f>
        <v>0</v>
      </c>
      <c r="O55" s="110">
        <f>IF(Produção!O55&gt;0,Produção!O55,O113)</f>
        <v>0</v>
      </c>
      <c r="P55" s="110">
        <f>IF(Produção!P55&gt;0,Produção!P55,P113)</f>
        <v>0</v>
      </c>
      <c r="Q55" s="110">
        <f>IF(Produção!Q55&gt;0,Produção!Q55,Q113)</f>
        <v>0</v>
      </c>
      <c r="R55" s="110">
        <f>IF(Produção!R55&gt;0,Produção!R55,R113)</f>
        <v>0</v>
      </c>
      <c r="S55" s="110">
        <f>IF(Produção!S55&gt;0,Produção!S55,S113)</f>
        <v>0</v>
      </c>
      <c r="T55" s="110">
        <f>IF(Produção!T55&gt;0,Produção!T55,T113)</f>
        <v>0</v>
      </c>
      <c r="U55" s="110">
        <f>IF(Produção!U55&gt;0,Produção!U55,U113)</f>
        <v>0</v>
      </c>
      <c r="V55" s="110">
        <f>IF(Produção!V55&gt;0,Produção!V55,V113)</f>
        <v>0</v>
      </c>
      <c r="W55" s="110">
        <f>IF(Produção!W55&gt;0,Produção!W55,W113)</f>
        <v>0</v>
      </c>
      <c r="X55" s="110">
        <f>IF(Produção!X55&gt;0,Produção!X55,X113)</f>
        <v>0</v>
      </c>
      <c r="Y55" s="110">
        <f>IF(Produção!Y55&gt;0,Produção!Y55,Y113)</f>
        <v>0</v>
      </c>
      <c r="Z55" s="110">
        <f>IF(Produção!Z55&gt;0,Produção!Z55,Z113)</f>
        <v>0</v>
      </c>
      <c r="AA55" s="110">
        <f>IF(Produção!AA55&gt;0,Produção!AA55,AA113)</f>
        <v>0</v>
      </c>
      <c r="AB55" s="110">
        <f>IF(Produção!AB55&gt;0,Produção!AB55,AB113)</f>
        <v>0</v>
      </c>
      <c r="AC55" s="110">
        <f>IF(Produção!AC55&gt;0,Produção!AC55,AC113)</f>
        <v>0</v>
      </c>
      <c r="AD55" s="110">
        <f>IF(Produção!AD55&gt;0,Produção!AD55,AD113)</f>
        <v>0</v>
      </c>
      <c r="AE55" s="110">
        <f>IF(Produção!AE55&gt;0,Produção!AE55,AE113)</f>
        <v>0</v>
      </c>
      <c r="AF55" s="110">
        <f>IF(Produção!AF55&gt;0,Produção!AF55,AF113)</f>
        <v>0</v>
      </c>
      <c r="AG55" s="110">
        <f>IF(Produção!AG55&gt;0,Produção!AG55,AG113)</f>
        <v>0</v>
      </c>
      <c r="AH55" s="110">
        <f>IF(Produção!AH55&gt;0,Produção!AH55,AH113)</f>
        <v>0</v>
      </c>
    </row>
    <row r="56" spans="1:34" outlineLevel="1" x14ac:dyDescent="0.15">
      <c r="A56" s="76">
        <v>54</v>
      </c>
      <c r="B56" s="35"/>
      <c r="C56" s="94" t="str">
        <f>IF(Produção!C56&gt;0,Produção!C56,C114)</f>
        <v/>
      </c>
      <c r="D56" s="110">
        <f>IF(Produção!D56&gt;0,Produção!D56,D114)</f>
        <v>0</v>
      </c>
      <c r="E56" s="110">
        <f>IF(Produção!E56&gt;0,Produção!E56,E114)</f>
        <v>0</v>
      </c>
      <c r="F56" s="110">
        <f>IF(Produção!F56&gt;0,Produção!F56,F114)</f>
        <v>0</v>
      </c>
      <c r="G56" s="110">
        <f>IF(Produção!G56&gt;0,Produção!G56,G114)</f>
        <v>0</v>
      </c>
      <c r="H56" s="110">
        <f>IF(Produção!H56&gt;0,Produção!H56,H114)</f>
        <v>0</v>
      </c>
      <c r="I56" s="110">
        <f>IF(Produção!I56&gt;0,Produção!I56,I114)</f>
        <v>0</v>
      </c>
      <c r="J56" s="110">
        <f>IF(Produção!J56&gt;0,Produção!J56,J114)</f>
        <v>0</v>
      </c>
      <c r="K56" s="110">
        <f>IF(Produção!K56&gt;0,Produção!K56,K114)</f>
        <v>0</v>
      </c>
      <c r="L56" s="110">
        <f>IF(Produção!L56&gt;0,Produção!L56,L114)</f>
        <v>0</v>
      </c>
      <c r="M56" s="110">
        <f>IF(Produção!M56&gt;0,Produção!M56,M114)</f>
        <v>0</v>
      </c>
      <c r="N56" s="110">
        <f>IF(Produção!N56&gt;0,Produção!N56,N114)</f>
        <v>0</v>
      </c>
      <c r="O56" s="110">
        <f>IF(Produção!O56&gt;0,Produção!O56,O114)</f>
        <v>0</v>
      </c>
      <c r="P56" s="110">
        <f>IF(Produção!P56&gt;0,Produção!P56,P114)</f>
        <v>0</v>
      </c>
      <c r="Q56" s="110">
        <f>IF(Produção!Q56&gt;0,Produção!Q56,Q114)</f>
        <v>0</v>
      </c>
      <c r="R56" s="110">
        <f>IF(Produção!R56&gt;0,Produção!R56,R114)</f>
        <v>0</v>
      </c>
      <c r="S56" s="110">
        <f>IF(Produção!S56&gt;0,Produção!S56,S114)</f>
        <v>0</v>
      </c>
      <c r="T56" s="110">
        <f>IF(Produção!T56&gt;0,Produção!T56,T114)</f>
        <v>0</v>
      </c>
      <c r="U56" s="110">
        <f>IF(Produção!U56&gt;0,Produção!U56,U114)</f>
        <v>0</v>
      </c>
      <c r="V56" s="110">
        <f>IF(Produção!V56&gt;0,Produção!V56,V114)</f>
        <v>0</v>
      </c>
      <c r="W56" s="110">
        <f>IF(Produção!W56&gt;0,Produção!W56,W114)</f>
        <v>0</v>
      </c>
      <c r="X56" s="110">
        <f>IF(Produção!X56&gt;0,Produção!X56,X114)</f>
        <v>0</v>
      </c>
      <c r="Y56" s="110">
        <f>IF(Produção!Y56&gt;0,Produção!Y56,Y114)</f>
        <v>0</v>
      </c>
      <c r="Z56" s="110">
        <f>IF(Produção!Z56&gt;0,Produção!Z56,Z114)</f>
        <v>0</v>
      </c>
      <c r="AA56" s="110">
        <f>IF(Produção!AA56&gt;0,Produção!AA56,AA114)</f>
        <v>0</v>
      </c>
      <c r="AB56" s="110">
        <f>IF(Produção!AB56&gt;0,Produção!AB56,AB114)</f>
        <v>0</v>
      </c>
      <c r="AC56" s="110">
        <f>IF(Produção!AC56&gt;0,Produção!AC56,AC114)</f>
        <v>0</v>
      </c>
      <c r="AD56" s="110">
        <f>IF(Produção!AD56&gt;0,Produção!AD56,AD114)</f>
        <v>0</v>
      </c>
      <c r="AE56" s="110">
        <f>IF(Produção!AE56&gt;0,Produção!AE56,AE114)</f>
        <v>0</v>
      </c>
      <c r="AF56" s="110">
        <f>IF(Produção!AF56&gt;0,Produção!AF56,AF114)</f>
        <v>0</v>
      </c>
      <c r="AG56" s="110">
        <f>IF(Produção!AG56&gt;0,Produção!AG56,AG114)</f>
        <v>0</v>
      </c>
      <c r="AH56" s="110">
        <f>IF(Produção!AH56&gt;0,Produção!AH56,AH114)</f>
        <v>0</v>
      </c>
    </row>
    <row r="57" spans="1:34" x14ac:dyDescent="0.15">
      <c r="A57" s="78" t="s">
        <v>110</v>
      </c>
      <c r="B57" s="35"/>
      <c r="C57" s="53"/>
      <c r="D57" s="110"/>
      <c r="E57" s="110"/>
      <c r="F57" s="110"/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</row>
    <row r="58" spans="1:34" x14ac:dyDescent="0.15">
      <c r="A58" s="78"/>
      <c r="B58" s="54"/>
      <c r="C58" s="53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</row>
    <row r="59" spans="1:34" s="75" customFormat="1" x14ac:dyDescent="0.15">
      <c r="A59" s="78"/>
      <c r="B59" s="35"/>
      <c r="C59" s="79"/>
      <c r="D59" s="75" t="str">
        <f>OvoTotal!J1</f>
        <v>AA</v>
      </c>
      <c r="E59" s="75" t="str">
        <f>OvoTotal!K1</f>
        <v>BB</v>
      </c>
      <c r="F59" s="75" t="str">
        <f>OvoTotal!L1</f>
        <v>CC</v>
      </c>
      <c r="G59" s="75" t="str">
        <f>OvoTotal!M1</f>
        <v>DD</v>
      </c>
      <c r="H59" s="75" t="str">
        <f>OvoTotal!N1</f>
        <v>EE</v>
      </c>
      <c r="I59" s="75" t="str">
        <f>OvoTotal!O1</f>
        <v>FF</v>
      </c>
      <c r="J59" s="75" t="str">
        <f>OvoTotal!P1</f>
        <v>GG</v>
      </c>
      <c r="K59" s="75" t="str">
        <f>OvoTotal!Q1</f>
        <v>HH</v>
      </c>
      <c r="L59" s="75" t="str">
        <f>OvoTotal!R1</f>
        <v>II</v>
      </c>
      <c r="M59" s="75" t="str">
        <f>OvoTotal!S1</f>
        <v>JJ</v>
      </c>
      <c r="N59" s="75" t="str">
        <f>OvoTotal!T1</f>
        <v>KK</v>
      </c>
      <c r="O59" s="75" t="str">
        <f>OvoTotal!U1</f>
        <v>LL</v>
      </c>
      <c r="P59" s="75" t="str">
        <f>OvoTotal!V1</f>
        <v>MM</v>
      </c>
      <c r="Q59" s="75" t="str">
        <f>OvoTotal!W1</f>
        <v>NN</v>
      </c>
      <c r="R59" s="75" t="str">
        <f>OvoTotal!X1</f>
        <v>OO</v>
      </c>
      <c r="S59" s="75" t="str">
        <f>OvoTotal!Y1</f>
        <v>PP</v>
      </c>
      <c r="T59" s="75" t="str">
        <f>OvoTotal!Z1</f>
        <v>QQ</v>
      </c>
      <c r="U59" s="75" t="str">
        <f>OvoTotal!AA1</f>
        <v>RR</v>
      </c>
      <c r="V59" s="75" t="str">
        <f>OvoTotal!AB1</f>
        <v>SS</v>
      </c>
      <c r="W59" s="75" t="str">
        <f>OvoTotal!AC1</f>
        <v>TT</v>
      </c>
      <c r="X59" s="75" t="str">
        <f>OvoTotal!AD1</f>
        <v>UU</v>
      </c>
      <c r="Y59" s="75" t="str">
        <f>OvoTotal!AE1</f>
        <v>VV</v>
      </c>
      <c r="Z59" s="75" t="str">
        <f>OvoTotal!AF1</f>
        <v>XX</v>
      </c>
      <c r="AA59" s="75" t="str">
        <f>OvoTotal!AG1</f>
        <v>YY</v>
      </c>
      <c r="AB59" s="75" t="str">
        <f>OvoTotal!AH1</f>
        <v>ZZ</v>
      </c>
      <c r="AC59" s="75" t="str">
        <f>OvoTotal!AI1</f>
        <v>WW</v>
      </c>
      <c r="AD59" s="75" t="str">
        <f>OvoTotal!AJ1</f>
        <v>AAA</v>
      </c>
      <c r="AE59" s="75" t="str">
        <f>OvoTotal!AK1</f>
        <v>BBB</v>
      </c>
      <c r="AF59" s="75" t="str">
        <f>OvoTotal!AL1</f>
        <v>CCC</v>
      </c>
      <c r="AG59" s="75" t="str">
        <f>OvoTotal!AM1</f>
        <v>DDD</v>
      </c>
      <c r="AH59" s="75" t="str">
        <f>OvoTotal!AN1</f>
        <v>EEE</v>
      </c>
    </row>
    <row r="60" spans="1:34" s="106" customFormat="1" ht="75" x14ac:dyDescent="0.15">
      <c r="A60" s="107"/>
      <c r="B60" s="108"/>
      <c r="C60" s="109"/>
      <c r="D60" s="105" t="str">
        <f>OvoTotal!J2</f>
        <v>SJ F1 A 221 R</v>
      </c>
      <c r="E60" s="105" t="str">
        <f>OvoTotal!K2</f>
        <v>SJ F1 B 321 R</v>
      </c>
      <c r="F60" s="105" t="str">
        <f>OvoTotal!L2</f>
        <v>SJ F1 A 222 R</v>
      </c>
      <c r="G60" s="105" t="str">
        <f>OvoTotal!M2</f>
        <v>SJ F1 B 322 R</v>
      </c>
      <c r="H60" s="105" t="str">
        <f>OvoTotal!N2</f>
        <v>SJ F2 A 421 R</v>
      </c>
      <c r="I60" s="105" t="str">
        <f>OvoTotal!O2</f>
        <v>SJ F2 B 521 R</v>
      </c>
      <c r="J60" s="105" t="str">
        <f>OvoTotal!P2</f>
        <v>SJ F2 A 422 R</v>
      </c>
      <c r="K60" s="105" t="str">
        <f>OvoTotal!Q2</f>
        <v>SJ F2 B 522 R</v>
      </c>
      <c r="L60" s="105" t="str">
        <f>OvoTotal!R2</f>
        <v>SJ F3 820 R</v>
      </c>
      <c r="M60" s="105" t="str">
        <f>OvoTotal!S2</f>
        <v>AAA 1 001</v>
      </c>
      <c r="N60" s="105" t="str">
        <f>OvoTotal!T2</f>
        <v>SJ F3 821 R</v>
      </c>
      <c r="O60" s="105" t="str">
        <f>OvoTotal!U2</f>
        <v>AAA 1 001</v>
      </c>
      <c r="P60" s="105" t="str">
        <f>OvoTotal!V2</f>
        <v>AAA 1 001</v>
      </c>
      <c r="Q60" s="105" t="str">
        <f>OvoTotal!W2</f>
        <v>AAA 1 001</v>
      </c>
      <c r="R60" s="105" t="str">
        <f>OvoTotal!X2</f>
        <v>AAA 1 001</v>
      </c>
      <c r="S60" s="105" t="str">
        <f>OvoTotal!Y2</f>
        <v>AAA 1 001</v>
      </c>
      <c r="T60" s="105" t="str">
        <f>OvoTotal!Z2</f>
        <v>AAA 1 001</v>
      </c>
      <c r="U60" s="105" t="str">
        <f>OvoTotal!AA2</f>
        <v>AAA 1 001</v>
      </c>
      <c r="V60" s="105" t="str">
        <f>OvoTotal!AB2</f>
        <v>AAA 1 001</v>
      </c>
      <c r="W60" s="105" t="str">
        <f>OvoTotal!AC2</f>
        <v>AAA 1 001</v>
      </c>
      <c r="X60" s="105" t="str">
        <f>OvoTotal!AD2</f>
        <v>AAA 1 001</v>
      </c>
      <c r="Y60" s="105" t="str">
        <f>OvoTotal!AE2</f>
        <v>AAA 1 001</v>
      </c>
      <c r="Z60" s="105" t="str">
        <f>OvoTotal!AF2</f>
        <v>AAA 1 001</v>
      </c>
      <c r="AA60" s="105" t="str">
        <f>OvoTotal!AG2</f>
        <v>AAA 1 001</v>
      </c>
      <c r="AB60" s="105" t="str">
        <f>OvoTotal!AH2</f>
        <v>AAA 1 001</v>
      </c>
      <c r="AC60" s="105" t="str">
        <f>OvoTotal!AI2</f>
        <v>AAA 1 001</v>
      </c>
      <c r="AD60" s="105" t="str">
        <f>OvoTotal!AJ2</f>
        <v>AAA 1 001</v>
      </c>
      <c r="AE60" s="105" t="str">
        <f>OvoTotal!AK2</f>
        <v>AAA 1 001</v>
      </c>
      <c r="AF60" s="105" t="str">
        <f>OvoTotal!AL2</f>
        <v>AAA 1 001</v>
      </c>
      <c r="AG60" s="105" t="str">
        <f>OvoTotal!AM2</f>
        <v>AAA 1 001</v>
      </c>
      <c r="AH60" s="105" t="str">
        <f>OvoTotal!AN2</f>
        <v>AAA 1 001</v>
      </c>
    </row>
    <row r="61" spans="1:34" outlineLevel="1" x14ac:dyDescent="0.15">
      <c r="A61" s="76">
        <v>1</v>
      </c>
      <c r="B61" s="80"/>
      <c r="C61" s="94">
        <f>IFERROR(AVERAGEIFS(Produção!$C$60:$C$480,Produção!$A$60:$A$480,"&lt;="&amp;EOMONTH(Produção!$A$60+360,0),Produção!$B$60:$B$480,Produção!$B3),"")</f>
        <v>0.1535</v>
      </c>
      <c r="D61" s="110">
        <f>SUMIFS(Produção!$D$60:$D$480,Produção!$A$60:$A$480,"&lt;="&amp;EOMONTH(Produção!$A$60+360,0),Produção!$B$60:$B$480,Produção!$B3)</f>
        <v>122928</v>
      </c>
      <c r="E61" s="110">
        <f>SUMIFS(Produção!$E$60:$E$480,Produção!$A$60:$A$480,"&lt;="&amp;EOMONTH(Produção!$A$60+360,0),Produção!$B$60:$B$480,Produção!$B3)</f>
        <v>133824</v>
      </c>
      <c r="F61" s="110">
        <f>SUMIFS(Produção!$F$60:$F$480,Produção!$A$60:$A$480,"&lt;="&amp;EOMONTH(Produção!$A$60+360,0),Produção!$B$60:$B$480,Produção!$B3)</f>
        <v>0</v>
      </c>
      <c r="G61" s="110">
        <f>SUMIFS(Produção!$G$60:$G$480,Produção!$A$60:$A$480,"&lt;="&amp;EOMONTH(Produção!$A$60+360,0),Produção!$B$60:$B$480,Produção!$B3)</f>
        <v>0</v>
      </c>
      <c r="H61" s="110">
        <f>SUMIFS(Produção!$H$60:$H$480,Produção!$A$60:$A$480,"&lt;="&amp;EOMONTH(Produção!$A$60+360,0),Produção!$B$60:$B$480,Produção!$B3)</f>
        <v>60120</v>
      </c>
      <c r="I61" s="110">
        <f>SUMIFS(Produção!$I$60:$I$480,Produção!$A$60:$A$480,"&lt;="&amp;EOMONTH(Produção!$A$60+360,0),Produção!$B$60:$B$480,Produção!$B3)</f>
        <v>34944</v>
      </c>
      <c r="J61" s="110">
        <f>SUMIFS(Produção!$J$60:$J$480,Produção!$A$60:$A$480,"&lt;="&amp;EOMONTH(Produção!$A$60+360,0),Produção!$B$60:$B$480,Produção!$B3)</f>
        <v>0</v>
      </c>
      <c r="K61" s="110">
        <f>SUMIFS(Produção!$K$60:$K$480,Produção!$A$60:$A$480,"&lt;="&amp;EOMONTH(Produção!$A$60+360,0),Produção!$B$60:$B$480,Produção!$B3)</f>
        <v>0</v>
      </c>
      <c r="L61" s="110">
        <f>SUMIFS(Produção!$L$60:$L$480,Produção!$A$60:$A$480,"&lt;="&amp;EOMONTH(Produção!$A$60+360,0),Produção!$B$60:$B$480,Produção!$B3)</f>
        <v>59628</v>
      </c>
      <c r="M61" s="110">
        <f>SUMIFS(Produção!$M$60:$M$480,Produção!$A$60:$A$480,"&lt;="&amp;EOMONTH(Produção!$A$60+360,0),Produção!$B$60:$B$480,Produção!$B3)</f>
        <v>0</v>
      </c>
      <c r="N61" s="110">
        <f>SUMIFS(Produção!$N$60:$N$480,Produção!$A$60:$A$480,"&lt;="&amp;EOMONTH(Produção!$A$60+360,0),Produção!$B$60:$B$480,Produção!$B3)</f>
        <v>0</v>
      </c>
      <c r="O61" s="110">
        <f>SUMIFS(Produção!$O$60:$O$480,Produção!$A$60:$A$480,"&lt;="&amp;EOMONTH(Produção!$A$60+360,0),Produção!$B$60:$B$480,Produção!$B3)</f>
        <v>0</v>
      </c>
      <c r="P61" s="110">
        <f>SUMIFS(Produção!$P$60:$P$480,Produção!$A$60:$A$480,"&lt;="&amp;EOMONTH(Produção!$A$60+360,0),Produção!$B$60:$B$480,Produção!$B3)</f>
        <v>0</v>
      </c>
      <c r="Q61" s="110">
        <f>SUMIFS(Produção!$Q$60:$Q$480,Produção!$A$60:$A$480,"&lt;="&amp;EOMONTH(Produção!$A$60+360,0),Produção!$B$60:$B$480,Produção!$B3)</f>
        <v>0</v>
      </c>
      <c r="R61" s="110">
        <f>SUMIFS(Produção!$R$60:$R$480,Produção!$A$60:$A$480,"&lt;="&amp;EOMONTH(Produção!$A$60+360,0),Produção!$B$60:$B$480,Produção!$B3)</f>
        <v>0</v>
      </c>
      <c r="S61" s="110">
        <f>SUMIFS(Produção!$S$60:$S$480,Produção!$A$60:$A$480,"&lt;="&amp;EOMONTH(Produção!$A$60+360,0),Produção!$B$60:$B$480,Produção!$B3)</f>
        <v>0</v>
      </c>
      <c r="T61" s="110">
        <f>SUMIFS(Produção!$T$60:$T$480,Produção!$A$60:$A$480,"&lt;="&amp;EOMONTH(Produção!$A$60+360,0),Produção!$B$60:$B$480,Produção!$B3)</f>
        <v>0</v>
      </c>
      <c r="U61" s="110">
        <f>SUMIFS(Produção!$U$60:$U$480,Produção!$A$60:$A$480,"&lt;="&amp;EOMONTH(Produção!$A$60+360,0),Produção!$B$60:$B$480,Produção!$B3)</f>
        <v>0</v>
      </c>
      <c r="V61" s="110">
        <f>SUMIFS(Produção!$V$60:$V$480,Produção!$A$60:$A$480,"&lt;="&amp;EOMONTH(Produção!$A$60+360,0),Produção!$B$60:$B$480,Produção!$B3)</f>
        <v>0</v>
      </c>
      <c r="W61" s="110">
        <f>SUMIFS(Produção!$W$60:$W$480,Produção!$A$60:$A$480,"&lt;="&amp;EOMONTH(Produção!$A$60+360,0),Produção!$B$60:$B$480,Produção!$B3)</f>
        <v>0</v>
      </c>
      <c r="X61" s="110">
        <f>SUMIFS(Produção!$X$60:$X$480,Produção!$A$60:$A$480,"&lt;="&amp;EOMONTH(Produção!$A$60+360,0),Produção!$B$60:$B$480,Produção!$B3)</f>
        <v>0</v>
      </c>
      <c r="Y61" s="110">
        <f>SUMIFS(Produção!$Y$60:$Y$480,Produção!$A$60:$A$480,"&lt;="&amp;EOMONTH(Produção!$A$60+360,0),Produção!$B$60:$B$480,Produção!$B3)</f>
        <v>0</v>
      </c>
      <c r="Z61" s="110">
        <f>SUMIFS(Produção!$Z$60:$Z$480,Produção!$A$60:$A$480,"&lt;="&amp;EOMONTH(Produção!$A$60+360,0),Produção!$B$60:$B$480,Produção!$B3)</f>
        <v>0</v>
      </c>
      <c r="AA61" s="110">
        <f>SUMIFS(Produção!$AA$60:$AA$480,Produção!$A$60:$A$480,"&lt;="&amp;EOMONTH(Produção!$A$60+360,0),Produção!$B$60:$B$480,Produção!$B3)</f>
        <v>0</v>
      </c>
      <c r="AB61" s="110">
        <f>SUMIFS(Produção!$AB$60:$AB$480,Produção!$A$60:$A$480,"&lt;="&amp;EOMONTH(Produção!$A$60+360,0),Produção!$B$60:$B$480,Produção!$B3)</f>
        <v>0</v>
      </c>
      <c r="AC61" s="110">
        <f>SUMIFS(Produção!$AC$60:$AC$480,Produção!$A$60:$A$480,"&lt;="&amp;EOMONTH(Produção!$A$60+360,0),Produção!$B$60:$B$480,Produção!$B3)</f>
        <v>0</v>
      </c>
      <c r="AD61" s="110">
        <f>SUMIFS(Produção!$AD$60:$AD$480,Produção!$A$60:$A$480,"&lt;="&amp;EOMONTH(Produção!$A$60+360,0),Produção!$B$60:$B$480,Produção!$B3)</f>
        <v>0</v>
      </c>
      <c r="AE61" s="110">
        <f>SUMIFS(Produção!$AE$60:$AE$480,Produção!$A$60:$A$480,"&lt;="&amp;EOMONTH(Produção!$A$60+360,0),Produção!$B$60:$B$480,Produção!$B3)</f>
        <v>0</v>
      </c>
      <c r="AF61" s="110">
        <f>SUMIFS(Produção!$AF$60:$AF$480,Produção!$A$60:$A$480,"&lt;="&amp;EOMONTH(Produção!$A$60+360,0),Produção!$B$60:$B$480,Produção!$B3)</f>
        <v>0</v>
      </c>
      <c r="AG61" s="110">
        <f>SUMIFS(Produção!$AG$60:$AG$480,Produção!$A$60:$A$480,"&lt;="&amp;EOMONTH(Produção!$A$60+360,0),Produção!$B$60:$B$480,Produção!$B3)</f>
        <v>0</v>
      </c>
      <c r="AH61" s="110">
        <f>SUMIFS(Produção!$AH$60:$AH$480,Produção!$A$60:$A$480,"&lt;="&amp;EOMONTH(Produção!$A$60+360,0),Produção!$B$60:$B$480,Produção!$B3)</f>
        <v>0</v>
      </c>
    </row>
    <row r="62" spans="1:34" outlineLevel="1" x14ac:dyDescent="0.15">
      <c r="A62" s="76">
        <v>2</v>
      </c>
      <c r="B62" s="80"/>
      <c r="C62" s="94">
        <f>IFERROR(AVERAGEIFS(Produção!$C$60:$C$480,Produção!$A$60:$A$480,"&lt;="&amp;EOMONTH(Produção!$A$60+360,0),Produção!$B$60:$B$480,Produção!$B4),"")</f>
        <v>0.1535</v>
      </c>
      <c r="D62" s="110">
        <f>SUMIFS(Produção!$D$60:$D$480,Produção!$A$60:$A$480,"&lt;="&amp;EOMONTH(Produção!$A$60+360,0),Produção!$B$60:$B$480,Produção!$B4)</f>
        <v>253512</v>
      </c>
      <c r="E62" s="110">
        <f>SUMIFS(Produção!$E$60:$E$480,Produção!$A$60:$A$480,"&lt;="&amp;EOMONTH(Produção!$A$60+360,0),Produção!$B$60:$B$480,Produção!$B4)</f>
        <v>241368</v>
      </c>
      <c r="F62" s="110">
        <f>SUMIFS(Produção!$F$60:$F$480,Produção!$A$60:$A$480,"&lt;="&amp;EOMONTH(Produção!$A$60+360,0),Produção!$B$60:$B$480,Produção!$B4)</f>
        <v>0</v>
      </c>
      <c r="G62" s="110">
        <f>SUMIFS(Produção!$G$60:$G$480,Produção!$A$60:$A$480,"&lt;="&amp;EOMONTH(Produção!$A$60+360,0),Produção!$B$60:$B$480,Produção!$B4)</f>
        <v>0</v>
      </c>
      <c r="H62" s="110">
        <f>SUMIFS(Produção!$H$60:$H$480,Produção!$A$60:$A$480,"&lt;="&amp;EOMONTH(Produção!$A$60+360,0),Produção!$B$60:$B$480,Produção!$B4)</f>
        <v>253048</v>
      </c>
      <c r="I62" s="110">
        <f>SUMIFS(Produção!$I$60:$I$480,Produção!$A$60:$A$480,"&lt;="&amp;EOMONTH(Produção!$A$60+360,0),Produção!$B$60:$B$480,Produção!$B4)</f>
        <v>178872</v>
      </c>
      <c r="J62" s="110">
        <f>SUMIFS(Produção!$J$60:$J$480,Produção!$A$60:$A$480,"&lt;="&amp;EOMONTH(Produção!$A$60+360,0),Produção!$B$60:$B$480,Produção!$B4)</f>
        <v>0</v>
      </c>
      <c r="K62" s="110">
        <f>SUMIFS(Produção!$K$60:$K$480,Produção!$A$60:$A$480,"&lt;="&amp;EOMONTH(Produção!$A$60+360,0),Produção!$B$60:$B$480,Produção!$B4)</f>
        <v>0</v>
      </c>
      <c r="L62" s="110">
        <f>SUMIFS(Produção!$L$60:$L$480,Produção!$A$60:$A$480,"&lt;="&amp;EOMONTH(Produção!$A$60+360,0),Produção!$B$60:$B$480,Produção!$B4)</f>
        <v>116640</v>
      </c>
      <c r="M62" s="110">
        <f>SUMIFS(Produção!$M$60:$M$480,Produção!$A$60:$A$480,"&lt;="&amp;EOMONTH(Produção!$A$60+360,0),Produção!$B$60:$B$480,Produção!$B4)</f>
        <v>0</v>
      </c>
      <c r="N62" s="110">
        <f>SUMIFS(Produção!$N$60:$N$480,Produção!$A$60:$A$480,"&lt;="&amp;EOMONTH(Produção!$A$60+360,0),Produção!$B$60:$B$480,Produção!$B4)</f>
        <v>0</v>
      </c>
      <c r="O62" s="110">
        <f>SUMIFS(Produção!$O$60:$O$480,Produção!$A$60:$A$480,"&lt;="&amp;EOMONTH(Produção!$A$60+360,0),Produção!$B$60:$B$480,Produção!$B4)</f>
        <v>0</v>
      </c>
      <c r="P62" s="110">
        <f>SUMIFS(Produção!$P$60:$P$480,Produção!$A$60:$A$480,"&lt;="&amp;EOMONTH(Produção!$A$60+360,0),Produção!$B$60:$B$480,Produção!$B4)</f>
        <v>0</v>
      </c>
      <c r="Q62" s="110">
        <f>SUMIFS(Produção!$Q$60:$Q$480,Produção!$A$60:$A$480,"&lt;="&amp;EOMONTH(Produção!$A$60+360,0),Produção!$B$60:$B$480,Produção!$B4)</f>
        <v>0</v>
      </c>
      <c r="R62" s="110">
        <f>SUMIFS(Produção!$R$60:$R$480,Produção!$A$60:$A$480,"&lt;="&amp;EOMONTH(Produção!$A$60+360,0),Produção!$B$60:$B$480,Produção!$B4)</f>
        <v>0</v>
      </c>
      <c r="S62" s="110">
        <f>SUMIFS(Produção!$S$60:$S$480,Produção!$A$60:$A$480,"&lt;="&amp;EOMONTH(Produção!$A$60+360,0),Produção!$B$60:$B$480,Produção!$B4)</f>
        <v>0</v>
      </c>
      <c r="T62" s="110">
        <f>SUMIFS(Produção!$T$60:$T$480,Produção!$A$60:$A$480,"&lt;="&amp;EOMONTH(Produção!$A$60+360,0),Produção!$B$60:$B$480,Produção!$B4)</f>
        <v>0</v>
      </c>
      <c r="U62" s="110">
        <f>SUMIFS(Produção!$U$60:$U$480,Produção!$A$60:$A$480,"&lt;="&amp;EOMONTH(Produção!$A$60+360,0),Produção!$B$60:$B$480,Produção!$B4)</f>
        <v>0</v>
      </c>
      <c r="V62" s="110">
        <f>SUMIFS(Produção!$V$60:$V$480,Produção!$A$60:$A$480,"&lt;="&amp;EOMONTH(Produção!$A$60+360,0),Produção!$B$60:$B$480,Produção!$B4)</f>
        <v>0</v>
      </c>
      <c r="W62" s="110">
        <f>SUMIFS(Produção!$W$60:$W$480,Produção!$A$60:$A$480,"&lt;="&amp;EOMONTH(Produção!$A$60+360,0),Produção!$B$60:$B$480,Produção!$B4)</f>
        <v>0</v>
      </c>
      <c r="X62" s="110">
        <f>SUMIFS(Produção!$X$60:$X$480,Produção!$A$60:$A$480,"&lt;="&amp;EOMONTH(Produção!$A$60+360,0),Produção!$B$60:$B$480,Produção!$B4)</f>
        <v>0</v>
      </c>
      <c r="Y62" s="110">
        <f>SUMIFS(Produção!$Y$60:$Y$480,Produção!$A$60:$A$480,"&lt;="&amp;EOMONTH(Produção!$A$60+360,0),Produção!$B$60:$B$480,Produção!$B4)</f>
        <v>0</v>
      </c>
      <c r="Z62" s="110">
        <f>SUMIFS(Produção!$Z$60:$Z$480,Produção!$A$60:$A$480,"&lt;="&amp;EOMONTH(Produção!$A$60+360,0),Produção!$B$60:$B$480,Produção!$B4)</f>
        <v>0</v>
      </c>
      <c r="AA62" s="110">
        <f>SUMIFS(Produção!$AA$60:$AA$480,Produção!$A$60:$A$480,"&lt;="&amp;EOMONTH(Produção!$A$60+360,0),Produção!$B$60:$B$480,Produção!$B4)</f>
        <v>0</v>
      </c>
      <c r="AB62" s="110">
        <f>SUMIFS(Produção!$AB$60:$AB$480,Produção!$A$60:$A$480,"&lt;="&amp;EOMONTH(Produção!$A$60+360,0),Produção!$B$60:$B$480,Produção!$B4)</f>
        <v>0</v>
      </c>
      <c r="AC62" s="110">
        <f>SUMIFS(Produção!$AC$60:$AC$480,Produção!$A$60:$A$480,"&lt;="&amp;EOMONTH(Produção!$A$60+360,0),Produção!$B$60:$B$480,Produção!$B4)</f>
        <v>0</v>
      </c>
      <c r="AD62" s="110">
        <f>SUMIFS(Produção!$AD$60:$AD$480,Produção!$A$60:$A$480,"&lt;="&amp;EOMONTH(Produção!$A$60+360,0),Produção!$B$60:$B$480,Produção!$B4)</f>
        <v>0</v>
      </c>
      <c r="AE62" s="110">
        <f>SUMIFS(Produção!$AE$60:$AE$480,Produção!$A$60:$A$480,"&lt;="&amp;EOMONTH(Produção!$A$60+360,0),Produção!$B$60:$B$480,Produção!$B4)</f>
        <v>0</v>
      </c>
      <c r="AF62" s="110">
        <f>SUMIFS(Produção!$AF$60:$AF$480,Produção!$A$60:$A$480,"&lt;="&amp;EOMONTH(Produção!$A$60+360,0),Produção!$B$60:$B$480,Produção!$B4)</f>
        <v>0</v>
      </c>
      <c r="AG62" s="110">
        <f>SUMIFS(Produção!$AG$60:$AG$480,Produção!$A$60:$A$480,"&lt;="&amp;EOMONTH(Produção!$A$60+360,0),Produção!$B$60:$B$480,Produção!$B4)</f>
        <v>0</v>
      </c>
      <c r="AH62" s="110">
        <f>SUMIFS(Produção!$AH$60:$AH$480,Produção!$A$60:$A$480,"&lt;="&amp;EOMONTH(Produção!$A$60+360,0),Produção!$B$60:$B$480,Produção!$B4)</f>
        <v>0</v>
      </c>
    </row>
    <row r="63" spans="1:34" outlineLevel="1" x14ac:dyDescent="0.15">
      <c r="A63" s="76">
        <v>3</v>
      </c>
      <c r="B63" s="80"/>
      <c r="C63" s="94">
        <f>IFERROR(AVERAGEIFS(Produção!$C$60:$C$480,Produção!$A$60:$A$480,"&lt;="&amp;EOMONTH(Produção!$A$60+360,0),Produção!$B$60:$B$480,Produção!$B5),"")</f>
        <v>0.1535</v>
      </c>
      <c r="D63" s="110">
        <f>SUMIFS(Produção!$D$60:$D$480,Produção!$A$60:$A$480,"&lt;="&amp;EOMONTH(Produção!$A$60+360,0),Produção!$B$60:$B$480,Produção!$B5)</f>
        <v>231168</v>
      </c>
      <c r="E63" s="110">
        <f>SUMIFS(Produção!$E$60:$E$480,Produção!$A$60:$A$480,"&lt;="&amp;EOMONTH(Produção!$A$60+360,0),Produção!$B$60:$B$480,Produção!$B5)</f>
        <v>232320</v>
      </c>
      <c r="F63" s="110">
        <f>SUMIFS(Produção!$F$60:$F$480,Produção!$A$60:$A$480,"&lt;="&amp;EOMONTH(Produção!$A$60+360,0),Produção!$B$60:$B$480,Produção!$B5)</f>
        <v>0</v>
      </c>
      <c r="G63" s="110">
        <f>SUMIFS(Produção!$G$60:$G$480,Produção!$A$60:$A$480,"&lt;="&amp;EOMONTH(Produção!$A$60+360,0),Produção!$B$60:$B$480,Produção!$B5)</f>
        <v>0</v>
      </c>
      <c r="H63" s="110">
        <f>SUMIFS(Produção!$H$60:$H$480,Produção!$A$60:$A$480,"&lt;="&amp;EOMONTH(Produção!$A$60+360,0),Produção!$B$60:$B$480,Produção!$B5)</f>
        <v>271930</v>
      </c>
      <c r="I63" s="110">
        <f>SUMIFS(Produção!$I$60:$I$480,Produção!$A$60:$A$480,"&lt;="&amp;EOMONTH(Produção!$A$60+360,0),Produção!$B$60:$B$480,Produção!$B5)</f>
        <v>192736</v>
      </c>
      <c r="J63" s="110">
        <f>SUMIFS(Produção!$J$60:$J$480,Produção!$A$60:$A$480,"&lt;="&amp;EOMONTH(Produção!$A$60+360,0),Produção!$B$60:$B$480,Produção!$B5)</f>
        <v>0</v>
      </c>
      <c r="K63" s="110">
        <f>SUMIFS(Produção!$K$60:$K$480,Produção!$A$60:$A$480,"&lt;="&amp;EOMONTH(Produção!$A$60+360,0),Produção!$B$60:$B$480,Produção!$B5)</f>
        <v>0</v>
      </c>
      <c r="L63" s="110">
        <f>SUMIFS(Produção!$L$60:$L$480,Produção!$A$60:$A$480,"&lt;="&amp;EOMONTH(Produção!$A$60+360,0),Produção!$B$60:$B$480,Produção!$B5)</f>
        <v>0</v>
      </c>
      <c r="M63" s="110">
        <f>SUMIFS(Produção!$M$60:$M$480,Produção!$A$60:$A$480,"&lt;="&amp;EOMONTH(Produção!$A$60+360,0),Produção!$B$60:$B$480,Produção!$B5)</f>
        <v>0</v>
      </c>
      <c r="N63" s="110">
        <f>SUMIFS(Produção!$N$60:$N$480,Produção!$A$60:$A$480,"&lt;="&amp;EOMONTH(Produção!$A$60+360,0),Produção!$B$60:$B$480,Produção!$B5)</f>
        <v>0</v>
      </c>
      <c r="O63" s="110">
        <f>SUMIFS(Produção!$O$60:$O$480,Produção!$A$60:$A$480,"&lt;="&amp;EOMONTH(Produção!$A$60+360,0),Produção!$B$60:$B$480,Produção!$B5)</f>
        <v>0</v>
      </c>
      <c r="P63" s="110">
        <f>SUMIFS(Produção!$P$60:$P$480,Produção!$A$60:$A$480,"&lt;="&amp;EOMONTH(Produção!$A$60+360,0),Produção!$B$60:$B$480,Produção!$B5)</f>
        <v>0</v>
      </c>
      <c r="Q63" s="110">
        <f>SUMIFS(Produção!$Q$60:$Q$480,Produção!$A$60:$A$480,"&lt;="&amp;EOMONTH(Produção!$A$60+360,0),Produção!$B$60:$B$480,Produção!$B5)</f>
        <v>0</v>
      </c>
      <c r="R63" s="110">
        <f>SUMIFS(Produção!$R$60:$R$480,Produção!$A$60:$A$480,"&lt;="&amp;EOMONTH(Produção!$A$60+360,0),Produção!$B$60:$B$480,Produção!$B5)</f>
        <v>0</v>
      </c>
      <c r="S63" s="110">
        <f>SUMIFS(Produção!$S$60:$S$480,Produção!$A$60:$A$480,"&lt;="&amp;EOMONTH(Produção!$A$60+360,0),Produção!$B$60:$B$480,Produção!$B5)</f>
        <v>0</v>
      </c>
      <c r="T63" s="110">
        <f>SUMIFS(Produção!$T$60:$T$480,Produção!$A$60:$A$480,"&lt;="&amp;EOMONTH(Produção!$A$60+360,0),Produção!$B$60:$B$480,Produção!$B5)</f>
        <v>0</v>
      </c>
      <c r="U63" s="110">
        <f>SUMIFS(Produção!$U$60:$U$480,Produção!$A$60:$A$480,"&lt;="&amp;EOMONTH(Produção!$A$60+360,0),Produção!$B$60:$B$480,Produção!$B5)</f>
        <v>0</v>
      </c>
      <c r="V63" s="110">
        <f>SUMIFS(Produção!$V$60:$V$480,Produção!$A$60:$A$480,"&lt;="&amp;EOMONTH(Produção!$A$60+360,0),Produção!$B$60:$B$480,Produção!$B5)</f>
        <v>0</v>
      </c>
      <c r="W63" s="110">
        <f>SUMIFS(Produção!$W$60:$W$480,Produção!$A$60:$A$480,"&lt;="&amp;EOMONTH(Produção!$A$60+360,0),Produção!$B$60:$B$480,Produção!$B5)</f>
        <v>0</v>
      </c>
      <c r="X63" s="110">
        <f>SUMIFS(Produção!$X$60:$X$480,Produção!$A$60:$A$480,"&lt;="&amp;EOMONTH(Produção!$A$60+360,0),Produção!$B$60:$B$480,Produção!$B5)</f>
        <v>0</v>
      </c>
      <c r="Y63" s="110">
        <f>SUMIFS(Produção!$Y$60:$Y$480,Produção!$A$60:$A$480,"&lt;="&amp;EOMONTH(Produção!$A$60+360,0),Produção!$B$60:$B$480,Produção!$B5)</f>
        <v>0</v>
      </c>
      <c r="Z63" s="110">
        <f>SUMIFS(Produção!$Z$60:$Z$480,Produção!$A$60:$A$480,"&lt;="&amp;EOMONTH(Produção!$A$60+360,0),Produção!$B$60:$B$480,Produção!$B5)</f>
        <v>0</v>
      </c>
      <c r="AA63" s="110">
        <f>SUMIFS(Produção!$AA$60:$AA$480,Produção!$A$60:$A$480,"&lt;="&amp;EOMONTH(Produção!$A$60+360,0),Produção!$B$60:$B$480,Produção!$B5)</f>
        <v>0</v>
      </c>
      <c r="AB63" s="110">
        <f>SUMIFS(Produção!$AB$60:$AB$480,Produção!$A$60:$A$480,"&lt;="&amp;EOMONTH(Produção!$A$60+360,0),Produção!$B$60:$B$480,Produção!$B5)</f>
        <v>0</v>
      </c>
      <c r="AC63" s="110">
        <f>SUMIFS(Produção!$AC$60:$AC$480,Produção!$A$60:$A$480,"&lt;="&amp;EOMONTH(Produção!$A$60+360,0),Produção!$B$60:$B$480,Produção!$B5)</f>
        <v>0</v>
      </c>
      <c r="AD63" s="110">
        <f>SUMIFS(Produção!$AD$60:$AD$480,Produção!$A$60:$A$480,"&lt;="&amp;EOMONTH(Produção!$A$60+360,0),Produção!$B$60:$B$480,Produção!$B5)</f>
        <v>0</v>
      </c>
      <c r="AE63" s="110">
        <f>SUMIFS(Produção!$AE$60:$AE$480,Produção!$A$60:$A$480,"&lt;="&amp;EOMONTH(Produção!$A$60+360,0),Produção!$B$60:$B$480,Produção!$B5)</f>
        <v>0</v>
      </c>
      <c r="AF63" s="110">
        <f>SUMIFS(Produção!$AF$60:$AF$480,Produção!$A$60:$A$480,"&lt;="&amp;EOMONTH(Produção!$A$60+360,0),Produção!$B$60:$B$480,Produção!$B5)</f>
        <v>0</v>
      </c>
      <c r="AG63" s="110">
        <f>SUMIFS(Produção!$AG$60:$AG$480,Produção!$A$60:$A$480,"&lt;="&amp;EOMONTH(Produção!$A$60+360,0),Produção!$B$60:$B$480,Produção!$B5)</f>
        <v>0</v>
      </c>
      <c r="AH63" s="110">
        <f>SUMIFS(Produção!$AH$60:$AH$480,Produção!$A$60:$A$480,"&lt;="&amp;EOMONTH(Produção!$A$60+360,0),Produção!$B$60:$B$480,Produção!$B5)</f>
        <v>0</v>
      </c>
    </row>
    <row r="64" spans="1:34" outlineLevel="1" x14ac:dyDescent="0.15">
      <c r="A64" s="76">
        <v>4</v>
      </c>
      <c r="B64" s="80"/>
      <c r="C64" s="94">
        <f>IFERROR(AVERAGEIFS(Produção!$C$60:$C$480,Produção!$A$60:$A$480,"&lt;="&amp;EOMONTH(Produção!$A$60+360,0),Produção!$B$60:$B$480,Produção!$B6),"")</f>
        <v>0.1535</v>
      </c>
      <c r="D64" s="110">
        <f>SUMIFS(Produção!$D$60:$D$480,Produção!$A$60:$A$480,"&lt;="&amp;EOMONTH(Produção!$A$60+360,0),Produção!$B$60:$B$480,Produção!$B6)</f>
        <v>288480</v>
      </c>
      <c r="E64" s="110">
        <f>SUMIFS(Produção!$E$60:$E$480,Produção!$A$60:$A$480,"&lt;="&amp;EOMONTH(Produção!$A$60+360,0),Produção!$B$60:$B$480,Produção!$B6)</f>
        <v>282036</v>
      </c>
      <c r="F64" s="110">
        <f>SUMIFS(Produção!$F$60:$F$480,Produção!$A$60:$A$480,"&lt;="&amp;EOMONTH(Produção!$A$60+360,0),Produção!$B$60:$B$480,Produção!$B6)</f>
        <v>0</v>
      </c>
      <c r="G64" s="110">
        <f>SUMIFS(Produção!$G$60:$G$480,Produção!$A$60:$A$480,"&lt;="&amp;EOMONTH(Produção!$A$60+360,0),Produção!$B$60:$B$480,Produção!$B6)</f>
        <v>0</v>
      </c>
      <c r="H64" s="110">
        <f>SUMIFS(Produção!$H$60:$H$480,Produção!$A$60:$A$480,"&lt;="&amp;EOMONTH(Produção!$A$60+360,0),Produção!$B$60:$B$480,Produção!$B6)</f>
        <v>256992</v>
      </c>
      <c r="I64" s="110">
        <f>SUMIFS(Produção!$I$60:$I$480,Produção!$A$60:$A$480,"&lt;="&amp;EOMONTH(Produção!$A$60+360,0),Produção!$B$60:$B$480,Produção!$B6)</f>
        <v>214560</v>
      </c>
      <c r="J64" s="110">
        <f>SUMIFS(Produção!$J$60:$J$480,Produção!$A$60:$A$480,"&lt;="&amp;EOMONTH(Produção!$A$60+360,0),Produção!$B$60:$B$480,Produção!$B6)</f>
        <v>0</v>
      </c>
      <c r="K64" s="110">
        <f>SUMIFS(Produção!$K$60:$K$480,Produção!$A$60:$A$480,"&lt;="&amp;EOMONTH(Produção!$A$60+360,0),Produção!$B$60:$B$480,Produção!$B6)</f>
        <v>0</v>
      </c>
      <c r="L64" s="110">
        <f>SUMIFS(Produção!$L$60:$L$480,Produção!$A$60:$A$480,"&lt;="&amp;EOMONTH(Produção!$A$60+360,0),Produção!$B$60:$B$480,Produção!$B6)</f>
        <v>0</v>
      </c>
      <c r="M64" s="110">
        <f>SUMIFS(Produção!$M$60:$M$480,Produção!$A$60:$A$480,"&lt;="&amp;EOMONTH(Produção!$A$60+360,0),Produção!$B$60:$B$480,Produção!$B6)</f>
        <v>0</v>
      </c>
      <c r="N64" s="110">
        <f>SUMIFS(Produção!$N$60:$N$480,Produção!$A$60:$A$480,"&lt;="&amp;EOMONTH(Produção!$A$60+360,0),Produção!$B$60:$B$480,Produção!$B6)</f>
        <v>0</v>
      </c>
      <c r="O64" s="110">
        <f>SUMIFS(Produção!$O$60:$O$480,Produção!$A$60:$A$480,"&lt;="&amp;EOMONTH(Produção!$A$60+360,0),Produção!$B$60:$B$480,Produção!$B6)</f>
        <v>0</v>
      </c>
      <c r="P64" s="110">
        <f>SUMIFS(Produção!$P$60:$P$480,Produção!$A$60:$A$480,"&lt;="&amp;EOMONTH(Produção!$A$60+360,0),Produção!$B$60:$B$480,Produção!$B6)</f>
        <v>0</v>
      </c>
      <c r="Q64" s="110">
        <f>SUMIFS(Produção!$Q$60:$Q$480,Produção!$A$60:$A$480,"&lt;="&amp;EOMONTH(Produção!$A$60+360,0),Produção!$B$60:$B$480,Produção!$B6)</f>
        <v>0</v>
      </c>
      <c r="R64" s="110">
        <f>SUMIFS(Produção!$R$60:$R$480,Produção!$A$60:$A$480,"&lt;="&amp;EOMONTH(Produção!$A$60+360,0),Produção!$B$60:$B$480,Produção!$B6)</f>
        <v>0</v>
      </c>
      <c r="S64" s="110">
        <f>SUMIFS(Produção!$S$60:$S$480,Produção!$A$60:$A$480,"&lt;="&amp;EOMONTH(Produção!$A$60+360,0),Produção!$B$60:$B$480,Produção!$B6)</f>
        <v>0</v>
      </c>
      <c r="T64" s="110">
        <f>SUMIFS(Produção!$T$60:$T$480,Produção!$A$60:$A$480,"&lt;="&amp;EOMONTH(Produção!$A$60+360,0),Produção!$B$60:$B$480,Produção!$B6)</f>
        <v>0</v>
      </c>
      <c r="U64" s="110">
        <f>SUMIFS(Produção!$U$60:$U$480,Produção!$A$60:$A$480,"&lt;="&amp;EOMONTH(Produção!$A$60+360,0),Produção!$B$60:$B$480,Produção!$B6)</f>
        <v>0</v>
      </c>
      <c r="V64" s="110">
        <f>SUMIFS(Produção!$V$60:$V$480,Produção!$A$60:$A$480,"&lt;="&amp;EOMONTH(Produção!$A$60+360,0),Produção!$B$60:$B$480,Produção!$B6)</f>
        <v>0</v>
      </c>
      <c r="W64" s="110">
        <f>SUMIFS(Produção!$W$60:$W$480,Produção!$A$60:$A$480,"&lt;="&amp;EOMONTH(Produção!$A$60+360,0),Produção!$B$60:$B$480,Produção!$B6)</f>
        <v>0</v>
      </c>
      <c r="X64" s="110">
        <f>SUMIFS(Produção!$X$60:$X$480,Produção!$A$60:$A$480,"&lt;="&amp;EOMONTH(Produção!$A$60+360,0),Produção!$B$60:$B$480,Produção!$B6)</f>
        <v>0</v>
      </c>
      <c r="Y64" s="110">
        <f>SUMIFS(Produção!$Y$60:$Y$480,Produção!$A$60:$A$480,"&lt;="&amp;EOMONTH(Produção!$A$60+360,0),Produção!$B$60:$B$480,Produção!$B6)</f>
        <v>0</v>
      </c>
      <c r="Z64" s="110">
        <f>SUMIFS(Produção!$Z$60:$Z$480,Produção!$A$60:$A$480,"&lt;="&amp;EOMONTH(Produção!$A$60+360,0),Produção!$B$60:$B$480,Produção!$B6)</f>
        <v>0</v>
      </c>
      <c r="AA64" s="110">
        <f>SUMIFS(Produção!$AA$60:$AA$480,Produção!$A$60:$A$480,"&lt;="&amp;EOMONTH(Produção!$A$60+360,0),Produção!$B$60:$B$480,Produção!$B6)</f>
        <v>0</v>
      </c>
      <c r="AB64" s="110">
        <f>SUMIFS(Produção!$AB$60:$AB$480,Produção!$A$60:$A$480,"&lt;="&amp;EOMONTH(Produção!$A$60+360,0),Produção!$B$60:$B$480,Produção!$B6)</f>
        <v>0</v>
      </c>
      <c r="AC64" s="110">
        <f>SUMIFS(Produção!$AC$60:$AC$480,Produção!$A$60:$A$480,"&lt;="&amp;EOMONTH(Produção!$A$60+360,0),Produção!$B$60:$B$480,Produção!$B6)</f>
        <v>0</v>
      </c>
      <c r="AD64" s="110">
        <f>SUMIFS(Produção!$AD$60:$AD$480,Produção!$A$60:$A$480,"&lt;="&amp;EOMONTH(Produção!$A$60+360,0),Produção!$B$60:$B$480,Produção!$B6)</f>
        <v>0</v>
      </c>
      <c r="AE64" s="110">
        <f>SUMIFS(Produção!$AE$60:$AE$480,Produção!$A$60:$A$480,"&lt;="&amp;EOMONTH(Produção!$A$60+360,0),Produção!$B$60:$B$480,Produção!$B6)</f>
        <v>0</v>
      </c>
      <c r="AF64" s="110">
        <f>SUMIFS(Produção!$AF$60:$AF$480,Produção!$A$60:$A$480,"&lt;="&amp;EOMONTH(Produção!$A$60+360,0),Produção!$B$60:$B$480,Produção!$B6)</f>
        <v>0</v>
      </c>
      <c r="AG64" s="110">
        <f>SUMIFS(Produção!$AG$60:$AG$480,Produção!$A$60:$A$480,"&lt;="&amp;EOMONTH(Produção!$A$60+360,0),Produção!$B$60:$B$480,Produção!$B6)</f>
        <v>0</v>
      </c>
      <c r="AH64" s="110">
        <f>SUMIFS(Produção!$AH$60:$AH$480,Produção!$A$60:$A$480,"&lt;="&amp;EOMONTH(Produção!$A$60+360,0),Produção!$B$60:$B$480,Produção!$B6)</f>
        <v>0</v>
      </c>
    </row>
    <row r="65" spans="1:34" outlineLevel="1" x14ac:dyDescent="0.15">
      <c r="A65" s="76">
        <v>5</v>
      </c>
      <c r="B65" s="80"/>
      <c r="C65" s="94">
        <f>IFERROR(AVERAGEIFS(Produção!$C$60:$C$480,Produção!$A$60:$A$480,"&lt;="&amp;EOMONTH(Produção!$A$60+360,0),Produção!$B$60:$B$480,Produção!$B7),"")</f>
        <v>0.1535</v>
      </c>
      <c r="D65" s="110">
        <f>SUMIFS(Produção!$D$60:$D$480,Produção!$A$60:$A$480,"&lt;="&amp;EOMONTH(Produção!$A$60+360,0),Produção!$B$60:$B$480,Produção!$B7)</f>
        <v>242244</v>
      </c>
      <c r="E65" s="110">
        <f>SUMIFS(Produção!$E$60:$E$480,Produção!$A$60:$A$480,"&lt;="&amp;EOMONTH(Produção!$A$60+360,0),Produção!$B$60:$B$480,Produção!$B7)</f>
        <v>227532</v>
      </c>
      <c r="F65" s="110">
        <f>SUMIFS(Produção!$F$60:$F$480,Produção!$A$60:$A$480,"&lt;="&amp;EOMONTH(Produção!$A$60+360,0),Produção!$B$60:$B$480,Produção!$B7)</f>
        <v>0</v>
      </c>
      <c r="G65" s="110">
        <f>SUMIFS(Produção!$G$60:$G$480,Produção!$A$60:$A$480,"&lt;="&amp;EOMONTH(Produção!$A$60+360,0),Produção!$B$60:$B$480,Produção!$B7)</f>
        <v>0</v>
      </c>
      <c r="H65" s="110">
        <f>SUMIFS(Produção!$H$60:$H$480,Produção!$A$60:$A$480,"&lt;="&amp;EOMONTH(Produção!$A$60+360,0),Produção!$B$60:$B$480,Produção!$B7)</f>
        <v>265824</v>
      </c>
      <c r="I65" s="110">
        <f>SUMIFS(Produção!$I$60:$I$480,Produção!$A$60:$A$480,"&lt;="&amp;EOMONTH(Produção!$A$60+360,0),Produção!$B$60:$B$480,Produção!$B7)</f>
        <v>238040</v>
      </c>
      <c r="J65" s="110">
        <f>SUMIFS(Produção!$J$60:$J$480,Produção!$A$60:$A$480,"&lt;="&amp;EOMONTH(Produção!$A$60+360,0),Produção!$B$60:$B$480,Produção!$B7)</f>
        <v>0</v>
      </c>
      <c r="K65" s="110">
        <f>SUMIFS(Produção!$K$60:$K$480,Produção!$A$60:$A$480,"&lt;="&amp;EOMONTH(Produção!$A$60+360,0),Produção!$B$60:$B$480,Produção!$B7)</f>
        <v>0</v>
      </c>
      <c r="L65" s="110">
        <f>SUMIFS(Produção!$L$60:$L$480,Produção!$A$60:$A$480,"&lt;="&amp;EOMONTH(Produção!$A$60+360,0),Produção!$B$60:$B$480,Produção!$B7)</f>
        <v>0</v>
      </c>
      <c r="M65" s="110">
        <f>SUMIFS(Produção!$M$60:$M$480,Produção!$A$60:$A$480,"&lt;="&amp;EOMONTH(Produção!$A$60+360,0),Produção!$B$60:$B$480,Produção!$B7)</f>
        <v>0</v>
      </c>
      <c r="N65" s="110">
        <f>SUMIFS(Produção!$N$60:$N$480,Produção!$A$60:$A$480,"&lt;="&amp;EOMONTH(Produção!$A$60+360,0),Produção!$B$60:$B$480,Produção!$B7)</f>
        <v>0</v>
      </c>
      <c r="O65" s="110">
        <f>SUMIFS(Produção!$O$60:$O$480,Produção!$A$60:$A$480,"&lt;="&amp;EOMONTH(Produção!$A$60+360,0),Produção!$B$60:$B$480,Produção!$B7)</f>
        <v>0</v>
      </c>
      <c r="P65" s="110">
        <f>SUMIFS(Produção!$P$60:$P$480,Produção!$A$60:$A$480,"&lt;="&amp;EOMONTH(Produção!$A$60+360,0),Produção!$B$60:$B$480,Produção!$B7)</f>
        <v>0</v>
      </c>
      <c r="Q65" s="110">
        <f>SUMIFS(Produção!$Q$60:$Q$480,Produção!$A$60:$A$480,"&lt;="&amp;EOMONTH(Produção!$A$60+360,0),Produção!$B$60:$B$480,Produção!$B7)</f>
        <v>0</v>
      </c>
      <c r="R65" s="110">
        <f>SUMIFS(Produção!$R$60:$R$480,Produção!$A$60:$A$480,"&lt;="&amp;EOMONTH(Produção!$A$60+360,0),Produção!$B$60:$B$480,Produção!$B7)</f>
        <v>0</v>
      </c>
      <c r="S65" s="110">
        <f>SUMIFS(Produção!$S$60:$S$480,Produção!$A$60:$A$480,"&lt;="&amp;EOMONTH(Produção!$A$60+360,0),Produção!$B$60:$B$480,Produção!$B7)</f>
        <v>0</v>
      </c>
      <c r="T65" s="110">
        <f>SUMIFS(Produção!$T$60:$T$480,Produção!$A$60:$A$480,"&lt;="&amp;EOMONTH(Produção!$A$60+360,0),Produção!$B$60:$B$480,Produção!$B7)</f>
        <v>0</v>
      </c>
      <c r="U65" s="110">
        <f>SUMIFS(Produção!$U$60:$U$480,Produção!$A$60:$A$480,"&lt;="&amp;EOMONTH(Produção!$A$60+360,0),Produção!$B$60:$B$480,Produção!$B7)</f>
        <v>0</v>
      </c>
      <c r="V65" s="110">
        <f>SUMIFS(Produção!$V$60:$V$480,Produção!$A$60:$A$480,"&lt;="&amp;EOMONTH(Produção!$A$60+360,0),Produção!$B$60:$B$480,Produção!$B7)</f>
        <v>0</v>
      </c>
      <c r="W65" s="110">
        <f>SUMIFS(Produção!$W$60:$W$480,Produção!$A$60:$A$480,"&lt;="&amp;EOMONTH(Produção!$A$60+360,0),Produção!$B$60:$B$480,Produção!$B7)</f>
        <v>0</v>
      </c>
      <c r="X65" s="110">
        <f>SUMIFS(Produção!$X$60:$X$480,Produção!$A$60:$A$480,"&lt;="&amp;EOMONTH(Produção!$A$60+360,0),Produção!$B$60:$B$480,Produção!$B7)</f>
        <v>0</v>
      </c>
      <c r="Y65" s="110">
        <f>SUMIFS(Produção!$Y$60:$Y$480,Produção!$A$60:$A$480,"&lt;="&amp;EOMONTH(Produção!$A$60+360,0),Produção!$B$60:$B$480,Produção!$B7)</f>
        <v>0</v>
      </c>
      <c r="Z65" s="110">
        <f>SUMIFS(Produção!$Z$60:$Z$480,Produção!$A$60:$A$480,"&lt;="&amp;EOMONTH(Produção!$A$60+360,0),Produção!$B$60:$B$480,Produção!$B7)</f>
        <v>0</v>
      </c>
      <c r="AA65" s="110">
        <f>SUMIFS(Produção!$AA$60:$AA$480,Produção!$A$60:$A$480,"&lt;="&amp;EOMONTH(Produção!$A$60+360,0),Produção!$B$60:$B$480,Produção!$B7)</f>
        <v>0</v>
      </c>
      <c r="AB65" s="110">
        <f>SUMIFS(Produção!$AB$60:$AB$480,Produção!$A$60:$A$480,"&lt;="&amp;EOMONTH(Produção!$A$60+360,0),Produção!$B$60:$B$480,Produção!$B7)</f>
        <v>0</v>
      </c>
      <c r="AC65" s="110">
        <f>SUMIFS(Produção!$AC$60:$AC$480,Produção!$A$60:$A$480,"&lt;="&amp;EOMONTH(Produção!$A$60+360,0),Produção!$B$60:$B$480,Produção!$B7)</f>
        <v>0</v>
      </c>
      <c r="AD65" s="110">
        <f>SUMIFS(Produção!$AD$60:$AD$480,Produção!$A$60:$A$480,"&lt;="&amp;EOMONTH(Produção!$A$60+360,0),Produção!$B$60:$B$480,Produção!$B7)</f>
        <v>0</v>
      </c>
      <c r="AE65" s="110">
        <f>SUMIFS(Produção!$AE$60:$AE$480,Produção!$A$60:$A$480,"&lt;="&amp;EOMONTH(Produção!$A$60+360,0),Produção!$B$60:$B$480,Produção!$B7)</f>
        <v>0</v>
      </c>
      <c r="AF65" s="110">
        <f>SUMIFS(Produção!$AF$60:$AF$480,Produção!$A$60:$A$480,"&lt;="&amp;EOMONTH(Produção!$A$60+360,0),Produção!$B$60:$B$480,Produção!$B7)</f>
        <v>0</v>
      </c>
      <c r="AG65" s="110">
        <f>SUMIFS(Produção!$AG$60:$AG$480,Produção!$A$60:$A$480,"&lt;="&amp;EOMONTH(Produção!$A$60+360,0),Produção!$B$60:$B$480,Produção!$B7)</f>
        <v>0</v>
      </c>
      <c r="AH65" s="110">
        <f>SUMIFS(Produção!$AH$60:$AH$480,Produção!$A$60:$A$480,"&lt;="&amp;EOMONTH(Produção!$A$60+360,0),Produção!$B$60:$B$480,Produção!$B7)</f>
        <v>0</v>
      </c>
    </row>
    <row r="66" spans="1:34" outlineLevel="1" x14ac:dyDescent="0.15">
      <c r="A66" s="76">
        <v>6</v>
      </c>
      <c r="B66" s="81"/>
      <c r="C66" s="94">
        <f>IFERROR(AVERAGEIFS(Produção!$C$60:$C$480,Produção!$A$60:$A$480,"&lt;="&amp;EOMONTH(Produção!$A$60+360,0),Produção!$B$60:$B$480,Produção!$B8),"")</f>
        <v>0.1535</v>
      </c>
      <c r="D66" s="110">
        <f>SUMIFS(Produção!$D$60:$D$480,Produção!$A$60:$A$480,"&lt;="&amp;EOMONTH(Produção!$A$60+360,0),Produção!$B$60:$B$480,Produção!$B8)</f>
        <v>254028</v>
      </c>
      <c r="E66" s="110">
        <f>SUMIFS(Produção!$E$60:$E$480,Produção!$A$60:$A$480,"&lt;="&amp;EOMONTH(Produção!$A$60+360,0),Produção!$B$60:$B$480,Produção!$B8)</f>
        <v>247716</v>
      </c>
      <c r="F66" s="110">
        <f>SUMIFS(Produção!$F$60:$F$480,Produção!$A$60:$A$480,"&lt;="&amp;EOMONTH(Produção!$A$60+360,0),Produção!$B$60:$B$480,Produção!$B8)</f>
        <v>0</v>
      </c>
      <c r="G66" s="110">
        <f>SUMIFS(Produção!$G$60:$G$480,Produção!$A$60:$A$480,"&lt;="&amp;EOMONTH(Produção!$A$60+360,0),Produção!$B$60:$B$480,Produção!$B8)</f>
        <v>0</v>
      </c>
      <c r="H66" s="110">
        <f>SUMIFS(Produção!$H$60:$H$480,Produção!$A$60:$A$480,"&lt;="&amp;EOMONTH(Produção!$A$60+360,0),Produção!$B$60:$B$480,Produção!$B8)</f>
        <v>259776</v>
      </c>
      <c r="I66" s="110">
        <f>SUMIFS(Produção!$I$60:$I$480,Produção!$A$60:$A$480,"&lt;="&amp;EOMONTH(Produção!$A$60+360,0),Produção!$B$60:$B$480,Produção!$B8)</f>
        <v>231800</v>
      </c>
      <c r="J66" s="110">
        <f>SUMIFS(Produção!$J$60:$J$480,Produção!$A$60:$A$480,"&lt;="&amp;EOMONTH(Produção!$A$60+360,0),Produção!$B$60:$B$480,Produção!$B8)</f>
        <v>0</v>
      </c>
      <c r="K66" s="110">
        <f>SUMIFS(Produção!$K$60:$K$480,Produção!$A$60:$A$480,"&lt;="&amp;EOMONTH(Produção!$A$60+360,0),Produção!$B$60:$B$480,Produção!$B8)</f>
        <v>0</v>
      </c>
      <c r="L66" s="110">
        <f>SUMIFS(Produção!$L$60:$L$480,Produção!$A$60:$A$480,"&lt;="&amp;EOMONTH(Produção!$A$60+360,0),Produção!$B$60:$B$480,Produção!$B8)</f>
        <v>0</v>
      </c>
      <c r="M66" s="110">
        <f>SUMIFS(Produção!$M$60:$M$480,Produção!$A$60:$A$480,"&lt;="&amp;EOMONTH(Produção!$A$60+360,0),Produção!$B$60:$B$480,Produção!$B8)</f>
        <v>0</v>
      </c>
      <c r="N66" s="110">
        <f>SUMIFS(Produção!$N$60:$N$480,Produção!$A$60:$A$480,"&lt;="&amp;EOMONTH(Produção!$A$60+360,0),Produção!$B$60:$B$480,Produção!$B8)</f>
        <v>0</v>
      </c>
      <c r="O66" s="110">
        <f>SUMIFS(Produção!$O$60:$O$480,Produção!$A$60:$A$480,"&lt;="&amp;EOMONTH(Produção!$A$60+360,0),Produção!$B$60:$B$480,Produção!$B8)</f>
        <v>0</v>
      </c>
      <c r="P66" s="110">
        <f>SUMIFS(Produção!$P$60:$P$480,Produção!$A$60:$A$480,"&lt;="&amp;EOMONTH(Produção!$A$60+360,0),Produção!$B$60:$B$480,Produção!$B8)</f>
        <v>0</v>
      </c>
      <c r="Q66" s="110">
        <f>SUMIFS(Produção!$Q$60:$Q$480,Produção!$A$60:$A$480,"&lt;="&amp;EOMONTH(Produção!$A$60+360,0),Produção!$B$60:$B$480,Produção!$B8)</f>
        <v>0</v>
      </c>
      <c r="R66" s="110">
        <f>SUMIFS(Produção!$R$60:$R$480,Produção!$A$60:$A$480,"&lt;="&amp;EOMONTH(Produção!$A$60+360,0),Produção!$B$60:$B$480,Produção!$B8)</f>
        <v>0</v>
      </c>
      <c r="S66" s="110">
        <f>SUMIFS(Produção!$S$60:$S$480,Produção!$A$60:$A$480,"&lt;="&amp;EOMONTH(Produção!$A$60+360,0),Produção!$B$60:$B$480,Produção!$B8)</f>
        <v>0</v>
      </c>
      <c r="T66" s="110">
        <f>SUMIFS(Produção!$T$60:$T$480,Produção!$A$60:$A$480,"&lt;="&amp;EOMONTH(Produção!$A$60+360,0),Produção!$B$60:$B$480,Produção!$B8)</f>
        <v>0</v>
      </c>
      <c r="U66" s="110">
        <f>SUMIFS(Produção!$U$60:$U$480,Produção!$A$60:$A$480,"&lt;="&amp;EOMONTH(Produção!$A$60+360,0),Produção!$B$60:$B$480,Produção!$B8)</f>
        <v>0</v>
      </c>
      <c r="V66" s="110">
        <f>SUMIFS(Produção!$V$60:$V$480,Produção!$A$60:$A$480,"&lt;="&amp;EOMONTH(Produção!$A$60+360,0),Produção!$B$60:$B$480,Produção!$B8)</f>
        <v>0</v>
      </c>
      <c r="W66" s="110">
        <f>SUMIFS(Produção!$W$60:$W$480,Produção!$A$60:$A$480,"&lt;="&amp;EOMONTH(Produção!$A$60+360,0),Produção!$B$60:$B$480,Produção!$B8)</f>
        <v>0</v>
      </c>
      <c r="X66" s="110">
        <f>SUMIFS(Produção!$X$60:$X$480,Produção!$A$60:$A$480,"&lt;="&amp;EOMONTH(Produção!$A$60+360,0),Produção!$B$60:$B$480,Produção!$B8)</f>
        <v>0</v>
      </c>
      <c r="Y66" s="110">
        <f>SUMIFS(Produção!$Y$60:$Y$480,Produção!$A$60:$A$480,"&lt;="&amp;EOMONTH(Produção!$A$60+360,0),Produção!$B$60:$B$480,Produção!$B8)</f>
        <v>0</v>
      </c>
      <c r="Z66" s="110">
        <f>SUMIFS(Produção!$Z$60:$Z$480,Produção!$A$60:$A$480,"&lt;="&amp;EOMONTH(Produção!$A$60+360,0),Produção!$B$60:$B$480,Produção!$B8)</f>
        <v>0</v>
      </c>
      <c r="AA66" s="110">
        <f>SUMIFS(Produção!$AA$60:$AA$480,Produção!$A$60:$A$480,"&lt;="&amp;EOMONTH(Produção!$A$60+360,0),Produção!$B$60:$B$480,Produção!$B8)</f>
        <v>0</v>
      </c>
      <c r="AB66" s="110">
        <f>SUMIFS(Produção!$AB$60:$AB$480,Produção!$A$60:$A$480,"&lt;="&amp;EOMONTH(Produção!$A$60+360,0),Produção!$B$60:$B$480,Produção!$B8)</f>
        <v>0</v>
      </c>
      <c r="AC66" s="110">
        <f>SUMIFS(Produção!$AC$60:$AC$480,Produção!$A$60:$A$480,"&lt;="&amp;EOMONTH(Produção!$A$60+360,0),Produção!$B$60:$B$480,Produção!$B8)</f>
        <v>0</v>
      </c>
      <c r="AD66" s="110">
        <f>SUMIFS(Produção!$AD$60:$AD$480,Produção!$A$60:$A$480,"&lt;="&amp;EOMONTH(Produção!$A$60+360,0),Produção!$B$60:$B$480,Produção!$B8)</f>
        <v>0</v>
      </c>
      <c r="AE66" s="110">
        <f>SUMIFS(Produção!$AE$60:$AE$480,Produção!$A$60:$A$480,"&lt;="&amp;EOMONTH(Produção!$A$60+360,0),Produção!$B$60:$B$480,Produção!$B8)</f>
        <v>0</v>
      </c>
      <c r="AF66" s="110">
        <f>SUMIFS(Produção!$AF$60:$AF$480,Produção!$A$60:$A$480,"&lt;="&amp;EOMONTH(Produção!$A$60+360,0),Produção!$B$60:$B$480,Produção!$B8)</f>
        <v>0</v>
      </c>
      <c r="AG66" s="110">
        <f>SUMIFS(Produção!$AG$60:$AG$480,Produção!$A$60:$A$480,"&lt;="&amp;EOMONTH(Produção!$A$60+360,0),Produção!$B$60:$B$480,Produção!$B8)</f>
        <v>0</v>
      </c>
      <c r="AH66" s="110">
        <f>SUMIFS(Produção!$AH$60:$AH$480,Produção!$A$60:$A$480,"&lt;="&amp;EOMONTH(Produção!$A$60+360,0),Produção!$B$60:$B$480,Produção!$B8)</f>
        <v>0</v>
      </c>
    </row>
    <row r="67" spans="1:34" outlineLevel="1" x14ac:dyDescent="0.15">
      <c r="A67" s="76">
        <v>7</v>
      </c>
      <c r="B67" s="81"/>
      <c r="C67" s="94">
        <f>IFERROR(AVERAGEIFS(Produção!$C$60:$C$480,Produção!$A$60:$A$480,"&lt;="&amp;EOMONTH(Produção!$A$60+360,0),Produção!$B$60:$B$480,Produção!$B9),"")</f>
        <v>0.1535</v>
      </c>
      <c r="D67" s="110">
        <f>SUMIFS(Produção!$D$60:$D$480,Produção!$A$60:$A$480,"&lt;="&amp;EOMONTH(Produção!$A$60+360,0),Produção!$B$60:$B$480,Produção!$B9)</f>
        <v>238476</v>
      </c>
      <c r="E67" s="110">
        <f>SUMIFS(Produção!$E$60:$E$480,Produção!$A$60:$A$480,"&lt;="&amp;EOMONTH(Produção!$A$60+360,0),Produção!$B$60:$B$480,Produção!$B9)</f>
        <v>241884</v>
      </c>
      <c r="F67" s="110">
        <f>SUMIFS(Produção!$F$60:$F$480,Produção!$A$60:$A$480,"&lt;="&amp;EOMONTH(Produção!$A$60+360,0),Produção!$B$60:$B$480,Produção!$B9)</f>
        <v>0</v>
      </c>
      <c r="G67" s="110">
        <f>SUMIFS(Produção!$G$60:$G$480,Produção!$A$60:$A$480,"&lt;="&amp;EOMONTH(Produção!$A$60+360,0),Produção!$B$60:$B$480,Produção!$B9)</f>
        <v>0</v>
      </c>
      <c r="H67" s="110">
        <f>SUMIFS(Produção!$H$60:$H$480,Produção!$A$60:$A$480,"&lt;="&amp;EOMONTH(Produção!$A$60+360,0),Produção!$B$60:$B$480,Produção!$B9)</f>
        <v>263136</v>
      </c>
      <c r="I67" s="110">
        <f>SUMIFS(Produção!$I$60:$I$480,Produção!$A$60:$A$480,"&lt;="&amp;EOMONTH(Produção!$A$60+360,0),Produção!$B$60:$B$480,Produção!$B9)</f>
        <v>219072</v>
      </c>
      <c r="J67" s="110">
        <f>SUMIFS(Produção!$J$60:$J$480,Produção!$A$60:$A$480,"&lt;="&amp;EOMONTH(Produção!$A$60+360,0),Produção!$B$60:$B$480,Produção!$B9)</f>
        <v>0</v>
      </c>
      <c r="K67" s="110">
        <f>SUMIFS(Produção!$K$60:$K$480,Produção!$A$60:$A$480,"&lt;="&amp;EOMONTH(Produção!$A$60+360,0),Produção!$B$60:$B$480,Produção!$B9)</f>
        <v>0</v>
      </c>
      <c r="L67" s="110">
        <f>SUMIFS(Produção!$L$60:$L$480,Produção!$A$60:$A$480,"&lt;="&amp;EOMONTH(Produção!$A$60+360,0),Produção!$B$60:$B$480,Produção!$B9)</f>
        <v>0</v>
      </c>
      <c r="M67" s="110">
        <f>SUMIFS(Produção!$M$60:$M$480,Produção!$A$60:$A$480,"&lt;="&amp;EOMONTH(Produção!$A$60+360,0),Produção!$B$60:$B$480,Produção!$B9)</f>
        <v>0</v>
      </c>
      <c r="N67" s="110">
        <f>SUMIFS(Produção!$N$60:$N$480,Produção!$A$60:$A$480,"&lt;="&amp;EOMONTH(Produção!$A$60+360,0),Produção!$B$60:$B$480,Produção!$B9)</f>
        <v>0</v>
      </c>
      <c r="O67" s="110">
        <f>SUMIFS(Produção!$O$60:$O$480,Produção!$A$60:$A$480,"&lt;="&amp;EOMONTH(Produção!$A$60+360,0),Produção!$B$60:$B$480,Produção!$B9)</f>
        <v>0</v>
      </c>
      <c r="P67" s="110">
        <f>SUMIFS(Produção!$P$60:$P$480,Produção!$A$60:$A$480,"&lt;="&amp;EOMONTH(Produção!$A$60+360,0),Produção!$B$60:$B$480,Produção!$B9)</f>
        <v>0</v>
      </c>
      <c r="Q67" s="110">
        <f>SUMIFS(Produção!$Q$60:$Q$480,Produção!$A$60:$A$480,"&lt;="&amp;EOMONTH(Produção!$A$60+360,0),Produção!$B$60:$B$480,Produção!$B9)</f>
        <v>0</v>
      </c>
      <c r="R67" s="110">
        <f>SUMIFS(Produção!$R$60:$R$480,Produção!$A$60:$A$480,"&lt;="&amp;EOMONTH(Produção!$A$60+360,0),Produção!$B$60:$B$480,Produção!$B9)</f>
        <v>0</v>
      </c>
      <c r="S67" s="110">
        <f>SUMIFS(Produção!$S$60:$S$480,Produção!$A$60:$A$480,"&lt;="&amp;EOMONTH(Produção!$A$60+360,0),Produção!$B$60:$B$480,Produção!$B9)</f>
        <v>0</v>
      </c>
      <c r="T67" s="110">
        <f>SUMIFS(Produção!$T$60:$T$480,Produção!$A$60:$A$480,"&lt;="&amp;EOMONTH(Produção!$A$60+360,0),Produção!$B$60:$B$480,Produção!$B9)</f>
        <v>0</v>
      </c>
      <c r="U67" s="110">
        <f>SUMIFS(Produção!$U$60:$U$480,Produção!$A$60:$A$480,"&lt;="&amp;EOMONTH(Produção!$A$60+360,0),Produção!$B$60:$B$480,Produção!$B9)</f>
        <v>0</v>
      </c>
      <c r="V67" s="110">
        <f>SUMIFS(Produção!$V$60:$V$480,Produção!$A$60:$A$480,"&lt;="&amp;EOMONTH(Produção!$A$60+360,0),Produção!$B$60:$B$480,Produção!$B9)</f>
        <v>0</v>
      </c>
      <c r="W67" s="110">
        <f>SUMIFS(Produção!$W$60:$W$480,Produção!$A$60:$A$480,"&lt;="&amp;EOMONTH(Produção!$A$60+360,0),Produção!$B$60:$B$480,Produção!$B9)</f>
        <v>0</v>
      </c>
      <c r="X67" s="110">
        <f>SUMIFS(Produção!$X$60:$X$480,Produção!$A$60:$A$480,"&lt;="&amp;EOMONTH(Produção!$A$60+360,0),Produção!$B$60:$B$480,Produção!$B9)</f>
        <v>0</v>
      </c>
      <c r="Y67" s="110">
        <f>SUMIFS(Produção!$Y$60:$Y$480,Produção!$A$60:$A$480,"&lt;="&amp;EOMONTH(Produção!$A$60+360,0),Produção!$B$60:$B$480,Produção!$B9)</f>
        <v>0</v>
      </c>
      <c r="Z67" s="110">
        <f>SUMIFS(Produção!$Z$60:$Z$480,Produção!$A$60:$A$480,"&lt;="&amp;EOMONTH(Produção!$A$60+360,0),Produção!$B$60:$B$480,Produção!$B9)</f>
        <v>0</v>
      </c>
      <c r="AA67" s="110">
        <f>SUMIFS(Produção!$AA$60:$AA$480,Produção!$A$60:$A$480,"&lt;="&amp;EOMONTH(Produção!$A$60+360,0),Produção!$B$60:$B$480,Produção!$B9)</f>
        <v>0</v>
      </c>
      <c r="AB67" s="110">
        <f>SUMIFS(Produção!$AB$60:$AB$480,Produção!$A$60:$A$480,"&lt;="&amp;EOMONTH(Produção!$A$60+360,0),Produção!$B$60:$B$480,Produção!$B9)</f>
        <v>0</v>
      </c>
      <c r="AC67" s="110">
        <f>SUMIFS(Produção!$AC$60:$AC$480,Produção!$A$60:$A$480,"&lt;="&amp;EOMONTH(Produção!$A$60+360,0),Produção!$B$60:$B$480,Produção!$B9)</f>
        <v>0</v>
      </c>
      <c r="AD67" s="110">
        <f>SUMIFS(Produção!$AD$60:$AD$480,Produção!$A$60:$A$480,"&lt;="&amp;EOMONTH(Produção!$A$60+360,0),Produção!$B$60:$B$480,Produção!$B9)</f>
        <v>0</v>
      </c>
      <c r="AE67" s="110">
        <f>SUMIFS(Produção!$AE$60:$AE$480,Produção!$A$60:$A$480,"&lt;="&amp;EOMONTH(Produção!$A$60+360,0),Produção!$B$60:$B$480,Produção!$B9)</f>
        <v>0</v>
      </c>
      <c r="AF67" s="110">
        <f>SUMIFS(Produção!$AF$60:$AF$480,Produção!$A$60:$A$480,"&lt;="&amp;EOMONTH(Produção!$A$60+360,0),Produção!$B$60:$B$480,Produção!$B9)</f>
        <v>0</v>
      </c>
      <c r="AG67" s="110">
        <f>SUMIFS(Produção!$AG$60:$AG$480,Produção!$A$60:$A$480,"&lt;="&amp;EOMONTH(Produção!$A$60+360,0),Produção!$B$60:$B$480,Produção!$B9)</f>
        <v>0</v>
      </c>
      <c r="AH67" s="110">
        <f>SUMIFS(Produção!$AH$60:$AH$480,Produção!$A$60:$A$480,"&lt;="&amp;EOMONTH(Produção!$A$60+360,0),Produção!$B$60:$B$480,Produção!$B9)</f>
        <v>0</v>
      </c>
    </row>
    <row r="68" spans="1:34" outlineLevel="1" x14ac:dyDescent="0.15">
      <c r="A68" s="76">
        <v>8</v>
      </c>
      <c r="B68" s="81"/>
      <c r="C68" s="94">
        <f>IFERROR(AVERAGEIFS(Produção!$C$60:$C$480,Produção!$A$60:$A$480,"&lt;="&amp;EOMONTH(Produção!$A$60+360,0),Produção!$B$60:$B$480,Produção!$B10),"")</f>
        <v>0.1535</v>
      </c>
      <c r="D68" s="110">
        <f>SUMIFS(Produção!$D$60:$D$480,Produção!$A$60:$A$480,"&lt;="&amp;EOMONTH(Produção!$A$60+360,0),Produção!$B$60:$B$480,Produção!$B10)</f>
        <v>251784</v>
      </c>
      <c r="E68" s="110">
        <f>SUMIFS(Produção!$E$60:$E$480,Produção!$A$60:$A$480,"&lt;="&amp;EOMONTH(Produção!$A$60+360,0),Produção!$B$60:$B$480,Produção!$B10)</f>
        <v>249624</v>
      </c>
      <c r="F68" s="110">
        <f>SUMIFS(Produção!$F$60:$F$480,Produção!$A$60:$A$480,"&lt;="&amp;EOMONTH(Produção!$A$60+360,0),Produção!$B$60:$B$480,Produção!$B10)</f>
        <v>0</v>
      </c>
      <c r="G68" s="110">
        <f>SUMIFS(Produção!$G$60:$G$480,Produção!$A$60:$A$480,"&lt;="&amp;EOMONTH(Produção!$A$60+360,0),Produção!$B$60:$B$480,Produção!$B10)</f>
        <v>0</v>
      </c>
      <c r="H68" s="110">
        <f>SUMIFS(Produção!$H$60:$H$480,Produção!$A$60:$A$480,"&lt;="&amp;EOMONTH(Produção!$A$60+360,0),Produção!$B$60:$B$480,Produção!$B10)</f>
        <v>267168</v>
      </c>
      <c r="I68" s="110">
        <f>SUMIFS(Produção!$I$60:$I$480,Produção!$A$60:$A$480,"&lt;="&amp;EOMONTH(Produção!$A$60+360,0),Produção!$B$60:$B$480,Produção!$B10)</f>
        <v>224736</v>
      </c>
      <c r="J68" s="110">
        <f>SUMIFS(Produção!$J$60:$J$480,Produção!$A$60:$A$480,"&lt;="&amp;EOMONTH(Produção!$A$60+360,0),Produção!$B$60:$B$480,Produção!$B10)</f>
        <v>0</v>
      </c>
      <c r="K68" s="110">
        <f>SUMIFS(Produção!$K$60:$K$480,Produção!$A$60:$A$480,"&lt;="&amp;EOMONTH(Produção!$A$60+360,0),Produção!$B$60:$B$480,Produção!$B10)</f>
        <v>0</v>
      </c>
      <c r="L68" s="110">
        <f>SUMIFS(Produção!$L$60:$L$480,Produção!$A$60:$A$480,"&lt;="&amp;EOMONTH(Produção!$A$60+360,0),Produção!$B$60:$B$480,Produção!$B10)</f>
        <v>0</v>
      </c>
      <c r="M68" s="110">
        <f>SUMIFS(Produção!$M$60:$M$480,Produção!$A$60:$A$480,"&lt;="&amp;EOMONTH(Produção!$A$60+360,0),Produção!$B$60:$B$480,Produção!$B10)</f>
        <v>0</v>
      </c>
      <c r="N68" s="110">
        <f>SUMIFS(Produção!$N$60:$N$480,Produção!$A$60:$A$480,"&lt;="&amp;EOMONTH(Produção!$A$60+360,0),Produção!$B$60:$B$480,Produção!$B10)</f>
        <v>0</v>
      </c>
      <c r="O68" s="110">
        <f>SUMIFS(Produção!$O$60:$O$480,Produção!$A$60:$A$480,"&lt;="&amp;EOMONTH(Produção!$A$60+360,0),Produção!$B$60:$B$480,Produção!$B10)</f>
        <v>0</v>
      </c>
      <c r="P68" s="110">
        <f>SUMIFS(Produção!$P$60:$P$480,Produção!$A$60:$A$480,"&lt;="&amp;EOMONTH(Produção!$A$60+360,0),Produção!$B$60:$B$480,Produção!$B10)</f>
        <v>0</v>
      </c>
      <c r="Q68" s="110">
        <f>SUMIFS(Produção!$Q$60:$Q$480,Produção!$A$60:$A$480,"&lt;="&amp;EOMONTH(Produção!$A$60+360,0),Produção!$B$60:$B$480,Produção!$B10)</f>
        <v>0</v>
      </c>
      <c r="R68" s="110">
        <f>SUMIFS(Produção!$R$60:$R$480,Produção!$A$60:$A$480,"&lt;="&amp;EOMONTH(Produção!$A$60+360,0),Produção!$B$60:$B$480,Produção!$B10)</f>
        <v>0</v>
      </c>
      <c r="S68" s="110">
        <f>SUMIFS(Produção!$S$60:$S$480,Produção!$A$60:$A$480,"&lt;="&amp;EOMONTH(Produção!$A$60+360,0),Produção!$B$60:$B$480,Produção!$B10)</f>
        <v>0</v>
      </c>
      <c r="T68" s="110">
        <f>SUMIFS(Produção!$T$60:$T$480,Produção!$A$60:$A$480,"&lt;="&amp;EOMONTH(Produção!$A$60+360,0),Produção!$B$60:$B$480,Produção!$B10)</f>
        <v>0</v>
      </c>
      <c r="U68" s="110">
        <f>SUMIFS(Produção!$U$60:$U$480,Produção!$A$60:$A$480,"&lt;="&amp;EOMONTH(Produção!$A$60+360,0),Produção!$B$60:$B$480,Produção!$B10)</f>
        <v>0</v>
      </c>
      <c r="V68" s="110">
        <f>SUMIFS(Produção!$V$60:$V$480,Produção!$A$60:$A$480,"&lt;="&amp;EOMONTH(Produção!$A$60+360,0),Produção!$B$60:$B$480,Produção!$B10)</f>
        <v>0</v>
      </c>
      <c r="W68" s="110">
        <f>SUMIFS(Produção!$W$60:$W$480,Produção!$A$60:$A$480,"&lt;="&amp;EOMONTH(Produção!$A$60+360,0),Produção!$B$60:$B$480,Produção!$B10)</f>
        <v>0</v>
      </c>
      <c r="X68" s="110">
        <f>SUMIFS(Produção!$X$60:$X$480,Produção!$A$60:$A$480,"&lt;="&amp;EOMONTH(Produção!$A$60+360,0),Produção!$B$60:$B$480,Produção!$B10)</f>
        <v>0</v>
      </c>
      <c r="Y68" s="110">
        <f>SUMIFS(Produção!$Y$60:$Y$480,Produção!$A$60:$A$480,"&lt;="&amp;EOMONTH(Produção!$A$60+360,0),Produção!$B$60:$B$480,Produção!$B10)</f>
        <v>0</v>
      </c>
      <c r="Z68" s="110">
        <f>SUMIFS(Produção!$Z$60:$Z$480,Produção!$A$60:$A$480,"&lt;="&amp;EOMONTH(Produção!$A$60+360,0),Produção!$B$60:$B$480,Produção!$B10)</f>
        <v>0</v>
      </c>
      <c r="AA68" s="110">
        <f>SUMIFS(Produção!$AA$60:$AA$480,Produção!$A$60:$A$480,"&lt;="&amp;EOMONTH(Produção!$A$60+360,0),Produção!$B$60:$B$480,Produção!$B10)</f>
        <v>0</v>
      </c>
      <c r="AB68" s="110">
        <f>SUMIFS(Produção!$AB$60:$AB$480,Produção!$A$60:$A$480,"&lt;="&amp;EOMONTH(Produção!$A$60+360,0),Produção!$B$60:$B$480,Produção!$B10)</f>
        <v>0</v>
      </c>
      <c r="AC68" s="110">
        <f>SUMIFS(Produção!$AC$60:$AC$480,Produção!$A$60:$A$480,"&lt;="&amp;EOMONTH(Produção!$A$60+360,0),Produção!$B$60:$B$480,Produção!$B10)</f>
        <v>0</v>
      </c>
      <c r="AD68" s="110">
        <f>SUMIFS(Produção!$AD$60:$AD$480,Produção!$A$60:$A$480,"&lt;="&amp;EOMONTH(Produção!$A$60+360,0),Produção!$B$60:$B$480,Produção!$B10)</f>
        <v>0</v>
      </c>
      <c r="AE68" s="110">
        <f>SUMIFS(Produção!$AE$60:$AE$480,Produção!$A$60:$A$480,"&lt;="&amp;EOMONTH(Produção!$A$60+360,0),Produção!$B$60:$B$480,Produção!$B10)</f>
        <v>0</v>
      </c>
      <c r="AF68" s="110">
        <f>SUMIFS(Produção!$AF$60:$AF$480,Produção!$A$60:$A$480,"&lt;="&amp;EOMONTH(Produção!$A$60+360,0),Produção!$B$60:$B$480,Produção!$B10)</f>
        <v>0</v>
      </c>
      <c r="AG68" s="110">
        <f>SUMIFS(Produção!$AG$60:$AG$480,Produção!$A$60:$A$480,"&lt;="&amp;EOMONTH(Produção!$A$60+360,0),Produção!$B$60:$B$480,Produção!$B10)</f>
        <v>0</v>
      </c>
      <c r="AH68" s="110">
        <f>SUMIFS(Produção!$AH$60:$AH$480,Produção!$A$60:$A$480,"&lt;="&amp;EOMONTH(Produção!$A$60+360,0),Produção!$B$60:$B$480,Produção!$B10)</f>
        <v>0</v>
      </c>
    </row>
    <row r="69" spans="1:34" outlineLevel="1" x14ac:dyDescent="0.15">
      <c r="A69" s="76">
        <v>9</v>
      </c>
      <c r="B69" s="81"/>
      <c r="C69" s="94">
        <f>IFERROR(AVERAGEIFS(Produção!$C$60:$C$480,Produção!$A$60:$A$480,"&lt;="&amp;EOMONTH(Produção!$A$60+360,0),Produção!$B$60:$B$480,Produção!$B11),"")</f>
        <v>0.1535</v>
      </c>
      <c r="D69" s="110">
        <f>SUMIFS(Produção!$D$60:$D$480,Produção!$A$60:$A$480,"&lt;="&amp;EOMONTH(Produção!$A$60+360,0),Produção!$B$60:$B$480,Produção!$B11)</f>
        <v>245460</v>
      </c>
      <c r="E69" s="110">
        <f>SUMIFS(Produção!$E$60:$E$480,Produção!$A$60:$A$480,"&lt;="&amp;EOMONTH(Produção!$A$60+360,0),Produção!$B$60:$B$480,Produção!$B11)</f>
        <v>247980</v>
      </c>
      <c r="F69" s="110">
        <f>SUMIFS(Produção!$F$60:$F$480,Produção!$A$60:$A$480,"&lt;="&amp;EOMONTH(Produção!$A$60+360,0),Produção!$B$60:$B$480,Produção!$B11)</f>
        <v>0</v>
      </c>
      <c r="G69" s="110">
        <f>SUMIFS(Produção!$G$60:$G$480,Produção!$A$60:$A$480,"&lt;="&amp;EOMONTH(Produção!$A$60+360,0),Produção!$B$60:$B$480,Produção!$B11)</f>
        <v>0</v>
      </c>
      <c r="H69" s="110">
        <f>SUMIFS(Produção!$H$60:$H$480,Produção!$A$60:$A$480,"&lt;="&amp;EOMONTH(Produção!$A$60+360,0),Produção!$B$60:$B$480,Produção!$B11)</f>
        <v>256416</v>
      </c>
      <c r="I69" s="110">
        <f>SUMIFS(Produção!$I$60:$I$480,Produção!$A$60:$A$480,"&lt;="&amp;EOMONTH(Produção!$A$60+360,0),Produção!$B$60:$B$480,Produção!$B11)</f>
        <v>206400</v>
      </c>
      <c r="J69" s="110">
        <f>SUMIFS(Produção!$J$60:$J$480,Produção!$A$60:$A$480,"&lt;="&amp;EOMONTH(Produção!$A$60+360,0),Produção!$B$60:$B$480,Produção!$B11)</f>
        <v>0</v>
      </c>
      <c r="K69" s="110">
        <f>SUMIFS(Produção!$K$60:$K$480,Produção!$A$60:$A$480,"&lt;="&amp;EOMONTH(Produção!$A$60+360,0),Produção!$B$60:$B$480,Produção!$B11)</f>
        <v>0</v>
      </c>
      <c r="L69" s="110">
        <f>SUMIFS(Produção!$L$60:$L$480,Produção!$A$60:$A$480,"&lt;="&amp;EOMONTH(Produção!$A$60+360,0),Produção!$B$60:$B$480,Produção!$B11)</f>
        <v>1</v>
      </c>
      <c r="M69" s="110">
        <f>SUMIFS(Produção!$M$60:$M$480,Produção!$A$60:$A$480,"&lt;="&amp;EOMONTH(Produção!$A$60+360,0),Produção!$B$60:$B$480,Produção!$B11)</f>
        <v>0</v>
      </c>
      <c r="N69" s="110">
        <f>SUMIFS(Produção!$N$60:$N$480,Produção!$A$60:$A$480,"&lt;="&amp;EOMONTH(Produção!$A$60+360,0),Produção!$B$60:$B$480,Produção!$B11)</f>
        <v>0</v>
      </c>
      <c r="O69" s="110">
        <f>SUMIFS(Produção!$O$60:$O$480,Produção!$A$60:$A$480,"&lt;="&amp;EOMONTH(Produção!$A$60+360,0),Produção!$B$60:$B$480,Produção!$B11)</f>
        <v>0</v>
      </c>
      <c r="P69" s="110">
        <f>SUMIFS(Produção!$P$60:$P$480,Produção!$A$60:$A$480,"&lt;="&amp;EOMONTH(Produção!$A$60+360,0),Produção!$B$60:$B$480,Produção!$B11)</f>
        <v>0</v>
      </c>
      <c r="Q69" s="110">
        <f>SUMIFS(Produção!$Q$60:$Q$480,Produção!$A$60:$A$480,"&lt;="&amp;EOMONTH(Produção!$A$60+360,0),Produção!$B$60:$B$480,Produção!$B11)</f>
        <v>0</v>
      </c>
      <c r="R69" s="110">
        <f>SUMIFS(Produção!$R$60:$R$480,Produção!$A$60:$A$480,"&lt;="&amp;EOMONTH(Produção!$A$60+360,0),Produção!$B$60:$B$480,Produção!$B11)</f>
        <v>0</v>
      </c>
      <c r="S69" s="110">
        <f>SUMIFS(Produção!$S$60:$S$480,Produção!$A$60:$A$480,"&lt;="&amp;EOMONTH(Produção!$A$60+360,0),Produção!$B$60:$B$480,Produção!$B11)</f>
        <v>0</v>
      </c>
      <c r="T69" s="110">
        <f>SUMIFS(Produção!$T$60:$T$480,Produção!$A$60:$A$480,"&lt;="&amp;EOMONTH(Produção!$A$60+360,0),Produção!$B$60:$B$480,Produção!$B11)</f>
        <v>0</v>
      </c>
      <c r="U69" s="110">
        <f>SUMIFS(Produção!$U$60:$U$480,Produção!$A$60:$A$480,"&lt;="&amp;EOMONTH(Produção!$A$60+360,0),Produção!$B$60:$B$480,Produção!$B11)</f>
        <v>0</v>
      </c>
      <c r="V69" s="110">
        <f>SUMIFS(Produção!$V$60:$V$480,Produção!$A$60:$A$480,"&lt;="&amp;EOMONTH(Produção!$A$60+360,0),Produção!$B$60:$B$480,Produção!$B11)</f>
        <v>0</v>
      </c>
      <c r="W69" s="110">
        <f>SUMIFS(Produção!$W$60:$W$480,Produção!$A$60:$A$480,"&lt;="&amp;EOMONTH(Produção!$A$60+360,0),Produção!$B$60:$B$480,Produção!$B11)</f>
        <v>0</v>
      </c>
      <c r="X69" s="110">
        <f>SUMIFS(Produção!$X$60:$X$480,Produção!$A$60:$A$480,"&lt;="&amp;EOMONTH(Produção!$A$60+360,0),Produção!$B$60:$B$480,Produção!$B11)</f>
        <v>0</v>
      </c>
      <c r="Y69" s="110">
        <f>SUMIFS(Produção!$Y$60:$Y$480,Produção!$A$60:$A$480,"&lt;="&amp;EOMONTH(Produção!$A$60+360,0),Produção!$B$60:$B$480,Produção!$B11)</f>
        <v>0</v>
      </c>
      <c r="Z69" s="110">
        <f>SUMIFS(Produção!$Z$60:$Z$480,Produção!$A$60:$A$480,"&lt;="&amp;EOMONTH(Produção!$A$60+360,0),Produção!$B$60:$B$480,Produção!$B11)</f>
        <v>0</v>
      </c>
      <c r="AA69" s="110">
        <f>SUMIFS(Produção!$AA$60:$AA$480,Produção!$A$60:$A$480,"&lt;="&amp;EOMONTH(Produção!$A$60+360,0),Produção!$B$60:$B$480,Produção!$B11)</f>
        <v>0</v>
      </c>
      <c r="AB69" s="110">
        <f>SUMIFS(Produção!$AB$60:$AB$480,Produção!$A$60:$A$480,"&lt;="&amp;EOMONTH(Produção!$A$60+360,0),Produção!$B$60:$B$480,Produção!$B11)</f>
        <v>0</v>
      </c>
      <c r="AC69" s="110">
        <f>SUMIFS(Produção!$AC$60:$AC$480,Produção!$A$60:$A$480,"&lt;="&amp;EOMONTH(Produção!$A$60+360,0),Produção!$B$60:$B$480,Produção!$B11)</f>
        <v>0</v>
      </c>
      <c r="AD69" s="110">
        <f>SUMIFS(Produção!$AD$60:$AD$480,Produção!$A$60:$A$480,"&lt;="&amp;EOMONTH(Produção!$A$60+360,0),Produção!$B$60:$B$480,Produção!$B11)</f>
        <v>0</v>
      </c>
      <c r="AE69" s="110">
        <f>SUMIFS(Produção!$AE$60:$AE$480,Produção!$A$60:$A$480,"&lt;="&amp;EOMONTH(Produção!$A$60+360,0),Produção!$B$60:$B$480,Produção!$B11)</f>
        <v>0</v>
      </c>
      <c r="AF69" s="110">
        <f>SUMIFS(Produção!$AF$60:$AF$480,Produção!$A$60:$A$480,"&lt;="&amp;EOMONTH(Produção!$A$60+360,0),Produção!$B$60:$B$480,Produção!$B11)</f>
        <v>0</v>
      </c>
      <c r="AG69" s="110">
        <f>SUMIFS(Produção!$AG$60:$AG$480,Produção!$A$60:$A$480,"&lt;="&amp;EOMONTH(Produção!$A$60+360,0),Produção!$B$60:$B$480,Produção!$B11)</f>
        <v>0</v>
      </c>
      <c r="AH69" s="110">
        <f>SUMIFS(Produção!$AH$60:$AH$480,Produção!$A$60:$A$480,"&lt;="&amp;EOMONTH(Produção!$A$60+360,0),Produção!$B$60:$B$480,Produção!$B11)</f>
        <v>0</v>
      </c>
    </row>
    <row r="70" spans="1:34" outlineLevel="1" x14ac:dyDescent="0.15">
      <c r="A70" s="76">
        <v>10</v>
      </c>
      <c r="B70" s="81"/>
      <c r="C70" s="94">
        <f>IFERROR(AVERAGEIFS(Produção!$C$60:$C$480,Produção!$A$60:$A$480,"&lt;="&amp;EOMONTH(Produção!$A$60+360,0),Produção!$B$60:$B$480,Produção!$B12),"")</f>
        <v>0.1535</v>
      </c>
      <c r="D70" s="110">
        <f>SUMIFS(Produção!$D$60:$D$480,Produção!$A$60:$A$480,"&lt;="&amp;EOMONTH(Produção!$A$60+360,0),Produção!$B$60:$B$480,Produção!$B12)</f>
        <v>211618</v>
      </c>
      <c r="E70" s="110">
        <f>SUMIFS(Produção!$E$60:$E$480,Produção!$A$60:$A$480,"&lt;="&amp;EOMONTH(Produção!$A$60+360,0),Produção!$B$60:$B$480,Produção!$B12)</f>
        <v>213252</v>
      </c>
      <c r="F70" s="110">
        <f>SUMIFS(Produção!$F$60:$F$480,Produção!$A$60:$A$480,"&lt;="&amp;EOMONTH(Produção!$A$60+360,0),Produção!$B$60:$B$480,Produção!$B12)</f>
        <v>0</v>
      </c>
      <c r="G70" s="110">
        <f>SUMIFS(Produção!$G$60:$G$480,Produção!$A$60:$A$480,"&lt;="&amp;EOMONTH(Produção!$A$60+360,0),Produção!$B$60:$B$480,Produção!$B12)</f>
        <v>0</v>
      </c>
      <c r="H70" s="110">
        <f>SUMIFS(Produção!$H$60:$H$480,Produção!$A$60:$A$480,"&lt;="&amp;EOMONTH(Produção!$A$60+360,0),Produção!$B$60:$B$480,Produção!$B12)</f>
        <v>254304</v>
      </c>
      <c r="I70" s="110">
        <f>SUMIFS(Produção!$I$60:$I$480,Produção!$A$60:$A$480,"&lt;="&amp;EOMONTH(Produção!$A$60+360,0),Produção!$B$60:$B$480,Produção!$B12)</f>
        <v>188160</v>
      </c>
      <c r="J70" s="110">
        <f>SUMIFS(Produção!$J$60:$J$480,Produção!$A$60:$A$480,"&lt;="&amp;EOMONTH(Produção!$A$60+360,0),Produção!$B$60:$B$480,Produção!$B12)</f>
        <v>0</v>
      </c>
      <c r="K70" s="110">
        <f>SUMIFS(Produção!$K$60:$K$480,Produção!$A$60:$A$480,"&lt;="&amp;EOMONTH(Produção!$A$60+360,0),Produção!$B$60:$B$480,Produção!$B12)</f>
        <v>0</v>
      </c>
      <c r="L70" s="110">
        <f>SUMIFS(Produção!$L$60:$L$480,Produção!$A$60:$A$480,"&lt;="&amp;EOMONTH(Produção!$A$60+360,0),Produção!$B$60:$B$480,Produção!$B12)</f>
        <v>0</v>
      </c>
      <c r="M70" s="110">
        <f>SUMIFS(Produção!$M$60:$M$480,Produção!$A$60:$A$480,"&lt;="&amp;EOMONTH(Produção!$A$60+360,0),Produção!$B$60:$B$480,Produção!$B12)</f>
        <v>0</v>
      </c>
      <c r="N70" s="110">
        <f>SUMIFS(Produção!$N$60:$N$480,Produção!$A$60:$A$480,"&lt;="&amp;EOMONTH(Produção!$A$60+360,0),Produção!$B$60:$B$480,Produção!$B12)</f>
        <v>0</v>
      </c>
      <c r="O70" s="110">
        <f>SUMIFS(Produção!$O$60:$O$480,Produção!$A$60:$A$480,"&lt;="&amp;EOMONTH(Produção!$A$60+360,0),Produção!$B$60:$B$480,Produção!$B12)</f>
        <v>0</v>
      </c>
      <c r="P70" s="110">
        <f>SUMIFS(Produção!$P$60:$P$480,Produção!$A$60:$A$480,"&lt;="&amp;EOMONTH(Produção!$A$60+360,0),Produção!$B$60:$B$480,Produção!$B12)</f>
        <v>0</v>
      </c>
      <c r="Q70" s="110">
        <f>SUMIFS(Produção!$Q$60:$Q$480,Produção!$A$60:$A$480,"&lt;="&amp;EOMONTH(Produção!$A$60+360,0),Produção!$B$60:$B$480,Produção!$B12)</f>
        <v>0</v>
      </c>
      <c r="R70" s="110">
        <f>SUMIFS(Produção!$R$60:$R$480,Produção!$A$60:$A$480,"&lt;="&amp;EOMONTH(Produção!$A$60+360,0),Produção!$B$60:$B$480,Produção!$B12)</f>
        <v>0</v>
      </c>
      <c r="S70" s="110">
        <f>SUMIFS(Produção!$S$60:$S$480,Produção!$A$60:$A$480,"&lt;="&amp;EOMONTH(Produção!$A$60+360,0),Produção!$B$60:$B$480,Produção!$B12)</f>
        <v>0</v>
      </c>
      <c r="T70" s="110">
        <f>SUMIFS(Produção!$T$60:$T$480,Produção!$A$60:$A$480,"&lt;="&amp;EOMONTH(Produção!$A$60+360,0),Produção!$B$60:$B$480,Produção!$B12)</f>
        <v>0</v>
      </c>
      <c r="U70" s="110">
        <f>SUMIFS(Produção!$U$60:$U$480,Produção!$A$60:$A$480,"&lt;="&amp;EOMONTH(Produção!$A$60+360,0),Produção!$B$60:$B$480,Produção!$B12)</f>
        <v>0</v>
      </c>
      <c r="V70" s="110">
        <f>SUMIFS(Produção!$V$60:$V$480,Produção!$A$60:$A$480,"&lt;="&amp;EOMONTH(Produção!$A$60+360,0),Produção!$B$60:$B$480,Produção!$B12)</f>
        <v>0</v>
      </c>
      <c r="W70" s="110">
        <f>SUMIFS(Produção!$W$60:$W$480,Produção!$A$60:$A$480,"&lt;="&amp;EOMONTH(Produção!$A$60+360,0),Produção!$B$60:$B$480,Produção!$B12)</f>
        <v>0</v>
      </c>
      <c r="X70" s="110">
        <f>SUMIFS(Produção!$X$60:$X$480,Produção!$A$60:$A$480,"&lt;="&amp;EOMONTH(Produção!$A$60+360,0),Produção!$B$60:$B$480,Produção!$B12)</f>
        <v>0</v>
      </c>
      <c r="Y70" s="110">
        <f>SUMIFS(Produção!$Y$60:$Y$480,Produção!$A$60:$A$480,"&lt;="&amp;EOMONTH(Produção!$A$60+360,0),Produção!$B$60:$B$480,Produção!$B12)</f>
        <v>0</v>
      </c>
      <c r="Z70" s="110">
        <f>SUMIFS(Produção!$Z$60:$Z$480,Produção!$A$60:$A$480,"&lt;="&amp;EOMONTH(Produção!$A$60+360,0),Produção!$B$60:$B$480,Produção!$B12)</f>
        <v>0</v>
      </c>
      <c r="AA70" s="110">
        <f>SUMIFS(Produção!$AA$60:$AA$480,Produção!$A$60:$A$480,"&lt;="&amp;EOMONTH(Produção!$A$60+360,0),Produção!$B$60:$B$480,Produção!$B12)</f>
        <v>0</v>
      </c>
      <c r="AB70" s="110">
        <f>SUMIFS(Produção!$AB$60:$AB$480,Produção!$A$60:$A$480,"&lt;="&amp;EOMONTH(Produção!$A$60+360,0),Produção!$B$60:$B$480,Produção!$B12)</f>
        <v>0</v>
      </c>
      <c r="AC70" s="110">
        <f>SUMIFS(Produção!$AC$60:$AC$480,Produção!$A$60:$A$480,"&lt;="&amp;EOMONTH(Produção!$A$60+360,0),Produção!$B$60:$B$480,Produção!$B12)</f>
        <v>0</v>
      </c>
      <c r="AD70" s="110">
        <f>SUMIFS(Produção!$AD$60:$AD$480,Produção!$A$60:$A$480,"&lt;="&amp;EOMONTH(Produção!$A$60+360,0),Produção!$B$60:$B$480,Produção!$B12)</f>
        <v>0</v>
      </c>
      <c r="AE70" s="110">
        <f>SUMIFS(Produção!$AE$60:$AE$480,Produção!$A$60:$A$480,"&lt;="&amp;EOMONTH(Produção!$A$60+360,0),Produção!$B$60:$B$480,Produção!$B12)</f>
        <v>0</v>
      </c>
      <c r="AF70" s="110">
        <f>SUMIFS(Produção!$AF$60:$AF$480,Produção!$A$60:$A$480,"&lt;="&amp;EOMONTH(Produção!$A$60+360,0),Produção!$B$60:$B$480,Produção!$B12)</f>
        <v>0</v>
      </c>
      <c r="AG70" s="110">
        <f>SUMIFS(Produção!$AG$60:$AG$480,Produção!$A$60:$A$480,"&lt;="&amp;EOMONTH(Produção!$A$60+360,0),Produção!$B$60:$B$480,Produção!$B12)</f>
        <v>0</v>
      </c>
      <c r="AH70" s="110">
        <f>SUMIFS(Produção!$AH$60:$AH$480,Produção!$A$60:$A$480,"&lt;="&amp;EOMONTH(Produção!$A$60+360,0),Produção!$B$60:$B$480,Produção!$B12)</f>
        <v>0</v>
      </c>
    </row>
    <row r="71" spans="1:34" outlineLevel="1" x14ac:dyDescent="0.15">
      <c r="A71" s="76">
        <v>11</v>
      </c>
      <c r="B71" s="81"/>
      <c r="C71" s="94">
        <f>IFERROR(AVERAGEIFS(Produção!$C$60:$C$480,Produção!$A$60:$A$480,"&lt;="&amp;EOMONTH(Produção!$A$60+360,0),Produção!$B$60:$B$480,Produção!$B13),"")</f>
        <v>0.1535</v>
      </c>
      <c r="D71" s="110">
        <f>SUMIFS(Produção!$D$60:$D$480,Produção!$A$60:$A$480,"&lt;="&amp;EOMONTH(Produção!$A$60+360,0),Produção!$B$60:$B$480,Produção!$B13)</f>
        <v>230304</v>
      </c>
      <c r="E71" s="110">
        <f>SUMIFS(Produção!$E$60:$E$480,Produção!$A$60:$A$480,"&lt;="&amp;EOMONTH(Produção!$A$60+360,0),Produção!$B$60:$B$480,Produção!$B13)</f>
        <v>230556</v>
      </c>
      <c r="F71" s="110">
        <f>SUMIFS(Produção!$F$60:$F$480,Produção!$A$60:$A$480,"&lt;="&amp;EOMONTH(Produção!$A$60+360,0),Produção!$B$60:$B$480,Produção!$B13)</f>
        <v>0</v>
      </c>
      <c r="G71" s="110">
        <f>SUMIFS(Produção!$G$60:$G$480,Produção!$A$60:$A$480,"&lt;="&amp;EOMONTH(Produção!$A$60+360,0),Produção!$B$60:$B$480,Produção!$B13)</f>
        <v>0</v>
      </c>
      <c r="H71" s="110">
        <f>SUMIFS(Produção!$H$60:$H$480,Produção!$A$60:$A$480,"&lt;="&amp;EOMONTH(Produção!$A$60+360,0),Produção!$B$60:$B$480,Produção!$B13)</f>
        <v>215400</v>
      </c>
      <c r="I71" s="110">
        <f>SUMIFS(Produção!$I$60:$I$480,Produção!$A$60:$A$480,"&lt;="&amp;EOMONTH(Produção!$A$60+360,0),Produção!$B$60:$B$480,Produção!$B13)</f>
        <v>218880</v>
      </c>
      <c r="J71" s="110">
        <f>SUMIFS(Produção!$J$60:$J$480,Produção!$A$60:$A$480,"&lt;="&amp;EOMONTH(Produção!$A$60+360,0),Produção!$B$60:$B$480,Produção!$B13)</f>
        <v>0</v>
      </c>
      <c r="K71" s="110">
        <f>SUMIFS(Produção!$K$60:$K$480,Produção!$A$60:$A$480,"&lt;="&amp;EOMONTH(Produção!$A$60+360,0),Produção!$B$60:$B$480,Produção!$B13)</f>
        <v>0</v>
      </c>
      <c r="L71" s="110">
        <f>SUMIFS(Produção!$L$60:$L$480,Produção!$A$60:$A$480,"&lt;="&amp;EOMONTH(Produção!$A$60+360,0),Produção!$B$60:$B$480,Produção!$B13)</f>
        <v>0</v>
      </c>
      <c r="M71" s="110">
        <f>SUMIFS(Produção!$M$60:$M$480,Produção!$A$60:$A$480,"&lt;="&amp;EOMONTH(Produção!$A$60+360,0),Produção!$B$60:$B$480,Produção!$B13)</f>
        <v>0</v>
      </c>
      <c r="N71" s="110">
        <f>SUMIFS(Produção!$N$60:$N$480,Produção!$A$60:$A$480,"&lt;="&amp;EOMONTH(Produção!$A$60+360,0),Produção!$B$60:$B$480,Produção!$B13)</f>
        <v>0</v>
      </c>
      <c r="O71" s="110">
        <f>SUMIFS(Produção!$O$60:$O$480,Produção!$A$60:$A$480,"&lt;="&amp;EOMONTH(Produção!$A$60+360,0),Produção!$B$60:$B$480,Produção!$B13)</f>
        <v>0</v>
      </c>
      <c r="P71" s="110">
        <f>SUMIFS(Produção!$P$60:$P$480,Produção!$A$60:$A$480,"&lt;="&amp;EOMONTH(Produção!$A$60+360,0),Produção!$B$60:$B$480,Produção!$B13)</f>
        <v>0</v>
      </c>
      <c r="Q71" s="110">
        <f>SUMIFS(Produção!$Q$60:$Q$480,Produção!$A$60:$A$480,"&lt;="&amp;EOMONTH(Produção!$A$60+360,0),Produção!$B$60:$B$480,Produção!$B13)</f>
        <v>0</v>
      </c>
      <c r="R71" s="110">
        <f>SUMIFS(Produção!$R$60:$R$480,Produção!$A$60:$A$480,"&lt;="&amp;EOMONTH(Produção!$A$60+360,0),Produção!$B$60:$B$480,Produção!$B13)</f>
        <v>0</v>
      </c>
      <c r="S71" s="110">
        <f>SUMIFS(Produção!$S$60:$S$480,Produção!$A$60:$A$480,"&lt;="&amp;EOMONTH(Produção!$A$60+360,0),Produção!$B$60:$B$480,Produção!$B13)</f>
        <v>0</v>
      </c>
      <c r="T71" s="110">
        <f>SUMIFS(Produção!$T$60:$T$480,Produção!$A$60:$A$480,"&lt;="&amp;EOMONTH(Produção!$A$60+360,0),Produção!$B$60:$B$480,Produção!$B13)</f>
        <v>0</v>
      </c>
      <c r="U71" s="110">
        <f>SUMIFS(Produção!$U$60:$U$480,Produção!$A$60:$A$480,"&lt;="&amp;EOMONTH(Produção!$A$60+360,0),Produção!$B$60:$B$480,Produção!$B13)</f>
        <v>0</v>
      </c>
      <c r="V71" s="110">
        <f>SUMIFS(Produção!$V$60:$V$480,Produção!$A$60:$A$480,"&lt;="&amp;EOMONTH(Produção!$A$60+360,0),Produção!$B$60:$B$480,Produção!$B13)</f>
        <v>0</v>
      </c>
      <c r="W71" s="110">
        <f>SUMIFS(Produção!$W$60:$W$480,Produção!$A$60:$A$480,"&lt;="&amp;EOMONTH(Produção!$A$60+360,0),Produção!$B$60:$B$480,Produção!$B13)</f>
        <v>0</v>
      </c>
      <c r="X71" s="110">
        <f>SUMIFS(Produção!$X$60:$X$480,Produção!$A$60:$A$480,"&lt;="&amp;EOMONTH(Produção!$A$60+360,0),Produção!$B$60:$B$480,Produção!$B13)</f>
        <v>0</v>
      </c>
      <c r="Y71" s="110">
        <f>SUMIFS(Produção!$Y$60:$Y$480,Produção!$A$60:$A$480,"&lt;="&amp;EOMONTH(Produção!$A$60+360,0),Produção!$B$60:$B$480,Produção!$B13)</f>
        <v>0</v>
      </c>
      <c r="Z71" s="110">
        <f>SUMIFS(Produção!$Z$60:$Z$480,Produção!$A$60:$A$480,"&lt;="&amp;EOMONTH(Produção!$A$60+360,0),Produção!$B$60:$B$480,Produção!$B13)</f>
        <v>0</v>
      </c>
      <c r="AA71" s="110">
        <f>SUMIFS(Produção!$AA$60:$AA$480,Produção!$A$60:$A$480,"&lt;="&amp;EOMONTH(Produção!$A$60+360,0),Produção!$B$60:$B$480,Produção!$B13)</f>
        <v>0</v>
      </c>
      <c r="AB71" s="110">
        <f>SUMIFS(Produção!$AB$60:$AB$480,Produção!$A$60:$A$480,"&lt;="&amp;EOMONTH(Produção!$A$60+360,0),Produção!$B$60:$B$480,Produção!$B13)</f>
        <v>0</v>
      </c>
      <c r="AC71" s="110">
        <f>SUMIFS(Produção!$AC$60:$AC$480,Produção!$A$60:$A$480,"&lt;="&amp;EOMONTH(Produção!$A$60+360,0),Produção!$B$60:$B$480,Produção!$B13)</f>
        <v>0</v>
      </c>
      <c r="AD71" s="110">
        <f>SUMIFS(Produção!$AD$60:$AD$480,Produção!$A$60:$A$480,"&lt;="&amp;EOMONTH(Produção!$A$60+360,0),Produção!$B$60:$B$480,Produção!$B13)</f>
        <v>0</v>
      </c>
      <c r="AE71" s="110">
        <f>SUMIFS(Produção!$AE$60:$AE$480,Produção!$A$60:$A$480,"&lt;="&amp;EOMONTH(Produção!$A$60+360,0),Produção!$B$60:$B$480,Produção!$B13)</f>
        <v>0</v>
      </c>
      <c r="AF71" s="110">
        <f>SUMIFS(Produção!$AF$60:$AF$480,Produção!$A$60:$A$480,"&lt;="&amp;EOMONTH(Produção!$A$60+360,0),Produção!$B$60:$B$480,Produção!$B13)</f>
        <v>0</v>
      </c>
      <c r="AG71" s="110">
        <f>SUMIFS(Produção!$AG$60:$AG$480,Produção!$A$60:$A$480,"&lt;="&amp;EOMONTH(Produção!$A$60+360,0),Produção!$B$60:$B$480,Produção!$B13)</f>
        <v>0</v>
      </c>
      <c r="AH71" s="110">
        <f>SUMIFS(Produção!$AH$60:$AH$480,Produção!$A$60:$A$480,"&lt;="&amp;EOMONTH(Produção!$A$60+360,0),Produção!$B$60:$B$480,Produção!$B13)</f>
        <v>0</v>
      </c>
    </row>
    <row r="72" spans="1:34" outlineLevel="1" x14ac:dyDescent="0.15">
      <c r="A72" s="76">
        <v>12</v>
      </c>
      <c r="B72" s="81"/>
      <c r="C72" s="94">
        <f>IFERROR(AVERAGEIFS(Produção!$C$60:$C$480,Produção!$A$60:$A$480,"&lt;="&amp;EOMONTH(Produção!$A$60+360,0),Produção!$B$60:$B$480,Produção!$B14),"")</f>
        <v>0.1535</v>
      </c>
      <c r="D72" s="110">
        <f>SUMIFS(Produção!$D$60:$D$480,Produção!$A$60:$A$480,"&lt;="&amp;EOMONTH(Produção!$A$60+360,0),Produção!$B$60:$B$480,Produção!$B14)</f>
        <v>224796</v>
      </c>
      <c r="E72" s="110">
        <f>SUMIFS(Produção!$E$60:$E$480,Produção!$A$60:$A$480,"&lt;="&amp;EOMONTH(Produção!$A$60+360,0),Produção!$B$60:$B$480,Produção!$B14)</f>
        <v>225384</v>
      </c>
      <c r="F72" s="110">
        <f>SUMIFS(Produção!$F$60:$F$480,Produção!$A$60:$A$480,"&lt;="&amp;EOMONTH(Produção!$A$60+360,0),Produção!$B$60:$B$480,Produção!$B14)</f>
        <v>0</v>
      </c>
      <c r="G72" s="110">
        <f>SUMIFS(Produção!$G$60:$G$480,Produção!$A$60:$A$480,"&lt;="&amp;EOMONTH(Produção!$A$60+360,0),Produção!$B$60:$B$480,Produção!$B14)</f>
        <v>0</v>
      </c>
      <c r="H72" s="110">
        <f>SUMIFS(Produção!$H$60:$H$480,Produção!$A$60:$A$480,"&lt;="&amp;EOMONTH(Produção!$A$60+360,0),Produção!$B$60:$B$480,Produção!$B14)</f>
        <v>214392</v>
      </c>
      <c r="I72" s="110">
        <f>SUMIFS(Produção!$I$60:$I$480,Produção!$A$60:$A$480,"&lt;="&amp;EOMONTH(Produção!$A$60+360,0),Produção!$B$60:$B$480,Produção!$B14)</f>
        <v>230512</v>
      </c>
      <c r="J72" s="110">
        <f>SUMIFS(Produção!$J$60:$J$480,Produção!$A$60:$A$480,"&lt;="&amp;EOMONTH(Produção!$A$60+360,0),Produção!$B$60:$B$480,Produção!$B14)</f>
        <v>0</v>
      </c>
      <c r="K72" s="110">
        <f>SUMIFS(Produção!$K$60:$K$480,Produção!$A$60:$A$480,"&lt;="&amp;EOMONTH(Produção!$A$60+360,0),Produção!$B$60:$B$480,Produção!$B14)</f>
        <v>0</v>
      </c>
      <c r="L72" s="110">
        <f>SUMIFS(Produção!$L$60:$L$480,Produção!$A$60:$A$480,"&lt;="&amp;EOMONTH(Produção!$A$60+360,0),Produção!$B$60:$B$480,Produção!$B14)</f>
        <v>0</v>
      </c>
      <c r="M72" s="110">
        <f>SUMIFS(Produção!$M$60:$M$480,Produção!$A$60:$A$480,"&lt;="&amp;EOMONTH(Produção!$A$60+360,0),Produção!$B$60:$B$480,Produção!$B14)</f>
        <v>0</v>
      </c>
      <c r="N72" s="110">
        <f>SUMIFS(Produção!$N$60:$N$480,Produção!$A$60:$A$480,"&lt;="&amp;EOMONTH(Produção!$A$60+360,0),Produção!$B$60:$B$480,Produção!$B14)</f>
        <v>0</v>
      </c>
      <c r="O72" s="110">
        <f>SUMIFS(Produção!$O$60:$O$480,Produção!$A$60:$A$480,"&lt;="&amp;EOMONTH(Produção!$A$60+360,0),Produção!$B$60:$B$480,Produção!$B14)</f>
        <v>0</v>
      </c>
      <c r="P72" s="110">
        <f>SUMIFS(Produção!$P$60:$P$480,Produção!$A$60:$A$480,"&lt;="&amp;EOMONTH(Produção!$A$60+360,0),Produção!$B$60:$B$480,Produção!$B14)</f>
        <v>0</v>
      </c>
      <c r="Q72" s="110">
        <f>SUMIFS(Produção!$Q$60:$Q$480,Produção!$A$60:$A$480,"&lt;="&amp;EOMONTH(Produção!$A$60+360,0),Produção!$B$60:$B$480,Produção!$B14)</f>
        <v>0</v>
      </c>
      <c r="R72" s="110">
        <f>SUMIFS(Produção!$R$60:$R$480,Produção!$A$60:$A$480,"&lt;="&amp;EOMONTH(Produção!$A$60+360,0),Produção!$B$60:$B$480,Produção!$B14)</f>
        <v>0</v>
      </c>
      <c r="S72" s="110">
        <f>SUMIFS(Produção!$S$60:$S$480,Produção!$A$60:$A$480,"&lt;="&amp;EOMONTH(Produção!$A$60+360,0),Produção!$B$60:$B$480,Produção!$B14)</f>
        <v>0</v>
      </c>
      <c r="T72" s="110">
        <f>SUMIFS(Produção!$T$60:$T$480,Produção!$A$60:$A$480,"&lt;="&amp;EOMONTH(Produção!$A$60+360,0),Produção!$B$60:$B$480,Produção!$B14)</f>
        <v>0</v>
      </c>
      <c r="U72" s="110">
        <f>SUMIFS(Produção!$U$60:$U$480,Produção!$A$60:$A$480,"&lt;="&amp;EOMONTH(Produção!$A$60+360,0),Produção!$B$60:$B$480,Produção!$B14)</f>
        <v>0</v>
      </c>
      <c r="V72" s="110">
        <f>SUMIFS(Produção!$V$60:$V$480,Produção!$A$60:$A$480,"&lt;="&amp;EOMONTH(Produção!$A$60+360,0),Produção!$B$60:$B$480,Produção!$B14)</f>
        <v>0</v>
      </c>
      <c r="W72" s="110">
        <f>SUMIFS(Produção!$W$60:$W$480,Produção!$A$60:$A$480,"&lt;="&amp;EOMONTH(Produção!$A$60+360,0),Produção!$B$60:$B$480,Produção!$B14)</f>
        <v>0</v>
      </c>
      <c r="X72" s="110">
        <f>SUMIFS(Produção!$X$60:$X$480,Produção!$A$60:$A$480,"&lt;="&amp;EOMONTH(Produção!$A$60+360,0),Produção!$B$60:$B$480,Produção!$B14)</f>
        <v>0</v>
      </c>
      <c r="Y72" s="110">
        <f>SUMIFS(Produção!$Y$60:$Y$480,Produção!$A$60:$A$480,"&lt;="&amp;EOMONTH(Produção!$A$60+360,0),Produção!$B$60:$B$480,Produção!$B14)</f>
        <v>0</v>
      </c>
      <c r="Z72" s="110">
        <f>SUMIFS(Produção!$Z$60:$Z$480,Produção!$A$60:$A$480,"&lt;="&amp;EOMONTH(Produção!$A$60+360,0),Produção!$B$60:$B$480,Produção!$B14)</f>
        <v>0</v>
      </c>
      <c r="AA72" s="110">
        <f>SUMIFS(Produção!$AA$60:$AA$480,Produção!$A$60:$A$480,"&lt;="&amp;EOMONTH(Produção!$A$60+360,0),Produção!$B$60:$B$480,Produção!$B14)</f>
        <v>0</v>
      </c>
      <c r="AB72" s="110">
        <f>SUMIFS(Produção!$AB$60:$AB$480,Produção!$A$60:$A$480,"&lt;="&amp;EOMONTH(Produção!$A$60+360,0),Produção!$B$60:$B$480,Produção!$B14)</f>
        <v>0</v>
      </c>
      <c r="AC72" s="110">
        <f>SUMIFS(Produção!$AC$60:$AC$480,Produção!$A$60:$A$480,"&lt;="&amp;EOMONTH(Produção!$A$60+360,0),Produção!$B$60:$B$480,Produção!$B14)</f>
        <v>0</v>
      </c>
      <c r="AD72" s="110">
        <f>SUMIFS(Produção!$AD$60:$AD$480,Produção!$A$60:$A$480,"&lt;="&amp;EOMONTH(Produção!$A$60+360,0),Produção!$B$60:$B$480,Produção!$B14)</f>
        <v>0</v>
      </c>
      <c r="AE72" s="110">
        <f>SUMIFS(Produção!$AE$60:$AE$480,Produção!$A$60:$A$480,"&lt;="&amp;EOMONTH(Produção!$A$60+360,0),Produção!$B$60:$B$480,Produção!$B14)</f>
        <v>0</v>
      </c>
      <c r="AF72" s="110">
        <f>SUMIFS(Produção!$AF$60:$AF$480,Produção!$A$60:$A$480,"&lt;="&amp;EOMONTH(Produção!$A$60+360,0),Produção!$B$60:$B$480,Produção!$B14)</f>
        <v>0</v>
      </c>
      <c r="AG72" s="110">
        <f>SUMIFS(Produção!$AG$60:$AG$480,Produção!$A$60:$A$480,"&lt;="&amp;EOMONTH(Produção!$A$60+360,0),Produção!$B$60:$B$480,Produção!$B14)</f>
        <v>0</v>
      </c>
      <c r="AH72" s="110">
        <f>SUMIFS(Produção!$AH$60:$AH$480,Produção!$A$60:$A$480,"&lt;="&amp;EOMONTH(Produção!$A$60+360,0),Produção!$B$60:$B$480,Produção!$B14)</f>
        <v>0</v>
      </c>
    </row>
    <row r="73" spans="1:34" outlineLevel="1" x14ac:dyDescent="0.15">
      <c r="A73" s="76">
        <v>13</v>
      </c>
      <c r="B73" s="81"/>
      <c r="C73" s="94">
        <f>IFERROR(AVERAGEIFS(Produção!$C$60:$C$480,Produção!$A$60:$A$480,"&lt;="&amp;EOMONTH(Produção!$A$60+360,0),Produção!$B$60:$B$480,Produção!$B15),"")</f>
        <v>0.1535</v>
      </c>
      <c r="D73" s="110">
        <f>SUMIFS(Produção!$D$60:$D$480,Produção!$A$60:$A$480,"&lt;="&amp;EOMONTH(Produção!$A$60+360,0),Produção!$B$60:$B$480,Produção!$B15)</f>
        <v>216804</v>
      </c>
      <c r="E73" s="110">
        <f>SUMIFS(Produção!$E$60:$E$480,Produção!$A$60:$A$480,"&lt;="&amp;EOMONTH(Produção!$A$60+360,0),Produção!$B$60:$B$480,Produção!$B15)</f>
        <v>239400</v>
      </c>
      <c r="F73" s="110">
        <f>SUMIFS(Produção!$F$60:$F$480,Produção!$A$60:$A$480,"&lt;="&amp;EOMONTH(Produção!$A$60+360,0),Produção!$B$60:$B$480,Produção!$B15)</f>
        <v>0</v>
      </c>
      <c r="G73" s="110">
        <f>SUMIFS(Produção!$G$60:$G$480,Produção!$A$60:$A$480,"&lt;="&amp;EOMONTH(Produção!$A$60+360,0),Produção!$B$60:$B$480,Produção!$B15)</f>
        <v>0</v>
      </c>
      <c r="H73" s="110">
        <f>SUMIFS(Produção!$H$60:$H$480,Produção!$A$60:$A$480,"&lt;="&amp;EOMONTH(Produção!$A$60+360,0),Produção!$B$60:$B$480,Produção!$B15)</f>
        <v>207744</v>
      </c>
      <c r="I73" s="110">
        <f>SUMIFS(Produção!$I$60:$I$480,Produção!$A$60:$A$480,"&lt;="&amp;EOMONTH(Produção!$A$60+360,0),Produção!$B$60:$B$480,Produção!$B15)</f>
        <v>232992</v>
      </c>
      <c r="J73" s="110">
        <f>SUMIFS(Produção!$J$60:$J$480,Produção!$A$60:$A$480,"&lt;="&amp;EOMONTH(Produção!$A$60+360,0),Produção!$B$60:$B$480,Produção!$B15)</f>
        <v>0</v>
      </c>
      <c r="K73" s="110">
        <f>SUMIFS(Produção!$K$60:$K$480,Produção!$A$60:$A$480,"&lt;="&amp;EOMONTH(Produção!$A$60+360,0),Produção!$B$60:$B$480,Produção!$B15)</f>
        <v>0</v>
      </c>
      <c r="L73" s="110">
        <f>SUMIFS(Produção!$L$60:$L$480,Produção!$A$60:$A$480,"&lt;="&amp;EOMONTH(Produção!$A$60+360,0),Produção!$B$60:$B$480,Produção!$B15)</f>
        <v>0</v>
      </c>
      <c r="M73" s="110">
        <f>SUMIFS(Produção!$M$60:$M$480,Produção!$A$60:$A$480,"&lt;="&amp;EOMONTH(Produção!$A$60+360,0),Produção!$B$60:$B$480,Produção!$B15)</f>
        <v>0</v>
      </c>
      <c r="N73" s="110">
        <f>SUMIFS(Produção!$N$60:$N$480,Produção!$A$60:$A$480,"&lt;="&amp;EOMONTH(Produção!$A$60+360,0),Produção!$B$60:$B$480,Produção!$B15)</f>
        <v>0</v>
      </c>
      <c r="O73" s="110">
        <f>SUMIFS(Produção!$O$60:$O$480,Produção!$A$60:$A$480,"&lt;="&amp;EOMONTH(Produção!$A$60+360,0),Produção!$B$60:$B$480,Produção!$B15)</f>
        <v>0</v>
      </c>
      <c r="P73" s="110">
        <f>SUMIFS(Produção!$P$60:$P$480,Produção!$A$60:$A$480,"&lt;="&amp;EOMONTH(Produção!$A$60+360,0),Produção!$B$60:$B$480,Produção!$B15)</f>
        <v>0</v>
      </c>
      <c r="Q73" s="110">
        <f>SUMIFS(Produção!$Q$60:$Q$480,Produção!$A$60:$A$480,"&lt;="&amp;EOMONTH(Produção!$A$60+360,0),Produção!$B$60:$B$480,Produção!$B15)</f>
        <v>0</v>
      </c>
      <c r="R73" s="110">
        <f>SUMIFS(Produção!$R$60:$R$480,Produção!$A$60:$A$480,"&lt;="&amp;EOMONTH(Produção!$A$60+360,0),Produção!$B$60:$B$480,Produção!$B15)</f>
        <v>0</v>
      </c>
      <c r="S73" s="110">
        <f>SUMIFS(Produção!$S$60:$S$480,Produção!$A$60:$A$480,"&lt;="&amp;EOMONTH(Produção!$A$60+360,0),Produção!$B$60:$B$480,Produção!$B15)</f>
        <v>0</v>
      </c>
      <c r="T73" s="110">
        <f>SUMIFS(Produção!$T$60:$T$480,Produção!$A$60:$A$480,"&lt;="&amp;EOMONTH(Produção!$A$60+360,0),Produção!$B$60:$B$480,Produção!$B15)</f>
        <v>0</v>
      </c>
      <c r="U73" s="110">
        <f>SUMIFS(Produção!$U$60:$U$480,Produção!$A$60:$A$480,"&lt;="&amp;EOMONTH(Produção!$A$60+360,0),Produção!$B$60:$B$480,Produção!$B15)</f>
        <v>0</v>
      </c>
      <c r="V73" s="110">
        <f>SUMIFS(Produção!$V$60:$V$480,Produção!$A$60:$A$480,"&lt;="&amp;EOMONTH(Produção!$A$60+360,0),Produção!$B$60:$B$480,Produção!$B15)</f>
        <v>0</v>
      </c>
      <c r="W73" s="110">
        <f>SUMIFS(Produção!$W$60:$W$480,Produção!$A$60:$A$480,"&lt;="&amp;EOMONTH(Produção!$A$60+360,0),Produção!$B$60:$B$480,Produção!$B15)</f>
        <v>0</v>
      </c>
      <c r="X73" s="110">
        <f>SUMIFS(Produção!$X$60:$X$480,Produção!$A$60:$A$480,"&lt;="&amp;EOMONTH(Produção!$A$60+360,0),Produção!$B$60:$B$480,Produção!$B15)</f>
        <v>0</v>
      </c>
      <c r="Y73" s="110">
        <f>SUMIFS(Produção!$Y$60:$Y$480,Produção!$A$60:$A$480,"&lt;="&amp;EOMONTH(Produção!$A$60+360,0),Produção!$B$60:$B$480,Produção!$B15)</f>
        <v>0</v>
      </c>
      <c r="Z73" s="110">
        <f>SUMIFS(Produção!$Z$60:$Z$480,Produção!$A$60:$A$480,"&lt;="&amp;EOMONTH(Produção!$A$60+360,0),Produção!$B$60:$B$480,Produção!$B15)</f>
        <v>0</v>
      </c>
      <c r="AA73" s="110">
        <f>SUMIFS(Produção!$AA$60:$AA$480,Produção!$A$60:$A$480,"&lt;="&amp;EOMONTH(Produção!$A$60+360,0),Produção!$B$60:$B$480,Produção!$B15)</f>
        <v>0</v>
      </c>
      <c r="AB73" s="110">
        <f>SUMIFS(Produção!$AB$60:$AB$480,Produção!$A$60:$A$480,"&lt;="&amp;EOMONTH(Produção!$A$60+360,0),Produção!$B$60:$B$480,Produção!$B15)</f>
        <v>0</v>
      </c>
      <c r="AC73" s="110">
        <f>SUMIFS(Produção!$AC$60:$AC$480,Produção!$A$60:$A$480,"&lt;="&amp;EOMONTH(Produção!$A$60+360,0),Produção!$B$60:$B$480,Produção!$B15)</f>
        <v>0</v>
      </c>
      <c r="AD73" s="110">
        <f>SUMIFS(Produção!$AD$60:$AD$480,Produção!$A$60:$A$480,"&lt;="&amp;EOMONTH(Produção!$A$60+360,0),Produção!$B$60:$B$480,Produção!$B15)</f>
        <v>0</v>
      </c>
      <c r="AE73" s="110">
        <f>SUMIFS(Produção!$AE$60:$AE$480,Produção!$A$60:$A$480,"&lt;="&amp;EOMONTH(Produção!$A$60+360,0),Produção!$B$60:$B$480,Produção!$B15)</f>
        <v>0</v>
      </c>
      <c r="AF73" s="110">
        <f>SUMIFS(Produção!$AF$60:$AF$480,Produção!$A$60:$A$480,"&lt;="&amp;EOMONTH(Produção!$A$60+360,0),Produção!$B$60:$B$480,Produção!$B15)</f>
        <v>0</v>
      </c>
      <c r="AG73" s="110">
        <f>SUMIFS(Produção!$AG$60:$AG$480,Produção!$A$60:$A$480,"&lt;="&amp;EOMONTH(Produção!$A$60+360,0),Produção!$B$60:$B$480,Produção!$B15)</f>
        <v>0</v>
      </c>
      <c r="AH73" s="110">
        <f>SUMIFS(Produção!$AH$60:$AH$480,Produção!$A$60:$A$480,"&lt;="&amp;EOMONTH(Produção!$A$60+360,0),Produção!$B$60:$B$480,Produção!$B15)</f>
        <v>0</v>
      </c>
    </row>
    <row r="74" spans="1:34" outlineLevel="1" x14ac:dyDescent="0.15">
      <c r="A74" s="76">
        <v>14</v>
      </c>
      <c r="B74" s="81"/>
      <c r="C74" s="94">
        <f>IFERROR(AVERAGEIFS(Produção!$C$60:$C$480,Produção!$A$60:$A$480,"&lt;="&amp;EOMONTH(Produção!$A$60+360,0),Produção!$B$60:$B$480,Produção!$B16),"")</f>
        <v>0.1535</v>
      </c>
      <c r="D74" s="110">
        <f>SUMIFS(Produção!$D$60:$D$480,Produção!$A$60:$A$480,"&lt;="&amp;EOMONTH(Produção!$A$60+360,0),Produção!$B$60:$B$480,Produção!$B16)</f>
        <v>212436</v>
      </c>
      <c r="E74" s="110">
        <f>SUMIFS(Produção!$E$60:$E$480,Produção!$A$60:$A$480,"&lt;="&amp;EOMONTH(Produção!$A$60+360,0),Produção!$B$60:$B$480,Produção!$B16)</f>
        <v>212436</v>
      </c>
      <c r="F74" s="110">
        <f>SUMIFS(Produção!$F$60:$F$480,Produção!$A$60:$A$480,"&lt;="&amp;EOMONTH(Produção!$A$60+360,0),Produção!$B$60:$B$480,Produção!$B16)</f>
        <v>0</v>
      </c>
      <c r="G74" s="110">
        <f>SUMIFS(Produção!$G$60:$G$480,Produção!$A$60:$A$480,"&lt;="&amp;EOMONTH(Produção!$A$60+360,0),Produção!$B$60:$B$480,Produção!$B16)</f>
        <v>0</v>
      </c>
      <c r="H74" s="110">
        <f>SUMIFS(Produção!$H$60:$H$480,Produção!$A$60:$A$480,"&lt;="&amp;EOMONTH(Produção!$A$60+360,0),Produção!$B$60:$B$480,Produção!$B16)</f>
        <v>211776</v>
      </c>
      <c r="I74" s="110">
        <f>SUMIFS(Produção!$I$60:$I$480,Produção!$A$60:$A$480,"&lt;="&amp;EOMONTH(Produção!$A$60+360,0),Produção!$B$60:$B$480,Produção!$B16)</f>
        <v>215364</v>
      </c>
      <c r="J74" s="110">
        <f>SUMIFS(Produção!$J$60:$J$480,Produção!$A$60:$A$480,"&lt;="&amp;EOMONTH(Produção!$A$60+360,0),Produção!$B$60:$B$480,Produção!$B16)</f>
        <v>0</v>
      </c>
      <c r="K74" s="110">
        <f>SUMIFS(Produção!$K$60:$K$480,Produção!$A$60:$A$480,"&lt;="&amp;EOMONTH(Produção!$A$60+360,0),Produção!$B$60:$B$480,Produção!$B16)</f>
        <v>0</v>
      </c>
      <c r="L74" s="110">
        <f>SUMIFS(Produção!$L$60:$L$480,Produção!$A$60:$A$480,"&lt;="&amp;EOMONTH(Produção!$A$60+360,0),Produção!$B$60:$B$480,Produção!$B16)</f>
        <v>0</v>
      </c>
      <c r="M74" s="110">
        <f>SUMIFS(Produção!$M$60:$M$480,Produção!$A$60:$A$480,"&lt;="&amp;EOMONTH(Produção!$A$60+360,0),Produção!$B$60:$B$480,Produção!$B16)</f>
        <v>0</v>
      </c>
      <c r="N74" s="110">
        <f>SUMIFS(Produção!$N$60:$N$480,Produção!$A$60:$A$480,"&lt;="&amp;EOMONTH(Produção!$A$60+360,0),Produção!$B$60:$B$480,Produção!$B16)</f>
        <v>0</v>
      </c>
      <c r="O74" s="110">
        <f>SUMIFS(Produção!$O$60:$O$480,Produção!$A$60:$A$480,"&lt;="&amp;EOMONTH(Produção!$A$60+360,0),Produção!$B$60:$B$480,Produção!$B16)</f>
        <v>0</v>
      </c>
      <c r="P74" s="110">
        <f>SUMIFS(Produção!$P$60:$P$480,Produção!$A$60:$A$480,"&lt;="&amp;EOMONTH(Produção!$A$60+360,0),Produção!$B$60:$B$480,Produção!$B16)</f>
        <v>0</v>
      </c>
      <c r="Q74" s="110">
        <f>SUMIFS(Produção!$Q$60:$Q$480,Produção!$A$60:$A$480,"&lt;="&amp;EOMONTH(Produção!$A$60+360,0),Produção!$B$60:$B$480,Produção!$B16)</f>
        <v>0</v>
      </c>
      <c r="R74" s="110">
        <f>SUMIFS(Produção!$R$60:$R$480,Produção!$A$60:$A$480,"&lt;="&amp;EOMONTH(Produção!$A$60+360,0),Produção!$B$60:$B$480,Produção!$B16)</f>
        <v>0</v>
      </c>
      <c r="S74" s="110">
        <f>SUMIFS(Produção!$S$60:$S$480,Produção!$A$60:$A$480,"&lt;="&amp;EOMONTH(Produção!$A$60+360,0),Produção!$B$60:$B$480,Produção!$B16)</f>
        <v>0</v>
      </c>
      <c r="T74" s="110">
        <f>SUMIFS(Produção!$T$60:$T$480,Produção!$A$60:$A$480,"&lt;="&amp;EOMONTH(Produção!$A$60+360,0),Produção!$B$60:$B$480,Produção!$B16)</f>
        <v>0</v>
      </c>
      <c r="U74" s="110">
        <f>SUMIFS(Produção!$U$60:$U$480,Produção!$A$60:$A$480,"&lt;="&amp;EOMONTH(Produção!$A$60+360,0),Produção!$B$60:$B$480,Produção!$B16)</f>
        <v>0</v>
      </c>
      <c r="V74" s="110">
        <f>SUMIFS(Produção!$V$60:$V$480,Produção!$A$60:$A$480,"&lt;="&amp;EOMONTH(Produção!$A$60+360,0),Produção!$B$60:$B$480,Produção!$B16)</f>
        <v>0</v>
      </c>
      <c r="W74" s="110">
        <f>SUMIFS(Produção!$W$60:$W$480,Produção!$A$60:$A$480,"&lt;="&amp;EOMONTH(Produção!$A$60+360,0),Produção!$B$60:$B$480,Produção!$B16)</f>
        <v>0</v>
      </c>
      <c r="X74" s="110">
        <f>SUMIFS(Produção!$X$60:$X$480,Produção!$A$60:$A$480,"&lt;="&amp;EOMONTH(Produção!$A$60+360,0),Produção!$B$60:$B$480,Produção!$B16)</f>
        <v>0</v>
      </c>
      <c r="Y74" s="110">
        <f>SUMIFS(Produção!$Y$60:$Y$480,Produção!$A$60:$A$480,"&lt;="&amp;EOMONTH(Produção!$A$60+360,0),Produção!$B$60:$B$480,Produção!$B16)</f>
        <v>0</v>
      </c>
      <c r="Z74" s="110">
        <f>SUMIFS(Produção!$Z$60:$Z$480,Produção!$A$60:$A$480,"&lt;="&amp;EOMONTH(Produção!$A$60+360,0),Produção!$B$60:$B$480,Produção!$B16)</f>
        <v>0</v>
      </c>
      <c r="AA74" s="110">
        <f>SUMIFS(Produção!$AA$60:$AA$480,Produção!$A$60:$A$480,"&lt;="&amp;EOMONTH(Produção!$A$60+360,0),Produção!$B$60:$B$480,Produção!$B16)</f>
        <v>0</v>
      </c>
      <c r="AB74" s="110">
        <f>SUMIFS(Produção!$AB$60:$AB$480,Produção!$A$60:$A$480,"&lt;="&amp;EOMONTH(Produção!$A$60+360,0),Produção!$B$60:$B$480,Produção!$B16)</f>
        <v>0</v>
      </c>
      <c r="AC74" s="110">
        <f>SUMIFS(Produção!$AC$60:$AC$480,Produção!$A$60:$A$480,"&lt;="&amp;EOMONTH(Produção!$A$60+360,0),Produção!$B$60:$B$480,Produção!$B16)</f>
        <v>0</v>
      </c>
      <c r="AD74" s="110">
        <f>SUMIFS(Produção!$AD$60:$AD$480,Produção!$A$60:$A$480,"&lt;="&amp;EOMONTH(Produção!$A$60+360,0),Produção!$B$60:$B$480,Produção!$B16)</f>
        <v>0</v>
      </c>
      <c r="AE74" s="110">
        <f>SUMIFS(Produção!$AE$60:$AE$480,Produção!$A$60:$A$480,"&lt;="&amp;EOMONTH(Produção!$A$60+360,0),Produção!$B$60:$B$480,Produção!$B16)</f>
        <v>0</v>
      </c>
      <c r="AF74" s="110">
        <f>SUMIFS(Produção!$AF$60:$AF$480,Produção!$A$60:$A$480,"&lt;="&amp;EOMONTH(Produção!$A$60+360,0),Produção!$B$60:$B$480,Produção!$B16)</f>
        <v>0</v>
      </c>
      <c r="AG74" s="110">
        <f>SUMIFS(Produção!$AG$60:$AG$480,Produção!$A$60:$A$480,"&lt;="&amp;EOMONTH(Produção!$A$60+360,0),Produção!$B$60:$B$480,Produção!$B16)</f>
        <v>0</v>
      </c>
      <c r="AH74" s="110">
        <f>SUMIFS(Produção!$AH$60:$AH$480,Produção!$A$60:$A$480,"&lt;="&amp;EOMONTH(Produção!$A$60+360,0),Produção!$B$60:$B$480,Produção!$B16)</f>
        <v>0</v>
      </c>
    </row>
    <row r="75" spans="1:34" outlineLevel="1" x14ac:dyDescent="0.15">
      <c r="A75" s="76">
        <v>15</v>
      </c>
      <c r="B75" s="81"/>
      <c r="C75" s="94">
        <f>IFERROR(AVERAGEIFS(Produção!$C$60:$C$480,Produção!$A$60:$A$480,"&lt;="&amp;EOMONTH(Produção!$A$60+360,0),Produção!$B$60:$B$480,Produção!$B17),"")</f>
        <v>0.1535</v>
      </c>
      <c r="D75" s="110">
        <f>SUMIFS(Produção!$D$60:$D$480,Produção!$A$60:$A$480,"&lt;="&amp;EOMONTH(Produção!$A$60+360,0),Produção!$B$60:$B$480,Produção!$B17)</f>
        <v>203700</v>
      </c>
      <c r="E75" s="110">
        <f>SUMIFS(Produção!$E$60:$E$480,Produção!$A$60:$A$480,"&lt;="&amp;EOMONTH(Produção!$A$60+360,0),Produção!$B$60:$B$480,Produção!$B17)</f>
        <v>204288</v>
      </c>
      <c r="F75" s="110">
        <f>SUMIFS(Produção!$F$60:$F$480,Produção!$A$60:$A$480,"&lt;="&amp;EOMONTH(Produção!$A$60+360,0),Produção!$B$60:$B$480,Produção!$B17)</f>
        <v>0</v>
      </c>
      <c r="G75" s="110">
        <f>SUMIFS(Produção!$G$60:$G$480,Produção!$A$60:$A$480,"&lt;="&amp;EOMONTH(Produção!$A$60+360,0),Produção!$B$60:$B$480,Produção!$B17)</f>
        <v>0</v>
      </c>
      <c r="H75" s="110">
        <f>SUMIFS(Produção!$H$60:$H$480,Produção!$A$60:$A$480,"&lt;="&amp;EOMONTH(Produção!$A$60+360,0),Produção!$B$60:$B$480,Produção!$B17)</f>
        <v>204384</v>
      </c>
      <c r="I75" s="110">
        <f>SUMIFS(Produção!$I$60:$I$480,Produção!$A$60:$A$480,"&lt;="&amp;EOMONTH(Produção!$A$60+360,0),Produção!$B$60:$B$480,Produção!$B17)</f>
        <v>228672</v>
      </c>
      <c r="J75" s="110">
        <f>SUMIFS(Produção!$J$60:$J$480,Produção!$A$60:$A$480,"&lt;="&amp;EOMONTH(Produção!$A$60+360,0),Produção!$B$60:$B$480,Produção!$B17)</f>
        <v>0</v>
      </c>
      <c r="K75" s="110">
        <f>SUMIFS(Produção!$K$60:$K$480,Produção!$A$60:$A$480,"&lt;="&amp;EOMONTH(Produção!$A$60+360,0),Produção!$B$60:$B$480,Produção!$B17)</f>
        <v>0</v>
      </c>
      <c r="L75" s="110">
        <f>SUMIFS(Produção!$L$60:$L$480,Produção!$A$60:$A$480,"&lt;="&amp;EOMONTH(Produção!$A$60+360,0),Produção!$B$60:$B$480,Produção!$B17)</f>
        <v>0</v>
      </c>
      <c r="M75" s="110">
        <f>SUMIFS(Produção!$M$60:$M$480,Produção!$A$60:$A$480,"&lt;="&amp;EOMONTH(Produção!$A$60+360,0),Produção!$B$60:$B$480,Produção!$B17)</f>
        <v>0</v>
      </c>
      <c r="N75" s="110">
        <f>SUMIFS(Produção!$N$60:$N$480,Produção!$A$60:$A$480,"&lt;="&amp;EOMONTH(Produção!$A$60+360,0),Produção!$B$60:$B$480,Produção!$B17)</f>
        <v>0</v>
      </c>
      <c r="O75" s="110">
        <f>SUMIFS(Produção!$O$60:$O$480,Produção!$A$60:$A$480,"&lt;="&amp;EOMONTH(Produção!$A$60+360,0),Produção!$B$60:$B$480,Produção!$B17)</f>
        <v>0</v>
      </c>
      <c r="P75" s="110">
        <f>SUMIFS(Produção!$P$60:$P$480,Produção!$A$60:$A$480,"&lt;="&amp;EOMONTH(Produção!$A$60+360,0),Produção!$B$60:$B$480,Produção!$B17)</f>
        <v>0</v>
      </c>
      <c r="Q75" s="110">
        <f>SUMIFS(Produção!$Q$60:$Q$480,Produção!$A$60:$A$480,"&lt;="&amp;EOMONTH(Produção!$A$60+360,0),Produção!$B$60:$B$480,Produção!$B17)</f>
        <v>0</v>
      </c>
      <c r="R75" s="110">
        <f>SUMIFS(Produção!$R$60:$R$480,Produção!$A$60:$A$480,"&lt;="&amp;EOMONTH(Produção!$A$60+360,0),Produção!$B$60:$B$480,Produção!$B17)</f>
        <v>0</v>
      </c>
      <c r="S75" s="110">
        <f>SUMIFS(Produção!$S$60:$S$480,Produção!$A$60:$A$480,"&lt;="&amp;EOMONTH(Produção!$A$60+360,0),Produção!$B$60:$B$480,Produção!$B17)</f>
        <v>0</v>
      </c>
      <c r="T75" s="110">
        <f>SUMIFS(Produção!$T$60:$T$480,Produção!$A$60:$A$480,"&lt;="&amp;EOMONTH(Produção!$A$60+360,0),Produção!$B$60:$B$480,Produção!$B17)</f>
        <v>0</v>
      </c>
      <c r="U75" s="110">
        <f>SUMIFS(Produção!$U$60:$U$480,Produção!$A$60:$A$480,"&lt;="&amp;EOMONTH(Produção!$A$60+360,0),Produção!$B$60:$B$480,Produção!$B17)</f>
        <v>0</v>
      </c>
      <c r="V75" s="110">
        <f>SUMIFS(Produção!$V$60:$V$480,Produção!$A$60:$A$480,"&lt;="&amp;EOMONTH(Produção!$A$60+360,0),Produção!$B$60:$B$480,Produção!$B17)</f>
        <v>0</v>
      </c>
      <c r="W75" s="110">
        <f>SUMIFS(Produção!$W$60:$W$480,Produção!$A$60:$A$480,"&lt;="&amp;EOMONTH(Produção!$A$60+360,0),Produção!$B$60:$B$480,Produção!$B17)</f>
        <v>0</v>
      </c>
      <c r="X75" s="110">
        <f>SUMIFS(Produção!$X$60:$X$480,Produção!$A$60:$A$480,"&lt;="&amp;EOMONTH(Produção!$A$60+360,0),Produção!$B$60:$B$480,Produção!$B17)</f>
        <v>0</v>
      </c>
      <c r="Y75" s="110">
        <f>SUMIFS(Produção!$Y$60:$Y$480,Produção!$A$60:$A$480,"&lt;="&amp;EOMONTH(Produção!$A$60+360,0),Produção!$B$60:$B$480,Produção!$B17)</f>
        <v>0</v>
      </c>
      <c r="Z75" s="110">
        <f>SUMIFS(Produção!$Z$60:$Z$480,Produção!$A$60:$A$480,"&lt;="&amp;EOMONTH(Produção!$A$60+360,0),Produção!$B$60:$B$480,Produção!$B17)</f>
        <v>0</v>
      </c>
      <c r="AA75" s="110">
        <f>SUMIFS(Produção!$AA$60:$AA$480,Produção!$A$60:$A$480,"&lt;="&amp;EOMONTH(Produção!$A$60+360,0),Produção!$B$60:$B$480,Produção!$B17)</f>
        <v>0</v>
      </c>
      <c r="AB75" s="110">
        <f>SUMIFS(Produção!$AB$60:$AB$480,Produção!$A$60:$A$480,"&lt;="&amp;EOMONTH(Produção!$A$60+360,0),Produção!$B$60:$B$480,Produção!$B17)</f>
        <v>0</v>
      </c>
      <c r="AC75" s="110">
        <f>SUMIFS(Produção!$AC$60:$AC$480,Produção!$A$60:$A$480,"&lt;="&amp;EOMONTH(Produção!$A$60+360,0),Produção!$B$60:$B$480,Produção!$B17)</f>
        <v>0</v>
      </c>
      <c r="AD75" s="110">
        <f>SUMIFS(Produção!$AD$60:$AD$480,Produção!$A$60:$A$480,"&lt;="&amp;EOMONTH(Produção!$A$60+360,0),Produção!$B$60:$B$480,Produção!$B17)</f>
        <v>0</v>
      </c>
      <c r="AE75" s="110">
        <f>SUMIFS(Produção!$AE$60:$AE$480,Produção!$A$60:$A$480,"&lt;="&amp;EOMONTH(Produção!$A$60+360,0),Produção!$B$60:$B$480,Produção!$B17)</f>
        <v>0</v>
      </c>
      <c r="AF75" s="110">
        <f>SUMIFS(Produção!$AF$60:$AF$480,Produção!$A$60:$A$480,"&lt;="&amp;EOMONTH(Produção!$A$60+360,0),Produção!$B$60:$B$480,Produção!$B17)</f>
        <v>0</v>
      </c>
      <c r="AG75" s="110">
        <f>SUMIFS(Produção!$AG$60:$AG$480,Produção!$A$60:$A$480,"&lt;="&amp;EOMONTH(Produção!$A$60+360,0),Produção!$B$60:$B$480,Produção!$B17)</f>
        <v>0</v>
      </c>
      <c r="AH75" s="110">
        <f>SUMIFS(Produção!$AH$60:$AH$480,Produção!$A$60:$A$480,"&lt;="&amp;EOMONTH(Produção!$A$60+360,0),Produção!$B$60:$B$480,Produção!$B17)</f>
        <v>0</v>
      </c>
    </row>
    <row r="76" spans="1:34" outlineLevel="1" x14ac:dyDescent="0.15">
      <c r="A76" s="76">
        <v>16</v>
      </c>
      <c r="B76" s="81"/>
      <c r="C76" s="94">
        <f>IFERROR(AVERAGEIFS(Produção!$C$60:$C$480,Produção!$A$60:$A$480,"&lt;="&amp;EOMONTH(Produção!$A$60+360,0),Produção!$B$60:$B$480,Produção!$B18),"")</f>
        <v>0.1535</v>
      </c>
      <c r="D76" s="110">
        <f>SUMIFS(Produção!$D$60:$D$480,Produção!$A$60:$A$480,"&lt;="&amp;EOMONTH(Produção!$A$60+360,0),Produção!$B$60:$B$480,Produção!$B18)</f>
        <v>197400</v>
      </c>
      <c r="E76" s="110">
        <f>SUMIFS(Produção!$E$60:$E$480,Produção!$A$60:$A$480,"&lt;="&amp;EOMONTH(Produção!$A$60+360,0),Produção!$B$60:$B$480,Produção!$B18)</f>
        <v>197400</v>
      </c>
      <c r="F76" s="110">
        <f>SUMIFS(Produção!$F$60:$F$480,Produção!$A$60:$A$480,"&lt;="&amp;EOMONTH(Produção!$A$60+360,0),Produção!$B$60:$B$480,Produção!$B18)</f>
        <v>0</v>
      </c>
      <c r="G76" s="110">
        <f>SUMIFS(Produção!$G$60:$G$480,Produção!$A$60:$A$480,"&lt;="&amp;EOMONTH(Produção!$A$60+360,0),Produção!$B$60:$B$480,Produção!$B18)</f>
        <v>0</v>
      </c>
      <c r="H76" s="110">
        <f>SUMIFS(Produção!$H$60:$H$480,Produção!$A$60:$A$480,"&lt;="&amp;EOMONTH(Produção!$A$60+360,0),Produção!$B$60:$B$480,Produção!$B18)</f>
        <v>216960</v>
      </c>
      <c r="I76" s="110">
        <f>SUMIFS(Produção!$I$60:$I$480,Produção!$A$60:$A$480,"&lt;="&amp;EOMONTH(Produção!$A$60+360,0),Produção!$B$60:$B$480,Produção!$B18)</f>
        <v>214176</v>
      </c>
      <c r="J76" s="110">
        <f>SUMIFS(Produção!$J$60:$J$480,Produção!$A$60:$A$480,"&lt;="&amp;EOMONTH(Produção!$A$60+360,0),Produção!$B$60:$B$480,Produção!$B18)</f>
        <v>0</v>
      </c>
      <c r="K76" s="110">
        <f>SUMIFS(Produção!$K$60:$K$480,Produção!$A$60:$A$480,"&lt;="&amp;EOMONTH(Produção!$A$60+360,0),Produção!$B$60:$B$480,Produção!$B18)</f>
        <v>0</v>
      </c>
      <c r="L76" s="110">
        <f>SUMIFS(Produção!$L$60:$L$480,Produção!$A$60:$A$480,"&lt;="&amp;EOMONTH(Produção!$A$60+360,0),Produção!$B$60:$B$480,Produção!$B18)</f>
        <v>0</v>
      </c>
      <c r="M76" s="110">
        <f>SUMIFS(Produção!$M$60:$M$480,Produção!$A$60:$A$480,"&lt;="&amp;EOMONTH(Produção!$A$60+360,0),Produção!$B$60:$B$480,Produção!$B18)</f>
        <v>0</v>
      </c>
      <c r="N76" s="110">
        <f>SUMIFS(Produção!$N$60:$N$480,Produção!$A$60:$A$480,"&lt;="&amp;EOMONTH(Produção!$A$60+360,0),Produção!$B$60:$B$480,Produção!$B18)</f>
        <v>0</v>
      </c>
      <c r="O76" s="110">
        <f>SUMIFS(Produção!$O$60:$O$480,Produção!$A$60:$A$480,"&lt;="&amp;EOMONTH(Produção!$A$60+360,0),Produção!$B$60:$B$480,Produção!$B18)</f>
        <v>0</v>
      </c>
      <c r="P76" s="110">
        <f>SUMIFS(Produção!$P$60:$P$480,Produção!$A$60:$A$480,"&lt;="&amp;EOMONTH(Produção!$A$60+360,0),Produção!$B$60:$B$480,Produção!$B18)</f>
        <v>0</v>
      </c>
      <c r="Q76" s="110">
        <f>SUMIFS(Produção!$Q$60:$Q$480,Produção!$A$60:$A$480,"&lt;="&amp;EOMONTH(Produção!$A$60+360,0),Produção!$B$60:$B$480,Produção!$B18)</f>
        <v>0</v>
      </c>
      <c r="R76" s="110">
        <f>SUMIFS(Produção!$R$60:$R$480,Produção!$A$60:$A$480,"&lt;="&amp;EOMONTH(Produção!$A$60+360,0),Produção!$B$60:$B$480,Produção!$B18)</f>
        <v>0</v>
      </c>
      <c r="S76" s="110">
        <f>SUMIFS(Produção!$S$60:$S$480,Produção!$A$60:$A$480,"&lt;="&amp;EOMONTH(Produção!$A$60+360,0),Produção!$B$60:$B$480,Produção!$B18)</f>
        <v>0</v>
      </c>
      <c r="T76" s="110">
        <f>SUMIFS(Produção!$T$60:$T$480,Produção!$A$60:$A$480,"&lt;="&amp;EOMONTH(Produção!$A$60+360,0),Produção!$B$60:$B$480,Produção!$B18)</f>
        <v>0</v>
      </c>
      <c r="U76" s="110">
        <f>SUMIFS(Produção!$U$60:$U$480,Produção!$A$60:$A$480,"&lt;="&amp;EOMONTH(Produção!$A$60+360,0),Produção!$B$60:$B$480,Produção!$B18)</f>
        <v>0</v>
      </c>
      <c r="V76" s="110">
        <f>SUMIFS(Produção!$V$60:$V$480,Produção!$A$60:$A$480,"&lt;="&amp;EOMONTH(Produção!$A$60+360,0),Produção!$B$60:$B$480,Produção!$B18)</f>
        <v>0</v>
      </c>
      <c r="W76" s="110">
        <f>SUMIFS(Produção!$W$60:$W$480,Produção!$A$60:$A$480,"&lt;="&amp;EOMONTH(Produção!$A$60+360,0),Produção!$B$60:$B$480,Produção!$B18)</f>
        <v>0</v>
      </c>
      <c r="X76" s="110">
        <f>SUMIFS(Produção!$X$60:$X$480,Produção!$A$60:$A$480,"&lt;="&amp;EOMONTH(Produção!$A$60+360,0),Produção!$B$60:$B$480,Produção!$B18)</f>
        <v>0</v>
      </c>
      <c r="Y76" s="110">
        <f>SUMIFS(Produção!$Y$60:$Y$480,Produção!$A$60:$A$480,"&lt;="&amp;EOMONTH(Produção!$A$60+360,0),Produção!$B$60:$B$480,Produção!$B18)</f>
        <v>0</v>
      </c>
      <c r="Z76" s="110">
        <f>SUMIFS(Produção!$Z$60:$Z$480,Produção!$A$60:$A$480,"&lt;="&amp;EOMONTH(Produção!$A$60+360,0),Produção!$B$60:$B$480,Produção!$B18)</f>
        <v>0</v>
      </c>
      <c r="AA76" s="110">
        <f>SUMIFS(Produção!$AA$60:$AA$480,Produção!$A$60:$A$480,"&lt;="&amp;EOMONTH(Produção!$A$60+360,0),Produção!$B$60:$B$480,Produção!$B18)</f>
        <v>0</v>
      </c>
      <c r="AB76" s="110">
        <f>SUMIFS(Produção!$AB$60:$AB$480,Produção!$A$60:$A$480,"&lt;="&amp;EOMONTH(Produção!$A$60+360,0),Produção!$B$60:$B$480,Produção!$B18)</f>
        <v>0</v>
      </c>
      <c r="AC76" s="110">
        <f>SUMIFS(Produção!$AC$60:$AC$480,Produção!$A$60:$A$480,"&lt;="&amp;EOMONTH(Produção!$A$60+360,0),Produção!$B$60:$B$480,Produção!$B18)</f>
        <v>0</v>
      </c>
      <c r="AD76" s="110">
        <f>SUMIFS(Produção!$AD$60:$AD$480,Produção!$A$60:$A$480,"&lt;="&amp;EOMONTH(Produção!$A$60+360,0),Produção!$B$60:$B$480,Produção!$B18)</f>
        <v>0</v>
      </c>
      <c r="AE76" s="110">
        <f>SUMIFS(Produção!$AE$60:$AE$480,Produção!$A$60:$A$480,"&lt;="&amp;EOMONTH(Produção!$A$60+360,0),Produção!$B$60:$B$480,Produção!$B18)</f>
        <v>0</v>
      </c>
      <c r="AF76" s="110">
        <f>SUMIFS(Produção!$AF$60:$AF$480,Produção!$A$60:$A$480,"&lt;="&amp;EOMONTH(Produção!$A$60+360,0),Produção!$B$60:$B$480,Produção!$B18)</f>
        <v>0</v>
      </c>
      <c r="AG76" s="110">
        <f>SUMIFS(Produção!$AG$60:$AG$480,Produção!$A$60:$A$480,"&lt;="&amp;EOMONTH(Produção!$A$60+360,0),Produção!$B$60:$B$480,Produção!$B18)</f>
        <v>0</v>
      </c>
      <c r="AH76" s="110">
        <f>SUMIFS(Produção!$AH$60:$AH$480,Produção!$A$60:$A$480,"&lt;="&amp;EOMONTH(Produção!$A$60+360,0),Produção!$B$60:$B$480,Produção!$B18)</f>
        <v>0</v>
      </c>
    </row>
    <row r="77" spans="1:34" outlineLevel="1" x14ac:dyDescent="0.15">
      <c r="A77" s="76">
        <v>17</v>
      </c>
      <c r="B77" s="81"/>
      <c r="C77" s="94">
        <f>IFERROR(AVERAGEIFS(Produção!$C$60:$C$480,Produção!$A$60:$A$480,"&lt;="&amp;EOMONTH(Produção!$A$60+360,0),Produção!$B$60:$B$480,Produção!$B19),"")</f>
        <v>0.1535</v>
      </c>
      <c r="D77" s="110">
        <f>SUMIFS(Produção!$D$60:$D$480,Produção!$A$60:$A$480,"&lt;="&amp;EOMONTH(Produção!$A$60+360,0),Produção!$B$60:$B$480,Produção!$B19)</f>
        <v>186095</v>
      </c>
      <c r="E77" s="110">
        <f>SUMIFS(Produção!$E$60:$E$480,Produção!$A$60:$A$480,"&lt;="&amp;EOMONTH(Produção!$A$60+360,0),Produção!$B$60:$B$480,Produção!$B19)</f>
        <v>185976</v>
      </c>
      <c r="F77" s="110">
        <f>SUMIFS(Produção!$F$60:$F$480,Produção!$A$60:$A$480,"&lt;="&amp;EOMONTH(Produção!$A$60+360,0),Produção!$B$60:$B$480,Produção!$B19)</f>
        <v>0</v>
      </c>
      <c r="G77" s="110">
        <f>SUMIFS(Produção!$G$60:$G$480,Produção!$A$60:$A$480,"&lt;="&amp;EOMONTH(Produção!$A$60+360,0),Produção!$B$60:$B$480,Produção!$B19)</f>
        <v>0</v>
      </c>
      <c r="H77" s="110">
        <f>SUMIFS(Produção!$H$60:$H$480,Produção!$A$60:$A$480,"&lt;="&amp;EOMONTH(Produção!$A$60+360,0),Produção!$B$60:$B$480,Produção!$B19)</f>
        <v>218592</v>
      </c>
      <c r="I77" s="110">
        <f>SUMIFS(Produção!$I$60:$I$480,Produção!$A$60:$A$480,"&lt;="&amp;EOMONTH(Produção!$A$60+360,0),Produção!$B$60:$B$480,Produção!$B19)</f>
        <v>218592</v>
      </c>
      <c r="J77" s="110">
        <f>SUMIFS(Produção!$J$60:$J$480,Produção!$A$60:$A$480,"&lt;="&amp;EOMONTH(Produção!$A$60+360,0),Produção!$B$60:$B$480,Produção!$B19)</f>
        <v>0</v>
      </c>
      <c r="K77" s="110">
        <f>SUMIFS(Produção!$K$60:$K$480,Produção!$A$60:$A$480,"&lt;="&amp;EOMONTH(Produção!$A$60+360,0),Produção!$B$60:$B$480,Produção!$B19)</f>
        <v>0</v>
      </c>
      <c r="L77" s="110">
        <f>SUMIFS(Produção!$L$60:$L$480,Produção!$A$60:$A$480,"&lt;="&amp;EOMONTH(Produção!$A$60+360,0),Produção!$B$60:$B$480,Produção!$B19)</f>
        <v>0</v>
      </c>
      <c r="M77" s="110">
        <f>SUMIFS(Produção!$M$60:$M$480,Produção!$A$60:$A$480,"&lt;="&amp;EOMONTH(Produção!$A$60+360,0),Produção!$B$60:$B$480,Produção!$B19)</f>
        <v>0</v>
      </c>
      <c r="N77" s="110">
        <f>SUMIFS(Produção!$N$60:$N$480,Produção!$A$60:$A$480,"&lt;="&amp;EOMONTH(Produção!$A$60+360,0),Produção!$B$60:$B$480,Produção!$B19)</f>
        <v>0</v>
      </c>
      <c r="O77" s="110">
        <f>SUMIFS(Produção!$O$60:$O$480,Produção!$A$60:$A$480,"&lt;="&amp;EOMONTH(Produção!$A$60+360,0),Produção!$B$60:$B$480,Produção!$B19)</f>
        <v>0</v>
      </c>
      <c r="P77" s="110">
        <f>SUMIFS(Produção!$P$60:$P$480,Produção!$A$60:$A$480,"&lt;="&amp;EOMONTH(Produção!$A$60+360,0),Produção!$B$60:$B$480,Produção!$B19)</f>
        <v>0</v>
      </c>
      <c r="Q77" s="110">
        <f>SUMIFS(Produção!$Q$60:$Q$480,Produção!$A$60:$A$480,"&lt;="&amp;EOMONTH(Produção!$A$60+360,0),Produção!$B$60:$B$480,Produção!$B19)</f>
        <v>0</v>
      </c>
      <c r="R77" s="110">
        <f>SUMIFS(Produção!$R$60:$R$480,Produção!$A$60:$A$480,"&lt;="&amp;EOMONTH(Produção!$A$60+360,0),Produção!$B$60:$B$480,Produção!$B19)</f>
        <v>0</v>
      </c>
      <c r="S77" s="110">
        <f>SUMIFS(Produção!$S$60:$S$480,Produção!$A$60:$A$480,"&lt;="&amp;EOMONTH(Produção!$A$60+360,0),Produção!$B$60:$B$480,Produção!$B19)</f>
        <v>0</v>
      </c>
      <c r="T77" s="110">
        <f>SUMIFS(Produção!$T$60:$T$480,Produção!$A$60:$A$480,"&lt;="&amp;EOMONTH(Produção!$A$60+360,0),Produção!$B$60:$B$480,Produção!$B19)</f>
        <v>0</v>
      </c>
      <c r="U77" s="110">
        <f>SUMIFS(Produção!$U$60:$U$480,Produção!$A$60:$A$480,"&lt;="&amp;EOMONTH(Produção!$A$60+360,0),Produção!$B$60:$B$480,Produção!$B19)</f>
        <v>0</v>
      </c>
      <c r="V77" s="110">
        <f>SUMIFS(Produção!$V$60:$V$480,Produção!$A$60:$A$480,"&lt;="&amp;EOMONTH(Produção!$A$60+360,0),Produção!$B$60:$B$480,Produção!$B19)</f>
        <v>0</v>
      </c>
      <c r="W77" s="110">
        <f>SUMIFS(Produção!$W$60:$W$480,Produção!$A$60:$A$480,"&lt;="&amp;EOMONTH(Produção!$A$60+360,0),Produção!$B$60:$B$480,Produção!$B19)</f>
        <v>0</v>
      </c>
      <c r="X77" s="110">
        <f>SUMIFS(Produção!$X$60:$X$480,Produção!$A$60:$A$480,"&lt;="&amp;EOMONTH(Produção!$A$60+360,0),Produção!$B$60:$B$480,Produção!$B19)</f>
        <v>0</v>
      </c>
      <c r="Y77" s="110">
        <f>SUMIFS(Produção!$Y$60:$Y$480,Produção!$A$60:$A$480,"&lt;="&amp;EOMONTH(Produção!$A$60+360,0),Produção!$B$60:$B$480,Produção!$B19)</f>
        <v>0</v>
      </c>
      <c r="Z77" s="110">
        <f>SUMIFS(Produção!$Z$60:$Z$480,Produção!$A$60:$A$480,"&lt;="&amp;EOMONTH(Produção!$A$60+360,0),Produção!$B$60:$B$480,Produção!$B19)</f>
        <v>0</v>
      </c>
      <c r="AA77" s="110">
        <f>SUMIFS(Produção!$AA$60:$AA$480,Produção!$A$60:$A$480,"&lt;="&amp;EOMONTH(Produção!$A$60+360,0),Produção!$B$60:$B$480,Produção!$B19)</f>
        <v>0</v>
      </c>
      <c r="AB77" s="110">
        <f>SUMIFS(Produção!$AB$60:$AB$480,Produção!$A$60:$A$480,"&lt;="&amp;EOMONTH(Produção!$A$60+360,0),Produção!$B$60:$B$480,Produção!$B19)</f>
        <v>0</v>
      </c>
      <c r="AC77" s="110">
        <f>SUMIFS(Produção!$AC$60:$AC$480,Produção!$A$60:$A$480,"&lt;="&amp;EOMONTH(Produção!$A$60+360,0),Produção!$B$60:$B$480,Produção!$B19)</f>
        <v>0</v>
      </c>
      <c r="AD77" s="110">
        <f>SUMIFS(Produção!$AD$60:$AD$480,Produção!$A$60:$A$480,"&lt;="&amp;EOMONTH(Produção!$A$60+360,0),Produção!$B$60:$B$480,Produção!$B19)</f>
        <v>0</v>
      </c>
      <c r="AE77" s="110">
        <f>SUMIFS(Produção!$AE$60:$AE$480,Produção!$A$60:$A$480,"&lt;="&amp;EOMONTH(Produção!$A$60+360,0),Produção!$B$60:$B$480,Produção!$B19)</f>
        <v>0</v>
      </c>
      <c r="AF77" s="110">
        <f>SUMIFS(Produção!$AF$60:$AF$480,Produção!$A$60:$A$480,"&lt;="&amp;EOMONTH(Produção!$A$60+360,0),Produção!$B$60:$B$480,Produção!$B19)</f>
        <v>0</v>
      </c>
      <c r="AG77" s="110">
        <f>SUMIFS(Produção!$AG$60:$AG$480,Produção!$A$60:$A$480,"&lt;="&amp;EOMONTH(Produção!$A$60+360,0),Produção!$B$60:$B$480,Produção!$B19)</f>
        <v>0</v>
      </c>
      <c r="AH77" s="110">
        <f>SUMIFS(Produção!$AH$60:$AH$480,Produção!$A$60:$A$480,"&lt;="&amp;EOMONTH(Produção!$A$60+360,0),Produção!$B$60:$B$480,Produção!$B19)</f>
        <v>0</v>
      </c>
    </row>
    <row r="78" spans="1:34" outlineLevel="1" x14ac:dyDescent="0.15">
      <c r="A78" s="76">
        <v>18</v>
      </c>
      <c r="B78" s="81"/>
      <c r="C78" s="94">
        <f>IFERROR(AVERAGEIFS(Produção!$C$60:$C$480,Produção!$A$60:$A$480,"&lt;="&amp;EOMONTH(Produção!$A$60+360,0),Produção!$B$60:$B$480,Produção!$B20),"")</f>
        <v>0.1535</v>
      </c>
      <c r="D78" s="110">
        <f>SUMIFS(Produção!$D$60:$D$480,Produção!$A$60:$A$480,"&lt;="&amp;EOMONTH(Produção!$A$60+360,0),Produção!$B$60:$B$480,Produção!$B20)</f>
        <v>179424</v>
      </c>
      <c r="E78" s="110">
        <f>SUMIFS(Produção!$E$60:$E$480,Produção!$A$60:$A$480,"&lt;="&amp;EOMONTH(Produção!$A$60+360,0),Produção!$B$60:$B$480,Produção!$B20)</f>
        <v>179424</v>
      </c>
      <c r="F78" s="110">
        <f>SUMIFS(Produção!$F$60:$F$480,Produção!$A$60:$A$480,"&lt;="&amp;EOMONTH(Produção!$A$60+360,0),Produção!$B$60:$B$480,Produção!$B20)</f>
        <v>0</v>
      </c>
      <c r="G78" s="110">
        <f>SUMIFS(Produção!$G$60:$G$480,Produção!$A$60:$A$480,"&lt;="&amp;EOMONTH(Produção!$A$60+360,0),Produção!$B$60:$B$480,Produção!$B20)</f>
        <v>0</v>
      </c>
      <c r="H78" s="110">
        <f>SUMIFS(Produção!$H$60:$H$480,Produção!$A$60:$A$480,"&lt;="&amp;EOMONTH(Produção!$A$60+360,0),Produção!$B$60:$B$480,Produção!$B20)</f>
        <v>209952</v>
      </c>
      <c r="I78" s="110">
        <f>SUMIFS(Produção!$I$60:$I$480,Produção!$A$60:$A$480,"&lt;="&amp;EOMONTH(Produção!$A$60+360,0),Produção!$B$60:$B$480,Produção!$B20)</f>
        <v>209952</v>
      </c>
      <c r="J78" s="110">
        <f>SUMIFS(Produção!$J$60:$J$480,Produção!$A$60:$A$480,"&lt;="&amp;EOMONTH(Produção!$A$60+360,0),Produção!$B$60:$B$480,Produção!$B20)</f>
        <v>0</v>
      </c>
      <c r="K78" s="110">
        <f>SUMIFS(Produção!$K$60:$K$480,Produção!$A$60:$A$480,"&lt;="&amp;EOMONTH(Produção!$A$60+360,0),Produção!$B$60:$B$480,Produção!$B20)</f>
        <v>0</v>
      </c>
      <c r="L78" s="110">
        <f>SUMIFS(Produção!$L$60:$L$480,Produção!$A$60:$A$480,"&lt;="&amp;EOMONTH(Produção!$A$60+360,0),Produção!$B$60:$B$480,Produção!$B20)</f>
        <v>0</v>
      </c>
      <c r="M78" s="110">
        <f>SUMIFS(Produção!$M$60:$M$480,Produção!$A$60:$A$480,"&lt;="&amp;EOMONTH(Produção!$A$60+360,0),Produção!$B$60:$B$480,Produção!$B20)</f>
        <v>0</v>
      </c>
      <c r="N78" s="110">
        <f>SUMIFS(Produção!$N$60:$N$480,Produção!$A$60:$A$480,"&lt;="&amp;EOMONTH(Produção!$A$60+360,0),Produção!$B$60:$B$480,Produção!$B20)</f>
        <v>0</v>
      </c>
      <c r="O78" s="110">
        <f>SUMIFS(Produção!$O$60:$O$480,Produção!$A$60:$A$480,"&lt;="&amp;EOMONTH(Produção!$A$60+360,0),Produção!$B$60:$B$480,Produção!$B20)</f>
        <v>0</v>
      </c>
      <c r="P78" s="110">
        <f>SUMIFS(Produção!$P$60:$P$480,Produção!$A$60:$A$480,"&lt;="&amp;EOMONTH(Produção!$A$60+360,0),Produção!$B$60:$B$480,Produção!$B20)</f>
        <v>0</v>
      </c>
      <c r="Q78" s="110">
        <f>SUMIFS(Produção!$Q$60:$Q$480,Produção!$A$60:$A$480,"&lt;="&amp;EOMONTH(Produção!$A$60+360,0),Produção!$B$60:$B$480,Produção!$B20)</f>
        <v>0</v>
      </c>
      <c r="R78" s="110">
        <f>SUMIFS(Produção!$R$60:$R$480,Produção!$A$60:$A$480,"&lt;="&amp;EOMONTH(Produção!$A$60+360,0),Produção!$B$60:$B$480,Produção!$B20)</f>
        <v>0</v>
      </c>
      <c r="S78" s="110">
        <f>SUMIFS(Produção!$S$60:$S$480,Produção!$A$60:$A$480,"&lt;="&amp;EOMONTH(Produção!$A$60+360,0),Produção!$B$60:$B$480,Produção!$B20)</f>
        <v>0</v>
      </c>
      <c r="T78" s="110">
        <f>SUMIFS(Produção!$T$60:$T$480,Produção!$A$60:$A$480,"&lt;="&amp;EOMONTH(Produção!$A$60+360,0),Produção!$B$60:$B$480,Produção!$B20)</f>
        <v>0</v>
      </c>
      <c r="U78" s="110">
        <f>SUMIFS(Produção!$U$60:$U$480,Produção!$A$60:$A$480,"&lt;="&amp;EOMONTH(Produção!$A$60+360,0),Produção!$B$60:$B$480,Produção!$B20)</f>
        <v>0</v>
      </c>
      <c r="V78" s="110">
        <f>SUMIFS(Produção!$V$60:$V$480,Produção!$A$60:$A$480,"&lt;="&amp;EOMONTH(Produção!$A$60+360,0),Produção!$B$60:$B$480,Produção!$B20)</f>
        <v>0</v>
      </c>
      <c r="W78" s="110">
        <f>SUMIFS(Produção!$W$60:$W$480,Produção!$A$60:$A$480,"&lt;="&amp;EOMONTH(Produção!$A$60+360,0),Produção!$B$60:$B$480,Produção!$B20)</f>
        <v>0</v>
      </c>
      <c r="X78" s="110">
        <f>SUMIFS(Produção!$X$60:$X$480,Produção!$A$60:$A$480,"&lt;="&amp;EOMONTH(Produção!$A$60+360,0),Produção!$B$60:$B$480,Produção!$B20)</f>
        <v>0</v>
      </c>
      <c r="Y78" s="110">
        <f>SUMIFS(Produção!$Y$60:$Y$480,Produção!$A$60:$A$480,"&lt;="&amp;EOMONTH(Produção!$A$60+360,0),Produção!$B$60:$B$480,Produção!$B20)</f>
        <v>0</v>
      </c>
      <c r="Z78" s="110">
        <f>SUMIFS(Produção!$Z$60:$Z$480,Produção!$A$60:$A$480,"&lt;="&amp;EOMONTH(Produção!$A$60+360,0),Produção!$B$60:$B$480,Produção!$B20)</f>
        <v>0</v>
      </c>
      <c r="AA78" s="110">
        <f>SUMIFS(Produção!$AA$60:$AA$480,Produção!$A$60:$A$480,"&lt;="&amp;EOMONTH(Produção!$A$60+360,0),Produção!$B$60:$B$480,Produção!$B20)</f>
        <v>0</v>
      </c>
      <c r="AB78" s="110">
        <f>SUMIFS(Produção!$AB$60:$AB$480,Produção!$A$60:$A$480,"&lt;="&amp;EOMONTH(Produção!$A$60+360,0),Produção!$B$60:$B$480,Produção!$B20)</f>
        <v>0</v>
      </c>
      <c r="AC78" s="110">
        <f>SUMIFS(Produção!$AC$60:$AC$480,Produção!$A$60:$A$480,"&lt;="&amp;EOMONTH(Produção!$A$60+360,0),Produção!$B$60:$B$480,Produção!$B20)</f>
        <v>0</v>
      </c>
      <c r="AD78" s="110">
        <f>SUMIFS(Produção!$AD$60:$AD$480,Produção!$A$60:$A$480,"&lt;="&amp;EOMONTH(Produção!$A$60+360,0),Produção!$B$60:$B$480,Produção!$B20)</f>
        <v>0</v>
      </c>
      <c r="AE78" s="110">
        <f>SUMIFS(Produção!$AE$60:$AE$480,Produção!$A$60:$A$480,"&lt;="&amp;EOMONTH(Produção!$A$60+360,0),Produção!$B$60:$B$480,Produção!$B20)</f>
        <v>0</v>
      </c>
      <c r="AF78" s="110">
        <f>SUMIFS(Produção!$AF$60:$AF$480,Produção!$A$60:$A$480,"&lt;="&amp;EOMONTH(Produção!$A$60+360,0),Produção!$B$60:$B$480,Produção!$B20)</f>
        <v>0</v>
      </c>
      <c r="AG78" s="110">
        <f>SUMIFS(Produção!$AG$60:$AG$480,Produção!$A$60:$A$480,"&lt;="&amp;EOMONTH(Produção!$A$60+360,0),Produção!$B$60:$B$480,Produção!$B20)</f>
        <v>0</v>
      </c>
      <c r="AH78" s="110">
        <f>SUMIFS(Produção!$AH$60:$AH$480,Produção!$A$60:$A$480,"&lt;="&amp;EOMONTH(Produção!$A$60+360,0),Produção!$B$60:$B$480,Produção!$B20)</f>
        <v>0</v>
      </c>
    </row>
    <row r="79" spans="1:34" outlineLevel="1" x14ac:dyDescent="0.15">
      <c r="A79" s="76">
        <v>19</v>
      </c>
      <c r="B79" s="81"/>
      <c r="C79" s="94">
        <f>IFERROR(AVERAGEIFS(Produção!$C$60:$C$480,Produção!$A$60:$A$480,"&lt;="&amp;EOMONTH(Produção!$A$60+360,0),Produção!$B$60:$B$480,Produção!$B21),"")</f>
        <v>0.1535</v>
      </c>
      <c r="D79" s="110">
        <f>SUMIFS(Produção!$D$60:$D$480,Produção!$A$60:$A$480,"&lt;="&amp;EOMONTH(Produção!$A$60+360,0),Produção!$B$60:$B$480,Produção!$B21)</f>
        <v>178416</v>
      </c>
      <c r="E79" s="110">
        <f>SUMIFS(Produção!$E$60:$E$480,Produção!$A$60:$A$480,"&lt;="&amp;EOMONTH(Produção!$A$60+360,0),Produção!$B$60:$B$480,Produção!$B21)</f>
        <v>178416</v>
      </c>
      <c r="F79" s="110">
        <f>SUMIFS(Produção!$F$60:$F$480,Produção!$A$60:$A$480,"&lt;="&amp;EOMONTH(Produção!$A$60+360,0),Produção!$B$60:$B$480,Produção!$B21)</f>
        <v>0</v>
      </c>
      <c r="G79" s="110">
        <f>SUMIFS(Produção!$G$60:$G$480,Produção!$A$60:$A$480,"&lt;="&amp;EOMONTH(Produção!$A$60+360,0),Produção!$B$60:$B$480,Produção!$B21)</f>
        <v>0</v>
      </c>
      <c r="H79" s="110">
        <f>SUMIFS(Produção!$H$60:$H$480,Produção!$A$60:$A$480,"&lt;="&amp;EOMONTH(Produção!$A$60+360,0),Produção!$B$60:$B$480,Produção!$B21)</f>
        <v>208608</v>
      </c>
      <c r="I79" s="110">
        <f>SUMIFS(Produção!$I$60:$I$480,Produção!$A$60:$A$480,"&lt;="&amp;EOMONTH(Produção!$A$60+360,0),Produção!$B$60:$B$480,Produção!$B21)</f>
        <v>209088</v>
      </c>
      <c r="J79" s="110">
        <f>SUMIFS(Produção!$J$60:$J$480,Produção!$A$60:$A$480,"&lt;="&amp;EOMONTH(Produção!$A$60+360,0),Produção!$B$60:$B$480,Produção!$B21)</f>
        <v>0</v>
      </c>
      <c r="K79" s="110">
        <f>SUMIFS(Produção!$K$60:$K$480,Produção!$A$60:$A$480,"&lt;="&amp;EOMONTH(Produção!$A$60+360,0),Produção!$B$60:$B$480,Produção!$B21)</f>
        <v>0</v>
      </c>
      <c r="L79" s="110">
        <f>SUMIFS(Produção!$L$60:$L$480,Produção!$A$60:$A$480,"&lt;="&amp;EOMONTH(Produção!$A$60+360,0),Produção!$B$60:$B$480,Produção!$B21)</f>
        <v>0</v>
      </c>
      <c r="M79" s="110">
        <f>SUMIFS(Produção!$M$60:$M$480,Produção!$A$60:$A$480,"&lt;="&amp;EOMONTH(Produção!$A$60+360,0),Produção!$B$60:$B$480,Produção!$B21)</f>
        <v>0</v>
      </c>
      <c r="N79" s="110">
        <f>SUMIFS(Produção!$N$60:$N$480,Produção!$A$60:$A$480,"&lt;="&amp;EOMONTH(Produção!$A$60+360,0),Produção!$B$60:$B$480,Produção!$B21)</f>
        <v>52800</v>
      </c>
      <c r="O79" s="110">
        <f>SUMIFS(Produção!$O$60:$O$480,Produção!$A$60:$A$480,"&lt;="&amp;EOMONTH(Produção!$A$60+360,0),Produção!$B$60:$B$480,Produção!$B21)</f>
        <v>0</v>
      </c>
      <c r="P79" s="110">
        <f>SUMIFS(Produção!$P$60:$P$480,Produção!$A$60:$A$480,"&lt;="&amp;EOMONTH(Produção!$A$60+360,0),Produção!$B$60:$B$480,Produção!$B21)</f>
        <v>0</v>
      </c>
      <c r="Q79" s="110">
        <f>SUMIFS(Produção!$Q$60:$Q$480,Produção!$A$60:$A$480,"&lt;="&amp;EOMONTH(Produção!$A$60+360,0),Produção!$B$60:$B$480,Produção!$B21)</f>
        <v>0</v>
      </c>
      <c r="R79" s="110">
        <f>SUMIFS(Produção!$R$60:$R$480,Produção!$A$60:$A$480,"&lt;="&amp;EOMONTH(Produção!$A$60+360,0),Produção!$B$60:$B$480,Produção!$B21)</f>
        <v>0</v>
      </c>
      <c r="S79" s="110">
        <f>SUMIFS(Produção!$S$60:$S$480,Produção!$A$60:$A$480,"&lt;="&amp;EOMONTH(Produção!$A$60+360,0),Produção!$B$60:$B$480,Produção!$B21)</f>
        <v>0</v>
      </c>
      <c r="T79" s="110">
        <f>SUMIFS(Produção!$T$60:$T$480,Produção!$A$60:$A$480,"&lt;="&amp;EOMONTH(Produção!$A$60+360,0),Produção!$B$60:$B$480,Produção!$B21)</f>
        <v>0</v>
      </c>
      <c r="U79" s="110">
        <f>SUMIFS(Produção!$U$60:$U$480,Produção!$A$60:$A$480,"&lt;="&amp;EOMONTH(Produção!$A$60+360,0),Produção!$B$60:$B$480,Produção!$B21)</f>
        <v>0</v>
      </c>
      <c r="V79" s="110">
        <f>SUMIFS(Produção!$V$60:$V$480,Produção!$A$60:$A$480,"&lt;="&amp;EOMONTH(Produção!$A$60+360,0),Produção!$B$60:$B$480,Produção!$B21)</f>
        <v>0</v>
      </c>
      <c r="W79" s="110">
        <f>SUMIFS(Produção!$W$60:$W$480,Produção!$A$60:$A$480,"&lt;="&amp;EOMONTH(Produção!$A$60+360,0),Produção!$B$60:$B$480,Produção!$B21)</f>
        <v>0</v>
      </c>
      <c r="X79" s="110">
        <f>SUMIFS(Produção!$X$60:$X$480,Produção!$A$60:$A$480,"&lt;="&amp;EOMONTH(Produção!$A$60+360,0),Produção!$B$60:$B$480,Produção!$B21)</f>
        <v>0</v>
      </c>
      <c r="Y79" s="110">
        <f>SUMIFS(Produção!$Y$60:$Y$480,Produção!$A$60:$A$480,"&lt;="&amp;EOMONTH(Produção!$A$60+360,0),Produção!$B$60:$B$480,Produção!$B21)</f>
        <v>0</v>
      </c>
      <c r="Z79" s="110">
        <f>SUMIFS(Produção!$Z$60:$Z$480,Produção!$A$60:$A$480,"&lt;="&amp;EOMONTH(Produção!$A$60+360,0),Produção!$B$60:$B$480,Produção!$B21)</f>
        <v>0</v>
      </c>
      <c r="AA79" s="110">
        <f>SUMIFS(Produção!$AA$60:$AA$480,Produção!$A$60:$A$480,"&lt;="&amp;EOMONTH(Produção!$A$60+360,0),Produção!$B$60:$B$480,Produção!$B21)</f>
        <v>0</v>
      </c>
      <c r="AB79" s="110">
        <f>SUMIFS(Produção!$AB$60:$AB$480,Produção!$A$60:$A$480,"&lt;="&amp;EOMONTH(Produção!$A$60+360,0),Produção!$B$60:$B$480,Produção!$B21)</f>
        <v>0</v>
      </c>
      <c r="AC79" s="110">
        <f>SUMIFS(Produção!$AC$60:$AC$480,Produção!$A$60:$A$480,"&lt;="&amp;EOMONTH(Produção!$A$60+360,0),Produção!$B$60:$B$480,Produção!$B21)</f>
        <v>0</v>
      </c>
      <c r="AD79" s="110">
        <f>SUMIFS(Produção!$AD$60:$AD$480,Produção!$A$60:$A$480,"&lt;="&amp;EOMONTH(Produção!$A$60+360,0),Produção!$B$60:$B$480,Produção!$B21)</f>
        <v>0</v>
      </c>
      <c r="AE79" s="110">
        <f>SUMIFS(Produção!$AE$60:$AE$480,Produção!$A$60:$A$480,"&lt;="&amp;EOMONTH(Produção!$A$60+360,0),Produção!$B$60:$B$480,Produção!$B21)</f>
        <v>0</v>
      </c>
      <c r="AF79" s="110">
        <f>SUMIFS(Produção!$AF$60:$AF$480,Produção!$A$60:$A$480,"&lt;="&amp;EOMONTH(Produção!$A$60+360,0),Produção!$B$60:$B$480,Produção!$B21)</f>
        <v>0</v>
      </c>
      <c r="AG79" s="110">
        <f>SUMIFS(Produção!$AG$60:$AG$480,Produção!$A$60:$A$480,"&lt;="&amp;EOMONTH(Produção!$A$60+360,0),Produção!$B$60:$B$480,Produção!$B21)</f>
        <v>0</v>
      </c>
      <c r="AH79" s="110">
        <f>SUMIFS(Produção!$AH$60:$AH$480,Produção!$A$60:$A$480,"&lt;="&amp;EOMONTH(Produção!$A$60+360,0),Produção!$B$60:$B$480,Produção!$B21)</f>
        <v>0</v>
      </c>
    </row>
    <row r="80" spans="1:34" outlineLevel="1" x14ac:dyDescent="0.15">
      <c r="A80" s="76">
        <v>20</v>
      </c>
      <c r="B80" s="81"/>
      <c r="C80" s="94">
        <f>IFERROR(AVERAGEIFS(Produção!$C$60:$C$480,Produção!$A$60:$A$480,"&lt;="&amp;EOMONTH(Produção!$A$60+360,0),Produção!$B$60:$B$480,Produção!$B22),"")</f>
        <v>0.1535</v>
      </c>
      <c r="D80" s="110">
        <f>SUMIFS(Produção!$D$60:$D$480,Produção!$A$60:$A$480,"&lt;="&amp;EOMONTH(Produção!$A$60+360,0),Produção!$B$60:$B$480,Produção!$B22)</f>
        <v>172704</v>
      </c>
      <c r="E80" s="110">
        <f>SUMIFS(Produção!$E$60:$E$480,Produção!$A$60:$A$480,"&lt;="&amp;EOMONTH(Produção!$A$60+360,0),Produção!$B$60:$B$480,Produção!$B22)</f>
        <v>172704</v>
      </c>
      <c r="F80" s="110">
        <f>SUMIFS(Produção!$F$60:$F$480,Produção!$A$60:$A$480,"&lt;="&amp;EOMONTH(Produção!$A$60+360,0),Produção!$B$60:$B$480,Produção!$B22)</f>
        <v>0</v>
      </c>
      <c r="G80" s="110">
        <f>SUMIFS(Produção!$G$60:$G$480,Produção!$A$60:$A$480,"&lt;="&amp;EOMONTH(Produção!$A$60+360,0),Produção!$B$60:$B$480,Produção!$B22)</f>
        <v>0</v>
      </c>
      <c r="H80" s="110">
        <f>SUMIFS(Produção!$H$60:$H$480,Produção!$A$60:$A$480,"&lt;="&amp;EOMONTH(Produção!$A$60+360,0),Produção!$B$60:$B$480,Produção!$B22)</f>
        <v>212596</v>
      </c>
      <c r="I80" s="110">
        <f>SUMIFS(Produção!$I$60:$I$480,Produção!$A$60:$A$480,"&lt;="&amp;EOMONTH(Produção!$A$60+360,0),Produção!$B$60:$B$480,Produção!$B22)</f>
        <v>212596</v>
      </c>
      <c r="J80" s="110">
        <f>SUMIFS(Produção!$J$60:$J$480,Produção!$A$60:$A$480,"&lt;="&amp;EOMONTH(Produção!$A$60+360,0),Produção!$B$60:$B$480,Produção!$B22)</f>
        <v>0</v>
      </c>
      <c r="K80" s="110">
        <f>SUMIFS(Produção!$K$60:$K$480,Produção!$A$60:$A$480,"&lt;="&amp;EOMONTH(Produção!$A$60+360,0),Produção!$B$60:$B$480,Produção!$B22)</f>
        <v>0</v>
      </c>
      <c r="L80" s="110">
        <f>SUMIFS(Produção!$L$60:$L$480,Produção!$A$60:$A$480,"&lt;="&amp;EOMONTH(Produção!$A$60+360,0),Produção!$B$60:$B$480,Produção!$B22)</f>
        <v>0</v>
      </c>
      <c r="M80" s="110">
        <f>SUMIFS(Produção!$M$60:$M$480,Produção!$A$60:$A$480,"&lt;="&amp;EOMONTH(Produção!$A$60+360,0),Produção!$B$60:$B$480,Produção!$B22)</f>
        <v>0</v>
      </c>
      <c r="N80" s="110">
        <f>SUMIFS(Produção!$N$60:$N$480,Produção!$A$60:$A$480,"&lt;="&amp;EOMONTH(Produção!$A$60+360,0),Produção!$B$60:$B$480,Produção!$B22)</f>
        <v>225696</v>
      </c>
      <c r="O80" s="110">
        <f>SUMIFS(Produção!$O$60:$O$480,Produção!$A$60:$A$480,"&lt;="&amp;EOMONTH(Produção!$A$60+360,0),Produção!$B$60:$B$480,Produção!$B22)</f>
        <v>0</v>
      </c>
      <c r="P80" s="110">
        <f>SUMIFS(Produção!$P$60:$P$480,Produção!$A$60:$A$480,"&lt;="&amp;EOMONTH(Produção!$A$60+360,0),Produção!$B$60:$B$480,Produção!$B22)</f>
        <v>0</v>
      </c>
      <c r="Q80" s="110">
        <f>SUMIFS(Produção!$Q$60:$Q$480,Produção!$A$60:$A$480,"&lt;="&amp;EOMONTH(Produção!$A$60+360,0),Produção!$B$60:$B$480,Produção!$B22)</f>
        <v>0</v>
      </c>
      <c r="R80" s="110">
        <f>SUMIFS(Produção!$R$60:$R$480,Produção!$A$60:$A$480,"&lt;="&amp;EOMONTH(Produção!$A$60+360,0),Produção!$B$60:$B$480,Produção!$B22)</f>
        <v>0</v>
      </c>
      <c r="S80" s="110">
        <f>SUMIFS(Produção!$S$60:$S$480,Produção!$A$60:$A$480,"&lt;="&amp;EOMONTH(Produção!$A$60+360,0),Produção!$B$60:$B$480,Produção!$B22)</f>
        <v>0</v>
      </c>
      <c r="T80" s="110">
        <f>SUMIFS(Produção!$T$60:$T$480,Produção!$A$60:$A$480,"&lt;="&amp;EOMONTH(Produção!$A$60+360,0),Produção!$B$60:$B$480,Produção!$B22)</f>
        <v>0</v>
      </c>
      <c r="U80" s="110">
        <f>SUMIFS(Produção!$U$60:$U$480,Produção!$A$60:$A$480,"&lt;="&amp;EOMONTH(Produção!$A$60+360,0),Produção!$B$60:$B$480,Produção!$B22)</f>
        <v>0</v>
      </c>
      <c r="V80" s="110">
        <f>SUMIFS(Produção!$V$60:$V$480,Produção!$A$60:$A$480,"&lt;="&amp;EOMONTH(Produção!$A$60+360,0),Produção!$B$60:$B$480,Produção!$B22)</f>
        <v>0</v>
      </c>
      <c r="W80" s="110">
        <f>SUMIFS(Produção!$W$60:$W$480,Produção!$A$60:$A$480,"&lt;="&amp;EOMONTH(Produção!$A$60+360,0),Produção!$B$60:$B$480,Produção!$B22)</f>
        <v>0</v>
      </c>
      <c r="X80" s="110">
        <f>SUMIFS(Produção!$X$60:$X$480,Produção!$A$60:$A$480,"&lt;="&amp;EOMONTH(Produção!$A$60+360,0),Produção!$B$60:$B$480,Produção!$B22)</f>
        <v>0</v>
      </c>
      <c r="Y80" s="110">
        <f>SUMIFS(Produção!$Y$60:$Y$480,Produção!$A$60:$A$480,"&lt;="&amp;EOMONTH(Produção!$A$60+360,0),Produção!$B$60:$B$480,Produção!$B22)</f>
        <v>0</v>
      </c>
      <c r="Z80" s="110">
        <f>SUMIFS(Produção!$Z$60:$Z$480,Produção!$A$60:$A$480,"&lt;="&amp;EOMONTH(Produção!$A$60+360,0),Produção!$B$60:$B$480,Produção!$B22)</f>
        <v>0</v>
      </c>
      <c r="AA80" s="110">
        <f>SUMIFS(Produção!$AA$60:$AA$480,Produção!$A$60:$A$480,"&lt;="&amp;EOMONTH(Produção!$A$60+360,0),Produção!$B$60:$B$480,Produção!$B22)</f>
        <v>0</v>
      </c>
      <c r="AB80" s="110">
        <f>SUMIFS(Produção!$AB$60:$AB$480,Produção!$A$60:$A$480,"&lt;="&amp;EOMONTH(Produção!$A$60+360,0),Produção!$B$60:$B$480,Produção!$B22)</f>
        <v>0</v>
      </c>
      <c r="AC80" s="110">
        <f>SUMIFS(Produção!$AC$60:$AC$480,Produção!$A$60:$A$480,"&lt;="&amp;EOMONTH(Produção!$A$60+360,0),Produção!$B$60:$B$480,Produção!$B22)</f>
        <v>0</v>
      </c>
      <c r="AD80" s="110">
        <f>SUMIFS(Produção!$AD$60:$AD$480,Produção!$A$60:$A$480,"&lt;="&amp;EOMONTH(Produção!$A$60+360,0),Produção!$B$60:$B$480,Produção!$B22)</f>
        <v>0</v>
      </c>
      <c r="AE80" s="110">
        <f>SUMIFS(Produção!$AE$60:$AE$480,Produção!$A$60:$A$480,"&lt;="&amp;EOMONTH(Produção!$A$60+360,0),Produção!$B$60:$B$480,Produção!$B22)</f>
        <v>0</v>
      </c>
      <c r="AF80" s="110">
        <f>SUMIFS(Produção!$AF$60:$AF$480,Produção!$A$60:$A$480,"&lt;="&amp;EOMONTH(Produção!$A$60+360,0),Produção!$B$60:$B$480,Produção!$B22)</f>
        <v>0</v>
      </c>
      <c r="AG80" s="110">
        <f>SUMIFS(Produção!$AG$60:$AG$480,Produção!$A$60:$A$480,"&lt;="&amp;EOMONTH(Produção!$A$60+360,0),Produção!$B$60:$B$480,Produção!$B22)</f>
        <v>0</v>
      </c>
      <c r="AH80" s="110">
        <f>SUMIFS(Produção!$AH$60:$AH$480,Produção!$A$60:$A$480,"&lt;="&amp;EOMONTH(Produção!$A$60+360,0),Produção!$B$60:$B$480,Produção!$B22)</f>
        <v>0</v>
      </c>
    </row>
    <row r="81" spans="1:34" outlineLevel="1" x14ac:dyDescent="0.15">
      <c r="A81" s="76">
        <v>21</v>
      </c>
      <c r="B81" s="81"/>
      <c r="C81" s="94">
        <f>IFERROR(AVERAGEIFS(Produção!$C$60:$C$480,Produção!$A$60:$A$480,"&lt;="&amp;EOMONTH(Produção!$A$60+360,0),Produção!$B$60:$B$480,Produção!$B23),"")</f>
        <v>0.1535</v>
      </c>
      <c r="D81" s="110">
        <f>SUMIFS(Produção!$D$60:$D$480,Produção!$A$60:$A$480,"&lt;="&amp;EOMONTH(Produção!$A$60+360,0),Produção!$B$60:$B$480,Produção!$B23)</f>
        <v>162036</v>
      </c>
      <c r="E81" s="110">
        <f>SUMIFS(Produção!$E$60:$E$480,Produção!$A$60:$A$480,"&lt;="&amp;EOMONTH(Produção!$A$60+360,0),Produção!$B$60:$B$480,Produção!$B23)</f>
        <v>162036</v>
      </c>
      <c r="F81" s="110">
        <f>SUMIFS(Produção!$F$60:$F$480,Produção!$A$60:$A$480,"&lt;="&amp;EOMONTH(Produção!$A$60+360,0),Produção!$B$60:$B$480,Produção!$B23)</f>
        <v>0</v>
      </c>
      <c r="G81" s="110">
        <f>SUMIFS(Produção!$G$60:$G$480,Produção!$A$60:$A$480,"&lt;="&amp;EOMONTH(Produção!$A$60+360,0),Produção!$B$60:$B$480,Produção!$B23)</f>
        <v>0</v>
      </c>
      <c r="H81" s="110">
        <f>SUMIFS(Produção!$H$60:$H$480,Produção!$A$60:$A$480,"&lt;="&amp;EOMONTH(Produção!$A$60+360,0),Produção!$B$60:$B$480,Produção!$B23)</f>
        <v>202608</v>
      </c>
      <c r="I81" s="110">
        <f>SUMIFS(Produção!$I$60:$I$480,Produção!$A$60:$A$480,"&lt;="&amp;EOMONTH(Produção!$A$60+360,0),Produção!$B$60:$B$480,Produção!$B23)</f>
        <v>202608</v>
      </c>
      <c r="J81" s="110">
        <f>SUMIFS(Produção!$J$60:$J$480,Produção!$A$60:$A$480,"&lt;="&amp;EOMONTH(Produção!$A$60+360,0),Produção!$B$60:$B$480,Produção!$B23)</f>
        <v>0</v>
      </c>
      <c r="K81" s="110">
        <f>SUMIFS(Produção!$K$60:$K$480,Produção!$A$60:$A$480,"&lt;="&amp;EOMONTH(Produção!$A$60+360,0),Produção!$B$60:$B$480,Produção!$B23)</f>
        <v>0</v>
      </c>
      <c r="L81" s="110">
        <f>SUMIFS(Produção!$L$60:$L$480,Produção!$A$60:$A$480,"&lt;="&amp;EOMONTH(Produção!$A$60+360,0),Produção!$B$60:$B$480,Produção!$B23)</f>
        <v>0</v>
      </c>
      <c r="M81" s="110">
        <f>SUMIFS(Produção!$M$60:$M$480,Produção!$A$60:$A$480,"&lt;="&amp;EOMONTH(Produção!$A$60+360,0),Produção!$B$60:$B$480,Produção!$B23)</f>
        <v>0</v>
      </c>
      <c r="N81" s="110">
        <f>SUMIFS(Produção!$N$60:$N$480,Produção!$A$60:$A$480,"&lt;="&amp;EOMONTH(Produção!$A$60+360,0),Produção!$B$60:$B$480,Produção!$B23)</f>
        <v>363166</v>
      </c>
      <c r="O81" s="110">
        <f>SUMIFS(Produção!$O$60:$O$480,Produção!$A$60:$A$480,"&lt;="&amp;EOMONTH(Produção!$A$60+360,0),Produção!$B$60:$B$480,Produção!$B23)</f>
        <v>0</v>
      </c>
      <c r="P81" s="110">
        <f>SUMIFS(Produção!$P$60:$P$480,Produção!$A$60:$A$480,"&lt;="&amp;EOMONTH(Produção!$A$60+360,0),Produção!$B$60:$B$480,Produção!$B23)</f>
        <v>0</v>
      </c>
      <c r="Q81" s="110">
        <f>SUMIFS(Produção!$Q$60:$Q$480,Produção!$A$60:$A$480,"&lt;="&amp;EOMONTH(Produção!$A$60+360,0),Produção!$B$60:$B$480,Produção!$B23)</f>
        <v>0</v>
      </c>
      <c r="R81" s="110">
        <f>SUMIFS(Produção!$R$60:$R$480,Produção!$A$60:$A$480,"&lt;="&amp;EOMONTH(Produção!$A$60+360,0),Produção!$B$60:$B$480,Produção!$B23)</f>
        <v>0</v>
      </c>
      <c r="S81" s="110">
        <f>SUMIFS(Produção!$S$60:$S$480,Produção!$A$60:$A$480,"&lt;="&amp;EOMONTH(Produção!$A$60+360,0),Produção!$B$60:$B$480,Produção!$B23)</f>
        <v>0</v>
      </c>
      <c r="T81" s="110">
        <f>SUMIFS(Produção!$T$60:$T$480,Produção!$A$60:$A$480,"&lt;="&amp;EOMONTH(Produção!$A$60+360,0),Produção!$B$60:$B$480,Produção!$B23)</f>
        <v>0</v>
      </c>
      <c r="U81" s="110">
        <f>SUMIFS(Produção!$U$60:$U$480,Produção!$A$60:$A$480,"&lt;="&amp;EOMONTH(Produção!$A$60+360,0),Produção!$B$60:$B$480,Produção!$B23)</f>
        <v>0</v>
      </c>
      <c r="V81" s="110">
        <f>SUMIFS(Produção!$V$60:$V$480,Produção!$A$60:$A$480,"&lt;="&amp;EOMONTH(Produção!$A$60+360,0),Produção!$B$60:$B$480,Produção!$B23)</f>
        <v>0</v>
      </c>
      <c r="W81" s="110">
        <f>SUMIFS(Produção!$W$60:$W$480,Produção!$A$60:$A$480,"&lt;="&amp;EOMONTH(Produção!$A$60+360,0),Produção!$B$60:$B$480,Produção!$B23)</f>
        <v>0</v>
      </c>
      <c r="X81" s="110">
        <f>SUMIFS(Produção!$X$60:$X$480,Produção!$A$60:$A$480,"&lt;="&amp;EOMONTH(Produção!$A$60+360,0),Produção!$B$60:$B$480,Produção!$B23)</f>
        <v>0</v>
      </c>
      <c r="Y81" s="110">
        <f>SUMIFS(Produção!$Y$60:$Y$480,Produção!$A$60:$A$480,"&lt;="&amp;EOMONTH(Produção!$A$60+360,0),Produção!$B$60:$B$480,Produção!$B23)</f>
        <v>0</v>
      </c>
      <c r="Z81" s="110">
        <f>SUMIFS(Produção!$Z$60:$Z$480,Produção!$A$60:$A$480,"&lt;="&amp;EOMONTH(Produção!$A$60+360,0),Produção!$B$60:$B$480,Produção!$B23)</f>
        <v>0</v>
      </c>
      <c r="AA81" s="110">
        <f>SUMIFS(Produção!$AA$60:$AA$480,Produção!$A$60:$A$480,"&lt;="&amp;EOMONTH(Produção!$A$60+360,0),Produção!$B$60:$B$480,Produção!$B23)</f>
        <v>0</v>
      </c>
      <c r="AB81" s="110">
        <f>SUMIFS(Produção!$AB$60:$AB$480,Produção!$A$60:$A$480,"&lt;="&amp;EOMONTH(Produção!$A$60+360,0),Produção!$B$60:$B$480,Produção!$B23)</f>
        <v>0</v>
      </c>
      <c r="AC81" s="110">
        <f>SUMIFS(Produção!$AC$60:$AC$480,Produção!$A$60:$A$480,"&lt;="&amp;EOMONTH(Produção!$A$60+360,0),Produção!$B$60:$B$480,Produção!$B23)</f>
        <v>0</v>
      </c>
      <c r="AD81" s="110">
        <f>SUMIFS(Produção!$AD$60:$AD$480,Produção!$A$60:$A$480,"&lt;="&amp;EOMONTH(Produção!$A$60+360,0),Produção!$B$60:$B$480,Produção!$B23)</f>
        <v>0</v>
      </c>
      <c r="AE81" s="110">
        <f>SUMIFS(Produção!$AE$60:$AE$480,Produção!$A$60:$A$480,"&lt;="&amp;EOMONTH(Produção!$A$60+360,0),Produção!$B$60:$B$480,Produção!$B23)</f>
        <v>0</v>
      </c>
      <c r="AF81" s="110">
        <f>SUMIFS(Produção!$AF$60:$AF$480,Produção!$A$60:$A$480,"&lt;="&amp;EOMONTH(Produção!$A$60+360,0),Produção!$B$60:$B$480,Produção!$B23)</f>
        <v>0</v>
      </c>
      <c r="AG81" s="110">
        <f>SUMIFS(Produção!$AG$60:$AG$480,Produção!$A$60:$A$480,"&lt;="&amp;EOMONTH(Produção!$A$60+360,0),Produção!$B$60:$B$480,Produção!$B23)</f>
        <v>0</v>
      </c>
      <c r="AH81" s="110">
        <f>SUMIFS(Produção!$AH$60:$AH$480,Produção!$A$60:$A$480,"&lt;="&amp;EOMONTH(Produção!$A$60+360,0),Produção!$B$60:$B$480,Produção!$B23)</f>
        <v>0</v>
      </c>
    </row>
    <row r="82" spans="1:34" outlineLevel="1" x14ac:dyDescent="0.15">
      <c r="A82" s="76">
        <v>22</v>
      </c>
      <c r="B82" s="81"/>
      <c r="C82" s="94">
        <f>IFERROR(AVERAGEIFS(Produção!$C$60:$C$480,Produção!$A$60:$A$480,"&lt;="&amp;EOMONTH(Produção!$A$60+360,0),Produção!$B$60:$B$480,Produção!$B24),"")</f>
        <v>0.1535</v>
      </c>
      <c r="D82" s="110">
        <f>SUMIFS(Produção!$D$60:$D$480,Produção!$A$60:$A$480,"&lt;="&amp;EOMONTH(Produção!$A$60+360,0),Produção!$B$60:$B$480,Produção!$B24)</f>
        <v>149856</v>
      </c>
      <c r="E82" s="110">
        <f>SUMIFS(Produção!$E$60:$E$480,Produção!$A$60:$A$480,"&lt;="&amp;EOMONTH(Produção!$A$60+360,0),Produção!$B$60:$B$480,Produção!$B24)</f>
        <v>149856</v>
      </c>
      <c r="F82" s="110">
        <f>SUMIFS(Produção!$F$60:$F$480,Produção!$A$60:$A$480,"&lt;="&amp;EOMONTH(Produção!$A$60+360,0),Produção!$B$60:$B$480,Produção!$B24)</f>
        <v>0</v>
      </c>
      <c r="G82" s="110">
        <f>SUMIFS(Produção!$G$60:$G$480,Produção!$A$60:$A$480,"&lt;="&amp;EOMONTH(Produção!$A$60+360,0),Produção!$B$60:$B$480,Produção!$B24)</f>
        <v>0</v>
      </c>
      <c r="H82" s="110">
        <f>SUMIFS(Produção!$H$60:$H$480,Produção!$A$60:$A$480,"&lt;="&amp;EOMONTH(Produção!$A$60+360,0),Produção!$B$60:$B$480,Produção!$B24)</f>
        <v>194912</v>
      </c>
      <c r="I82" s="110">
        <f>SUMIFS(Produção!$I$60:$I$480,Produção!$A$60:$A$480,"&lt;="&amp;EOMONTH(Produção!$A$60+360,0),Produção!$B$60:$B$480,Produção!$B24)</f>
        <v>194912</v>
      </c>
      <c r="J82" s="110">
        <f>SUMIFS(Produção!$J$60:$J$480,Produção!$A$60:$A$480,"&lt;="&amp;EOMONTH(Produção!$A$60+360,0),Produção!$B$60:$B$480,Produção!$B24)</f>
        <v>0</v>
      </c>
      <c r="K82" s="110">
        <f>SUMIFS(Produção!$K$60:$K$480,Produção!$A$60:$A$480,"&lt;="&amp;EOMONTH(Produção!$A$60+360,0),Produção!$B$60:$B$480,Produção!$B24)</f>
        <v>0</v>
      </c>
      <c r="L82" s="110">
        <f>SUMIFS(Produção!$L$60:$L$480,Produção!$A$60:$A$480,"&lt;="&amp;EOMONTH(Produção!$A$60+360,0),Produção!$B$60:$B$480,Produção!$B24)</f>
        <v>0</v>
      </c>
      <c r="M82" s="110">
        <f>SUMIFS(Produção!$M$60:$M$480,Produção!$A$60:$A$480,"&lt;="&amp;EOMONTH(Produção!$A$60+360,0),Produção!$B$60:$B$480,Produção!$B24)</f>
        <v>0</v>
      </c>
      <c r="N82" s="110">
        <f>SUMIFS(Produção!$N$60:$N$480,Produção!$A$60:$A$480,"&lt;="&amp;EOMONTH(Produção!$A$60+360,0),Produção!$B$60:$B$480,Produção!$B24)</f>
        <v>397512</v>
      </c>
      <c r="O82" s="110">
        <f>SUMIFS(Produção!$O$60:$O$480,Produção!$A$60:$A$480,"&lt;="&amp;EOMONTH(Produção!$A$60+360,0),Produção!$B$60:$B$480,Produção!$B24)</f>
        <v>0</v>
      </c>
      <c r="P82" s="110">
        <f>SUMIFS(Produção!$P$60:$P$480,Produção!$A$60:$A$480,"&lt;="&amp;EOMONTH(Produção!$A$60+360,0),Produção!$B$60:$B$480,Produção!$B24)</f>
        <v>0</v>
      </c>
      <c r="Q82" s="110">
        <f>SUMIFS(Produção!$Q$60:$Q$480,Produção!$A$60:$A$480,"&lt;="&amp;EOMONTH(Produção!$A$60+360,0),Produção!$B$60:$B$480,Produção!$B24)</f>
        <v>0</v>
      </c>
      <c r="R82" s="110">
        <f>SUMIFS(Produção!$R$60:$R$480,Produção!$A$60:$A$480,"&lt;="&amp;EOMONTH(Produção!$A$60+360,0),Produção!$B$60:$B$480,Produção!$B24)</f>
        <v>0</v>
      </c>
      <c r="S82" s="110">
        <f>SUMIFS(Produção!$S$60:$S$480,Produção!$A$60:$A$480,"&lt;="&amp;EOMONTH(Produção!$A$60+360,0),Produção!$B$60:$B$480,Produção!$B24)</f>
        <v>0</v>
      </c>
      <c r="T82" s="110">
        <f>SUMIFS(Produção!$T$60:$T$480,Produção!$A$60:$A$480,"&lt;="&amp;EOMONTH(Produção!$A$60+360,0),Produção!$B$60:$B$480,Produção!$B24)</f>
        <v>0</v>
      </c>
      <c r="U82" s="110">
        <f>SUMIFS(Produção!$U$60:$U$480,Produção!$A$60:$A$480,"&lt;="&amp;EOMONTH(Produção!$A$60+360,0),Produção!$B$60:$B$480,Produção!$B24)</f>
        <v>0</v>
      </c>
      <c r="V82" s="110">
        <f>SUMIFS(Produção!$V$60:$V$480,Produção!$A$60:$A$480,"&lt;="&amp;EOMONTH(Produção!$A$60+360,0),Produção!$B$60:$B$480,Produção!$B24)</f>
        <v>0</v>
      </c>
      <c r="W82" s="110">
        <f>SUMIFS(Produção!$W$60:$W$480,Produção!$A$60:$A$480,"&lt;="&amp;EOMONTH(Produção!$A$60+360,0),Produção!$B$60:$B$480,Produção!$B24)</f>
        <v>0</v>
      </c>
      <c r="X82" s="110">
        <f>SUMIFS(Produção!$X$60:$X$480,Produção!$A$60:$A$480,"&lt;="&amp;EOMONTH(Produção!$A$60+360,0),Produção!$B$60:$B$480,Produção!$B24)</f>
        <v>0</v>
      </c>
      <c r="Y82" s="110">
        <f>SUMIFS(Produção!$Y$60:$Y$480,Produção!$A$60:$A$480,"&lt;="&amp;EOMONTH(Produção!$A$60+360,0),Produção!$B$60:$B$480,Produção!$B24)</f>
        <v>0</v>
      </c>
      <c r="Z82" s="110">
        <f>SUMIFS(Produção!$Z$60:$Z$480,Produção!$A$60:$A$480,"&lt;="&amp;EOMONTH(Produção!$A$60+360,0),Produção!$B$60:$B$480,Produção!$B24)</f>
        <v>0</v>
      </c>
      <c r="AA82" s="110">
        <f>SUMIFS(Produção!$AA$60:$AA$480,Produção!$A$60:$A$480,"&lt;="&amp;EOMONTH(Produção!$A$60+360,0),Produção!$B$60:$B$480,Produção!$B24)</f>
        <v>0</v>
      </c>
      <c r="AB82" s="110">
        <f>SUMIFS(Produção!$AB$60:$AB$480,Produção!$A$60:$A$480,"&lt;="&amp;EOMONTH(Produção!$A$60+360,0),Produção!$B$60:$B$480,Produção!$B24)</f>
        <v>0</v>
      </c>
      <c r="AC82" s="110">
        <f>SUMIFS(Produção!$AC$60:$AC$480,Produção!$A$60:$A$480,"&lt;="&amp;EOMONTH(Produção!$A$60+360,0),Produção!$B$60:$B$480,Produção!$B24)</f>
        <v>0</v>
      </c>
      <c r="AD82" s="110">
        <f>SUMIFS(Produção!$AD$60:$AD$480,Produção!$A$60:$A$480,"&lt;="&amp;EOMONTH(Produção!$A$60+360,0),Produção!$B$60:$B$480,Produção!$B24)</f>
        <v>0</v>
      </c>
      <c r="AE82" s="110">
        <f>SUMIFS(Produção!$AE$60:$AE$480,Produção!$A$60:$A$480,"&lt;="&amp;EOMONTH(Produção!$A$60+360,0),Produção!$B$60:$B$480,Produção!$B24)</f>
        <v>0</v>
      </c>
      <c r="AF82" s="110">
        <f>SUMIFS(Produção!$AF$60:$AF$480,Produção!$A$60:$A$480,"&lt;="&amp;EOMONTH(Produção!$A$60+360,0),Produção!$B$60:$B$480,Produção!$B24)</f>
        <v>0</v>
      </c>
      <c r="AG82" s="110">
        <f>SUMIFS(Produção!$AG$60:$AG$480,Produção!$A$60:$A$480,"&lt;="&amp;EOMONTH(Produção!$A$60+360,0),Produção!$B$60:$B$480,Produção!$B24)</f>
        <v>0</v>
      </c>
      <c r="AH82" s="110">
        <f>SUMIFS(Produção!$AH$60:$AH$480,Produção!$A$60:$A$480,"&lt;="&amp;EOMONTH(Produção!$A$60+360,0),Produção!$B$60:$B$480,Produção!$B24)</f>
        <v>0</v>
      </c>
    </row>
    <row r="83" spans="1:34" outlineLevel="1" x14ac:dyDescent="0.15">
      <c r="A83" s="76">
        <v>23</v>
      </c>
      <c r="B83" s="81"/>
      <c r="C83" s="94">
        <f>IFERROR(AVERAGEIFS(Produção!$C$60:$C$480,Produção!$A$60:$A$480,"&lt;="&amp;EOMONTH(Produção!$A$60+360,0),Produção!$B$60:$B$480,Produção!$B25),"")</f>
        <v>0.1535</v>
      </c>
      <c r="D83" s="110">
        <f>SUMIFS(Produção!$D$60:$D$480,Produção!$A$60:$A$480,"&lt;="&amp;EOMONTH(Produção!$A$60+360,0),Produção!$B$60:$B$480,Produção!$B25)</f>
        <v>145572</v>
      </c>
      <c r="E83" s="110">
        <f>SUMIFS(Produção!$E$60:$E$480,Produção!$A$60:$A$480,"&lt;="&amp;EOMONTH(Produção!$A$60+360,0),Produção!$B$60:$B$480,Produção!$B25)</f>
        <v>145572</v>
      </c>
      <c r="F83" s="110">
        <f>SUMIFS(Produção!$F$60:$F$480,Produção!$A$60:$A$480,"&lt;="&amp;EOMONTH(Produção!$A$60+360,0),Produção!$B$60:$B$480,Produção!$B25)</f>
        <v>0</v>
      </c>
      <c r="G83" s="110">
        <f>SUMIFS(Produção!$G$60:$G$480,Produção!$A$60:$A$480,"&lt;="&amp;EOMONTH(Produção!$A$60+360,0),Produção!$B$60:$B$480,Produção!$B25)</f>
        <v>0</v>
      </c>
      <c r="H83" s="110">
        <f>SUMIFS(Produção!$H$60:$H$480,Produção!$A$60:$A$480,"&lt;="&amp;EOMONTH(Produção!$A$60+360,0),Produção!$B$60:$B$480,Produção!$B25)</f>
        <v>185892</v>
      </c>
      <c r="I83" s="110">
        <f>SUMIFS(Produção!$I$60:$I$480,Produção!$A$60:$A$480,"&lt;="&amp;EOMONTH(Produção!$A$60+360,0),Produção!$B$60:$B$480,Produção!$B25)</f>
        <v>185724</v>
      </c>
      <c r="J83" s="110">
        <f>SUMIFS(Produção!$J$60:$J$480,Produção!$A$60:$A$480,"&lt;="&amp;EOMONTH(Produção!$A$60+360,0),Produção!$B$60:$B$480,Produção!$B25)</f>
        <v>0</v>
      </c>
      <c r="K83" s="110">
        <f>SUMIFS(Produção!$K$60:$K$480,Produção!$A$60:$A$480,"&lt;="&amp;EOMONTH(Produção!$A$60+360,0),Produção!$B$60:$B$480,Produção!$B25)</f>
        <v>0</v>
      </c>
      <c r="L83" s="110">
        <f>SUMIFS(Produção!$L$60:$L$480,Produção!$A$60:$A$480,"&lt;="&amp;EOMONTH(Produção!$A$60+360,0),Produção!$B$60:$B$480,Produção!$B25)</f>
        <v>0</v>
      </c>
      <c r="M83" s="110">
        <f>SUMIFS(Produção!$M$60:$M$480,Produção!$A$60:$A$480,"&lt;="&amp;EOMONTH(Produção!$A$60+360,0),Produção!$B$60:$B$480,Produção!$B25)</f>
        <v>0</v>
      </c>
      <c r="N83" s="110">
        <f>SUMIFS(Produção!$N$60:$N$480,Produção!$A$60:$A$480,"&lt;="&amp;EOMONTH(Produção!$A$60+360,0),Produção!$B$60:$B$480,Produção!$B25)</f>
        <v>428184</v>
      </c>
      <c r="O83" s="110">
        <f>SUMIFS(Produção!$O$60:$O$480,Produção!$A$60:$A$480,"&lt;="&amp;EOMONTH(Produção!$A$60+360,0),Produção!$B$60:$B$480,Produção!$B25)</f>
        <v>0</v>
      </c>
      <c r="P83" s="110">
        <f>SUMIFS(Produção!$P$60:$P$480,Produção!$A$60:$A$480,"&lt;="&amp;EOMONTH(Produção!$A$60+360,0),Produção!$B$60:$B$480,Produção!$B25)</f>
        <v>0</v>
      </c>
      <c r="Q83" s="110">
        <f>SUMIFS(Produção!$Q$60:$Q$480,Produção!$A$60:$A$480,"&lt;="&amp;EOMONTH(Produção!$A$60+360,0),Produção!$B$60:$B$480,Produção!$B25)</f>
        <v>0</v>
      </c>
      <c r="R83" s="110">
        <f>SUMIFS(Produção!$R$60:$R$480,Produção!$A$60:$A$480,"&lt;="&amp;EOMONTH(Produção!$A$60+360,0),Produção!$B$60:$B$480,Produção!$B25)</f>
        <v>0</v>
      </c>
      <c r="S83" s="110">
        <f>SUMIFS(Produção!$S$60:$S$480,Produção!$A$60:$A$480,"&lt;="&amp;EOMONTH(Produção!$A$60+360,0),Produção!$B$60:$B$480,Produção!$B25)</f>
        <v>0</v>
      </c>
      <c r="T83" s="110">
        <f>SUMIFS(Produção!$T$60:$T$480,Produção!$A$60:$A$480,"&lt;="&amp;EOMONTH(Produção!$A$60+360,0),Produção!$B$60:$B$480,Produção!$B25)</f>
        <v>0</v>
      </c>
      <c r="U83" s="110">
        <f>SUMIFS(Produção!$U$60:$U$480,Produção!$A$60:$A$480,"&lt;="&amp;EOMONTH(Produção!$A$60+360,0),Produção!$B$60:$B$480,Produção!$B25)</f>
        <v>0</v>
      </c>
      <c r="V83" s="110">
        <f>SUMIFS(Produção!$V$60:$V$480,Produção!$A$60:$A$480,"&lt;="&amp;EOMONTH(Produção!$A$60+360,0),Produção!$B$60:$B$480,Produção!$B25)</f>
        <v>0</v>
      </c>
      <c r="W83" s="110">
        <f>SUMIFS(Produção!$W$60:$W$480,Produção!$A$60:$A$480,"&lt;="&amp;EOMONTH(Produção!$A$60+360,0),Produção!$B$60:$B$480,Produção!$B25)</f>
        <v>0</v>
      </c>
      <c r="X83" s="110">
        <f>SUMIFS(Produção!$X$60:$X$480,Produção!$A$60:$A$480,"&lt;="&amp;EOMONTH(Produção!$A$60+360,0),Produção!$B$60:$B$480,Produção!$B25)</f>
        <v>0</v>
      </c>
      <c r="Y83" s="110">
        <f>SUMIFS(Produção!$Y$60:$Y$480,Produção!$A$60:$A$480,"&lt;="&amp;EOMONTH(Produção!$A$60+360,0),Produção!$B$60:$B$480,Produção!$B25)</f>
        <v>0</v>
      </c>
      <c r="Z83" s="110">
        <f>SUMIFS(Produção!$Z$60:$Z$480,Produção!$A$60:$A$480,"&lt;="&amp;EOMONTH(Produção!$A$60+360,0),Produção!$B$60:$B$480,Produção!$B25)</f>
        <v>0</v>
      </c>
      <c r="AA83" s="110">
        <f>SUMIFS(Produção!$AA$60:$AA$480,Produção!$A$60:$A$480,"&lt;="&amp;EOMONTH(Produção!$A$60+360,0),Produção!$B$60:$B$480,Produção!$B25)</f>
        <v>0</v>
      </c>
      <c r="AB83" s="110">
        <f>SUMIFS(Produção!$AB$60:$AB$480,Produção!$A$60:$A$480,"&lt;="&amp;EOMONTH(Produção!$A$60+360,0),Produção!$B$60:$B$480,Produção!$B25)</f>
        <v>0</v>
      </c>
      <c r="AC83" s="110">
        <f>SUMIFS(Produção!$AC$60:$AC$480,Produção!$A$60:$A$480,"&lt;="&amp;EOMONTH(Produção!$A$60+360,0),Produção!$B$60:$B$480,Produção!$B25)</f>
        <v>0</v>
      </c>
      <c r="AD83" s="110">
        <f>SUMIFS(Produção!$AD$60:$AD$480,Produção!$A$60:$A$480,"&lt;="&amp;EOMONTH(Produção!$A$60+360,0),Produção!$B$60:$B$480,Produção!$B25)</f>
        <v>0</v>
      </c>
      <c r="AE83" s="110">
        <f>SUMIFS(Produção!$AE$60:$AE$480,Produção!$A$60:$A$480,"&lt;="&amp;EOMONTH(Produção!$A$60+360,0),Produção!$B$60:$B$480,Produção!$B25)</f>
        <v>0</v>
      </c>
      <c r="AF83" s="110">
        <f>SUMIFS(Produção!$AF$60:$AF$480,Produção!$A$60:$A$480,"&lt;="&amp;EOMONTH(Produção!$A$60+360,0),Produção!$B$60:$B$480,Produção!$B25)</f>
        <v>0</v>
      </c>
      <c r="AG83" s="110">
        <f>SUMIFS(Produção!$AG$60:$AG$480,Produção!$A$60:$A$480,"&lt;="&amp;EOMONTH(Produção!$A$60+360,0),Produção!$B$60:$B$480,Produção!$B25)</f>
        <v>0</v>
      </c>
      <c r="AH83" s="110">
        <f>SUMIFS(Produção!$AH$60:$AH$480,Produção!$A$60:$A$480,"&lt;="&amp;EOMONTH(Produção!$A$60+360,0),Produção!$B$60:$B$480,Produção!$B25)</f>
        <v>0</v>
      </c>
    </row>
    <row r="84" spans="1:34" outlineLevel="1" x14ac:dyDescent="0.15">
      <c r="A84" s="76">
        <v>24</v>
      </c>
      <c r="B84" s="81"/>
      <c r="C84" s="94">
        <f>IFERROR(AVERAGEIFS(Produção!$C$60:$C$480,Produção!$A$60:$A$480,"&lt;="&amp;EOMONTH(Produção!$A$60+360,0),Produção!$B$60:$B$480,Produção!$B26),"")</f>
        <v>0.1535</v>
      </c>
      <c r="D84" s="110">
        <f>SUMIFS(Produção!$D$60:$D$480,Produção!$A$60:$A$480,"&lt;="&amp;EOMONTH(Produção!$A$60+360,0),Produção!$B$60:$B$480,Produção!$B26)</f>
        <v>135156</v>
      </c>
      <c r="E84" s="110">
        <f>SUMIFS(Produção!$E$60:$E$480,Produção!$A$60:$A$480,"&lt;="&amp;EOMONTH(Produção!$A$60+360,0),Produção!$B$60:$B$480,Produção!$B26)</f>
        <v>135156</v>
      </c>
      <c r="F84" s="110">
        <f>SUMIFS(Produção!$F$60:$F$480,Produção!$A$60:$A$480,"&lt;="&amp;EOMONTH(Produção!$A$60+360,0),Produção!$B$60:$B$480,Produção!$B26)</f>
        <v>0</v>
      </c>
      <c r="G84" s="110">
        <f>SUMIFS(Produção!$G$60:$G$480,Produção!$A$60:$A$480,"&lt;="&amp;EOMONTH(Produção!$A$60+360,0),Produção!$B$60:$B$480,Produção!$B26)</f>
        <v>0</v>
      </c>
      <c r="H84" s="110">
        <f>SUMIFS(Produção!$H$60:$H$480,Produção!$A$60:$A$480,"&lt;="&amp;EOMONTH(Produção!$A$60+360,0),Produção!$B$60:$B$480,Produção!$B26)</f>
        <v>177456</v>
      </c>
      <c r="I84" s="110">
        <f>SUMIFS(Produção!$I$60:$I$480,Produção!$A$60:$A$480,"&lt;="&amp;EOMONTH(Produção!$A$60+360,0),Produção!$B$60:$B$480,Produção!$B26)</f>
        <v>177456</v>
      </c>
      <c r="J84" s="110">
        <f>SUMIFS(Produção!$J$60:$J$480,Produção!$A$60:$A$480,"&lt;="&amp;EOMONTH(Produção!$A$60+360,0),Produção!$B$60:$B$480,Produção!$B26)</f>
        <v>0</v>
      </c>
      <c r="K84" s="110">
        <f>SUMIFS(Produção!$K$60:$K$480,Produção!$A$60:$A$480,"&lt;="&amp;EOMONTH(Produção!$A$60+360,0),Produção!$B$60:$B$480,Produção!$B26)</f>
        <v>0</v>
      </c>
      <c r="L84" s="110">
        <f>SUMIFS(Produção!$L$60:$L$480,Produção!$A$60:$A$480,"&lt;="&amp;EOMONTH(Produção!$A$60+360,0),Produção!$B$60:$B$480,Produção!$B26)</f>
        <v>0</v>
      </c>
      <c r="M84" s="110">
        <f>SUMIFS(Produção!$M$60:$M$480,Produção!$A$60:$A$480,"&lt;="&amp;EOMONTH(Produção!$A$60+360,0),Produção!$B$60:$B$480,Produção!$B26)</f>
        <v>0</v>
      </c>
      <c r="N84" s="110">
        <f>SUMIFS(Produção!$N$60:$N$480,Produção!$A$60:$A$480,"&lt;="&amp;EOMONTH(Produção!$A$60+360,0),Produção!$B$60:$B$480,Produção!$B26)</f>
        <v>410520</v>
      </c>
      <c r="O84" s="110">
        <f>SUMIFS(Produção!$O$60:$O$480,Produção!$A$60:$A$480,"&lt;="&amp;EOMONTH(Produção!$A$60+360,0),Produção!$B$60:$B$480,Produção!$B26)</f>
        <v>0</v>
      </c>
      <c r="P84" s="110">
        <f>SUMIFS(Produção!$P$60:$P$480,Produção!$A$60:$A$480,"&lt;="&amp;EOMONTH(Produção!$A$60+360,0),Produção!$B$60:$B$480,Produção!$B26)</f>
        <v>0</v>
      </c>
      <c r="Q84" s="110">
        <f>SUMIFS(Produção!$Q$60:$Q$480,Produção!$A$60:$A$480,"&lt;="&amp;EOMONTH(Produção!$A$60+360,0),Produção!$B$60:$B$480,Produção!$B26)</f>
        <v>0</v>
      </c>
      <c r="R84" s="110">
        <f>SUMIFS(Produção!$R$60:$R$480,Produção!$A$60:$A$480,"&lt;="&amp;EOMONTH(Produção!$A$60+360,0),Produção!$B$60:$B$480,Produção!$B26)</f>
        <v>0</v>
      </c>
      <c r="S84" s="110">
        <f>SUMIFS(Produção!$S$60:$S$480,Produção!$A$60:$A$480,"&lt;="&amp;EOMONTH(Produção!$A$60+360,0),Produção!$B$60:$B$480,Produção!$B26)</f>
        <v>0</v>
      </c>
      <c r="T84" s="110">
        <f>SUMIFS(Produção!$T$60:$T$480,Produção!$A$60:$A$480,"&lt;="&amp;EOMONTH(Produção!$A$60+360,0),Produção!$B$60:$B$480,Produção!$B26)</f>
        <v>0</v>
      </c>
      <c r="U84" s="110">
        <f>SUMIFS(Produção!$U$60:$U$480,Produção!$A$60:$A$480,"&lt;="&amp;EOMONTH(Produção!$A$60+360,0),Produção!$B$60:$B$480,Produção!$B26)</f>
        <v>0</v>
      </c>
      <c r="V84" s="110">
        <f>SUMIFS(Produção!$V$60:$V$480,Produção!$A$60:$A$480,"&lt;="&amp;EOMONTH(Produção!$A$60+360,0),Produção!$B$60:$B$480,Produção!$B26)</f>
        <v>0</v>
      </c>
      <c r="W84" s="110">
        <f>SUMIFS(Produção!$W$60:$W$480,Produção!$A$60:$A$480,"&lt;="&amp;EOMONTH(Produção!$A$60+360,0),Produção!$B$60:$B$480,Produção!$B26)</f>
        <v>0</v>
      </c>
      <c r="X84" s="110">
        <f>SUMIFS(Produção!$X$60:$X$480,Produção!$A$60:$A$480,"&lt;="&amp;EOMONTH(Produção!$A$60+360,0),Produção!$B$60:$B$480,Produção!$B26)</f>
        <v>0</v>
      </c>
      <c r="Y84" s="110">
        <f>SUMIFS(Produção!$Y$60:$Y$480,Produção!$A$60:$A$480,"&lt;="&amp;EOMONTH(Produção!$A$60+360,0),Produção!$B$60:$B$480,Produção!$B26)</f>
        <v>0</v>
      </c>
      <c r="Z84" s="110">
        <f>SUMIFS(Produção!$Z$60:$Z$480,Produção!$A$60:$A$480,"&lt;="&amp;EOMONTH(Produção!$A$60+360,0),Produção!$B$60:$B$480,Produção!$B26)</f>
        <v>0</v>
      </c>
      <c r="AA84" s="110">
        <f>SUMIFS(Produção!$AA$60:$AA$480,Produção!$A$60:$A$480,"&lt;="&amp;EOMONTH(Produção!$A$60+360,0),Produção!$B$60:$B$480,Produção!$B26)</f>
        <v>0</v>
      </c>
      <c r="AB84" s="110">
        <f>SUMIFS(Produção!$AB$60:$AB$480,Produção!$A$60:$A$480,"&lt;="&amp;EOMONTH(Produção!$A$60+360,0),Produção!$B$60:$B$480,Produção!$B26)</f>
        <v>0</v>
      </c>
      <c r="AC84" s="110">
        <f>SUMIFS(Produção!$AC$60:$AC$480,Produção!$A$60:$A$480,"&lt;="&amp;EOMONTH(Produção!$A$60+360,0),Produção!$B$60:$B$480,Produção!$B26)</f>
        <v>0</v>
      </c>
      <c r="AD84" s="110">
        <f>SUMIFS(Produção!$AD$60:$AD$480,Produção!$A$60:$A$480,"&lt;="&amp;EOMONTH(Produção!$A$60+360,0),Produção!$B$60:$B$480,Produção!$B26)</f>
        <v>0</v>
      </c>
      <c r="AE84" s="110">
        <f>SUMIFS(Produção!$AE$60:$AE$480,Produção!$A$60:$A$480,"&lt;="&amp;EOMONTH(Produção!$A$60+360,0),Produção!$B$60:$B$480,Produção!$B26)</f>
        <v>0</v>
      </c>
      <c r="AF84" s="110">
        <f>SUMIFS(Produção!$AF$60:$AF$480,Produção!$A$60:$A$480,"&lt;="&amp;EOMONTH(Produção!$A$60+360,0),Produção!$B$60:$B$480,Produção!$B26)</f>
        <v>0</v>
      </c>
      <c r="AG84" s="110">
        <f>SUMIFS(Produção!$AG$60:$AG$480,Produção!$A$60:$A$480,"&lt;="&amp;EOMONTH(Produção!$A$60+360,0),Produção!$B$60:$B$480,Produção!$B26)</f>
        <v>0</v>
      </c>
      <c r="AH84" s="110">
        <f>SUMIFS(Produção!$AH$60:$AH$480,Produção!$A$60:$A$480,"&lt;="&amp;EOMONTH(Produção!$A$60+360,0),Produção!$B$60:$B$480,Produção!$B26)</f>
        <v>0</v>
      </c>
    </row>
    <row r="85" spans="1:34" outlineLevel="1" x14ac:dyDescent="0.15">
      <c r="A85" s="76">
        <v>25</v>
      </c>
      <c r="B85" s="81"/>
      <c r="C85" s="94">
        <f>IFERROR(AVERAGEIFS(Produção!$C$60:$C$480,Produção!$A$60:$A$480,"&lt;="&amp;EOMONTH(Produção!$A$60+360,0),Produção!$B$60:$B$480,Produção!$B27),"")</f>
        <v>0.1535</v>
      </c>
      <c r="D85" s="110">
        <f>SUMIFS(Produção!$D$60:$D$480,Produção!$A$60:$A$480,"&lt;="&amp;EOMONTH(Produção!$A$60+360,0),Produção!$B$60:$B$480,Produção!$B27)</f>
        <v>128780</v>
      </c>
      <c r="E85" s="110">
        <f>SUMIFS(Produção!$E$60:$E$480,Produção!$A$60:$A$480,"&lt;="&amp;EOMONTH(Produção!$A$60+360,0),Produção!$B$60:$B$480,Produção!$B27)</f>
        <v>128780</v>
      </c>
      <c r="F85" s="110">
        <f>SUMIFS(Produção!$F$60:$F$480,Produção!$A$60:$A$480,"&lt;="&amp;EOMONTH(Produção!$A$60+360,0),Produção!$B$60:$B$480,Produção!$B27)</f>
        <v>0</v>
      </c>
      <c r="G85" s="110">
        <f>SUMIFS(Produção!$G$60:$G$480,Produção!$A$60:$A$480,"&lt;="&amp;EOMONTH(Produção!$A$60+360,0),Produção!$B$60:$B$480,Produção!$B27)</f>
        <v>0</v>
      </c>
      <c r="H85" s="110">
        <f>SUMIFS(Produção!$H$60:$H$480,Produção!$A$60:$A$480,"&lt;="&amp;EOMONTH(Produção!$A$60+360,0),Produção!$B$60:$B$480,Produção!$B27)</f>
        <v>175980</v>
      </c>
      <c r="I85" s="110">
        <f>SUMIFS(Produção!$I$60:$I$480,Produção!$A$60:$A$480,"&lt;="&amp;EOMONTH(Produção!$A$60+360,0),Produção!$B$60:$B$480,Produção!$B27)</f>
        <v>175980</v>
      </c>
      <c r="J85" s="110">
        <f>SUMIFS(Produção!$J$60:$J$480,Produção!$A$60:$A$480,"&lt;="&amp;EOMONTH(Produção!$A$60+360,0),Produção!$B$60:$B$480,Produção!$B27)</f>
        <v>0</v>
      </c>
      <c r="K85" s="110">
        <f>SUMIFS(Produção!$K$60:$K$480,Produção!$A$60:$A$480,"&lt;="&amp;EOMONTH(Produção!$A$60+360,0),Produção!$B$60:$B$480,Produção!$B27)</f>
        <v>0</v>
      </c>
      <c r="L85" s="110">
        <f>SUMIFS(Produção!$L$60:$L$480,Produção!$A$60:$A$480,"&lt;="&amp;EOMONTH(Produção!$A$60+360,0),Produção!$B$60:$B$480,Produção!$B27)</f>
        <v>0</v>
      </c>
      <c r="M85" s="110">
        <f>SUMIFS(Produção!$M$60:$M$480,Produção!$A$60:$A$480,"&lt;="&amp;EOMONTH(Produção!$A$60+360,0),Produção!$B$60:$B$480,Produção!$B27)</f>
        <v>0</v>
      </c>
      <c r="N85" s="110">
        <f>SUMIFS(Produção!$N$60:$N$480,Produção!$A$60:$A$480,"&lt;="&amp;EOMONTH(Produção!$A$60+360,0),Produção!$B$60:$B$480,Produção!$B27)</f>
        <v>406176</v>
      </c>
      <c r="O85" s="110">
        <f>SUMIFS(Produção!$O$60:$O$480,Produção!$A$60:$A$480,"&lt;="&amp;EOMONTH(Produção!$A$60+360,0),Produção!$B$60:$B$480,Produção!$B27)</f>
        <v>0</v>
      </c>
      <c r="P85" s="110">
        <f>SUMIFS(Produção!$P$60:$P$480,Produção!$A$60:$A$480,"&lt;="&amp;EOMONTH(Produção!$A$60+360,0),Produção!$B$60:$B$480,Produção!$B27)</f>
        <v>0</v>
      </c>
      <c r="Q85" s="110">
        <f>SUMIFS(Produção!$Q$60:$Q$480,Produção!$A$60:$A$480,"&lt;="&amp;EOMONTH(Produção!$A$60+360,0),Produção!$B$60:$B$480,Produção!$B27)</f>
        <v>0</v>
      </c>
      <c r="R85" s="110">
        <f>SUMIFS(Produção!$R$60:$R$480,Produção!$A$60:$A$480,"&lt;="&amp;EOMONTH(Produção!$A$60+360,0),Produção!$B$60:$B$480,Produção!$B27)</f>
        <v>0</v>
      </c>
      <c r="S85" s="110">
        <f>SUMIFS(Produção!$S$60:$S$480,Produção!$A$60:$A$480,"&lt;="&amp;EOMONTH(Produção!$A$60+360,0),Produção!$B$60:$B$480,Produção!$B27)</f>
        <v>0</v>
      </c>
      <c r="T85" s="110">
        <f>SUMIFS(Produção!$T$60:$T$480,Produção!$A$60:$A$480,"&lt;="&amp;EOMONTH(Produção!$A$60+360,0),Produção!$B$60:$B$480,Produção!$B27)</f>
        <v>0</v>
      </c>
      <c r="U85" s="110">
        <f>SUMIFS(Produção!$U$60:$U$480,Produção!$A$60:$A$480,"&lt;="&amp;EOMONTH(Produção!$A$60+360,0),Produção!$B$60:$B$480,Produção!$B27)</f>
        <v>0</v>
      </c>
      <c r="V85" s="110">
        <f>SUMIFS(Produção!$V$60:$V$480,Produção!$A$60:$A$480,"&lt;="&amp;EOMONTH(Produção!$A$60+360,0),Produção!$B$60:$B$480,Produção!$B27)</f>
        <v>0</v>
      </c>
      <c r="W85" s="110">
        <f>SUMIFS(Produção!$W$60:$W$480,Produção!$A$60:$A$480,"&lt;="&amp;EOMONTH(Produção!$A$60+360,0),Produção!$B$60:$B$480,Produção!$B27)</f>
        <v>0</v>
      </c>
      <c r="X85" s="110">
        <f>SUMIFS(Produção!$X$60:$X$480,Produção!$A$60:$A$480,"&lt;="&amp;EOMONTH(Produção!$A$60+360,0),Produção!$B$60:$B$480,Produção!$B27)</f>
        <v>0</v>
      </c>
      <c r="Y85" s="110">
        <f>SUMIFS(Produção!$Y$60:$Y$480,Produção!$A$60:$A$480,"&lt;="&amp;EOMONTH(Produção!$A$60+360,0),Produção!$B$60:$B$480,Produção!$B27)</f>
        <v>0</v>
      </c>
      <c r="Z85" s="110">
        <f>SUMIFS(Produção!$Z$60:$Z$480,Produção!$A$60:$A$480,"&lt;="&amp;EOMONTH(Produção!$A$60+360,0),Produção!$B$60:$B$480,Produção!$B27)</f>
        <v>0</v>
      </c>
      <c r="AA85" s="110">
        <f>SUMIFS(Produção!$AA$60:$AA$480,Produção!$A$60:$A$480,"&lt;="&amp;EOMONTH(Produção!$A$60+360,0),Produção!$B$60:$B$480,Produção!$B27)</f>
        <v>0</v>
      </c>
      <c r="AB85" s="110">
        <f>SUMIFS(Produção!$AB$60:$AB$480,Produção!$A$60:$A$480,"&lt;="&amp;EOMONTH(Produção!$A$60+360,0),Produção!$B$60:$B$480,Produção!$B27)</f>
        <v>0</v>
      </c>
      <c r="AC85" s="110">
        <f>SUMIFS(Produção!$AC$60:$AC$480,Produção!$A$60:$A$480,"&lt;="&amp;EOMONTH(Produção!$A$60+360,0),Produção!$B$60:$B$480,Produção!$B27)</f>
        <v>0</v>
      </c>
      <c r="AD85" s="110">
        <f>SUMIFS(Produção!$AD$60:$AD$480,Produção!$A$60:$A$480,"&lt;="&amp;EOMONTH(Produção!$A$60+360,0),Produção!$B$60:$B$480,Produção!$B27)</f>
        <v>0</v>
      </c>
      <c r="AE85" s="110">
        <f>SUMIFS(Produção!$AE$60:$AE$480,Produção!$A$60:$A$480,"&lt;="&amp;EOMONTH(Produção!$A$60+360,0),Produção!$B$60:$B$480,Produção!$B27)</f>
        <v>0</v>
      </c>
      <c r="AF85" s="110">
        <f>SUMIFS(Produção!$AF$60:$AF$480,Produção!$A$60:$A$480,"&lt;="&amp;EOMONTH(Produção!$A$60+360,0),Produção!$B$60:$B$480,Produção!$B27)</f>
        <v>0</v>
      </c>
      <c r="AG85" s="110">
        <f>SUMIFS(Produção!$AG$60:$AG$480,Produção!$A$60:$A$480,"&lt;="&amp;EOMONTH(Produção!$A$60+360,0),Produção!$B$60:$B$480,Produção!$B27)</f>
        <v>0</v>
      </c>
      <c r="AH85" s="110">
        <f>SUMIFS(Produção!$AH$60:$AH$480,Produção!$A$60:$A$480,"&lt;="&amp;EOMONTH(Produção!$A$60+360,0),Produção!$B$60:$B$480,Produção!$B27)</f>
        <v>0</v>
      </c>
    </row>
    <row r="86" spans="1:34" outlineLevel="1" x14ac:dyDescent="0.15">
      <c r="A86" s="76">
        <v>26</v>
      </c>
      <c r="B86" s="81"/>
      <c r="C86" s="94">
        <f>IFERROR(AVERAGEIFS(Produção!$C$60:$C$480,Produção!$A$60:$A$480,"&lt;="&amp;EOMONTH(Produção!$A$60+360,0),Produção!$B$60:$B$480,Produção!$B28),"")</f>
        <v>0.1535</v>
      </c>
      <c r="D86" s="110">
        <f>SUMIFS(Produção!$D$60:$D$480,Produção!$A$60:$A$480,"&lt;="&amp;EOMONTH(Produção!$A$60+360,0),Produção!$B$60:$B$480,Produção!$B28)</f>
        <v>118188</v>
      </c>
      <c r="E86" s="110">
        <f>SUMIFS(Produção!$E$60:$E$480,Produção!$A$60:$A$480,"&lt;="&amp;EOMONTH(Produção!$A$60+360,0),Produção!$B$60:$B$480,Produção!$B28)</f>
        <v>118188</v>
      </c>
      <c r="F86" s="110">
        <f>SUMIFS(Produção!$F$60:$F$480,Produção!$A$60:$A$480,"&lt;="&amp;EOMONTH(Produção!$A$60+360,0),Produção!$B$60:$B$480,Produção!$B28)</f>
        <v>0</v>
      </c>
      <c r="G86" s="110">
        <f>SUMIFS(Produção!$G$60:$G$480,Produção!$A$60:$A$480,"&lt;="&amp;EOMONTH(Produção!$A$60+360,0),Produção!$B$60:$B$480,Produção!$B28)</f>
        <v>0</v>
      </c>
      <c r="H86" s="110">
        <f>SUMIFS(Produção!$H$60:$H$480,Produção!$A$60:$A$480,"&lt;="&amp;EOMONTH(Produção!$A$60+360,0),Produção!$B$60:$B$480,Produção!$B28)</f>
        <v>175812</v>
      </c>
      <c r="I86" s="110">
        <f>SUMIFS(Produção!$I$60:$I$480,Produção!$A$60:$A$480,"&lt;="&amp;EOMONTH(Produção!$A$60+360,0),Produção!$B$60:$B$480,Produção!$B28)</f>
        <v>175728</v>
      </c>
      <c r="J86" s="110">
        <f>SUMIFS(Produção!$J$60:$J$480,Produção!$A$60:$A$480,"&lt;="&amp;EOMONTH(Produção!$A$60+360,0),Produção!$B$60:$B$480,Produção!$B28)</f>
        <v>0</v>
      </c>
      <c r="K86" s="110">
        <f>SUMIFS(Produção!$K$60:$K$480,Produção!$A$60:$A$480,"&lt;="&amp;EOMONTH(Produção!$A$60+360,0),Produção!$B$60:$B$480,Produção!$B28)</f>
        <v>0</v>
      </c>
      <c r="L86" s="110">
        <f>SUMIFS(Produção!$L$60:$L$480,Produção!$A$60:$A$480,"&lt;="&amp;EOMONTH(Produção!$A$60+360,0),Produção!$B$60:$B$480,Produção!$B28)</f>
        <v>0</v>
      </c>
      <c r="M86" s="110">
        <f>SUMIFS(Produção!$M$60:$M$480,Produção!$A$60:$A$480,"&lt;="&amp;EOMONTH(Produção!$A$60+360,0),Produção!$B$60:$B$480,Produção!$B28)</f>
        <v>0</v>
      </c>
      <c r="N86" s="110">
        <f>SUMIFS(Produção!$N$60:$N$480,Produção!$A$60:$A$480,"&lt;="&amp;EOMONTH(Produção!$A$60+360,0),Produção!$B$60:$B$480,Produção!$B28)</f>
        <v>382944</v>
      </c>
      <c r="O86" s="110">
        <f>SUMIFS(Produção!$O$60:$O$480,Produção!$A$60:$A$480,"&lt;="&amp;EOMONTH(Produção!$A$60+360,0),Produção!$B$60:$B$480,Produção!$B28)</f>
        <v>0</v>
      </c>
      <c r="P86" s="110">
        <f>SUMIFS(Produção!$P$60:$P$480,Produção!$A$60:$A$480,"&lt;="&amp;EOMONTH(Produção!$A$60+360,0),Produção!$B$60:$B$480,Produção!$B28)</f>
        <v>0</v>
      </c>
      <c r="Q86" s="110">
        <f>SUMIFS(Produção!$Q$60:$Q$480,Produção!$A$60:$A$480,"&lt;="&amp;EOMONTH(Produção!$A$60+360,0),Produção!$B$60:$B$480,Produção!$B28)</f>
        <v>0</v>
      </c>
      <c r="R86" s="110">
        <f>SUMIFS(Produção!$R$60:$R$480,Produção!$A$60:$A$480,"&lt;="&amp;EOMONTH(Produção!$A$60+360,0),Produção!$B$60:$B$480,Produção!$B28)</f>
        <v>0</v>
      </c>
      <c r="S86" s="110">
        <f>SUMIFS(Produção!$S$60:$S$480,Produção!$A$60:$A$480,"&lt;="&amp;EOMONTH(Produção!$A$60+360,0),Produção!$B$60:$B$480,Produção!$B28)</f>
        <v>0</v>
      </c>
      <c r="T86" s="110">
        <f>SUMIFS(Produção!$T$60:$T$480,Produção!$A$60:$A$480,"&lt;="&amp;EOMONTH(Produção!$A$60+360,0),Produção!$B$60:$B$480,Produção!$B28)</f>
        <v>0</v>
      </c>
      <c r="U86" s="110">
        <f>SUMIFS(Produção!$U$60:$U$480,Produção!$A$60:$A$480,"&lt;="&amp;EOMONTH(Produção!$A$60+360,0),Produção!$B$60:$B$480,Produção!$B28)</f>
        <v>0</v>
      </c>
      <c r="V86" s="110">
        <f>SUMIFS(Produção!$V$60:$V$480,Produção!$A$60:$A$480,"&lt;="&amp;EOMONTH(Produção!$A$60+360,0),Produção!$B$60:$B$480,Produção!$B28)</f>
        <v>0</v>
      </c>
      <c r="W86" s="110">
        <f>SUMIFS(Produção!$W$60:$W$480,Produção!$A$60:$A$480,"&lt;="&amp;EOMONTH(Produção!$A$60+360,0),Produção!$B$60:$B$480,Produção!$B28)</f>
        <v>0</v>
      </c>
      <c r="X86" s="110">
        <f>SUMIFS(Produção!$X$60:$X$480,Produção!$A$60:$A$480,"&lt;="&amp;EOMONTH(Produção!$A$60+360,0),Produção!$B$60:$B$480,Produção!$B28)</f>
        <v>0</v>
      </c>
      <c r="Y86" s="110">
        <f>SUMIFS(Produção!$Y$60:$Y$480,Produção!$A$60:$A$480,"&lt;="&amp;EOMONTH(Produção!$A$60+360,0),Produção!$B$60:$B$480,Produção!$B28)</f>
        <v>0</v>
      </c>
      <c r="Z86" s="110">
        <f>SUMIFS(Produção!$Z$60:$Z$480,Produção!$A$60:$A$480,"&lt;="&amp;EOMONTH(Produção!$A$60+360,0),Produção!$B$60:$B$480,Produção!$B28)</f>
        <v>0</v>
      </c>
      <c r="AA86" s="110">
        <f>SUMIFS(Produção!$AA$60:$AA$480,Produção!$A$60:$A$480,"&lt;="&amp;EOMONTH(Produção!$A$60+360,0),Produção!$B$60:$B$480,Produção!$B28)</f>
        <v>0</v>
      </c>
      <c r="AB86" s="110">
        <f>SUMIFS(Produção!$AB$60:$AB$480,Produção!$A$60:$A$480,"&lt;="&amp;EOMONTH(Produção!$A$60+360,0),Produção!$B$60:$B$480,Produção!$B28)</f>
        <v>0</v>
      </c>
      <c r="AC86" s="110">
        <f>SUMIFS(Produção!$AC$60:$AC$480,Produção!$A$60:$A$480,"&lt;="&amp;EOMONTH(Produção!$A$60+360,0),Produção!$B$60:$B$480,Produção!$B28)</f>
        <v>0</v>
      </c>
      <c r="AD86" s="110">
        <f>SUMIFS(Produção!$AD$60:$AD$480,Produção!$A$60:$A$480,"&lt;="&amp;EOMONTH(Produção!$A$60+360,0),Produção!$B$60:$B$480,Produção!$B28)</f>
        <v>0</v>
      </c>
      <c r="AE86" s="110">
        <f>SUMIFS(Produção!$AE$60:$AE$480,Produção!$A$60:$A$480,"&lt;="&amp;EOMONTH(Produção!$A$60+360,0),Produção!$B$60:$B$480,Produção!$B28)</f>
        <v>0</v>
      </c>
      <c r="AF86" s="110">
        <f>SUMIFS(Produção!$AF$60:$AF$480,Produção!$A$60:$A$480,"&lt;="&amp;EOMONTH(Produção!$A$60+360,0),Produção!$B$60:$B$480,Produção!$B28)</f>
        <v>0</v>
      </c>
      <c r="AG86" s="110">
        <f>SUMIFS(Produção!$AG$60:$AG$480,Produção!$A$60:$A$480,"&lt;="&amp;EOMONTH(Produção!$A$60+360,0),Produção!$B$60:$B$480,Produção!$B28)</f>
        <v>0</v>
      </c>
      <c r="AH86" s="110">
        <f>SUMIFS(Produção!$AH$60:$AH$480,Produção!$A$60:$A$480,"&lt;="&amp;EOMONTH(Produção!$A$60+360,0),Produção!$B$60:$B$480,Produção!$B28)</f>
        <v>0</v>
      </c>
    </row>
    <row r="87" spans="1:34" outlineLevel="1" x14ac:dyDescent="0.15">
      <c r="A87" s="76">
        <v>27</v>
      </c>
      <c r="B87" s="81"/>
      <c r="C87" s="94">
        <f>IFERROR(AVERAGEIFS(Produção!$C$60:$C$480,Produção!$A$60:$A$480,"&lt;="&amp;EOMONTH(Produção!$A$60+360,0),Produção!$B$60:$B$480,Produção!$B29),"")</f>
        <v>0.1535</v>
      </c>
      <c r="D87" s="110">
        <f>SUMIFS(Produção!$D$60:$D$480,Produção!$A$60:$A$480,"&lt;="&amp;EOMONTH(Produção!$A$60+360,0),Produção!$B$60:$B$480,Produção!$B29)</f>
        <v>114576</v>
      </c>
      <c r="E87" s="110">
        <f>SUMIFS(Produção!$E$60:$E$480,Produção!$A$60:$A$480,"&lt;="&amp;EOMONTH(Produção!$A$60+360,0),Produção!$B$60:$B$480,Produção!$B29)</f>
        <v>114576</v>
      </c>
      <c r="F87" s="110">
        <f>SUMIFS(Produção!$F$60:$F$480,Produção!$A$60:$A$480,"&lt;="&amp;EOMONTH(Produção!$A$60+360,0),Produção!$B$60:$B$480,Produção!$B29)</f>
        <v>0</v>
      </c>
      <c r="G87" s="110">
        <f>SUMIFS(Produção!$G$60:$G$480,Produção!$A$60:$A$480,"&lt;="&amp;EOMONTH(Produção!$A$60+360,0),Produção!$B$60:$B$480,Produção!$B29)</f>
        <v>0</v>
      </c>
      <c r="H87" s="110">
        <f>SUMIFS(Produção!$H$60:$H$480,Produção!$A$60:$A$480,"&lt;="&amp;EOMONTH(Produção!$A$60+360,0),Produção!$B$60:$B$480,Produção!$B29)</f>
        <v>166530</v>
      </c>
      <c r="I87" s="110">
        <f>SUMIFS(Produção!$I$60:$I$480,Produção!$A$60:$A$480,"&lt;="&amp;EOMONTH(Produção!$A$60+360,0),Produção!$B$60:$B$480,Produção!$B29)</f>
        <v>166530</v>
      </c>
      <c r="J87" s="110">
        <f>SUMIFS(Produção!$J$60:$J$480,Produção!$A$60:$A$480,"&lt;="&amp;EOMONTH(Produção!$A$60+360,0),Produção!$B$60:$B$480,Produção!$B29)</f>
        <v>0</v>
      </c>
      <c r="K87" s="110">
        <f>SUMIFS(Produção!$K$60:$K$480,Produção!$A$60:$A$480,"&lt;="&amp;EOMONTH(Produção!$A$60+360,0),Produção!$B$60:$B$480,Produção!$B29)</f>
        <v>0</v>
      </c>
      <c r="L87" s="110">
        <f>SUMIFS(Produção!$L$60:$L$480,Produção!$A$60:$A$480,"&lt;="&amp;EOMONTH(Produção!$A$60+360,0),Produção!$B$60:$B$480,Produção!$B29)</f>
        <v>0</v>
      </c>
      <c r="M87" s="110">
        <f>SUMIFS(Produção!$M$60:$M$480,Produção!$A$60:$A$480,"&lt;="&amp;EOMONTH(Produção!$A$60+360,0),Produção!$B$60:$B$480,Produção!$B29)</f>
        <v>0</v>
      </c>
      <c r="N87" s="110">
        <f>SUMIFS(Produção!$N$60:$N$480,Produção!$A$60:$A$480,"&lt;="&amp;EOMONTH(Produção!$A$60+360,0),Produção!$B$60:$B$480,Produção!$B29)</f>
        <v>406559</v>
      </c>
      <c r="O87" s="110">
        <f>SUMIFS(Produção!$O$60:$O$480,Produção!$A$60:$A$480,"&lt;="&amp;EOMONTH(Produção!$A$60+360,0),Produção!$B$60:$B$480,Produção!$B29)</f>
        <v>0</v>
      </c>
      <c r="P87" s="110">
        <f>SUMIFS(Produção!$P$60:$P$480,Produção!$A$60:$A$480,"&lt;="&amp;EOMONTH(Produção!$A$60+360,0),Produção!$B$60:$B$480,Produção!$B29)</f>
        <v>0</v>
      </c>
      <c r="Q87" s="110">
        <f>SUMIFS(Produção!$Q$60:$Q$480,Produção!$A$60:$A$480,"&lt;="&amp;EOMONTH(Produção!$A$60+360,0),Produção!$B$60:$B$480,Produção!$B29)</f>
        <v>0</v>
      </c>
      <c r="R87" s="110">
        <f>SUMIFS(Produção!$R$60:$R$480,Produção!$A$60:$A$480,"&lt;="&amp;EOMONTH(Produção!$A$60+360,0),Produção!$B$60:$B$480,Produção!$B29)</f>
        <v>0</v>
      </c>
      <c r="S87" s="110">
        <f>SUMIFS(Produção!$S$60:$S$480,Produção!$A$60:$A$480,"&lt;="&amp;EOMONTH(Produção!$A$60+360,0),Produção!$B$60:$B$480,Produção!$B29)</f>
        <v>0</v>
      </c>
      <c r="T87" s="110">
        <f>SUMIFS(Produção!$T$60:$T$480,Produção!$A$60:$A$480,"&lt;="&amp;EOMONTH(Produção!$A$60+360,0),Produção!$B$60:$B$480,Produção!$B29)</f>
        <v>0</v>
      </c>
      <c r="U87" s="110">
        <f>SUMIFS(Produção!$U$60:$U$480,Produção!$A$60:$A$480,"&lt;="&amp;EOMONTH(Produção!$A$60+360,0),Produção!$B$60:$B$480,Produção!$B29)</f>
        <v>0</v>
      </c>
      <c r="V87" s="110">
        <f>SUMIFS(Produção!$V$60:$V$480,Produção!$A$60:$A$480,"&lt;="&amp;EOMONTH(Produção!$A$60+360,0),Produção!$B$60:$B$480,Produção!$B29)</f>
        <v>0</v>
      </c>
      <c r="W87" s="110">
        <f>SUMIFS(Produção!$W$60:$W$480,Produção!$A$60:$A$480,"&lt;="&amp;EOMONTH(Produção!$A$60+360,0),Produção!$B$60:$B$480,Produção!$B29)</f>
        <v>0</v>
      </c>
      <c r="X87" s="110">
        <f>SUMIFS(Produção!$X$60:$X$480,Produção!$A$60:$A$480,"&lt;="&amp;EOMONTH(Produção!$A$60+360,0),Produção!$B$60:$B$480,Produção!$B29)</f>
        <v>0</v>
      </c>
      <c r="Y87" s="110">
        <f>SUMIFS(Produção!$Y$60:$Y$480,Produção!$A$60:$A$480,"&lt;="&amp;EOMONTH(Produção!$A$60+360,0),Produção!$B$60:$B$480,Produção!$B29)</f>
        <v>0</v>
      </c>
      <c r="Z87" s="110">
        <f>SUMIFS(Produção!$Z$60:$Z$480,Produção!$A$60:$A$480,"&lt;="&amp;EOMONTH(Produção!$A$60+360,0),Produção!$B$60:$B$480,Produção!$B29)</f>
        <v>0</v>
      </c>
      <c r="AA87" s="110">
        <f>SUMIFS(Produção!$AA$60:$AA$480,Produção!$A$60:$A$480,"&lt;="&amp;EOMONTH(Produção!$A$60+360,0),Produção!$B$60:$B$480,Produção!$B29)</f>
        <v>0</v>
      </c>
      <c r="AB87" s="110">
        <f>SUMIFS(Produção!$AB$60:$AB$480,Produção!$A$60:$A$480,"&lt;="&amp;EOMONTH(Produção!$A$60+360,0),Produção!$B$60:$B$480,Produção!$B29)</f>
        <v>0</v>
      </c>
      <c r="AC87" s="110">
        <f>SUMIFS(Produção!$AC$60:$AC$480,Produção!$A$60:$A$480,"&lt;="&amp;EOMONTH(Produção!$A$60+360,0),Produção!$B$60:$B$480,Produção!$B29)</f>
        <v>0</v>
      </c>
      <c r="AD87" s="110">
        <f>SUMIFS(Produção!$AD$60:$AD$480,Produção!$A$60:$A$480,"&lt;="&amp;EOMONTH(Produção!$A$60+360,0),Produção!$B$60:$B$480,Produção!$B29)</f>
        <v>0</v>
      </c>
      <c r="AE87" s="110">
        <f>SUMIFS(Produção!$AE$60:$AE$480,Produção!$A$60:$A$480,"&lt;="&amp;EOMONTH(Produção!$A$60+360,0),Produção!$B$60:$B$480,Produção!$B29)</f>
        <v>0</v>
      </c>
      <c r="AF87" s="110">
        <f>SUMIFS(Produção!$AF$60:$AF$480,Produção!$A$60:$A$480,"&lt;="&amp;EOMONTH(Produção!$A$60+360,0),Produção!$B$60:$B$480,Produção!$B29)</f>
        <v>0</v>
      </c>
      <c r="AG87" s="110">
        <f>SUMIFS(Produção!$AG$60:$AG$480,Produção!$A$60:$A$480,"&lt;="&amp;EOMONTH(Produção!$A$60+360,0),Produção!$B$60:$B$480,Produção!$B29)</f>
        <v>0</v>
      </c>
      <c r="AH87" s="110">
        <f>SUMIFS(Produção!$AH$60:$AH$480,Produção!$A$60:$A$480,"&lt;="&amp;EOMONTH(Produção!$A$60+360,0),Produção!$B$60:$B$480,Produção!$B29)</f>
        <v>0</v>
      </c>
    </row>
    <row r="88" spans="1:34" outlineLevel="1" x14ac:dyDescent="0.15">
      <c r="A88" s="76">
        <v>28</v>
      </c>
      <c r="B88" s="81"/>
      <c r="C88" s="94">
        <f>IFERROR(AVERAGEIFS(Produção!$C$60:$C$480,Produção!$A$60:$A$480,"&lt;="&amp;EOMONTH(Produção!$A$60+360,0),Produção!$B$60:$B$480,Produção!$B30),"")</f>
        <v>0.1535</v>
      </c>
      <c r="D88" s="110">
        <f>SUMIFS(Produção!$D$60:$D$480,Produção!$A$60:$A$480,"&lt;="&amp;EOMONTH(Produção!$A$60+360,0),Produção!$B$60:$B$480,Produção!$B30)</f>
        <v>101304</v>
      </c>
      <c r="E88" s="110">
        <f>SUMIFS(Produção!$E$60:$E$480,Produção!$A$60:$A$480,"&lt;="&amp;EOMONTH(Produção!$A$60+360,0),Produção!$B$60:$B$480,Produção!$B30)</f>
        <v>101304</v>
      </c>
      <c r="F88" s="110">
        <f>SUMIFS(Produção!$F$60:$F$480,Produção!$A$60:$A$480,"&lt;="&amp;EOMONTH(Produção!$A$60+360,0),Produção!$B$60:$B$480,Produção!$B30)</f>
        <v>0</v>
      </c>
      <c r="G88" s="110">
        <f>SUMIFS(Produção!$G$60:$G$480,Produção!$A$60:$A$480,"&lt;="&amp;EOMONTH(Produção!$A$60+360,0),Produção!$B$60:$B$480,Produção!$B30)</f>
        <v>0</v>
      </c>
      <c r="H88" s="110">
        <f>SUMIFS(Produção!$H$60:$H$480,Produção!$A$60:$A$480,"&lt;="&amp;EOMONTH(Produção!$A$60+360,0),Produção!$B$60:$B$480,Produção!$B30)</f>
        <v>166404</v>
      </c>
      <c r="I88" s="110">
        <f>SUMIFS(Produção!$I$60:$I$480,Produção!$A$60:$A$480,"&lt;="&amp;EOMONTH(Produção!$A$60+360,0),Produção!$B$60:$B$480,Produção!$B30)</f>
        <v>166404</v>
      </c>
      <c r="J88" s="110">
        <f>SUMIFS(Produção!$J$60:$J$480,Produção!$A$60:$A$480,"&lt;="&amp;EOMONTH(Produção!$A$60+360,0),Produção!$B$60:$B$480,Produção!$B30)</f>
        <v>0</v>
      </c>
      <c r="K88" s="110">
        <f>SUMIFS(Produção!$K$60:$K$480,Produção!$A$60:$A$480,"&lt;="&amp;EOMONTH(Produção!$A$60+360,0),Produção!$B$60:$B$480,Produção!$B30)</f>
        <v>0</v>
      </c>
      <c r="L88" s="110">
        <f>SUMIFS(Produção!$L$60:$L$480,Produção!$A$60:$A$480,"&lt;="&amp;EOMONTH(Produção!$A$60+360,0),Produção!$B$60:$B$480,Produção!$B30)</f>
        <v>0</v>
      </c>
      <c r="M88" s="110">
        <f>SUMIFS(Produção!$M$60:$M$480,Produção!$A$60:$A$480,"&lt;="&amp;EOMONTH(Produção!$A$60+360,0),Produção!$B$60:$B$480,Produção!$B30)</f>
        <v>0</v>
      </c>
      <c r="N88" s="110">
        <f>SUMIFS(Produção!$N$60:$N$480,Produção!$A$60:$A$480,"&lt;="&amp;EOMONTH(Produção!$A$60+360,0),Produção!$B$60:$B$480,Produção!$B30)</f>
        <v>424224</v>
      </c>
      <c r="O88" s="110">
        <f>SUMIFS(Produção!$O$60:$O$480,Produção!$A$60:$A$480,"&lt;="&amp;EOMONTH(Produção!$A$60+360,0),Produção!$B$60:$B$480,Produção!$B30)</f>
        <v>0</v>
      </c>
      <c r="P88" s="110">
        <f>SUMIFS(Produção!$P$60:$P$480,Produção!$A$60:$A$480,"&lt;="&amp;EOMONTH(Produção!$A$60+360,0),Produção!$B$60:$B$480,Produção!$B30)</f>
        <v>0</v>
      </c>
      <c r="Q88" s="110">
        <f>SUMIFS(Produção!$Q$60:$Q$480,Produção!$A$60:$A$480,"&lt;="&amp;EOMONTH(Produção!$A$60+360,0),Produção!$B$60:$B$480,Produção!$B30)</f>
        <v>0</v>
      </c>
      <c r="R88" s="110">
        <f>SUMIFS(Produção!$R$60:$R$480,Produção!$A$60:$A$480,"&lt;="&amp;EOMONTH(Produção!$A$60+360,0),Produção!$B$60:$B$480,Produção!$B30)</f>
        <v>0</v>
      </c>
      <c r="S88" s="110">
        <f>SUMIFS(Produção!$S$60:$S$480,Produção!$A$60:$A$480,"&lt;="&amp;EOMONTH(Produção!$A$60+360,0),Produção!$B$60:$B$480,Produção!$B30)</f>
        <v>0</v>
      </c>
      <c r="T88" s="110">
        <f>SUMIFS(Produção!$T$60:$T$480,Produção!$A$60:$A$480,"&lt;="&amp;EOMONTH(Produção!$A$60+360,0),Produção!$B$60:$B$480,Produção!$B30)</f>
        <v>0</v>
      </c>
      <c r="U88" s="110">
        <f>SUMIFS(Produção!$U$60:$U$480,Produção!$A$60:$A$480,"&lt;="&amp;EOMONTH(Produção!$A$60+360,0),Produção!$B$60:$B$480,Produção!$B30)</f>
        <v>0</v>
      </c>
      <c r="V88" s="110">
        <f>SUMIFS(Produção!$V$60:$V$480,Produção!$A$60:$A$480,"&lt;="&amp;EOMONTH(Produção!$A$60+360,0),Produção!$B$60:$B$480,Produção!$B30)</f>
        <v>0</v>
      </c>
      <c r="W88" s="110">
        <f>SUMIFS(Produção!$W$60:$W$480,Produção!$A$60:$A$480,"&lt;="&amp;EOMONTH(Produção!$A$60+360,0),Produção!$B$60:$B$480,Produção!$B30)</f>
        <v>0</v>
      </c>
      <c r="X88" s="110">
        <f>SUMIFS(Produção!$X$60:$X$480,Produção!$A$60:$A$480,"&lt;="&amp;EOMONTH(Produção!$A$60+360,0),Produção!$B$60:$B$480,Produção!$B30)</f>
        <v>0</v>
      </c>
      <c r="Y88" s="110">
        <f>SUMIFS(Produção!$Y$60:$Y$480,Produção!$A$60:$A$480,"&lt;="&amp;EOMONTH(Produção!$A$60+360,0),Produção!$B$60:$B$480,Produção!$B30)</f>
        <v>0</v>
      </c>
      <c r="Z88" s="110">
        <f>SUMIFS(Produção!$Z$60:$Z$480,Produção!$A$60:$A$480,"&lt;="&amp;EOMONTH(Produção!$A$60+360,0),Produção!$B$60:$B$480,Produção!$B30)</f>
        <v>0</v>
      </c>
      <c r="AA88" s="110">
        <f>SUMIFS(Produção!$AA$60:$AA$480,Produção!$A$60:$A$480,"&lt;="&amp;EOMONTH(Produção!$A$60+360,0),Produção!$B$60:$B$480,Produção!$B30)</f>
        <v>0</v>
      </c>
      <c r="AB88" s="110">
        <f>SUMIFS(Produção!$AB$60:$AB$480,Produção!$A$60:$A$480,"&lt;="&amp;EOMONTH(Produção!$A$60+360,0),Produção!$B$60:$B$480,Produção!$B30)</f>
        <v>0</v>
      </c>
      <c r="AC88" s="110">
        <f>SUMIFS(Produção!$AC$60:$AC$480,Produção!$A$60:$A$480,"&lt;="&amp;EOMONTH(Produção!$A$60+360,0),Produção!$B$60:$B$480,Produção!$B30)</f>
        <v>0</v>
      </c>
      <c r="AD88" s="110">
        <f>SUMIFS(Produção!$AD$60:$AD$480,Produção!$A$60:$A$480,"&lt;="&amp;EOMONTH(Produção!$A$60+360,0),Produção!$B$60:$B$480,Produção!$B30)</f>
        <v>0</v>
      </c>
      <c r="AE88" s="110">
        <f>SUMIFS(Produção!$AE$60:$AE$480,Produção!$A$60:$A$480,"&lt;="&amp;EOMONTH(Produção!$A$60+360,0),Produção!$B$60:$B$480,Produção!$B30)</f>
        <v>0</v>
      </c>
      <c r="AF88" s="110">
        <f>SUMIFS(Produção!$AF$60:$AF$480,Produção!$A$60:$A$480,"&lt;="&amp;EOMONTH(Produção!$A$60+360,0),Produção!$B$60:$B$480,Produção!$B30)</f>
        <v>0</v>
      </c>
      <c r="AG88" s="110">
        <f>SUMIFS(Produção!$AG$60:$AG$480,Produção!$A$60:$A$480,"&lt;="&amp;EOMONTH(Produção!$A$60+360,0),Produção!$B$60:$B$480,Produção!$B30)</f>
        <v>0</v>
      </c>
      <c r="AH88" s="110">
        <f>SUMIFS(Produção!$AH$60:$AH$480,Produção!$A$60:$A$480,"&lt;="&amp;EOMONTH(Produção!$A$60+360,0),Produção!$B$60:$B$480,Produção!$B30)</f>
        <v>0</v>
      </c>
    </row>
    <row r="89" spans="1:34" outlineLevel="1" x14ac:dyDescent="0.15">
      <c r="A89" s="76">
        <v>29</v>
      </c>
      <c r="B89" s="81"/>
      <c r="C89" s="94">
        <f>IFERROR(AVERAGEIFS(Produção!$C$60:$C$480,Produção!$A$60:$A$480,"&lt;="&amp;EOMONTH(Produção!$A$60+360,0),Produção!$B$60:$B$480,Produção!$B31),"")</f>
        <v>0.1535</v>
      </c>
      <c r="D89" s="110">
        <f>SUMIFS(Produção!$D$60:$D$480,Produção!$A$60:$A$480,"&lt;="&amp;EOMONTH(Produção!$A$60+360,0),Produção!$B$60:$B$480,Produção!$B31)</f>
        <v>96348</v>
      </c>
      <c r="E89" s="110">
        <f>SUMIFS(Produção!$E$60:$E$480,Produção!$A$60:$A$480,"&lt;="&amp;EOMONTH(Produção!$A$60+360,0),Produção!$B$60:$B$480,Produção!$B31)</f>
        <v>96348</v>
      </c>
      <c r="F89" s="110">
        <f>SUMIFS(Produção!$F$60:$F$480,Produção!$A$60:$A$480,"&lt;="&amp;EOMONTH(Produção!$A$60+360,0),Produção!$B$60:$B$480,Produção!$B31)</f>
        <v>0</v>
      </c>
      <c r="G89" s="110">
        <f>SUMIFS(Produção!$G$60:$G$480,Produção!$A$60:$A$480,"&lt;="&amp;EOMONTH(Produção!$A$60+360,0),Produção!$B$60:$B$480,Produção!$B31)</f>
        <v>0</v>
      </c>
      <c r="H89" s="110">
        <f>SUMIFS(Produção!$H$60:$H$480,Produção!$A$60:$A$480,"&lt;="&amp;EOMONTH(Produção!$A$60+360,0),Produção!$B$60:$B$480,Produção!$B31)</f>
        <v>150612</v>
      </c>
      <c r="I89" s="110">
        <f>SUMIFS(Produção!$I$60:$I$480,Produção!$A$60:$A$480,"&lt;="&amp;EOMONTH(Produção!$A$60+360,0),Produção!$B$60:$B$480,Produção!$B31)</f>
        <v>150612</v>
      </c>
      <c r="J89" s="110">
        <f>SUMIFS(Produção!$J$60:$J$480,Produção!$A$60:$A$480,"&lt;="&amp;EOMONTH(Produção!$A$60+360,0),Produção!$B$60:$B$480,Produção!$B31)</f>
        <v>0</v>
      </c>
      <c r="K89" s="110">
        <f>SUMIFS(Produção!$K$60:$K$480,Produção!$A$60:$A$480,"&lt;="&amp;EOMONTH(Produção!$A$60+360,0),Produção!$B$60:$B$480,Produção!$B31)</f>
        <v>0</v>
      </c>
      <c r="L89" s="110">
        <f>SUMIFS(Produção!$L$60:$L$480,Produção!$A$60:$A$480,"&lt;="&amp;EOMONTH(Produção!$A$60+360,0),Produção!$B$60:$B$480,Produção!$B31)</f>
        <v>0</v>
      </c>
      <c r="M89" s="110">
        <f>SUMIFS(Produção!$M$60:$M$480,Produção!$A$60:$A$480,"&lt;="&amp;EOMONTH(Produção!$A$60+360,0),Produção!$B$60:$B$480,Produção!$B31)</f>
        <v>0</v>
      </c>
      <c r="N89" s="110">
        <f>SUMIFS(Produção!$N$60:$N$480,Produção!$A$60:$A$480,"&lt;="&amp;EOMONTH(Produção!$A$60+360,0),Produção!$B$60:$B$480,Produção!$B31)</f>
        <v>413032</v>
      </c>
      <c r="O89" s="110">
        <f>SUMIFS(Produção!$O$60:$O$480,Produção!$A$60:$A$480,"&lt;="&amp;EOMONTH(Produção!$A$60+360,0),Produção!$B$60:$B$480,Produção!$B31)</f>
        <v>0</v>
      </c>
      <c r="P89" s="110">
        <f>SUMIFS(Produção!$P$60:$P$480,Produção!$A$60:$A$480,"&lt;="&amp;EOMONTH(Produção!$A$60+360,0),Produção!$B$60:$B$480,Produção!$B31)</f>
        <v>0</v>
      </c>
      <c r="Q89" s="110">
        <f>SUMIFS(Produção!$Q$60:$Q$480,Produção!$A$60:$A$480,"&lt;="&amp;EOMONTH(Produção!$A$60+360,0),Produção!$B$60:$B$480,Produção!$B31)</f>
        <v>0</v>
      </c>
      <c r="R89" s="110">
        <f>SUMIFS(Produção!$R$60:$R$480,Produção!$A$60:$A$480,"&lt;="&amp;EOMONTH(Produção!$A$60+360,0),Produção!$B$60:$B$480,Produção!$B31)</f>
        <v>0</v>
      </c>
      <c r="S89" s="110">
        <f>SUMIFS(Produção!$S$60:$S$480,Produção!$A$60:$A$480,"&lt;="&amp;EOMONTH(Produção!$A$60+360,0),Produção!$B$60:$B$480,Produção!$B31)</f>
        <v>0</v>
      </c>
      <c r="T89" s="110">
        <f>SUMIFS(Produção!$T$60:$T$480,Produção!$A$60:$A$480,"&lt;="&amp;EOMONTH(Produção!$A$60+360,0),Produção!$B$60:$B$480,Produção!$B31)</f>
        <v>0</v>
      </c>
      <c r="U89" s="110">
        <f>SUMIFS(Produção!$U$60:$U$480,Produção!$A$60:$A$480,"&lt;="&amp;EOMONTH(Produção!$A$60+360,0),Produção!$B$60:$B$480,Produção!$B31)</f>
        <v>0</v>
      </c>
      <c r="V89" s="110">
        <f>SUMIFS(Produção!$V$60:$V$480,Produção!$A$60:$A$480,"&lt;="&amp;EOMONTH(Produção!$A$60+360,0),Produção!$B$60:$B$480,Produção!$B31)</f>
        <v>0</v>
      </c>
      <c r="W89" s="110">
        <f>SUMIFS(Produção!$W$60:$W$480,Produção!$A$60:$A$480,"&lt;="&amp;EOMONTH(Produção!$A$60+360,0),Produção!$B$60:$B$480,Produção!$B31)</f>
        <v>0</v>
      </c>
      <c r="X89" s="110">
        <f>SUMIFS(Produção!$X$60:$X$480,Produção!$A$60:$A$480,"&lt;="&amp;EOMONTH(Produção!$A$60+360,0),Produção!$B$60:$B$480,Produção!$B31)</f>
        <v>0</v>
      </c>
      <c r="Y89" s="110">
        <f>SUMIFS(Produção!$Y$60:$Y$480,Produção!$A$60:$A$480,"&lt;="&amp;EOMONTH(Produção!$A$60+360,0),Produção!$B$60:$B$480,Produção!$B31)</f>
        <v>0</v>
      </c>
      <c r="Z89" s="110">
        <f>SUMIFS(Produção!$Z$60:$Z$480,Produção!$A$60:$A$480,"&lt;="&amp;EOMONTH(Produção!$A$60+360,0),Produção!$B$60:$B$480,Produção!$B31)</f>
        <v>0</v>
      </c>
      <c r="AA89" s="110">
        <f>SUMIFS(Produção!$AA$60:$AA$480,Produção!$A$60:$A$480,"&lt;="&amp;EOMONTH(Produção!$A$60+360,0),Produção!$B$60:$B$480,Produção!$B31)</f>
        <v>0</v>
      </c>
      <c r="AB89" s="110">
        <f>SUMIFS(Produção!$AB$60:$AB$480,Produção!$A$60:$A$480,"&lt;="&amp;EOMONTH(Produção!$A$60+360,0),Produção!$B$60:$B$480,Produção!$B31)</f>
        <v>0</v>
      </c>
      <c r="AC89" s="110">
        <f>SUMIFS(Produção!$AC$60:$AC$480,Produção!$A$60:$A$480,"&lt;="&amp;EOMONTH(Produção!$A$60+360,0),Produção!$B$60:$B$480,Produção!$B31)</f>
        <v>0</v>
      </c>
      <c r="AD89" s="110">
        <f>SUMIFS(Produção!$AD$60:$AD$480,Produção!$A$60:$A$480,"&lt;="&amp;EOMONTH(Produção!$A$60+360,0),Produção!$B$60:$B$480,Produção!$B31)</f>
        <v>0</v>
      </c>
      <c r="AE89" s="110">
        <f>SUMIFS(Produção!$AE$60:$AE$480,Produção!$A$60:$A$480,"&lt;="&amp;EOMONTH(Produção!$A$60+360,0),Produção!$B$60:$B$480,Produção!$B31)</f>
        <v>0</v>
      </c>
      <c r="AF89" s="110">
        <f>SUMIFS(Produção!$AF$60:$AF$480,Produção!$A$60:$A$480,"&lt;="&amp;EOMONTH(Produção!$A$60+360,0),Produção!$B$60:$B$480,Produção!$B31)</f>
        <v>0</v>
      </c>
      <c r="AG89" s="110">
        <f>SUMIFS(Produção!$AG$60:$AG$480,Produção!$A$60:$A$480,"&lt;="&amp;EOMONTH(Produção!$A$60+360,0),Produção!$B$60:$B$480,Produção!$B31)</f>
        <v>0</v>
      </c>
      <c r="AH89" s="110">
        <f>SUMIFS(Produção!$AH$60:$AH$480,Produção!$A$60:$A$480,"&lt;="&amp;EOMONTH(Produção!$A$60+360,0),Produção!$B$60:$B$480,Produção!$B31)</f>
        <v>0</v>
      </c>
    </row>
    <row r="90" spans="1:34" outlineLevel="1" x14ac:dyDescent="0.15">
      <c r="A90" s="76">
        <v>30</v>
      </c>
      <c r="B90" s="81"/>
      <c r="C90" s="94">
        <f>IFERROR(AVERAGEIFS(Produção!$C$60:$C$480,Produção!$A$60:$A$480,"&lt;="&amp;EOMONTH(Produção!$A$60+360,0),Produção!$B$60:$B$480,Produção!$B32),"")</f>
        <v>0.1535</v>
      </c>
      <c r="D90" s="110">
        <f>SUMIFS(Produção!$D$60:$D$480,Produção!$A$60:$A$480,"&lt;="&amp;EOMONTH(Produção!$A$60+360,0),Produção!$B$60:$B$480,Produção!$B32)</f>
        <v>0</v>
      </c>
      <c r="E90" s="110">
        <f>SUMIFS(Produção!$E$60:$E$480,Produção!$A$60:$A$480,"&lt;="&amp;EOMONTH(Produção!$A$60+360,0),Produção!$B$60:$B$480,Produção!$B32)</f>
        <v>0</v>
      </c>
      <c r="F90" s="110">
        <f>SUMIFS(Produção!$F$60:$F$480,Produção!$A$60:$A$480,"&lt;="&amp;EOMONTH(Produção!$A$60+360,0),Produção!$B$60:$B$480,Produção!$B32)</f>
        <v>0</v>
      </c>
      <c r="G90" s="110">
        <f>SUMIFS(Produção!$G$60:$G$480,Produção!$A$60:$A$480,"&lt;="&amp;EOMONTH(Produção!$A$60+360,0),Produção!$B$60:$B$480,Produção!$B32)</f>
        <v>0</v>
      </c>
      <c r="H90" s="110">
        <f>SUMIFS(Produção!$H$60:$H$480,Produção!$A$60:$A$480,"&lt;="&amp;EOMONTH(Produção!$A$60+360,0),Produção!$B$60:$B$480,Produção!$B32)</f>
        <v>0</v>
      </c>
      <c r="I90" s="110">
        <f>SUMIFS(Produção!$I$60:$I$480,Produção!$A$60:$A$480,"&lt;="&amp;EOMONTH(Produção!$A$60+360,0),Produção!$B$60:$B$480,Produção!$B32)</f>
        <v>0</v>
      </c>
      <c r="J90" s="110">
        <f>SUMIFS(Produção!$J$60:$J$480,Produção!$A$60:$A$480,"&lt;="&amp;EOMONTH(Produção!$A$60+360,0),Produção!$B$60:$B$480,Produção!$B32)</f>
        <v>0</v>
      </c>
      <c r="K90" s="110">
        <f>SUMIFS(Produção!$K$60:$K$480,Produção!$A$60:$A$480,"&lt;="&amp;EOMONTH(Produção!$A$60+360,0),Produção!$B$60:$B$480,Produção!$B32)</f>
        <v>0</v>
      </c>
      <c r="L90" s="110">
        <f>SUMIFS(Produção!$L$60:$L$480,Produção!$A$60:$A$480,"&lt;="&amp;EOMONTH(Produção!$A$60+360,0),Produção!$B$60:$B$480,Produção!$B32)</f>
        <v>0</v>
      </c>
      <c r="M90" s="110">
        <f>SUMIFS(Produção!$M$60:$M$480,Produção!$A$60:$A$480,"&lt;="&amp;EOMONTH(Produção!$A$60+360,0),Produção!$B$60:$B$480,Produção!$B32)</f>
        <v>0</v>
      </c>
      <c r="N90" s="110">
        <f>SUMIFS(Produção!$N$60:$N$480,Produção!$A$60:$A$480,"&lt;="&amp;EOMONTH(Produção!$A$60+360,0),Produção!$B$60:$B$480,Produção!$B32)</f>
        <v>0</v>
      </c>
      <c r="O90" s="110">
        <f>SUMIFS(Produção!$O$60:$O$480,Produção!$A$60:$A$480,"&lt;="&amp;EOMONTH(Produção!$A$60+360,0),Produção!$B$60:$B$480,Produção!$B32)</f>
        <v>0</v>
      </c>
      <c r="P90" s="110">
        <f>SUMIFS(Produção!$P$60:$P$480,Produção!$A$60:$A$480,"&lt;="&amp;EOMONTH(Produção!$A$60+360,0),Produção!$B$60:$B$480,Produção!$B32)</f>
        <v>0</v>
      </c>
      <c r="Q90" s="110">
        <f>SUMIFS(Produção!$Q$60:$Q$480,Produção!$A$60:$A$480,"&lt;="&amp;EOMONTH(Produção!$A$60+360,0),Produção!$B$60:$B$480,Produção!$B32)</f>
        <v>0</v>
      </c>
      <c r="R90" s="110">
        <f>SUMIFS(Produção!$R$60:$R$480,Produção!$A$60:$A$480,"&lt;="&amp;EOMONTH(Produção!$A$60+360,0),Produção!$B$60:$B$480,Produção!$B32)</f>
        <v>0</v>
      </c>
      <c r="S90" s="110">
        <f>SUMIFS(Produção!$S$60:$S$480,Produção!$A$60:$A$480,"&lt;="&amp;EOMONTH(Produção!$A$60+360,0),Produção!$B$60:$B$480,Produção!$B32)</f>
        <v>0</v>
      </c>
      <c r="T90" s="110">
        <f>SUMIFS(Produção!$T$60:$T$480,Produção!$A$60:$A$480,"&lt;="&amp;EOMONTH(Produção!$A$60+360,0),Produção!$B$60:$B$480,Produção!$B32)</f>
        <v>0</v>
      </c>
      <c r="U90" s="110">
        <f>SUMIFS(Produção!$U$60:$U$480,Produção!$A$60:$A$480,"&lt;="&amp;EOMONTH(Produção!$A$60+360,0),Produção!$B$60:$B$480,Produção!$B32)</f>
        <v>0</v>
      </c>
      <c r="V90" s="110">
        <f>SUMIFS(Produção!$V$60:$V$480,Produção!$A$60:$A$480,"&lt;="&amp;EOMONTH(Produção!$A$60+360,0),Produção!$B$60:$B$480,Produção!$B32)</f>
        <v>0</v>
      </c>
      <c r="W90" s="110">
        <f>SUMIFS(Produção!$W$60:$W$480,Produção!$A$60:$A$480,"&lt;="&amp;EOMONTH(Produção!$A$60+360,0),Produção!$B$60:$B$480,Produção!$B32)</f>
        <v>0</v>
      </c>
      <c r="X90" s="110">
        <f>SUMIFS(Produção!$X$60:$X$480,Produção!$A$60:$A$480,"&lt;="&amp;EOMONTH(Produção!$A$60+360,0),Produção!$B$60:$B$480,Produção!$B32)</f>
        <v>0</v>
      </c>
      <c r="Y90" s="110">
        <f>SUMIFS(Produção!$Y$60:$Y$480,Produção!$A$60:$A$480,"&lt;="&amp;EOMONTH(Produção!$A$60+360,0),Produção!$B$60:$B$480,Produção!$B32)</f>
        <v>0</v>
      </c>
      <c r="Z90" s="110">
        <f>SUMIFS(Produção!$Z$60:$Z$480,Produção!$A$60:$A$480,"&lt;="&amp;EOMONTH(Produção!$A$60+360,0),Produção!$B$60:$B$480,Produção!$B32)</f>
        <v>0</v>
      </c>
      <c r="AA90" s="110">
        <f>SUMIFS(Produção!$AA$60:$AA$480,Produção!$A$60:$A$480,"&lt;="&amp;EOMONTH(Produção!$A$60+360,0),Produção!$B$60:$B$480,Produção!$B32)</f>
        <v>0</v>
      </c>
      <c r="AB90" s="110">
        <f>SUMIFS(Produção!$AB$60:$AB$480,Produção!$A$60:$A$480,"&lt;="&amp;EOMONTH(Produção!$A$60+360,0),Produção!$B$60:$B$480,Produção!$B32)</f>
        <v>0</v>
      </c>
      <c r="AC90" s="110">
        <f>SUMIFS(Produção!$AC$60:$AC$480,Produção!$A$60:$A$480,"&lt;="&amp;EOMONTH(Produção!$A$60+360,0),Produção!$B$60:$B$480,Produção!$B32)</f>
        <v>0</v>
      </c>
      <c r="AD90" s="110">
        <f>SUMIFS(Produção!$AD$60:$AD$480,Produção!$A$60:$A$480,"&lt;="&amp;EOMONTH(Produção!$A$60+360,0),Produção!$B$60:$B$480,Produção!$B32)</f>
        <v>0</v>
      </c>
      <c r="AE90" s="110">
        <f>SUMIFS(Produção!$AE$60:$AE$480,Produção!$A$60:$A$480,"&lt;="&amp;EOMONTH(Produção!$A$60+360,0),Produção!$B$60:$B$480,Produção!$B32)</f>
        <v>0</v>
      </c>
      <c r="AF90" s="110">
        <f>SUMIFS(Produção!$AF$60:$AF$480,Produção!$A$60:$A$480,"&lt;="&amp;EOMONTH(Produção!$A$60+360,0),Produção!$B$60:$B$480,Produção!$B32)</f>
        <v>0</v>
      </c>
      <c r="AG90" s="110">
        <f>SUMIFS(Produção!$AG$60:$AG$480,Produção!$A$60:$A$480,"&lt;="&amp;EOMONTH(Produção!$A$60+360,0),Produção!$B$60:$B$480,Produção!$B32)</f>
        <v>0</v>
      </c>
      <c r="AH90" s="110">
        <f>SUMIFS(Produção!$AH$60:$AH$480,Produção!$A$60:$A$480,"&lt;="&amp;EOMONTH(Produção!$A$60+360,0),Produção!$B$60:$B$480,Produção!$B32)</f>
        <v>0</v>
      </c>
    </row>
    <row r="91" spans="1:34" outlineLevel="1" x14ac:dyDescent="0.15">
      <c r="A91" s="76">
        <v>31</v>
      </c>
      <c r="B91" s="81"/>
      <c r="C91" s="94" t="str">
        <f>IFERROR(AVERAGEIFS(Produção!$C$60:$C$480,Produção!$A$60:$A$480,"&lt;="&amp;EOMONTH(Produção!$A$60+360,0),Produção!$B$60:$B$480,Produção!$B33),"")</f>
        <v/>
      </c>
      <c r="D91" s="110">
        <f>SUMIFS(Produção!$D$60:$D$480,Produção!$A$60:$A$480,"&lt;="&amp;EOMONTH(Produção!$A$60+360,0),Produção!$B$60:$B$480,Produção!$B33)</f>
        <v>0</v>
      </c>
      <c r="E91" s="110">
        <f>SUMIFS(Produção!$E$60:$E$480,Produção!$A$60:$A$480,"&lt;="&amp;EOMONTH(Produção!$A$60+360,0),Produção!$B$60:$B$480,Produção!$B33)</f>
        <v>0</v>
      </c>
      <c r="F91" s="110">
        <f>SUMIFS(Produção!$F$60:$F$480,Produção!$A$60:$A$480,"&lt;="&amp;EOMONTH(Produção!$A$60+360,0),Produção!$B$60:$B$480,Produção!$B33)</f>
        <v>0</v>
      </c>
      <c r="G91" s="110">
        <f>SUMIFS(Produção!$G$60:$G$480,Produção!$A$60:$A$480,"&lt;="&amp;EOMONTH(Produção!$A$60+360,0),Produção!$B$60:$B$480,Produção!$B33)</f>
        <v>0</v>
      </c>
      <c r="H91" s="110">
        <f>SUMIFS(Produção!$H$60:$H$480,Produção!$A$60:$A$480,"&lt;="&amp;EOMONTH(Produção!$A$60+360,0),Produção!$B$60:$B$480,Produção!$B33)</f>
        <v>0</v>
      </c>
      <c r="I91" s="110">
        <f>SUMIFS(Produção!$I$60:$I$480,Produção!$A$60:$A$480,"&lt;="&amp;EOMONTH(Produção!$A$60+360,0),Produção!$B$60:$B$480,Produção!$B33)</f>
        <v>0</v>
      </c>
      <c r="J91" s="110">
        <f>SUMIFS(Produção!$J$60:$J$480,Produção!$A$60:$A$480,"&lt;="&amp;EOMONTH(Produção!$A$60+360,0),Produção!$B$60:$B$480,Produção!$B33)</f>
        <v>0</v>
      </c>
      <c r="K91" s="110">
        <f>SUMIFS(Produção!$K$60:$K$480,Produção!$A$60:$A$480,"&lt;="&amp;EOMONTH(Produção!$A$60+360,0),Produção!$B$60:$B$480,Produção!$B33)</f>
        <v>0</v>
      </c>
      <c r="L91" s="110">
        <f>SUMIFS(Produção!$L$60:$L$480,Produção!$A$60:$A$480,"&lt;="&amp;EOMONTH(Produção!$A$60+360,0),Produção!$B$60:$B$480,Produção!$B33)</f>
        <v>0</v>
      </c>
      <c r="M91" s="110">
        <f>SUMIFS(Produção!$M$60:$M$480,Produção!$A$60:$A$480,"&lt;="&amp;EOMONTH(Produção!$A$60+360,0),Produção!$B$60:$B$480,Produção!$B33)</f>
        <v>0</v>
      </c>
      <c r="N91" s="110">
        <f>SUMIFS(Produção!$N$60:$N$480,Produção!$A$60:$A$480,"&lt;="&amp;EOMONTH(Produção!$A$60+360,0),Produção!$B$60:$B$480,Produção!$B33)</f>
        <v>0</v>
      </c>
      <c r="O91" s="110">
        <f>SUMIFS(Produção!$O$60:$O$480,Produção!$A$60:$A$480,"&lt;="&amp;EOMONTH(Produção!$A$60+360,0),Produção!$B$60:$B$480,Produção!$B33)</f>
        <v>0</v>
      </c>
      <c r="P91" s="110">
        <f>SUMIFS(Produção!$P$60:$P$480,Produção!$A$60:$A$480,"&lt;="&amp;EOMONTH(Produção!$A$60+360,0),Produção!$B$60:$B$480,Produção!$B33)</f>
        <v>0</v>
      </c>
      <c r="Q91" s="110">
        <f>SUMIFS(Produção!$Q$60:$Q$480,Produção!$A$60:$A$480,"&lt;="&amp;EOMONTH(Produção!$A$60+360,0),Produção!$B$60:$B$480,Produção!$B33)</f>
        <v>0</v>
      </c>
      <c r="R91" s="110">
        <f>SUMIFS(Produção!$R$60:$R$480,Produção!$A$60:$A$480,"&lt;="&amp;EOMONTH(Produção!$A$60+360,0),Produção!$B$60:$B$480,Produção!$B33)</f>
        <v>0</v>
      </c>
      <c r="S91" s="110">
        <f>SUMIFS(Produção!$S$60:$S$480,Produção!$A$60:$A$480,"&lt;="&amp;EOMONTH(Produção!$A$60+360,0),Produção!$B$60:$B$480,Produção!$B33)</f>
        <v>0</v>
      </c>
      <c r="T91" s="110">
        <f>SUMIFS(Produção!$T$60:$T$480,Produção!$A$60:$A$480,"&lt;="&amp;EOMONTH(Produção!$A$60+360,0),Produção!$B$60:$B$480,Produção!$B33)</f>
        <v>0</v>
      </c>
      <c r="U91" s="110">
        <f>SUMIFS(Produção!$U$60:$U$480,Produção!$A$60:$A$480,"&lt;="&amp;EOMONTH(Produção!$A$60+360,0),Produção!$B$60:$B$480,Produção!$B33)</f>
        <v>0</v>
      </c>
      <c r="V91" s="110">
        <f>SUMIFS(Produção!$V$60:$V$480,Produção!$A$60:$A$480,"&lt;="&amp;EOMONTH(Produção!$A$60+360,0),Produção!$B$60:$B$480,Produção!$B33)</f>
        <v>0</v>
      </c>
      <c r="W91" s="110">
        <f>SUMIFS(Produção!$W$60:$W$480,Produção!$A$60:$A$480,"&lt;="&amp;EOMONTH(Produção!$A$60+360,0),Produção!$B$60:$B$480,Produção!$B33)</f>
        <v>0</v>
      </c>
      <c r="X91" s="110">
        <f>SUMIFS(Produção!$X$60:$X$480,Produção!$A$60:$A$480,"&lt;="&amp;EOMONTH(Produção!$A$60+360,0),Produção!$B$60:$B$480,Produção!$B33)</f>
        <v>0</v>
      </c>
      <c r="Y91" s="110">
        <f>SUMIFS(Produção!$Y$60:$Y$480,Produção!$A$60:$A$480,"&lt;="&amp;EOMONTH(Produção!$A$60+360,0),Produção!$B$60:$B$480,Produção!$B33)</f>
        <v>0</v>
      </c>
      <c r="Z91" s="110">
        <f>SUMIFS(Produção!$Z$60:$Z$480,Produção!$A$60:$A$480,"&lt;="&amp;EOMONTH(Produção!$A$60+360,0),Produção!$B$60:$B$480,Produção!$B33)</f>
        <v>0</v>
      </c>
      <c r="AA91" s="110">
        <f>SUMIFS(Produção!$AA$60:$AA$480,Produção!$A$60:$A$480,"&lt;="&amp;EOMONTH(Produção!$A$60+360,0),Produção!$B$60:$B$480,Produção!$B33)</f>
        <v>0</v>
      </c>
      <c r="AB91" s="110">
        <f>SUMIFS(Produção!$AB$60:$AB$480,Produção!$A$60:$A$480,"&lt;="&amp;EOMONTH(Produção!$A$60+360,0),Produção!$B$60:$B$480,Produção!$B33)</f>
        <v>0</v>
      </c>
      <c r="AC91" s="110">
        <f>SUMIFS(Produção!$AC$60:$AC$480,Produção!$A$60:$A$480,"&lt;="&amp;EOMONTH(Produção!$A$60+360,0),Produção!$B$60:$B$480,Produção!$B33)</f>
        <v>0</v>
      </c>
      <c r="AD91" s="110">
        <f>SUMIFS(Produção!$AD$60:$AD$480,Produção!$A$60:$A$480,"&lt;="&amp;EOMONTH(Produção!$A$60+360,0),Produção!$B$60:$B$480,Produção!$B33)</f>
        <v>0</v>
      </c>
      <c r="AE91" s="110">
        <f>SUMIFS(Produção!$AE$60:$AE$480,Produção!$A$60:$A$480,"&lt;="&amp;EOMONTH(Produção!$A$60+360,0),Produção!$B$60:$B$480,Produção!$B33)</f>
        <v>0</v>
      </c>
      <c r="AF91" s="110">
        <f>SUMIFS(Produção!$AF$60:$AF$480,Produção!$A$60:$A$480,"&lt;="&amp;EOMONTH(Produção!$A$60+360,0),Produção!$B$60:$B$480,Produção!$B33)</f>
        <v>0</v>
      </c>
      <c r="AG91" s="110">
        <f>SUMIFS(Produção!$AG$60:$AG$480,Produção!$A$60:$A$480,"&lt;="&amp;EOMONTH(Produção!$A$60+360,0),Produção!$B$60:$B$480,Produção!$B33)</f>
        <v>0</v>
      </c>
      <c r="AH91" s="110">
        <f>SUMIFS(Produção!$AH$60:$AH$480,Produção!$A$60:$A$480,"&lt;="&amp;EOMONTH(Produção!$A$60+360,0),Produção!$B$60:$B$480,Produção!$B33)</f>
        <v>0</v>
      </c>
    </row>
    <row r="92" spans="1:34" outlineLevel="1" x14ac:dyDescent="0.15">
      <c r="A92" s="76">
        <v>32</v>
      </c>
      <c r="B92" s="81"/>
      <c r="C92" s="94" t="str">
        <f>IFERROR(AVERAGEIFS(Produção!$C$60:$C$480,Produção!$A$60:$A$480,"&lt;="&amp;EOMONTH(Produção!$A$60+360,0),Produção!$B$60:$B$480,Produção!$B34),"")</f>
        <v/>
      </c>
      <c r="D92" s="110">
        <f>SUMIFS(Produção!$D$60:$D$480,Produção!$A$60:$A$480,"&lt;="&amp;EOMONTH(Produção!$A$60+360,0),Produção!$B$60:$B$480,Produção!$B34)</f>
        <v>0</v>
      </c>
      <c r="E92" s="110">
        <f>SUMIFS(Produção!$E$60:$E$480,Produção!$A$60:$A$480,"&lt;="&amp;EOMONTH(Produção!$A$60+360,0),Produção!$B$60:$B$480,Produção!$B34)</f>
        <v>0</v>
      </c>
      <c r="F92" s="110">
        <f>SUMIFS(Produção!$F$60:$F$480,Produção!$A$60:$A$480,"&lt;="&amp;EOMONTH(Produção!$A$60+360,0),Produção!$B$60:$B$480,Produção!$B34)</f>
        <v>0</v>
      </c>
      <c r="G92" s="110">
        <f>SUMIFS(Produção!$G$60:$G$480,Produção!$A$60:$A$480,"&lt;="&amp;EOMONTH(Produção!$A$60+360,0),Produção!$B$60:$B$480,Produção!$B34)</f>
        <v>0</v>
      </c>
      <c r="H92" s="110">
        <f>SUMIFS(Produção!$H$60:$H$480,Produção!$A$60:$A$480,"&lt;="&amp;EOMONTH(Produção!$A$60+360,0),Produção!$B$60:$B$480,Produção!$B34)</f>
        <v>0</v>
      </c>
      <c r="I92" s="110">
        <f>SUMIFS(Produção!$I$60:$I$480,Produção!$A$60:$A$480,"&lt;="&amp;EOMONTH(Produção!$A$60+360,0),Produção!$B$60:$B$480,Produção!$B34)</f>
        <v>0</v>
      </c>
      <c r="J92" s="110">
        <f>SUMIFS(Produção!$J$60:$J$480,Produção!$A$60:$A$480,"&lt;="&amp;EOMONTH(Produção!$A$60+360,0),Produção!$B$60:$B$480,Produção!$B34)</f>
        <v>0</v>
      </c>
      <c r="K92" s="110">
        <f>SUMIFS(Produção!$K$60:$K$480,Produção!$A$60:$A$480,"&lt;="&amp;EOMONTH(Produção!$A$60+360,0),Produção!$B$60:$B$480,Produção!$B34)</f>
        <v>0</v>
      </c>
      <c r="L92" s="110">
        <f>SUMIFS(Produção!$L$60:$L$480,Produção!$A$60:$A$480,"&lt;="&amp;EOMONTH(Produção!$A$60+360,0),Produção!$B$60:$B$480,Produção!$B34)</f>
        <v>0</v>
      </c>
      <c r="M92" s="110">
        <f>SUMIFS(Produção!$M$60:$M$480,Produção!$A$60:$A$480,"&lt;="&amp;EOMONTH(Produção!$A$60+360,0),Produção!$B$60:$B$480,Produção!$B34)</f>
        <v>0</v>
      </c>
      <c r="N92" s="110">
        <f>SUMIFS(Produção!$N$60:$N$480,Produção!$A$60:$A$480,"&lt;="&amp;EOMONTH(Produção!$A$60+360,0),Produção!$B$60:$B$480,Produção!$B34)</f>
        <v>0</v>
      </c>
      <c r="O92" s="110">
        <f>SUMIFS(Produção!$O$60:$O$480,Produção!$A$60:$A$480,"&lt;="&amp;EOMONTH(Produção!$A$60+360,0),Produção!$B$60:$B$480,Produção!$B34)</f>
        <v>0</v>
      </c>
      <c r="P92" s="110">
        <f>SUMIFS(Produção!$P$60:$P$480,Produção!$A$60:$A$480,"&lt;="&amp;EOMONTH(Produção!$A$60+360,0),Produção!$B$60:$B$480,Produção!$B34)</f>
        <v>0</v>
      </c>
      <c r="Q92" s="110">
        <f>SUMIFS(Produção!$Q$60:$Q$480,Produção!$A$60:$A$480,"&lt;="&amp;EOMONTH(Produção!$A$60+360,0),Produção!$B$60:$B$480,Produção!$B34)</f>
        <v>0</v>
      </c>
      <c r="R92" s="110">
        <f>SUMIFS(Produção!$R$60:$R$480,Produção!$A$60:$A$480,"&lt;="&amp;EOMONTH(Produção!$A$60+360,0),Produção!$B$60:$B$480,Produção!$B34)</f>
        <v>0</v>
      </c>
      <c r="S92" s="110">
        <f>SUMIFS(Produção!$S$60:$S$480,Produção!$A$60:$A$480,"&lt;="&amp;EOMONTH(Produção!$A$60+360,0),Produção!$B$60:$B$480,Produção!$B34)</f>
        <v>0</v>
      </c>
      <c r="T92" s="110">
        <f>SUMIFS(Produção!$T$60:$T$480,Produção!$A$60:$A$480,"&lt;="&amp;EOMONTH(Produção!$A$60+360,0),Produção!$B$60:$B$480,Produção!$B34)</f>
        <v>0</v>
      </c>
      <c r="U92" s="110">
        <f>SUMIFS(Produção!$U$60:$U$480,Produção!$A$60:$A$480,"&lt;="&amp;EOMONTH(Produção!$A$60+360,0),Produção!$B$60:$B$480,Produção!$B34)</f>
        <v>0</v>
      </c>
      <c r="V92" s="110">
        <f>SUMIFS(Produção!$V$60:$V$480,Produção!$A$60:$A$480,"&lt;="&amp;EOMONTH(Produção!$A$60+360,0),Produção!$B$60:$B$480,Produção!$B34)</f>
        <v>0</v>
      </c>
      <c r="W92" s="110">
        <f>SUMIFS(Produção!$W$60:$W$480,Produção!$A$60:$A$480,"&lt;="&amp;EOMONTH(Produção!$A$60+360,0),Produção!$B$60:$B$480,Produção!$B34)</f>
        <v>0</v>
      </c>
      <c r="X92" s="110">
        <f>SUMIFS(Produção!$X$60:$X$480,Produção!$A$60:$A$480,"&lt;="&amp;EOMONTH(Produção!$A$60+360,0),Produção!$B$60:$B$480,Produção!$B34)</f>
        <v>0</v>
      </c>
      <c r="Y92" s="110">
        <f>SUMIFS(Produção!$Y$60:$Y$480,Produção!$A$60:$A$480,"&lt;="&amp;EOMONTH(Produção!$A$60+360,0),Produção!$B$60:$B$480,Produção!$B34)</f>
        <v>0</v>
      </c>
      <c r="Z92" s="110">
        <f>SUMIFS(Produção!$Z$60:$Z$480,Produção!$A$60:$A$480,"&lt;="&amp;EOMONTH(Produção!$A$60+360,0),Produção!$B$60:$B$480,Produção!$B34)</f>
        <v>0</v>
      </c>
      <c r="AA92" s="110">
        <f>SUMIFS(Produção!$AA$60:$AA$480,Produção!$A$60:$A$480,"&lt;="&amp;EOMONTH(Produção!$A$60+360,0),Produção!$B$60:$B$480,Produção!$B34)</f>
        <v>0</v>
      </c>
      <c r="AB92" s="110">
        <f>SUMIFS(Produção!$AB$60:$AB$480,Produção!$A$60:$A$480,"&lt;="&amp;EOMONTH(Produção!$A$60+360,0),Produção!$B$60:$B$480,Produção!$B34)</f>
        <v>0</v>
      </c>
      <c r="AC92" s="110">
        <f>SUMIFS(Produção!$AC$60:$AC$480,Produção!$A$60:$A$480,"&lt;="&amp;EOMONTH(Produção!$A$60+360,0),Produção!$B$60:$B$480,Produção!$B34)</f>
        <v>0</v>
      </c>
      <c r="AD92" s="110">
        <f>SUMIFS(Produção!$AD$60:$AD$480,Produção!$A$60:$A$480,"&lt;="&amp;EOMONTH(Produção!$A$60+360,0),Produção!$B$60:$B$480,Produção!$B34)</f>
        <v>0</v>
      </c>
      <c r="AE92" s="110">
        <f>SUMIFS(Produção!$AE$60:$AE$480,Produção!$A$60:$A$480,"&lt;="&amp;EOMONTH(Produção!$A$60+360,0),Produção!$B$60:$B$480,Produção!$B34)</f>
        <v>0</v>
      </c>
      <c r="AF92" s="110">
        <f>SUMIFS(Produção!$AF$60:$AF$480,Produção!$A$60:$A$480,"&lt;="&amp;EOMONTH(Produção!$A$60+360,0),Produção!$B$60:$B$480,Produção!$B34)</f>
        <v>0</v>
      </c>
      <c r="AG92" s="110">
        <f>SUMIFS(Produção!$AG$60:$AG$480,Produção!$A$60:$A$480,"&lt;="&amp;EOMONTH(Produção!$A$60+360,0),Produção!$B$60:$B$480,Produção!$B34)</f>
        <v>0</v>
      </c>
      <c r="AH92" s="110">
        <f>SUMIFS(Produção!$AH$60:$AH$480,Produção!$A$60:$A$480,"&lt;="&amp;EOMONTH(Produção!$A$60+360,0),Produção!$B$60:$B$480,Produção!$B34)</f>
        <v>0</v>
      </c>
    </row>
    <row r="93" spans="1:34" outlineLevel="1" x14ac:dyDescent="0.15">
      <c r="A93" s="76">
        <v>33</v>
      </c>
      <c r="B93" s="81"/>
      <c r="C93" s="94" t="str">
        <f>IFERROR(AVERAGEIFS(Produção!$C$60:$C$480,Produção!$A$60:$A$480,"&lt;="&amp;EOMONTH(Produção!$A$60+360,0),Produção!$B$60:$B$480,Produção!$B35),"")</f>
        <v/>
      </c>
      <c r="D93" s="110">
        <f>SUMIFS(Produção!$D$60:$D$480,Produção!$A$60:$A$480,"&lt;="&amp;EOMONTH(Produção!$A$60+360,0),Produção!$B$60:$B$480,Produção!$B35)</f>
        <v>0</v>
      </c>
      <c r="E93" s="110">
        <f>SUMIFS(Produção!$E$60:$E$480,Produção!$A$60:$A$480,"&lt;="&amp;EOMONTH(Produção!$A$60+360,0),Produção!$B$60:$B$480,Produção!$B35)</f>
        <v>0</v>
      </c>
      <c r="F93" s="110">
        <f>SUMIFS(Produção!$F$60:$F$480,Produção!$A$60:$A$480,"&lt;="&amp;EOMONTH(Produção!$A$60+360,0),Produção!$B$60:$B$480,Produção!$B35)</f>
        <v>0</v>
      </c>
      <c r="G93" s="110">
        <f>SUMIFS(Produção!$G$60:$G$480,Produção!$A$60:$A$480,"&lt;="&amp;EOMONTH(Produção!$A$60+360,0),Produção!$B$60:$B$480,Produção!$B35)</f>
        <v>0</v>
      </c>
      <c r="H93" s="110">
        <f>SUMIFS(Produção!$H$60:$H$480,Produção!$A$60:$A$480,"&lt;="&amp;EOMONTH(Produção!$A$60+360,0),Produção!$B$60:$B$480,Produção!$B35)</f>
        <v>0</v>
      </c>
      <c r="I93" s="110">
        <f>SUMIFS(Produção!$I$60:$I$480,Produção!$A$60:$A$480,"&lt;="&amp;EOMONTH(Produção!$A$60+360,0),Produção!$B$60:$B$480,Produção!$B35)</f>
        <v>0</v>
      </c>
      <c r="J93" s="110">
        <f>SUMIFS(Produção!$J$60:$J$480,Produção!$A$60:$A$480,"&lt;="&amp;EOMONTH(Produção!$A$60+360,0),Produção!$B$60:$B$480,Produção!$B35)</f>
        <v>0</v>
      </c>
      <c r="K93" s="110">
        <f>SUMIFS(Produção!$K$60:$K$480,Produção!$A$60:$A$480,"&lt;="&amp;EOMONTH(Produção!$A$60+360,0),Produção!$B$60:$B$480,Produção!$B35)</f>
        <v>0</v>
      </c>
      <c r="L93" s="110">
        <f>SUMIFS(Produção!$L$60:$L$480,Produção!$A$60:$A$480,"&lt;="&amp;EOMONTH(Produção!$A$60+360,0),Produção!$B$60:$B$480,Produção!$B35)</f>
        <v>0</v>
      </c>
      <c r="M93" s="110">
        <f>SUMIFS(Produção!$M$60:$M$480,Produção!$A$60:$A$480,"&lt;="&amp;EOMONTH(Produção!$A$60+360,0),Produção!$B$60:$B$480,Produção!$B35)</f>
        <v>0</v>
      </c>
      <c r="N93" s="110">
        <f>SUMIFS(Produção!$N$60:$N$480,Produção!$A$60:$A$480,"&lt;="&amp;EOMONTH(Produção!$A$60+360,0),Produção!$B$60:$B$480,Produção!$B35)</f>
        <v>0</v>
      </c>
      <c r="O93" s="110">
        <f>SUMIFS(Produção!$O$60:$O$480,Produção!$A$60:$A$480,"&lt;="&amp;EOMONTH(Produção!$A$60+360,0),Produção!$B$60:$B$480,Produção!$B35)</f>
        <v>0</v>
      </c>
      <c r="P93" s="110">
        <f>SUMIFS(Produção!$P$60:$P$480,Produção!$A$60:$A$480,"&lt;="&amp;EOMONTH(Produção!$A$60+360,0),Produção!$B$60:$B$480,Produção!$B35)</f>
        <v>0</v>
      </c>
      <c r="Q93" s="110">
        <f>SUMIFS(Produção!$Q$60:$Q$480,Produção!$A$60:$A$480,"&lt;="&amp;EOMONTH(Produção!$A$60+360,0),Produção!$B$60:$B$480,Produção!$B35)</f>
        <v>0</v>
      </c>
      <c r="R93" s="110">
        <f>SUMIFS(Produção!$R$60:$R$480,Produção!$A$60:$A$480,"&lt;="&amp;EOMONTH(Produção!$A$60+360,0),Produção!$B$60:$B$480,Produção!$B35)</f>
        <v>0</v>
      </c>
      <c r="S93" s="110">
        <f>SUMIFS(Produção!$S$60:$S$480,Produção!$A$60:$A$480,"&lt;="&amp;EOMONTH(Produção!$A$60+360,0),Produção!$B$60:$B$480,Produção!$B35)</f>
        <v>0</v>
      </c>
      <c r="T93" s="110">
        <f>SUMIFS(Produção!$T$60:$T$480,Produção!$A$60:$A$480,"&lt;="&amp;EOMONTH(Produção!$A$60+360,0),Produção!$B$60:$B$480,Produção!$B35)</f>
        <v>0</v>
      </c>
      <c r="U93" s="110">
        <f>SUMIFS(Produção!$U$60:$U$480,Produção!$A$60:$A$480,"&lt;="&amp;EOMONTH(Produção!$A$60+360,0),Produção!$B$60:$B$480,Produção!$B35)</f>
        <v>0</v>
      </c>
      <c r="V93" s="110">
        <f>SUMIFS(Produção!$V$60:$V$480,Produção!$A$60:$A$480,"&lt;="&amp;EOMONTH(Produção!$A$60+360,0),Produção!$B$60:$B$480,Produção!$B35)</f>
        <v>0</v>
      </c>
      <c r="W93" s="110">
        <f>SUMIFS(Produção!$W$60:$W$480,Produção!$A$60:$A$480,"&lt;="&amp;EOMONTH(Produção!$A$60+360,0),Produção!$B$60:$B$480,Produção!$B35)</f>
        <v>0</v>
      </c>
      <c r="X93" s="110">
        <f>SUMIFS(Produção!$X$60:$X$480,Produção!$A$60:$A$480,"&lt;="&amp;EOMONTH(Produção!$A$60+360,0),Produção!$B$60:$B$480,Produção!$B35)</f>
        <v>0</v>
      </c>
      <c r="Y93" s="110">
        <f>SUMIFS(Produção!$Y$60:$Y$480,Produção!$A$60:$A$480,"&lt;="&amp;EOMONTH(Produção!$A$60+360,0),Produção!$B$60:$B$480,Produção!$B35)</f>
        <v>0</v>
      </c>
      <c r="Z93" s="110">
        <f>SUMIFS(Produção!$Z$60:$Z$480,Produção!$A$60:$A$480,"&lt;="&amp;EOMONTH(Produção!$A$60+360,0),Produção!$B$60:$B$480,Produção!$B35)</f>
        <v>0</v>
      </c>
      <c r="AA93" s="110">
        <f>SUMIFS(Produção!$AA$60:$AA$480,Produção!$A$60:$A$480,"&lt;="&amp;EOMONTH(Produção!$A$60+360,0),Produção!$B$60:$B$480,Produção!$B35)</f>
        <v>0</v>
      </c>
      <c r="AB93" s="110">
        <f>SUMIFS(Produção!$AB$60:$AB$480,Produção!$A$60:$A$480,"&lt;="&amp;EOMONTH(Produção!$A$60+360,0),Produção!$B$60:$B$480,Produção!$B35)</f>
        <v>0</v>
      </c>
      <c r="AC93" s="110">
        <f>SUMIFS(Produção!$AC$60:$AC$480,Produção!$A$60:$A$480,"&lt;="&amp;EOMONTH(Produção!$A$60+360,0),Produção!$B$60:$B$480,Produção!$B35)</f>
        <v>0</v>
      </c>
      <c r="AD93" s="110">
        <f>SUMIFS(Produção!$AD$60:$AD$480,Produção!$A$60:$A$480,"&lt;="&amp;EOMONTH(Produção!$A$60+360,0),Produção!$B$60:$B$480,Produção!$B35)</f>
        <v>0</v>
      </c>
      <c r="AE93" s="110">
        <f>SUMIFS(Produção!$AE$60:$AE$480,Produção!$A$60:$A$480,"&lt;="&amp;EOMONTH(Produção!$A$60+360,0),Produção!$B$60:$B$480,Produção!$B35)</f>
        <v>0</v>
      </c>
      <c r="AF93" s="110">
        <f>SUMIFS(Produção!$AF$60:$AF$480,Produção!$A$60:$A$480,"&lt;="&amp;EOMONTH(Produção!$A$60+360,0),Produção!$B$60:$B$480,Produção!$B35)</f>
        <v>0</v>
      </c>
      <c r="AG93" s="110">
        <f>SUMIFS(Produção!$AG$60:$AG$480,Produção!$A$60:$A$480,"&lt;="&amp;EOMONTH(Produção!$A$60+360,0),Produção!$B$60:$B$480,Produção!$B35)</f>
        <v>0</v>
      </c>
      <c r="AH93" s="110">
        <f>SUMIFS(Produção!$AH$60:$AH$480,Produção!$A$60:$A$480,"&lt;="&amp;EOMONTH(Produção!$A$60+360,0),Produção!$B$60:$B$480,Produção!$B35)</f>
        <v>0</v>
      </c>
    </row>
    <row r="94" spans="1:34" outlineLevel="1" x14ac:dyDescent="0.15">
      <c r="A94" s="76">
        <v>34</v>
      </c>
      <c r="B94" s="81"/>
      <c r="C94" s="94" t="str">
        <f>IFERROR(AVERAGEIFS(Produção!$C$60:$C$480,Produção!$A$60:$A$480,"&lt;="&amp;EOMONTH(Produção!$A$60+360,0),Produção!$B$60:$B$480,Produção!$B36),"")</f>
        <v/>
      </c>
      <c r="D94" s="110">
        <f>SUMIFS(Produção!$D$60:$D$480,Produção!$A$60:$A$480,"&lt;="&amp;EOMONTH(Produção!$A$60+360,0),Produção!$B$60:$B$480,Produção!$B36)</f>
        <v>0</v>
      </c>
      <c r="E94" s="110">
        <f>SUMIFS(Produção!$E$60:$E$480,Produção!$A$60:$A$480,"&lt;="&amp;EOMONTH(Produção!$A$60+360,0),Produção!$B$60:$B$480,Produção!$B36)</f>
        <v>0</v>
      </c>
      <c r="F94" s="110">
        <f>SUMIFS(Produção!$F$60:$F$480,Produção!$A$60:$A$480,"&lt;="&amp;EOMONTH(Produção!$A$60+360,0),Produção!$B$60:$B$480,Produção!$B36)</f>
        <v>0</v>
      </c>
      <c r="G94" s="110">
        <f>SUMIFS(Produção!$G$60:$G$480,Produção!$A$60:$A$480,"&lt;="&amp;EOMONTH(Produção!$A$60+360,0),Produção!$B$60:$B$480,Produção!$B36)</f>
        <v>0</v>
      </c>
      <c r="H94" s="110">
        <f>SUMIFS(Produção!$H$60:$H$480,Produção!$A$60:$A$480,"&lt;="&amp;EOMONTH(Produção!$A$60+360,0),Produção!$B$60:$B$480,Produção!$B36)</f>
        <v>0</v>
      </c>
      <c r="I94" s="110">
        <f>SUMIFS(Produção!$I$60:$I$480,Produção!$A$60:$A$480,"&lt;="&amp;EOMONTH(Produção!$A$60+360,0),Produção!$B$60:$B$480,Produção!$B36)</f>
        <v>0</v>
      </c>
      <c r="J94" s="110">
        <f>SUMIFS(Produção!$J$60:$J$480,Produção!$A$60:$A$480,"&lt;="&amp;EOMONTH(Produção!$A$60+360,0),Produção!$B$60:$B$480,Produção!$B36)</f>
        <v>0</v>
      </c>
      <c r="K94" s="110">
        <f>SUMIFS(Produção!$K$60:$K$480,Produção!$A$60:$A$480,"&lt;="&amp;EOMONTH(Produção!$A$60+360,0),Produção!$B$60:$B$480,Produção!$B36)</f>
        <v>0</v>
      </c>
      <c r="L94" s="110">
        <f>SUMIFS(Produção!$L$60:$L$480,Produção!$A$60:$A$480,"&lt;="&amp;EOMONTH(Produção!$A$60+360,0),Produção!$B$60:$B$480,Produção!$B36)</f>
        <v>0</v>
      </c>
      <c r="M94" s="110">
        <f>SUMIFS(Produção!$M$60:$M$480,Produção!$A$60:$A$480,"&lt;="&amp;EOMONTH(Produção!$A$60+360,0),Produção!$B$60:$B$480,Produção!$B36)</f>
        <v>0</v>
      </c>
      <c r="N94" s="110">
        <f>SUMIFS(Produção!$N$60:$N$480,Produção!$A$60:$A$480,"&lt;="&amp;EOMONTH(Produção!$A$60+360,0),Produção!$B$60:$B$480,Produção!$B36)</f>
        <v>0</v>
      </c>
      <c r="O94" s="110">
        <f>SUMIFS(Produção!$O$60:$O$480,Produção!$A$60:$A$480,"&lt;="&amp;EOMONTH(Produção!$A$60+360,0),Produção!$B$60:$B$480,Produção!$B36)</f>
        <v>0</v>
      </c>
      <c r="P94" s="110">
        <f>SUMIFS(Produção!$P$60:$P$480,Produção!$A$60:$A$480,"&lt;="&amp;EOMONTH(Produção!$A$60+360,0),Produção!$B$60:$B$480,Produção!$B36)</f>
        <v>0</v>
      </c>
      <c r="Q94" s="110">
        <f>SUMIFS(Produção!$Q$60:$Q$480,Produção!$A$60:$A$480,"&lt;="&amp;EOMONTH(Produção!$A$60+360,0),Produção!$B$60:$B$480,Produção!$B36)</f>
        <v>0</v>
      </c>
      <c r="R94" s="110">
        <f>SUMIFS(Produção!$R$60:$R$480,Produção!$A$60:$A$480,"&lt;="&amp;EOMONTH(Produção!$A$60+360,0),Produção!$B$60:$B$480,Produção!$B36)</f>
        <v>0</v>
      </c>
      <c r="S94" s="110">
        <f>SUMIFS(Produção!$S$60:$S$480,Produção!$A$60:$A$480,"&lt;="&amp;EOMONTH(Produção!$A$60+360,0),Produção!$B$60:$B$480,Produção!$B36)</f>
        <v>0</v>
      </c>
      <c r="T94" s="110">
        <f>SUMIFS(Produção!$T$60:$T$480,Produção!$A$60:$A$480,"&lt;="&amp;EOMONTH(Produção!$A$60+360,0),Produção!$B$60:$B$480,Produção!$B36)</f>
        <v>0</v>
      </c>
      <c r="U94" s="110">
        <f>SUMIFS(Produção!$U$60:$U$480,Produção!$A$60:$A$480,"&lt;="&amp;EOMONTH(Produção!$A$60+360,0),Produção!$B$60:$B$480,Produção!$B36)</f>
        <v>0</v>
      </c>
      <c r="V94" s="110">
        <f>SUMIFS(Produção!$V$60:$V$480,Produção!$A$60:$A$480,"&lt;="&amp;EOMONTH(Produção!$A$60+360,0),Produção!$B$60:$B$480,Produção!$B36)</f>
        <v>0</v>
      </c>
      <c r="W94" s="110">
        <f>SUMIFS(Produção!$W$60:$W$480,Produção!$A$60:$A$480,"&lt;="&amp;EOMONTH(Produção!$A$60+360,0),Produção!$B$60:$B$480,Produção!$B36)</f>
        <v>0</v>
      </c>
      <c r="X94" s="110">
        <f>SUMIFS(Produção!$X$60:$X$480,Produção!$A$60:$A$480,"&lt;="&amp;EOMONTH(Produção!$A$60+360,0),Produção!$B$60:$B$480,Produção!$B36)</f>
        <v>0</v>
      </c>
      <c r="Y94" s="110">
        <f>SUMIFS(Produção!$Y$60:$Y$480,Produção!$A$60:$A$480,"&lt;="&amp;EOMONTH(Produção!$A$60+360,0),Produção!$B$60:$B$480,Produção!$B36)</f>
        <v>0</v>
      </c>
      <c r="Z94" s="110">
        <f>SUMIFS(Produção!$Z$60:$Z$480,Produção!$A$60:$A$480,"&lt;="&amp;EOMONTH(Produção!$A$60+360,0),Produção!$B$60:$B$480,Produção!$B36)</f>
        <v>0</v>
      </c>
      <c r="AA94" s="110">
        <f>SUMIFS(Produção!$AA$60:$AA$480,Produção!$A$60:$A$480,"&lt;="&amp;EOMONTH(Produção!$A$60+360,0),Produção!$B$60:$B$480,Produção!$B36)</f>
        <v>0</v>
      </c>
      <c r="AB94" s="110">
        <f>SUMIFS(Produção!$AB$60:$AB$480,Produção!$A$60:$A$480,"&lt;="&amp;EOMONTH(Produção!$A$60+360,0),Produção!$B$60:$B$480,Produção!$B36)</f>
        <v>0</v>
      </c>
      <c r="AC94" s="110">
        <f>SUMIFS(Produção!$AC$60:$AC$480,Produção!$A$60:$A$480,"&lt;="&amp;EOMONTH(Produção!$A$60+360,0),Produção!$B$60:$B$480,Produção!$B36)</f>
        <v>0</v>
      </c>
      <c r="AD94" s="110">
        <f>SUMIFS(Produção!$AD$60:$AD$480,Produção!$A$60:$A$480,"&lt;="&amp;EOMONTH(Produção!$A$60+360,0),Produção!$B$60:$B$480,Produção!$B36)</f>
        <v>0</v>
      </c>
      <c r="AE94" s="110">
        <f>SUMIFS(Produção!$AE$60:$AE$480,Produção!$A$60:$A$480,"&lt;="&amp;EOMONTH(Produção!$A$60+360,0),Produção!$B$60:$B$480,Produção!$B36)</f>
        <v>0</v>
      </c>
      <c r="AF94" s="110">
        <f>SUMIFS(Produção!$AF$60:$AF$480,Produção!$A$60:$A$480,"&lt;="&amp;EOMONTH(Produção!$A$60+360,0),Produção!$B$60:$B$480,Produção!$B36)</f>
        <v>0</v>
      </c>
      <c r="AG94" s="110">
        <f>SUMIFS(Produção!$AG$60:$AG$480,Produção!$A$60:$A$480,"&lt;="&amp;EOMONTH(Produção!$A$60+360,0),Produção!$B$60:$B$480,Produção!$B36)</f>
        <v>0</v>
      </c>
      <c r="AH94" s="110">
        <f>SUMIFS(Produção!$AH$60:$AH$480,Produção!$A$60:$A$480,"&lt;="&amp;EOMONTH(Produção!$A$60+360,0),Produção!$B$60:$B$480,Produção!$B36)</f>
        <v>0</v>
      </c>
    </row>
    <row r="95" spans="1:34" outlineLevel="1" x14ac:dyDescent="0.15">
      <c r="A95" s="76">
        <v>35</v>
      </c>
      <c r="B95" s="81"/>
      <c r="C95" s="94" t="str">
        <f>IFERROR(AVERAGEIFS(Produção!$C$60:$C$480,Produção!$A$60:$A$480,"&lt;="&amp;EOMONTH(Produção!$A$60+360,0),Produção!$B$60:$B$480,Produção!$B37),"")</f>
        <v/>
      </c>
      <c r="D95" s="110">
        <f>SUMIFS(Produção!$D$60:$D$480,Produção!$A$60:$A$480,"&lt;="&amp;EOMONTH(Produção!$A$60+360,0),Produção!$B$60:$B$480,Produção!$B37)</f>
        <v>0</v>
      </c>
      <c r="E95" s="110">
        <f>SUMIFS(Produção!$E$60:$E$480,Produção!$A$60:$A$480,"&lt;="&amp;EOMONTH(Produção!$A$60+360,0),Produção!$B$60:$B$480,Produção!$B37)</f>
        <v>0</v>
      </c>
      <c r="F95" s="110">
        <f>SUMIFS(Produção!$F$60:$F$480,Produção!$A$60:$A$480,"&lt;="&amp;EOMONTH(Produção!$A$60+360,0),Produção!$B$60:$B$480,Produção!$B37)</f>
        <v>0</v>
      </c>
      <c r="G95" s="110">
        <f>SUMIFS(Produção!$G$60:$G$480,Produção!$A$60:$A$480,"&lt;="&amp;EOMONTH(Produção!$A$60+360,0),Produção!$B$60:$B$480,Produção!$B37)</f>
        <v>0</v>
      </c>
      <c r="H95" s="110">
        <f>SUMIFS(Produção!$H$60:$H$480,Produção!$A$60:$A$480,"&lt;="&amp;EOMONTH(Produção!$A$60+360,0),Produção!$B$60:$B$480,Produção!$B37)</f>
        <v>0</v>
      </c>
      <c r="I95" s="110">
        <f>SUMIFS(Produção!$I$60:$I$480,Produção!$A$60:$A$480,"&lt;="&amp;EOMONTH(Produção!$A$60+360,0),Produção!$B$60:$B$480,Produção!$B37)</f>
        <v>0</v>
      </c>
      <c r="J95" s="110">
        <f>SUMIFS(Produção!$J$60:$J$480,Produção!$A$60:$A$480,"&lt;="&amp;EOMONTH(Produção!$A$60+360,0),Produção!$B$60:$B$480,Produção!$B37)</f>
        <v>0</v>
      </c>
      <c r="K95" s="110">
        <f>SUMIFS(Produção!$K$60:$K$480,Produção!$A$60:$A$480,"&lt;="&amp;EOMONTH(Produção!$A$60+360,0),Produção!$B$60:$B$480,Produção!$B37)</f>
        <v>0</v>
      </c>
      <c r="L95" s="110">
        <f>SUMIFS(Produção!$L$60:$L$480,Produção!$A$60:$A$480,"&lt;="&amp;EOMONTH(Produção!$A$60+360,0),Produção!$B$60:$B$480,Produção!$B37)</f>
        <v>0</v>
      </c>
      <c r="M95" s="110">
        <f>SUMIFS(Produção!$M$60:$M$480,Produção!$A$60:$A$480,"&lt;="&amp;EOMONTH(Produção!$A$60+360,0),Produção!$B$60:$B$480,Produção!$B37)</f>
        <v>0</v>
      </c>
      <c r="N95" s="110">
        <f>SUMIFS(Produção!$N$60:$N$480,Produção!$A$60:$A$480,"&lt;="&amp;EOMONTH(Produção!$A$60+360,0),Produção!$B$60:$B$480,Produção!$B37)</f>
        <v>0</v>
      </c>
      <c r="O95" s="110">
        <f>SUMIFS(Produção!$O$60:$O$480,Produção!$A$60:$A$480,"&lt;="&amp;EOMONTH(Produção!$A$60+360,0),Produção!$B$60:$B$480,Produção!$B37)</f>
        <v>0</v>
      </c>
      <c r="P95" s="110">
        <f>SUMIFS(Produção!$P$60:$P$480,Produção!$A$60:$A$480,"&lt;="&amp;EOMONTH(Produção!$A$60+360,0),Produção!$B$60:$B$480,Produção!$B37)</f>
        <v>0</v>
      </c>
      <c r="Q95" s="110">
        <f>SUMIFS(Produção!$Q$60:$Q$480,Produção!$A$60:$A$480,"&lt;="&amp;EOMONTH(Produção!$A$60+360,0),Produção!$B$60:$B$480,Produção!$B37)</f>
        <v>0</v>
      </c>
      <c r="R95" s="110">
        <f>SUMIFS(Produção!$R$60:$R$480,Produção!$A$60:$A$480,"&lt;="&amp;EOMONTH(Produção!$A$60+360,0),Produção!$B$60:$B$480,Produção!$B37)</f>
        <v>0</v>
      </c>
      <c r="S95" s="110">
        <f>SUMIFS(Produção!$S$60:$S$480,Produção!$A$60:$A$480,"&lt;="&amp;EOMONTH(Produção!$A$60+360,0),Produção!$B$60:$B$480,Produção!$B37)</f>
        <v>0</v>
      </c>
      <c r="T95" s="110">
        <f>SUMIFS(Produção!$T$60:$T$480,Produção!$A$60:$A$480,"&lt;="&amp;EOMONTH(Produção!$A$60+360,0),Produção!$B$60:$B$480,Produção!$B37)</f>
        <v>0</v>
      </c>
      <c r="U95" s="110">
        <f>SUMIFS(Produção!$U$60:$U$480,Produção!$A$60:$A$480,"&lt;="&amp;EOMONTH(Produção!$A$60+360,0),Produção!$B$60:$B$480,Produção!$B37)</f>
        <v>0</v>
      </c>
      <c r="V95" s="110">
        <f>SUMIFS(Produção!$V$60:$V$480,Produção!$A$60:$A$480,"&lt;="&amp;EOMONTH(Produção!$A$60+360,0),Produção!$B$60:$B$480,Produção!$B37)</f>
        <v>0</v>
      </c>
      <c r="W95" s="110">
        <f>SUMIFS(Produção!$W$60:$W$480,Produção!$A$60:$A$480,"&lt;="&amp;EOMONTH(Produção!$A$60+360,0),Produção!$B$60:$B$480,Produção!$B37)</f>
        <v>0</v>
      </c>
      <c r="X95" s="110">
        <f>SUMIFS(Produção!$X$60:$X$480,Produção!$A$60:$A$480,"&lt;="&amp;EOMONTH(Produção!$A$60+360,0),Produção!$B$60:$B$480,Produção!$B37)</f>
        <v>0</v>
      </c>
      <c r="Y95" s="110">
        <f>SUMIFS(Produção!$Y$60:$Y$480,Produção!$A$60:$A$480,"&lt;="&amp;EOMONTH(Produção!$A$60+360,0),Produção!$B$60:$B$480,Produção!$B37)</f>
        <v>0</v>
      </c>
      <c r="Z95" s="110">
        <f>SUMIFS(Produção!$Z$60:$Z$480,Produção!$A$60:$A$480,"&lt;="&amp;EOMONTH(Produção!$A$60+360,0),Produção!$B$60:$B$480,Produção!$B37)</f>
        <v>0</v>
      </c>
      <c r="AA95" s="110">
        <f>SUMIFS(Produção!$AA$60:$AA$480,Produção!$A$60:$A$480,"&lt;="&amp;EOMONTH(Produção!$A$60+360,0),Produção!$B$60:$B$480,Produção!$B37)</f>
        <v>0</v>
      </c>
      <c r="AB95" s="110">
        <f>SUMIFS(Produção!$AB$60:$AB$480,Produção!$A$60:$A$480,"&lt;="&amp;EOMONTH(Produção!$A$60+360,0),Produção!$B$60:$B$480,Produção!$B37)</f>
        <v>0</v>
      </c>
      <c r="AC95" s="110">
        <f>SUMIFS(Produção!$AC$60:$AC$480,Produção!$A$60:$A$480,"&lt;="&amp;EOMONTH(Produção!$A$60+360,0),Produção!$B$60:$B$480,Produção!$B37)</f>
        <v>0</v>
      </c>
      <c r="AD95" s="110">
        <f>SUMIFS(Produção!$AD$60:$AD$480,Produção!$A$60:$A$480,"&lt;="&amp;EOMONTH(Produção!$A$60+360,0),Produção!$B$60:$B$480,Produção!$B37)</f>
        <v>0</v>
      </c>
      <c r="AE95" s="110">
        <f>SUMIFS(Produção!$AE$60:$AE$480,Produção!$A$60:$A$480,"&lt;="&amp;EOMONTH(Produção!$A$60+360,0),Produção!$B$60:$B$480,Produção!$B37)</f>
        <v>0</v>
      </c>
      <c r="AF95" s="110">
        <f>SUMIFS(Produção!$AF$60:$AF$480,Produção!$A$60:$A$480,"&lt;="&amp;EOMONTH(Produção!$A$60+360,0),Produção!$B$60:$B$480,Produção!$B37)</f>
        <v>0</v>
      </c>
      <c r="AG95" s="110">
        <f>SUMIFS(Produção!$AG$60:$AG$480,Produção!$A$60:$A$480,"&lt;="&amp;EOMONTH(Produção!$A$60+360,0),Produção!$B$60:$B$480,Produção!$B37)</f>
        <v>0</v>
      </c>
      <c r="AH95" s="110">
        <f>SUMIFS(Produção!$AH$60:$AH$480,Produção!$A$60:$A$480,"&lt;="&amp;EOMONTH(Produção!$A$60+360,0),Produção!$B$60:$B$480,Produção!$B37)</f>
        <v>0</v>
      </c>
    </row>
    <row r="96" spans="1:34" outlineLevel="1" x14ac:dyDescent="0.15">
      <c r="A96" s="76">
        <v>36</v>
      </c>
      <c r="B96" s="81"/>
      <c r="C96" s="94" t="str">
        <f>IFERROR(AVERAGEIFS(Produção!$C$60:$C$480,Produção!$A$60:$A$480,"&lt;="&amp;EOMONTH(Produção!$A$60+360,0),Produção!$B$60:$B$480,Produção!$B38),"")</f>
        <v/>
      </c>
      <c r="D96" s="110">
        <f>SUMIFS(Produção!$D$60:$D$480,Produção!$A$60:$A$480,"&lt;="&amp;EOMONTH(Produção!$A$60+360,0),Produção!$B$60:$B$480,Produção!$B38)</f>
        <v>0</v>
      </c>
      <c r="E96" s="110">
        <f>SUMIFS(Produção!$E$60:$E$480,Produção!$A$60:$A$480,"&lt;="&amp;EOMONTH(Produção!$A$60+360,0),Produção!$B$60:$B$480,Produção!$B38)</f>
        <v>0</v>
      </c>
      <c r="F96" s="110">
        <f>SUMIFS(Produção!$F$60:$F$480,Produção!$A$60:$A$480,"&lt;="&amp;EOMONTH(Produção!$A$60+360,0),Produção!$B$60:$B$480,Produção!$B38)</f>
        <v>0</v>
      </c>
      <c r="G96" s="110">
        <f>SUMIFS(Produção!$G$60:$G$480,Produção!$A$60:$A$480,"&lt;="&amp;EOMONTH(Produção!$A$60+360,0),Produção!$B$60:$B$480,Produção!$B38)</f>
        <v>0</v>
      </c>
      <c r="H96" s="110">
        <f>SUMIFS(Produção!$H$60:$H$480,Produção!$A$60:$A$480,"&lt;="&amp;EOMONTH(Produção!$A$60+360,0),Produção!$B$60:$B$480,Produção!$B38)</f>
        <v>0</v>
      </c>
      <c r="I96" s="110">
        <f>SUMIFS(Produção!$I$60:$I$480,Produção!$A$60:$A$480,"&lt;="&amp;EOMONTH(Produção!$A$60+360,0),Produção!$B$60:$B$480,Produção!$B38)</f>
        <v>0</v>
      </c>
      <c r="J96" s="110">
        <f>SUMIFS(Produção!$J$60:$J$480,Produção!$A$60:$A$480,"&lt;="&amp;EOMONTH(Produção!$A$60+360,0),Produção!$B$60:$B$480,Produção!$B38)</f>
        <v>0</v>
      </c>
      <c r="K96" s="110">
        <f>SUMIFS(Produção!$K$60:$K$480,Produção!$A$60:$A$480,"&lt;="&amp;EOMONTH(Produção!$A$60+360,0),Produção!$B$60:$B$480,Produção!$B38)</f>
        <v>0</v>
      </c>
      <c r="L96" s="110">
        <f>SUMIFS(Produção!$L$60:$L$480,Produção!$A$60:$A$480,"&lt;="&amp;EOMONTH(Produção!$A$60+360,0),Produção!$B$60:$B$480,Produção!$B38)</f>
        <v>0</v>
      </c>
      <c r="M96" s="110">
        <f>SUMIFS(Produção!$M$60:$M$480,Produção!$A$60:$A$480,"&lt;="&amp;EOMONTH(Produção!$A$60+360,0),Produção!$B$60:$B$480,Produção!$B38)</f>
        <v>0</v>
      </c>
      <c r="N96" s="110">
        <f>SUMIFS(Produção!$N$60:$N$480,Produção!$A$60:$A$480,"&lt;="&amp;EOMONTH(Produção!$A$60+360,0),Produção!$B$60:$B$480,Produção!$B38)</f>
        <v>0</v>
      </c>
      <c r="O96" s="110">
        <f>SUMIFS(Produção!$O$60:$O$480,Produção!$A$60:$A$480,"&lt;="&amp;EOMONTH(Produção!$A$60+360,0),Produção!$B$60:$B$480,Produção!$B38)</f>
        <v>0</v>
      </c>
      <c r="P96" s="110">
        <f>SUMIFS(Produção!$P$60:$P$480,Produção!$A$60:$A$480,"&lt;="&amp;EOMONTH(Produção!$A$60+360,0),Produção!$B$60:$B$480,Produção!$B38)</f>
        <v>0</v>
      </c>
      <c r="Q96" s="110">
        <f>SUMIFS(Produção!$Q$60:$Q$480,Produção!$A$60:$A$480,"&lt;="&amp;EOMONTH(Produção!$A$60+360,0),Produção!$B$60:$B$480,Produção!$B38)</f>
        <v>0</v>
      </c>
      <c r="R96" s="110">
        <f>SUMIFS(Produção!$R$60:$R$480,Produção!$A$60:$A$480,"&lt;="&amp;EOMONTH(Produção!$A$60+360,0),Produção!$B$60:$B$480,Produção!$B38)</f>
        <v>0</v>
      </c>
      <c r="S96" s="110">
        <f>SUMIFS(Produção!$S$60:$S$480,Produção!$A$60:$A$480,"&lt;="&amp;EOMONTH(Produção!$A$60+360,0),Produção!$B$60:$B$480,Produção!$B38)</f>
        <v>0</v>
      </c>
      <c r="T96" s="110">
        <f>SUMIFS(Produção!$T$60:$T$480,Produção!$A$60:$A$480,"&lt;="&amp;EOMONTH(Produção!$A$60+360,0),Produção!$B$60:$B$480,Produção!$B38)</f>
        <v>0</v>
      </c>
      <c r="U96" s="110">
        <f>SUMIFS(Produção!$U$60:$U$480,Produção!$A$60:$A$480,"&lt;="&amp;EOMONTH(Produção!$A$60+360,0),Produção!$B$60:$B$480,Produção!$B38)</f>
        <v>0</v>
      </c>
      <c r="V96" s="110">
        <f>SUMIFS(Produção!$V$60:$V$480,Produção!$A$60:$A$480,"&lt;="&amp;EOMONTH(Produção!$A$60+360,0),Produção!$B$60:$B$480,Produção!$B38)</f>
        <v>0</v>
      </c>
      <c r="W96" s="110">
        <f>SUMIFS(Produção!$W$60:$W$480,Produção!$A$60:$A$480,"&lt;="&amp;EOMONTH(Produção!$A$60+360,0),Produção!$B$60:$B$480,Produção!$B38)</f>
        <v>0</v>
      </c>
      <c r="X96" s="110">
        <f>SUMIFS(Produção!$X$60:$X$480,Produção!$A$60:$A$480,"&lt;="&amp;EOMONTH(Produção!$A$60+360,0),Produção!$B$60:$B$480,Produção!$B38)</f>
        <v>0</v>
      </c>
      <c r="Y96" s="110">
        <f>SUMIFS(Produção!$Y$60:$Y$480,Produção!$A$60:$A$480,"&lt;="&amp;EOMONTH(Produção!$A$60+360,0),Produção!$B$60:$B$480,Produção!$B38)</f>
        <v>0</v>
      </c>
      <c r="Z96" s="110">
        <f>SUMIFS(Produção!$Z$60:$Z$480,Produção!$A$60:$A$480,"&lt;="&amp;EOMONTH(Produção!$A$60+360,0),Produção!$B$60:$B$480,Produção!$B38)</f>
        <v>0</v>
      </c>
      <c r="AA96" s="110">
        <f>SUMIFS(Produção!$AA$60:$AA$480,Produção!$A$60:$A$480,"&lt;="&amp;EOMONTH(Produção!$A$60+360,0),Produção!$B$60:$B$480,Produção!$B38)</f>
        <v>0</v>
      </c>
      <c r="AB96" s="110">
        <f>SUMIFS(Produção!$AB$60:$AB$480,Produção!$A$60:$A$480,"&lt;="&amp;EOMONTH(Produção!$A$60+360,0),Produção!$B$60:$B$480,Produção!$B38)</f>
        <v>0</v>
      </c>
      <c r="AC96" s="110">
        <f>SUMIFS(Produção!$AC$60:$AC$480,Produção!$A$60:$A$480,"&lt;="&amp;EOMONTH(Produção!$A$60+360,0),Produção!$B$60:$B$480,Produção!$B38)</f>
        <v>0</v>
      </c>
      <c r="AD96" s="110">
        <f>SUMIFS(Produção!$AD$60:$AD$480,Produção!$A$60:$A$480,"&lt;="&amp;EOMONTH(Produção!$A$60+360,0),Produção!$B$60:$B$480,Produção!$B38)</f>
        <v>0</v>
      </c>
      <c r="AE96" s="110">
        <f>SUMIFS(Produção!$AE$60:$AE$480,Produção!$A$60:$A$480,"&lt;="&amp;EOMONTH(Produção!$A$60+360,0),Produção!$B$60:$B$480,Produção!$B38)</f>
        <v>0</v>
      </c>
      <c r="AF96" s="110">
        <f>SUMIFS(Produção!$AF$60:$AF$480,Produção!$A$60:$A$480,"&lt;="&amp;EOMONTH(Produção!$A$60+360,0),Produção!$B$60:$B$480,Produção!$B38)</f>
        <v>0</v>
      </c>
      <c r="AG96" s="110">
        <f>SUMIFS(Produção!$AG$60:$AG$480,Produção!$A$60:$A$480,"&lt;="&amp;EOMONTH(Produção!$A$60+360,0),Produção!$B$60:$B$480,Produção!$B38)</f>
        <v>0</v>
      </c>
      <c r="AH96" s="110">
        <f>SUMIFS(Produção!$AH$60:$AH$480,Produção!$A$60:$A$480,"&lt;="&amp;EOMONTH(Produção!$A$60+360,0),Produção!$B$60:$B$480,Produção!$B38)</f>
        <v>0</v>
      </c>
    </row>
    <row r="97" spans="1:34" outlineLevel="1" x14ac:dyDescent="0.15">
      <c r="A97" s="76">
        <v>37</v>
      </c>
      <c r="B97" s="81"/>
      <c r="C97" s="94" t="str">
        <f>IFERROR(AVERAGEIFS(Produção!$C$60:$C$480,Produção!$A$60:$A$480,"&lt;="&amp;EOMONTH(Produção!$A$60+360,0),Produção!$B$60:$B$480,Produção!$B39),"")</f>
        <v/>
      </c>
      <c r="D97" s="110">
        <f>SUMIFS(Produção!$D$60:$D$480,Produção!$A$60:$A$480,"&lt;="&amp;EOMONTH(Produção!$A$60+360,0),Produção!$B$60:$B$480,Produção!$B39)</f>
        <v>0</v>
      </c>
      <c r="E97" s="110">
        <f>SUMIFS(Produção!$E$60:$E$480,Produção!$A$60:$A$480,"&lt;="&amp;EOMONTH(Produção!$A$60+360,0),Produção!$B$60:$B$480,Produção!$B39)</f>
        <v>0</v>
      </c>
      <c r="F97" s="110">
        <f>SUMIFS(Produção!$F$60:$F$480,Produção!$A$60:$A$480,"&lt;="&amp;EOMONTH(Produção!$A$60+360,0),Produção!$B$60:$B$480,Produção!$B39)</f>
        <v>0</v>
      </c>
      <c r="G97" s="110">
        <f>SUMIFS(Produção!$G$60:$G$480,Produção!$A$60:$A$480,"&lt;="&amp;EOMONTH(Produção!$A$60+360,0),Produção!$B$60:$B$480,Produção!$B39)</f>
        <v>0</v>
      </c>
      <c r="H97" s="110">
        <f>SUMIFS(Produção!$H$60:$H$480,Produção!$A$60:$A$480,"&lt;="&amp;EOMONTH(Produção!$A$60+360,0),Produção!$B$60:$B$480,Produção!$B39)</f>
        <v>0</v>
      </c>
      <c r="I97" s="110">
        <f>SUMIFS(Produção!$I$60:$I$480,Produção!$A$60:$A$480,"&lt;="&amp;EOMONTH(Produção!$A$60+360,0),Produção!$B$60:$B$480,Produção!$B39)</f>
        <v>0</v>
      </c>
      <c r="J97" s="110">
        <f>SUMIFS(Produção!$J$60:$J$480,Produção!$A$60:$A$480,"&lt;="&amp;EOMONTH(Produção!$A$60+360,0),Produção!$B$60:$B$480,Produção!$B39)</f>
        <v>0</v>
      </c>
      <c r="K97" s="110">
        <f>SUMIFS(Produção!$K$60:$K$480,Produção!$A$60:$A$480,"&lt;="&amp;EOMONTH(Produção!$A$60+360,0),Produção!$B$60:$B$480,Produção!$B39)</f>
        <v>0</v>
      </c>
      <c r="L97" s="110">
        <f>SUMIFS(Produção!$L$60:$L$480,Produção!$A$60:$A$480,"&lt;="&amp;EOMONTH(Produção!$A$60+360,0),Produção!$B$60:$B$480,Produção!$B39)</f>
        <v>0</v>
      </c>
      <c r="M97" s="110">
        <f>SUMIFS(Produção!$M$60:$M$480,Produção!$A$60:$A$480,"&lt;="&amp;EOMONTH(Produção!$A$60+360,0),Produção!$B$60:$B$480,Produção!$B39)</f>
        <v>0</v>
      </c>
      <c r="N97" s="110">
        <f>SUMIFS(Produção!$N$60:$N$480,Produção!$A$60:$A$480,"&lt;="&amp;EOMONTH(Produção!$A$60+360,0),Produção!$B$60:$B$480,Produção!$B39)</f>
        <v>0</v>
      </c>
      <c r="O97" s="110">
        <f>SUMIFS(Produção!$O$60:$O$480,Produção!$A$60:$A$480,"&lt;="&amp;EOMONTH(Produção!$A$60+360,0),Produção!$B$60:$B$480,Produção!$B39)</f>
        <v>0</v>
      </c>
      <c r="P97" s="110">
        <f>SUMIFS(Produção!$P$60:$P$480,Produção!$A$60:$A$480,"&lt;="&amp;EOMONTH(Produção!$A$60+360,0),Produção!$B$60:$B$480,Produção!$B39)</f>
        <v>0</v>
      </c>
      <c r="Q97" s="110">
        <f>SUMIFS(Produção!$Q$60:$Q$480,Produção!$A$60:$A$480,"&lt;="&amp;EOMONTH(Produção!$A$60+360,0),Produção!$B$60:$B$480,Produção!$B39)</f>
        <v>0</v>
      </c>
      <c r="R97" s="110">
        <f>SUMIFS(Produção!$R$60:$R$480,Produção!$A$60:$A$480,"&lt;="&amp;EOMONTH(Produção!$A$60+360,0),Produção!$B$60:$B$480,Produção!$B39)</f>
        <v>0</v>
      </c>
      <c r="S97" s="110">
        <f>SUMIFS(Produção!$S$60:$S$480,Produção!$A$60:$A$480,"&lt;="&amp;EOMONTH(Produção!$A$60+360,0),Produção!$B$60:$B$480,Produção!$B39)</f>
        <v>0</v>
      </c>
      <c r="T97" s="110">
        <f>SUMIFS(Produção!$T$60:$T$480,Produção!$A$60:$A$480,"&lt;="&amp;EOMONTH(Produção!$A$60+360,0),Produção!$B$60:$B$480,Produção!$B39)</f>
        <v>0</v>
      </c>
      <c r="U97" s="110">
        <f>SUMIFS(Produção!$U$60:$U$480,Produção!$A$60:$A$480,"&lt;="&amp;EOMONTH(Produção!$A$60+360,0),Produção!$B$60:$B$480,Produção!$B39)</f>
        <v>0</v>
      </c>
      <c r="V97" s="110">
        <f>SUMIFS(Produção!$V$60:$V$480,Produção!$A$60:$A$480,"&lt;="&amp;EOMONTH(Produção!$A$60+360,0),Produção!$B$60:$B$480,Produção!$B39)</f>
        <v>0</v>
      </c>
      <c r="W97" s="110">
        <f>SUMIFS(Produção!$W$60:$W$480,Produção!$A$60:$A$480,"&lt;="&amp;EOMONTH(Produção!$A$60+360,0),Produção!$B$60:$B$480,Produção!$B39)</f>
        <v>0</v>
      </c>
      <c r="X97" s="110">
        <f>SUMIFS(Produção!$X$60:$X$480,Produção!$A$60:$A$480,"&lt;="&amp;EOMONTH(Produção!$A$60+360,0),Produção!$B$60:$B$480,Produção!$B39)</f>
        <v>0</v>
      </c>
      <c r="Y97" s="110">
        <f>SUMIFS(Produção!$Y$60:$Y$480,Produção!$A$60:$A$480,"&lt;="&amp;EOMONTH(Produção!$A$60+360,0),Produção!$B$60:$B$480,Produção!$B39)</f>
        <v>0</v>
      </c>
      <c r="Z97" s="110">
        <f>SUMIFS(Produção!$Z$60:$Z$480,Produção!$A$60:$A$480,"&lt;="&amp;EOMONTH(Produção!$A$60+360,0),Produção!$B$60:$B$480,Produção!$B39)</f>
        <v>0</v>
      </c>
      <c r="AA97" s="110">
        <f>SUMIFS(Produção!$AA$60:$AA$480,Produção!$A$60:$A$480,"&lt;="&amp;EOMONTH(Produção!$A$60+360,0),Produção!$B$60:$B$480,Produção!$B39)</f>
        <v>0</v>
      </c>
      <c r="AB97" s="110">
        <f>SUMIFS(Produção!$AB$60:$AB$480,Produção!$A$60:$A$480,"&lt;="&amp;EOMONTH(Produção!$A$60+360,0),Produção!$B$60:$B$480,Produção!$B39)</f>
        <v>0</v>
      </c>
      <c r="AC97" s="110">
        <f>SUMIFS(Produção!$AC$60:$AC$480,Produção!$A$60:$A$480,"&lt;="&amp;EOMONTH(Produção!$A$60+360,0),Produção!$B$60:$B$480,Produção!$B39)</f>
        <v>0</v>
      </c>
      <c r="AD97" s="110">
        <f>SUMIFS(Produção!$AD$60:$AD$480,Produção!$A$60:$A$480,"&lt;="&amp;EOMONTH(Produção!$A$60+360,0),Produção!$B$60:$B$480,Produção!$B39)</f>
        <v>0</v>
      </c>
      <c r="AE97" s="110">
        <f>SUMIFS(Produção!$AE$60:$AE$480,Produção!$A$60:$A$480,"&lt;="&amp;EOMONTH(Produção!$A$60+360,0),Produção!$B$60:$B$480,Produção!$B39)</f>
        <v>0</v>
      </c>
      <c r="AF97" s="110">
        <f>SUMIFS(Produção!$AF$60:$AF$480,Produção!$A$60:$A$480,"&lt;="&amp;EOMONTH(Produção!$A$60+360,0),Produção!$B$60:$B$480,Produção!$B39)</f>
        <v>0</v>
      </c>
      <c r="AG97" s="110">
        <f>SUMIFS(Produção!$AG$60:$AG$480,Produção!$A$60:$A$480,"&lt;="&amp;EOMONTH(Produção!$A$60+360,0),Produção!$B$60:$B$480,Produção!$B39)</f>
        <v>0</v>
      </c>
      <c r="AH97" s="110">
        <f>SUMIFS(Produção!$AH$60:$AH$480,Produção!$A$60:$A$480,"&lt;="&amp;EOMONTH(Produção!$A$60+360,0),Produção!$B$60:$B$480,Produção!$B39)</f>
        <v>0</v>
      </c>
    </row>
    <row r="98" spans="1:34" outlineLevel="1" x14ac:dyDescent="0.15">
      <c r="A98" s="76">
        <v>38</v>
      </c>
      <c r="B98" s="81"/>
      <c r="C98" s="94" t="str">
        <f>IFERROR(AVERAGEIFS(Produção!$C$60:$C$480,Produção!$A$60:$A$480,"&lt;="&amp;EOMONTH(Produção!$A$60+360,0),Produção!$B$60:$B$480,Produção!$B40),"")</f>
        <v/>
      </c>
      <c r="D98" s="110">
        <f>SUMIFS(Produção!$D$60:$D$480,Produção!$A$60:$A$480,"&lt;="&amp;EOMONTH(Produção!$A$60+360,0),Produção!$B$60:$B$480,Produção!$B40)</f>
        <v>0</v>
      </c>
      <c r="E98" s="110">
        <f>SUMIFS(Produção!$E$60:$E$480,Produção!$A$60:$A$480,"&lt;="&amp;EOMONTH(Produção!$A$60+360,0),Produção!$B$60:$B$480,Produção!$B40)</f>
        <v>0</v>
      </c>
      <c r="F98" s="110">
        <f>SUMIFS(Produção!$F$60:$F$480,Produção!$A$60:$A$480,"&lt;="&amp;EOMONTH(Produção!$A$60+360,0),Produção!$B$60:$B$480,Produção!$B40)</f>
        <v>0</v>
      </c>
      <c r="G98" s="110">
        <f>SUMIFS(Produção!$G$60:$G$480,Produção!$A$60:$A$480,"&lt;="&amp;EOMONTH(Produção!$A$60+360,0),Produção!$B$60:$B$480,Produção!$B40)</f>
        <v>0</v>
      </c>
      <c r="H98" s="110">
        <f>SUMIFS(Produção!$H$60:$H$480,Produção!$A$60:$A$480,"&lt;="&amp;EOMONTH(Produção!$A$60+360,0),Produção!$B$60:$B$480,Produção!$B40)</f>
        <v>0</v>
      </c>
      <c r="I98" s="110">
        <f>SUMIFS(Produção!$I$60:$I$480,Produção!$A$60:$A$480,"&lt;="&amp;EOMONTH(Produção!$A$60+360,0),Produção!$B$60:$B$480,Produção!$B40)</f>
        <v>0</v>
      </c>
      <c r="J98" s="110">
        <f>SUMIFS(Produção!$J$60:$J$480,Produção!$A$60:$A$480,"&lt;="&amp;EOMONTH(Produção!$A$60+360,0),Produção!$B$60:$B$480,Produção!$B40)</f>
        <v>0</v>
      </c>
      <c r="K98" s="110">
        <f>SUMIFS(Produção!$K$60:$K$480,Produção!$A$60:$A$480,"&lt;="&amp;EOMONTH(Produção!$A$60+360,0),Produção!$B$60:$B$480,Produção!$B40)</f>
        <v>0</v>
      </c>
      <c r="L98" s="110">
        <f>SUMIFS(Produção!$L$60:$L$480,Produção!$A$60:$A$480,"&lt;="&amp;EOMONTH(Produção!$A$60+360,0),Produção!$B$60:$B$480,Produção!$B40)</f>
        <v>0</v>
      </c>
      <c r="M98" s="110">
        <f>SUMIFS(Produção!$M$60:$M$480,Produção!$A$60:$A$480,"&lt;="&amp;EOMONTH(Produção!$A$60+360,0),Produção!$B$60:$B$480,Produção!$B40)</f>
        <v>0</v>
      </c>
      <c r="N98" s="110">
        <f>SUMIFS(Produção!$N$60:$N$480,Produção!$A$60:$A$480,"&lt;="&amp;EOMONTH(Produção!$A$60+360,0),Produção!$B$60:$B$480,Produção!$B40)</f>
        <v>0</v>
      </c>
      <c r="O98" s="110">
        <f>SUMIFS(Produção!$O$60:$O$480,Produção!$A$60:$A$480,"&lt;="&amp;EOMONTH(Produção!$A$60+360,0),Produção!$B$60:$B$480,Produção!$B40)</f>
        <v>0</v>
      </c>
      <c r="P98" s="110">
        <f>SUMIFS(Produção!$P$60:$P$480,Produção!$A$60:$A$480,"&lt;="&amp;EOMONTH(Produção!$A$60+360,0),Produção!$B$60:$B$480,Produção!$B40)</f>
        <v>0</v>
      </c>
      <c r="Q98" s="110">
        <f>SUMIFS(Produção!$Q$60:$Q$480,Produção!$A$60:$A$480,"&lt;="&amp;EOMONTH(Produção!$A$60+360,0),Produção!$B$60:$B$480,Produção!$B40)</f>
        <v>0</v>
      </c>
      <c r="R98" s="110">
        <f>SUMIFS(Produção!$R$60:$R$480,Produção!$A$60:$A$480,"&lt;="&amp;EOMONTH(Produção!$A$60+360,0),Produção!$B$60:$B$480,Produção!$B40)</f>
        <v>0</v>
      </c>
      <c r="S98" s="110">
        <f>SUMIFS(Produção!$S$60:$S$480,Produção!$A$60:$A$480,"&lt;="&amp;EOMONTH(Produção!$A$60+360,0),Produção!$B$60:$B$480,Produção!$B40)</f>
        <v>0</v>
      </c>
      <c r="T98" s="110">
        <f>SUMIFS(Produção!$T$60:$T$480,Produção!$A$60:$A$480,"&lt;="&amp;EOMONTH(Produção!$A$60+360,0),Produção!$B$60:$B$480,Produção!$B40)</f>
        <v>0</v>
      </c>
      <c r="U98" s="110">
        <f>SUMIFS(Produção!$U$60:$U$480,Produção!$A$60:$A$480,"&lt;="&amp;EOMONTH(Produção!$A$60+360,0),Produção!$B$60:$B$480,Produção!$B40)</f>
        <v>0</v>
      </c>
      <c r="V98" s="110">
        <f>SUMIFS(Produção!$V$60:$V$480,Produção!$A$60:$A$480,"&lt;="&amp;EOMONTH(Produção!$A$60+360,0),Produção!$B$60:$B$480,Produção!$B40)</f>
        <v>0</v>
      </c>
      <c r="W98" s="110">
        <f>SUMIFS(Produção!$W$60:$W$480,Produção!$A$60:$A$480,"&lt;="&amp;EOMONTH(Produção!$A$60+360,0),Produção!$B$60:$B$480,Produção!$B40)</f>
        <v>0</v>
      </c>
      <c r="X98" s="110">
        <f>SUMIFS(Produção!$X$60:$X$480,Produção!$A$60:$A$480,"&lt;="&amp;EOMONTH(Produção!$A$60+360,0),Produção!$B$60:$B$480,Produção!$B40)</f>
        <v>0</v>
      </c>
      <c r="Y98" s="110">
        <f>SUMIFS(Produção!$Y$60:$Y$480,Produção!$A$60:$A$480,"&lt;="&amp;EOMONTH(Produção!$A$60+360,0),Produção!$B$60:$B$480,Produção!$B40)</f>
        <v>0</v>
      </c>
      <c r="Z98" s="110">
        <f>SUMIFS(Produção!$Z$60:$Z$480,Produção!$A$60:$A$480,"&lt;="&amp;EOMONTH(Produção!$A$60+360,0),Produção!$B$60:$B$480,Produção!$B40)</f>
        <v>0</v>
      </c>
      <c r="AA98" s="110">
        <f>SUMIFS(Produção!$AA$60:$AA$480,Produção!$A$60:$A$480,"&lt;="&amp;EOMONTH(Produção!$A$60+360,0),Produção!$B$60:$B$480,Produção!$B40)</f>
        <v>0</v>
      </c>
      <c r="AB98" s="110">
        <f>SUMIFS(Produção!$AB$60:$AB$480,Produção!$A$60:$A$480,"&lt;="&amp;EOMONTH(Produção!$A$60+360,0),Produção!$B$60:$B$480,Produção!$B40)</f>
        <v>0</v>
      </c>
      <c r="AC98" s="110">
        <f>SUMIFS(Produção!$AC$60:$AC$480,Produção!$A$60:$A$480,"&lt;="&amp;EOMONTH(Produção!$A$60+360,0),Produção!$B$60:$B$480,Produção!$B40)</f>
        <v>0</v>
      </c>
      <c r="AD98" s="110">
        <f>SUMIFS(Produção!$AD$60:$AD$480,Produção!$A$60:$A$480,"&lt;="&amp;EOMONTH(Produção!$A$60+360,0),Produção!$B$60:$B$480,Produção!$B40)</f>
        <v>0</v>
      </c>
      <c r="AE98" s="110">
        <f>SUMIFS(Produção!$AE$60:$AE$480,Produção!$A$60:$A$480,"&lt;="&amp;EOMONTH(Produção!$A$60+360,0),Produção!$B$60:$B$480,Produção!$B40)</f>
        <v>0</v>
      </c>
      <c r="AF98" s="110">
        <f>SUMIFS(Produção!$AF$60:$AF$480,Produção!$A$60:$A$480,"&lt;="&amp;EOMONTH(Produção!$A$60+360,0),Produção!$B$60:$B$480,Produção!$B40)</f>
        <v>0</v>
      </c>
      <c r="AG98" s="110">
        <f>SUMIFS(Produção!$AG$60:$AG$480,Produção!$A$60:$A$480,"&lt;="&amp;EOMONTH(Produção!$A$60+360,0),Produção!$B$60:$B$480,Produção!$B40)</f>
        <v>0</v>
      </c>
      <c r="AH98" s="110">
        <f>SUMIFS(Produção!$AH$60:$AH$480,Produção!$A$60:$A$480,"&lt;="&amp;EOMONTH(Produção!$A$60+360,0),Produção!$B$60:$B$480,Produção!$B40)</f>
        <v>0</v>
      </c>
    </row>
    <row r="99" spans="1:34" outlineLevel="1" x14ac:dyDescent="0.15">
      <c r="A99" s="76">
        <v>39</v>
      </c>
      <c r="B99" s="81"/>
      <c r="C99" s="94" t="str">
        <f>IFERROR(AVERAGEIFS(Produção!$C$60:$C$480,Produção!$A$60:$A$480,"&lt;="&amp;EOMONTH(Produção!$A$60+360,0),Produção!$B$60:$B$480,Produção!$B41),"")</f>
        <v/>
      </c>
      <c r="D99" s="110">
        <f>SUMIFS(Produção!$D$60:$D$480,Produção!$A$60:$A$480,"&lt;="&amp;EOMONTH(Produção!$A$60+360,0),Produção!$B$60:$B$480,Produção!$B41)</f>
        <v>0</v>
      </c>
      <c r="E99" s="110">
        <f>SUMIFS(Produção!$E$60:$E$480,Produção!$A$60:$A$480,"&lt;="&amp;EOMONTH(Produção!$A$60+360,0),Produção!$B$60:$B$480,Produção!$B41)</f>
        <v>0</v>
      </c>
      <c r="F99" s="110">
        <f>SUMIFS(Produção!$F$60:$F$480,Produção!$A$60:$A$480,"&lt;="&amp;EOMONTH(Produção!$A$60+360,0),Produção!$B$60:$B$480,Produção!$B41)</f>
        <v>0</v>
      </c>
      <c r="G99" s="110">
        <f>SUMIFS(Produção!$G$60:$G$480,Produção!$A$60:$A$480,"&lt;="&amp;EOMONTH(Produção!$A$60+360,0),Produção!$B$60:$B$480,Produção!$B41)</f>
        <v>0</v>
      </c>
      <c r="H99" s="110">
        <f>SUMIFS(Produção!$H$60:$H$480,Produção!$A$60:$A$480,"&lt;="&amp;EOMONTH(Produção!$A$60+360,0),Produção!$B$60:$B$480,Produção!$B41)</f>
        <v>0</v>
      </c>
      <c r="I99" s="110">
        <f>SUMIFS(Produção!$I$60:$I$480,Produção!$A$60:$A$480,"&lt;="&amp;EOMONTH(Produção!$A$60+360,0),Produção!$B$60:$B$480,Produção!$B41)</f>
        <v>0</v>
      </c>
      <c r="J99" s="110">
        <f>SUMIFS(Produção!$J$60:$J$480,Produção!$A$60:$A$480,"&lt;="&amp;EOMONTH(Produção!$A$60+360,0),Produção!$B$60:$B$480,Produção!$B41)</f>
        <v>0</v>
      </c>
      <c r="K99" s="110">
        <f>SUMIFS(Produção!$K$60:$K$480,Produção!$A$60:$A$480,"&lt;="&amp;EOMONTH(Produção!$A$60+360,0),Produção!$B$60:$B$480,Produção!$B41)</f>
        <v>0</v>
      </c>
      <c r="L99" s="110">
        <f>SUMIFS(Produção!$L$60:$L$480,Produção!$A$60:$A$480,"&lt;="&amp;EOMONTH(Produção!$A$60+360,0),Produção!$B$60:$B$480,Produção!$B41)</f>
        <v>0</v>
      </c>
      <c r="M99" s="110">
        <f>SUMIFS(Produção!$M$60:$M$480,Produção!$A$60:$A$480,"&lt;="&amp;EOMONTH(Produção!$A$60+360,0),Produção!$B$60:$B$480,Produção!$B41)</f>
        <v>0</v>
      </c>
      <c r="N99" s="110">
        <f>SUMIFS(Produção!$N$60:$N$480,Produção!$A$60:$A$480,"&lt;="&amp;EOMONTH(Produção!$A$60+360,0),Produção!$B$60:$B$480,Produção!$B41)</f>
        <v>0</v>
      </c>
      <c r="O99" s="110">
        <f>SUMIFS(Produção!$O$60:$O$480,Produção!$A$60:$A$480,"&lt;="&amp;EOMONTH(Produção!$A$60+360,0),Produção!$B$60:$B$480,Produção!$B41)</f>
        <v>0</v>
      </c>
      <c r="P99" s="110">
        <f>SUMIFS(Produção!$P$60:$P$480,Produção!$A$60:$A$480,"&lt;="&amp;EOMONTH(Produção!$A$60+360,0),Produção!$B$60:$B$480,Produção!$B41)</f>
        <v>0</v>
      </c>
      <c r="Q99" s="110">
        <f>SUMIFS(Produção!$Q$60:$Q$480,Produção!$A$60:$A$480,"&lt;="&amp;EOMONTH(Produção!$A$60+360,0),Produção!$B$60:$B$480,Produção!$B41)</f>
        <v>0</v>
      </c>
      <c r="R99" s="110">
        <f>SUMIFS(Produção!$R$60:$R$480,Produção!$A$60:$A$480,"&lt;="&amp;EOMONTH(Produção!$A$60+360,0),Produção!$B$60:$B$480,Produção!$B41)</f>
        <v>0</v>
      </c>
      <c r="S99" s="110">
        <f>SUMIFS(Produção!$S$60:$S$480,Produção!$A$60:$A$480,"&lt;="&amp;EOMONTH(Produção!$A$60+360,0),Produção!$B$60:$B$480,Produção!$B41)</f>
        <v>0</v>
      </c>
      <c r="T99" s="110">
        <f>SUMIFS(Produção!$T$60:$T$480,Produção!$A$60:$A$480,"&lt;="&amp;EOMONTH(Produção!$A$60+360,0),Produção!$B$60:$B$480,Produção!$B41)</f>
        <v>0</v>
      </c>
      <c r="U99" s="110">
        <f>SUMIFS(Produção!$U$60:$U$480,Produção!$A$60:$A$480,"&lt;="&amp;EOMONTH(Produção!$A$60+360,0),Produção!$B$60:$B$480,Produção!$B41)</f>
        <v>0</v>
      </c>
      <c r="V99" s="110">
        <f>SUMIFS(Produção!$V$60:$V$480,Produção!$A$60:$A$480,"&lt;="&amp;EOMONTH(Produção!$A$60+360,0),Produção!$B$60:$B$480,Produção!$B41)</f>
        <v>0</v>
      </c>
      <c r="W99" s="110">
        <f>SUMIFS(Produção!$W$60:$W$480,Produção!$A$60:$A$480,"&lt;="&amp;EOMONTH(Produção!$A$60+360,0),Produção!$B$60:$B$480,Produção!$B41)</f>
        <v>0</v>
      </c>
      <c r="X99" s="110">
        <f>SUMIFS(Produção!$X$60:$X$480,Produção!$A$60:$A$480,"&lt;="&amp;EOMONTH(Produção!$A$60+360,0),Produção!$B$60:$B$480,Produção!$B41)</f>
        <v>0</v>
      </c>
      <c r="Y99" s="110">
        <f>SUMIFS(Produção!$Y$60:$Y$480,Produção!$A$60:$A$480,"&lt;="&amp;EOMONTH(Produção!$A$60+360,0),Produção!$B$60:$B$480,Produção!$B41)</f>
        <v>0</v>
      </c>
      <c r="Z99" s="110">
        <f>SUMIFS(Produção!$Z$60:$Z$480,Produção!$A$60:$A$480,"&lt;="&amp;EOMONTH(Produção!$A$60+360,0),Produção!$B$60:$B$480,Produção!$B41)</f>
        <v>0</v>
      </c>
      <c r="AA99" s="110">
        <f>SUMIFS(Produção!$AA$60:$AA$480,Produção!$A$60:$A$480,"&lt;="&amp;EOMONTH(Produção!$A$60+360,0),Produção!$B$60:$B$480,Produção!$B41)</f>
        <v>0</v>
      </c>
      <c r="AB99" s="110">
        <f>SUMIFS(Produção!$AB$60:$AB$480,Produção!$A$60:$A$480,"&lt;="&amp;EOMONTH(Produção!$A$60+360,0),Produção!$B$60:$B$480,Produção!$B41)</f>
        <v>0</v>
      </c>
      <c r="AC99" s="110">
        <f>SUMIFS(Produção!$AC$60:$AC$480,Produção!$A$60:$A$480,"&lt;="&amp;EOMONTH(Produção!$A$60+360,0),Produção!$B$60:$B$480,Produção!$B41)</f>
        <v>0</v>
      </c>
      <c r="AD99" s="110">
        <f>SUMIFS(Produção!$AD$60:$AD$480,Produção!$A$60:$A$480,"&lt;="&amp;EOMONTH(Produção!$A$60+360,0),Produção!$B$60:$B$480,Produção!$B41)</f>
        <v>0</v>
      </c>
      <c r="AE99" s="110">
        <f>SUMIFS(Produção!$AE$60:$AE$480,Produção!$A$60:$A$480,"&lt;="&amp;EOMONTH(Produção!$A$60+360,0),Produção!$B$60:$B$480,Produção!$B41)</f>
        <v>0</v>
      </c>
      <c r="AF99" s="110">
        <f>SUMIFS(Produção!$AF$60:$AF$480,Produção!$A$60:$A$480,"&lt;="&amp;EOMONTH(Produção!$A$60+360,0),Produção!$B$60:$B$480,Produção!$B41)</f>
        <v>0</v>
      </c>
      <c r="AG99" s="110">
        <f>SUMIFS(Produção!$AG$60:$AG$480,Produção!$A$60:$A$480,"&lt;="&amp;EOMONTH(Produção!$A$60+360,0),Produção!$B$60:$B$480,Produção!$B41)</f>
        <v>0</v>
      </c>
      <c r="AH99" s="110">
        <f>SUMIFS(Produção!$AH$60:$AH$480,Produção!$A$60:$A$480,"&lt;="&amp;EOMONTH(Produção!$A$60+360,0),Produção!$B$60:$B$480,Produção!$B41)</f>
        <v>0</v>
      </c>
    </row>
    <row r="100" spans="1:34" outlineLevel="1" x14ac:dyDescent="0.15">
      <c r="A100" s="76">
        <v>40</v>
      </c>
      <c r="B100" s="81"/>
      <c r="C100" s="94" t="str">
        <f>IFERROR(AVERAGEIFS(Produção!$C$60:$C$480,Produção!$A$60:$A$480,"&lt;="&amp;EOMONTH(Produção!$A$60+360,0),Produção!$B$60:$B$480,Produção!$B42),"")</f>
        <v/>
      </c>
      <c r="D100" s="110">
        <f>SUMIFS(Produção!$D$60:$D$480,Produção!$A$60:$A$480,"&lt;="&amp;EOMONTH(Produção!$A$60+360,0),Produção!$B$60:$B$480,Produção!$B42)</f>
        <v>0</v>
      </c>
      <c r="E100" s="110">
        <f>SUMIFS(Produção!$E$60:$E$480,Produção!$A$60:$A$480,"&lt;="&amp;EOMONTH(Produção!$A$60+360,0),Produção!$B$60:$B$480,Produção!$B42)</f>
        <v>0</v>
      </c>
      <c r="F100" s="110">
        <f>SUMIFS(Produção!$F$60:$F$480,Produção!$A$60:$A$480,"&lt;="&amp;EOMONTH(Produção!$A$60+360,0),Produção!$B$60:$B$480,Produção!$B42)</f>
        <v>0</v>
      </c>
      <c r="G100" s="110">
        <f>SUMIFS(Produção!$G$60:$G$480,Produção!$A$60:$A$480,"&lt;="&amp;EOMONTH(Produção!$A$60+360,0),Produção!$B$60:$B$480,Produção!$B42)</f>
        <v>0</v>
      </c>
      <c r="H100" s="110">
        <f>SUMIFS(Produção!$H$60:$H$480,Produção!$A$60:$A$480,"&lt;="&amp;EOMONTH(Produção!$A$60+360,0),Produção!$B$60:$B$480,Produção!$B42)</f>
        <v>0</v>
      </c>
      <c r="I100" s="110">
        <f>SUMIFS(Produção!$I$60:$I$480,Produção!$A$60:$A$480,"&lt;="&amp;EOMONTH(Produção!$A$60+360,0),Produção!$B$60:$B$480,Produção!$B42)</f>
        <v>0</v>
      </c>
      <c r="J100" s="110">
        <f>SUMIFS(Produção!$J$60:$J$480,Produção!$A$60:$A$480,"&lt;="&amp;EOMONTH(Produção!$A$60+360,0),Produção!$B$60:$B$480,Produção!$B42)</f>
        <v>0</v>
      </c>
      <c r="K100" s="110">
        <f>SUMIFS(Produção!$K$60:$K$480,Produção!$A$60:$A$480,"&lt;="&amp;EOMONTH(Produção!$A$60+360,0),Produção!$B$60:$B$480,Produção!$B42)</f>
        <v>0</v>
      </c>
      <c r="L100" s="110">
        <f>SUMIFS(Produção!$L$60:$L$480,Produção!$A$60:$A$480,"&lt;="&amp;EOMONTH(Produção!$A$60+360,0),Produção!$B$60:$B$480,Produção!$B42)</f>
        <v>0</v>
      </c>
      <c r="M100" s="110">
        <f>SUMIFS(Produção!$M$60:$M$480,Produção!$A$60:$A$480,"&lt;="&amp;EOMONTH(Produção!$A$60+360,0),Produção!$B$60:$B$480,Produção!$B42)</f>
        <v>0</v>
      </c>
      <c r="N100" s="110">
        <f>SUMIFS(Produção!$N$60:$N$480,Produção!$A$60:$A$480,"&lt;="&amp;EOMONTH(Produção!$A$60+360,0),Produção!$B$60:$B$480,Produção!$B42)</f>
        <v>0</v>
      </c>
      <c r="O100" s="110">
        <f>SUMIFS(Produção!$O$60:$O$480,Produção!$A$60:$A$480,"&lt;="&amp;EOMONTH(Produção!$A$60+360,0),Produção!$B$60:$B$480,Produção!$B42)</f>
        <v>0</v>
      </c>
      <c r="P100" s="110">
        <f>SUMIFS(Produção!$P$60:$P$480,Produção!$A$60:$A$480,"&lt;="&amp;EOMONTH(Produção!$A$60+360,0),Produção!$B$60:$B$480,Produção!$B42)</f>
        <v>0</v>
      </c>
      <c r="Q100" s="110">
        <f>SUMIFS(Produção!$Q$60:$Q$480,Produção!$A$60:$A$480,"&lt;="&amp;EOMONTH(Produção!$A$60+360,0),Produção!$B$60:$B$480,Produção!$B42)</f>
        <v>0</v>
      </c>
      <c r="R100" s="110">
        <f>SUMIFS(Produção!$R$60:$R$480,Produção!$A$60:$A$480,"&lt;="&amp;EOMONTH(Produção!$A$60+360,0),Produção!$B$60:$B$480,Produção!$B42)</f>
        <v>0</v>
      </c>
      <c r="S100" s="110">
        <f>SUMIFS(Produção!$S$60:$S$480,Produção!$A$60:$A$480,"&lt;="&amp;EOMONTH(Produção!$A$60+360,0),Produção!$B$60:$B$480,Produção!$B42)</f>
        <v>0</v>
      </c>
      <c r="T100" s="110">
        <f>SUMIFS(Produção!$T$60:$T$480,Produção!$A$60:$A$480,"&lt;="&amp;EOMONTH(Produção!$A$60+360,0),Produção!$B$60:$B$480,Produção!$B42)</f>
        <v>0</v>
      </c>
      <c r="U100" s="110">
        <f>SUMIFS(Produção!$U$60:$U$480,Produção!$A$60:$A$480,"&lt;="&amp;EOMONTH(Produção!$A$60+360,0),Produção!$B$60:$B$480,Produção!$B42)</f>
        <v>0</v>
      </c>
      <c r="V100" s="110">
        <f>SUMIFS(Produção!$V$60:$V$480,Produção!$A$60:$A$480,"&lt;="&amp;EOMONTH(Produção!$A$60+360,0),Produção!$B$60:$B$480,Produção!$B42)</f>
        <v>0</v>
      </c>
      <c r="W100" s="110">
        <f>SUMIFS(Produção!$W$60:$W$480,Produção!$A$60:$A$480,"&lt;="&amp;EOMONTH(Produção!$A$60+360,0),Produção!$B$60:$B$480,Produção!$B42)</f>
        <v>0</v>
      </c>
      <c r="X100" s="110">
        <f>SUMIFS(Produção!$X$60:$X$480,Produção!$A$60:$A$480,"&lt;="&amp;EOMONTH(Produção!$A$60+360,0),Produção!$B$60:$B$480,Produção!$B42)</f>
        <v>0</v>
      </c>
      <c r="Y100" s="110">
        <f>SUMIFS(Produção!$Y$60:$Y$480,Produção!$A$60:$A$480,"&lt;="&amp;EOMONTH(Produção!$A$60+360,0),Produção!$B$60:$B$480,Produção!$B42)</f>
        <v>0</v>
      </c>
      <c r="Z100" s="110">
        <f>SUMIFS(Produção!$Z$60:$Z$480,Produção!$A$60:$A$480,"&lt;="&amp;EOMONTH(Produção!$A$60+360,0),Produção!$B$60:$B$480,Produção!$B42)</f>
        <v>0</v>
      </c>
      <c r="AA100" s="110">
        <f>SUMIFS(Produção!$AA$60:$AA$480,Produção!$A$60:$A$480,"&lt;="&amp;EOMONTH(Produção!$A$60+360,0),Produção!$B$60:$B$480,Produção!$B42)</f>
        <v>0</v>
      </c>
      <c r="AB100" s="110">
        <f>SUMIFS(Produção!$AB$60:$AB$480,Produção!$A$60:$A$480,"&lt;="&amp;EOMONTH(Produção!$A$60+360,0),Produção!$B$60:$B$480,Produção!$B42)</f>
        <v>0</v>
      </c>
      <c r="AC100" s="110">
        <f>SUMIFS(Produção!$AC$60:$AC$480,Produção!$A$60:$A$480,"&lt;="&amp;EOMONTH(Produção!$A$60+360,0),Produção!$B$60:$B$480,Produção!$B42)</f>
        <v>0</v>
      </c>
      <c r="AD100" s="110">
        <f>SUMIFS(Produção!$AD$60:$AD$480,Produção!$A$60:$A$480,"&lt;="&amp;EOMONTH(Produção!$A$60+360,0),Produção!$B$60:$B$480,Produção!$B42)</f>
        <v>0</v>
      </c>
      <c r="AE100" s="110">
        <f>SUMIFS(Produção!$AE$60:$AE$480,Produção!$A$60:$A$480,"&lt;="&amp;EOMONTH(Produção!$A$60+360,0),Produção!$B$60:$B$480,Produção!$B42)</f>
        <v>0</v>
      </c>
      <c r="AF100" s="110">
        <f>SUMIFS(Produção!$AF$60:$AF$480,Produção!$A$60:$A$480,"&lt;="&amp;EOMONTH(Produção!$A$60+360,0),Produção!$B$60:$B$480,Produção!$B42)</f>
        <v>0</v>
      </c>
      <c r="AG100" s="110">
        <f>SUMIFS(Produção!$AG$60:$AG$480,Produção!$A$60:$A$480,"&lt;="&amp;EOMONTH(Produção!$A$60+360,0),Produção!$B$60:$B$480,Produção!$B42)</f>
        <v>0</v>
      </c>
      <c r="AH100" s="110">
        <f>SUMIFS(Produção!$AH$60:$AH$480,Produção!$A$60:$A$480,"&lt;="&amp;EOMONTH(Produção!$A$60+360,0),Produção!$B$60:$B$480,Produção!$B42)</f>
        <v>0</v>
      </c>
    </row>
    <row r="101" spans="1:34" outlineLevel="1" x14ac:dyDescent="0.15">
      <c r="A101" s="76">
        <v>41</v>
      </c>
      <c r="B101" s="81"/>
      <c r="C101" s="94" t="str">
        <f>IFERROR(AVERAGEIFS(Produção!$C$60:$C$480,Produção!$A$60:$A$480,"&lt;="&amp;EOMONTH(Produção!$A$60+360,0),Produção!$B$60:$B$480,Produção!$B43),"")</f>
        <v/>
      </c>
      <c r="D101" s="110">
        <f>SUMIFS(Produção!$D$60:$D$480,Produção!$A$60:$A$480,"&lt;="&amp;EOMONTH(Produção!$A$60+360,0),Produção!$B$60:$B$480,Produção!$B43)</f>
        <v>0</v>
      </c>
      <c r="E101" s="110">
        <f>SUMIFS(Produção!$E$60:$E$480,Produção!$A$60:$A$480,"&lt;="&amp;EOMONTH(Produção!$A$60+360,0),Produção!$B$60:$B$480,Produção!$B43)</f>
        <v>0</v>
      </c>
      <c r="F101" s="110">
        <f>SUMIFS(Produção!$F$60:$F$480,Produção!$A$60:$A$480,"&lt;="&amp;EOMONTH(Produção!$A$60+360,0),Produção!$B$60:$B$480,Produção!$B43)</f>
        <v>0</v>
      </c>
      <c r="G101" s="110">
        <f>SUMIFS(Produção!$G$60:$G$480,Produção!$A$60:$A$480,"&lt;="&amp;EOMONTH(Produção!$A$60+360,0),Produção!$B$60:$B$480,Produção!$B43)</f>
        <v>0</v>
      </c>
      <c r="H101" s="110">
        <f>SUMIFS(Produção!$H$60:$H$480,Produção!$A$60:$A$480,"&lt;="&amp;EOMONTH(Produção!$A$60+360,0),Produção!$B$60:$B$480,Produção!$B43)</f>
        <v>0</v>
      </c>
      <c r="I101" s="110">
        <f>SUMIFS(Produção!$I$60:$I$480,Produção!$A$60:$A$480,"&lt;="&amp;EOMONTH(Produção!$A$60+360,0),Produção!$B$60:$B$480,Produção!$B43)</f>
        <v>0</v>
      </c>
      <c r="J101" s="110">
        <f>SUMIFS(Produção!$J$60:$J$480,Produção!$A$60:$A$480,"&lt;="&amp;EOMONTH(Produção!$A$60+360,0),Produção!$B$60:$B$480,Produção!$B43)</f>
        <v>0</v>
      </c>
      <c r="K101" s="110">
        <f>SUMIFS(Produção!$K$60:$K$480,Produção!$A$60:$A$480,"&lt;="&amp;EOMONTH(Produção!$A$60+360,0),Produção!$B$60:$B$480,Produção!$B43)</f>
        <v>0</v>
      </c>
      <c r="L101" s="110">
        <f>SUMIFS(Produção!$L$60:$L$480,Produção!$A$60:$A$480,"&lt;="&amp;EOMONTH(Produção!$A$60+360,0),Produção!$B$60:$B$480,Produção!$B43)</f>
        <v>0</v>
      </c>
      <c r="M101" s="110">
        <f>SUMIFS(Produção!$M$60:$M$480,Produção!$A$60:$A$480,"&lt;="&amp;EOMONTH(Produção!$A$60+360,0),Produção!$B$60:$B$480,Produção!$B43)</f>
        <v>0</v>
      </c>
      <c r="N101" s="110">
        <f>SUMIFS(Produção!$N$60:$N$480,Produção!$A$60:$A$480,"&lt;="&amp;EOMONTH(Produção!$A$60+360,0),Produção!$B$60:$B$480,Produção!$B43)</f>
        <v>0</v>
      </c>
      <c r="O101" s="110">
        <f>SUMIFS(Produção!$O$60:$O$480,Produção!$A$60:$A$480,"&lt;="&amp;EOMONTH(Produção!$A$60+360,0),Produção!$B$60:$B$480,Produção!$B43)</f>
        <v>0</v>
      </c>
      <c r="P101" s="110">
        <f>SUMIFS(Produção!$P$60:$P$480,Produção!$A$60:$A$480,"&lt;="&amp;EOMONTH(Produção!$A$60+360,0),Produção!$B$60:$B$480,Produção!$B43)</f>
        <v>0</v>
      </c>
      <c r="Q101" s="110">
        <f>SUMIFS(Produção!$Q$60:$Q$480,Produção!$A$60:$A$480,"&lt;="&amp;EOMONTH(Produção!$A$60+360,0),Produção!$B$60:$B$480,Produção!$B43)</f>
        <v>0</v>
      </c>
      <c r="R101" s="110">
        <f>SUMIFS(Produção!$R$60:$R$480,Produção!$A$60:$A$480,"&lt;="&amp;EOMONTH(Produção!$A$60+360,0),Produção!$B$60:$B$480,Produção!$B43)</f>
        <v>0</v>
      </c>
      <c r="S101" s="110">
        <f>SUMIFS(Produção!$S$60:$S$480,Produção!$A$60:$A$480,"&lt;="&amp;EOMONTH(Produção!$A$60+360,0),Produção!$B$60:$B$480,Produção!$B43)</f>
        <v>0</v>
      </c>
      <c r="T101" s="110">
        <f>SUMIFS(Produção!$T$60:$T$480,Produção!$A$60:$A$480,"&lt;="&amp;EOMONTH(Produção!$A$60+360,0),Produção!$B$60:$B$480,Produção!$B43)</f>
        <v>0</v>
      </c>
      <c r="U101" s="110">
        <f>SUMIFS(Produção!$U$60:$U$480,Produção!$A$60:$A$480,"&lt;="&amp;EOMONTH(Produção!$A$60+360,0),Produção!$B$60:$B$480,Produção!$B43)</f>
        <v>0</v>
      </c>
      <c r="V101" s="110">
        <f>SUMIFS(Produção!$V$60:$V$480,Produção!$A$60:$A$480,"&lt;="&amp;EOMONTH(Produção!$A$60+360,0),Produção!$B$60:$B$480,Produção!$B43)</f>
        <v>0</v>
      </c>
      <c r="W101" s="110">
        <f>SUMIFS(Produção!$W$60:$W$480,Produção!$A$60:$A$480,"&lt;="&amp;EOMONTH(Produção!$A$60+360,0),Produção!$B$60:$B$480,Produção!$B43)</f>
        <v>0</v>
      </c>
      <c r="X101" s="110">
        <f>SUMIFS(Produção!$X$60:$X$480,Produção!$A$60:$A$480,"&lt;="&amp;EOMONTH(Produção!$A$60+360,0),Produção!$B$60:$B$480,Produção!$B43)</f>
        <v>0</v>
      </c>
      <c r="Y101" s="110">
        <f>SUMIFS(Produção!$Y$60:$Y$480,Produção!$A$60:$A$480,"&lt;="&amp;EOMONTH(Produção!$A$60+360,0),Produção!$B$60:$B$480,Produção!$B43)</f>
        <v>0</v>
      </c>
      <c r="Z101" s="110">
        <f>SUMIFS(Produção!$Z$60:$Z$480,Produção!$A$60:$A$480,"&lt;="&amp;EOMONTH(Produção!$A$60+360,0),Produção!$B$60:$B$480,Produção!$B43)</f>
        <v>0</v>
      </c>
      <c r="AA101" s="110">
        <f>SUMIFS(Produção!$AA$60:$AA$480,Produção!$A$60:$A$480,"&lt;="&amp;EOMONTH(Produção!$A$60+360,0),Produção!$B$60:$B$480,Produção!$B43)</f>
        <v>0</v>
      </c>
      <c r="AB101" s="110">
        <f>SUMIFS(Produção!$AB$60:$AB$480,Produção!$A$60:$A$480,"&lt;="&amp;EOMONTH(Produção!$A$60+360,0),Produção!$B$60:$B$480,Produção!$B43)</f>
        <v>0</v>
      </c>
      <c r="AC101" s="110">
        <f>SUMIFS(Produção!$AC$60:$AC$480,Produção!$A$60:$A$480,"&lt;="&amp;EOMONTH(Produção!$A$60+360,0),Produção!$B$60:$B$480,Produção!$B43)</f>
        <v>0</v>
      </c>
      <c r="AD101" s="110">
        <f>SUMIFS(Produção!$AD$60:$AD$480,Produção!$A$60:$A$480,"&lt;="&amp;EOMONTH(Produção!$A$60+360,0),Produção!$B$60:$B$480,Produção!$B43)</f>
        <v>0</v>
      </c>
      <c r="AE101" s="110">
        <f>SUMIFS(Produção!$AE$60:$AE$480,Produção!$A$60:$A$480,"&lt;="&amp;EOMONTH(Produção!$A$60+360,0),Produção!$B$60:$B$480,Produção!$B43)</f>
        <v>0</v>
      </c>
      <c r="AF101" s="110">
        <f>SUMIFS(Produção!$AF$60:$AF$480,Produção!$A$60:$A$480,"&lt;="&amp;EOMONTH(Produção!$A$60+360,0),Produção!$B$60:$B$480,Produção!$B43)</f>
        <v>0</v>
      </c>
      <c r="AG101" s="110">
        <f>SUMIFS(Produção!$AG$60:$AG$480,Produção!$A$60:$A$480,"&lt;="&amp;EOMONTH(Produção!$A$60+360,0),Produção!$B$60:$B$480,Produção!$B43)</f>
        <v>0</v>
      </c>
      <c r="AH101" s="110">
        <f>SUMIFS(Produção!$AH$60:$AH$480,Produção!$A$60:$A$480,"&lt;="&amp;EOMONTH(Produção!$A$60+360,0),Produção!$B$60:$B$480,Produção!$B43)</f>
        <v>0</v>
      </c>
    </row>
    <row r="102" spans="1:34" outlineLevel="1" x14ac:dyDescent="0.15">
      <c r="A102" s="76">
        <v>42</v>
      </c>
      <c r="B102" s="81"/>
      <c r="C102" s="94" t="str">
        <f>IFERROR(AVERAGEIFS(Produção!$C$60:$C$480,Produção!$A$60:$A$480,"&lt;="&amp;EOMONTH(Produção!$A$60+360,0),Produção!$B$60:$B$480,Produção!$B44),"")</f>
        <v/>
      </c>
      <c r="D102" s="110">
        <f>SUMIFS(Produção!$D$60:$D$480,Produção!$A$60:$A$480,"&lt;="&amp;EOMONTH(Produção!$A$60+360,0),Produção!$B$60:$B$480,Produção!$B44)</f>
        <v>0</v>
      </c>
      <c r="E102" s="110">
        <f>SUMIFS(Produção!$E$60:$E$480,Produção!$A$60:$A$480,"&lt;="&amp;EOMONTH(Produção!$A$60+360,0),Produção!$B$60:$B$480,Produção!$B44)</f>
        <v>0</v>
      </c>
      <c r="F102" s="110">
        <f>SUMIFS(Produção!$F$60:$F$480,Produção!$A$60:$A$480,"&lt;="&amp;EOMONTH(Produção!$A$60+360,0),Produção!$B$60:$B$480,Produção!$B44)</f>
        <v>0</v>
      </c>
      <c r="G102" s="110">
        <f>SUMIFS(Produção!$G$60:$G$480,Produção!$A$60:$A$480,"&lt;="&amp;EOMONTH(Produção!$A$60+360,0),Produção!$B$60:$B$480,Produção!$B44)</f>
        <v>0</v>
      </c>
      <c r="H102" s="110">
        <f>SUMIFS(Produção!$H$60:$H$480,Produção!$A$60:$A$480,"&lt;="&amp;EOMONTH(Produção!$A$60+360,0),Produção!$B$60:$B$480,Produção!$B44)</f>
        <v>0</v>
      </c>
      <c r="I102" s="110">
        <f>SUMIFS(Produção!$I$60:$I$480,Produção!$A$60:$A$480,"&lt;="&amp;EOMONTH(Produção!$A$60+360,0),Produção!$B$60:$B$480,Produção!$B44)</f>
        <v>0</v>
      </c>
      <c r="J102" s="110">
        <f>SUMIFS(Produção!$J$60:$J$480,Produção!$A$60:$A$480,"&lt;="&amp;EOMONTH(Produção!$A$60+360,0),Produção!$B$60:$B$480,Produção!$B44)</f>
        <v>0</v>
      </c>
      <c r="K102" s="110">
        <f>SUMIFS(Produção!$K$60:$K$480,Produção!$A$60:$A$480,"&lt;="&amp;EOMONTH(Produção!$A$60+360,0),Produção!$B$60:$B$480,Produção!$B44)</f>
        <v>0</v>
      </c>
      <c r="L102" s="110">
        <f>SUMIFS(Produção!$L$60:$L$480,Produção!$A$60:$A$480,"&lt;="&amp;EOMONTH(Produção!$A$60+360,0),Produção!$B$60:$B$480,Produção!$B44)</f>
        <v>0</v>
      </c>
      <c r="M102" s="110">
        <f>SUMIFS(Produção!$M$60:$M$480,Produção!$A$60:$A$480,"&lt;="&amp;EOMONTH(Produção!$A$60+360,0),Produção!$B$60:$B$480,Produção!$B44)</f>
        <v>0</v>
      </c>
      <c r="N102" s="110">
        <f>SUMIFS(Produção!$N$60:$N$480,Produção!$A$60:$A$480,"&lt;="&amp;EOMONTH(Produção!$A$60+360,0),Produção!$B$60:$B$480,Produção!$B44)</f>
        <v>0</v>
      </c>
      <c r="O102" s="110">
        <f>SUMIFS(Produção!$O$60:$O$480,Produção!$A$60:$A$480,"&lt;="&amp;EOMONTH(Produção!$A$60+360,0),Produção!$B$60:$B$480,Produção!$B44)</f>
        <v>0</v>
      </c>
      <c r="P102" s="110">
        <f>SUMIFS(Produção!$P$60:$P$480,Produção!$A$60:$A$480,"&lt;="&amp;EOMONTH(Produção!$A$60+360,0),Produção!$B$60:$B$480,Produção!$B44)</f>
        <v>0</v>
      </c>
      <c r="Q102" s="110">
        <f>SUMIFS(Produção!$Q$60:$Q$480,Produção!$A$60:$A$480,"&lt;="&amp;EOMONTH(Produção!$A$60+360,0),Produção!$B$60:$B$480,Produção!$B44)</f>
        <v>0</v>
      </c>
      <c r="R102" s="110">
        <f>SUMIFS(Produção!$R$60:$R$480,Produção!$A$60:$A$480,"&lt;="&amp;EOMONTH(Produção!$A$60+360,0),Produção!$B$60:$B$480,Produção!$B44)</f>
        <v>0</v>
      </c>
      <c r="S102" s="110">
        <f>SUMIFS(Produção!$S$60:$S$480,Produção!$A$60:$A$480,"&lt;="&amp;EOMONTH(Produção!$A$60+360,0),Produção!$B$60:$B$480,Produção!$B44)</f>
        <v>0</v>
      </c>
      <c r="T102" s="110">
        <f>SUMIFS(Produção!$T$60:$T$480,Produção!$A$60:$A$480,"&lt;="&amp;EOMONTH(Produção!$A$60+360,0),Produção!$B$60:$B$480,Produção!$B44)</f>
        <v>0</v>
      </c>
      <c r="U102" s="110">
        <f>SUMIFS(Produção!$U$60:$U$480,Produção!$A$60:$A$480,"&lt;="&amp;EOMONTH(Produção!$A$60+360,0),Produção!$B$60:$B$480,Produção!$B44)</f>
        <v>0</v>
      </c>
      <c r="V102" s="110">
        <f>SUMIFS(Produção!$V$60:$V$480,Produção!$A$60:$A$480,"&lt;="&amp;EOMONTH(Produção!$A$60+360,0),Produção!$B$60:$B$480,Produção!$B44)</f>
        <v>0</v>
      </c>
      <c r="W102" s="110">
        <f>SUMIFS(Produção!$W$60:$W$480,Produção!$A$60:$A$480,"&lt;="&amp;EOMONTH(Produção!$A$60+360,0),Produção!$B$60:$B$480,Produção!$B44)</f>
        <v>0</v>
      </c>
      <c r="X102" s="110">
        <f>SUMIFS(Produção!$X$60:$X$480,Produção!$A$60:$A$480,"&lt;="&amp;EOMONTH(Produção!$A$60+360,0),Produção!$B$60:$B$480,Produção!$B44)</f>
        <v>0</v>
      </c>
      <c r="Y102" s="110">
        <f>SUMIFS(Produção!$Y$60:$Y$480,Produção!$A$60:$A$480,"&lt;="&amp;EOMONTH(Produção!$A$60+360,0),Produção!$B$60:$B$480,Produção!$B44)</f>
        <v>0</v>
      </c>
      <c r="Z102" s="110">
        <f>SUMIFS(Produção!$Z$60:$Z$480,Produção!$A$60:$A$480,"&lt;="&amp;EOMONTH(Produção!$A$60+360,0),Produção!$B$60:$B$480,Produção!$B44)</f>
        <v>0</v>
      </c>
      <c r="AA102" s="110">
        <f>SUMIFS(Produção!$AA$60:$AA$480,Produção!$A$60:$A$480,"&lt;="&amp;EOMONTH(Produção!$A$60+360,0),Produção!$B$60:$B$480,Produção!$B44)</f>
        <v>0</v>
      </c>
      <c r="AB102" s="110">
        <f>SUMIFS(Produção!$AB$60:$AB$480,Produção!$A$60:$A$480,"&lt;="&amp;EOMONTH(Produção!$A$60+360,0),Produção!$B$60:$B$480,Produção!$B44)</f>
        <v>0</v>
      </c>
      <c r="AC102" s="110">
        <f>SUMIFS(Produção!$AC$60:$AC$480,Produção!$A$60:$A$480,"&lt;="&amp;EOMONTH(Produção!$A$60+360,0),Produção!$B$60:$B$480,Produção!$B44)</f>
        <v>0</v>
      </c>
      <c r="AD102" s="110">
        <f>SUMIFS(Produção!$AD$60:$AD$480,Produção!$A$60:$A$480,"&lt;="&amp;EOMONTH(Produção!$A$60+360,0),Produção!$B$60:$B$480,Produção!$B44)</f>
        <v>0</v>
      </c>
      <c r="AE102" s="110">
        <f>SUMIFS(Produção!$AE$60:$AE$480,Produção!$A$60:$A$480,"&lt;="&amp;EOMONTH(Produção!$A$60+360,0),Produção!$B$60:$B$480,Produção!$B44)</f>
        <v>0</v>
      </c>
      <c r="AF102" s="110">
        <f>SUMIFS(Produção!$AF$60:$AF$480,Produção!$A$60:$A$480,"&lt;="&amp;EOMONTH(Produção!$A$60+360,0),Produção!$B$60:$B$480,Produção!$B44)</f>
        <v>0</v>
      </c>
      <c r="AG102" s="110">
        <f>SUMIFS(Produção!$AG$60:$AG$480,Produção!$A$60:$A$480,"&lt;="&amp;EOMONTH(Produção!$A$60+360,0),Produção!$B$60:$B$480,Produção!$B44)</f>
        <v>0</v>
      </c>
      <c r="AH102" s="110">
        <f>SUMIFS(Produção!$AH$60:$AH$480,Produção!$A$60:$A$480,"&lt;="&amp;EOMONTH(Produção!$A$60+360,0),Produção!$B$60:$B$480,Produção!$B44)</f>
        <v>0</v>
      </c>
    </row>
    <row r="103" spans="1:34" outlineLevel="1" x14ac:dyDescent="0.15">
      <c r="A103" s="76">
        <v>43</v>
      </c>
      <c r="B103" s="81"/>
      <c r="C103" s="94" t="str">
        <f>IFERROR(AVERAGEIFS(Produção!$C$60:$C$480,Produção!$A$60:$A$480,"&lt;="&amp;EOMONTH(Produção!$A$60+360,0),Produção!$B$60:$B$480,Produção!$B45),"")</f>
        <v/>
      </c>
      <c r="D103" s="110">
        <f>SUMIFS(Produção!$D$60:$D$480,Produção!$A$60:$A$480,"&lt;="&amp;EOMONTH(Produção!$A$60+360,0),Produção!$B$60:$B$480,Produção!$B45)</f>
        <v>0</v>
      </c>
      <c r="E103" s="110">
        <f>SUMIFS(Produção!$E$60:$E$480,Produção!$A$60:$A$480,"&lt;="&amp;EOMONTH(Produção!$A$60+360,0),Produção!$B$60:$B$480,Produção!$B45)</f>
        <v>0</v>
      </c>
      <c r="F103" s="110">
        <f>SUMIFS(Produção!$F$60:$F$480,Produção!$A$60:$A$480,"&lt;="&amp;EOMONTH(Produção!$A$60+360,0),Produção!$B$60:$B$480,Produção!$B45)</f>
        <v>0</v>
      </c>
      <c r="G103" s="110">
        <f>SUMIFS(Produção!$G$60:$G$480,Produção!$A$60:$A$480,"&lt;="&amp;EOMONTH(Produção!$A$60+360,0),Produção!$B$60:$B$480,Produção!$B45)</f>
        <v>0</v>
      </c>
      <c r="H103" s="110">
        <f>SUMIFS(Produção!$H$60:$H$480,Produção!$A$60:$A$480,"&lt;="&amp;EOMONTH(Produção!$A$60+360,0),Produção!$B$60:$B$480,Produção!$B45)</f>
        <v>0</v>
      </c>
      <c r="I103" s="110">
        <f>SUMIFS(Produção!$I$60:$I$480,Produção!$A$60:$A$480,"&lt;="&amp;EOMONTH(Produção!$A$60+360,0),Produção!$B$60:$B$480,Produção!$B45)</f>
        <v>0</v>
      </c>
      <c r="J103" s="110">
        <f>SUMIFS(Produção!$J$60:$J$480,Produção!$A$60:$A$480,"&lt;="&amp;EOMONTH(Produção!$A$60+360,0),Produção!$B$60:$B$480,Produção!$B45)</f>
        <v>0</v>
      </c>
      <c r="K103" s="110">
        <f>SUMIFS(Produção!$K$60:$K$480,Produção!$A$60:$A$480,"&lt;="&amp;EOMONTH(Produção!$A$60+360,0),Produção!$B$60:$B$480,Produção!$B45)</f>
        <v>0</v>
      </c>
      <c r="L103" s="110">
        <f>SUMIFS(Produção!$L$60:$L$480,Produção!$A$60:$A$480,"&lt;="&amp;EOMONTH(Produção!$A$60+360,0),Produção!$B$60:$B$480,Produção!$B45)</f>
        <v>0</v>
      </c>
      <c r="M103" s="110">
        <f>SUMIFS(Produção!$M$60:$M$480,Produção!$A$60:$A$480,"&lt;="&amp;EOMONTH(Produção!$A$60+360,0),Produção!$B$60:$B$480,Produção!$B45)</f>
        <v>0</v>
      </c>
      <c r="N103" s="110">
        <f>SUMIFS(Produção!$N$60:$N$480,Produção!$A$60:$A$480,"&lt;="&amp;EOMONTH(Produção!$A$60+360,0),Produção!$B$60:$B$480,Produção!$B45)</f>
        <v>0</v>
      </c>
      <c r="O103" s="110">
        <f>SUMIFS(Produção!$O$60:$O$480,Produção!$A$60:$A$480,"&lt;="&amp;EOMONTH(Produção!$A$60+360,0),Produção!$B$60:$B$480,Produção!$B45)</f>
        <v>0</v>
      </c>
      <c r="P103" s="110">
        <f>SUMIFS(Produção!$P$60:$P$480,Produção!$A$60:$A$480,"&lt;="&amp;EOMONTH(Produção!$A$60+360,0),Produção!$B$60:$B$480,Produção!$B45)</f>
        <v>0</v>
      </c>
      <c r="Q103" s="110">
        <f>SUMIFS(Produção!$Q$60:$Q$480,Produção!$A$60:$A$480,"&lt;="&amp;EOMONTH(Produção!$A$60+360,0),Produção!$B$60:$B$480,Produção!$B45)</f>
        <v>0</v>
      </c>
      <c r="R103" s="110">
        <f>SUMIFS(Produção!$R$60:$R$480,Produção!$A$60:$A$480,"&lt;="&amp;EOMONTH(Produção!$A$60+360,0),Produção!$B$60:$B$480,Produção!$B45)</f>
        <v>0</v>
      </c>
      <c r="S103" s="110">
        <f>SUMIFS(Produção!$S$60:$S$480,Produção!$A$60:$A$480,"&lt;="&amp;EOMONTH(Produção!$A$60+360,0),Produção!$B$60:$B$480,Produção!$B45)</f>
        <v>0</v>
      </c>
      <c r="T103" s="110">
        <f>SUMIFS(Produção!$T$60:$T$480,Produção!$A$60:$A$480,"&lt;="&amp;EOMONTH(Produção!$A$60+360,0),Produção!$B$60:$B$480,Produção!$B45)</f>
        <v>0</v>
      </c>
      <c r="U103" s="110">
        <f>SUMIFS(Produção!$U$60:$U$480,Produção!$A$60:$A$480,"&lt;="&amp;EOMONTH(Produção!$A$60+360,0),Produção!$B$60:$B$480,Produção!$B45)</f>
        <v>0</v>
      </c>
      <c r="V103" s="110">
        <f>SUMIFS(Produção!$V$60:$V$480,Produção!$A$60:$A$480,"&lt;="&amp;EOMONTH(Produção!$A$60+360,0),Produção!$B$60:$B$480,Produção!$B45)</f>
        <v>0</v>
      </c>
      <c r="W103" s="110">
        <f>SUMIFS(Produção!$W$60:$W$480,Produção!$A$60:$A$480,"&lt;="&amp;EOMONTH(Produção!$A$60+360,0),Produção!$B$60:$B$480,Produção!$B45)</f>
        <v>0</v>
      </c>
      <c r="X103" s="110">
        <f>SUMIFS(Produção!$X$60:$X$480,Produção!$A$60:$A$480,"&lt;="&amp;EOMONTH(Produção!$A$60+360,0),Produção!$B$60:$B$480,Produção!$B45)</f>
        <v>0</v>
      </c>
      <c r="Y103" s="110">
        <f>SUMIFS(Produção!$Y$60:$Y$480,Produção!$A$60:$A$480,"&lt;="&amp;EOMONTH(Produção!$A$60+360,0),Produção!$B$60:$B$480,Produção!$B45)</f>
        <v>0</v>
      </c>
      <c r="Z103" s="110">
        <f>SUMIFS(Produção!$Z$60:$Z$480,Produção!$A$60:$A$480,"&lt;="&amp;EOMONTH(Produção!$A$60+360,0),Produção!$B$60:$B$480,Produção!$B45)</f>
        <v>0</v>
      </c>
      <c r="AA103" s="110">
        <f>SUMIFS(Produção!$AA$60:$AA$480,Produção!$A$60:$A$480,"&lt;="&amp;EOMONTH(Produção!$A$60+360,0),Produção!$B$60:$B$480,Produção!$B45)</f>
        <v>0</v>
      </c>
      <c r="AB103" s="110">
        <f>SUMIFS(Produção!$AB$60:$AB$480,Produção!$A$60:$A$480,"&lt;="&amp;EOMONTH(Produção!$A$60+360,0),Produção!$B$60:$B$480,Produção!$B45)</f>
        <v>0</v>
      </c>
      <c r="AC103" s="110">
        <f>SUMIFS(Produção!$AC$60:$AC$480,Produção!$A$60:$A$480,"&lt;="&amp;EOMONTH(Produção!$A$60+360,0),Produção!$B$60:$B$480,Produção!$B45)</f>
        <v>0</v>
      </c>
      <c r="AD103" s="110">
        <f>SUMIFS(Produção!$AD$60:$AD$480,Produção!$A$60:$A$480,"&lt;="&amp;EOMONTH(Produção!$A$60+360,0),Produção!$B$60:$B$480,Produção!$B45)</f>
        <v>0</v>
      </c>
      <c r="AE103" s="110">
        <f>SUMIFS(Produção!$AE$60:$AE$480,Produção!$A$60:$A$480,"&lt;="&amp;EOMONTH(Produção!$A$60+360,0),Produção!$B$60:$B$480,Produção!$B45)</f>
        <v>0</v>
      </c>
      <c r="AF103" s="110">
        <f>SUMIFS(Produção!$AF$60:$AF$480,Produção!$A$60:$A$480,"&lt;="&amp;EOMONTH(Produção!$A$60+360,0),Produção!$B$60:$B$480,Produção!$B45)</f>
        <v>0</v>
      </c>
      <c r="AG103" s="110">
        <f>SUMIFS(Produção!$AG$60:$AG$480,Produção!$A$60:$A$480,"&lt;="&amp;EOMONTH(Produção!$A$60+360,0),Produção!$B$60:$B$480,Produção!$B45)</f>
        <v>0</v>
      </c>
      <c r="AH103" s="110">
        <f>SUMIFS(Produção!$AH$60:$AH$480,Produção!$A$60:$A$480,"&lt;="&amp;EOMONTH(Produção!$A$60+360,0),Produção!$B$60:$B$480,Produção!$B45)</f>
        <v>0</v>
      </c>
    </row>
    <row r="104" spans="1:34" outlineLevel="1" x14ac:dyDescent="0.15">
      <c r="A104" s="76">
        <v>44</v>
      </c>
      <c r="B104" s="81"/>
      <c r="C104" s="94" t="str">
        <f>IFERROR(AVERAGEIFS(Produção!$C$60:$C$480,Produção!$A$60:$A$480,"&lt;="&amp;EOMONTH(Produção!$A$60+360,0),Produção!$B$60:$B$480,Produção!$B46),"")</f>
        <v/>
      </c>
      <c r="D104" s="110">
        <f>SUMIFS(Produção!$D$60:$D$480,Produção!$A$60:$A$480,"&lt;="&amp;EOMONTH(Produção!$A$60+360,0),Produção!$B$60:$B$480,Produção!$B46)</f>
        <v>0</v>
      </c>
      <c r="E104" s="110">
        <f>SUMIFS(Produção!$E$60:$E$480,Produção!$A$60:$A$480,"&lt;="&amp;EOMONTH(Produção!$A$60+360,0),Produção!$B$60:$B$480,Produção!$B46)</f>
        <v>0</v>
      </c>
      <c r="F104" s="110">
        <f>SUMIFS(Produção!$F$60:$F$480,Produção!$A$60:$A$480,"&lt;="&amp;EOMONTH(Produção!$A$60+360,0),Produção!$B$60:$B$480,Produção!$B46)</f>
        <v>0</v>
      </c>
      <c r="G104" s="110">
        <f>SUMIFS(Produção!$G$60:$G$480,Produção!$A$60:$A$480,"&lt;="&amp;EOMONTH(Produção!$A$60+360,0),Produção!$B$60:$B$480,Produção!$B46)</f>
        <v>0</v>
      </c>
      <c r="H104" s="110">
        <f>SUMIFS(Produção!$H$60:$H$480,Produção!$A$60:$A$480,"&lt;="&amp;EOMONTH(Produção!$A$60+360,0),Produção!$B$60:$B$480,Produção!$B46)</f>
        <v>0</v>
      </c>
      <c r="I104" s="110">
        <f>SUMIFS(Produção!$I$60:$I$480,Produção!$A$60:$A$480,"&lt;="&amp;EOMONTH(Produção!$A$60+360,0),Produção!$B$60:$B$480,Produção!$B46)</f>
        <v>0</v>
      </c>
      <c r="J104" s="110">
        <f>SUMIFS(Produção!$J$60:$J$480,Produção!$A$60:$A$480,"&lt;="&amp;EOMONTH(Produção!$A$60+360,0),Produção!$B$60:$B$480,Produção!$B46)</f>
        <v>0</v>
      </c>
      <c r="K104" s="110">
        <f>SUMIFS(Produção!$K$60:$K$480,Produção!$A$60:$A$480,"&lt;="&amp;EOMONTH(Produção!$A$60+360,0),Produção!$B$60:$B$480,Produção!$B46)</f>
        <v>0</v>
      </c>
      <c r="L104" s="110">
        <f>SUMIFS(Produção!$L$60:$L$480,Produção!$A$60:$A$480,"&lt;="&amp;EOMONTH(Produção!$A$60+360,0),Produção!$B$60:$B$480,Produção!$B46)</f>
        <v>0</v>
      </c>
      <c r="M104" s="110">
        <f>SUMIFS(Produção!$M$60:$M$480,Produção!$A$60:$A$480,"&lt;="&amp;EOMONTH(Produção!$A$60+360,0),Produção!$B$60:$B$480,Produção!$B46)</f>
        <v>0</v>
      </c>
      <c r="N104" s="110">
        <f>SUMIFS(Produção!$N$60:$N$480,Produção!$A$60:$A$480,"&lt;="&amp;EOMONTH(Produção!$A$60+360,0),Produção!$B$60:$B$480,Produção!$B46)</f>
        <v>0</v>
      </c>
      <c r="O104" s="110">
        <f>SUMIFS(Produção!$O$60:$O$480,Produção!$A$60:$A$480,"&lt;="&amp;EOMONTH(Produção!$A$60+360,0),Produção!$B$60:$B$480,Produção!$B46)</f>
        <v>0</v>
      </c>
      <c r="P104" s="110">
        <f>SUMIFS(Produção!$P$60:$P$480,Produção!$A$60:$A$480,"&lt;="&amp;EOMONTH(Produção!$A$60+360,0),Produção!$B$60:$B$480,Produção!$B46)</f>
        <v>0</v>
      </c>
      <c r="Q104" s="110">
        <f>SUMIFS(Produção!$Q$60:$Q$480,Produção!$A$60:$A$480,"&lt;="&amp;EOMONTH(Produção!$A$60+360,0),Produção!$B$60:$B$480,Produção!$B46)</f>
        <v>0</v>
      </c>
      <c r="R104" s="110">
        <f>SUMIFS(Produção!$R$60:$R$480,Produção!$A$60:$A$480,"&lt;="&amp;EOMONTH(Produção!$A$60+360,0),Produção!$B$60:$B$480,Produção!$B46)</f>
        <v>0</v>
      </c>
      <c r="S104" s="110">
        <f>SUMIFS(Produção!$S$60:$S$480,Produção!$A$60:$A$480,"&lt;="&amp;EOMONTH(Produção!$A$60+360,0),Produção!$B$60:$B$480,Produção!$B46)</f>
        <v>0</v>
      </c>
      <c r="T104" s="110">
        <f>SUMIFS(Produção!$T$60:$T$480,Produção!$A$60:$A$480,"&lt;="&amp;EOMONTH(Produção!$A$60+360,0),Produção!$B$60:$B$480,Produção!$B46)</f>
        <v>0</v>
      </c>
      <c r="U104" s="110">
        <f>SUMIFS(Produção!$U$60:$U$480,Produção!$A$60:$A$480,"&lt;="&amp;EOMONTH(Produção!$A$60+360,0),Produção!$B$60:$B$480,Produção!$B46)</f>
        <v>0</v>
      </c>
      <c r="V104" s="110">
        <f>SUMIFS(Produção!$V$60:$V$480,Produção!$A$60:$A$480,"&lt;="&amp;EOMONTH(Produção!$A$60+360,0),Produção!$B$60:$B$480,Produção!$B46)</f>
        <v>0</v>
      </c>
      <c r="W104" s="110">
        <f>SUMIFS(Produção!$W$60:$W$480,Produção!$A$60:$A$480,"&lt;="&amp;EOMONTH(Produção!$A$60+360,0),Produção!$B$60:$B$480,Produção!$B46)</f>
        <v>0</v>
      </c>
      <c r="X104" s="110">
        <f>SUMIFS(Produção!$X$60:$X$480,Produção!$A$60:$A$480,"&lt;="&amp;EOMONTH(Produção!$A$60+360,0),Produção!$B$60:$B$480,Produção!$B46)</f>
        <v>0</v>
      </c>
      <c r="Y104" s="110">
        <f>SUMIFS(Produção!$Y$60:$Y$480,Produção!$A$60:$A$480,"&lt;="&amp;EOMONTH(Produção!$A$60+360,0),Produção!$B$60:$B$480,Produção!$B46)</f>
        <v>0</v>
      </c>
      <c r="Z104" s="110">
        <f>SUMIFS(Produção!$Z$60:$Z$480,Produção!$A$60:$A$480,"&lt;="&amp;EOMONTH(Produção!$A$60+360,0),Produção!$B$60:$B$480,Produção!$B46)</f>
        <v>0</v>
      </c>
      <c r="AA104" s="110">
        <f>SUMIFS(Produção!$AA$60:$AA$480,Produção!$A$60:$A$480,"&lt;="&amp;EOMONTH(Produção!$A$60+360,0),Produção!$B$60:$B$480,Produção!$B46)</f>
        <v>0</v>
      </c>
      <c r="AB104" s="110">
        <f>SUMIFS(Produção!$AB$60:$AB$480,Produção!$A$60:$A$480,"&lt;="&amp;EOMONTH(Produção!$A$60+360,0),Produção!$B$60:$B$480,Produção!$B46)</f>
        <v>0</v>
      </c>
      <c r="AC104" s="110">
        <f>SUMIFS(Produção!$AC$60:$AC$480,Produção!$A$60:$A$480,"&lt;="&amp;EOMONTH(Produção!$A$60+360,0),Produção!$B$60:$B$480,Produção!$B46)</f>
        <v>0</v>
      </c>
      <c r="AD104" s="110">
        <f>SUMIFS(Produção!$AD$60:$AD$480,Produção!$A$60:$A$480,"&lt;="&amp;EOMONTH(Produção!$A$60+360,0),Produção!$B$60:$B$480,Produção!$B46)</f>
        <v>0</v>
      </c>
      <c r="AE104" s="110">
        <f>SUMIFS(Produção!$AE$60:$AE$480,Produção!$A$60:$A$480,"&lt;="&amp;EOMONTH(Produção!$A$60+360,0),Produção!$B$60:$B$480,Produção!$B46)</f>
        <v>0</v>
      </c>
      <c r="AF104" s="110">
        <f>SUMIFS(Produção!$AF$60:$AF$480,Produção!$A$60:$A$480,"&lt;="&amp;EOMONTH(Produção!$A$60+360,0),Produção!$B$60:$B$480,Produção!$B46)</f>
        <v>0</v>
      </c>
      <c r="AG104" s="110">
        <f>SUMIFS(Produção!$AG$60:$AG$480,Produção!$A$60:$A$480,"&lt;="&amp;EOMONTH(Produção!$A$60+360,0),Produção!$B$60:$B$480,Produção!$B46)</f>
        <v>0</v>
      </c>
      <c r="AH104" s="110">
        <f>SUMIFS(Produção!$AH$60:$AH$480,Produção!$A$60:$A$480,"&lt;="&amp;EOMONTH(Produção!$A$60+360,0),Produção!$B$60:$B$480,Produção!$B46)</f>
        <v>0</v>
      </c>
    </row>
    <row r="105" spans="1:34" outlineLevel="1" x14ac:dyDescent="0.15">
      <c r="A105" s="76">
        <v>45</v>
      </c>
      <c r="B105" s="81"/>
      <c r="C105" s="94" t="str">
        <f>IFERROR(AVERAGEIFS(Produção!$C$60:$C$480,Produção!$A$60:$A$480,"&lt;="&amp;EOMONTH(Produção!$A$60+360,0),Produção!$B$60:$B$480,Produção!$B47),"")</f>
        <v/>
      </c>
      <c r="D105" s="110">
        <f>SUMIFS(Produção!$D$60:$D$480,Produção!$A$60:$A$480,"&lt;="&amp;EOMONTH(Produção!$A$60+360,0),Produção!$B$60:$B$480,Produção!$B47)</f>
        <v>0</v>
      </c>
      <c r="E105" s="110">
        <f>SUMIFS(Produção!$E$60:$E$480,Produção!$A$60:$A$480,"&lt;="&amp;EOMONTH(Produção!$A$60+360,0),Produção!$B$60:$B$480,Produção!$B47)</f>
        <v>0</v>
      </c>
      <c r="F105" s="110">
        <f>SUMIFS(Produção!$F$60:$F$480,Produção!$A$60:$A$480,"&lt;="&amp;EOMONTH(Produção!$A$60+360,0),Produção!$B$60:$B$480,Produção!$B47)</f>
        <v>0</v>
      </c>
      <c r="G105" s="110">
        <f>SUMIFS(Produção!$G$60:$G$480,Produção!$A$60:$A$480,"&lt;="&amp;EOMONTH(Produção!$A$60+360,0),Produção!$B$60:$B$480,Produção!$B47)</f>
        <v>0</v>
      </c>
      <c r="H105" s="110">
        <f>SUMIFS(Produção!$H$60:$H$480,Produção!$A$60:$A$480,"&lt;="&amp;EOMONTH(Produção!$A$60+360,0),Produção!$B$60:$B$480,Produção!$B47)</f>
        <v>0</v>
      </c>
      <c r="I105" s="110">
        <f>SUMIFS(Produção!$I$60:$I$480,Produção!$A$60:$A$480,"&lt;="&amp;EOMONTH(Produção!$A$60+360,0),Produção!$B$60:$B$480,Produção!$B47)</f>
        <v>0</v>
      </c>
      <c r="J105" s="110">
        <f>SUMIFS(Produção!$J$60:$J$480,Produção!$A$60:$A$480,"&lt;="&amp;EOMONTH(Produção!$A$60+360,0),Produção!$B$60:$B$480,Produção!$B47)</f>
        <v>0</v>
      </c>
      <c r="K105" s="110">
        <f>SUMIFS(Produção!$K$60:$K$480,Produção!$A$60:$A$480,"&lt;="&amp;EOMONTH(Produção!$A$60+360,0),Produção!$B$60:$B$480,Produção!$B47)</f>
        <v>0</v>
      </c>
      <c r="L105" s="110">
        <f>SUMIFS(Produção!$L$60:$L$480,Produção!$A$60:$A$480,"&lt;="&amp;EOMONTH(Produção!$A$60+360,0),Produção!$B$60:$B$480,Produção!$B47)</f>
        <v>0</v>
      </c>
      <c r="M105" s="110">
        <f>SUMIFS(Produção!$M$60:$M$480,Produção!$A$60:$A$480,"&lt;="&amp;EOMONTH(Produção!$A$60+360,0),Produção!$B$60:$B$480,Produção!$B47)</f>
        <v>0</v>
      </c>
      <c r="N105" s="110">
        <f>SUMIFS(Produção!$N$60:$N$480,Produção!$A$60:$A$480,"&lt;="&amp;EOMONTH(Produção!$A$60+360,0),Produção!$B$60:$B$480,Produção!$B47)</f>
        <v>0</v>
      </c>
      <c r="O105" s="110">
        <f>SUMIFS(Produção!$O$60:$O$480,Produção!$A$60:$A$480,"&lt;="&amp;EOMONTH(Produção!$A$60+360,0),Produção!$B$60:$B$480,Produção!$B47)</f>
        <v>0</v>
      </c>
      <c r="P105" s="110">
        <f>SUMIFS(Produção!$P$60:$P$480,Produção!$A$60:$A$480,"&lt;="&amp;EOMONTH(Produção!$A$60+360,0),Produção!$B$60:$B$480,Produção!$B47)</f>
        <v>0</v>
      </c>
      <c r="Q105" s="110">
        <f>SUMIFS(Produção!$Q$60:$Q$480,Produção!$A$60:$A$480,"&lt;="&amp;EOMONTH(Produção!$A$60+360,0),Produção!$B$60:$B$480,Produção!$B47)</f>
        <v>0</v>
      </c>
      <c r="R105" s="110">
        <f>SUMIFS(Produção!$R$60:$R$480,Produção!$A$60:$A$480,"&lt;="&amp;EOMONTH(Produção!$A$60+360,0),Produção!$B$60:$B$480,Produção!$B47)</f>
        <v>0</v>
      </c>
      <c r="S105" s="110">
        <f>SUMIFS(Produção!$S$60:$S$480,Produção!$A$60:$A$480,"&lt;="&amp;EOMONTH(Produção!$A$60+360,0),Produção!$B$60:$B$480,Produção!$B47)</f>
        <v>0</v>
      </c>
      <c r="T105" s="110">
        <f>SUMIFS(Produção!$T$60:$T$480,Produção!$A$60:$A$480,"&lt;="&amp;EOMONTH(Produção!$A$60+360,0),Produção!$B$60:$B$480,Produção!$B47)</f>
        <v>0</v>
      </c>
      <c r="U105" s="110">
        <f>SUMIFS(Produção!$U$60:$U$480,Produção!$A$60:$A$480,"&lt;="&amp;EOMONTH(Produção!$A$60+360,0),Produção!$B$60:$B$480,Produção!$B47)</f>
        <v>0</v>
      </c>
      <c r="V105" s="110">
        <f>SUMIFS(Produção!$V$60:$V$480,Produção!$A$60:$A$480,"&lt;="&amp;EOMONTH(Produção!$A$60+360,0),Produção!$B$60:$B$480,Produção!$B47)</f>
        <v>0</v>
      </c>
      <c r="W105" s="110">
        <f>SUMIFS(Produção!$W$60:$W$480,Produção!$A$60:$A$480,"&lt;="&amp;EOMONTH(Produção!$A$60+360,0),Produção!$B$60:$B$480,Produção!$B47)</f>
        <v>0</v>
      </c>
      <c r="X105" s="110">
        <f>SUMIFS(Produção!$X$60:$X$480,Produção!$A$60:$A$480,"&lt;="&amp;EOMONTH(Produção!$A$60+360,0),Produção!$B$60:$B$480,Produção!$B47)</f>
        <v>0</v>
      </c>
      <c r="Y105" s="110">
        <f>SUMIFS(Produção!$Y$60:$Y$480,Produção!$A$60:$A$480,"&lt;="&amp;EOMONTH(Produção!$A$60+360,0),Produção!$B$60:$B$480,Produção!$B47)</f>
        <v>0</v>
      </c>
      <c r="Z105" s="110">
        <f>SUMIFS(Produção!$Z$60:$Z$480,Produção!$A$60:$A$480,"&lt;="&amp;EOMONTH(Produção!$A$60+360,0),Produção!$B$60:$B$480,Produção!$B47)</f>
        <v>0</v>
      </c>
      <c r="AA105" s="110">
        <f>SUMIFS(Produção!$AA$60:$AA$480,Produção!$A$60:$A$480,"&lt;="&amp;EOMONTH(Produção!$A$60+360,0),Produção!$B$60:$B$480,Produção!$B47)</f>
        <v>0</v>
      </c>
      <c r="AB105" s="110">
        <f>SUMIFS(Produção!$AB$60:$AB$480,Produção!$A$60:$A$480,"&lt;="&amp;EOMONTH(Produção!$A$60+360,0),Produção!$B$60:$B$480,Produção!$B47)</f>
        <v>0</v>
      </c>
      <c r="AC105" s="110">
        <f>SUMIFS(Produção!$AC$60:$AC$480,Produção!$A$60:$A$480,"&lt;="&amp;EOMONTH(Produção!$A$60+360,0),Produção!$B$60:$B$480,Produção!$B47)</f>
        <v>0</v>
      </c>
      <c r="AD105" s="110">
        <f>SUMIFS(Produção!$AD$60:$AD$480,Produção!$A$60:$A$480,"&lt;="&amp;EOMONTH(Produção!$A$60+360,0),Produção!$B$60:$B$480,Produção!$B47)</f>
        <v>0</v>
      </c>
      <c r="AE105" s="110">
        <f>SUMIFS(Produção!$AE$60:$AE$480,Produção!$A$60:$A$480,"&lt;="&amp;EOMONTH(Produção!$A$60+360,0),Produção!$B$60:$B$480,Produção!$B47)</f>
        <v>0</v>
      </c>
      <c r="AF105" s="110">
        <f>SUMIFS(Produção!$AF$60:$AF$480,Produção!$A$60:$A$480,"&lt;="&amp;EOMONTH(Produção!$A$60+360,0),Produção!$B$60:$B$480,Produção!$B47)</f>
        <v>0</v>
      </c>
      <c r="AG105" s="110">
        <f>SUMIFS(Produção!$AG$60:$AG$480,Produção!$A$60:$A$480,"&lt;="&amp;EOMONTH(Produção!$A$60+360,0),Produção!$B$60:$B$480,Produção!$B47)</f>
        <v>0</v>
      </c>
      <c r="AH105" s="110">
        <f>SUMIFS(Produção!$AH$60:$AH$480,Produção!$A$60:$A$480,"&lt;="&amp;EOMONTH(Produção!$A$60+360,0),Produção!$B$60:$B$480,Produção!$B47)</f>
        <v>0</v>
      </c>
    </row>
    <row r="106" spans="1:34" outlineLevel="1" x14ac:dyDescent="0.15">
      <c r="A106" s="76">
        <v>46</v>
      </c>
      <c r="B106" s="81"/>
      <c r="C106" s="94" t="str">
        <f>IFERROR(AVERAGEIFS(Produção!$C$60:$C$480,Produção!$A$60:$A$480,"&lt;="&amp;EOMONTH(Produção!$A$60+360,0),Produção!$B$60:$B$480,Produção!$B48),"")</f>
        <v/>
      </c>
      <c r="D106" s="110">
        <f>SUMIFS(Produção!$D$60:$D$480,Produção!$A$60:$A$480,"&lt;="&amp;EOMONTH(Produção!$A$60+360,0),Produção!$B$60:$B$480,Produção!$B48)</f>
        <v>0</v>
      </c>
      <c r="E106" s="110">
        <f>SUMIFS(Produção!$E$60:$E$480,Produção!$A$60:$A$480,"&lt;="&amp;EOMONTH(Produção!$A$60+360,0),Produção!$B$60:$B$480,Produção!$B48)</f>
        <v>0</v>
      </c>
      <c r="F106" s="110">
        <f>SUMIFS(Produção!$F$60:$F$480,Produção!$A$60:$A$480,"&lt;="&amp;EOMONTH(Produção!$A$60+360,0),Produção!$B$60:$B$480,Produção!$B48)</f>
        <v>0</v>
      </c>
      <c r="G106" s="110">
        <f>SUMIFS(Produção!$G$60:$G$480,Produção!$A$60:$A$480,"&lt;="&amp;EOMONTH(Produção!$A$60+360,0),Produção!$B$60:$B$480,Produção!$B48)</f>
        <v>0</v>
      </c>
      <c r="H106" s="110">
        <f>SUMIFS(Produção!$H$60:$H$480,Produção!$A$60:$A$480,"&lt;="&amp;EOMONTH(Produção!$A$60+360,0),Produção!$B$60:$B$480,Produção!$B48)</f>
        <v>0</v>
      </c>
      <c r="I106" s="110">
        <f>SUMIFS(Produção!$I$60:$I$480,Produção!$A$60:$A$480,"&lt;="&amp;EOMONTH(Produção!$A$60+360,0),Produção!$B$60:$B$480,Produção!$B48)</f>
        <v>0</v>
      </c>
      <c r="J106" s="110">
        <f>SUMIFS(Produção!$J$60:$J$480,Produção!$A$60:$A$480,"&lt;="&amp;EOMONTH(Produção!$A$60+360,0),Produção!$B$60:$B$480,Produção!$B48)</f>
        <v>0</v>
      </c>
      <c r="K106" s="110">
        <f>SUMIFS(Produção!$K$60:$K$480,Produção!$A$60:$A$480,"&lt;="&amp;EOMONTH(Produção!$A$60+360,0),Produção!$B$60:$B$480,Produção!$B48)</f>
        <v>0</v>
      </c>
      <c r="L106" s="110">
        <f>SUMIFS(Produção!$L$60:$L$480,Produção!$A$60:$A$480,"&lt;="&amp;EOMONTH(Produção!$A$60+360,0),Produção!$B$60:$B$480,Produção!$B48)</f>
        <v>0</v>
      </c>
      <c r="M106" s="110">
        <f>SUMIFS(Produção!$M$60:$M$480,Produção!$A$60:$A$480,"&lt;="&amp;EOMONTH(Produção!$A$60+360,0),Produção!$B$60:$B$480,Produção!$B48)</f>
        <v>0</v>
      </c>
      <c r="N106" s="110">
        <f>SUMIFS(Produção!$N$60:$N$480,Produção!$A$60:$A$480,"&lt;="&amp;EOMONTH(Produção!$A$60+360,0),Produção!$B$60:$B$480,Produção!$B48)</f>
        <v>0</v>
      </c>
      <c r="O106" s="110">
        <f>SUMIFS(Produção!$O$60:$O$480,Produção!$A$60:$A$480,"&lt;="&amp;EOMONTH(Produção!$A$60+360,0),Produção!$B$60:$B$480,Produção!$B48)</f>
        <v>0</v>
      </c>
      <c r="P106" s="110">
        <f>SUMIFS(Produção!$P$60:$P$480,Produção!$A$60:$A$480,"&lt;="&amp;EOMONTH(Produção!$A$60+360,0),Produção!$B$60:$B$480,Produção!$B48)</f>
        <v>0</v>
      </c>
      <c r="Q106" s="110">
        <f>SUMIFS(Produção!$Q$60:$Q$480,Produção!$A$60:$A$480,"&lt;="&amp;EOMONTH(Produção!$A$60+360,0),Produção!$B$60:$B$480,Produção!$B48)</f>
        <v>0</v>
      </c>
      <c r="R106" s="110">
        <f>SUMIFS(Produção!$R$60:$R$480,Produção!$A$60:$A$480,"&lt;="&amp;EOMONTH(Produção!$A$60+360,0),Produção!$B$60:$B$480,Produção!$B48)</f>
        <v>0</v>
      </c>
      <c r="S106" s="110">
        <f>SUMIFS(Produção!$S$60:$S$480,Produção!$A$60:$A$480,"&lt;="&amp;EOMONTH(Produção!$A$60+360,0),Produção!$B$60:$B$480,Produção!$B48)</f>
        <v>0</v>
      </c>
      <c r="T106" s="110">
        <f>SUMIFS(Produção!$T$60:$T$480,Produção!$A$60:$A$480,"&lt;="&amp;EOMONTH(Produção!$A$60+360,0),Produção!$B$60:$B$480,Produção!$B48)</f>
        <v>0</v>
      </c>
      <c r="U106" s="110">
        <f>SUMIFS(Produção!$U$60:$U$480,Produção!$A$60:$A$480,"&lt;="&amp;EOMONTH(Produção!$A$60+360,0),Produção!$B$60:$B$480,Produção!$B48)</f>
        <v>0</v>
      </c>
      <c r="V106" s="110">
        <f>SUMIFS(Produção!$V$60:$V$480,Produção!$A$60:$A$480,"&lt;="&amp;EOMONTH(Produção!$A$60+360,0),Produção!$B$60:$B$480,Produção!$B48)</f>
        <v>0</v>
      </c>
      <c r="W106" s="110">
        <f>SUMIFS(Produção!$W$60:$W$480,Produção!$A$60:$A$480,"&lt;="&amp;EOMONTH(Produção!$A$60+360,0),Produção!$B$60:$B$480,Produção!$B48)</f>
        <v>0</v>
      </c>
      <c r="X106" s="110">
        <f>SUMIFS(Produção!$X$60:$X$480,Produção!$A$60:$A$480,"&lt;="&amp;EOMONTH(Produção!$A$60+360,0),Produção!$B$60:$B$480,Produção!$B48)</f>
        <v>0</v>
      </c>
      <c r="Y106" s="110">
        <f>SUMIFS(Produção!$Y$60:$Y$480,Produção!$A$60:$A$480,"&lt;="&amp;EOMONTH(Produção!$A$60+360,0),Produção!$B$60:$B$480,Produção!$B48)</f>
        <v>0</v>
      </c>
      <c r="Z106" s="110">
        <f>SUMIFS(Produção!$Z$60:$Z$480,Produção!$A$60:$A$480,"&lt;="&amp;EOMONTH(Produção!$A$60+360,0),Produção!$B$60:$B$480,Produção!$B48)</f>
        <v>0</v>
      </c>
      <c r="AA106" s="110">
        <f>SUMIFS(Produção!$AA$60:$AA$480,Produção!$A$60:$A$480,"&lt;="&amp;EOMONTH(Produção!$A$60+360,0),Produção!$B$60:$B$480,Produção!$B48)</f>
        <v>0</v>
      </c>
      <c r="AB106" s="110">
        <f>SUMIFS(Produção!$AB$60:$AB$480,Produção!$A$60:$A$480,"&lt;="&amp;EOMONTH(Produção!$A$60+360,0),Produção!$B$60:$B$480,Produção!$B48)</f>
        <v>0</v>
      </c>
      <c r="AC106" s="110">
        <f>SUMIFS(Produção!$AC$60:$AC$480,Produção!$A$60:$A$480,"&lt;="&amp;EOMONTH(Produção!$A$60+360,0),Produção!$B$60:$B$480,Produção!$B48)</f>
        <v>0</v>
      </c>
      <c r="AD106" s="110">
        <f>SUMIFS(Produção!$AD$60:$AD$480,Produção!$A$60:$A$480,"&lt;="&amp;EOMONTH(Produção!$A$60+360,0),Produção!$B$60:$B$480,Produção!$B48)</f>
        <v>0</v>
      </c>
      <c r="AE106" s="110">
        <f>SUMIFS(Produção!$AE$60:$AE$480,Produção!$A$60:$A$480,"&lt;="&amp;EOMONTH(Produção!$A$60+360,0),Produção!$B$60:$B$480,Produção!$B48)</f>
        <v>0</v>
      </c>
      <c r="AF106" s="110">
        <f>SUMIFS(Produção!$AF$60:$AF$480,Produção!$A$60:$A$480,"&lt;="&amp;EOMONTH(Produção!$A$60+360,0),Produção!$B$60:$B$480,Produção!$B48)</f>
        <v>0</v>
      </c>
      <c r="AG106" s="110">
        <f>SUMIFS(Produção!$AG$60:$AG$480,Produção!$A$60:$A$480,"&lt;="&amp;EOMONTH(Produção!$A$60+360,0),Produção!$B$60:$B$480,Produção!$B48)</f>
        <v>0</v>
      </c>
      <c r="AH106" s="110">
        <f>SUMIFS(Produção!$AH$60:$AH$480,Produção!$A$60:$A$480,"&lt;="&amp;EOMONTH(Produção!$A$60+360,0),Produção!$B$60:$B$480,Produção!$B48)</f>
        <v>0</v>
      </c>
    </row>
    <row r="107" spans="1:34" outlineLevel="1" x14ac:dyDescent="0.15">
      <c r="A107" s="76">
        <v>47</v>
      </c>
      <c r="B107" s="81"/>
      <c r="C107" s="94" t="str">
        <f>IFERROR(AVERAGEIFS(Produção!$C$60:$C$480,Produção!$A$60:$A$480,"&lt;="&amp;EOMONTH(Produção!$A$60+360,0),Produção!$B$60:$B$480,Produção!$B49),"")</f>
        <v/>
      </c>
      <c r="D107" s="110">
        <f>SUMIFS(Produção!$D$60:$D$480,Produção!$A$60:$A$480,"&lt;="&amp;EOMONTH(Produção!$A$60+360,0),Produção!$B$60:$B$480,Produção!$B49)</f>
        <v>0</v>
      </c>
      <c r="E107" s="110">
        <f>SUMIFS(Produção!$E$60:$E$480,Produção!$A$60:$A$480,"&lt;="&amp;EOMONTH(Produção!$A$60+360,0),Produção!$B$60:$B$480,Produção!$B49)</f>
        <v>0</v>
      </c>
      <c r="F107" s="110">
        <f>SUMIFS(Produção!$F$60:$F$480,Produção!$A$60:$A$480,"&lt;="&amp;EOMONTH(Produção!$A$60+360,0),Produção!$B$60:$B$480,Produção!$B49)</f>
        <v>0</v>
      </c>
      <c r="G107" s="110">
        <f>SUMIFS(Produção!$G$60:$G$480,Produção!$A$60:$A$480,"&lt;="&amp;EOMONTH(Produção!$A$60+360,0),Produção!$B$60:$B$480,Produção!$B49)</f>
        <v>0</v>
      </c>
      <c r="H107" s="110">
        <f>SUMIFS(Produção!$H$60:$H$480,Produção!$A$60:$A$480,"&lt;="&amp;EOMONTH(Produção!$A$60+360,0),Produção!$B$60:$B$480,Produção!$B49)</f>
        <v>0</v>
      </c>
      <c r="I107" s="110">
        <f>SUMIFS(Produção!$I$60:$I$480,Produção!$A$60:$A$480,"&lt;="&amp;EOMONTH(Produção!$A$60+360,0),Produção!$B$60:$B$480,Produção!$B49)</f>
        <v>0</v>
      </c>
      <c r="J107" s="110">
        <f>SUMIFS(Produção!$J$60:$J$480,Produção!$A$60:$A$480,"&lt;="&amp;EOMONTH(Produção!$A$60+360,0),Produção!$B$60:$B$480,Produção!$B49)</f>
        <v>0</v>
      </c>
      <c r="K107" s="110">
        <f>SUMIFS(Produção!$K$60:$K$480,Produção!$A$60:$A$480,"&lt;="&amp;EOMONTH(Produção!$A$60+360,0),Produção!$B$60:$B$480,Produção!$B49)</f>
        <v>0</v>
      </c>
      <c r="L107" s="110">
        <f>SUMIFS(Produção!$L$60:$L$480,Produção!$A$60:$A$480,"&lt;="&amp;EOMONTH(Produção!$A$60+360,0),Produção!$B$60:$B$480,Produção!$B49)</f>
        <v>0</v>
      </c>
      <c r="M107" s="110">
        <f>SUMIFS(Produção!$M$60:$M$480,Produção!$A$60:$A$480,"&lt;="&amp;EOMONTH(Produção!$A$60+360,0),Produção!$B$60:$B$480,Produção!$B49)</f>
        <v>0</v>
      </c>
      <c r="N107" s="110">
        <f>SUMIFS(Produção!$N$60:$N$480,Produção!$A$60:$A$480,"&lt;="&amp;EOMONTH(Produção!$A$60+360,0),Produção!$B$60:$B$480,Produção!$B49)</f>
        <v>0</v>
      </c>
      <c r="O107" s="110">
        <f>SUMIFS(Produção!$O$60:$O$480,Produção!$A$60:$A$480,"&lt;="&amp;EOMONTH(Produção!$A$60+360,0),Produção!$B$60:$B$480,Produção!$B49)</f>
        <v>0</v>
      </c>
      <c r="P107" s="110">
        <f>SUMIFS(Produção!$P$60:$P$480,Produção!$A$60:$A$480,"&lt;="&amp;EOMONTH(Produção!$A$60+360,0),Produção!$B$60:$B$480,Produção!$B49)</f>
        <v>0</v>
      </c>
      <c r="Q107" s="110">
        <f>SUMIFS(Produção!$Q$60:$Q$480,Produção!$A$60:$A$480,"&lt;="&amp;EOMONTH(Produção!$A$60+360,0),Produção!$B$60:$B$480,Produção!$B49)</f>
        <v>0</v>
      </c>
      <c r="R107" s="110">
        <f>SUMIFS(Produção!$R$60:$R$480,Produção!$A$60:$A$480,"&lt;="&amp;EOMONTH(Produção!$A$60+360,0),Produção!$B$60:$B$480,Produção!$B49)</f>
        <v>0</v>
      </c>
      <c r="S107" s="110">
        <f>SUMIFS(Produção!$S$60:$S$480,Produção!$A$60:$A$480,"&lt;="&amp;EOMONTH(Produção!$A$60+360,0),Produção!$B$60:$B$480,Produção!$B49)</f>
        <v>0</v>
      </c>
      <c r="T107" s="110">
        <f>SUMIFS(Produção!$T$60:$T$480,Produção!$A$60:$A$480,"&lt;="&amp;EOMONTH(Produção!$A$60+360,0),Produção!$B$60:$B$480,Produção!$B49)</f>
        <v>0</v>
      </c>
      <c r="U107" s="110">
        <f>SUMIFS(Produção!$U$60:$U$480,Produção!$A$60:$A$480,"&lt;="&amp;EOMONTH(Produção!$A$60+360,0),Produção!$B$60:$B$480,Produção!$B49)</f>
        <v>0</v>
      </c>
      <c r="V107" s="110">
        <f>SUMIFS(Produção!$V$60:$V$480,Produção!$A$60:$A$480,"&lt;="&amp;EOMONTH(Produção!$A$60+360,0),Produção!$B$60:$B$480,Produção!$B49)</f>
        <v>0</v>
      </c>
      <c r="W107" s="110">
        <f>SUMIFS(Produção!$W$60:$W$480,Produção!$A$60:$A$480,"&lt;="&amp;EOMONTH(Produção!$A$60+360,0),Produção!$B$60:$B$480,Produção!$B49)</f>
        <v>0</v>
      </c>
      <c r="X107" s="110">
        <f>SUMIFS(Produção!$X$60:$X$480,Produção!$A$60:$A$480,"&lt;="&amp;EOMONTH(Produção!$A$60+360,0),Produção!$B$60:$B$480,Produção!$B49)</f>
        <v>0</v>
      </c>
      <c r="Y107" s="110">
        <f>SUMIFS(Produção!$Y$60:$Y$480,Produção!$A$60:$A$480,"&lt;="&amp;EOMONTH(Produção!$A$60+360,0),Produção!$B$60:$B$480,Produção!$B49)</f>
        <v>0</v>
      </c>
      <c r="Z107" s="110">
        <f>SUMIFS(Produção!$Z$60:$Z$480,Produção!$A$60:$A$480,"&lt;="&amp;EOMONTH(Produção!$A$60+360,0),Produção!$B$60:$B$480,Produção!$B49)</f>
        <v>0</v>
      </c>
      <c r="AA107" s="110">
        <f>SUMIFS(Produção!$AA$60:$AA$480,Produção!$A$60:$A$480,"&lt;="&amp;EOMONTH(Produção!$A$60+360,0),Produção!$B$60:$B$480,Produção!$B49)</f>
        <v>0</v>
      </c>
      <c r="AB107" s="110">
        <f>SUMIFS(Produção!$AB$60:$AB$480,Produção!$A$60:$A$480,"&lt;="&amp;EOMONTH(Produção!$A$60+360,0),Produção!$B$60:$B$480,Produção!$B49)</f>
        <v>0</v>
      </c>
      <c r="AC107" s="110">
        <f>SUMIFS(Produção!$AC$60:$AC$480,Produção!$A$60:$A$480,"&lt;="&amp;EOMONTH(Produção!$A$60+360,0),Produção!$B$60:$B$480,Produção!$B49)</f>
        <v>0</v>
      </c>
      <c r="AD107" s="110">
        <f>SUMIFS(Produção!$AD$60:$AD$480,Produção!$A$60:$A$480,"&lt;="&amp;EOMONTH(Produção!$A$60+360,0),Produção!$B$60:$B$480,Produção!$B49)</f>
        <v>0</v>
      </c>
      <c r="AE107" s="110">
        <f>SUMIFS(Produção!$AE$60:$AE$480,Produção!$A$60:$A$480,"&lt;="&amp;EOMONTH(Produção!$A$60+360,0),Produção!$B$60:$B$480,Produção!$B49)</f>
        <v>0</v>
      </c>
      <c r="AF107" s="110">
        <f>SUMIFS(Produção!$AF$60:$AF$480,Produção!$A$60:$A$480,"&lt;="&amp;EOMONTH(Produção!$A$60+360,0),Produção!$B$60:$B$480,Produção!$B49)</f>
        <v>0</v>
      </c>
      <c r="AG107" s="110">
        <f>SUMIFS(Produção!$AG$60:$AG$480,Produção!$A$60:$A$480,"&lt;="&amp;EOMONTH(Produção!$A$60+360,0),Produção!$B$60:$B$480,Produção!$B49)</f>
        <v>0</v>
      </c>
      <c r="AH107" s="110">
        <f>SUMIFS(Produção!$AH$60:$AH$480,Produção!$A$60:$A$480,"&lt;="&amp;EOMONTH(Produção!$A$60+360,0),Produção!$B$60:$B$480,Produção!$B49)</f>
        <v>0</v>
      </c>
    </row>
    <row r="108" spans="1:34" outlineLevel="1" x14ac:dyDescent="0.15">
      <c r="A108" s="76">
        <v>48</v>
      </c>
      <c r="B108" s="81"/>
      <c r="C108" s="94" t="str">
        <f>IFERROR(AVERAGEIFS(Produção!$C$60:$C$480,Produção!$A$60:$A$480,"&lt;="&amp;EOMONTH(Produção!$A$60+360,0),Produção!$B$60:$B$480,Produção!$B50),"")</f>
        <v/>
      </c>
      <c r="D108" s="110">
        <f>SUMIFS(Produção!$D$60:$D$480,Produção!$A$60:$A$480,"&lt;="&amp;EOMONTH(Produção!$A$60+360,0),Produção!$B$60:$B$480,Produção!$B50)</f>
        <v>0</v>
      </c>
      <c r="E108" s="110">
        <f>SUMIFS(Produção!$E$60:$E$480,Produção!$A$60:$A$480,"&lt;="&amp;EOMONTH(Produção!$A$60+360,0),Produção!$B$60:$B$480,Produção!$B50)</f>
        <v>0</v>
      </c>
      <c r="F108" s="110">
        <f>SUMIFS(Produção!$F$60:$F$480,Produção!$A$60:$A$480,"&lt;="&amp;EOMONTH(Produção!$A$60+360,0),Produção!$B$60:$B$480,Produção!$B50)</f>
        <v>0</v>
      </c>
      <c r="G108" s="110">
        <f>SUMIFS(Produção!$G$60:$G$480,Produção!$A$60:$A$480,"&lt;="&amp;EOMONTH(Produção!$A$60+360,0),Produção!$B$60:$B$480,Produção!$B50)</f>
        <v>0</v>
      </c>
      <c r="H108" s="110">
        <f>SUMIFS(Produção!$H$60:$H$480,Produção!$A$60:$A$480,"&lt;="&amp;EOMONTH(Produção!$A$60+360,0),Produção!$B$60:$B$480,Produção!$B50)</f>
        <v>0</v>
      </c>
      <c r="I108" s="110">
        <f>SUMIFS(Produção!$I$60:$I$480,Produção!$A$60:$A$480,"&lt;="&amp;EOMONTH(Produção!$A$60+360,0),Produção!$B$60:$B$480,Produção!$B50)</f>
        <v>0</v>
      </c>
      <c r="J108" s="110">
        <f>SUMIFS(Produção!$J$60:$J$480,Produção!$A$60:$A$480,"&lt;="&amp;EOMONTH(Produção!$A$60+360,0),Produção!$B$60:$B$480,Produção!$B50)</f>
        <v>0</v>
      </c>
      <c r="K108" s="110">
        <f>SUMIFS(Produção!$K$60:$K$480,Produção!$A$60:$A$480,"&lt;="&amp;EOMONTH(Produção!$A$60+360,0),Produção!$B$60:$B$480,Produção!$B50)</f>
        <v>0</v>
      </c>
      <c r="L108" s="110">
        <f>SUMIFS(Produção!$L$60:$L$480,Produção!$A$60:$A$480,"&lt;="&amp;EOMONTH(Produção!$A$60+360,0),Produção!$B$60:$B$480,Produção!$B50)</f>
        <v>0</v>
      </c>
      <c r="M108" s="110">
        <f>SUMIFS(Produção!$M$60:$M$480,Produção!$A$60:$A$480,"&lt;="&amp;EOMONTH(Produção!$A$60+360,0),Produção!$B$60:$B$480,Produção!$B50)</f>
        <v>0</v>
      </c>
      <c r="N108" s="110">
        <f>SUMIFS(Produção!$N$60:$N$480,Produção!$A$60:$A$480,"&lt;="&amp;EOMONTH(Produção!$A$60+360,0),Produção!$B$60:$B$480,Produção!$B50)</f>
        <v>0</v>
      </c>
      <c r="O108" s="110">
        <f>SUMIFS(Produção!$O$60:$O$480,Produção!$A$60:$A$480,"&lt;="&amp;EOMONTH(Produção!$A$60+360,0),Produção!$B$60:$B$480,Produção!$B50)</f>
        <v>0</v>
      </c>
      <c r="P108" s="110">
        <f>SUMIFS(Produção!$P$60:$P$480,Produção!$A$60:$A$480,"&lt;="&amp;EOMONTH(Produção!$A$60+360,0),Produção!$B$60:$B$480,Produção!$B50)</f>
        <v>0</v>
      </c>
      <c r="Q108" s="110">
        <f>SUMIFS(Produção!$Q$60:$Q$480,Produção!$A$60:$A$480,"&lt;="&amp;EOMONTH(Produção!$A$60+360,0),Produção!$B$60:$B$480,Produção!$B50)</f>
        <v>0</v>
      </c>
      <c r="R108" s="110">
        <f>SUMIFS(Produção!$R$60:$R$480,Produção!$A$60:$A$480,"&lt;="&amp;EOMONTH(Produção!$A$60+360,0),Produção!$B$60:$B$480,Produção!$B50)</f>
        <v>0</v>
      </c>
      <c r="S108" s="110">
        <f>SUMIFS(Produção!$S$60:$S$480,Produção!$A$60:$A$480,"&lt;="&amp;EOMONTH(Produção!$A$60+360,0),Produção!$B$60:$B$480,Produção!$B50)</f>
        <v>0</v>
      </c>
      <c r="T108" s="110">
        <f>SUMIFS(Produção!$T$60:$T$480,Produção!$A$60:$A$480,"&lt;="&amp;EOMONTH(Produção!$A$60+360,0),Produção!$B$60:$B$480,Produção!$B50)</f>
        <v>0</v>
      </c>
      <c r="U108" s="110">
        <f>SUMIFS(Produção!$U$60:$U$480,Produção!$A$60:$A$480,"&lt;="&amp;EOMONTH(Produção!$A$60+360,0),Produção!$B$60:$B$480,Produção!$B50)</f>
        <v>0</v>
      </c>
      <c r="V108" s="110">
        <f>SUMIFS(Produção!$V$60:$V$480,Produção!$A$60:$A$480,"&lt;="&amp;EOMONTH(Produção!$A$60+360,0),Produção!$B$60:$B$480,Produção!$B50)</f>
        <v>0</v>
      </c>
      <c r="W108" s="110">
        <f>SUMIFS(Produção!$W$60:$W$480,Produção!$A$60:$A$480,"&lt;="&amp;EOMONTH(Produção!$A$60+360,0),Produção!$B$60:$B$480,Produção!$B50)</f>
        <v>0</v>
      </c>
      <c r="X108" s="110">
        <f>SUMIFS(Produção!$X$60:$X$480,Produção!$A$60:$A$480,"&lt;="&amp;EOMONTH(Produção!$A$60+360,0),Produção!$B$60:$B$480,Produção!$B50)</f>
        <v>0</v>
      </c>
      <c r="Y108" s="110">
        <f>SUMIFS(Produção!$Y$60:$Y$480,Produção!$A$60:$A$480,"&lt;="&amp;EOMONTH(Produção!$A$60+360,0),Produção!$B$60:$B$480,Produção!$B50)</f>
        <v>0</v>
      </c>
      <c r="Z108" s="110">
        <f>SUMIFS(Produção!$Z$60:$Z$480,Produção!$A$60:$A$480,"&lt;="&amp;EOMONTH(Produção!$A$60+360,0),Produção!$B$60:$B$480,Produção!$B50)</f>
        <v>0</v>
      </c>
      <c r="AA108" s="110">
        <f>SUMIFS(Produção!$AA$60:$AA$480,Produção!$A$60:$A$480,"&lt;="&amp;EOMONTH(Produção!$A$60+360,0),Produção!$B$60:$B$480,Produção!$B50)</f>
        <v>0</v>
      </c>
      <c r="AB108" s="110">
        <f>SUMIFS(Produção!$AB$60:$AB$480,Produção!$A$60:$A$480,"&lt;="&amp;EOMONTH(Produção!$A$60+360,0),Produção!$B$60:$B$480,Produção!$B50)</f>
        <v>0</v>
      </c>
      <c r="AC108" s="110">
        <f>SUMIFS(Produção!$AC$60:$AC$480,Produção!$A$60:$A$480,"&lt;="&amp;EOMONTH(Produção!$A$60+360,0),Produção!$B$60:$B$480,Produção!$B50)</f>
        <v>0</v>
      </c>
      <c r="AD108" s="110">
        <f>SUMIFS(Produção!$AD$60:$AD$480,Produção!$A$60:$A$480,"&lt;="&amp;EOMONTH(Produção!$A$60+360,0),Produção!$B$60:$B$480,Produção!$B50)</f>
        <v>0</v>
      </c>
      <c r="AE108" s="110">
        <f>SUMIFS(Produção!$AE$60:$AE$480,Produção!$A$60:$A$480,"&lt;="&amp;EOMONTH(Produção!$A$60+360,0),Produção!$B$60:$B$480,Produção!$B50)</f>
        <v>0</v>
      </c>
      <c r="AF108" s="110">
        <f>SUMIFS(Produção!$AF$60:$AF$480,Produção!$A$60:$A$480,"&lt;="&amp;EOMONTH(Produção!$A$60+360,0),Produção!$B$60:$B$480,Produção!$B50)</f>
        <v>0</v>
      </c>
      <c r="AG108" s="110">
        <f>SUMIFS(Produção!$AG$60:$AG$480,Produção!$A$60:$A$480,"&lt;="&amp;EOMONTH(Produção!$A$60+360,0),Produção!$B$60:$B$480,Produção!$B50)</f>
        <v>0</v>
      </c>
      <c r="AH108" s="110">
        <f>SUMIFS(Produção!$AH$60:$AH$480,Produção!$A$60:$A$480,"&lt;="&amp;EOMONTH(Produção!$A$60+360,0),Produção!$B$60:$B$480,Produção!$B50)</f>
        <v>0</v>
      </c>
    </row>
    <row r="109" spans="1:34" outlineLevel="1" x14ac:dyDescent="0.15">
      <c r="A109" s="76">
        <v>49</v>
      </c>
      <c r="B109" s="81"/>
      <c r="C109" s="94" t="str">
        <f>IFERROR(AVERAGEIFS(Produção!$C$60:$C$480,Produção!$A$60:$A$480,"&lt;="&amp;EOMONTH(Produção!$A$60+360,0),Produção!$B$60:$B$480,Produção!$B51),"")</f>
        <v/>
      </c>
      <c r="D109" s="110">
        <f>SUMIFS(Produção!$D$60:$D$480,Produção!$A$60:$A$480,"&lt;="&amp;EOMONTH(Produção!$A$60+360,0),Produção!$B$60:$B$480,Produção!$B51)</f>
        <v>0</v>
      </c>
      <c r="E109" s="110">
        <f>SUMIFS(Produção!$E$60:$E$480,Produção!$A$60:$A$480,"&lt;="&amp;EOMONTH(Produção!$A$60+360,0),Produção!$B$60:$B$480,Produção!$B51)</f>
        <v>0</v>
      </c>
      <c r="F109" s="110">
        <f>SUMIFS(Produção!$F$60:$F$480,Produção!$A$60:$A$480,"&lt;="&amp;EOMONTH(Produção!$A$60+360,0),Produção!$B$60:$B$480,Produção!$B51)</f>
        <v>0</v>
      </c>
      <c r="G109" s="110">
        <f>SUMIFS(Produção!$G$60:$G$480,Produção!$A$60:$A$480,"&lt;="&amp;EOMONTH(Produção!$A$60+360,0),Produção!$B$60:$B$480,Produção!$B51)</f>
        <v>0</v>
      </c>
      <c r="H109" s="110">
        <f>SUMIFS(Produção!$H$60:$H$480,Produção!$A$60:$A$480,"&lt;="&amp;EOMONTH(Produção!$A$60+360,0),Produção!$B$60:$B$480,Produção!$B51)</f>
        <v>0</v>
      </c>
      <c r="I109" s="110">
        <f>SUMIFS(Produção!$I$60:$I$480,Produção!$A$60:$A$480,"&lt;="&amp;EOMONTH(Produção!$A$60+360,0),Produção!$B$60:$B$480,Produção!$B51)</f>
        <v>0</v>
      </c>
      <c r="J109" s="110">
        <f>SUMIFS(Produção!$J$60:$J$480,Produção!$A$60:$A$480,"&lt;="&amp;EOMONTH(Produção!$A$60+360,0),Produção!$B$60:$B$480,Produção!$B51)</f>
        <v>0</v>
      </c>
      <c r="K109" s="110">
        <f>SUMIFS(Produção!$K$60:$K$480,Produção!$A$60:$A$480,"&lt;="&amp;EOMONTH(Produção!$A$60+360,0),Produção!$B$60:$B$480,Produção!$B51)</f>
        <v>0</v>
      </c>
      <c r="L109" s="110">
        <f>SUMIFS(Produção!$L$60:$L$480,Produção!$A$60:$A$480,"&lt;="&amp;EOMONTH(Produção!$A$60+360,0),Produção!$B$60:$B$480,Produção!$B51)</f>
        <v>0</v>
      </c>
      <c r="M109" s="110">
        <f>SUMIFS(Produção!$M$60:$M$480,Produção!$A$60:$A$480,"&lt;="&amp;EOMONTH(Produção!$A$60+360,0),Produção!$B$60:$B$480,Produção!$B51)</f>
        <v>0</v>
      </c>
      <c r="N109" s="110">
        <f>SUMIFS(Produção!$N$60:$N$480,Produção!$A$60:$A$480,"&lt;="&amp;EOMONTH(Produção!$A$60+360,0),Produção!$B$60:$B$480,Produção!$B51)</f>
        <v>0</v>
      </c>
      <c r="O109" s="110">
        <f>SUMIFS(Produção!$O$60:$O$480,Produção!$A$60:$A$480,"&lt;="&amp;EOMONTH(Produção!$A$60+360,0),Produção!$B$60:$B$480,Produção!$B51)</f>
        <v>0</v>
      </c>
      <c r="P109" s="110">
        <f>SUMIFS(Produção!$P$60:$P$480,Produção!$A$60:$A$480,"&lt;="&amp;EOMONTH(Produção!$A$60+360,0),Produção!$B$60:$B$480,Produção!$B51)</f>
        <v>0</v>
      </c>
      <c r="Q109" s="110">
        <f>SUMIFS(Produção!$Q$60:$Q$480,Produção!$A$60:$A$480,"&lt;="&amp;EOMONTH(Produção!$A$60+360,0),Produção!$B$60:$B$480,Produção!$B51)</f>
        <v>0</v>
      </c>
      <c r="R109" s="110">
        <f>SUMIFS(Produção!$R$60:$R$480,Produção!$A$60:$A$480,"&lt;="&amp;EOMONTH(Produção!$A$60+360,0),Produção!$B$60:$B$480,Produção!$B51)</f>
        <v>0</v>
      </c>
      <c r="S109" s="110">
        <f>SUMIFS(Produção!$S$60:$S$480,Produção!$A$60:$A$480,"&lt;="&amp;EOMONTH(Produção!$A$60+360,0),Produção!$B$60:$B$480,Produção!$B51)</f>
        <v>0</v>
      </c>
      <c r="T109" s="110">
        <f>SUMIFS(Produção!$T$60:$T$480,Produção!$A$60:$A$480,"&lt;="&amp;EOMONTH(Produção!$A$60+360,0),Produção!$B$60:$B$480,Produção!$B51)</f>
        <v>0</v>
      </c>
      <c r="U109" s="110">
        <f>SUMIFS(Produção!$U$60:$U$480,Produção!$A$60:$A$480,"&lt;="&amp;EOMONTH(Produção!$A$60+360,0),Produção!$B$60:$B$480,Produção!$B51)</f>
        <v>0</v>
      </c>
      <c r="V109" s="110">
        <f>SUMIFS(Produção!$V$60:$V$480,Produção!$A$60:$A$480,"&lt;="&amp;EOMONTH(Produção!$A$60+360,0),Produção!$B$60:$B$480,Produção!$B51)</f>
        <v>0</v>
      </c>
      <c r="W109" s="110">
        <f>SUMIFS(Produção!$W$60:$W$480,Produção!$A$60:$A$480,"&lt;="&amp;EOMONTH(Produção!$A$60+360,0),Produção!$B$60:$B$480,Produção!$B51)</f>
        <v>0</v>
      </c>
      <c r="X109" s="110">
        <f>SUMIFS(Produção!$X$60:$X$480,Produção!$A$60:$A$480,"&lt;="&amp;EOMONTH(Produção!$A$60+360,0),Produção!$B$60:$B$480,Produção!$B51)</f>
        <v>0</v>
      </c>
      <c r="Y109" s="110">
        <f>SUMIFS(Produção!$Y$60:$Y$480,Produção!$A$60:$A$480,"&lt;="&amp;EOMONTH(Produção!$A$60+360,0),Produção!$B$60:$B$480,Produção!$B51)</f>
        <v>0</v>
      </c>
      <c r="Z109" s="110">
        <f>SUMIFS(Produção!$Z$60:$Z$480,Produção!$A$60:$A$480,"&lt;="&amp;EOMONTH(Produção!$A$60+360,0),Produção!$B$60:$B$480,Produção!$B51)</f>
        <v>0</v>
      </c>
      <c r="AA109" s="110">
        <f>SUMIFS(Produção!$AA$60:$AA$480,Produção!$A$60:$A$480,"&lt;="&amp;EOMONTH(Produção!$A$60+360,0),Produção!$B$60:$B$480,Produção!$B51)</f>
        <v>0</v>
      </c>
      <c r="AB109" s="110">
        <f>SUMIFS(Produção!$AB$60:$AB$480,Produção!$A$60:$A$480,"&lt;="&amp;EOMONTH(Produção!$A$60+360,0),Produção!$B$60:$B$480,Produção!$B51)</f>
        <v>0</v>
      </c>
      <c r="AC109" s="110">
        <f>SUMIFS(Produção!$AC$60:$AC$480,Produção!$A$60:$A$480,"&lt;="&amp;EOMONTH(Produção!$A$60+360,0),Produção!$B$60:$B$480,Produção!$B51)</f>
        <v>0</v>
      </c>
      <c r="AD109" s="110">
        <f>SUMIFS(Produção!$AD$60:$AD$480,Produção!$A$60:$A$480,"&lt;="&amp;EOMONTH(Produção!$A$60+360,0),Produção!$B$60:$B$480,Produção!$B51)</f>
        <v>0</v>
      </c>
      <c r="AE109" s="110">
        <f>SUMIFS(Produção!$AE$60:$AE$480,Produção!$A$60:$A$480,"&lt;="&amp;EOMONTH(Produção!$A$60+360,0),Produção!$B$60:$B$480,Produção!$B51)</f>
        <v>0</v>
      </c>
      <c r="AF109" s="110">
        <f>SUMIFS(Produção!$AF$60:$AF$480,Produção!$A$60:$A$480,"&lt;="&amp;EOMONTH(Produção!$A$60+360,0),Produção!$B$60:$B$480,Produção!$B51)</f>
        <v>0</v>
      </c>
      <c r="AG109" s="110">
        <f>SUMIFS(Produção!$AG$60:$AG$480,Produção!$A$60:$A$480,"&lt;="&amp;EOMONTH(Produção!$A$60+360,0),Produção!$B$60:$B$480,Produção!$B51)</f>
        <v>0</v>
      </c>
      <c r="AH109" s="110">
        <f>SUMIFS(Produção!$AH$60:$AH$480,Produção!$A$60:$A$480,"&lt;="&amp;EOMONTH(Produção!$A$60+360,0),Produção!$B$60:$B$480,Produção!$B51)</f>
        <v>0</v>
      </c>
    </row>
    <row r="110" spans="1:34" outlineLevel="1" x14ac:dyDescent="0.15">
      <c r="A110" s="76">
        <v>50</v>
      </c>
      <c r="B110" s="81"/>
      <c r="C110" s="94" t="str">
        <f>IFERROR(AVERAGEIFS(Produção!$C$60:$C$480,Produção!$A$60:$A$480,"&lt;="&amp;EOMONTH(Produção!$A$60+360,0),Produção!$B$60:$B$480,Produção!$B52),"")</f>
        <v/>
      </c>
      <c r="D110" s="110">
        <f>SUMIFS(Produção!$D$60:$D$480,Produção!$A$60:$A$480,"&lt;="&amp;EOMONTH(Produção!$A$60+360,0),Produção!$B$60:$B$480,Produção!$B52)</f>
        <v>0</v>
      </c>
      <c r="E110" s="110">
        <f>SUMIFS(Produção!$E$60:$E$480,Produção!$A$60:$A$480,"&lt;="&amp;EOMONTH(Produção!$A$60+360,0),Produção!$B$60:$B$480,Produção!$B52)</f>
        <v>0</v>
      </c>
      <c r="F110" s="110">
        <f>SUMIFS(Produção!$F$60:$F$480,Produção!$A$60:$A$480,"&lt;="&amp;EOMONTH(Produção!$A$60+360,0),Produção!$B$60:$B$480,Produção!$B52)</f>
        <v>0</v>
      </c>
      <c r="G110" s="110">
        <f>SUMIFS(Produção!$G$60:$G$480,Produção!$A$60:$A$480,"&lt;="&amp;EOMONTH(Produção!$A$60+360,0),Produção!$B$60:$B$480,Produção!$B52)</f>
        <v>0</v>
      </c>
      <c r="H110" s="110">
        <f>SUMIFS(Produção!$H$60:$H$480,Produção!$A$60:$A$480,"&lt;="&amp;EOMONTH(Produção!$A$60+360,0),Produção!$B$60:$B$480,Produção!$B52)</f>
        <v>0</v>
      </c>
      <c r="I110" s="110">
        <f>SUMIFS(Produção!$I$60:$I$480,Produção!$A$60:$A$480,"&lt;="&amp;EOMONTH(Produção!$A$60+360,0),Produção!$B$60:$B$480,Produção!$B52)</f>
        <v>0</v>
      </c>
      <c r="J110" s="110">
        <f>SUMIFS(Produção!$J$60:$J$480,Produção!$A$60:$A$480,"&lt;="&amp;EOMONTH(Produção!$A$60+360,0),Produção!$B$60:$B$480,Produção!$B52)</f>
        <v>0</v>
      </c>
      <c r="K110" s="110">
        <f>SUMIFS(Produção!$K$60:$K$480,Produção!$A$60:$A$480,"&lt;="&amp;EOMONTH(Produção!$A$60+360,0),Produção!$B$60:$B$480,Produção!$B52)</f>
        <v>0</v>
      </c>
      <c r="L110" s="110">
        <f>SUMIFS(Produção!$L$60:$L$480,Produção!$A$60:$A$480,"&lt;="&amp;EOMONTH(Produção!$A$60+360,0),Produção!$B$60:$B$480,Produção!$B52)</f>
        <v>0</v>
      </c>
      <c r="M110" s="110">
        <f>SUMIFS(Produção!$M$60:$M$480,Produção!$A$60:$A$480,"&lt;="&amp;EOMONTH(Produção!$A$60+360,0),Produção!$B$60:$B$480,Produção!$B52)</f>
        <v>0</v>
      </c>
      <c r="N110" s="110">
        <f>SUMIFS(Produção!$N$60:$N$480,Produção!$A$60:$A$480,"&lt;="&amp;EOMONTH(Produção!$A$60+360,0),Produção!$B$60:$B$480,Produção!$B52)</f>
        <v>0</v>
      </c>
      <c r="O110" s="110">
        <f>SUMIFS(Produção!$O$60:$O$480,Produção!$A$60:$A$480,"&lt;="&amp;EOMONTH(Produção!$A$60+360,0),Produção!$B$60:$B$480,Produção!$B52)</f>
        <v>0</v>
      </c>
      <c r="P110" s="110">
        <f>SUMIFS(Produção!$P$60:$P$480,Produção!$A$60:$A$480,"&lt;="&amp;EOMONTH(Produção!$A$60+360,0),Produção!$B$60:$B$480,Produção!$B52)</f>
        <v>0</v>
      </c>
      <c r="Q110" s="110">
        <f>SUMIFS(Produção!$Q$60:$Q$480,Produção!$A$60:$A$480,"&lt;="&amp;EOMONTH(Produção!$A$60+360,0),Produção!$B$60:$B$480,Produção!$B52)</f>
        <v>0</v>
      </c>
      <c r="R110" s="110">
        <f>SUMIFS(Produção!$R$60:$R$480,Produção!$A$60:$A$480,"&lt;="&amp;EOMONTH(Produção!$A$60+360,0),Produção!$B$60:$B$480,Produção!$B52)</f>
        <v>0</v>
      </c>
      <c r="S110" s="110">
        <f>SUMIFS(Produção!$S$60:$S$480,Produção!$A$60:$A$480,"&lt;="&amp;EOMONTH(Produção!$A$60+360,0),Produção!$B$60:$B$480,Produção!$B52)</f>
        <v>0</v>
      </c>
      <c r="T110" s="110">
        <f>SUMIFS(Produção!$T$60:$T$480,Produção!$A$60:$A$480,"&lt;="&amp;EOMONTH(Produção!$A$60+360,0),Produção!$B$60:$B$480,Produção!$B52)</f>
        <v>0</v>
      </c>
      <c r="U110" s="110">
        <f>SUMIFS(Produção!$U$60:$U$480,Produção!$A$60:$A$480,"&lt;="&amp;EOMONTH(Produção!$A$60+360,0),Produção!$B$60:$B$480,Produção!$B52)</f>
        <v>0</v>
      </c>
      <c r="V110" s="110">
        <f>SUMIFS(Produção!$V$60:$V$480,Produção!$A$60:$A$480,"&lt;="&amp;EOMONTH(Produção!$A$60+360,0),Produção!$B$60:$B$480,Produção!$B52)</f>
        <v>0</v>
      </c>
      <c r="W110" s="110">
        <f>SUMIFS(Produção!$W$60:$W$480,Produção!$A$60:$A$480,"&lt;="&amp;EOMONTH(Produção!$A$60+360,0),Produção!$B$60:$B$480,Produção!$B52)</f>
        <v>0</v>
      </c>
      <c r="X110" s="110">
        <f>SUMIFS(Produção!$X$60:$X$480,Produção!$A$60:$A$480,"&lt;="&amp;EOMONTH(Produção!$A$60+360,0),Produção!$B$60:$B$480,Produção!$B52)</f>
        <v>0</v>
      </c>
      <c r="Y110" s="110">
        <f>SUMIFS(Produção!$Y$60:$Y$480,Produção!$A$60:$A$480,"&lt;="&amp;EOMONTH(Produção!$A$60+360,0),Produção!$B$60:$B$480,Produção!$B52)</f>
        <v>0</v>
      </c>
      <c r="Z110" s="110">
        <f>SUMIFS(Produção!$Z$60:$Z$480,Produção!$A$60:$A$480,"&lt;="&amp;EOMONTH(Produção!$A$60+360,0),Produção!$B$60:$B$480,Produção!$B52)</f>
        <v>0</v>
      </c>
      <c r="AA110" s="110">
        <f>SUMIFS(Produção!$AA$60:$AA$480,Produção!$A$60:$A$480,"&lt;="&amp;EOMONTH(Produção!$A$60+360,0),Produção!$B$60:$B$480,Produção!$B52)</f>
        <v>0</v>
      </c>
      <c r="AB110" s="110">
        <f>SUMIFS(Produção!$AB$60:$AB$480,Produção!$A$60:$A$480,"&lt;="&amp;EOMONTH(Produção!$A$60+360,0),Produção!$B$60:$B$480,Produção!$B52)</f>
        <v>0</v>
      </c>
      <c r="AC110" s="110">
        <f>SUMIFS(Produção!$AC$60:$AC$480,Produção!$A$60:$A$480,"&lt;="&amp;EOMONTH(Produção!$A$60+360,0),Produção!$B$60:$B$480,Produção!$B52)</f>
        <v>0</v>
      </c>
      <c r="AD110" s="110">
        <f>SUMIFS(Produção!$AD$60:$AD$480,Produção!$A$60:$A$480,"&lt;="&amp;EOMONTH(Produção!$A$60+360,0),Produção!$B$60:$B$480,Produção!$B52)</f>
        <v>0</v>
      </c>
      <c r="AE110" s="110">
        <f>SUMIFS(Produção!$AE$60:$AE$480,Produção!$A$60:$A$480,"&lt;="&amp;EOMONTH(Produção!$A$60+360,0),Produção!$B$60:$B$480,Produção!$B52)</f>
        <v>0</v>
      </c>
      <c r="AF110" s="110">
        <f>SUMIFS(Produção!$AF$60:$AF$480,Produção!$A$60:$A$480,"&lt;="&amp;EOMONTH(Produção!$A$60+360,0),Produção!$B$60:$B$480,Produção!$B52)</f>
        <v>0</v>
      </c>
      <c r="AG110" s="110">
        <f>SUMIFS(Produção!$AG$60:$AG$480,Produção!$A$60:$A$480,"&lt;="&amp;EOMONTH(Produção!$A$60+360,0),Produção!$B$60:$B$480,Produção!$B52)</f>
        <v>0</v>
      </c>
      <c r="AH110" s="110">
        <f>SUMIFS(Produção!$AH$60:$AH$480,Produção!$A$60:$A$480,"&lt;="&amp;EOMONTH(Produção!$A$60+360,0),Produção!$B$60:$B$480,Produção!$B52)</f>
        <v>0</v>
      </c>
    </row>
    <row r="111" spans="1:34" outlineLevel="1" x14ac:dyDescent="0.15">
      <c r="A111" s="76">
        <v>51</v>
      </c>
      <c r="B111" s="81"/>
      <c r="C111" s="94" t="str">
        <f>IFERROR(AVERAGEIFS(Produção!$C$60:$C$480,Produção!$A$60:$A$480,"&lt;="&amp;EOMONTH(Produção!$A$60+360,0),Produção!$B$60:$B$480,Produção!$B53),"")</f>
        <v/>
      </c>
      <c r="D111" s="110">
        <f>SUMIFS(Produção!$D$60:$D$480,Produção!$A$60:$A$480,"&lt;="&amp;EOMONTH(Produção!$A$60+360,0),Produção!$B$60:$B$480,Produção!$B53)</f>
        <v>0</v>
      </c>
      <c r="E111" s="110">
        <f>SUMIFS(Produção!$E$60:$E$480,Produção!$A$60:$A$480,"&lt;="&amp;EOMONTH(Produção!$A$60+360,0),Produção!$B$60:$B$480,Produção!$B53)</f>
        <v>0</v>
      </c>
      <c r="F111" s="110">
        <f>SUMIFS(Produção!$F$60:$F$480,Produção!$A$60:$A$480,"&lt;="&amp;EOMONTH(Produção!$A$60+360,0),Produção!$B$60:$B$480,Produção!$B53)</f>
        <v>0</v>
      </c>
      <c r="G111" s="110">
        <f>SUMIFS(Produção!$G$60:$G$480,Produção!$A$60:$A$480,"&lt;="&amp;EOMONTH(Produção!$A$60+360,0),Produção!$B$60:$B$480,Produção!$B53)</f>
        <v>0</v>
      </c>
      <c r="H111" s="110">
        <f>SUMIFS(Produção!$H$60:$H$480,Produção!$A$60:$A$480,"&lt;="&amp;EOMONTH(Produção!$A$60+360,0),Produção!$B$60:$B$480,Produção!$B53)</f>
        <v>0</v>
      </c>
      <c r="I111" s="110">
        <f>SUMIFS(Produção!$I$60:$I$480,Produção!$A$60:$A$480,"&lt;="&amp;EOMONTH(Produção!$A$60+360,0),Produção!$B$60:$B$480,Produção!$B53)</f>
        <v>0</v>
      </c>
      <c r="J111" s="110">
        <f>SUMIFS(Produção!$J$60:$J$480,Produção!$A$60:$A$480,"&lt;="&amp;EOMONTH(Produção!$A$60+360,0),Produção!$B$60:$B$480,Produção!$B53)</f>
        <v>0</v>
      </c>
      <c r="K111" s="110">
        <f>SUMIFS(Produção!$K$60:$K$480,Produção!$A$60:$A$480,"&lt;="&amp;EOMONTH(Produção!$A$60+360,0),Produção!$B$60:$B$480,Produção!$B53)</f>
        <v>0</v>
      </c>
      <c r="L111" s="110">
        <f>SUMIFS(Produção!$L$60:$L$480,Produção!$A$60:$A$480,"&lt;="&amp;EOMONTH(Produção!$A$60+360,0),Produção!$B$60:$B$480,Produção!$B53)</f>
        <v>0</v>
      </c>
      <c r="M111" s="110">
        <f>SUMIFS(Produção!$M$60:$M$480,Produção!$A$60:$A$480,"&lt;="&amp;EOMONTH(Produção!$A$60+360,0),Produção!$B$60:$B$480,Produção!$B53)</f>
        <v>0</v>
      </c>
      <c r="N111" s="110">
        <f>SUMIFS(Produção!$N$60:$N$480,Produção!$A$60:$A$480,"&lt;="&amp;EOMONTH(Produção!$A$60+360,0),Produção!$B$60:$B$480,Produção!$B53)</f>
        <v>0</v>
      </c>
      <c r="O111" s="110">
        <f>SUMIFS(Produção!$O$60:$O$480,Produção!$A$60:$A$480,"&lt;="&amp;EOMONTH(Produção!$A$60+360,0),Produção!$B$60:$B$480,Produção!$B53)</f>
        <v>0</v>
      </c>
      <c r="P111" s="110">
        <f>SUMIFS(Produção!$P$60:$P$480,Produção!$A$60:$A$480,"&lt;="&amp;EOMONTH(Produção!$A$60+360,0),Produção!$B$60:$B$480,Produção!$B53)</f>
        <v>0</v>
      </c>
      <c r="Q111" s="110">
        <f>SUMIFS(Produção!$Q$60:$Q$480,Produção!$A$60:$A$480,"&lt;="&amp;EOMONTH(Produção!$A$60+360,0),Produção!$B$60:$B$480,Produção!$B53)</f>
        <v>0</v>
      </c>
      <c r="R111" s="110">
        <f>SUMIFS(Produção!$R$60:$R$480,Produção!$A$60:$A$480,"&lt;="&amp;EOMONTH(Produção!$A$60+360,0),Produção!$B$60:$B$480,Produção!$B53)</f>
        <v>0</v>
      </c>
      <c r="S111" s="110">
        <f>SUMIFS(Produção!$S$60:$S$480,Produção!$A$60:$A$480,"&lt;="&amp;EOMONTH(Produção!$A$60+360,0),Produção!$B$60:$B$480,Produção!$B53)</f>
        <v>0</v>
      </c>
      <c r="T111" s="110">
        <f>SUMIFS(Produção!$T$60:$T$480,Produção!$A$60:$A$480,"&lt;="&amp;EOMONTH(Produção!$A$60+360,0),Produção!$B$60:$B$480,Produção!$B53)</f>
        <v>0</v>
      </c>
      <c r="U111" s="110">
        <f>SUMIFS(Produção!$U$60:$U$480,Produção!$A$60:$A$480,"&lt;="&amp;EOMONTH(Produção!$A$60+360,0),Produção!$B$60:$B$480,Produção!$B53)</f>
        <v>0</v>
      </c>
      <c r="V111" s="110">
        <f>SUMIFS(Produção!$V$60:$V$480,Produção!$A$60:$A$480,"&lt;="&amp;EOMONTH(Produção!$A$60+360,0),Produção!$B$60:$B$480,Produção!$B53)</f>
        <v>0</v>
      </c>
      <c r="W111" s="110">
        <f>SUMIFS(Produção!$W$60:$W$480,Produção!$A$60:$A$480,"&lt;="&amp;EOMONTH(Produção!$A$60+360,0),Produção!$B$60:$B$480,Produção!$B53)</f>
        <v>0</v>
      </c>
      <c r="X111" s="110">
        <f>SUMIFS(Produção!$X$60:$X$480,Produção!$A$60:$A$480,"&lt;="&amp;EOMONTH(Produção!$A$60+360,0),Produção!$B$60:$B$480,Produção!$B53)</f>
        <v>0</v>
      </c>
      <c r="Y111" s="110">
        <f>SUMIFS(Produção!$Y$60:$Y$480,Produção!$A$60:$A$480,"&lt;="&amp;EOMONTH(Produção!$A$60+360,0),Produção!$B$60:$B$480,Produção!$B53)</f>
        <v>0</v>
      </c>
      <c r="Z111" s="110">
        <f>SUMIFS(Produção!$Z$60:$Z$480,Produção!$A$60:$A$480,"&lt;="&amp;EOMONTH(Produção!$A$60+360,0),Produção!$B$60:$B$480,Produção!$B53)</f>
        <v>0</v>
      </c>
      <c r="AA111" s="110">
        <f>SUMIFS(Produção!$AA$60:$AA$480,Produção!$A$60:$A$480,"&lt;="&amp;EOMONTH(Produção!$A$60+360,0),Produção!$B$60:$B$480,Produção!$B53)</f>
        <v>0</v>
      </c>
      <c r="AB111" s="110">
        <f>SUMIFS(Produção!$AB$60:$AB$480,Produção!$A$60:$A$480,"&lt;="&amp;EOMONTH(Produção!$A$60+360,0),Produção!$B$60:$B$480,Produção!$B53)</f>
        <v>0</v>
      </c>
      <c r="AC111" s="110">
        <f>SUMIFS(Produção!$AC$60:$AC$480,Produção!$A$60:$A$480,"&lt;="&amp;EOMONTH(Produção!$A$60+360,0),Produção!$B$60:$B$480,Produção!$B53)</f>
        <v>0</v>
      </c>
      <c r="AD111" s="110">
        <f>SUMIFS(Produção!$AD$60:$AD$480,Produção!$A$60:$A$480,"&lt;="&amp;EOMONTH(Produção!$A$60+360,0),Produção!$B$60:$B$480,Produção!$B53)</f>
        <v>0</v>
      </c>
      <c r="AE111" s="110">
        <f>SUMIFS(Produção!$AE$60:$AE$480,Produção!$A$60:$A$480,"&lt;="&amp;EOMONTH(Produção!$A$60+360,0),Produção!$B$60:$B$480,Produção!$B53)</f>
        <v>0</v>
      </c>
      <c r="AF111" s="110">
        <f>SUMIFS(Produção!$AF$60:$AF$480,Produção!$A$60:$A$480,"&lt;="&amp;EOMONTH(Produção!$A$60+360,0),Produção!$B$60:$B$480,Produção!$B53)</f>
        <v>0</v>
      </c>
      <c r="AG111" s="110">
        <f>SUMIFS(Produção!$AG$60:$AG$480,Produção!$A$60:$A$480,"&lt;="&amp;EOMONTH(Produção!$A$60+360,0),Produção!$B$60:$B$480,Produção!$B53)</f>
        <v>0</v>
      </c>
      <c r="AH111" s="110">
        <f>SUMIFS(Produção!$AH$60:$AH$480,Produção!$A$60:$A$480,"&lt;="&amp;EOMONTH(Produção!$A$60+360,0),Produção!$B$60:$B$480,Produção!$B53)</f>
        <v>0</v>
      </c>
    </row>
    <row r="112" spans="1:34" outlineLevel="1" x14ac:dyDescent="0.15">
      <c r="A112" s="76">
        <v>52</v>
      </c>
      <c r="B112" s="81"/>
      <c r="C112" s="94" t="str">
        <f>IFERROR(AVERAGEIFS(Produção!$C$60:$C$480,Produção!$A$60:$A$480,"&lt;="&amp;EOMONTH(Produção!$A$60+360,0),Produção!$B$60:$B$480,Produção!$B54),"")</f>
        <v/>
      </c>
      <c r="D112" s="110">
        <f>SUMIFS(Produção!$D$60:$D$480,Produção!$A$60:$A$480,"&lt;="&amp;EOMONTH(Produção!$A$60+360,0),Produção!$B$60:$B$480,Produção!$B54)</f>
        <v>0</v>
      </c>
      <c r="E112" s="110">
        <f>SUMIFS(Produção!$E$60:$E$480,Produção!$A$60:$A$480,"&lt;="&amp;EOMONTH(Produção!$A$60+360,0),Produção!$B$60:$B$480,Produção!$B54)</f>
        <v>0</v>
      </c>
      <c r="F112" s="110">
        <f>SUMIFS(Produção!$F$60:$F$480,Produção!$A$60:$A$480,"&lt;="&amp;EOMONTH(Produção!$A$60+360,0),Produção!$B$60:$B$480,Produção!$B54)</f>
        <v>0</v>
      </c>
      <c r="G112" s="110">
        <f>SUMIFS(Produção!$G$60:$G$480,Produção!$A$60:$A$480,"&lt;="&amp;EOMONTH(Produção!$A$60+360,0),Produção!$B$60:$B$480,Produção!$B54)</f>
        <v>0</v>
      </c>
      <c r="H112" s="110">
        <f>SUMIFS(Produção!$H$60:$H$480,Produção!$A$60:$A$480,"&lt;="&amp;EOMONTH(Produção!$A$60+360,0),Produção!$B$60:$B$480,Produção!$B54)</f>
        <v>0</v>
      </c>
      <c r="I112" s="110">
        <f>SUMIFS(Produção!$I$60:$I$480,Produção!$A$60:$A$480,"&lt;="&amp;EOMONTH(Produção!$A$60+360,0),Produção!$B$60:$B$480,Produção!$B54)</f>
        <v>0</v>
      </c>
      <c r="J112" s="110">
        <f>SUMIFS(Produção!$J$60:$J$480,Produção!$A$60:$A$480,"&lt;="&amp;EOMONTH(Produção!$A$60+360,0),Produção!$B$60:$B$480,Produção!$B54)</f>
        <v>0</v>
      </c>
      <c r="K112" s="110">
        <f>SUMIFS(Produção!$K$60:$K$480,Produção!$A$60:$A$480,"&lt;="&amp;EOMONTH(Produção!$A$60+360,0),Produção!$B$60:$B$480,Produção!$B54)</f>
        <v>0</v>
      </c>
      <c r="L112" s="110">
        <f>SUMIFS(Produção!$L$60:$L$480,Produção!$A$60:$A$480,"&lt;="&amp;EOMONTH(Produção!$A$60+360,0),Produção!$B$60:$B$480,Produção!$B54)</f>
        <v>0</v>
      </c>
      <c r="M112" s="110">
        <f>SUMIFS(Produção!$M$60:$M$480,Produção!$A$60:$A$480,"&lt;="&amp;EOMONTH(Produção!$A$60+360,0),Produção!$B$60:$B$480,Produção!$B54)</f>
        <v>0</v>
      </c>
      <c r="N112" s="110">
        <f>SUMIFS(Produção!$N$60:$N$480,Produção!$A$60:$A$480,"&lt;="&amp;EOMONTH(Produção!$A$60+360,0),Produção!$B$60:$B$480,Produção!$B54)</f>
        <v>0</v>
      </c>
      <c r="O112" s="110">
        <f>SUMIFS(Produção!$O$60:$O$480,Produção!$A$60:$A$480,"&lt;="&amp;EOMONTH(Produção!$A$60+360,0),Produção!$B$60:$B$480,Produção!$B54)</f>
        <v>0</v>
      </c>
      <c r="P112" s="110">
        <f>SUMIFS(Produção!$P$60:$P$480,Produção!$A$60:$A$480,"&lt;="&amp;EOMONTH(Produção!$A$60+360,0),Produção!$B$60:$B$480,Produção!$B54)</f>
        <v>0</v>
      </c>
      <c r="Q112" s="110">
        <f>SUMIFS(Produção!$Q$60:$Q$480,Produção!$A$60:$A$480,"&lt;="&amp;EOMONTH(Produção!$A$60+360,0),Produção!$B$60:$B$480,Produção!$B54)</f>
        <v>0</v>
      </c>
      <c r="R112" s="110">
        <f>SUMIFS(Produção!$R$60:$R$480,Produção!$A$60:$A$480,"&lt;="&amp;EOMONTH(Produção!$A$60+360,0),Produção!$B$60:$B$480,Produção!$B54)</f>
        <v>0</v>
      </c>
      <c r="S112" s="110">
        <f>SUMIFS(Produção!$S$60:$S$480,Produção!$A$60:$A$480,"&lt;="&amp;EOMONTH(Produção!$A$60+360,0),Produção!$B$60:$B$480,Produção!$B54)</f>
        <v>0</v>
      </c>
      <c r="T112" s="110">
        <f>SUMIFS(Produção!$T$60:$T$480,Produção!$A$60:$A$480,"&lt;="&amp;EOMONTH(Produção!$A$60+360,0),Produção!$B$60:$B$480,Produção!$B54)</f>
        <v>0</v>
      </c>
      <c r="U112" s="110">
        <f>SUMIFS(Produção!$U$60:$U$480,Produção!$A$60:$A$480,"&lt;="&amp;EOMONTH(Produção!$A$60+360,0),Produção!$B$60:$B$480,Produção!$B54)</f>
        <v>0</v>
      </c>
      <c r="V112" s="110">
        <f>SUMIFS(Produção!$V$60:$V$480,Produção!$A$60:$A$480,"&lt;="&amp;EOMONTH(Produção!$A$60+360,0),Produção!$B$60:$B$480,Produção!$B54)</f>
        <v>0</v>
      </c>
      <c r="W112" s="110">
        <f>SUMIFS(Produção!$W$60:$W$480,Produção!$A$60:$A$480,"&lt;="&amp;EOMONTH(Produção!$A$60+360,0),Produção!$B$60:$B$480,Produção!$B54)</f>
        <v>0</v>
      </c>
      <c r="X112" s="110">
        <f>SUMIFS(Produção!$X$60:$X$480,Produção!$A$60:$A$480,"&lt;="&amp;EOMONTH(Produção!$A$60+360,0),Produção!$B$60:$B$480,Produção!$B54)</f>
        <v>0</v>
      </c>
      <c r="Y112" s="110">
        <f>SUMIFS(Produção!$Y$60:$Y$480,Produção!$A$60:$A$480,"&lt;="&amp;EOMONTH(Produção!$A$60+360,0),Produção!$B$60:$B$480,Produção!$B54)</f>
        <v>0</v>
      </c>
      <c r="Z112" s="110">
        <f>SUMIFS(Produção!$Z$60:$Z$480,Produção!$A$60:$A$480,"&lt;="&amp;EOMONTH(Produção!$A$60+360,0),Produção!$B$60:$B$480,Produção!$B54)</f>
        <v>0</v>
      </c>
      <c r="AA112" s="110">
        <f>SUMIFS(Produção!$AA$60:$AA$480,Produção!$A$60:$A$480,"&lt;="&amp;EOMONTH(Produção!$A$60+360,0),Produção!$B$60:$B$480,Produção!$B54)</f>
        <v>0</v>
      </c>
      <c r="AB112" s="110">
        <f>SUMIFS(Produção!$AB$60:$AB$480,Produção!$A$60:$A$480,"&lt;="&amp;EOMONTH(Produção!$A$60+360,0),Produção!$B$60:$B$480,Produção!$B54)</f>
        <v>0</v>
      </c>
      <c r="AC112" s="110">
        <f>SUMIFS(Produção!$AC$60:$AC$480,Produção!$A$60:$A$480,"&lt;="&amp;EOMONTH(Produção!$A$60+360,0),Produção!$B$60:$B$480,Produção!$B54)</f>
        <v>0</v>
      </c>
      <c r="AD112" s="110">
        <f>SUMIFS(Produção!$AD$60:$AD$480,Produção!$A$60:$A$480,"&lt;="&amp;EOMONTH(Produção!$A$60+360,0),Produção!$B$60:$B$480,Produção!$B54)</f>
        <v>0</v>
      </c>
      <c r="AE112" s="110">
        <f>SUMIFS(Produção!$AE$60:$AE$480,Produção!$A$60:$A$480,"&lt;="&amp;EOMONTH(Produção!$A$60+360,0),Produção!$B$60:$B$480,Produção!$B54)</f>
        <v>0</v>
      </c>
      <c r="AF112" s="110">
        <f>SUMIFS(Produção!$AF$60:$AF$480,Produção!$A$60:$A$480,"&lt;="&amp;EOMONTH(Produção!$A$60+360,0),Produção!$B$60:$B$480,Produção!$B54)</f>
        <v>0</v>
      </c>
      <c r="AG112" s="110">
        <f>SUMIFS(Produção!$AG$60:$AG$480,Produção!$A$60:$A$480,"&lt;="&amp;EOMONTH(Produção!$A$60+360,0),Produção!$B$60:$B$480,Produção!$B54)</f>
        <v>0</v>
      </c>
      <c r="AH112" s="110">
        <f>SUMIFS(Produção!$AH$60:$AH$480,Produção!$A$60:$A$480,"&lt;="&amp;EOMONTH(Produção!$A$60+360,0),Produção!$B$60:$B$480,Produção!$B54)</f>
        <v>0</v>
      </c>
    </row>
    <row r="113" spans="1:34" outlineLevel="1" x14ac:dyDescent="0.15">
      <c r="A113" s="76">
        <v>53</v>
      </c>
      <c r="B113" s="81"/>
      <c r="C113" s="94" t="str">
        <f>IFERROR(AVERAGEIFS(Produção!$C$60:$C$480,Produção!$A$60:$A$480,"&lt;="&amp;EOMONTH(Produção!$A$60+360,0),Produção!$B$60:$B$480,Produção!$B55),"")</f>
        <v/>
      </c>
      <c r="D113" s="110">
        <f>SUMIFS(Produção!$D$60:$D$480,Produção!$A$60:$A$480,"&lt;="&amp;EOMONTH(Produção!$A$60+360,0),Produção!$B$60:$B$480,Produção!$B55)</f>
        <v>0</v>
      </c>
      <c r="E113" s="110">
        <f>SUMIFS(Produção!$E$60:$E$480,Produção!$A$60:$A$480,"&lt;="&amp;EOMONTH(Produção!$A$60+360,0),Produção!$B$60:$B$480,Produção!$B55)</f>
        <v>0</v>
      </c>
      <c r="F113" s="110">
        <f>SUMIFS(Produção!$F$60:$F$480,Produção!$A$60:$A$480,"&lt;="&amp;EOMONTH(Produção!$A$60+360,0),Produção!$B$60:$B$480,Produção!$B55)</f>
        <v>0</v>
      </c>
      <c r="G113" s="110">
        <f>SUMIFS(Produção!$G$60:$G$480,Produção!$A$60:$A$480,"&lt;="&amp;EOMONTH(Produção!$A$60+360,0),Produção!$B$60:$B$480,Produção!$B55)</f>
        <v>0</v>
      </c>
      <c r="H113" s="110">
        <f>SUMIFS(Produção!$H$60:$H$480,Produção!$A$60:$A$480,"&lt;="&amp;EOMONTH(Produção!$A$60+360,0),Produção!$B$60:$B$480,Produção!$B55)</f>
        <v>0</v>
      </c>
      <c r="I113" s="110">
        <f>SUMIFS(Produção!$I$60:$I$480,Produção!$A$60:$A$480,"&lt;="&amp;EOMONTH(Produção!$A$60+360,0),Produção!$B$60:$B$480,Produção!$B55)</f>
        <v>0</v>
      </c>
      <c r="J113" s="110">
        <f>SUMIFS(Produção!$J$60:$J$480,Produção!$A$60:$A$480,"&lt;="&amp;EOMONTH(Produção!$A$60+360,0),Produção!$B$60:$B$480,Produção!$B55)</f>
        <v>0</v>
      </c>
      <c r="K113" s="110">
        <f>SUMIFS(Produção!$K$60:$K$480,Produção!$A$60:$A$480,"&lt;="&amp;EOMONTH(Produção!$A$60+360,0),Produção!$B$60:$B$480,Produção!$B55)</f>
        <v>0</v>
      </c>
      <c r="L113" s="110">
        <f>SUMIFS(Produção!$L$60:$L$480,Produção!$A$60:$A$480,"&lt;="&amp;EOMONTH(Produção!$A$60+360,0),Produção!$B$60:$B$480,Produção!$B55)</f>
        <v>0</v>
      </c>
      <c r="M113" s="110">
        <f>SUMIFS(Produção!$M$60:$M$480,Produção!$A$60:$A$480,"&lt;="&amp;EOMONTH(Produção!$A$60+360,0),Produção!$B$60:$B$480,Produção!$B55)</f>
        <v>0</v>
      </c>
      <c r="N113" s="110">
        <f>SUMIFS(Produção!$N$60:$N$480,Produção!$A$60:$A$480,"&lt;="&amp;EOMONTH(Produção!$A$60+360,0),Produção!$B$60:$B$480,Produção!$B55)</f>
        <v>0</v>
      </c>
      <c r="O113" s="110">
        <f>SUMIFS(Produção!$O$60:$O$480,Produção!$A$60:$A$480,"&lt;="&amp;EOMONTH(Produção!$A$60+360,0),Produção!$B$60:$B$480,Produção!$B55)</f>
        <v>0</v>
      </c>
      <c r="P113" s="110">
        <f>SUMIFS(Produção!$P$60:$P$480,Produção!$A$60:$A$480,"&lt;="&amp;EOMONTH(Produção!$A$60+360,0),Produção!$B$60:$B$480,Produção!$B55)</f>
        <v>0</v>
      </c>
      <c r="Q113" s="110">
        <f>SUMIFS(Produção!$Q$60:$Q$480,Produção!$A$60:$A$480,"&lt;="&amp;EOMONTH(Produção!$A$60+360,0),Produção!$B$60:$B$480,Produção!$B55)</f>
        <v>0</v>
      </c>
      <c r="R113" s="110">
        <f>SUMIFS(Produção!$R$60:$R$480,Produção!$A$60:$A$480,"&lt;="&amp;EOMONTH(Produção!$A$60+360,0),Produção!$B$60:$B$480,Produção!$B55)</f>
        <v>0</v>
      </c>
      <c r="S113" s="110">
        <f>SUMIFS(Produção!$S$60:$S$480,Produção!$A$60:$A$480,"&lt;="&amp;EOMONTH(Produção!$A$60+360,0),Produção!$B$60:$B$480,Produção!$B55)</f>
        <v>0</v>
      </c>
      <c r="T113" s="110">
        <f>SUMIFS(Produção!$T$60:$T$480,Produção!$A$60:$A$480,"&lt;="&amp;EOMONTH(Produção!$A$60+360,0),Produção!$B$60:$B$480,Produção!$B55)</f>
        <v>0</v>
      </c>
      <c r="U113" s="110">
        <f>SUMIFS(Produção!$U$60:$U$480,Produção!$A$60:$A$480,"&lt;="&amp;EOMONTH(Produção!$A$60+360,0),Produção!$B$60:$B$480,Produção!$B55)</f>
        <v>0</v>
      </c>
      <c r="V113" s="110">
        <f>SUMIFS(Produção!$V$60:$V$480,Produção!$A$60:$A$480,"&lt;="&amp;EOMONTH(Produção!$A$60+360,0),Produção!$B$60:$B$480,Produção!$B55)</f>
        <v>0</v>
      </c>
      <c r="W113" s="110">
        <f>SUMIFS(Produção!$W$60:$W$480,Produção!$A$60:$A$480,"&lt;="&amp;EOMONTH(Produção!$A$60+360,0),Produção!$B$60:$B$480,Produção!$B55)</f>
        <v>0</v>
      </c>
      <c r="X113" s="110">
        <f>SUMIFS(Produção!$X$60:$X$480,Produção!$A$60:$A$480,"&lt;="&amp;EOMONTH(Produção!$A$60+360,0),Produção!$B$60:$B$480,Produção!$B55)</f>
        <v>0</v>
      </c>
      <c r="Y113" s="110">
        <f>SUMIFS(Produção!$Y$60:$Y$480,Produção!$A$60:$A$480,"&lt;="&amp;EOMONTH(Produção!$A$60+360,0),Produção!$B$60:$B$480,Produção!$B55)</f>
        <v>0</v>
      </c>
      <c r="Z113" s="110">
        <f>SUMIFS(Produção!$Z$60:$Z$480,Produção!$A$60:$A$480,"&lt;="&amp;EOMONTH(Produção!$A$60+360,0),Produção!$B$60:$B$480,Produção!$B55)</f>
        <v>0</v>
      </c>
      <c r="AA113" s="110">
        <f>SUMIFS(Produção!$AA$60:$AA$480,Produção!$A$60:$A$480,"&lt;="&amp;EOMONTH(Produção!$A$60+360,0),Produção!$B$60:$B$480,Produção!$B55)</f>
        <v>0</v>
      </c>
      <c r="AB113" s="110">
        <f>SUMIFS(Produção!$AB$60:$AB$480,Produção!$A$60:$A$480,"&lt;="&amp;EOMONTH(Produção!$A$60+360,0),Produção!$B$60:$B$480,Produção!$B55)</f>
        <v>0</v>
      </c>
      <c r="AC113" s="110">
        <f>SUMIFS(Produção!$AC$60:$AC$480,Produção!$A$60:$A$480,"&lt;="&amp;EOMONTH(Produção!$A$60+360,0),Produção!$B$60:$B$480,Produção!$B55)</f>
        <v>0</v>
      </c>
      <c r="AD113" s="110">
        <f>SUMIFS(Produção!$AD$60:$AD$480,Produção!$A$60:$A$480,"&lt;="&amp;EOMONTH(Produção!$A$60+360,0),Produção!$B$60:$B$480,Produção!$B55)</f>
        <v>0</v>
      </c>
      <c r="AE113" s="110">
        <f>SUMIFS(Produção!$AE$60:$AE$480,Produção!$A$60:$A$480,"&lt;="&amp;EOMONTH(Produção!$A$60+360,0),Produção!$B$60:$B$480,Produção!$B55)</f>
        <v>0</v>
      </c>
      <c r="AF113" s="110">
        <f>SUMIFS(Produção!$AF$60:$AF$480,Produção!$A$60:$A$480,"&lt;="&amp;EOMONTH(Produção!$A$60+360,0),Produção!$B$60:$B$480,Produção!$B55)</f>
        <v>0</v>
      </c>
      <c r="AG113" s="110">
        <f>SUMIFS(Produção!$AG$60:$AG$480,Produção!$A$60:$A$480,"&lt;="&amp;EOMONTH(Produção!$A$60+360,0),Produção!$B$60:$B$480,Produção!$B55)</f>
        <v>0</v>
      </c>
      <c r="AH113" s="110">
        <f>SUMIFS(Produção!$AH$60:$AH$480,Produção!$A$60:$A$480,"&lt;="&amp;EOMONTH(Produção!$A$60+360,0),Produção!$B$60:$B$480,Produção!$B55)</f>
        <v>0</v>
      </c>
    </row>
    <row r="114" spans="1:34" outlineLevel="1" x14ac:dyDescent="0.15">
      <c r="A114" s="76">
        <v>54</v>
      </c>
      <c r="B114" s="81"/>
      <c r="C114" s="94" t="str">
        <f>IFERROR(AVERAGEIFS(Produção!$C$60:$C$480,Produção!$A$60:$A$480,"&lt;="&amp;EOMONTH(Produção!$A$60+360,0),Produção!$B$60:$B$480,Produção!$B56),"")</f>
        <v/>
      </c>
      <c r="D114" s="110">
        <f>SUMIFS(Produção!$D$60:$D$480,Produção!$A$60:$A$480,"&lt;="&amp;EOMONTH(Produção!$A$60+360,0),Produção!$B$60:$B$480,Produção!$B56)</f>
        <v>0</v>
      </c>
      <c r="E114" s="110">
        <f>SUMIFS(Produção!$E$60:$E$480,Produção!$A$60:$A$480,"&lt;="&amp;EOMONTH(Produção!$A$60+360,0),Produção!$B$60:$B$480,Produção!$B56)</f>
        <v>0</v>
      </c>
      <c r="F114" s="110">
        <f>SUMIFS(Produção!$F$60:$F$480,Produção!$A$60:$A$480,"&lt;="&amp;EOMONTH(Produção!$A$60+360,0),Produção!$B$60:$B$480,Produção!$B56)</f>
        <v>0</v>
      </c>
      <c r="G114" s="110">
        <f>SUMIFS(Produção!$G$60:$G$480,Produção!$A$60:$A$480,"&lt;="&amp;EOMONTH(Produção!$A$60+360,0),Produção!$B$60:$B$480,Produção!$B56)</f>
        <v>0</v>
      </c>
      <c r="H114" s="110">
        <f>SUMIFS(Produção!$H$60:$H$480,Produção!$A$60:$A$480,"&lt;="&amp;EOMONTH(Produção!$A$60+360,0),Produção!$B$60:$B$480,Produção!$B56)</f>
        <v>0</v>
      </c>
      <c r="I114" s="110">
        <f>SUMIFS(Produção!$I$60:$I$480,Produção!$A$60:$A$480,"&lt;="&amp;EOMONTH(Produção!$A$60+360,0),Produção!$B$60:$B$480,Produção!$B56)</f>
        <v>0</v>
      </c>
      <c r="J114" s="110">
        <f>SUMIFS(Produção!$J$60:$J$480,Produção!$A$60:$A$480,"&lt;="&amp;EOMONTH(Produção!$A$60+360,0),Produção!$B$60:$B$480,Produção!$B56)</f>
        <v>0</v>
      </c>
      <c r="K114" s="110">
        <f>SUMIFS(Produção!$K$60:$K$480,Produção!$A$60:$A$480,"&lt;="&amp;EOMONTH(Produção!$A$60+360,0),Produção!$B$60:$B$480,Produção!$B56)</f>
        <v>0</v>
      </c>
      <c r="L114" s="110">
        <f>SUMIFS(Produção!$L$60:$L$480,Produção!$A$60:$A$480,"&lt;="&amp;EOMONTH(Produção!$A$60+360,0),Produção!$B$60:$B$480,Produção!$B56)</f>
        <v>0</v>
      </c>
      <c r="M114" s="110">
        <f>SUMIFS(Produção!$M$60:$M$480,Produção!$A$60:$A$480,"&lt;="&amp;EOMONTH(Produção!$A$60+360,0),Produção!$B$60:$B$480,Produção!$B56)</f>
        <v>0</v>
      </c>
      <c r="N114" s="110">
        <f>SUMIFS(Produção!$N$60:$N$480,Produção!$A$60:$A$480,"&lt;="&amp;EOMONTH(Produção!$A$60+360,0),Produção!$B$60:$B$480,Produção!$B56)</f>
        <v>0</v>
      </c>
      <c r="O114" s="110">
        <f>SUMIFS(Produção!$O$60:$O$480,Produção!$A$60:$A$480,"&lt;="&amp;EOMONTH(Produção!$A$60+360,0),Produção!$B$60:$B$480,Produção!$B56)</f>
        <v>0</v>
      </c>
      <c r="P114" s="110">
        <f>SUMIFS(Produção!$P$60:$P$480,Produção!$A$60:$A$480,"&lt;="&amp;EOMONTH(Produção!$A$60+360,0),Produção!$B$60:$B$480,Produção!$B56)</f>
        <v>0</v>
      </c>
      <c r="Q114" s="110">
        <f>SUMIFS(Produção!$Q$60:$Q$480,Produção!$A$60:$A$480,"&lt;="&amp;EOMONTH(Produção!$A$60+360,0),Produção!$B$60:$B$480,Produção!$B56)</f>
        <v>0</v>
      </c>
      <c r="R114" s="110">
        <f>SUMIFS(Produção!$R$60:$R$480,Produção!$A$60:$A$480,"&lt;="&amp;EOMONTH(Produção!$A$60+360,0),Produção!$B$60:$B$480,Produção!$B56)</f>
        <v>0</v>
      </c>
      <c r="S114" s="110">
        <f>SUMIFS(Produção!$S$60:$S$480,Produção!$A$60:$A$480,"&lt;="&amp;EOMONTH(Produção!$A$60+360,0),Produção!$B$60:$B$480,Produção!$B56)</f>
        <v>0</v>
      </c>
      <c r="T114" s="110">
        <f>SUMIFS(Produção!$T$60:$T$480,Produção!$A$60:$A$480,"&lt;="&amp;EOMONTH(Produção!$A$60+360,0),Produção!$B$60:$B$480,Produção!$B56)</f>
        <v>0</v>
      </c>
      <c r="U114" s="110">
        <f>SUMIFS(Produção!$U$60:$U$480,Produção!$A$60:$A$480,"&lt;="&amp;EOMONTH(Produção!$A$60+360,0),Produção!$B$60:$B$480,Produção!$B56)</f>
        <v>0</v>
      </c>
      <c r="V114" s="110">
        <f>SUMIFS(Produção!$V$60:$V$480,Produção!$A$60:$A$480,"&lt;="&amp;EOMONTH(Produção!$A$60+360,0),Produção!$B$60:$B$480,Produção!$B56)</f>
        <v>0</v>
      </c>
      <c r="W114" s="110">
        <f>SUMIFS(Produção!$W$60:$W$480,Produção!$A$60:$A$480,"&lt;="&amp;EOMONTH(Produção!$A$60+360,0),Produção!$B$60:$B$480,Produção!$B56)</f>
        <v>0</v>
      </c>
      <c r="X114" s="110">
        <f>SUMIFS(Produção!$X$60:$X$480,Produção!$A$60:$A$480,"&lt;="&amp;EOMONTH(Produção!$A$60+360,0),Produção!$B$60:$B$480,Produção!$B56)</f>
        <v>0</v>
      </c>
      <c r="Y114" s="110">
        <f>SUMIFS(Produção!$Y$60:$Y$480,Produção!$A$60:$A$480,"&lt;="&amp;EOMONTH(Produção!$A$60+360,0),Produção!$B$60:$B$480,Produção!$B56)</f>
        <v>0</v>
      </c>
      <c r="Z114" s="110">
        <f>SUMIFS(Produção!$Z$60:$Z$480,Produção!$A$60:$A$480,"&lt;="&amp;EOMONTH(Produção!$A$60+360,0),Produção!$B$60:$B$480,Produção!$B56)</f>
        <v>0</v>
      </c>
      <c r="AA114" s="110">
        <f>SUMIFS(Produção!$AA$60:$AA$480,Produção!$A$60:$A$480,"&lt;="&amp;EOMONTH(Produção!$A$60+360,0),Produção!$B$60:$B$480,Produção!$B56)</f>
        <v>0</v>
      </c>
      <c r="AB114" s="110">
        <f>SUMIFS(Produção!$AB$60:$AB$480,Produção!$A$60:$A$480,"&lt;="&amp;EOMONTH(Produção!$A$60+360,0),Produção!$B$60:$B$480,Produção!$B56)</f>
        <v>0</v>
      </c>
      <c r="AC114" s="110">
        <f>SUMIFS(Produção!$AC$60:$AC$480,Produção!$A$60:$A$480,"&lt;="&amp;EOMONTH(Produção!$A$60+360,0),Produção!$B$60:$B$480,Produção!$B56)</f>
        <v>0</v>
      </c>
      <c r="AD114" s="110">
        <f>SUMIFS(Produção!$AD$60:$AD$480,Produção!$A$60:$A$480,"&lt;="&amp;EOMONTH(Produção!$A$60+360,0),Produção!$B$60:$B$480,Produção!$B56)</f>
        <v>0</v>
      </c>
      <c r="AE114" s="110">
        <f>SUMIFS(Produção!$AE$60:$AE$480,Produção!$A$60:$A$480,"&lt;="&amp;EOMONTH(Produção!$A$60+360,0),Produção!$B$60:$B$480,Produção!$B56)</f>
        <v>0</v>
      </c>
      <c r="AF114" s="110">
        <f>SUMIFS(Produção!$AF$60:$AF$480,Produção!$A$60:$A$480,"&lt;="&amp;EOMONTH(Produção!$A$60+360,0),Produção!$B$60:$B$480,Produção!$B56)</f>
        <v>0</v>
      </c>
      <c r="AG114" s="110">
        <f>SUMIFS(Produção!$AG$60:$AG$480,Produção!$A$60:$A$480,"&lt;="&amp;EOMONTH(Produção!$A$60+360,0),Produção!$B$60:$B$480,Produção!$B56)</f>
        <v>0</v>
      </c>
      <c r="AH114" s="110">
        <f>SUMIFS(Produção!$AH$60:$AH$480,Produção!$A$60:$A$480,"&lt;="&amp;EOMONTH(Produção!$A$60+360,0),Produção!$B$60:$B$480,Produção!$B56)</f>
        <v>0</v>
      </c>
    </row>
    <row r="115" spans="1:34" x14ac:dyDescent="0.15">
      <c r="A115" s="42"/>
      <c r="B115" s="81"/>
      <c r="C115" s="4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</row>
    <row r="116" spans="1:34" x14ac:dyDescent="0.15">
      <c r="A116" s="42"/>
      <c r="B116" s="81"/>
      <c r="C116" s="4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</row>
    <row r="117" spans="1:34" x14ac:dyDescent="0.15">
      <c r="A117" s="42"/>
      <c r="B117" s="81"/>
      <c r="C117" s="47"/>
    </row>
    <row r="118" spans="1:34" x14ac:dyDescent="0.15">
      <c r="A118" s="42"/>
      <c r="B118" s="81"/>
      <c r="C118" s="47"/>
    </row>
    <row r="119" spans="1:34" x14ac:dyDescent="0.15">
      <c r="A119" s="42"/>
      <c r="B119" s="81"/>
      <c r="C119" s="47"/>
    </row>
    <row r="120" spans="1:34" x14ac:dyDescent="0.15">
      <c r="A120" s="42"/>
      <c r="B120" s="81"/>
      <c r="C120" s="47"/>
    </row>
    <row r="121" spans="1:34" x14ac:dyDescent="0.15">
      <c r="A121" s="42"/>
      <c r="B121" s="81"/>
      <c r="C121" s="47"/>
    </row>
    <row r="122" spans="1:34" x14ac:dyDescent="0.15">
      <c r="A122" s="42"/>
      <c r="B122" s="81"/>
      <c r="C122" s="47"/>
    </row>
    <row r="123" spans="1:34" x14ac:dyDescent="0.15">
      <c r="A123" s="42"/>
      <c r="B123" s="81"/>
      <c r="C123" s="47"/>
    </row>
    <row r="124" spans="1:34" x14ac:dyDescent="0.15">
      <c r="A124" s="42"/>
      <c r="B124" s="81"/>
      <c r="C124" s="47"/>
    </row>
    <row r="125" spans="1:34" x14ac:dyDescent="0.15">
      <c r="A125" s="42"/>
      <c r="B125" s="81"/>
      <c r="C125" s="47"/>
    </row>
    <row r="126" spans="1:34" x14ac:dyDescent="0.15">
      <c r="A126" s="42"/>
      <c r="B126" s="81"/>
      <c r="C126" s="47"/>
    </row>
    <row r="127" spans="1:34" x14ac:dyDescent="0.15">
      <c r="A127" s="42"/>
      <c r="B127" s="81"/>
      <c r="C127" s="47"/>
    </row>
    <row r="128" spans="1:34" x14ac:dyDescent="0.15">
      <c r="A128" s="42"/>
      <c r="B128" s="81"/>
      <c r="C128" s="47"/>
    </row>
    <row r="129" spans="1:3" x14ac:dyDescent="0.15">
      <c r="A129" s="42"/>
      <c r="B129" s="81"/>
      <c r="C129" s="47"/>
    </row>
    <row r="130" spans="1:3" x14ac:dyDescent="0.15">
      <c r="A130" s="42"/>
      <c r="B130" s="81"/>
      <c r="C130" s="47"/>
    </row>
    <row r="131" spans="1:3" x14ac:dyDescent="0.15">
      <c r="A131" s="42"/>
      <c r="B131" s="81"/>
      <c r="C131" s="47"/>
    </row>
    <row r="132" spans="1:3" x14ac:dyDescent="0.15">
      <c r="A132" s="42"/>
      <c r="B132" s="81"/>
      <c r="C132" s="47"/>
    </row>
    <row r="133" spans="1:3" x14ac:dyDescent="0.15">
      <c r="A133" s="42"/>
      <c r="B133" s="81"/>
      <c r="C133" s="47"/>
    </row>
    <row r="134" spans="1:3" x14ac:dyDescent="0.15">
      <c r="A134" s="42"/>
      <c r="B134" s="81"/>
      <c r="C134" s="47"/>
    </row>
    <row r="135" spans="1:3" x14ac:dyDescent="0.15">
      <c r="A135" s="42"/>
      <c r="B135" s="81"/>
      <c r="C135" s="47"/>
    </row>
    <row r="136" spans="1:3" x14ac:dyDescent="0.15">
      <c r="A136" s="42"/>
      <c r="B136" s="81"/>
      <c r="C136" s="47"/>
    </row>
    <row r="137" spans="1:3" x14ac:dyDescent="0.15">
      <c r="A137" s="42"/>
      <c r="B137" s="81"/>
      <c r="C137" s="47"/>
    </row>
    <row r="138" spans="1:3" x14ac:dyDescent="0.15">
      <c r="A138" s="42"/>
      <c r="B138" s="81"/>
      <c r="C138" s="47"/>
    </row>
    <row r="139" spans="1:3" x14ac:dyDescent="0.15">
      <c r="A139" s="42"/>
      <c r="B139" s="81"/>
      <c r="C139" s="47"/>
    </row>
    <row r="140" spans="1:3" x14ac:dyDescent="0.15">
      <c r="A140" s="42"/>
      <c r="B140" s="81"/>
      <c r="C140" s="47"/>
    </row>
    <row r="141" spans="1:3" x14ac:dyDescent="0.15">
      <c r="A141" s="42"/>
      <c r="B141" s="81"/>
      <c r="C141" s="47"/>
    </row>
    <row r="142" spans="1:3" x14ac:dyDescent="0.15">
      <c r="A142" s="42"/>
      <c r="B142" s="81"/>
      <c r="C142" s="47"/>
    </row>
    <row r="143" spans="1:3" x14ac:dyDescent="0.15">
      <c r="A143" s="42"/>
      <c r="B143" s="81"/>
      <c r="C143" s="47"/>
    </row>
    <row r="144" spans="1:3" x14ac:dyDescent="0.15">
      <c r="A144" s="42"/>
      <c r="B144" s="81"/>
      <c r="C144" s="47"/>
    </row>
    <row r="145" spans="1:3" x14ac:dyDescent="0.15">
      <c r="A145" s="42"/>
      <c r="B145" s="81"/>
      <c r="C145" s="47"/>
    </row>
    <row r="146" spans="1:3" x14ac:dyDescent="0.15">
      <c r="A146" s="42"/>
      <c r="B146" s="81"/>
      <c r="C146" s="47"/>
    </row>
    <row r="147" spans="1:3" x14ac:dyDescent="0.15">
      <c r="A147" s="42"/>
      <c r="B147" s="81"/>
      <c r="C147" s="47"/>
    </row>
    <row r="148" spans="1:3" x14ac:dyDescent="0.15">
      <c r="A148" s="42"/>
      <c r="B148" s="81"/>
      <c r="C148" s="47"/>
    </row>
    <row r="149" spans="1:3" x14ac:dyDescent="0.15">
      <c r="A149" s="42"/>
      <c r="B149" s="81"/>
      <c r="C149" s="47"/>
    </row>
    <row r="150" spans="1:3" x14ac:dyDescent="0.15">
      <c r="A150" s="42"/>
      <c r="B150" s="81"/>
      <c r="C150" s="47"/>
    </row>
    <row r="151" spans="1:3" x14ac:dyDescent="0.15">
      <c r="A151" s="42"/>
      <c r="B151" s="81"/>
      <c r="C151" s="47"/>
    </row>
    <row r="152" spans="1:3" x14ac:dyDescent="0.15">
      <c r="A152" s="42"/>
      <c r="B152" s="81"/>
      <c r="C152" s="47"/>
    </row>
    <row r="153" spans="1:3" x14ac:dyDescent="0.15">
      <c r="A153" s="42"/>
      <c r="B153" s="81"/>
      <c r="C153" s="47"/>
    </row>
    <row r="154" spans="1:3" x14ac:dyDescent="0.15">
      <c r="A154" s="42"/>
      <c r="B154" s="81"/>
      <c r="C154" s="47"/>
    </row>
    <row r="155" spans="1:3" x14ac:dyDescent="0.15">
      <c r="A155" s="42"/>
      <c r="B155" s="81"/>
      <c r="C155" s="47"/>
    </row>
    <row r="156" spans="1:3" x14ac:dyDescent="0.15">
      <c r="A156" s="42"/>
      <c r="B156" s="81"/>
      <c r="C156" s="47"/>
    </row>
    <row r="157" spans="1:3" x14ac:dyDescent="0.15">
      <c r="A157" s="42"/>
      <c r="B157" s="81"/>
      <c r="C157" s="47"/>
    </row>
    <row r="158" spans="1:3" x14ac:dyDescent="0.15">
      <c r="A158" s="42"/>
      <c r="B158" s="81"/>
      <c r="C158" s="47"/>
    </row>
    <row r="159" spans="1:3" x14ac:dyDescent="0.15">
      <c r="A159" s="42"/>
      <c r="B159" s="81"/>
      <c r="C159" s="47"/>
    </row>
    <row r="160" spans="1:3" x14ac:dyDescent="0.15">
      <c r="A160" s="42"/>
      <c r="B160" s="81"/>
      <c r="C160" s="47"/>
    </row>
    <row r="161" spans="1:3" x14ac:dyDescent="0.15">
      <c r="A161" s="42"/>
      <c r="B161" s="81"/>
      <c r="C161" s="47"/>
    </row>
    <row r="162" spans="1:3" x14ac:dyDescent="0.15">
      <c r="A162" s="42"/>
      <c r="B162" s="81"/>
      <c r="C162" s="47"/>
    </row>
    <row r="163" spans="1:3" x14ac:dyDescent="0.15">
      <c r="A163" s="42"/>
      <c r="B163" s="81"/>
      <c r="C163" s="47"/>
    </row>
    <row r="164" spans="1:3" x14ac:dyDescent="0.15">
      <c r="A164" s="42"/>
      <c r="B164" s="81"/>
      <c r="C164" s="47"/>
    </row>
    <row r="165" spans="1:3" x14ac:dyDescent="0.15">
      <c r="A165" s="42"/>
      <c r="B165" s="81"/>
      <c r="C165" s="47"/>
    </row>
    <row r="166" spans="1:3" x14ac:dyDescent="0.15">
      <c r="A166" s="42"/>
      <c r="B166" s="81"/>
      <c r="C166" s="47"/>
    </row>
    <row r="167" spans="1:3" x14ac:dyDescent="0.15">
      <c r="A167" s="42"/>
      <c r="B167" s="81"/>
      <c r="C167" s="47"/>
    </row>
    <row r="168" spans="1:3" x14ac:dyDescent="0.15">
      <c r="A168" s="42"/>
      <c r="B168" s="81"/>
      <c r="C168" s="47"/>
    </row>
    <row r="169" spans="1:3" x14ac:dyDescent="0.15">
      <c r="A169" s="42"/>
      <c r="B169" s="81"/>
      <c r="C169" s="47"/>
    </row>
    <row r="170" spans="1:3" x14ac:dyDescent="0.15">
      <c r="A170" s="42"/>
      <c r="B170" s="81"/>
      <c r="C170" s="47"/>
    </row>
    <row r="171" spans="1:3" x14ac:dyDescent="0.15">
      <c r="A171" s="42"/>
      <c r="B171" s="81"/>
      <c r="C171" s="47"/>
    </row>
    <row r="172" spans="1:3" x14ac:dyDescent="0.15">
      <c r="A172" s="42"/>
      <c r="B172" s="81"/>
      <c r="C172" s="47"/>
    </row>
    <row r="173" spans="1:3" x14ac:dyDescent="0.15">
      <c r="A173" s="42"/>
      <c r="B173" s="81"/>
      <c r="C173" s="47"/>
    </row>
    <row r="174" spans="1:3" x14ac:dyDescent="0.15">
      <c r="A174" s="42"/>
      <c r="B174" s="81"/>
      <c r="C174" s="47"/>
    </row>
    <row r="175" spans="1:3" x14ac:dyDescent="0.15">
      <c r="A175" s="42"/>
      <c r="B175" s="81"/>
      <c r="C175" s="47"/>
    </row>
    <row r="176" spans="1:3" x14ac:dyDescent="0.15">
      <c r="A176" s="42"/>
      <c r="B176" s="81"/>
      <c r="C176" s="47"/>
    </row>
    <row r="177" spans="1:3" x14ac:dyDescent="0.15">
      <c r="A177" s="42"/>
      <c r="B177" s="81"/>
      <c r="C177" s="47"/>
    </row>
    <row r="178" spans="1:3" x14ac:dyDescent="0.15">
      <c r="A178" s="42"/>
      <c r="B178" s="81"/>
      <c r="C178" s="47"/>
    </row>
    <row r="179" spans="1:3" x14ac:dyDescent="0.15">
      <c r="A179" s="42"/>
      <c r="B179" s="81"/>
      <c r="C179" s="47"/>
    </row>
    <row r="180" spans="1:3" x14ac:dyDescent="0.15">
      <c r="A180" s="42"/>
      <c r="B180" s="81"/>
      <c r="C180" s="47"/>
    </row>
    <row r="181" spans="1:3" x14ac:dyDescent="0.15">
      <c r="A181" s="42"/>
      <c r="B181" s="81"/>
      <c r="C181" s="47"/>
    </row>
    <row r="182" spans="1:3" x14ac:dyDescent="0.15">
      <c r="A182" s="42"/>
      <c r="B182" s="81"/>
      <c r="C182" s="47"/>
    </row>
    <row r="183" spans="1:3" x14ac:dyDescent="0.15">
      <c r="A183" s="42"/>
      <c r="B183" s="81"/>
      <c r="C183" s="47"/>
    </row>
    <row r="184" spans="1:3" x14ac:dyDescent="0.15">
      <c r="A184" s="42"/>
      <c r="B184" s="81"/>
      <c r="C184" s="47"/>
    </row>
    <row r="185" spans="1:3" x14ac:dyDescent="0.15">
      <c r="A185" s="42"/>
      <c r="B185" s="81"/>
      <c r="C185" s="47"/>
    </row>
    <row r="186" spans="1:3" x14ac:dyDescent="0.15">
      <c r="A186" s="42"/>
      <c r="B186" s="81"/>
      <c r="C186" s="47"/>
    </row>
    <row r="187" spans="1:3" x14ac:dyDescent="0.15">
      <c r="A187" s="42"/>
      <c r="B187" s="81"/>
      <c r="C187" s="47"/>
    </row>
    <row r="188" spans="1:3" x14ac:dyDescent="0.15">
      <c r="A188" s="42"/>
      <c r="B188" s="81"/>
      <c r="C188" s="47"/>
    </row>
    <row r="189" spans="1:3" x14ac:dyDescent="0.15">
      <c r="A189" s="42"/>
      <c r="B189" s="81"/>
      <c r="C189" s="47"/>
    </row>
    <row r="190" spans="1:3" x14ac:dyDescent="0.15">
      <c r="A190" s="42"/>
      <c r="B190" s="81"/>
      <c r="C190" s="47"/>
    </row>
    <row r="191" spans="1:3" x14ac:dyDescent="0.15">
      <c r="A191" s="42"/>
      <c r="B191" s="81"/>
      <c r="C191" s="47"/>
    </row>
    <row r="192" spans="1:3" x14ac:dyDescent="0.15">
      <c r="A192" s="42"/>
      <c r="B192" s="81"/>
      <c r="C192" s="47"/>
    </row>
    <row r="193" spans="1:3" x14ac:dyDescent="0.15">
      <c r="A193" s="42"/>
      <c r="B193" s="81"/>
      <c r="C193" s="47"/>
    </row>
    <row r="194" spans="1:3" x14ac:dyDescent="0.15">
      <c r="A194" s="42"/>
      <c r="B194" s="81"/>
      <c r="C194" s="47"/>
    </row>
    <row r="195" spans="1:3" x14ac:dyDescent="0.15">
      <c r="A195" s="42"/>
      <c r="B195" s="81"/>
      <c r="C195" s="47"/>
    </row>
    <row r="196" spans="1:3" x14ac:dyDescent="0.15">
      <c r="A196" s="42"/>
      <c r="B196" s="81"/>
      <c r="C196" s="47"/>
    </row>
    <row r="197" spans="1:3" x14ac:dyDescent="0.15">
      <c r="A197" s="42"/>
      <c r="B197" s="81"/>
      <c r="C197" s="47"/>
    </row>
    <row r="198" spans="1:3" x14ac:dyDescent="0.15">
      <c r="A198" s="42"/>
      <c r="B198" s="81"/>
      <c r="C198" s="47"/>
    </row>
    <row r="199" spans="1:3" x14ac:dyDescent="0.15">
      <c r="A199" s="42"/>
      <c r="B199" s="81"/>
      <c r="C199" s="47"/>
    </row>
    <row r="200" spans="1:3" x14ac:dyDescent="0.15">
      <c r="A200" s="42"/>
      <c r="B200" s="81"/>
      <c r="C200" s="47"/>
    </row>
    <row r="201" spans="1:3" x14ac:dyDescent="0.15">
      <c r="A201" s="42"/>
      <c r="B201" s="81"/>
      <c r="C201" s="47"/>
    </row>
    <row r="202" spans="1:3" x14ac:dyDescent="0.15">
      <c r="A202" s="42"/>
      <c r="B202" s="81"/>
      <c r="C202" s="47"/>
    </row>
    <row r="203" spans="1:3" x14ac:dyDescent="0.15">
      <c r="A203" s="42"/>
      <c r="B203" s="81"/>
      <c r="C203" s="47"/>
    </row>
    <row r="204" spans="1:3" x14ac:dyDescent="0.15">
      <c r="A204" s="42"/>
      <c r="B204" s="81"/>
      <c r="C204" s="47"/>
    </row>
    <row r="205" spans="1:3" x14ac:dyDescent="0.15">
      <c r="A205" s="42"/>
      <c r="B205" s="81"/>
      <c r="C205" s="47"/>
    </row>
    <row r="206" spans="1:3" x14ac:dyDescent="0.15">
      <c r="A206" s="42"/>
      <c r="B206" s="81"/>
      <c r="C206" s="47"/>
    </row>
    <row r="207" spans="1:3" x14ac:dyDescent="0.15">
      <c r="A207" s="42"/>
      <c r="B207" s="81"/>
      <c r="C207" s="47"/>
    </row>
    <row r="208" spans="1:3" x14ac:dyDescent="0.15">
      <c r="A208" s="42"/>
      <c r="B208" s="81"/>
      <c r="C208" s="47"/>
    </row>
    <row r="209" spans="1:3" x14ac:dyDescent="0.15">
      <c r="A209" s="42"/>
      <c r="B209" s="81"/>
      <c r="C209" s="47"/>
    </row>
    <row r="210" spans="1:3" x14ac:dyDescent="0.15">
      <c r="A210" s="42"/>
      <c r="B210" s="81"/>
      <c r="C210" s="47"/>
    </row>
    <row r="211" spans="1:3" x14ac:dyDescent="0.15">
      <c r="A211" s="42"/>
      <c r="B211" s="81"/>
      <c r="C211" s="47"/>
    </row>
    <row r="212" spans="1:3" x14ac:dyDescent="0.15">
      <c r="A212" s="42"/>
      <c r="B212" s="81"/>
      <c r="C212" s="47"/>
    </row>
    <row r="213" spans="1:3" x14ac:dyDescent="0.15">
      <c r="A213" s="42"/>
      <c r="B213" s="81"/>
      <c r="C213" s="47"/>
    </row>
    <row r="214" spans="1:3" x14ac:dyDescent="0.15">
      <c r="A214" s="42"/>
      <c r="B214" s="81"/>
      <c r="C214" s="47"/>
    </row>
    <row r="215" spans="1:3" x14ac:dyDescent="0.15">
      <c r="A215" s="42"/>
      <c r="B215" s="81"/>
      <c r="C215" s="47"/>
    </row>
    <row r="216" spans="1:3" x14ac:dyDescent="0.15">
      <c r="A216" s="42"/>
      <c r="B216" s="81"/>
      <c r="C216" s="47"/>
    </row>
    <row r="217" spans="1:3" x14ac:dyDescent="0.15">
      <c r="A217" s="42"/>
      <c r="B217" s="81"/>
      <c r="C217" s="47"/>
    </row>
    <row r="218" spans="1:3" x14ac:dyDescent="0.15">
      <c r="A218" s="42"/>
      <c r="B218" s="81"/>
      <c r="C218" s="47"/>
    </row>
    <row r="219" spans="1:3" x14ac:dyDescent="0.15">
      <c r="A219" s="42"/>
      <c r="B219" s="81"/>
      <c r="C219" s="47"/>
    </row>
    <row r="220" spans="1:3" x14ac:dyDescent="0.15">
      <c r="A220" s="42"/>
      <c r="B220" s="81"/>
      <c r="C220" s="47"/>
    </row>
    <row r="221" spans="1:3" x14ac:dyDescent="0.15">
      <c r="A221" s="42"/>
      <c r="B221" s="81"/>
      <c r="C221" s="47"/>
    </row>
    <row r="222" spans="1:3" x14ac:dyDescent="0.15">
      <c r="A222" s="42"/>
      <c r="B222" s="81"/>
      <c r="C222" s="47"/>
    </row>
    <row r="223" spans="1:3" x14ac:dyDescent="0.15">
      <c r="A223" s="42"/>
      <c r="B223" s="81"/>
      <c r="C223" s="47"/>
    </row>
    <row r="224" spans="1:3" x14ac:dyDescent="0.15">
      <c r="A224" s="42"/>
      <c r="B224" s="81"/>
      <c r="C224" s="47"/>
    </row>
    <row r="225" spans="1:3" x14ac:dyDescent="0.15">
      <c r="A225" s="42"/>
      <c r="B225" s="81"/>
      <c r="C225" s="47"/>
    </row>
    <row r="226" spans="1:3" x14ac:dyDescent="0.15">
      <c r="A226" s="42"/>
      <c r="B226" s="81"/>
      <c r="C226" s="47"/>
    </row>
    <row r="227" spans="1:3" x14ac:dyDescent="0.15">
      <c r="A227" s="42"/>
      <c r="B227" s="81"/>
      <c r="C227" s="47"/>
    </row>
    <row r="228" spans="1:3" x14ac:dyDescent="0.15">
      <c r="A228" s="42"/>
      <c r="B228" s="81"/>
      <c r="C228" s="47"/>
    </row>
    <row r="229" spans="1:3" x14ac:dyDescent="0.15">
      <c r="A229" s="42"/>
      <c r="B229" s="81"/>
      <c r="C229" s="47"/>
    </row>
    <row r="230" spans="1:3" x14ac:dyDescent="0.15">
      <c r="A230" s="42"/>
      <c r="B230" s="81"/>
      <c r="C230" s="47"/>
    </row>
    <row r="231" spans="1:3" x14ac:dyDescent="0.15">
      <c r="A231" s="42"/>
      <c r="B231" s="81"/>
      <c r="C231" s="47"/>
    </row>
    <row r="232" spans="1:3" x14ac:dyDescent="0.15">
      <c r="A232" s="42"/>
      <c r="B232" s="81"/>
      <c r="C232" s="47"/>
    </row>
    <row r="233" spans="1:3" x14ac:dyDescent="0.15">
      <c r="A233" s="42"/>
      <c r="B233" s="81"/>
      <c r="C233" s="47"/>
    </row>
    <row r="234" spans="1:3" x14ac:dyDescent="0.15">
      <c r="A234" s="42"/>
      <c r="B234" s="81"/>
      <c r="C234" s="47"/>
    </row>
    <row r="235" spans="1:3" x14ac:dyDescent="0.15">
      <c r="A235" s="42"/>
      <c r="B235" s="81"/>
      <c r="C235" s="47"/>
    </row>
    <row r="236" spans="1:3" x14ac:dyDescent="0.15">
      <c r="A236" s="42"/>
      <c r="B236" s="81"/>
      <c r="C236" s="47"/>
    </row>
    <row r="237" spans="1:3" x14ac:dyDescent="0.15">
      <c r="A237" s="42"/>
      <c r="B237" s="81"/>
      <c r="C237" s="47"/>
    </row>
    <row r="238" spans="1:3" x14ac:dyDescent="0.15">
      <c r="A238" s="42"/>
      <c r="B238" s="81"/>
      <c r="C238" s="47"/>
    </row>
    <row r="239" spans="1:3" x14ac:dyDescent="0.15">
      <c r="A239" s="42"/>
      <c r="B239" s="81"/>
      <c r="C239" s="47"/>
    </row>
    <row r="240" spans="1:3" x14ac:dyDescent="0.15">
      <c r="A240" s="42"/>
      <c r="B240" s="81"/>
      <c r="C240" s="47"/>
    </row>
    <row r="241" spans="1:3" x14ac:dyDescent="0.15">
      <c r="A241" s="42"/>
      <c r="B241" s="81"/>
      <c r="C241" s="47"/>
    </row>
    <row r="242" spans="1:3" x14ac:dyDescent="0.15">
      <c r="A242" s="42"/>
      <c r="B242" s="81"/>
      <c r="C242" s="47"/>
    </row>
    <row r="243" spans="1:3" x14ac:dyDescent="0.15">
      <c r="A243" s="42"/>
      <c r="B243" s="81"/>
      <c r="C243" s="47"/>
    </row>
    <row r="244" spans="1:3" x14ac:dyDescent="0.15">
      <c r="A244" s="42"/>
      <c r="B244" s="81"/>
      <c r="C244" s="47"/>
    </row>
    <row r="245" spans="1:3" x14ac:dyDescent="0.15">
      <c r="A245" s="42"/>
      <c r="B245" s="81"/>
      <c r="C245" s="47"/>
    </row>
    <row r="246" spans="1:3" x14ac:dyDescent="0.15">
      <c r="A246" s="42"/>
      <c r="B246" s="81"/>
      <c r="C246" s="47"/>
    </row>
    <row r="247" spans="1:3" x14ac:dyDescent="0.15">
      <c r="A247" s="42"/>
      <c r="B247" s="81"/>
      <c r="C247" s="47"/>
    </row>
    <row r="248" spans="1:3" x14ac:dyDescent="0.15">
      <c r="A248" s="42"/>
      <c r="B248" s="81"/>
      <c r="C248" s="47"/>
    </row>
    <row r="249" spans="1:3" x14ac:dyDescent="0.15">
      <c r="A249" s="42"/>
      <c r="B249" s="81"/>
      <c r="C249" s="47"/>
    </row>
    <row r="250" spans="1:3" x14ac:dyDescent="0.15">
      <c r="A250" s="42"/>
      <c r="B250" s="81"/>
      <c r="C250" s="47"/>
    </row>
    <row r="251" spans="1:3" x14ac:dyDescent="0.15">
      <c r="A251" s="42"/>
      <c r="B251" s="81"/>
      <c r="C251" s="47"/>
    </row>
    <row r="252" spans="1:3" x14ac:dyDescent="0.15">
      <c r="A252" s="42"/>
      <c r="B252" s="81"/>
      <c r="C252" s="47"/>
    </row>
    <row r="253" spans="1:3" x14ac:dyDescent="0.15">
      <c r="A253" s="42"/>
      <c r="B253" s="81"/>
      <c r="C253" s="47"/>
    </row>
    <row r="254" spans="1:3" x14ac:dyDescent="0.15">
      <c r="A254" s="42"/>
      <c r="B254" s="81"/>
      <c r="C254" s="47"/>
    </row>
    <row r="255" spans="1:3" x14ac:dyDescent="0.15">
      <c r="A255" s="42"/>
      <c r="B255" s="81"/>
      <c r="C255" s="47"/>
    </row>
    <row r="256" spans="1:3" x14ac:dyDescent="0.15">
      <c r="A256" s="42"/>
      <c r="B256" s="81"/>
      <c r="C256" s="47"/>
    </row>
    <row r="257" spans="1:3" x14ac:dyDescent="0.15">
      <c r="A257" s="42"/>
      <c r="B257" s="81"/>
      <c r="C257" s="47"/>
    </row>
    <row r="258" spans="1:3" x14ac:dyDescent="0.15">
      <c r="A258" s="42"/>
      <c r="B258" s="81"/>
      <c r="C258" s="47"/>
    </row>
    <row r="259" spans="1:3" x14ac:dyDescent="0.15">
      <c r="A259" s="42"/>
      <c r="B259" s="81"/>
      <c r="C259" s="47"/>
    </row>
    <row r="260" spans="1:3" x14ac:dyDescent="0.15">
      <c r="A260" s="42"/>
      <c r="B260" s="81"/>
      <c r="C260" s="47"/>
    </row>
    <row r="261" spans="1:3" x14ac:dyDescent="0.15">
      <c r="A261" s="42"/>
      <c r="B261" s="81"/>
      <c r="C261" s="47"/>
    </row>
    <row r="262" spans="1:3" x14ac:dyDescent="0.15">
      <c r="A262" s="42"/>
      <c r="B262" s="81"/>
      <c r="C262" s="47"/>
    </row>
    <row r="263" spans="1:3" x14ac:dyDescent="0.15">
      <c r="A263" s="42"/>
      <c r="B263" s="81"/>
      <c r="C263" s="47"/>
    </row>
    <row r="264" spans="1:3" x14ac:dyDescent="0.15">
      <c r="A264" s="42"/>
      <c r="B264" s="81"/>
      <c r="C264" s="47"/>
    </row>
    <row r="265" spans="1:3" x14ac:dyDescent="0.15">
      <c r="A265" s="42"/>
      <c r="B265" s="81"/>
      <c r="C265" s="47"/>
    </row>
    <row r="266" spans="1:3" x14ac:dyDescent="0.15">
      <c r="A266" s="42"/>
      <c r="B266" s="81"/>
      <c r="C266" s="47"/>
    </row>
    <row r="267" spans="1:3" x14ac:dyDescent="0.15">
      <c r="A267" s="42"/>
      <c r="B267" s="81"/>
      <c r="C267" s="47"/>
    </row>
    <row r="268" spans="1:3" x14ac:dyDescent="0.15">
      <c r="A268" s="42"/>
      <c r="B268" s="81"/>
      <c r="C268" s="47"/>
    </row>
    <row r="269" spans="1:3" x14ac:dyDescent="0.15">
      <c r="A269" s="42"/>
      <c r="B269" s="81"/>
      <c r="C269" s="47"/>
    </row>
    <row r="270" spans="1:3" x14ac:dyDescent="0.15">
      <c r="A270" s="42"/>
      <c r="B270" s="81"/>
      <c r="C270" s="47"/>
    </row>
    <row r="271" spans="1:3" x14ac:dyDescent="0.15">
      <c r="A271" s="42"/>
      <c r="B271" s="81"/>
      <c r="C271" s="47"/>
    </row>
    <row r="272" spans="1:3" x14ac:dyDescent="0.15">
      <c r="A272" s="42"/>
      <c r="B272" s="81"/>
      <c r="C272" s="47"/>
    </row>
    <row r="273" spans="1:3" x14ac:dyDescent="0.15">
      <c r="A273" s="42"/>
      <c r="B273" s="81"/>
      <c r="C273" s="47"/>
    </row>
    <row r="274" spans="1:3" x14ac:dyDescent="0.15">
      <c r="A274" s="42"/>
      <c r="B274" s="81"/>
      <c r="C274" s="47"/>
    </row>
    <row r="275" spans="1:3" x14ac:dyDescent="0.15">
      <c r="A275" s="42"/>
      <c r="B275" s="81"/>
      <c r="C275" s="47"/>
    </row>
    <row r="276" spans="1:3" x14ac:dyDescent="0.15">
      <c r="A276" s="42"/>
      <c r="B276" s="81"/>
      <c r="C276" s="47"/>
    </row>
    <row r="277" spans="1:3" x14ac:dyDescent="0.15">
      <c r="A277" s="42"/>
      <c r="B277" s="81"/>
      <c r="C277" s="47"/>
    </row>
    <row r="278" spans="1:3" x14ac:dyDescent="0.15">
      <c r="A278" s="42"/>
      <c r="B278" s="81"/>
      <c r="C278" s="47"/>
    </row>
    <row r="279" spans="1:3" x14ac:dyDescent="0.15">
      <c r="A279" s="42"/>
      <c r="B279" s="81"/>
      <c r="C279" s="47"/>
    </row>
    <row r="280" spans="1:3" x14ac:dyDescent="0.15">
      <c r="A280" s="42"/>
      <c r="B280" s="81"/>
      <c r="C280" s="47"/>
    </row>
    <row r="281" spans="1:3" x14ac:dyDescent="0.15">
      <c r="A281" s="42"/>
      <c r="B281" s="81"/>
      <c r="C281" s="47"/>
    </row>
    <row r="282" spans="1:3" x14ac:dyDescent="0.15">
      <c r="A282" s="42"/>
      <c r="B282" s="81"/>
      <c r="C282" s="47"/>
    </row>
    <row r="283" spans="1:3" x14ac:dyDescent="0.15">
      <c r="A283" s="42"/>
      <c r="B283" s="81"/>
      <c r="C283" s="47"/>
    </row>
    <row r="284" spans="1:3" x14ac:dyDescent="0.15">
      <c r="A284" s="42"/>
      <c r="B284" s="81"/>
      <c r="C284" s="47"/>
    </row>
    <row r="285" spans="1:3" x14ac:dyDescent="0.15">
      <c r="A285" s="42"/>
      <c r="B285" s="81"/>
      <c r="C285" s="47"/>
    </row>
    <row r="286" spans="1:3" x14ac:dyDescent="0.15">
      <c r="A286" s="42"/>
      <c r="B286" s="81"/>
      <c r="C286" s="47"/>
    </row>
    <row r="287" spans="1:3" x14ac:dyDescent="0.15">
      <c r="A287" s="42"/>
      <c r="B287" s="81"/>
      <c r="C287" s="47"/>
    </row>
    <row r="288" spans="1:3" x14ac:dyDescent="0.15">
      <c r="A288" s="42"/>
      <c r="B288" s="81"/>
      <c r="C288" s="47"/>
    </row>
    <row r="289" spans="1:3" x14ac:dyDescent="0.15">
      <c r="A289" s="42"/>
      <c r="B289" s="81"/>
      <c r="C289" s="47"/>
    </row>
    <row r="290" spans="1:3" x14ac:dyDescent="0.15">
      <c r="A290" s="42"/>
      <c r="B290" s="81"/>
      <c r="C290" s="47"/>
    </row>
    <row r="291" spans="1:3" x14ac:dyDescent="0.15">
      <c r="A291" s="42"/>
      <c r="B291" s="81"/>
      <c r="C291" s="47"/>
    </row>
    <row r="292" spans="1:3" x14ac:dyDescent="0.15">
      <c r="A292" s="42"/>
      <c r="B292" s="81"/>
      <c r="C292" s="47"/>
    </row>
    <row r="293" spans="1:3" x14ac:dyDescent="0.15">
      <c r="A293" s="42"/>
      <c r="B293" s="81"/>
      <c r="C293" s="47"/>
    </row>
    <row r="294" spans="1:3" x14ac:dyDescent="0.15">
      <c r="A294" s="42"/>
      <c r="B294" s="81"/>
      <c r="C294" s="47"/>
    </row>
    <row r="295" spans="1:3" x14ac:dyDescent="0.15">
      <c r="A295" s="42"/>
      <c r="B295" s="81"/>
      <c r="C295" s="47"/>
    </row>
    <row r="296" spans="1:3" x14ac:dyDescent="0.15">
      <c r="A296" s="42"/>
      <c r="B296" s="81"/>
      <c r="C296" s="47"/>
    </row>
    <row r="297" spans="1:3" x14ac:dyDescent="0.15">
      <c r="A297" s="42"/>
      <c r="B297" s="81"/>
      <c r="C297" s="47"/>
    </row>
    <row r="298" spans="1:3" x14ac:dyDescent="0.15">
      <c r="A298" s="42"/>
      <c r="B298" s="81"/>
      <c r="C298" s="47"/>
    </row>
    <row r="299" spans="1:3" x14ac:dyDescent="0.15">
      <c r="A299" s="42"/>
      <c r="B299" s="81"/>
      <c r="C299" s="47"/>
    </row>
    <row r="300" spans="1:3" x14ac:dyDescent="0.15">
      <c r="A300" s="42"/>
      <c r="B300" s="81"/>
      <c r="C300" s="47"/>
    </row>
    <row r="301" spans="1:3" x14ac:dyDescent="0.15">
      <c r="A301" s="42"/>
      <c r="B301" s="81"/>
      <c r="C301" s="47"/>
    </row>
    <row r="302" spans="1:3" x14ac:dyDescent="0.15">
      <c r="A302" s="42"/>
      <c r="B302" s="81"/>
      <c r="C302" s="47"/>
    </row>
    <row r="303" spans="1:3" x14ac:dyDescent="0.15">
      <c r="A303" s="42"/>
      <c r="B303" s="81"/>
      <c r="C303" s="47"/>
    </row>
    <row r="304" spans="1:3" x14ac:dyDescent="0.15">
      <c r="A304" s="42"/>
      <c r="B304" s="81"/>
      <c r="C304" s="47"/>
    </row>
    <row r="305" spans="1:3" x14ac:dyDescent="0.15">
      <c r="A305" s="42"/>
      <c r="B305" s="81"/>
      <c r="C305" s="47"/>
    </row>
    <row r="306" spans="1:3" x14ac:dyDescent="0.15">
      <c r="A306" s="42"/>
      <c r="B306" s="81"/>
      <c r="C306" s="47"/>
    </row>
    <row r="307" spans="1:3" x14ac:dyDescent="0.15">
      <c r="A307" s="42"/>
      <c r="B307" s="81"/>
      <c r="C307" s="47"/>
    </row>
    <row r="308" spans="1:3" x14ac:dyDescent="0.15">
      <c r="A308" s="42"/>
      <c r="B308" s="81"/>
      <c r="C308" s="47"/>
    </row>
    <row r="309" spans="1:3" x14ac:dyDescent="0.15">
      <c r="A309" s="42"/>
      <c r="B309" s="81"/>
      <c r="C309" s="47"/>
    </row>
    <row r="310" spans="1:3" x14ac:dyDescent="0.15">
      <c r="A310" s="42"/>
      <c r="B310" s="81"/>
      <c r="C310" s="47"/>
    </row>
    <row r="311" spans="1:3" x14ac:dyDescent="0.15">
      <c r="A311" s="42"/>
      <c r="B311" s="81"/>
      <c r="C311" s="47"/>
    </row>
    <row r="312" spans="1:3" x14ac:dyDescent="0.15">
      <c r="A312" s="42"/>
      <c r="B312" s="81"/>
      <c r="C312" s="47"/>
    </row>
    <row r="313" spans="1:3" x14ac:dyDescent="0.15">
      <c r="A313" s="42"/>
      <c r="B313" s="81"/>
      <c r="C313" s="47"/>
    </row>
    <row r="314" spans="1:3" x14ac:dyDescent="0.15">
      <c r="A314" s="42"/>
      <c r="B314" s="81"/>
      <c r="C314" s="47"/>
    </row>
    <row r="315" spans="1:3" x14ac:dyDescent="0.15">
      <c r="A315" s="42"/>
      <c r="B315" s="81"/>
      <c r="C315" s="47"/>
    </row>
    <row r="316" spans="1:3" x14ac:dyDescent="0.15">
      <c r="A316" s="42"/>
      <c r="B316" s="81"/>
      <c r="C316" s="47"/>
    </row>
    <row r="317" spans="1:3" x14ac:dyDescent="0.15">
      <c r="A317" s="42"/>
      <c r="B317" s="81"/>
      <c r="C317" s="47"/>
    </row>
    <row r="318" spans="1:3" x14ac:dyDescent="0.15">
      <c r="A318" s="42"/>
      <c r="B318" s="81"/>
      <c r="C318" s="47"/>
    </row>
    <row r="319" spans="1:3" x14ac:dyDescent="0.15">
      <c r="A319" s="42"/>
      <c r="B319" s="81"/>
      <c r="C319" s="47"/>
    </row>
    <row r="320" spans="1:3" x14ac:dyDescent="0.15">
      <c r="A320" s="42"/>
      <c r="B320" s="81"/>
      <c r="C320" s="47"/>
    </row>
    <row r="321" spans="1:3" x14ac:dyDescent="0.15">
      <c r="A321" s="42"/>
      <c r="B321" s="81"/>
      <c r="C321" s="47"/>
    </row>
    <row r="322" spans="1:3" x14ac:dyDescent="0.15">
      <c r="A322" s="42"/>
      <c r="B322" s="81"/>
      <c r="C322" s="47"/>
    </row>
    <row r="323" spans="1:3" x14ac:dyDescent="0.15">
      <c r="A323" s="42"/>
      <c r="B323" s="81"/>
      <c r="C323" s="47"/>
    </row>
    <row r="324" spans="1:3" x14ac:dyDescent="0.15">
      <c r="A324" s="42"/>
      <c r="B324" s="81"/>
      <c r="C324" s="47"/>
    </row>
    <row r="325" spans="1:3" x14ac:dyDescent="0.15">
      <c r="A325" s="42"/>
      <c r="B325" s="81"/>
      <c r="C325" s="47"/>
    </row>
    <row r="326" spans="1:3" x14ac:dyDescent="0.15">
      <c r="A326" s="42"/>
      <c r="B326" s="81"/>
      <c r="C326" s="47"/>
    </row>
    <row r="327" spans="1:3" x14ac:dyDescent="0.15">
      <c r="A327" s="42"/>
      <c r="B327" s="81"/>
      <c r="C327" s="47"/>
    </row>
    <row r="328" spans="1:3" x14ac:dyDescent="0.15">
      <c r="A328" s="42"/>
      <c r="B328" s="81"/>
      <c r="C328" s="47"/>
    </row>
    <row r="329" spans="1:3" x14ac:dyDescent="0.15">
      <c r="A329" s="42"/>
      <c r="B329" s="81"/>
      <c r="C329" s="47"/>
    </row>
    <row r="330" spans="1:3" x14ac:dyDescent="0.15">
      <c r="A330" s="42"/>
      <c r="B330" s="81"/>
      <c r="C330" s="47"/>
    </row>
    <row r="331" spans="1:3" x14ac:dyDescent="0.15">
      <c r="A331" s="42"/>
      <c r="B331" s="81"/>
      <c r="C331" s="47"/>
    </row>
    <row r="332" spans="1:3" x14ac:dyDescent="0.15">
      <c r="A332" s="42"/>
      <c r="B332" s="81"/>
      <c r="C332" s="47"/>
    </row>
    <row r="333" spans="1:3" x14ac:dyDescent="0.15">
      <c r="A333" s="42"/>
      <c r="B333" s="81"/>
      <c r="C333" s="47"/>
    </row>
    <row r="334" spans="1:3" x14ac:dyDescent="0.15">
      <c r="A334" s="42"/>
      <c r="B334" s="81"/>
      <c r="C334" s="47"/>
    </row>
    <row r="335" spans="1:3" x14ac:dyDescent="0.15">
      <c r="A335" s="42"/>
      <c r="B335" s="81"/>
      <c r="C335" s="47"/>
    </row>
    <row r="336" spans="1:3" x14ac:dyDescent="0.15">
      <c r="A336" s="42"/>
      <c r="B336" s="81"/>
      <c r="C336" s="47"/>
    </row>
    <row r="337" spans="1:3" x14ac:dyDescent="0.15">
      <c r="A337" s="42"/>
      <c r="B337" s="81"/>
      <c r="C337" s="47"/>
    </row>
    <row r="338" spans="1:3" x14ac:dyDescent="0.15">
      <c r="A338" s="42"/>
      <c r="B338" s="81"/>
      <c r="C338" s="47"/>
    </row>
    <row r="339" spans="1:3" x14ac:dyDescent="0.15">
      <c r="A339" s="42"/>
      <c r="B339" s="81"/>
      <c r="C339" s="47"/>
    </row>
    <row r="340" spans="1:3" x14ac:dyDescent="0.15">
      <c r="A340" s="42"/>
      <c r="B340" s="81"/>
      <c r="C340" s="47"/>
    </row>
    <row r="341" spans="1:3" x14ac:dyDescent="0.15">
      <c r="A341" s="42"/>
      <c r="B341" s="81"/>
      <c r="C341" s="47"/>
    </row>
    <row r="342" spans="1:3" x14ac:dyDescent="0.15">
      <c r="A342" s="42"/>
      <c r="B342" s="81"/>
      <c r="C342" s="47"/>
    </row>
    <row r="343" spans="1:3" x14ac:dyDescent="0.15">
      <c r="A343" s="42"/>
      <c r="B343" s="81"/>
      <c r="C343" s="47"/>
    </row>
    <row r="344" spans="1:3" x14ac:dyDescent="0.15">
      <c r="A344" s="42"/>
      <c r="B344" s="81"/>
      <c r="C344" s="47"/>
    </row>
    <row r="345" spans="1:3" x14ac:dyDescent="0.15">
      <c r="A345" s="42"/>
      <c r="B345" s="81"/>
      <c r="C345" s="47"/>
    </row>
    <row r="346" spans="1:3" x14ac:dyDescent="0.15">
      <c r="A346" s="42"/>
      <c r="B346" s="81"/>
      <c r="C346" s="47"/>
    </row>
    <row r="347" spans="1:3" x14ac:dyDescent="0.15">
      <c r="A347" s="42"/>
      <c r="B347" s="81"/>
      <c r="C347" s="47"/>
    </row>
    <row r="348" spans="1:3" x14ac:dyDescent="0.15">
      <c r="A348" s="42"/>
      <c r="B348" s="81"/>
      <c r="C348" s="47"/>
    </row>
    <row r="349" spans="1:3" x14ac:dyDescent="0.15">
      <c r="A349" s="42"/>
      <c r="B349" s="81"/>
      <c r="C349" s="47"/>
    </row>
    <row r="350" spans="1:3" x14ac:dyDescent="0.15">
      <c r="A350" s="42"/>
      <c r="B350" s="81"/>
      <c r="C350" s="47"/>
    </row>
    <row r="351" spans="1:3" x14ac:dyDescent="0.15">
      <c r="A351" s="42"/>
      <c r="B351" s="81"/>
      <c r="C351" s="47"/>
    </row>
    <row r="352" spans="1:3" x14ac:dyDescent="0.15">
      <c r="A352" s="42"/>
      <c r="B352" s="81"/>
      <c r="C352" s="47"/>
    </row>
    <row r="353" spans="1:3" x14ac:dyDescent="0.15">
      <c r="A353" s="42"/>
      <c r="B353" s="81"/>
      <c r="C353" s="47"/>
    </row>
    <row r="354" spans="1:3" x14ac:dyDescent="0.15">
      <c r="A354" s="42"/>
      <c r="B354" s="81"/>
      <c r="C354" s="47"/>
    </row>
    <row r="355" spans="1:3" x14ac:dyDescent="0.15">
      <c r="A355" s="42"/>
      <c r="B355" s="81"/>
      <c r="C355" s="47"/>
    </row>
    <row r="356" spans="1:3" x14ac:dyDescent="0.15">
      <c r="A356" s="42"/>
      <c r="B356" s="81"/>
      <c r="C356" s="47"/>
    </row>
    <row r="357" spans="1:3" x14ac:dyDescent="0.15">
      <c r="A357" s="42"/>
      <c r="B357" s="81"/>
      <c r="C357" s="47"/>
    </row>
    <row r="358" spans="1:3" x14ac:dyDescent="0.15">
      <c r="A358" s="42"/>
      <c r="B358" s="81"/>
      <c r="C358" s="47"/>
    </row>
    <row r="359" spans="1:3" x14ac:dyDescent="0.15">
      <c r="A359" s="42"/>
      <c r="B359" s="81"/>
      <c r="C359" s="47"/>
    </row>
    <row r="360" spans="1:3" x14ac:dyDescent="0.15">
      <c r="A360" s="42"/>
      <c r="B360" s="81"/>
      <c r="C360" s="47"/>
    </row>
    <row r="361" spans="1:3" x14ac:dyDescent="0.15">
      <c r="A361" s="42"/>
      <c r="B361" s="81"/>
      <c r="C361" s="47"/>
    </row>
    <row r="362" spans="1:3" x14ac:dyDescent="0.15">
      <c r="A362" s="42"/>
      <c r="B362" s="81"/>
      <c r="C362" s="47"/>
    </row>
    <row r="363" spans="1:3" x14ac:dyDescent="0.15">
      <c r="A363" s="42"/>
      <c r="B363" s="81"/>
      <c r="C363" s="47"/>
    </row>
    <row r="364" spans="1:3" x14ac:dyDescent="0.15">
      <c r="A364" s="42"/>
      <c r="B364" s="81"/>
      <c r="C364" s="47"/>
    </row>
    <row r="365" spans="1:3" x14ac:dyDescent="0.15">
      <c r="A365" s="42"/>
      <c r="B365" s="81"/>
      <c r="C365" s="47"/>
    </row>
    <row r="366" spans="1:3" x14ac:dyDescent="0.15">
      <c r="A366" s="42"/>
      <c r="B366" s="81"/>
      <c r="C366" s="47"/>
    </row>
    <row r="367" spans="1:3" x14ac:dyDescent="0.15">
      <c r="A367" s="42"/>
      <c r="B367" s="81"/>
      <c r="C367" s="47"/>
    </row>
    <row r="368" spans="1:3" x14ac:dyDescent="0.15">
      <c r="A368" s="42"/>
      <c r="B368" s="81"/>
      <c r="C368" s="47"/>
    </row>
    <row r="369" spans="1:3" x14ac:dyDescent="0.15">
      <c r="A369" s="42"/>
      <c r="B369" s="81"/>
      <c r="C369" s="47"/>
    </row>
    <row r="370" spans="1:3" x14ac:dyDescent="0.15">
      <c r="A370" s="42"/>
      <c r="B370" s="81"/>
      <c r="C370" s="47"/>
    </row>
    <row r="371" spans="1:3" x14ac:dyDescent="0.15">
      <c r="A371" s="42"/>
      <c r="B371" s="81"/>
      <c r="C371" s="47"/>
    </row>
    <row r="372" spans="1:3" x14ac:dyDescent="0.15">
      <c r="A372" s="42"/>
      <c r="B372" s="81"/>
      <c r="C372" s="47"/>
    </row>
    <row r="373" spans="1:3" x14ac:dyDescent="0.15">
      <c r="A373" s="42"/>
      <c r="B373" s="81"/>
      <c r="C373" s="47"/>
    </row>
    <row r="374" spans="1:3" x14ac:dyDescent="0.15">
      <c r="A374" s="42"/>
      <c r="B374" s="81"/>
      <c r="C374" s="47"/>
    </row>
    <row r="375" spans="1:3" x14ac:dyDescent="0.15">
      <c r="A375" s="42"/>
      <c r="B375" s="81"/>
      <c r="C375" s="47"/>
    </row>
    <row r="376" spans="1:3" x14ac:dyDescent="0.15">
      <c r="A376" s="42"/>
      <c r="B376" s="81"/>
      <c r="C376" s="47"/>
    </row>
    <row r="377" spans="1:3" x14ac:dyDescent="0.15">
      <c r="A377" s="42"/>
      <c r="B377" s="81"/>
      <c r="C377" s="47"/>
    </row>
    <row r="378" spans="1:3" x14ac:dyDescent="0.15">
      <c r="A378" s="42"/>
      <c r="B378" s="81"/>
      <c r="C378" s="47"/>
    </row>
    <row r="379" spans="1:3" x14ac:dyDescent="0.15">
      <c r="A379" s="42"/>
      <c r="B379" s="81"/>
      <c r="C379" s="47"/>
    </row>
    <row r="380" spans="1:3" x14ac:dyDescent="0.15">
      <c r="A380" s="42"/>
      <c r="B380" s="81"/>
      <c r="C380" s="47"/>
    </row>
    <row r="381" spans="1:3" x14ac:dyDescent="0.15">
      <c r="A381" s="42"/>
      <c r="B381" s="81"/>
      <c r="C381" s="47"/>
    </row>
    <row r="382" spans="1:3" x14ac:dyDescent="0.15">
      <c r="A382" s="42"/>
      <c r="B382" s="81"/>
      <c r="C382" s="47"/>
    </row>
    <row r="383" spans="1:3" x14ac:dyDescent="0.15">
      <c r="A383" s="42"/>
      <c r="B383" s="81"/>
      <c r="C383" s="47"/>
    </row>
    <row r="384" spans="1:3" x14ac:dyDescent="0.15">
      <c r="A384" s="42"/>
      <c r="B384" s="81"/>
      <c r="C384" s="47"/>
    </row>
    <row r="385" spans="1:3" x14ac:dyDescent="0.15">
      <c r="A385" s="42"/>
      <c r="B385" s="81"/>
      <c r="C385" s="47"/>
    </row>
    <row r="386" spans="1:3" x14ac:dyDescent="0.15">
      <c r="A386" s="42"/>
      <c r="B386" s="81"/>
      <c r="C386" s="47"/>
    </row>
    <row r="387" spans="1:3" x14ac:dyDescent="0.15">
      <c r="A387" s="42"/>
      <c r="B387" s="81"/>
      <c r="C387" s="47"/>
    </row>
    <row r="388" spans="1:3" x14ac:dyDescent="0.15">
      <c r="A388" s="42"/>
      <c r="B388" s="81"/>
      <c r="C388" s="47"/>
    </row>
    <row r="389" spans="1:3" x14ac:dyDescent="0.15">
      <c r="A389" s="42"/>
      <c r="B389" s="81"/>
      <c r="C389" s="47"/>
    </row>
    <row r="390" spans="1:3" x14ac:dyDescent="0.15">
      <c r="A390" s="42"/>
      <c r="B390" s="81"/>
      <c r="C390" s="47"/>
    </row>
    <row r="391" spans="1:3" x14ac:dyDescent="0.15">
      <c r="A391" s="42"/>
      <c r="B391" s="81"/>
      <c r="C391" s="47"/>
    </row>
    <row r="392" spans="1:3" x14ac:dyDescent="0.15">
      <c r="A392" s="42"/>
      <c r="B392" s="81"/>
      <c r="C392" s="47"/>
    </row>
    <row r="393" spans="1:3" x14ac:dyDescent="0.15">
      <c r="A393" s="42"/>
      <c r="B393" s="81"/>
      <c r="C393" s="47"/>
    </row>
    <row r="394" spans="1:3" x14ac:dyDescent="0.15">
      <c r="A394" s="42"/>
      <c r="B394" s="81"/>
      <c r="C394" s="47"/>
    </row>
    <row r="395" spans="1:3" x14ac:dyDescent="0.15">
      <c r="A395" s="42"/>
      <c r="B395" s="81"/>
      <c r="C395" s="47"/>
    </row>
    <row r="396" spans="1:3" x14ac:dyDescent="0.15">
      <c r="A396" s="42"/>
      <c r="B396" s="81"/>
      <c r="C396" s="47"/>
    </row>
    <row r="397" spans="1:3" x14ac:dyDescent="0.15">
      <c r="A397" s="42"/>
      <c r="B397" s="81"/>
      <c r="C397" s="47"/>
    </row>
    <row r="398" spans="1:3" x14ac:dyDescent="0.15">
      <c r="A398" s="42"/>
      <c r="B398" s="81"/>
      <c r="C398" s="47"/>
    </row>
    <row r="399" spans="1:3" x14ac:dyDescent="0.15">
      <c r="A399" s="42"/>
      <c r="B399" s="81"/>
      <c r="C399" s="47"/>
    </row>
    <row r="400" spans="1:3" x14ac:dyDescent="0.15">
      <c r="A400" s="42"/>
      <c r="B400" s="81"/>
      <c r="C400" s="47"/>
    </row>
    <row r="401" spans="1:3" x14ac:dyDescent="0.15">
      <c r="A401" s="42"/>
      <c r="B401" s="81"/>
      <c r="C401" s="47"/>
    </row>
    <row r="402" spans="1:3" x14ac:dyDescent="0.15">
      <c r="A402" s="42"/>
      <c r="B402" s="81"/>
      <c r="C402" s="47"/>
    </row>
    <row r="403" spans="1:3" x14ac:dyDescent="0.15">
      <c r="A403" s="42"/>
      <c r="B403" s="81"/>
      <c r="C403" s="47"/>
    </row>
    <row r="404" spans="1:3" x14ac:dyDescent="0.15">
      <c r="A404" s="42"/>
      <c r="B404" s="81"/>
      <c r="C404" s="47"/>
    </row>
    <row r="405" spans="1:3" x14ac:dyDescent="0.15">
      <c r="A405" s="42"/>
      <c r="B405" s="81"/>
      <c r="C405" s="47"/>
    </row>
    <row r="406" spans="1:3" x14ac:dyDescent="0.15">
      <c r="A406" s="42"/>
      <c r="B406" s="81"/>
      <c r="C406" s="47"/>
    </row>
    <row r="407" spans="1:3" x14ac:dyDescent="0.15">
      <c r="A407" s="42"/>
      <c r="B407" s="81"/>
      <c r="C407" s="47"/>
    </row>
    <row r="408" spans="1:3" x14ac:dyDescent="0.15">
      <c r="A408" s="42"/>
      <c r="B408" s="81"/>
      <c r="C408" s="47"/>
    </row>
    <row r="409" spans="1:3" x14ac:dyDescent="0.15">
      <c r="A409" s="42"/>
      <c r="B409" s="81"/>
      <c r="C409" s="47"/>
    </row>
    <row r="410" spans="1:3" x14ac:dyDescent="0.15">
      <c r="A410" s="42"/>
      <c r="B410" s="81"/>
      <c r="C410" s="47"/>
    </row>
    <row r="411" spans="1:3" x14ac:dyDescent="0.15">
      <c r="A411" s="42"/>
      <c r="B411" s="81"/>
      <c r="C411" s="47"/>
    </row>
    <row r="412" spans="1:3" x14ac:dyDescent="0.15">
      <c r="A412" s="42"/>
      <c r="B412" s="81"/>
      <c r="C412" s="47"/>
    </row>
    <row r="413" spans="1:3" x14ac:dyDescent="0.15">
      <c r="A413" s="42"/>
      <c r="B413" s="81"/>
      <c r="C413" s="47"/>
    </row>
    <row r="414" spans="1:3" x14ac:dyDescent="0.15">
      <c r="A414" s="42"/>
      <c r="B414" s="81"/>
      <c r="C414" s="47"/>
    </row>
    <row r="415" spans="1:3" x14ac:dyDescent="0.15">
      <c r="A415" s="42"/>
      <c r="B415" s="81"/>
      <c r="C415" s="47"/>
    </row>
    <row r="416" spans="1:3" x14ac:dyDescent="0.15">
      <c r="A416" s="42"/>
      <c r="B416" s="81"/>
      <c r="C416" s="47"/>
    </row>
    <row r="417" spans="1:3" x14ac:dyDescent="0.15">
      <c r="A417" s="42"/>
      <c r="B417" s="81"/>
      <c r="C417" s="47"/>
    </row>
    <row r="418" spans="1:3" x14ac:dyDescent="0.15">
      <c r="A418" s="42"/>
      <c r="B418" s="81"/>
      <c r="C418" s="47"/>
    </row>
    <row r="419" spans="1:3" x14ac:dyDescent="0.15">
      <c r="A419" s="42"/>
      <c r="B419" s="81"/>
      <c r="C419" s="47"/>
    </row>
    <row r="420" spans="1:3" x14ac:dyDescent="0.15">
      <c r="A420" s="42"/>
      <c r="B420" s="81"/>
      <c r="C420" s="47"/>
    </row>
    <row r="421" spans="1:3" x14ac:dyDescent="0.15">
      <c r="A421" s="42"/>
      <c r="B421" s="81"/>
      <c r="C421" s="47"/>
    </row>
    <row r="422" spans="1:3" x14ac:dyDescent="0.15">
      <c r="A422" s="42"/>
      <c r="B422" s="81"/>
      <c r="C422" s="47"/>
    </row>
    <row r="423" spans="1:3" x14ac:dyDescent="0.15">
      <c r="A423" s="42"/>
      <c r="B423" s="81"/>
      <c r="C423" s="47"/>
    </row>
    <row r="424" spans="1:3" x14ac:dyDescent="0.15">
      <c r="A424" s="42"/>
      <c r="B424" s="81"/>
      <c r="C424" s="47"/>
    </row>
    <row r="425" spans="1:3" x14ac:dyDescent="0.15">
      <c r="A425" s="42"/>
      <c r="B425" s="81"/>
      <c r="C425" s="47"/>
    </row>
    <row r="426" spans="1:3" x14ac:dyDescent="0.15">
      <c r="A426" s="42"/>
      <c r="B426" s="81"/>
      <c r="C426" s="47"/>
    </row>
    <row r="427" spans="1:3" x14ac:dyDescent="0.15">
      <c r="A427" s="42"/>
      <c r="B427" s="81"/>
      <c r="C427" s="47"/>
    </row>
    <row r="428" spans="1:3" x14ac:dyDescent="0.15">
      <c r="A428" s="42"/>
      <c r="B428" s="81"/>
      <c r="C428" s="47"/>
    </row>
    <row r="429" spans="1:3" x14ac:dyDescent="0.15">
      <c r="A429" s="42"/>
      <c r="B429" s="81"/>
      <c r="C429" s="47"/>
    </row>
    <row r="430" spans="1:3" x14ac:dyDescent="0.15">
      <c r="A430" s="42"/>
      <c r="B430" s="81"/>
      <c r="C430" s="47"/>
    </row>
    <row r="431" spans="1:3" x14ac:dyDescent="0.15">
      <c r="A431" s="42"/>
      <c r="B431" s="81"/>
      <c r="C431" s="47"/>
    </row>
    <row r="432" spans="1:3" x14ac:dyDescent="0.15">
      <c r="A432" s="42"/>
      <c r="B432" s="81"/>
      <c r="C432" s="47"/>
    </row>
    <row r="433" spans="1:3" x14ac:dyDescent="0.15">
      <c r="A433" s="42"/>
      <c r="B433" s="81"/>
      <c r="C433" s="47"/>
    </row>
    <row r="434" spans="1:3" x14ac:dyDescent="0.15">
      <c r="A434" s="42"/>
      <c r="B434" s="81"/>
      <c r="C434" s="47"/>
    </row>
    <row r="435" spans="1:3" x14ac:dyDescent="0.15">
      <c r="A435" s="42"/>
      <c r="B435" s="81"/>
      <c r="C435" s="47"/>
    </row>
    <row r="436" spans="1:3" x14ac:dyDescent="0.15">
      <c r="A436" s="42"/>
      <c r="B436" s="81"/>
      <c r="C436" s="47"/>
    </row>
    <row r="437" spans="1:3" x14ac:dyDescent="0.15">
      <c r="A437" s="42"/>
      <c r="B437" s="81"/>
      <c r="C437" s="47"/>
    </row>
    <row r="438" spans="1:3" x14ac:dyDescent="0.15">
      <c r="A438" s="42"/>
      <c r="B438" s="81"/>
      <c r="C438" s="47"/>
    </row>
    <row r="439" spans="1:3" x14ac:dyDescent="0.15">
      <c r="A439" s="42"/>
      <c r="B439" s="81"/>
      <c r="C439" s="47"/>
    </row>
    <row r="440" spans="1:3" x14ac:dyDescent="0.15">
      <c r="A440" s="42"/>
      <c r="B440" s="81"/>
      <c r="C440" s="47"/>
    </row>
    <row r="441" spans="1:3" x14ac:dyDescent="0.15">
      <c r="A441" s="42"/>
      <c r="B441" s="81"/>
      <c r="C441" s="47"/>
    </row>
    <row r="442" spans="1:3" x14ac:dyDescent="0.15">
      <c r="A442" s="42"/>
      <c r="B442" s="81"/>
      <c r="C442" s="47"/>
    </row>
    <row r="443" spans="1:3" x14ac:dyDescent="0.15">
      <c r="A443" s="42"/>
      <c r="B443" s="81"/>
      <c r="C443" s="47"/>
    </row>
    <row r="444" spans="1:3" x14ac:dyDescent="0.15">
      <c r="A444" s="42"/>
      <c r="B444" s="81"/>
      <c r="C444" s="47"/>
    </row>
    <row r="445" spans="1:3" x14ac:dyDescent="0.15">
      <c r="A445" s="42"/>
      <c r="B445" s="81"/>
      <c r="C445" s="47"/>
    </row>
    <row r="446" spans="1:3" x14ac:dyDescent="0.15">
      <c r="A446" s="42"/>
      <c r="B446" s="81"/>
      <c r="C446" s="47"/>
    </row>
    <row r="447" spans="1:3" x14ac:dyDescent="0.15">
      <c r="A447" s="42"/>
      <c r="B447" s="81"/>
      <c r="C447" s="47"/>
    </row>
    <row r="448" spans="1:3" x14ac:dyDescent="0.15">
      <c r="A448" s="42"/>
      <c r="B448" s="81"/>
      <c r="C448" s="47"/>
    </row>
    <row r="449" spans="1:3" x14ac:dyDescent="0.15">
      <c r="A449" s="42"/>
      <c r="B449" s="81"/>
      <c r="C449" s="47"/>
    </row>
    <row r="450" spans="1:3" x14ac:dyDescent="0.15">
      <c r="A450" s="42"/>
      <c r="B450" s="81"/>
      <c r="C450" s="47"/>
    </row>
    <row r="451" spans="1:3" x14ac:dyDescent="0.15">
      <c r="A451" s="42"/>
      <c r="B451" s="81"/>
      <c r="C451" s="47"/>
    </row>
    <row r="452" spans="1:3" x14ac:dyDescent="0.15">
      <c r="A452" s="42"/>
      <c r="B452" s="81"/>
      <c r="C452" s="47"/>
    </row>
    <row r="453" spans="1:3" x14ac:dyDescent="0.15">
      <c r="A453" s="42"/>
      <c r="B453" s="81"/>
      <c r="C453" s="47"/>
    </row>
    <row r="454" spans="1:3" x14ac:dyDescent="0.15">
      <c r="A454" s="42"/>
      <c r="B454" s="81"/>
      <c r="C454" s="47"/>
    </row>
    <row r="455" spans="1:3" x14ac:dyDescent="0.15">
      <c r="A455" s="42"/>
      <c r="B455" s="81"/>
      <c r="C455" s="47"/>
    </row>
    <row r="456" spans="1:3" x14ac:dyDescent="0.15">
      <c r="A456" s="42"/>
      <c r="B456" s="81"/>
      <c r="C456" s="47"/>
    </row>
    <row r="457" spans="1:3" x14ac:dyDescent="0.15">
      <c r="A457" s="42"/>
      <c r="B457" s="81"/>
      <c r="C457" s="47"/>
    </row>
    <row r="458" spans="1:3" x14ac:dyDescent="0.15">
      <c r="A458" s="42"/>
      <c r="B458" s="81"/>
      <c r="C458" s="47"/>
    </row>
    <row r="459" spans="1:3" x14ac:dyDescent="0.15">
      <c r="A459" s="42"/>
      <c r="B459" s="81"/>
      <c r="C459" s="47"/>
    </row>
    <row r="460" spans="1:3" x14ac:dyDescent="0.15">
      <c r="A460" s="42"/>
      <c r="B460" s="81"/>
      <c r="C460" s="47"/>
    </row>
    <row r="461" spans="1:3" x14ac:dyDescent="0.15">
      <c r="A461" s="42"/>
      <c r="B461" s="81"/>
      <c r="C461" s="47"/>
    </row>
    <row r="462" spans="1:3" x14ac:dyDescent="0.15">
      <c r="A462" s="42"/>
      <c r="B462" s="81"/>
      <c r="C462" s="47"/>
    </row>
    <row r="463" spans="1:3" x14ac:dyDescent="0.15">
      <c r="A463" s="42"/>
      <c r="B463" s="81"/>
      <c r="C463" s="47"/>
    </row>
    <row r="464" spans="1:3" x14ac:dyDescent="0.15">
      <c r="A464" s="42"/>
      <c r="B464" s="81"/>
      <c r="C464" s="47"/>
    </row>
    <row r="465" spans="1:3" x14ac:dyDescent="0.15">
      <c r="A465" s="42"/>
      <c r="B465" s="81"/>
      <c r="C465" s="47"/>
    </row>
    <row r="466" spans="1:3" x14ac:dyDescent="0.15">
      <c r="A466" s="42"/>
      <c r="B466" s="81"/>
      <c r="C466" s="47"/>
    </row>
    <row r="467" spans="1:3" x14ac:dyDescent="0.15">
      <c r="A467" s="42"/>
      <c r="B467" s="81"/>
      <c r="C467" s="47"/>
    </row>
    <row r="468" spans="1:3" x14ac:dyDescent="0.15">
      <c r="A468" s="42"/>
      <c r="B468" s="81"/>
      <c r="C468" s="47"/>
    </row>
    <row r="469" spans="1:3" x14ac:dyDescent="0.15">
      <c r="A469" s="42"/>
      <c r="B469" s="81"/>
      <c r="C469" s="47"/>
    </row>
    <row r="470" spans="1:3" x14ac:dyDescent="0.15">
      <c r="A470" s="42"/>
      <c r="B470" s="81"/>
      <c r="C470" s="47"/>
    </row>
    <row r="471" spans="1:3" x14ac:dyDescent="0.15">
      <c r="A471" s="42"/>
      <c r="B471" s="81"/>
      <c r="C471" s="47"/>
    </row>
    <row r="472" spans="1:3" x14ac:dyDescent="0.15">
      <c r="A472" s="42"/>
      <c r="B472" s="81"/>
      <c r="C472" s="47"/>
    </row>
    <row r="473" spans="1:3" x14ac:dyDescent="0.15">
      <c r="A473" s="42"/>
      <c r="B473" s="81"/>
      <c r="C473" s="47"/>
    </row>
    <row r="474" spans="1:3" x14ac:dyDescent="0.15">
      <c r="A474" s="42"/>
      <c r="B474" s="81"/>
      <c r="C474" s="47"/>
    </row>
    <row r="475" spans="1:3" x14ac:dyDescent="0.15">
      <c r="A475" s="42"/>
      <c r="B475" s="81"/>
      <c r="C475" s="47"/>
    </row>
    <row r="476" spans="1:3" x14ac:dyDescent="0.15">
      <c r="A476" s="42"/>
      <c r="B476" s="81"/>
      <c r="C476" s="47"/>
    </row>
    <row r="477" spans="1:3" x14ac:dyDescent="0.15">
      <c r="A477" s="42"/>
      <c r="B477" s="81"/>
      <c r="C477" s="47"/>
    </row>
    <row r="478" spans="1:3" x14ac:dyDescent="0.15">
      <c r="A478" s="36"/>
      <c r="B478" s="80"/>
      <c r="C478" s="47"/>
    </row>
    <row r="479" spans="1:3" x14ac:dyDescent="0.15">
      <c r="A479" s="36"/>
      <c r="B479" s="80"/>
      <c r="C479" s="47"/>
    </row>
    <row r="480" spans="1:3" x14ac:dyDescent="0.15">
      <c r="A480" s="36"/>
      <c r="B480" s="81"/>
      <c r="C480" s="53"/>
    </row>
    <row r="481" x14ac:dyDescent="0.15"/>
    <row r="482" x14ac:dyDescent="0.15"/>
    <row r="483" x14ac:dyDescent="0.15"/>
    <row r="484" x14ac:dyDescent="0.15"/>
    <row r="485" x14ac:dyDescent="0.15"/>
    <row r="486" x14ac:dyDescent="0.15"/>
    <row r="487" x14ac:dyDescent="0.15"/>
    <row r="488" x14ac:dyDescent="0.15"/>
    <row r="489" x14ac:dyDescent="0.15"/>
    <row r="490" x14ac:dyDescent="0.15"/>
    <row r="491" x14ac:dyDescent="0.15"/>
    <row r="492" x14ac:dyDescent="0.15"/>
    <row r="493" x14ac:dyDescent="0.15"/>
    <row r="494" x14ac:dyDescent="0.15"/>
    <row r="495" x14ac:dyDescent="0.15"/>
    <row r="496" x14ac:dyDescent="0.15"/>
    <row r="497" x14ac:dyDescent="0.15"/>
    <row r="498" x14ac:dyDescent="0.15"/>
    <row r="499" x14ac:dyDescent="0.15"/>
    <row r="500" x14ac:dyDescent="0.15"/>
    <row r="501" x14ac:dyDescent="0.15"/>
    <row r="502" x14ac:dyDescent="0.15"/>
    <row r="503" x14ac:dyDescent="0.15"/>
    <row r="504" x14ac:dyDescent="0.15"/>
    <row r="505" x14ac:dyDescent="0.15"/>
    <row r="506" x14ac:dyDescent="0.15"/>
    <row r="507" x14ac:dyDescent="0.15"/>
    <row r="508" x14ac:dyDescent="0.15"/>
    <row r="509" x14ac:dyDescent="0.15"/>
    <row r="510" x14ac:dyDescent="0.15"/>
    <row r="511" x14ac:dyDescent="0.15"/>
    <row r="512" x14ac:dyDescent="0.15"/>
    <row r="513" x14ac:dyDescent="0.15"/>
    <row r="514" x14ac:dyDescent="0.15"/>
    <row r="515" x14ac:dyDescent="0.15"/>
    <row r="516" x14ac:dyDescent="0.15"/>
    <row r="517" x14ac:dyDescent="0.15"/>
    <row r="518" x14ac:dyDescent="0.15"/>
    <row r="519" x14ac:dyDescent="0.15"/>
    <row r="520" x14ac:dyDescent="0.15"/>
    <row r="521" x14ac:dyDescent="0.15"/>
    <row r="522" x14ac:dyDescent="0.15"/>
    <row r="523" x14ac:dyDescent="0.15"/>
    <row r="524" x14ac:dyDescent="0.15"/>
    <row r="525" x14ac:dyDescent="0.15"/>
    <row r="526" x14ac:dyDescent="0.15"/>
    <row r="527" x14ac:dyDescent="0.15"/>
    <row r="528" x14ac:dyDescent="0.15"/>
    <row r="529" x14ac:dyDescent="0.15"/>
    <row r="530" x14ac:dyDescent="0.15"/>
    <row r="531" x14ac:dyDescent="0.15"/>
    <row r="532" x14ac:dyDescent="0.15"/>
    <row r="533" x14ac:dyDescent="0.15"/>
    <row r="534" x14ac:dyDescent="0.15"/>
    <row r="535" x14ac:dyDescent="0.15"/>
    <row r="536" x14ac:dyDescent="0.15"/>
    <row r="537" x14ac:dyDescent="0.15"/>
    <row r="538" x14ac:dyDescent="0.15"/>
    <row r="539" x14ac:dyDescent="0.15"/>
    <row r="540" x14ac:dyDescent="0.15"/>
    <row r="541" x14ac:dyDescent="0.15"/>
    <row r="542" x14ac:dyDescent="0.15"/>
    <row r="543" x14ac:dyDescent="0.15"/>
    <row r="544" x14ac:dyDescent="0.15"/>
    <row r="545" x14ac:dyDescent="0.15"/>
    <row r="546" x14ac:dyDescent="0.15"/>
    <row r="547" x14ac:dyDescent="0.15"/>
    <row r="548" x14ac:dyDescent="0.15"/>
    <row r="549" x14ac:dyDescent="0.15"/>
    <row r="550" x14ac:dyDescent="0.15"/>
    <row r="551" x14ac:dyDescent="0.15"/>
    <row r="552" x14ac:dyDescent="0.15"/>
    <row r="553" x14ac:dyDescent="0.15"/>
    <row r="554" x14ac:dyDescent="0.15"/>
    <row r="555" x14ac:dyDescent="0.15"/>
    <row r="556" x14ac:dyDescent="0.15"/>
    <row r="557" x14ac:dyDescent="0.15"/>
    <row r="558" x14ac:dyDescent="0.15"/>
    <row r="559" x14ac:dyDescent="0.15"/>
    <row r="560" x14ac:dyDescent="0.15"/>
    <row r="561" x14ac:dyDescent="0.15"/>
    <row r="562" x14ac:dyDescent="0.15"/>
    <row r="563" x14ac:dyDescent="0.15"/>
    <row r="564" x14ac:dyDescent="0.15"/>
    <row r="565" x14ac:dyDescent="0.15"/>
    <row r="566" x14ac:dyDescent="0.15"/>
    <row r="567" x14ac:dyDescent="0.15"/>
    <row r="568" x14ac:dyDescent="0.15"/>
    <row r="569" x14ac:dyDescent="0.15"/>
    <row r="570" x14ac:dyDescent="0.15"/>
    <row r="571" x14ac:dyDescent="0.15"/>
    <row r="572" x14ac:dyDescent="0.15"/>
    <row r="573" x14ac:dyDescent="0.15"/>
    <row r="574" x14ac:dyDescent="0.15"/>
    <row r="575" x14ac:dyDescent="0.15"/>
    <row r="576" x14ac:dyDescent="0.15"/>
    <row r="577" x14ac:dyDescent="0.15"/>
    <row r="578" x14ac:dyDescent="0.15"/>
    <row r="579" x14ac:dyDescent="0.15"/>
    <row r="580" x14ac:dyDescent="0.15"/>
    <row r="581" x14ac:dyDescent="0.15"/>
    <row r="582" x14ac:dyDescent="0.15"/>
    <row r="583" x14ac:dyDescent="0.15"/>
    <row r="584" x14ac:dyDescent="0.15"/>
    <row r="585" x14ac:dyDescent="0.15"/>
    <row r="586" x14ac:dyDescent="0.15"/>
    <row r="587" x14ac:dyDescent="0.15"/>
    <row r="588" x14ac:dyDescent="0.15"/>
    <row r="589" x14ac:dyDescent="0.15"/>
    <row r="590" x14ac:dyDescent="0.15"/>
    <row r="591" x14ac:dyDescent="0.15"/>
    <row r="592" x14ac:dyDescent="0.15"/>
    <row r="593" x14ac:dyDescent="0.15"/>
    <row r="594" x14ac:dyDescent="0.15"/>
    <row r="595" x14ac:dyDescent="0.15"/>
    <row r="596" x14ac:dyDescent="0.15"/>
    <row r="597" x14ac:dyDescent="0.15"/>
    <row r="598" x14ac:dyDescent="0.15"/>
    <row r="599" x14ac:dyDescent="0.15"/>
    <row r="600" x14ac:dyDescent="0.15"/>
    <row r="601" x14ac:dyDescent="0.15"/>
    <row r="602" x14ac:dyDescent="0.15"/>
    <row r="603" x14ac:dyDescent="0.15"/>
    <row r="604" x14ac:dyDescent="0.15"/>
    <row r="605" x14ac:dyDescent="0.15"/>
    <row r="606" x14ac:dyDescent="0.15"/>
    <row r="607" x14ac:dyDescent="0.15"/>
    <row r="608" x14ac:dyDescent="0.15"/>
    <row r="609" x14ac:dyDescent="0.15"/>
    <row r="610" x14ac:dyDescent="0.15"/>
    <row r="611" x14ac:dyDescent="0.15"/>
    <row r="612" x14ac:dyDescent="0.15"/>
    <row r="613" x14ac:dyDescent="0.15"/>
    <row r="614" x14ac:dyDescent="0.15"/>
    <row r="615" x14ac:dyDescent="0.15"/>
    <row r="616" x14ac:dyDescent="0.15"/>
    <row r="617" x14ac:dyDescent="0.15"/>
    <row r="618" x14ac:dyDescent="0.15"/>
    <row r="619" x14ac:dyDescent="0.15"/>
    <row r="620" x14ac:dyDescent="0.15"/>
    <row r="621" x14ac:dyDescent="0.15"/>
    <row r="622" x14ac:dyDescent="0.15"/>
    <row r="623" x14ac:dyDescent="0.15"/>
    <row r="624" x14ac:dyDescent="0.15"/>
    <row r="625" x14ac:dyDescent="0.15"/>
    <row r="626" x14ac:dyDescent="0.15"/>
    <row r="627" x14ac:dyDescent="0.15"/>
    <row r="628" x14ac:dyDescent="0.15"/>
    <row r="629" x14ac:dyDescent="0.15"/>
    <row r="630" x14ac:dyDescent="0.15"/>
    <row r="631" x14ac:dyDescent="0.15"/>
    <row r="632" x14ac:dyDescent="0.15"/>
    <row r="633" x14ac:dyDescent="0.15"/>
    <row r="634" x14ac:dyDescent="0.15"/>
    <row r="635" x14ac:dyDescent="0.15"/>
    <row r="636" x14ac:dyDescent="0.15"/>
    <row r="637" x14ac:dyDescent="0.15"/>
    <row r="638" x14ac:dyDescent="0.15"/>
    <row r="639" x14ac:dyDescent="0.15"/>
    <row r="640" x14ac:dyDescent="0.15"/>
    <row r="641" x14ac:dyDescent="0.15"/>
    <row r="642" x14ac:dyDescent="0.15"/>
    <row r="643" x14ac:dyDescent="0.15"/>
    <row r="644" x14ac:dyDescent="0.15"/>
    <row r="645" x14ac:dyDescent="0.15"/>
    <row r="646" x14ac:dyDescent="0.15"/>
    <row r="647" x14ac:dyDescent="0.15"/>
    <row r="648" x14ac:dyDescent="0.15"/>
    <row r="649" x14ac:dyDescent="0.15"/>
    <row r="650" x14ac:dyDescent="0.15"/>
    <row r="651" x14ac:dyDescent="0.15"/>
    <row r="652" x14ac:dyDescent="0.15"/>
    <row r="653" x14ac:dyDescent="0.15"/>
    <row r="654" x14ac:dyDescent="0.15"/>
    <row r="655" x14ac:dyDescent="0.15"/>
    <row r="656" x14ac:dyDescent="0.15"/>
    <row r="657" x14ac:dyDescent="0.15"/>
    <row r="658" x14ac:dyDescent="0.15"/>
    <row r="659" x14ac:dyDescent="0.15"/>
    <row r="660" x14ac:dyDescent="0.15"/>
    <row r="661" x14ac:dyDescent="0.15"/>
    <row r="662" x14ac:dyDescent="0.15"/>
    <row r="663" x14ac:dyDescent="0.15"/>
    <row r="664" x14ac:dyDescent="0.15"/>
    <row r="665" x14ac:dyDescent="0.15"/>
    <row r="666" x14ac:dyDescent="0.15"/>
    <row r="667" x14ac:dyDescent="0.15"/>
    <row r="668" x14ac:dyDescent="0.15"/>
    <row r="669" x14ac:dyDescent="0.15"/>
    <row r="670" x14ac:dyDescent="0.15"/>
    <row r="671" x14ac:dyDescent="0.15"/>
    <row r="672" x14ac:dyDescent="0.15"/>
    <row r="673" x14ac:dyDescent="0.15"/>
    <row r="674" x14ac:dyDescent="0.15"/>
    <row r="675" x14ac:dyDescent="0.15"/>
    <row r="676" x14ac:dyDescent="0.15"/>
    <row r="677" x14ac:dyDescent="0.15"/>
    <row r="678" x14ac:dyDescent="0.15"/>
    <row r="679" x14ac:dyDescent="0.15"/>
    <row r="680" x14ac:dyDescent="0.15"/>
    <row r="681" x14ac:dyDescent="0.15"/>
    <row r="682" x14ac:dyDescent="0.15"/>
    <row r="683" x14ac:dyDescent="0.15"/>
    <row r="684" x14ac:dyDescent="0.15"/>
    <row r="685" x14ac:dyDescent="0.15"/>
    <row r="686" x14ac:dyDescent="0.15"/>
    <row r="687" x14ac:dyDescent="0.15"/>
    <row r="688" x14ac:dyDescent="0.15"/>
    <row r="689" x14ac:dyDescent="0.15"/>
    <row r="690" x14ac:dyDescent="0.15"/>
    <row r="691" x14ac:dyDescent="0.15"/>
    <row r="692" x14ac:dyDescent="0.15"/>
    <row r="693" x14ac:dyDescent="0.15"/>
    <row r="694" x14ac:dyDescent="0.15"/>
    <row r="695" x14ac:dyDescent="0.15"/>
    <row r="696" x14ac:dyDescent="0.15"/>
    <row r="697" x14ac:dyDescent="0.15"/>
    <row r="698" x14ac:dyDescent="0.15"/>
    <row r="699" x14ac:dyDescent="0.15"/>
    <row r="700" x14ac:dyDescent="0.15"/>
    <row r="701" x14ac:dyDescent="0.15"/>
    <row r="702" x14ac:dyDescent="0.15"/>
    <row r="703" x14ac:dyDescent="0.15"/>
    <row r="704" x14ac:dyDescent="0.15"/>
    <row r="705" x14ac:dyDescent="0.15"/>
    <row r="706" x14ac:dyDescent="0.15"/>
    <row r="707" x14ac:dyDescent="0.15"/>
    <row r="708" x14ac:dyDescent="0.15"/>
    <row r="709" x14ac:dyDescent="0.15"/>
    <row r="710" x14ac:dyDescent="0.15"/>
    <row r="711" x14ac:dyDescent="0.15"/>
    <row r="712" x14ac:dyDescent="0.15"/>
    <row r="713" x14ac:dyDescent="0.15"/>
    <row r="714" x14ac:dyDescent="0.15"/>
    <row r="715" x14ac:dyDescent="0.15"/>
    <row r="716" x14ac:dyDescent="0.15"/>
    <row r="717" x14ac:dyDescent="0.15"/>
    <row r="718" x14ac:dyDescent="0.15"/>
    <row r="719" x14ac:dyDescent="0.15"/>
    <row r="720" x14ac:dyDescent="0.15"/>
    <row r="721" x14ac:dyDescent="0.15"/>
    <row r="722" x14ac:dyDescent="0.15"/>
    <row r="723" x14ac:dyDescent="0.15"/>
    <row r="724" x14ac:dyDescent="0.15"/>
    <row r="725" x14ac:dyDescent="0.15"/>
    <row r="726" x14ac:dyDescent="0.15"/>
    <row r="727" x14ac:dyDescent="0.15"/>
    <row r="728" x14ac:dyDescent="0.15"/>
    <row r="729" x14ac:dyDescent="0.15"/>
    <row r="730" x14ac:dyDescent="0.15"/>
    <row r="731" x14ac:dyDescent="0.15"/>
    <row r="732" x14ac:dyDescent="0.15"/>
    <row r="733" x14ac:dyDescent="0.15"/>
    <row r="734" x14ac:dyDescent="0.15"/>
    <row r="735" x14ac:dyDescent="0.15"/>
    <row r="736" x14ac:dyDescent="0.15"/>
    <row r="737" x14ac:dyDescent="0.15"/>
    <row r="738" x14ac:dyDescent="0.15"/>
    <row r="739" x14ac:dyDescent="0.15"/>
    <row r="740" x14ac:dyDescent="0.15"/>
    <row r="741" x14ac:dyDescent="0.15"/>
    <row r="742" x14ac:dyDescent="0.15"/>
    <row r="743" x14ac:dyDescent="0.15"/>
    <row r="744" x14ac:dyDescent="0.15"/>
    <row r="745" x14ac:dyDescent="0.15"/>
    <row r="746" x14ac:dyDescent="0.15"/>
    <row r="747" x14ac:dyDescent="0.15"/>
    <row r="748" x14ac:dyDescent="0.15"/>
    <row r="749" x14ac:dyDescent="0.15"/>
    <row r="750" x14ac:dyDescent="0.15"/>
    <row r="751" x14ac:dyDescent="0.15"/>
    <row r="752" x14ac:dyDescent="0.15"/>
    <row r="753" x14ac:dyDescent="0.15"/>
    <row r="754" x14ac:dyDescent="0.15"/>
    <row r="755" x14ac:dyDescent="0.15"/>
    <row r="756" x14ac:dyDescent="0.15"/>
    <row r="757" x14ac:dyDescent="0.15"/>
    <row r="758" x14ac:dyDescent="0.15"/>
    <row r="759" x14ac:dyDescent="0.15"/>
    <row r="760" x14ac:dyDescent="0.15"/>
    <row r="761" x14ac:dyDescent="0.15"/>
    <row r="762" x14ac:dyDescent="0.15"/>
    <row r="763" x14ac:dyDescent="0.15"/>
    <row r="764" x14ac:dyDescent="0.15"/>
    <row r="765" x14ac:dyDescent="0.15"/>
    <row r="766" x14ac:dyDescent="0.15"/>
    <row r="767" x14ac:dyDescent="0.15"/>
    <row r="768" x14ac:dyDescent="0.15"/>
    <row r="769" x14ac:dyDescent="0.15"/>
    <row r="770" x14ac:dyDescent="0.15"/>
    <row r="771" x14ac:dyDescent="0.15"/>
    <row r="772" x14ac:dyDescent="0.15"/>
    <row r="773" x14ac:dyDescent="0.15"/>
    <row r="774" x14ac:dyDescent="0.15"/>
    <row r="775" x14ac:dyDescent="0.15"/>
    <row r="776" x14ac:dyDescent="0.15"/>
    <row r="777" x14ac:dyDescent="0.15"/>
    <row r="778" x14ac:dyDescent="0.15"/>
    <row r="779" x14ac:dyDescent="0.15"/>
    <row r="780" x14ac:dyDescent="0.15"/>
    <row r="781" x14ac:dyDescent="0.15"/>
    <row r="782" x14ac:dyDescent="0.15"/>
    <row r="783" x14ac:dyDescent="0.15"/>
    <row r="784" x14ac:dyDescent="0.15"/>
    <row r="785" x14ac:dyDescent="0.15"/>
    <row r="786" x14ac:dyDescent="0.15"/>
    <row r="787" x14ac:dyDescent="0.15"/>
    <row r="788" x14ac:dyDescent="0.15"/>
    <row r="789" x14ac:dyDescent="0.15"/>
    <row r="790" x14ac:dyDescent="0.15"/>
    <row r="791" x14ac:dyDescent="0.15"/>
    <row r="792" x14ac:dyDescent="0.15"/>
    <row r="793" x14ac:dyDescent="0.15"/>
    <row r="794" x14ac:dyDescent="0.15"/>
    <row r="795" x14ac:dyDescent="0.15"/>
    <row r="796" x14ac:dyDescent="0.15"/>
    <row r="797" x14ac:dyDescent="0.15"/>
    <row r="798" x14ac:dyDescent="0.15"/>
    <row r="799" x14ac:dyDescent="0.15"/>
    <row r="800" x14ac:dyDescent="0.15"/>
    <row r="801" x14ac:dyDescent="0.15"/>
    <row r="802" x14ac:dyDescent="0.15"/>
    <row r="803" x14ac:dyDescent="0.15"/>
    <row r="804" x14ac:dyDescent="0.15"/>
    <row r="805" x14ac:dyDescent="0.15"/>
    <row r="806" x14ac:dyDescent="0.15"/>
    <row r="807" x14ac:dyDescent="0.15"/>
    <row r="808" x14ac:dyDescent="0.15"/>
    <row r="809" x14ac:dyDescent="0.15"/>
    <row r="810" x14ac:dyDescent="0.15"/>
    <row r="811" x14ac:dyDescent="0.15"/>
    <row r="812" x14ac:dyDescent="0.15"/>
    <row r="813" x14ac:dyDescent="0.15"/>
    <row r="814" x14ac:dyDescent="0.15"/>
    <row r="815" x14ac:dyDescent="0.15"/>
    <row r="816" x14ac:dyDescent="0.15"/>
    <row r="817" x14ac:dyDescent="0.15"/>
    <row r="818" x14ac:dyDescent="0.15"/>
    <row r="819" x14ac:dyDescent="0.15"/>
    <row r="820" x14ac:dyDescent="0.15"/>
    <row r="821" x14ac:dyDescent="0.15"/>
    <row r="822" x14ac:dyDescent="0.15"/>
    <row r="823" x14ac:dyDescent="0.15"/>
    <row r="824" x14ac:dyDescent="0.15"/>
    <row r="825" x14ac:dyDescent="0.15"/>
    <row r="826" x14ac:dyDescent="0.15"/>
    <row r="827" x14ac:dyDescent="0.15"/>
    <row r="828" x14ac:dyDescent="0.15"/>
    <row r="829" x14ac:dyDescent="0.15"/>
    <row r="830" x14ac:dyDescent="0.15"/>
    <row r="831" x14ac:dyDescent="0.15"/>
    <row r="832" x14ac:dyDescent="0.15"/>
    <row r="833" x14ac:dyDescent="0.15"/>
    <row r="834" x14ac:dyDescent="0.15"/>
    <row r="835" x14ac:dyDescent="0.15"/>
    <row r="836" x14ac:dyDescent="0.15"/>
    <row r="837" x14ac:dyDescent="0.15"/>
    <row r="838" x14ac:dyDescent="0.15"/>
    <row r="839" x14ac:dyDescent="0.15"/>
    <row r="840" x14ac:dyDescent="0.15"/>
    <row r="841" x14ac:dyDescent="0.15"/>
    <row r="842" x14ac:dyDescent="0.15"/>
    <row r="843" x14ac:dyDescent="0.15"/>
    <row r="844" x14ac:dyDescent="0.15"/>
    <row r="845" x14ac:dyDescent="0.15"/>
    <row r="846" x14ac:dyDescent="0.15"/>
    <row r="847" x14ac:dyDescent="0.15"/>
    <row r="848" x14ac:dyDescent="0.15"/>
    <row r="849" x14ac:dyDescent="0.15"/>
    <row r="850" x14ac:dyDescent="0.15"/>
    <row r="851" x14ac:dyDescent="0.15"/>
    <row r="852" x14ac:dyDescent="0.15"/>
    <row r="853" x14ac:dyDescent="0.15"/>
    <row r="854" x14ac:dyDescent="0.15"/>
    <row r="855" x14ac:dyDescent="0.15"/>
    <row r="856" x14ac:dyDescent="0.15"/>
    <row r="857" x14ac:dyDescent="0.15"/>
    <row r="858" x14ac:dyDescent="0.15"/>
    <row r="859" x14ac:dyDescent="0.15"/>
    <row r="860" x14ac:dyDescent="0.15"/>
    <row r="861" x14ac:dyDescent="0.15"/>
    <row r="862" x14ac:dyDescent="0.15"/>
    <row r="863" x14ac:dyDescent="0.15"/>
    <row r="864" x14ac:dyDescent="0.15"/>
    <row r="865" x14ac:dyDescent="0.15"/>
    <row r="866" x14ac:dyDescent="0.15"/>
    <row r="867" x14ac:dyDescent="0.15"/>
    <row r="868" x14ac:dyDescent="0.15"/>
    <row r="869" x14ac:dyDescent="0.15"/>
    <row r="870" x14ac:dyDescent="0.15"/>
    <row r="871" x14ac:dyDescent="0.15"/>
    <row r="872" x14ac:dyDescent="0.15"/>
    <row r="873" x14ac:dyDescent="0.15"/>
    <row r="874" x14ac:dyDescent="0.15"/>
    <row r="875" x14ac:dyDescent="0.15"/>
    <row r="876" x14ac:dyDescent="0.15"/>
    <row r="877" x14ac:dyDescent="0.15"/>
    <row r="878" x14ac:dyDescent="0.15"/>
    <row r="879" x14ac:dyDescent="0.15"/>
    <row r="880" x14ac:dyDescent="0.15"/>
    <row r="881" x14ac:dyDescent="0.15"/>
    <row r="882" x14ac:dyDescent="0.15"/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6"/>
  <dimension ref="A2:CE275"/>
  <sheetViews>
    <sheetView showGridLines="0" showRowColHeaders="0" tabSelected="1" zoomScale="90" zoomScaleNormal="90" workbookViewId="0">
      <pane xSplit="5" ySplit="60" topLeftCell="F61" activePane="bottomRight" state="frozen"/>
      <selection pane="topRight" activeCell="F1" sqref="F1"/>
      <selection pane="bottomLeft" activeCell="A61" sqref="A61"/>
      <selection pane="bottomRight" activeCell="E36" sqref="E36"/>
    </sheetView>
  </sheetViews>
  <sheetFormatPr baseColWidth="10" defaultColWidth="11.5" defaultRowHeight="13" x14ac:dyDescent="0.15"/>
  <cols>
    <col min="1" max="1" width="3.83203125" customWidth="1"/>
    <col min="2" max="3" width="27.83203125" customWidth="1"/>
    <col min="4" max="4" width="191.83203125" customWidth="1"/>
    <col min="5" max="5" width="27.33203125" customWidth="1"/>
    <col min="6" max="7" width="5.83203125" customWidth="1"/>
    <col min="8" max="8" width="9" customWidth="1"/>
    <col min="9" max="10" width="26.83203125" customWidth="1"/>
    <col min="11" max="11" width="9.83203125" customWidth="1"/>
    <col min="12" max="15" width="10.1640625" bestFit="1" customWidth="1"/>
    <col min="16" max="16" width="10.6640625" customWidth="1"/>
    <col min="17" max="17" width="10.5" customWidth="1"/>
    <col min="18" max="18" width="10.83203125" customWidth="1"/>
    <col min="19" max="19" width="10.5" customWidth="1"/>
    <col min="20" max="24" width="10.5" bestFit="1" customWidth="1"/>
    <col min="25" max="63" width="8.6640625" bestFit="1" customWidth="1"/>
    <col min="64" max="64" width="7" bestFit="1" customWidth="1"/>
    <col min="65" max="65" width="4.6640625" bestFit="1" customWidth="1"/>
    <col min="66" max="72" width="10.1640625" bestFit="1" customWidth="1"/>
    <col min="73" max="74" width="8.6640625" bestFit="1" customWidth="1"/>
    <col min="75" max="77" width="10.1640625" bestFit="1" customWidth="1"/>
    <col min="78" max="78" width="11.1640625" bestFit="1" customWidth="1"/>
    <col min="80" max="80" width="11.1640625" bestFit="1" customWidth="1"/>
    <col min="82" max="82" width="13.6640625" bestFit="1" customWidth="1"/>
  </cols>
  <sheetData>
    <row r="2" spans="2:10" ht="15" x14ac:dyDescent="0.2">
      <c r="B2" s="145">
        <v>2</v>
      </c>
      <c r="C2" s="156" t="s">
        <v>129</v>
      </c>
      <c r="E2" s="122"/>
      <c r="F2" s="125"/>
      <c r="H2" s="86"/>
      <c r="J2" s="86"/>
    </row>
    <row r="3" spans="2:10" x14ac:dyDescent="0.15">
      <c r="B3" s="144">
        <v>28</v>
      </c>
      <c r="E3" s="123"/>
      <c r="F3" s="124"/>
      <c r="J3" s="86"/>
    </row>
    <row r="4" spans="2:10" x14ac:dyDescent="0.15">
      <c r="E4" s="123"/>
      <c r="F4" s="124"/>
      <c r="J4" s="86"/>
    </row>
    <row r="5" spans="2:10" x14ac:dyDescent="0.15">
      <c r="B5" s="12" t="str">
        <f>"           Semana "&amp;B3&amp;"  -  "&amp;DAY(Produção!A3+((BI!B3)*7)-7)&amp;"/"&amp;MONTH(Produção!A3+((BI!B3)*7)-7)&amp;"/"&amp;YEAR(Produção!A3+((BI!B3)*7)-7)</f>
        <v xml:space="preserve">           Semana 28  -  10/7/2022</v>
      </c>
      <c r="E5" s="123"/>
      <c r="F5" s="125"/>
      <c r="J5" s="86"/>
    </row>
    <row r="6" spans="2:10" x14ac:dyDescent="0.15">
      <c r="E6" s="123"/>
      <c r="F6" s="126"/>
      <c r="J6" s="86"/>
    </row>
    <row r="7" spans="2:10" x14ac:dyDescent="0.15">
      <c r="E7" s="123"/>
      <c r="F7" s="127"/>
    </row>
    <row r="9" spans="2:10" x14ac:dyDescent="0.15">
      <c r="B9" s="34"/>
    </row>
    <row r="11" spans="2:10" x14ac:dyDescent="0.15">
      <c r="G11" s="119"/>
      <c r="I11" s="22"/>
    </row>
    <row r="12" spans="2:10" x14ac:dyDescent="0.15">
      <c r="E12" s="127"/>
      <c r="I12" s="22"/>
    </row>
    <row r="13" spans="2:10" x14ac:dyDescent="0.15">
      <c r="I13" s="22"/>
    </row>
    <row r="14" spans="2:10" x14ac:dyDescent="0.15">
      <c r="I14" s="22"/>
    </row>
    <row r="15" spans="2:10" x14ac:dyDescent="0.15">
      <c r="B15" s="101"/>
      <c r="G15" s="119"/>
    </row>
    <row r="17" spans="1:7" x14ac:dyDescent="0.15">
      <c r="F17" s="127"/>
    </row>
    <row r="19" spans="1:7" x14ac:dyDescent="0.15">
      <c r="A19" s="86"/>
      <c r="B19" s="86"/>
      <c r="C19" s="86"/>
      <c r="D19" s="86"/>
      <c r="E19" s="122"/>
      <c r="F19" s="125"/>
    </row>
    <row r="20" spans="1:7" x14ac:dyDescent="0.15">
      <c r="A20" s="86"/>
      <c r="B20" s="86"/>
      <c r="C20" s="86"/>
      <c r="D20" s="86"/>
      <c r="E20" s="123"/>
      <c r="F20" s="124"/>
      <c r="G20" s="86"/>
    </row>
    <row r="21" spans="1:7" x14ac:dyDescent="0.15">
      <c r="A21" s="86"/>
      <c r="B21" s="86"/>
      <c r="C21" s="86"/>
      <c r="D21" s="86"/>
      <c r="E21" s="123"/>
      <c r="F21" s="124"/>
      <c r="G21" s="86"/>
    </row>
    <row r="22" spans="1:7" x14ac:dyDescent="0.15">
      <c r="A22" s="86"/>
      <c r="B22" s="86"/>
      <c r="C22" s="86"/>
      <c r="D22" s="86"/>
      <c r="E22" s="123"/>
      <c r="F22" s="125"/>
      <c r="G22" s="86"/>
    </row>
    <row r="23" spans="1:7" x14ac:dyDescent="0.15">
      <c r="A23" s="86"/>
      <c r="B23" s="86"/>
      <c r="C23" s="86"/>
      <c r="D23" s="86"/>
      <c r="E23" s="123"/>
      <c r="F23" s="126"/>
      <c r="G23" s="86"/>
    </row>
    <row r="24" spans="1:7" x14ac:dyDescent="0.15">
      <c r="A24" s="86"/>
      <c r="B24" s="86"/>
      <c r="C24" s="86"/>
      <c r="D24" s="86"/>
      <c r="E24" s="123"/>
      <c r="F24" s="127"/>
      <c r="G24" s="86"/>
    </row>
    <row r="25" spans="1:7" x14ac:dyDescent="0.15">
      <c r="A25" s="86"/>
      <c r="B25" s="86"/>
      <c r="C25" s="86"/>
      <c r="D25" s="86"/>
      <c r="G25" s="86"/>
    </row>
    <row r="26" spans="1:7" x14ac:dyDescent="0.15">
      <c r="A26" s="86"/>
      <c r="B26" s="86"/>
      <c r="C26" s="86"/>
      <c r="D26" s="86"/>
      <c r="G26" s="86"/>
    </row>
    <row r="27" spans="1:7" x14ac:dyDescent="0.15">
      <c r="A27" s="86"/>
      <c r="B27" s="86"/>
      <c r="C27" s="86"/>
      <c r="D27" s="86"/>
      <c r="G27" s="86"/>
    </row>
    <row r="28" spans="1:7" x14ac:dyDescent="0.15">
      <c r="A28" s="86"/>
      <c r="B28" s="86"/>
      <c r="C28" s="86"/>
      <c r="D28" s="86"/>
      <c r="G28" s="86"/>
    </row>
    <row r="29" spans="1:7" x14ac:dyDescent="0.15">
      <c r="A29" s="86"/>
      <c r="B29" s="86"/>
      <c r="C29" s="86"/>
      <c r="D29" s="86"/>
      <c r="E29" s="127"/>
      <c r="G29" s="86"/>
    </row>
    <row r="30" spans="1:7" x14ac:dyDescent="0.15">
      <c r="A30" s="86"/>
      <c r="B30" s="86"/>
      <c r="C30" s="86"/>
      <c r="D30" s="86"/>
      <c r="G30" s="86"/>
    </row>
    <row r="31" spans="1:7" x14ac:dyDescent="0.15">
      <c r="A31" s="86"/>
      <c r="B31" s="86"/>
      <c r="C31" s="86"/>
      <c r="D31" s="86"/>
      <c r="G31" s="86"/>
    </row>
    <row r="32" spans="1:7" x14ac:dyDescent="0.15">
      <c r="A32" s="86"/>
      <c r="B32" s="86"/>
      <c r="C32" s="86"/>
      <c r="D32" s="86"/>
      <c r="G32" s="86"/>
    </row>
    <row r="33" spans="1:18" ht="15" x14ac:dyDescent="0.2">
      <c r="A33" s="86"/>
      <c r="B33" s="86"/>
      <c r="C33" s="157" t="s">
        <v>130</v>
      </c>
      <c r="D33" s="86"/>
      <c r="G33" s="86"/>
    </row>
    <row r="34" spans="1:18" x14ac:dyDescent="0.15">
      <c r="A34" s="86"/>
      <c r="B34" s="86"/>
      <c r="C34" s="86"/>
      <c r="D34" s="86"/>
      <c r="F34" s="127"/>
      <c r="G34" s="86"/>
    </row>
    <row r="35" spans="1:18" x14ac:dyDescent="0.15">
      <c r="A35" s="86"/>
      <c r="B35" s="86"/>
      <c r="C35" s="86"/>
      <c r="D35" s="86"/>
      <c r="F35" s="127"/>
      <c r="G35" s="86"/>
    </row>
    <row r="36" spans="1:18" x14ac:dyDescent="0.15">
      <c r="A36" s="86"/>
      <c r="B36" s="86"/>
      <c r="C36" s="86"/>
      <c r="D36" s="86"/>
      <c r="E36" s="86"/>
      <c r="F36" s="86"/>
      <c r="G36" s="86"/>
    </row>
    <row r="37" spans="1:18" x14ac:dyDescent="0.15">
      <c r="A37" s="86"/>
      <c r="B37" s="86"/>
      <c r="C37" s="86"/>
      <c r="D37" s="86"/>
      <c r="E37" s="152"/>
      <c r="F37" s="86"/>
      <c r="G37" s="86"/>
    </row>
    <row r="38" spans="1:18" x14ac:dyDescent="0.15">
      <c r="A38" s="86"/>
      <c r="B38" s="86"/>
      <c r="C38" s="86"/>
      <c r="D38" s="86"/>
      <c r="E38" s="86"/>
      <c r="F38" s="86"/>
      <c r="G38" s="86"/>
    </row>
    <row r="39" spans="1:18" x14ac:dyDescent="0.15">
      <c r="A39" s="86"/>
      <c r="B39" s="86"/>
      <c r="C39" s="86"/>
      <c r="D39" s="86"/>
      <c r="E39" s="86"/>
      <c r="F39" s="86"/>
      <c r="G39" s="86"/>
    </row>
    <row r="40" spans="1:18" x14ac:dyDescent="0.15">
      <c r="A40" s="86"/>
      <c r="B40" s="86"/>
      <c r="C40" s="86"/>
      <c r="D40" s="86"/>
      <c r="E40" s="86"/>
      <c r="F40" s="86"/>
      <c r="G40" s="86"/>
    </row>
    <row r="41" spans="1:18" x14ac:dyDescent="0.15">
      <c r="A41" s="86"/>
      <c r="B41" s="86"/>
      <c r="C41" s="86"/>
      <c r="D41" s="86"/>
      <c r="E41" s="86"/>
      <c r="F41" s="86"/>
      <c r="G41" s="86"/>
    </row>
    <row r="42" spans="1:18" x14ac:dyDescent="0.15">
      <c r="A42" s="86"/>
      <c r="B42" s="86"/>
      <c r="C42" s="86"/>
      <c r="D42" s="86"/>
      <c r="E42" s="86"/>
      <c r="F42" s="86"/>
      <c r="G42" s="86"/>
      <c r="R42" s="122"/>
    </row>
    <row r="43" spans="1:18" x14ac:dyDescent="0.15">
      <c r="A43" s="86"/>
      <c r="B43" s="86"/>
      <c r="C43" s="86"/>
      <c r="D43" s="86"/>
      <c r="E43" s="86"/>
      <c r="F43" s="86"/>
      <c r="G43" s="86"/>
      <c r="R43" s="128"/>
    </row>
    <row r="44" spans="1:18" x14ac:dyDescent="0.15">
      <c r="A44" s="86"/>
      <c r="B44" s="86"/>
      <c r="C44" s="86"/>
      <c r="D44" s="86"/>
      <c r="E44" s="86"/>
      <c r="F44" s="86"/>
      <c r="G44" s="86"/>
    </row>
    <row r="45" spans="1:18" x14ac:dyDescent="0.15">
      <c r="A45" s="86"/>
      <c r="B45" s="86"/>
      <c r="C45" s="86"/>
      <c r="D45" s="86"/>
      <c r="E45" s="86"/>
      <c r="F45" s="86"/>
      <c r="G45" s="86"/>
    </row>
    <row r="46" spans="1:18" x14ac:dyDescent="0.15">
      <c r="A46" s="86"/>
      <c r="B46" s="86"/>
      <c r="C46" s="86"/>
      <c r="D46" s="86"/>
      <c r="E46" s="86"/>
      <c r="F46" s="86"/>
      <c r="G46" s="86"/>
    </row>
    <row r="47" spans="1:18" x14ac:dyDescent="0.15">
      <c r="A47" s="86"/>
      <c r="B47" s="86"/>
      <c r="C47" s="86"/>
      <c r="D47" s="86"/>
      <c r="E47" s="86"/>
      <c r="F47" s="86"/>
      <c r="G47" s="86"/>
      <c r="L47" s="22"/>
    </row>
    <row r="48" spans="1:18" x14ac:dyDescent="0.15">
      <c r="A48" s="86"/>
      <c r="B48" s="86"/>
      <c r="C48" s="86"/>
      <c r="D48" s="86"/>
      <c r="E48" s="86"/>
      <c r="F48" s="86"/>
      <c r="G48" s="86"/>
      <c r="L48" s="22"/>
    </row>
    <row r="49" spans="1:22" x14ac:dyDescent="0.15">
      <c r="A49" s="86"/>
      <c r="B49" s="86"/>
      <c r="C49" s="86"/>
      <c r="D49" s="86"/>
      <c r="E49" s="86"/>
      <c r="F49" s="86"/>
      <c r="G49" s="86"/>
      <c r="L49" s="22"/>
    </row>
    <row r="50" spans="1:22" x14ac:dyDescent="0.15">
      <c r="A50" s="86"/>
      <c r="B50" s="86"/>
      <c r="C50" s="86"/>
      <c r="D50" s="86"/>
      <c r="E50" s="86"/>
      <c r="F50" s="86"/>
      <c r="G50" s="86"/>
    </row>
    <row r="51" spans="1:22" x14ac:dyDescent="0.15">
      <c r="A51" s="86"/>
      <c r="B51" s="86"/>
      <c r="C51" s="86"/>
      <c r="D51" s="86"/>
      <c r="E51" s="86"/>
      <c r="F51" s="86"/>
      <c r="G51" s="22"/>
    </row>
    <row r="52" spans="1:22" x14ac:dyDescent="0.15">
      <c r="A52" s="86"/>
      <c r="B52" s="86"/>
      <c r="C52" s="86"/>
      <c r="D52" s="86"/>
      <c r="E52" s="86"/>
      <c r="F52" s="86"/>
      <c r="G52" s="22"/>
    </row>
    <row r="53" spans="1:22" x14ac:dyDescent="0.15">
      <c r="A53" s="86"/>
      <c r="B53" s="86"/>
      <c r="C53" s="86"/>
      <c r="D53" s="86"/>
      <c r="E53" s="86"/>
      <c r="F53" s="86"/>
      <c r="G53" s="22"/>
    </row>
    <row r="54" spans="1:22" x14ac:dyDescent="0.15">
      <c r="A54" s="86"/>
      <c r="B54" s="86"/>
      <c r="C54" s="86"/>
      <c r="D54" s="86"/>
      <c r="E54" s="86"/>
      <c r="F54" s="86"/>
      <c r="G54" s="22"/>
    </row>
    <row r="55" spans="1:22" x14ac:dyDescent="0.15">
      <c r="A55" s="86"/>
      <c r="B55" s="86"/>
      <c r="C55" s="86"/>
      <c r="D55" s="86"/>
      <c r="E55" s="86"/>
      <c r="F55" s="86"/>
      <c r="G55" s="22"/>
    </row>
    <row r="56" spans="1:22" x14ac:dyDescent="0.15">
      <c r="A56" s="86"/>
      <c r="B56" s="86"/>
      <c r="C56" s="86"/>
      <c r="D56" s="86"/>
      <c r="E56" s="86"/>
      <c r="F56" s="86"/>
      <c r="G56" s="22"/>
    </row>
    <row r="57" spans="1:22" x14ac:dyDescent="0.15">
      <c r="A57" s="86"/>
      <c r="B57" s="86"/>
      <c r="C57" s="86"/>
      <c r="D57" s="86"/>
      <c r="E57" s="86"/>
      <c r="F57" s="86"/>
      <c r="G57" s="22"/>
    </row>
    <row r="58" spans="1:22" x14ac:dyDescent="0.15">
      <c r="A58" s="86"/>
      <c r="B58" s="86"/>
      <c r="C58" s="86"/>
      <c r="D58" s="86"/>
      <c r="E58" s="86"/>
      <c r="F58" s="86"/>
      <c r="G58" s="22"/>
    </row>
    <row r="59" spans="1:22" x14ac:dyDescent="0.15">
      <c r="A59" s="86"/>
      <c r="B59" s="86"/>
      <c r="C59" s="86"/>
      <c r="D59" s="86"/>
      <c r="E59" s="86"/>
      <c r="F59" s="86"/>
      <c r="G59" s="22"/>
    </row>
    <row r="60" spans="1:22" x14ac:dyDescent="0.15">
      <c r="A60" s="86"/>
      <c r="B60" s="86"/>
      <c r="C60" s="86"/>
      <c r="D60" s="86"/>
      <c r="E60" s="86"/>
      <c r="F60" s="86"/>
      <c r="G60" s="22"/>
    </row>
    <row r="61" spans="1:22" x14ac:dyDescent="0.15">
      <c r="A61" s="86"/>
      <c r="B61" s="86"/>
      <c r="C61" s="86"/>
      <c r="D61" s="86"/>
      <c r="E61" s="86"/>
      <c r="F61" s="86"/>
      <c r="G61" s="22"/>
    </row>
    <row r="62" spans="1:22" x14ac:dyDescent="0.15">
      <c r="A62" s="86"/>
      <c r="B62" s="86"/>
      <c r="C62" s="86"/>
      <c r="D62" s="86"/>
      <c r="E62" s="86"/>
      <c r="F62" s="86"/>
      <c r="G62" s="22"/>
    </row>
    <row r="63" spans="1:22" x14ac:dyDescent="0.15">
      <c r="G63" s="22"/>
    </row>
    <row r="64" spans="1:22" x14ac:dyDescent="0.15">
      <c r="K64" s="135" t="s">
        <v>121</v>
      </c>
      <c r="L64" s="137"/>
      <c r="M64" s="136"/>
      <c r="N64" s="86"/>
      <c r="O64" s="86"/>
      <c r="P64" s="135" t="s">
        <v>120</v>
      </c>
      <c r="Q64" s="137"/>
      <c r="R64" s="136"/>
      <c r="T64" s="135"/>
      <c r="U64" s="137" t="s">
        <v>126</v>
      </c>
      <c r="V64" s="136" t="s">
        <v>127</v>
      </c>
    </row>
    <row r="65" spans="6:83" x14ac:dyDescent="0.15">
      <c r="K65" s="131">
        <f>K68*0.9</f>
        <v>90</v>
      </c>
      <c r="L65" s="132">
        <f>IFERROR(IF((M70/M69)&lt;=1,(M70/M69)-(L66/2),1-(L66/2)),0)</f>
        <v>0.69726722155740617</v>
      </c>
      <c r="M65" s="140">
        <f>(LARGE(M66:M67,1))*1.05</f>
        <v>32333661.394938789</v>
      </c>
      <c r="N65" s="86"/>
      <c r="O65" s="86"/>
      <c r="P65" s="131">
        <f>P68*0.9</f>
        <v>90</v>
      </c>
      <c r="Q65" s="133">
        <f>IFERROR(IF((R70/R69)&lt;=1,(R70/R69)-(Q66/2),1-(Q66/2)),0)</f>
        <v>0.66358783005467248</v>
      </c>
      <c r="R65" s="140">
        <f>(LARGE(R66:R67,1))*1.05</f>
        <v>5391011.6805890789</v>
      </c>
      <c r="T65" s="143" t="s">
        <v>124</v>
      </c>
      <c r="U65" s="148">
        <f>IF((R67/R66)&gt;1,1,(R67/R66))</f>
        <v>0.88994932063488885</v>
      </c>
      <c r="V65" s="149">
        <f>IF((M67/M66)&gt;1,1,(M67/M66))</f>
        <v>0.84466168914217088</v>
      </c>
    </row>
    <row r="66" spans="6:83" x14ac:dyDescent="0.15">
      <c r="K66" s="131">
        <f>K68*0.05</f>
        <v>5</v>
      </c>
      <c r="L66" s="133">
        <f>1*0.02</f>
        <v>0.02</v>
      </c>
      <c r="M66" s="138">
        <f>IF(B2=1,SUMPRODUCT(K78:BL78,$K$83:$BL$83),SUMPRODUCT(K79:BL79,$K$83:$BL$83))</f>
        <v>30793963.233275037</v>
      </c>
      <c r="N66" s="86"/>
      <c r="O66" s="86"/>
      <c r="P66" s="131">
        <f>P68*0.05</f>
        <v>5</v>
      </c>
      <c r="Q66" s="133">
        <f>1*0.02</f>
        <v>0.02</v>
      </c>
      <c r="R66" s="138">
        <f>SUMPRODUCT(K81:BL81,$K$83:$BL$83)</f>
        <v>5134296.8386562653</v>
      </c>
      <c r="T66" s="141" t="s">
        <v>125</v>
      </c>
      <c r="U66" s="150">
        <f>1-U65</f>
        <v>0.11005067936511115</v>
      </c>
      <c r="V66" s="151">
        <f>1-V65</f>
        <v>0.15533831085782912</v>
      </c>
    </row>
    <row r="67" spans="6:83" x14ac:dyDescent="0.15">
      <c r="K67" s="131">
        <f>K66</f>
        <v>5</v>
      </c>
      <c r="L67" s="132">
        <f>1+1-L65-L66</f>
        <v>1.2827327784425937</v>
      </c>
      <c r="M67" s="139">
        <f>SUMPRODUCT(K80:BL80,$K$83:$BL$83)</f>
        <v>26010481</v>
      </c>
      <c r="N67" s="134"/>
      <c r="O67" s="86"/>
      <c r="P67" s="131">
        <f>P66</f>
        <v>5</v>
      </c>
      <c r="Q67" s="133">
        <f>1+1-Q65-Q66</f>
        <v>1.3164121699453275</v>
      </c>
      <c r="R67" s="139">
        <f>SUMPRODUCT(K82:BL82,$K$83:$BL$83)</f>
        <v>4569263.983500001</v>
      </c>
    </row>
    <row r="68" spans="6:83" x14ac:dyDescent="0.15">
      <c r="K68" s="131">
        <v>100</v>
      </c>
      <c r="L68" s="86"/>
      <c r="M68" s="140" t="str">
        <f>IF(B2=1,("Realizado "&amp;INT(SUMPRODUCT(K80:BL80,$K$83:$BL$83)/1000)&amp;" M de um orçado de "&amp;INT(SUMPRODUCT(K78:BL78,$K$83:$BL$83)/1000)&amp;" M"),("Realizado "&amp;INT(SUMPRODUCT(K80:BL80,$K$83:$BL$83)/1000)&amp;" M de um orçado de "&amp;INT(SUMPRODUCT(K79:BL79,$K$83:$BL$83)/1000)&amp;" M"))</f>
        <v>Realizado 26010 M de um orçado de 30793 M</v>
      </c>
      <c r="N68" s="86" t="s">
        <v>122</v>
      </c>
      <c r="O68" s="86"/>
      <c r="P68" s="131">
        <v>100</v>
      </c>
      <c r="Q68" s="134"/>
      <c r="R68" s="140" t="str">
        <f>"Realizado $ "&amp;INT(SUMPRODUCT(K82:BL82,$K$83:$BL$83)/1000)&amp;" M de um orçado de $ "&amp;INT(SUMPRODUCT(K81:BL81,$K$83:$BL$83)/1000)&amp;" M"</f>
        <v>Realizado $ 4569 M de um orçado de $ 5134 M</v>
      </c>
      <c r="S68" t="s">
        <v>122</v>
      </c>
    </row>
    <row r="69" spans="6:83" x14ac:dyDescent="0.15">
      <c r="K69" s="143">
        <f>INT((M67-M66)/1000)</f>
        <v>-4784</v>
      </c>
      <c r="L69" s="146" t="str">
        <f>IF(K69&gt;=0,"Saldo Acum: "&amp;INT((M67-M66)/1000)&amp;" M","")</f>
        <v/>
      </c>
      <c r="M69" s="140">
        <f>IF(B2=1,LOOKUP(B3,$K$76:$BL$76,$K$78:$BL$78),LOOKUP(B3,$K$76:$BL$76,$K$79:$BL$79))</f>
        <v>1356828.0428532623</v>
      </c>
      <c r="N69" s="147"/>
      <c r="O69" s="86"/>
      <c r="P69" s="143">
        <f>INT((R67-R66)/1000)</f>
        <v>-566</v>
      </c>
      <c r="Q69" s="146" t="str">
        <f>IF(P69&gt;=0,"Saldo Acum $ "&amp;INT((R67-R66)/1000)&amp;" M","")</f>
        <v/>
      </c>
      <c r="R69" s="140">
        <f>LOOKUP(B3,$K$76:$BL$76,$K$81:$BL$81)</f>
        <v>218686.75980687456</v>
      </c>
    </row>
    <row r="70" spans="6:83" x14ac:dyDescent="0.15">
      <c r="K70" s="143"/>
      <c r="L70" s="86" t="str">
        <f>IF(K69&gt;=0,"","Saldo Acum: "&amp;INT((M67-M66)/1000)&amp;" M")</f>
        <v>Saldo Acum: -4784 M</v>
      </c>
      <c r="M70" s="140">
        <f>LOOKUP(B3,$K$76:$BL$76,$K$80:$BL$80)</f>
        <v>959640</v>
      </c>
      <c r="N70" s="86"/>
      <c r="O70" s="86"/>
      <c r="P70" s="143"/>
      <c r="Q70" s="86" t="str">
        <f>IF(P69&gt;=0,"","Saldo Acum $ "&amp;INT((R67-R66)/1000)&amp;" M")</f>
        <v>Saldo Acum $ -566 M</v>
      </c>
      <c r="R70" s="140">
        <f>LOOKUP(B3,$K$76:$BL$76,$K$82:$BL$82)</f>
        <v>147304.74</v>
      </c>
    </row>
    <row r="71" spans="6:83" x14ac:dyDescent="0.15">
      <c r="K71" s="153">
        <f>INT(M70-M69)</f>
        <v>-397189</v>
      </c>
      <c r="L71" s="147" t="str">
        <f>IF(K71&gt;=0,"Saldo Semana: "&amp;INT(M70-M69),"")</f>
        <v/>
      </c>
      <c r="M71" s="155"/>
      <c r="P71" s="153">
        <f>INT(R70-R69)</f>
        <v>-71383</v>
      </c>
      <c r="Q71" s="147" t="str">
        <f>IF(P71&gt;=0,"Saldo Semana: "&amp;INT(R70-R69),"")</f>
        <v/>
      </c>
      <c r="R71" s="155"/>
    </row>
    <row r="72" spans="6:83" x14ac:dyDescent="0.15">
      <c r="K72" s="141"/>
      <c r="L72" s="142" t="str">
        <f>IF(K71&gt;=0,"","Saldo Semana: "&amp;INT(M70-M69))</f>
        <v>Saldo Semana: -397189</v>
      </c>
      <c r="M72" s="154"/>
      <c r="P72" s="141"/>
      <c r="Q72" s="142" t="str">
        <f>IF(P71&gt;=0,"","Saldo Semana: "&amp;INT(R70-R69))</f>
        <v>Saldo Semana: -71383</v>
      </c>
      <c r="R72" s="154"/>
    </row>
    <row r="74" spans="6:83" x14ac:dyDescent="0.15">
      <c r="K74" s="121">
        <f>K75</f>
        <v>44563</v>
      </c>
      <c r="L74" s="121">
        <f t="shared" ref="L74:BL74" si="0">L75</f>
        <v>44570</v>
      </c>
      <c r="M74" s="121">
        <f t="shared" si="0"/>
        <v>44577</v>
      </c>
      <c r="N74" s="120">
        <f>N75</f>
        <v>44584</v>
      </c>
      <c r="O74" s="121">
        <f t="shared" si="0"/>
        <v>44591</v>
      </c>
      <c r="P74" s="121">
        <f t="shared" si="0"/>
        <v>44598</v>
      </c>
      <c r="Q74" s="121">
        <f t="shared" si="0"/>
        <v>44605</v>
      </c>
      <c r="R74" s="121">
        <f t="shared" si="0"/>
        <v>44612</v>
      </c>
      <c r="S74" s="121">
        <f t="shared" si="0"/>
        <v>44619</v>
      </c>
      <c r="T74" s="121">
        <f t="shared" si="0"/>
        <v>44626</v>
      </c>
      <c r="U74" s="121">
        <f t="shared" si="0"/>
        <v>44633</v>
      </c>
      <c r="V74" s="121">
        <f t="shared" si="0"/>
        <v>44640</v>
      </c>
      <c r="W74" s="121">
        <f t="shared" si="0"/>
        <v>44647</v>
      </c>
      <c r="X74" s="121">
        <f t="shared" si="0"/>
        <v>44654</v>
      </c>
      <c r="Y74" s="121">
        <f t="shared" si="0"/>
        <v>44661</v>
      </c>
      <c r="Z74" s="121">
        <f t="shared" si="0"/>
        <v>44668</v>
      </c>
      <c r="AA74" s="121">
        <f t="shared" si="0"/>
        <v>44675</v>
      </c>
      <c r="AB74" s="121">
        <f t="shared" si="0"/>
        <v>44682</v>
      </c>
      <c r="AC74" s="121">
        <f t="shared" si="0"/>
        <v>44689</v>
      </c>
      <c r="AD74" s="121">
        <f t="shared" si="0"/>
        <v>44696</v>
      </c>
      <c r="AE74" s="121">
        <f t="shared" si="0"/>
        <v>44703</v>
      </c>
      <c r="AF74" s="121">
        <f t="shared" si="0"/>
        <v>44710</v>
      </c>
      <c r="AG74" s="121">
        <f t="shared" si="0"/>
        <v>44717</v>
      </c>
      <c r="AH74" s="121">
        <f t="shared" si="0"/>
        <v>44724</v>
      </c>
      <c r="AI74" s="121">
        <f t="shared" si="0"/>
        <v>44731</v>
      </c>
      <c r="AJ74" s="121">
        <f t="shared" si="0"/>
        <v>44738</v>
      </c>
      <c r="AK74" s="121">
        <f t="shared" si="0"/>
        <v>44745</v>
      </c>
      <c r="AL74" s="121">
        <f t="shared" si="0"/>
        <v>44752</v>
      </c>
      <c r="AM74" s="121">
        <f t="shared" si="0"/>
        <v>44759</v>
      </c>
      <c r="AN74" s="121">
        <f t="shared" si="0"/>
        <v>44766</v>
      </c>
      <c r="AO74" s="121">
        <f t="shared" si="0"/>
        <v>44773</v>
      </c>
      <c r="AP74" s="121">
        <f t="shared" si="0"/>
        <v>44780</v>
      </c>
      <c r="AQ74" s="121">
        <f t="shared" si="0"/>
        <v>44787</v>
      </c>
      <c r="AR74" s="121">
        <f t="shared" si="0"/>
        <v>44794</v>
      </c>
      <c r="AS74" s="121">
        <f t="shared" si="0"/>
        <v>44801</v>
      </c>
      <c r="AT74" s="121">
        <f t="shared" si="0"/>
        <v>44808</v>
      </c>
      <c r="AU74" s="121">
        <f t="shared" si="0"/>
        <v>44815</v>
      </c>
      <c r="AV74" s="121">
        <f t="shared" si="0"/>
        <v>44822</v>
      </c>
      <c r="AW74" s="121">
        <f t="shared" si="0"/>
        <v>44829</v>
      </c>
      <c r="AX74" s="121">
        <f t="shared" si="0"/>
        <v>44836</v>
      </c>
      <c r="AY74" s="121">
        <f t="shared" si="0"/>
        <v>44843</v>
      </c>
      <c r="AZ74" s="121">
        <f t="shared" si="0"/>
        <v>44850</v>
      </c>
      <c r="BA74" s="121">
        <f t="shared" si="0"/>
        <v>44857</v>
      </c>
      <c r="BB74" s="121">
        <f t="shared" si="0"/>
        <v>44864</v>
      </c>
      <c r="BC74" s="121">
        <f t="shared" si="0"/>
        <v>44871</v>
      </c>
      <c r="BD74" s="121">
        <f t="shared" si="0"/>
        <v>44878</v>
      </c>
      <c r="BE74" s="121">
        <f t="shared" si="0"/>
        <v>44885</v>
      </c>
      <c r="BF74" s="121">
        <f t="shared" si="0"/>
        <v>44892</v>
      </c>
      <c r="BG74" s="121">
        <f t="shared" si="0"/>
        <v>44899</v>
      </c>
      <c r="BH74" s="121">
        <f t="shared" si="0"/>
        <v>44906</v>
      </c>
      <c r="BI74" s="121">
        <f t="shared" si="0"/>
        <v>44913</v>
      </c>
      <c r="BJ74" s="121">
        <f t="shared" si="0"/>
        <v>44920</v>
      </c>
      <c r="BK74" s="121">
        <f t="shared" si="0"/>
        <v>44927</v>
      </c>
      <c r="BL74" s="121">
        <f t="shared" si="0"/>
        <v>44934</v>
      </c>
    </row>
    <row r="75" spans="6:83" x14ac:dyDescent="0.15">
      <c r="G75" s="119"/>
      <c r="K75" s="120">
        <f>Produção!A3</f>
        <v>44563</v>
      </c>
      <c r="L75" s="120">
        <f>K75+7</f>
        <v>44570</v>
      </c>
      <c r="M75" s="120">
        <f t="shared" ref="M75:BL75" si="1">L75+7</f>
        <v>44577</v>
      </c>
      <c r="N75" s="120">
        <f>M75+7</f>
        <v>44584</v>
      </c>
      <c r="O75" s="120">
        <f t="shared" si="1"/>
        <v>44591</v>
      </c>
      <c r="P75" s="120">
        <f t="shared" si="1"/>
        <v>44598</v>
      </c>
      <c r="Q75" s="120">
        <f t="shared" si="1"/>
        <v>44605</v>
      </c>
      <c r="R75" s="120">
        <f t="shared" si="1"/>
        <v>44612</v>
      </c>
      <c r="S75" s="120">
        <f t="shared" si="1"/>
        <v>44619</v>
      </c>
      <c r="T75" s="120">
        <f t="shared" si="1"/>
        <v>44626</v>
      </c>
      <c r="U75" s="120">
        <f t="shared" si="1"/>
        <v>44633</v>
      </c>
      <c r="V75" s="120">
        <f t="shared" si="1"/>
        <v>44640</v>
      </c>
      <c r="W75" s="120">
        <f t="shared" si="1"/>
        <v>44647</v>
      </c>
      <c r="X75" s="120">
        <f t="shared" si="1"/>
        <v>44654</v>
      </c>
      <c r="Y75" s="120">
        <f t="shared" si="1"/>
        <v>44661</v>
      </c>
      <c r="Z75" s="120">
        <f t="shared" si="1"/>
        <v>44668</v>
      </c>
      <c r="AA75" s="120">
        <f t="shared" si="1"/>
        <v>44675</v>
      </c>
      <c r="AB75" s="120">
        <f t="shared" si="1"/>
        <v>44682</v>
      </c>
      <c r="AC75" s="120">
        <f t="shared" si="1"/>
        <v>44689</v>
      </c>
      <c r="AD75" s="120">
        <f t="shared" si="1"/>
        <v>44696</v>
      </c>
      <c r="AE75" s="120">
        <f t="shared" si="1"/>
        <v>44703</v>
      </c>
      <c r="AF75" s="120">
        <f t="shared" si="1"/>
        <v>44710</v>
      </c>
      <c r="AG75" s="120">
        <f t="shared" si="1"/>
        <v>44717</v>
      </c>
      <c r="AH75" s="120">
        <f t="shared" si="1"/>
        <v>44724</v>
      </c>
      <c r="AI75" s="120">
        <f t="shared" si="1"/>
        <v>44731</v>
      </c>
      <c r="AJ75" s="120">
        <f t="shared" si="1"/>
        <v>44738</v>
      </c>
      <c r="AK75" s="120">
        <f t="shared" si="1"/>
        <v>44745</v>
      </c>
      <c r="AL75" s="120">
        <f t="shared" si="1"/>
        <v>44752</v>
      </c>
      <c r="AM75" s="120">
        <f t="shared" si="1"/>
        <v>44759</v>
      </c>
      <c r="AN75" s="120">
        <f t="shared" si="1"/>
        <v>44766</v>
      </c>
      <c r="AO75" s="120">
        <f t="shared" si="1"/>
        <v>44773</v>
      </c>
      <c r="AP75" s="120">
        <f t="shared" si="1"/>
        <v>44780</v>
      </c>
      <c r="AQ75" s="120">
        <f t="shared" si="1"/>
        <v>44787</v>
      </c>
      <c r="AR75" s="120">
        <f t="shared" si="1"/>
        <v>44794</v>
      </c>
      <c r="AS75" s="120">
        <f t="shared" si="1"/>
        <v>44801</v>
      </c>
      <c r="AT75" s="120">
        <f t="shared" si="1"/>
        <v>44808</v>
      </c>
      <c r="AU75" s="120">
        <f t="shared" si="1"/>
        <v>44815</v>
      </c>
      <c r="AV75" s="120">
        <f t="shared" si="1"/>
        <v>44822</v>
      </c>
      <c r="AW75" s="120">
        <f t="shared" si="1"/>
        <v>44829</v>
      </c>
      <c r="AX75" s="120">
        <f t="shared" si="1"/>
        <v>44836</v>
      </c>
      <c r="AY75" s="120">
        <f t="shared" si="1"/>
        <v>44843</v>
      </c>
      <c r="AZ75" s="120">
        <f t="shared" si="1"/>
        <v>44850</v>
      </c>
      <c r="BA75" s="120">
        <f t="shared" si="1"/>
        <v>44857</v>
      </c>
      <c r="BB75" s="120">
        <f t="shared" si="1"/>
        <v>44864</v>
      </c>
      <c r="BC75" s="120">
        <f t="shared" si="1"/>
        <v>44871</v>
      </c>
      <c r="BD75" s="120">
        <f t="shared" si="1"/>
        <v>44878</v>
      </c>
      <c r="BE75" s="120">
        <f t="shared" si="1"/>
        <v>44885</v>
      </c>
      <c r="BF75" s="120">
        <f t="shared" si="1"/>
        <v>44892</v>
      </c>
      <c r="BG75" s="120">
        <f t="shared" si="1"/>
        <v>44899</v>
      </c>
      <c r="BH75" s="120">
        <f t="shared" si="1"/>
        <v>44906</v>
      </c>
      <c r="BI75" s="120">
        <f t="shared" si="1"/>
        <v>44913</v>
      </c>
      <c r="BJ75" s="120">
        <f t="shared" si="1"/>
        <v>44920</v>
      </c>
      <c r="BK75" s="120">
        <f t="shared" si="1"/>
        <v>44927</v>
      </c>
      <c r="BL75" s="120">
        <f t="shared" si="1"/>
        <v>44934</v>
      </c>
    </row>
    <row r="76" spans="6:83" s="34" customFormat="1" x14ac:dyDescent="0.15">
      <c r="I76" s="34" t="str">
        <f t="shared" ref="I76:J76" si="2">I89</f>
        <v>Indicador</v>
      </c>
      <c r="J76" s="34" t="str">
        <f t="shared" si="2"/>
        <v>Núcleo/Lote</v>
      </c>
      <c r="K76" s="34">
        <v>1</v>
      </c>
      <c r="L76" s="34">
        <v>2</v>
      </c>
      <c r="M76" s="34">
        <v>3</v>
      </c>
      <c r="N76" s="34">
        <v>4</v>
      </c>
      <c r="O76" s="34">
        <v>5</v>
      </c>
      <c r="P76" s="34">
        <v>6</v>
      </c>
      <c r="Q76" s="34">
        <v>7</v>
      </c>
      <c r="R76" s="34">
        <v>8</v>
      </c>
      <c r="S76" s="34">
        <v>9</v>
      </c>
      <c r="T76" s="34">
        <v>10</v>
      </c>
      <c r="U76" s="34">
        <v>11</v>
      </c>
      <c r="V76" s="34">
        <v>12</v>
      </c>
      <c r="W76" s="34">
        <v>13</v>
      </c>
      <c r="X76" s="34">
        <v>14</v>
      </c>
      <c r="Y76" s="34">
        <v>15</v>
      </c>
      <c r="Z76" s="34">
        <v>16</v>
      </c>
      <c r="AA76" s="34">
        <v>17</v>
      </c>
      <c r="AB76" s="34">
        <v>18</v>
      </c>
      <c r="AC76" s="34">
        <v>19</v>
      </c>
      <c r="AD76" s="34">
        <v>20</v>
      </c>
      <c r="AE76" s="34">
        <v>21</v>
      </c>
      <c r="AF76" s="34">
        <v>22</v>
      </c>
      <c r="AG76" s="34">
        <v>23</v>
      </c>
      <c r="AH76" s="34">
        <v>24</v>
      </c>
      <c r="AI76" s="34">
        <v>25</v>
      </c>
      <c r="AJ76" s="34">
        <v>26</v>
      </c>
      <c r="AK76" s="34">
        <v>27</v>
      </c>
      <c r="AL76" s="34">
        <v>28</v>
      </c>
      <c r="AM76" s="34">
        <v>29</v>
      </c>
      <c r="AN76" s="34">
        <v>30</v>
      </c>
      <c r="AO76" s="34">
        <v>31</v>
      </c>
      <c r="AP76" s="34">
        <v>32</v>
      </c>
      <c r="AQ76" s="34">
        <v>33</v>
      </c>
      <c r="AR76" s="34">
        <v>34</v>
      </c>
      <c r="AS76" s="34">
        <v>35</v>
      </c>
      <c r="AT76" s="34">
        <v>36</v>
      </c>
      <c r="AU76" s="34">
        <v>37</v>
      </c>
      <c r="AV76" s="34">
        <v>38</v>
      </c>
      <c r="AW76" s="34">
        <v>39</v>
      </c>
      <c r="AX76" s="34">
        <v>40</v>
      </c>
      <c r="AY76" s="34">
        <v>41</v>
      </c>
      <c r="AZ76" s="34">
        <v>42</v>
      </c>
      <c r="BA76" s="34">
        <v>43</v>
      </c>
      <c r="BB76" s="34">
        <v>44</v>
      </c>
      <c r="BC76" s="34">
        <v>45</v>
      </c>
      <c r="BD76" s="34">
        <v>46</v>
      </c>
      <c r="BE76" s="34">
        <v>47</v>
      </c>
      <c r="BF76" s="34">
        <v>48</v>
      </c>
      <c r="BG76" s="34">
        <v>49</v>
      </c>
      <c r="BH76" s="34">
        <v>50</v>
      </c>
      <c r="BI76" s="34">
        <v>51</v>
      </c>
      <c r="BJ76" s="34">
        <v>52</v>
      </c>
      <c r="BK76" s="34">
        <v>53</v>
      </c>
      <c r="BL76" s="34">
        <v>54</v>
      </c>
      <c r="BN76" s="84">
        <f t="shared" ref="BN76:BW76" si="3">BN89</f>
        <v>43466</v>
      </c>
      <c r="BO76" s="84">
        <f t="shared" si="3"/>
        <v>43497</v>
      </c>
      <c r="BP76" s="84">
        <f t="shared" si="3"/>
        <v>43525</v>
      </c>
      <c r="BQ76" s="84">
        <f t="shared" si="3"/>
        <v>43556</v>
      </c>
      <c r="BR76" s="84">
        <f t="shared" si="3"/>
        <v>43586</v>
      </c>
      <c r="BS76" s="84">
        <f t="shared" si="3"/>
        <v>43617</v>
      </c>
      <c r="BT76" s="84">
        <f t="shared" si="3"/>
        <v>43647</v>
      </c>
      <c r="BU76" s="84">
        <f t="shared" si="3"/>
        <v>43678</v>
      </c>
      <c r="BV76" s="84">
        <f t="shared" si="3"/>
        <v>43709</v>
      </c>
      <c r="BW76" s="84">
        <f t="shared" si="3"/>
        <v>43739</v>
      </c>
      <c r="BX76" s="84">
        <f t="shared" ref="BX76:BY76" si="4">BX89</f>
        <v>43770</v>
      </c>
      <c r="BY76" s="84">
        <f t="shared" si="4"/>
        <v>43800</v>
      </c>
    </row>
    <row r="77" spans="6:83" x14ac:dyDescent="0.15">
      <c r="I77" t="str">
        <f>I152</f>
        <v>Idade Prev</v>
      </c>
      <c r="J77" t="s">
        <v>115</v>
      </c>
      <c r="K77" s="15" t="str">
        <f t="shared" ref="K77:O77" si="5">IFERROR(SUBTOTAL(1,K152:K182),"")</f>
        <v/>
      </c>
      <c r="L77" s="15" t="str">
        <f t="shared" si="5"/>
        <v/>
      </c>
      <c r="M77" s="15" t="str">
        <f t="shared" si="5"/>
        <v/>
      </c>
      <c r="N77" s="15" t="str">
        <f t="shared" si="5"/>
        <v/>
      </c>
      <c r="O77" s="15" t="str">
        <f t="shared" si="5"/>
        <v/>
      </c>
      <c r="P77" s="15" t="str">
        <f>IFERROR(SUBTOTAL(1,P152:P182),"")</f>
        <v/>
      </c>
      <c r="Q77" s="15" t="str">
        <f t="shared" ref="Q77:BL77" si="6">IFERROR(SUBTOTAL(1,Q152:Q182),"")</f>
        <v/>
      </c>
      <c r="R77" s="15" t="str">
        <f t="shared" si="6"/>
        <v/>
      </c>
      <c r="S77" s="15" t="str">
        <f t="shared" si="6"/>
        <v/>
      </c>
      <c r="T77" s="15" t="str">
        <f t="shared" si="6"/>
        <v/>
      </c>
      <c r="U77" s="15" t="str">
        <f t="shared" si="6"/>
        <v/>
      </c>
      <c r="V77" s="15" t="str">
        <f t="shared" si="6"/>
        <v/>
      </c>
      <c r="W77" s="15" t="str">
        <f t="shared" si="6"/>
        <v/>
      </c>
      <c r="X77" s="15" t="str">
        <f t="shared" si="6"/>
        <v/>
      </c>
      <c r="Y77" s="15" t="str">
        <f t="shared" si="6"/>
        <v/>
      </c>
      <c r="Z77" s="15" t="str">
        <f t="shared" si="6"/>
        <v/>
      </c>
      <c r="AA77" s="15" t="str">
        <f t="shared" si="6"/>
        <v/>
      </c>
      <c r="AB77" s="15" t="str">
        <f t="shared" si="6"/>
        <v/>
      </c>
      <c r="AC77" s="15" t="str">
        <f t="shared" si="6"/>
        <v/>
      </c>
      <c r="AD77" s="15" t="str">
        <f t="shared" si="6"/>
        <v/>
      </c>
      <c r="AE77" s="15" t="str">
        <f t="shared" si="6"/>
        <v/>
      </c>
      <c r="AF77" s="15" t="str">
        <f t="shared" si="6"/>
        <v/>
      </c>
      <c r="AG77" s="15" t="str">
        <f t="shared" si="6"/>
        <v/>
      </c>
      <c r="AH77" s="15" t="str">
        <f t="shared" si="6"/>
        <v/>
      </c>
      <c r="AI77" s="15" t="str">
        <f t="shared" si="6"/>
        <v/>
      </c>
      <c r="AJ77" s="15" t="str">
        <f t="shared" si="6"/>
        <v/>
      </c>
      <c r="AK77" s="15" t="str">
        <f t="shared" si="6"/>
        <v/>
      </c>
      <c r="AL77" s="15" t="str">
        <f t="shared" si="6"/>
        <v/>
      </c>
      <c r="AM77" s="15" t="str">
        <f t="shared" si="6"/>
        <v/>
      </c>
      <c r="AN77" s="15" t="str">
        <f t="shared" si="6"/>
        <v/>
      </c>
      <c r="AO77" s="15" t="str">
        <f t="shared" si="6"/>
        <v/>
      </c>
      <c r="AP77" s="15" t="str">
        <f t="shared" si="6"/>
        <v/>
      </c>
      <c r="AQ77" s="15" t="str">
        <f t="shared" si="6"/>
        <v/>
      </c>
      <c r="AR77" s="15" t="str">
        <f t="shared" si="6"/>
        <v/>
      </c>
      <c r="AS77" s="15" t="str">
        <f t="shared" si="6"/>
        <v/>
      </c>
      <c r="AT77" s="15" t="str">
        <f t="shared" si="6"/>
        <v/>
      </c>
      <c r="AU77" s="15" t="str">
        <f t="shared" si="6"/>
        <v/>
      </c>
      <c r="AV77" s="15" t="str">
        <f t="shared" si="6"/>
        <v/>
      </c>
      <c r="AW77" s="15" t="str">
        <f t="shared" si="6"/>
        <v/>
      </c>
      <c r="AX77" s="15" t="str">
        <f t="shared" si="6"/>
        <v/>
      </c>
      <c r="AY77" s="15" t="str">
        <f t="shared" si="6"/>
        <v/>
      </c>
      <c r="AZ77" s="15" t="str">
        <f t="shared" si="6"/>
        <v/>
      </c>
      <c r="BA77" s="15" t="str">
        <f t="shared" si="6"/>
        <v/>
      </c>
      <c r="BB77" s="15" t="str">
        <f t="shared" si="6"/>
        <v/>
      </c>
      <c r="BC77" s="15" t="str">
        <f t="shared" si="6"/>
        <v/>
      </c>
      <c r="BD77" s="15" t="str">
        <f t="shared" si="6"/>
        <v/>
      </c>
      <c r="BE77" s="15" t="str">
        <f t="shared" si="6"/>
        <v/>
      </c>
      <c r="BF77" s="15" t="str">
        <f t="shared" si="6"/>
        <v/>
      </c>
      <c r="BG77" s="15" t="str">
        <f t="shared" si="6"/>
        <v/>
      </c>
      <c r="BH77" s="15" t="str">
        <f t="shared" si="6"/>
        <v/>
      </c>
      <c r="BI77" s="15" t="str">
        <f t="shared" si="6"/>
        <v/>
      </c>
      <c r="BJ77" s="15" t="str">
        <f t="shared" si="6"/>
        <v/>
      </c>
      <c r="BK77" s="15" t="str">
        <f t="shared" si="6"/>
        <v/>
      </c>
      <c r="BL77" s="15" t="str">
        <f t="shared" si="6"/>
        <v/>
      </c>
    </row>
    <row r="78" spans="6:83" x14ac:dyDescent="0.15">
      <c r="F78" s="15"/>
      <c r="I78" t="str">
        <f>I90</f>
        <v>Ovos Tot Prev</v>
      </c>
      <c r="J78" t="s">
        <v>115</v>
      </c>
      <c r="K78" s="15">
        <f>IFERROR(SUBTOTAL(9,K90:K120),"")</f>
        <v>161423.09869720956</v>
      </c>
      <c r="L78" s="15">
        <f>IFERROR(SUBTOTAL(9,L90:L120),"")</f>
        <v>1174989.5425205049</v>
      </c>
      <c r="M78" s="15">
        <f>IFERROR(SUBTOTAL(9,M90:M120),"")</f>
        <v>1319634.4792927688</v>
      </c>
      <c r="N78" s="15">
        <f>IFERROR(SUBTOTAL(9,N90:N120),"")</f>
        <v>1399294.7267843343</v>
      </c>
      <c r="O78" s="15">
        <f t="shared" ref="O78:BL78" si="7">IFERROR(SUBTOTAL(9,O90:O120),"")</f>
        <v>1170375.0705845833</v>
      </c>
      <c r="P78" s="15">
        <f t="shared" si="7"/>
        <v>1132243.038838173</v>
      </c>
      <c r="Q78" s="15">
        <f t="shared" si="7"/>
        <v>1115835.9781625504</v>
      </c>
      <c r="R78" s="15">
        <f t="shared" si="7"/>
        <v>1099492.8929732554</v>
      </c>
      <c r="S78" s="15">
        <f t="shared" si="7"/>
        <v>1083213.5868042482</v>
      </c>
      <c r="T78" s="15">
        <f t="shared" si="7"/>
        <v>1066997.863732775</v>
      </c>
      <c r="U78" s="15">
        <f t="shared" si="7"/>
        <v>1050845.5283779528</v>
      </c>
      <c r="V78" s="15">
        <f t="shared" si="7"/>
        <v>1034756.3858993567</v>
      </c>
      <c r="W78" s="15">
        <f t="shared" si="7"/>
        <v>1018730.2419956115</v>
      </c>
      <c r="X78" s="15">
        <f t="shared" si="7"/>
        <v>1002766.9029029858</v>
      </c>
      <c r="Y78" s="15">
        <f t="shared" si="7"/>
        <v>986866.17539399094</v>
      </c>
      <c r="Z78" s="15">
        <f t="shared" si="7"/>
        <v>971027.86677598162</v>
      </c>
      <c r="AA78" s="15">
        <f t="shared" si="7"/>
        <v>955251.78488976217</v>
      </c>
      <c r="AB78" s="15">
        <f t="shared" si="7"/>
        <v>939537.7381081949</v>
      </c>
      <c r="AC78" s="15">
        <f t="shared" si="7"/>
        <v>945551.11219155695</v>
      </c>
      <c r="AD78" s="15">
        <f t="shared" si="7"/>
        <v>1016270.084769486</v>
      </c>
      <c r="AE78" s="15">
        <f t="shared" si="7"/>
        <v>1050649.2268697605</v>
      </c>
      <c r="AF78" s="15">
        <f t="shared" si="7"/>
        <v>1242316.8836314902</v>
      </c>
      <c r="AG78" s="15">
        <f t="shared" si="7"/>
        <v>1375974.1096457185</v>
      </c>
      <c r="AH78" s="15">
        <f t="shared" si="7"/>
        <v>1423672.8853581683</v>
      </c>
      <c r="AI78" s="15">
        <f t="shared" si="7"/>
        <v>1442724.8392074553</v>
      </c>
      <c r="AJ78" s="15">
        <f t="shared" si="7"/>
        <v>1419119.7709470335</v>
      </c>
      <c r="AK78" s="15">
        <f t="shared" si="7"/>
        <v>1395607.5681208717</v>
      </c>
      <c r="AL78" s="15">
        <f t="shared" si="7"/>
        <v>1372187.9446104381</v>
      </c>
      <c r="AM78" s="15">
        <f t="shared" si="7"/>
        <v>1348860.6150897471</v>
      </c>
      <c r="AN78" s="15">
        <f t="shared" si="7"/>
        <v>1325625.2950232876</v>
      </c>
      <c r="AO78" s="15">
        <f t="shared" si="7"/>
        <v>1300127.4091855732</v>
      </c>
      <c r="AP78" s="15">
        <f t="shared" si="7"/>
        <v>1160545.7624301414</v>
      </c>
      <c r="AQ78" s="15">
        <f t="shared" si="7"/>
        <v>959320.52438931109</v>
      </c>
      <c r="AR78" s="15">
        <f t="shared" si="7"/>
        <v>920633.72707998729</v>
      </c>
      <c r="AS78" s="15">
        <f t="shared" si="7"/>
        <v>905057.36858034704</v>
      </c>
      <c r="AT78" s="15">
        <f t="shared" si="7"/>
        <v>889542.42819044972</v>
      </c>
      <c r="AU78" s="15">
        <f t="shared" si="7"/>
        <v>874088.71652525687</v>
      </c>
      <c r="AV78" s="15">
        <f t="shared" si="7"/>
        <v>858696.04472454695</v>
      </c>
      <c r="AW78" s="15">
        <f t="shared" si="7"/>
        <v>843364.22445154621</v>
      </c>
      <c r="AX78" s="15">
        <f t="shared" si="7"/>
        <v>826679.79226867226</v>
      </c>
      <c r="AY78" s="15">
        <f t="shared" si="7"/>
        <v>741895.06803899189</v>
      </c>
      <c r="AZ78" s="15">
        <f t="shared" si="7"/>
        <v>634840.98847194668</v>
      </c>
      <c r="BA78" s="15">
        <f t="shared" si="7"/>
        <v>465512.75787624565</v>
      </c>
      <c r="BB78" s="15">
        <f t="shared" si="7"/>
        <v>457702.81644529616</v>
      </c>
      <c r="BC78" s="15">
        <f t="shared" si="7"/>
        <v>456118.14395336772</v>
      </c>
      <c r="BD78" s="15">
        <f t="shared" si="7"/>
        <v>483879.55033499293</v>
      </c>
      <c r="BE78" s="15">
        <f t="shared" si="7"/>
        <v>538219.08958250412</v>
      </c>
      <c r="BF78" s="15">
        <f t="shared" si="7"/>
        <v>633177.36869337503</v>
      </c>
      <c r="BG78" s="15">
        <f t="shared" si="7"/>
        <v>782374.99007880967</v>
      </c>
      <c r="BH78" s="15">
        <f t="shared" si="7"/>
        <v>911654.97124268999</v>
      </c>
      <c r="BI78" s="15">
        <f t="shared" si="7"/>
        <v>983525.13049079909</v>
      </c>
      <c r="BJ78" s="15">
        <f t="shared" si="7"/>
        <v>1039743.1309220118</v>
      </c>
      <c r="BK78" s="15">
        <f t="shared" si="7"/>
        <v>1095041.3139366163</v>
      </c>
      <c r="BL78" s="15">
        <f t="shared" si="7"/>
        <v>0</v>
      </c>
      <c r="CB78" s="22"/>
    </row>
    <row r="79" spans="6:83" x14ac:dyDescent="0.15">
      <c r="F79" s="15"/>
      <c r="I79" t="str">
        <f>I121</f>
        <v>Incub Prev</v>
      </c>
      <c r="J79" t="s">
        <v>115</v>
      </c>
      <c r="K79" s="15">
        <f>IFERROR(SUBTOTAL(9,K121:K151),"")</f>
        <v>153636.62284779639</v>
      </c>
      <c r="L79" s="15">
        <f>IFERROR(SUBTOTAL(9,L121:L151),"")</f>
        <v>1128840.6812416927</v>
      </c>
      <c r="M79" s="15">
        <f t="shared" ref="M79:BL79" si="8">IFERROR(SUBTOTAL(9,M121:M151),"")</f>
        <v>1271975.3368957266</v>
      </c>
      <c r="N79" s="15">
        <f t="shared" si="8"/>
        <v>1363917.9030169204</v>
      </c>
      <c r="O79" s="15">
        <f t="shared" si="8"/>
        <v>1156135.7876356721</v>
      </c>
      <c r="P79" s="15">
        <f t="shared" si="8"/>
        <v>1122753.1809502554</v>
      </c>
      <c r="Q79" s="15">
        <f t="shared" si="8"/>
        <v>1107732.839913076</v>
      </c>
      <c r="R79" s="15">
        <f t="shared" si="8"/>
        <v>1090862.5851130884</v>
      </c>
      <c r="S79" s="15">
        <f t="shared" si="8"/>
        <v>1076028.9234826278</v>
      </c>
      <c r="T79" s="15">
        <f t="shared" si="8"/>
        <v>1059922.9623805913</v>
      </c>
      <c r="U79" s="15">
        <f t="shared" si="8"/>
        <v>1043879.9592809908</v>
      </c>
      <c r="V79" s="15">
        <f t="shared" si="8"/>
        <v>1027899.720664989</v>
      </c>
      <c r="W79" s="15">
        <f t="shared" si="8"/>
        <v>1011982.0535491398</v>
      </c>
      <c r="X79" s="15">
        <f t="shared" si="8"/>
        <v>996126.76548399392</v>
      </c>
      <c r="Y79" s="15">
        <f t="shared" si="8"/>
        <v>980333.66455270606</v>
      </c>
      <c r="Z79" s="15">
        <f t="shared" si="8"/>
        <v>964037.96012080286</v>
      </c>
      <c r="AA79" s="15">
        <f t="shared" si="8"/>
        <v>947625.45298624854</v>
      </c>
      <c r="AB79" s="15">
        <f t="shared" si="8"/>
        <v>930721.64836071199</v>
      </c>
      <c r="AC79" s="15">
        <f t="shared" si="8"/>
        <v>915216.31698887004</v>
      </c>
      <c r="AD79" s="15">
        <f t="shared" si="8"/>
        <v>966276.88227224769</v>
      </c>
      <c r="AE79" s="15">
        <f t="shared" si="8"/>
        <v>1013307.7914686389</v>
      </c>
      <c r="AF79" s="15">
        <f t="shared" si="8"/>
        <v>1185657.1725972677</v>
      </c>
      <c r="AG79" s="15">
        <f t="shared" si="8"/>
        <v>1326737.3597926155</v>
      </c>
      <c r="AH79" s="15">
        <f t="shared" si="8"/>
        <v>1398044.8788119555</v>
      </c>
      <c r="AI79" s="15">
        <f t="shared" si="8"/>
        <v>1420495.8821207634</v>
      </c>
      <c r="AJ79" s="15">
        <f t="shared" si="8"/>
        <v>1400080.9548551305</v>
      </c>
      <c r="AK79" s="15">
        <f t="shared" si="8"/>
        <v>1376903.9030372594</v>
      </c>
      <c r="AL79" s="15">
        <f t="shared" si="8"/>
        <v>1356828.0428532623</v>
      </c>
      <c r="AM79" s="15">
        <f t="shared" si="8"/>
        <v>1333790.7033273061</v>
      </c>
      <c r="AN79" s="15">
        <f t="shared" si="8"/>
        <v>1310399.7285415311</v>
      </c>
      <c r="AO79" s="15">
        <f t="shared" si="8"/>
        <v>1284664.1691696201</v>
      </c>
      <c r="AP79" s="15">
        <f t="shared" si="8"/>
        <v>1147239.7155694943</v>
      </c>
      <c r="AQ79" s="15">
        <f t="shared" si="8"/>
        <v>949917.06348379026</v>
      </c>
      <c r="AR79" s="15">
        <f t="shared" si="8"/>
        <v>910843.73990961723</v>
      </c>
      <c r="AS79" s="15">
        <f t="shared" si="8"/>
        <v>893491.72989513166</v>
      </c>
      <c r="AT79" s="15">
        <f t="shared" si="8"/>
        <v>878195.80368729611</v>
      </c>
      <c r="AU79" s="15">
        <f t="shared" si="8"/>
        <v>860327.02328965755</v>
      </c>
      <c r="AV79" s="15">
        <f t="shared" si="8"/>
        <v>845192.67345973384</v>
      </c>
      <c r="AW79" s="15">
        <f t="shared" si="8"/>
        <v>830118.14992907841</v>
      </c>
      <c r="AX79" s="15">
        <f t="shared" si="8"/>
        <v>813725.01568597439</v>
      </c>
      <c r="AY79" s="15">
        <f t="shared" si="8"/>
        <v>730919.70464534254</v>
      </c>
      <c r="AZ79" s="15">
        <f t="shared" si="8"/>
        <v>626397.38725821651</v>
      </c>
      <c r="BA79" s="15">
        <f t="shared" si="8"/>
        <v>461144.64993808139</v>
      </c>
      <c r="BB79" s="15">
        <f t="shared" si="8"/>
        <v>453407.99257203436</v>
      </c>
      <c r="BC79" s="15">
        <f t="shared" si="8"/>
        <v>445701.82399431366</v>
      </c>
      <c r="BD79" s="15">
        <f t="shared" si="8"/>
        <v>457040.70861470612</v>
      </c>
      <c r="BE79" s="15">
        <f t="shared" si="8"/>
        <v>500700.29148575634</v>
      </c>
      <c r="BF79" s="15">
        <f t="shared" si="8"/>
        <v>592884.76100363326</v>
      </c>
      <c r="BG79" s="15">
        <f t="shared" si="8"/>
        <v>737956.77117945068</v>
      </c>
      <c r="BH79" s="15">
        <f t="shared" si="8"/>
        <v>874182.15794701793</v>
      </c>
      <c r="BI79" s="15">
        <f t="shared" si="8"/>
        <v>953400.29835933936</v>
      </c>
      <c r="BJ79" s="15">
        <f t="shared" si="8"/>
        <v>1002181.7689608872</v>
      </c>
      <c r="BK79" s="15">
        <f t="shared" si="8"/>
        <v>1049629.9462681676</v>
      </c>
      <c r="BL79" s="15">
        <f t="shared" si="8"/>
        <v>0</v>
      </c>
      <c r="CB79" s="22"/>
      <c r="CD79" s="119"/>
      <c r="CE79" s="15"/>
    </row>
    <row r="80" spans="6:83" x14ac:dyDescent="0.15">
      <c r="F80" s="15"/>
      <c r="I80" t="str">
        <f>I183</f>
        <v>Ovos Real</v>
      </c>
      <c r="J80" t="s">
        <v>115</v>
      </c>
      <c r="K80" s="15">
        <f t="shared" ref="K80:R80" si="9">IFERROR((SUBTOTAL(9,K183:K213))*K83,"")</f>
        <v>411444</v>
      </c>
      <c r="L80" s="15">
        <f>IFERROR((SUBTOTAL(9,L183:L213))*L83,"")</f>
        <v>1043440</v>
      </c>
      <c r="M80" s="15">
        <f t="shared" si="9"/>
        <v>928154</v>
      </c>
      <c r="N80" s="15">
        <f t="shared" si="9"/>
        <v>1042068</v>
      </c>
      <c r="O80" s="15">
        <f t="shared" si="9"/>
        <v>973640</v>
      </c>
      <c r="P80" s="15">
        <f t="shared" si="9"/>
        <v>993320</v>
      </c>
      <c r="Q80" s="15">
        <f t="shared" si="9"/>
        <v>962568</v>
      </c>
      <c r="R80" s="15">
        <f t="shared" si="9"/>
        <v>993312</v>
      </c>
      <c r="S80" s="15">
        <f>IFERROR((SUBTOTAL(9,S183:S213))*S83,"")</f>
        <v>956257</v>
      </c>
      <c r="T80" s="15">
        <f t="shared" ref="T80:BL80" si="10">IFERROR((SUBTOTAL(9,T183:T213))*T83,"")</f>
        <v>867334</v>
      </c>
      <c r="U80" s="15">
        <f t="shared" si="10"/>
        <v>895140</v>
      </c>
      <c r="V80" s="15">
        <f t="shared" si="10"/>
        <v>895084</v>
      </c>
      <c r="W80" s="15">
        <f t="shared" si="10"/>
        <v>896940</v>
      </c>
      <c r="X80" s="15">
        <f t="shared" si="10"/>
        <v>852012</v>
      </c>
      <c r="Y80" s="15">
        <f t="shared" si="10"/>
        <v>841044</v>
      </c>
      <c r="Z80" s="15">
        <f t="shared" si="10"/>
        <v>825936</v>
      </c>
      <c r="AA80" s="15">
        <f t="shared" si="10"/>
        <v>809255</v>
      </c>
      <c r="AB80" s="15">
        <f t="shared" si="10"/>
        <v>778752</v>
      </c>
      <c r="AC80" s="15">
        <f t="shared" si="10"/>
        <v>827328</v>
      </c>
      <c r="AD80" s="15">
        <f t="shared" si="10"/>
        <v>996296</v>
      </c>
      <c r="AE80" s="15">
        <f t="shared" si="10"/>
        <v>1092454</v>
      </c>
      <c r="AF80" s="15">
        <f t="shared" si="10"/>
        <v>1087048</v>
      </c>
      <c r="AG80" s="15">
        <f t="shared" si="10"/>
        <v>1090944</v>
      </c>
      <c r="AH80" s="15">
        <f t="shared" si="10"/>
        <v>1035744</v>
      </c>
      <c r="AI80" s="15">
        <f t="shared" si="10"/>
        <v>1015696</v>
      </c>
      <c r="AJ80" s="15">
        <f t="shared" si="10"/>
        <v>970860</v>
      </c>
      <c r="AK80" s="15">
        <f t="shared" si="10"/>
        <v>968771</v>
      </c>
      <c r="AL80" s="15">
        <f t="shared" si="10"/>
        <v>959640</v>
      </c>
      <c r="AM80" s="15">
        <f t="shared" si="10"/>
        <v>0</v>
      </c>
      <c r="AN80" s="15">
        <f t="shared" si="10"/>
        <v>0</v>
      </c>
      <c r="AO80" s="15">
        <f t="shared" si="10"/>
        <v>0</v>
      </c>
      <c r="AP80" s="15">
        <f t="shared" si="10"/>
        <v>0</v>
      </c>
      <c r="AQ80" s="15">
        <f t="shared" si="10"/>
        <v>0</v>
      </c>
      <c r="AR80" s="15">
        <f t="shared" si="10"/>
        <v>0</v>
      </c>
      <c r="AS80" s="15">
        <f t="shared" si="10"/>
        <v>0</v>
      </c>
      <c r="AT80" s="15">
        <f t="shared" si="10"/>
        <v>0</v>
      </c>
      <c r="AU80" s="15">
        <f t="shared" si="10"/>
        <v>0</v>
      </c>
      <c r="AV80" s="15">
        <f t="shared" si="10"/>
        <v>0</v>
      </c>
      <c r="AW80" s="15">
        <f t="shared" si="10"/>
        <v>0</v>
      </c>
      <c r="AX80" s="15">
        <f t="shared" si="10"/>
        <v>0</v>
      </c>
      <c r="AY80" s="15">
        <f t="shared" si="10"/>
        <v>0</v>
      </c>
      <c r="AZ80" s="15">
        <f t="shared" si="10"/>
        <v>0</v>
      </c>
      <c r="BA80" s="15">
        <f t="shared" si="10"/>
        <v>0</v>
      </c>
      <c r="BB80" s="15">
        <f t="shared" si="10"/>
        <v>0</v>
      </c>
      <c r="BC80" s="15">
        <f t="shared" si="10"/>
        <v>0</v>
      </c>
      <c r="BD80" s="15">
        <f t="shared" si="10"/>
        <v>0</v>
      </c>
      <c r="BE80" s="15">
        <f t="shared" si="10"/>
        <v>0</v>
      </c>
      <c r="BF80" s="15">
        <f t="shared" si="10"/>
        <v>0</v>
      </c>
      <c r="BG80" s="15">
        <f t="shared" si="10"/>
        <v>0</v>
      </c>
      <c r="BH80" s="15">
        <f t="shared" si="10"/>
        <v>0</v>
      </c>
      <c r="BI80" s="15">
        <f t="shared" si="10"/>
        <v>0</v>
      </c>
      <c r="BJ80" s="15">
        <f t="shared" si="10"/>
        <v>0</v>
      </c>
      <c r="BK80" s="15">
        <f t="shared" si="10"/>
        <v>0</v>
      </c>
      <c r="BL80" s="15">
        <f t="shared" si="10"/>
        <v>0</v>
      </c>
      <c r="CB80" s="22"/>
      <c r="CD80" s="119"/>
      <c r="CE80" s="22"/>
    </row>
    <row r="81" spans="6:83" x14ac:dyDescent="0.15">
      <c r="F81" s="15"/>
      <c r="I81" t="str">
        <f>I214</f>
        <v>Fat Prev</v>
      </c>
      <c r="J81" s="22"/>
      <c r="K81" s="15">
        <f>IFERROR(SUBTOTAL(9,K214:K244),"")</f>
        <v>23583.221607136744</v>
      </c>
      <c r="L81" s="15">
        <f t="shared" ref="L81:BL81" si="11">IFERROR(SUBTOTAL(9,L214:L244),"")</f>
        <v>173277.04457059983</v>
      </c>
      <c r="M81" s="15">
        <f t="shared" si="11"/>
        <v>195248.21421349404</v>
      </c>
      <c r="N81" s="15">
        <f>IFERROR(SUBTOTAL(9,N214:N244),"")</f>
        <v>209361.39811309733</v>
      </c>
      <c r="O81" s="15">
        <f t="shared" si="11"/>
        <v>571466.8434020757</v>
      </c>
      <c r="P81" s="15">
        <f t="shared" si="11"/>
        <v>172342.61327586419</v>
      </c>
      <c r="Q81" s="15">
        <f t="shared" si="11"/>
        <v>170036.99092665716</v>
      </c>
      <c r="R81" s="15">
        <f t="shared" si="11"/>
        <v>167447.40681485907</v>
      </c>
      <c r="S81" s="15">
        <f>IFERROR(SUBTOTAL(9,S214:S244),"")</f>
        <v>165170.43975458335</v>
      </c>
      <c r="T81" s="15">
        <f t="shared" si="11"/>
        <v>162698.17472542074</v>
      </c>
      <c r="U81" s="15">
        <f t="shared" si="11"/>
        <v>160235.57374963211</v>
      </c>
      <c r="V81" s="15">
        <f t="shared" si="11"/>
        <v>157782.60712207577</v>
      </c>
      <c r="W81" s="15">
        <f t="shared" si="11"/>
        <v>155339.24521979294</v>
      </c>
      <c r="X81" s="15">
        <f t="shared" si="11"/>
        <v>152905.45850179307</v>
      </c>
      <c r="Y81" s="15">
        <f t="shared" si="11"/>
        <v>150481.21750884037</v>
      </c>
      <c r="Z81" s="15">
        <f t="shared" si="11"/>
        <v>147979.82687854322</v>
      </c>
      <c r="AA81" s="15">
        <f t="shared" si="11"/>
        <v>145460.50703338912</v>
      </c>
      <c r="AB81" s="15">
        <f t="shared" si="11"/>
        <v>142865.77302336929</v>
      </c>
      <c r="AC81" s="15">
        <f t="shared" si="11"/>
        <v>140485.70465779153</v>
      </c>
      <c r="AD81" s="15">
        <f t="shared" si="11"/>
        <v>148323.50142879007</v>
      </c>
      <c r="AE81" s="15">
        <f t="shared" si="11"/>
        <v>155542.74599043606</v>
      </c>
      <c r="AF81" s="15">
        <f t="shared" si="11"/>
        <v>181998.37599368059</v>
      </c>
      <c r="AG81" s="15">
        <f t="shared" si="11"/>
        <v>203654.1847281665</v>
      </c>
      <c r="AH81" s="15">
        <f t="shared" si="11"/>
        <v>214599.88889763519</v>
      </c>
      <c r="AI81" s="15">
        <f t="shared" si="11"/>
        <v>218046.11790553713</v>
      </c>
      <c r="AJ81" s="15">
        <f t="shared" si="11"/>
        <v>214912.42657026256</v>
      </c>
      <c r="AK81" s="15">
        <f t="shared" si="11"/>
        <v>214364.5762358674</v>
      </c>
      <c r="AL81" s="15">
        <f t="shared" si="11"/>
        <v>218686.75980687456</v>
      </c>
      <c r="AM81" s="15">
        <f t="shared" si="11"/>
        <v>214973.71660877854</v>
      </c>
      <c r="AN81" s="15">
        <f t="shared" si="11"/>
        <v>211203.67624768126</v>
      </c>
      <c r="AO81" s="15">
        <f t="shared" si="11"/>
        <v>207055.74746591356</v>
      </c>
      <c r="AP81" s="15">
        <f t="shared" si="11"/>
        <v>184906.36115691328</v>
      </c>
      <c r="AQ81" s="15">
        <f t="shared" si="11"/>
        <v>547102.8827069999</v>
      </c>
      <c r="AR81" s="15">
        <f t="shared" si="11"/>
        <v>146805.23977993257</v>
      </c>
      <c r="AS81" s="15">
        <f t="shared" si="11"/>
        <v>144008.52956584786</v>
      </c>
      <c r="AT81" s="15">
        <f t="shared" si="11"/>
        <v>141543.20865929994</v>
      </c>
      <c r="AU81" s="15">
        <f t="shared" si="11"/>
        <v>138663.20797871059</v>
      </c>
      <c r="AV81" s="15">
        <f t="shared" si="11"/>
        <v>136223.92914487261</v>
      </c>
      <c r="AW81" s="15">
        <f t="shared" si="11"/>
        <v>133794.29281481923</v>
      </c>
      <c r="AX81" s="15">
        <f t="shared" si="11"/>
        <v>131152.1294031869</v>
      </c>
      <c r="AY81" s="15">
        <f t="shared" si="11"/>
        <v>117805.98339621309</v>
      </c>
      <c r="AZ81" s="15">
        <f t="shared" si="11"/>
        <v>494959.59889134305</v>
      </c>
      <c r="BA81" s="15">
        <f t="shared" si="11"/>
        <v>74324.988953770269</v>
      </c>
      <c r="BB81" s="15">
        <f t="shared" si="11"/>
        <v>73078.03320279764</v>
      </c>
      <c r="BC81" s="15">
        <f t="shared" si="11"/>
        <v>71835.991482283513</v>
      </c>
      <c r="BD81" s="15">
        <f t="shared" si="11"/>
        <v>73663.53621097526</v>
      </c>
      <c r="BE81" s="15">
        <f t="shared" si="11"/>
        <v>80700.369480216788</v>
      </c>
      <c r="BF81" s="15">
        <f t="shared" si="11"/>
        <v>95558.201354760618</v>
      </c>
      <c r="BG81" s="15">
        <f t="shared" si="11"/>
        <v>118940.18259484797</v>
      </c>
      <c r="BH81" s="15">
        <f t="shared" si="11"/>
        <v>140896.30930711061</v>
      </c>
      <c r="BI81" s="15">
        <f t="shared" si="11"/>
        <v>153664.29308806654</v>
      </c>
      <c r="BJ81" s="15">
        <f t="shared" si="11"/>
        <v>161526.64661227103</v>
      </c>
      <c r="BK81" s="15">
        <f t="shared" si="11"/>
        <v>169174.10658977195</v>
      </c>
      <c r="BL81" s="15">
        <f t="shared" si="11"/>
        <v>0</v>
      </c>
      <c r="CD81" s="119"/>
      <c r="CE81" s="22"/>
    </row>
    <row r="82" spans="6:83" x14ac:dyDescent="0.15">
      <c r="F82" s="15"/>
      <c r="I82" t="str">
        <f>I245</f>
        <v>Fat  Real</v>
      </c>
      <c r="J82" s="22"/>
      <c r="K82" s="15">
        <f>IFERROR((SUBTOTAL(9,K245:K275))*K83,"")</f>
        <v>63156.654000000002</v>
      </c>
      <c r="L82" s="15">
        <f t="shared" ref="L82:BL82" si="12">IFERROR((SUBTOTAL(9,L245:L275))*L83,"")</f>
        <v>160168.03999999998</v>
      </c>
      <c r="M82" s="15">
        <f t="shared" si="12"/>
        <v>142471.639</v>
      </c>
      <c r="N82" s="15">
        <f t="shared" si="12"/>
        <v>159957.43799999999</v>
      </c>
      <c r="O82" s="15">
        <f t="shared" si="12"/>
        <v>149453.74</v>
      </c>
      <c r="P82" s="15">
        <f t="shared" si="12"/>
        <v>152474.62</v>
      </c>
      <c r="Q82" s="15">
        <f t="shared" si="12"/>
        <v>147754.18799999999</v>
      </c>
      <c r="R82" s="15">
        <f t="shared" si="12"/>
        <v>152473.39199999999</v>
      </c>
      <c r="S82" s="15">
        <f t="shared" si="12"/>
        <v>472671.59950000001</v>
      </c>
      <c r="T82" s="15">
        <f t="shared" si="12"/>
        <v>133135.769</v>
      </c>
      <c r="U82" s="15">
        <f t="shared" si="12"/>
        <v>137403.99</v>
      </c>
      <c r="V82" s="15">
        <f t="shared" si="12"/>
        <v>137395.394</v>
      </c>
      <c r="W82" s="15">
        <f t="shared" si="12"/>
        <v>137680.28999999998</v>
      </c>
      <c r="X82" s="15">
        <f>IFERROR((SUBTOTAL(9,X245:X275))*X83,"")</f>
        <v>130783.84199999999</v>
      </c>
      <c r="Y82" s="15">
        <f t="shared" si="12"/>
        <v>129100.254</v>
      </c>
      <c r="Z82" s="15">
        <f t="shared" si="12"/>
        <v>126781.17600000001</v>
      </c>
      <c r="AA82" s="15">
        <f t="shared" si="12"/>
        <v>124220.6425</v>
      </c>
      <c r="AB82" s="15">
        <f t="shared" si="12"/>
        <v>119538.43199999999</v>
      </c>
      <c r="AC82" s="15">
        <f t="shared" si="12"/>
        <v>126994.848</v>
      </c>
      <c r="AD82" s="15">
        <f t="shared" si="12"/>
        <v>152931.43600000002</v>
      </c>
      <c r="AE82" s="15">
        <f t="shared" si="12"/>
        <v>167691.68899999998</v>
      </c>
      <c r="AF82" s="15">
        <f t="shared" si="12"/>
        <v>417630.86800000002</v>
      </c>
      <c r="AG82" s="15">
        <f t="shared" si="12"/>
        <v>167459.90400000001</v>
      </c>
      <c r="AH82" s="15">
        <f t="shared" si="12"/>
        <v>158986.704</v>
      </c>
      <c r="AI82" s="15">
        <f t="shared" si="12"/>
        <v>155909.33600000001</v>
      </c>
      <c r="AJ82" s="15">
        <f t="shared" si="12"/>
        <v>149027.01</v>
      </c>
      <c r="AK82" s="15">
        <f t="shared" si="12"/>
        <v>148706.34849999999</v>
      </c>
      <c r="AL82" s="15">
        <f t="shared" si="12"/>
        <v>147304.74</v>
      </c>
      <c r="AM82" s="15">
        <f t="shared" si="12"/>
        <v>0</v>
      </c>
      <c r="AN82" s="15">
        <f t="shared" si="12"/>
        <v>0</v>
      </c>
      <c r="AO82" s="15">
        <f t="shared" si="12"/>
        <v>0</v>
      </c>
      <c r="AP82" s="15">
        <f t="shared" si="12"/>
        <v>0</v>
      </c>
      <c r="AQ82" s="15">
        <f t="shared" si="12"/>
        <v>0</v>
      </c>
      <c r="AR82" s="15">
        <f t="shared" si="12"/>
        <v>0</v>
      </c>
      <c r="AS82" s="15">
        <f t="shared" si="12"/>
        <v>0</v>
      </c>
      <c r="AT82" s="15">
        <f t="shared" si="12"/>
        <v>0</v>
      </c>
      <c r="AU82" s="15">
        <f t="shared" si="12"/>
        <v>0</v>
      </c>
      <c r="AV82" s="15">
        <f t="shared" si="12"/>
        <v>0</v>
      </c>
      <c r="AW82" s="15">
        <f t="shared" si="12"/>
        <v>0</v>
      </c>
      <c r="AX82" s="15">
        <f t="shared" si="12"/>
        <v>0</v>
      </c>
      <c r="AY82" s="15">
        <f t="shared" si="12"/>
        <v>0</v>
      </c>
      <c r="AZ82" s="15">
        <f t="shared" si="12"/>
        <v>0</v>
      </c>
      <c r="BA82" s="15">
        <f t="shared" si="12"/>
        <v>0</v>
      </c>
      <c r="BB82" s="15">
        <f t="shared" si="12"/>
        <v>0</v>
      </c>
      <c r="BC82" s="15">
        <f t="shared" si="12"/>
        <v>0</v>
      </c>
      <c r="BD82" s="15">
        <f t="shared" si="12"/>
        <v>0</v>
      </c>
      <c r="BE82" s="15">
        <f t="shared" si="12"/>
        <v>0</v>
      </c>
      <c r="BF82" s="15">
        <f t="shared" si="12"/>
        <v>0</v>
      </c>
      <c r="BG82" s="15">
        <f t="shared" si="12"/>
        <v>0</v>
      </c>
      <c r="BH82" s="15">
        <f t="shared" si="12"/>
        <v>0</v>
      </c>
      <c r="BI82" s="15">
        <f t="shared" si="12"/>
        <v>0</v>
      </c>
      <c r="BJ82" s="15">
        <f t="shared" si="12"/>
        <v>0</v>
      </c>
      <c r="BK82" s="15">
        <f t="shared" si="12"/>
        <v>0</v>
      </c>
      <c r="BL82" s="15">
        <f t="shared" si="12"/>
        <v>0</v>
      </c>
    </row>
    <row r="83" spans="6:83" x14ac:dyDescent="0.15">
      <c r="G83" s="129"/>
      <c r="J83" s="22"/>
      <c r="K83">
        <f t="shared" ref="K83:AP83" si="13">IF($B$3&gt;=K76,1,0)</f>
        <v>1</v>
      </c>
      <c r="L83">
        <f t="shared" si="13"/>
        <v>1</v>
      </c>
      <c r="M83">
        <f t="shared" si="13"/>
        <v>1</v>
      </c>
      <c r="N83">
        <f t="shared" si="13"/>
        <v>1</v>
      </c>
      <c r="O83">
        <f t="shared" si="13"/>
        <v>1</v>
      </c>
      <c r="P83">
        <f t="shared" si="13"/>
        <v>1</v>
      </c>
      <c r="Q83">
        <f t="shared" si="13"/>
        <v>1</v>
      </c>
      <c r="R83">
        <f t="shared" si="13"/>
        <v>1</v>
      </c>
      <c r="S83">
        <f t="shared" si="13"/>
        <v>1</v>
      </c>
      <c r="T83">
        <f t="shared" si="13"/>
        <v>1</v>
      </c>
      <c r="U83">
        <f t="shared" si="13"/>
        <v>1</v>
      </c>
      <c r="V83">
        <f t="shared" si="13"/>
        <v>1</v>
      </c>
      <c r="W83">
        <f t="shared" si="13"/>
        <v>1</v>
      </c>
      <c r="X83">
        <f t="shared" si="13"/>
        <v>1</v>
      </c>
      <c r="Y83">
        <f t="shared" si="13"/>
        <v>1</v>
      </c>
      <c r="Z83">
        <f t="shared" si="13"/>
        <v>1</v>
      </c>
      <c r="AA83">
        <f t="shared" si="13"/>
        <v>1</v>
      </c>
      <c r="AB83">
        <f t="shared" si="13"/>
        <v>1</v>
      </c>
      <c r="AC83">
        <f t="shared" si="13"/>
        <v>1</v>
      </c>
      <c r="AD83">
        <f t="shared" si="13"/>
        <v>1</v>
      </c>
      <c r="AE83">
        <f t="shared" si="13"/>
        <v>1</v>
      </c>
      <c r="AF83">
        <f t="shared" si="13"/>
        <v>1</v>
      </c>
      <c r="AG83">
        <f t="shared" si="13"/>
        <v>1</v>
      </c>
      <c r="AH83">
        <f t="shared" si="13"/>
        <v>1</v>
      </c>
      <c r="AI83">
        <f t="shared" si="13"/>
        <v>1</v>
      </c>
      <c r="AJ83">
        <f t="shared" si="13"/>
        <v>1</v>
      </c>
      <c r="AK83">
        <f t="shared" si="13"/>
        <v>1</v>
      </c>
      <c r="AL83">
        <f t="shared" si="13"/>
        <v>1</v>
      </c>
      <c r="AM83">
        <f t="shared" si="13"/>
        <v>0</v>
      </c>
      <c r="AN83">
        <f t="shared" si="13"/>
        <v>0</v>
      </c>
      <c r="AO83">
        <f t="shared" si="13"/>
        <v>0</v>
      </c>
      <c r="AP83">
        <f t="shared" si="13"/>
        <v>0</v>
      </c>
      <c r="AQ83">
        <f t="shared" ref="AQ83:BL83" si="14">IF($B$3&gt;=AQ76,1,0)</f>
        <v>0</v>
      </c>
      <c r="AR83">
        <f t="shared" si="14"/>
        <v>0</v>
      </c>
      <c r="AS83">
        <f t="shared" si="14"/>
        <v>0</v>
      </c>
      <c r="AT83">
        <f t="shared" si="14"/>
        <v>0</v>
      </c>
      <c r="AU83">
        <f t="shared" si="14"/>
        <v>0</v>
      </c>
      <c r="AV83">
        <f t="shared" si="14"/>
        <v>0</v>
      </c>
      <c r="AW83">
        <f t="shared" si="14"/>
        <v>0</v>
      </c>
      <c r="AX83">
        <f t="shared" si="14"/>
        <v>0</v>
      </c>
      <c r="AY83">
        <f t="shared" si="14"/>
        <v>0</v>
      </c>
      <c r="AZ83">
        <f t="shared" si="14"/>
        <v>0</v>
      </c>
      <c r="BA83">
        <f t="shared" si="14"/>
        <v>0</v>
      </c>
      <c r="BB83">
        <f t="shared" si="14"/>
        <v>0</v>
      </c>
      <c r="BC83">
        <f t="shared" si="14"/>
        <v>0</v>
      </c>
      <c r="BD83">
        <f t="shared" si="14"/>
        <v>0</v>
      </c>
      <c r="BE83">
        <f t="shared" si="14"/>
        <v>0</v>
      </c>
      <c r="BF83">
        <f t="shared" si="14"/>
        <v>0</v>
      </c>
      <c r="BG83">
        <f t="shared" si="14"/>
        <v>0</v>
      </c>
      <c r="BH83">
        <f t="shared" si="14"/>
        <v>0</v>
      </c>
      <c r="BI83">
        <f t="shared" si="14"/>
        <v>0</v>
      </c>
      <c r="BJ83">
        <f t="shared" si="14"/>
        <v>0</v>
      </c>
      <c r="BK83">
        <f t="shared" si="14"/>
        <v>0</v>
      </c>
      <c r="BL83">
        <f t="shared" si="14"/>
        <v>0</v>
      </c>
    </row>
    <row r="84" spans="6:83" x14ac:dyDescent="0.15">
      <c r="G84" s="130"/>
      <c r="I84" t="s">
        <v>119</v>
      </c>
      <c r="J84" s="15"/>
      <c r="K84" s="22">
        <f>J84+(K81)</f>
        <v>23583.221607136744</v>
      </c>
      <c r="L84" s="22">
        <f t="shared" ref="L84:BL84" si="15">K84+(L81)</f>
        <v>196860.26617773657</v>
      </c>
      <c r="M84" s="22">
        <f t="shared" si="15"/>
        <v>392108.48039123061</v>
      </c>
      <c r="N84" s="22">
        <f t="shared" si="15"/>
        <v>601469.87850432796</v>
      </c>
      <c r="O84" s="22">
        <f t="shared" si="15"/>
        <v>1172936.7219064035</v>
      </c>
      <c r="P84" s="22">
        <f t="shared" si="15"/>
        <v>1345279.3351822677</v>
      </c>
      <c r="Q84" s="22">
        <f t="shared" si="15"/>
        <v>1515316.3261089248</v>
      </c>
      <c r="R84" s="22">
        <f t="shared" si="15"/>
        <v>1682763.7329237838</v>
      </c>
      <c r="S84" s="22">
        <f t="shared" si="15"/>
        <v>1847934.1726783672</v>
      </c>
      <c r="T84" s="22">
        <f t="shared" si="15"/>
        <v>2010632.347403788</v>
      </c>
      <c r="U84" s="22">
        <f t="shared" si="15"/>
        <v>2170867.9211534201</v>
      </c>
      <c r="V84" s="22">
        <f t="shared" si="15"/>
        <v>2328650.5282754959</v>
      </c>
      <c r="W84" s="22">
        <f t="shared" si="15"/>
        <v>2483989.7734952886</v>
      </c>
      <c r="X84" s="22">
        <f t="shared" si="15"/>
        <v>2636895.2319970815</v>
      </c>
      <c r="Y84" s="22">
        <f t="shared" si="15"/>
        <v>2787376.4495059219</v>
      </c>
      <c r="Z84" s="22">
        <f t="shared" si="15"/>
        <v>2935356.2763844649</v>
      </c>
      <c r="AA84" s="22">
        <f t="shared" si="15"/>
        <v>3080816.783417854</v>
      </c>
      <c r="AB84" s="22">
        <f t="shared" si="15"/>
        <v>3223682.5564412232</v>
      </c>
      <c r="AC84" s="22">
        <f t="shared" si="15"/>
        <v>3364168.2610990149</v>
      </c>
      <c r="AD84" s="22">
        <f t="shared" si="15"/>
        <v>3512491.7625278048</v>
      </c>
      <c r="AE84" s="22">
        <f t="shared" si="15"/>
        <v>3668034.5085182409</v>
      </c>
      <c r="AF84" s="22">
        <f t="shared" si="15"/>
        <v>3850032.8845119216</v>
      </c>
      <c r="AG84" s="22">
        <f t="shared" si="15"/>
        <v>4053687.0692400881</v>
      </c>
      <c r="AH84" s="22">
        <f t="shared" si="15"/>
        <v>4268286.9581377236</v>
      </c>
      <c r="AI84" s="22">
        <f t="shared" si="15"/>
        <v>4486333.0760432612</v>
      </c>
      <c r="AJ84" s="22">
        <f t="shared" si="15"/>
        <v>4701245.502613524</v>
      </c>
      <c r="AK84" s="22">
        <f t="shared" si="15"/>
        <v>4915610.0788493911</v>
      </c>
      <c r="AL84" s="22">
        <f t="shared" si="15"/>
        <v>5134296.8386562653</v>
      </c>
      <c r="AM84" s="22">
        <f t="shared" si="15"/>
        <v>5349270.5552650439</v>
      </c>
      <c r="AN84" s="22">
        <f t="shared" si="15"/>
        <v>5560474.2315127254</v>
      </c>
      <c r="AO84" s="22">
        <f t="shared" si="15"/>
        <v>5767529.9789786385</v>
      </c>
      <c r="AP84" s="22">
        <f t="shared" si="15"/>
        <v>5952436.340135552</v>
      </c>
      <c r="AQ84" s="22">
        <f t="shared" si="15"/>
        <v>6499539.2228425518</v>
      </c>
      <c r="AR84" s="22">
        <f t="shared" si="15"/>
        <v>6646344.4626224842</v>
      </c>
      <c r="AS84" s="22">
        <f t="shared" si="15"/>
        <v>6790352.9921883317</v>
      </c>
      <c r="AT84" s="22">
        <f t="shared" si="15"/>
        <v>6931896.2008476313</v>
      </c>
      <c r="AU84" s="22">
        <f t="shared" si="15"/>
        <v>7070559.4088263419</v>
      </c>
      <c r="AV84" s="22">
        <f t="shared" si="15"/>
        <v>7206783.3379712142</v>
      </c>
      <c r="AW84" s="22">
        <f t="shared" si="15"/>
        <v>7340577.6307860333</v>
      </c>
      <c r="AX84" s="22">
        <f t="shared" si="15"/>
        <v>7471729.7601892203</v>
      </c>
      <c r="AY84" s="22">
        <f t="shared" si="15"/>
        <v>7589535.7435854338</v>
      </c>
      <c r="AZ84" s="22">
        <f t="shared" si="15"/>
        <v>8084495.3424767768</v>
      </c>
      <c r="BA84" s="22">
        <f t="shared" si="15"/>
        <v>8158820.3314305469</v>
      </c>
      <c r="BB84" s="22">
        <f t="shared" si="15"/>
        <v>8231898.3646333441</v>
      </c>
      <c r="BC84" s="22">
        <f t="shared" si="15"/>
        <v>8303734.356115628</v>
      </c>
      <c r="BD84" s="22">
        <f t="shared" si="15"/>
        <v>8377397.8923266036</v>
      </c>
      <c r="BE84" s="22">
        <f t="shared" si="15"/>
        <v>8458098.2618068196</v>
      </c>
      <c r="BF84" s="22">
        <f t="shared" si="15"/>
        <v>8553656.4631615803</v>
      </c>
      <c r="BG84" s="22">
        <f t="shared" si="15"/>
        <v>8672596.6457564291</v>
      </c>
      <c r="BH84" s="22">
        <f t="shared" si="15"/>
        <v>8813492.9550635405</v>
      </c>
      <c r="BI84" s="22">
        <f t="shared" si="15"/>
        <v>8967157.2481516078</v>
      </c>
      <c r="BJ84" s="22">
        <f t="shared" si="15"/>
        <v>9128683.8947638795</v>
      </c>
      <c r="BK84" s="22">
        <f t="shared" si="15"/>
        <v>9297858.0013536513</v>
      </c>
      <c r="BL84" s="22">
        <f t="shared" si="15"/>
        <v>9297858.0013536513</v>
      </c>
      <c r="CC84" s="119"/>
    </row>
    <row r="85" spans="6:83" x14ac:dyDescent="0.15">
      <c r="G85" s="15"/>
      <c r="I85" t="s">
        <v>128</v>
      </c>
      <c r="J85" s="119"/>
      <c r="K85" s="22">
        <f>IF(K83=0,"",(J85+(K82*K83)))</f>
        <v>63156.654000000002</v>
      </c>
      <c r="L85" s="22">
        <f t="shared" ref="L85:BL85" si="16">IF(L83=0,"",(K85+(L82*L83)))</f>
        <v>223324.69399999999</v>
      </c>
      <c r="M85" s="22">
        <f t="shared" si="16"/>
        <v>365796.33299999998</v>
      </c>
      <c r="N85" s="22">
        <f t="shared" si="16"/>
        <v>525753.77099999995</v>
      </c>
      <c r="O85" s="22">
        <f t="shared" si="16"/>
        <v>675207.51099999994</v>
      </c>
      <c r="P85" s="22">
        <f t="shared" si="16"/>
        <v>827682.13099999994</v>
      </c>
      <c r="Q85" s="22">
        <f t="shared" si="16"/>
        <v>975436.3189999999</v>
      </c>
      <c r="R85" s="22">
        <f t="shared" si="16"/>
        <v>1127909.7109999999</v>
      </c>
      <c r="S85" s="22">
        <f t="shared" si="16"/>
        <v>1600581.3104999999</v>
      </c>
      <c r="T85" s="22">
        <f t="shared" si="16"/>
        <v>1733717.0795</v>
      </c>
      <c r="U85" s="22">
        <f t="shared" si="16"/>
        <v>1871121.0695</v>
      </c>
      <c r="V85" s="22">
        <f t="shared" si="16"/>
        <v>2008516.4635000001</v>
      </c>
      <c r="W85" s="22">
        <f t="shared" si="16"/>
        <v>2146196.7535000001</v>
      </c>
      <c r="X85" s="22">
        <f t="shared" si="16"/>
        <v>2276980.5955000003</v>
      </c>
      <c r="Y85" s="22">
        <f t="shared" si="16"/>
        <v>2406080.8495000005</v>
      </c>
      <c r="Z85" s="22">
        <f t="shared" si="16"/>
        <v>2532862.0255000005</v>
      </c>
      <c r="AA85" s="22">
        <f t="shared" si="16"/>
        <v>2657082.6680000005</v>
      </c>
      <c r="AB85" s="22">
        <f t="shared" si="16"/>
        <v>2776621.1000000006</v>
      </c>
      <c r="AC85" s="22">
        <f t="shared" si="16"/>
        <v>2903615.9480000008</v>
      </c>
      <c r="AD85" s="22">
        <f t="shared" si="16"/>
        <v>3056547.384000001</v>
      </c>
      <c r="AE85" s="22">
        <f t="shared" si="16"/>
        <v>3224239.0730000008</v>
      </c>
      <c r="AF85" s="22">
        <f t="shared" si="16"/>
        <v>3641869.9410000006</v>
      </c>
      <c r="AG85" s="22">
        <f t="shared" si="16"/>
        <v>3809329.8450000007</v>
      </c>
      <c r="AH85" s="22">
        <f t="shared" si="16"/>
        <v>3968316.5490000006</v>
      </c>
      <c r="AI85" s="22">
        <f t="shared" si="16"/>
        <v>4124225.8850000007</v>
      </c>
      <c r="AJ85" s="22">
        <f t="shared" si="16"/>
        <v>4273252.8950000005</v>
      </c>
      <c r="AK85" s="22">
        <f t="shared" si="16"/>
        <v>4421959.2435000008</v>
      </c>
      <c r="AL85" s="22">
        <f t="shared" si="16"/>
        <v>4569263.983500001</v>
      </c>
      <c r="AM85" s="22" t="str">
        <f t="shared" si="16"/>
        <v/>
      </c>
      <c r="AN85" s="22" t="str">
        <f t="shared" si="16"/>
        <v/>
      </c>
      <c r="AO85" s="22" t="str">
        <f t="shared" si="16"/>
        <v/>
      </c>
      <c r="AP85" s="22" t="str">
        <f t="shared" si="16"/>
        <v/>
      </c>
      <c r="AQ85" s="22" t="str">
        <f t="shared" si="16"/>
        <v/>
      </c>
      <c r="AR85" s="22" t="str">
        <f t="shared" si="16"/>
        <v/>
      </c>
      <c r="AS85" s="22" t="str">
        <f t="shared" si="16"/>
        <v/>
      </c>
      <c r="AT85" s="22" t="str">
        <f t="shared" si="16"/>
        <v/>
      </c>
      <c r="AU85" s="22" t="str">
        <f t="shared" si="16"/>
        <v/>
      </c>
      <c r="AV85" s="22" t="str">
        <f t="shared" si="16"/>
        <v/>
      </c>
      <c r="AW85" s="22" t="str">
        <f t="shared" si="16"/>
        <v/>
      </c>
      <c r="AX85" s="22" t="str">
        <f t="shared" si="16"/>
        <v/>
      </c>
      <c r="AY85" s="22" t="str">
        <f t="shared" si="16"/>
        <v/>
      </c>
      <c r="AZ85" s="22" t="str">
        <f t="shared" si="16"/>
        <v/>
      </c>
      <c r="BA85" s="22" t="str">
        <f t="shared" si="16"/>
        <v/>
      </c>
      <c r="BB85" s="22" t="str">
        <f t="shared" si="16"/>
        <v/>
      </c>
      <c r="BC85" s="22" t="str">
        <f t="shared" si="16"/>
        <v/>
      </c>
      <c r="BD85" s="22" t="str">
        <f t="shared" si="16"/>
        <v/>
      </c>
      <c r="BE85" s="22" t="str">
        <f t="shared" si="16"/>
        <v/>
      </c>
      <c r="BF85" s="22" t="str">
        <f t="shared" si="16"/>
        <v/>
      </c>
      <c r="BG85" s="22" t="str">
        <f t="shared" si="16"/>
        <v/>
      </c>
      <c r="BH85" s="22" t="str">
        <f t="shared" si="16"/>
        <v/>
      </c>
      <c r="BI85" s="22" t="str">
        <f t="shared" si="16"/>
        <v/>
      </c>
      <c r="BJ85" s="22" t="str">
        <f t="shared" si="16"/>
        <v/>
      </c>
      <c r="BK85" s="22" t="str">
        <f t="shared" si="16"/>
        <v/>
      </c>
      <c r="BL85" s="22" t="str">
        <f t="shared" si="16"/>
        <v/>
      </c>
      <c r="CC85" s="119"/>
    </row>
    <row r="86" spans="6:83" x14ac:dyDescent="0.15">
      <c r="CC86" s="119"/>
    </row>
    <row r="87" spans="6:83" x14ac:dyDescent="0.15">
      <c r="CC87" s="119"/>
    </row>
    <row r="89" spans="6:83" s="34" customFormat="1" x14ac:dyDescent="0.15">
      <c r="I89" s="34" t="s">
        <v>51</v>
      </c>
      <c r="J89" s="34" t="s">
        <v>50</v>
      </c>
      <c r="K89" s="34" t="s">
        <v>55</v>
      </c>
      <c r="L89" s="34" t="s">
        <v>56</v>
      </c>
      <c r="M89" s="34" t="s">
        <v>57</v>
      </c>
      <c r="N89" s="34" t="s">
        <v>58</v>
      </c>
      <c r="O89" s="34" t="s">
        <v>59</v>
      </c>
      <c r="P89" s="34" t="s">
        <v>60</v>
      </c>
      <c r="Q89" s="34" t="s">
        <v>61</v>
      </c>
      <c r="R89" s="34" t="s">
        <v>62</v>
      </c>
      <c r="S89" s="34" t="s">
        <v>63</v>
      </c>
      <c r="T89" s="34" t="s">
        <v>64</v>
      </c>
      <c r="U89" s="34" t="s">
        <v>65</v>
      </c>
      <c r="V89" s="34" t="s">
        <v>66</v>
      </c>
      <c r="W89" s="34" t="s">
        <v>67</v>
      </c>
      <c r="X89" s="34" t="s">
        <v>68</v>
      </c>
      <c r="Y89" s="34" t="s">
        <v>69</v>
      </c>
      <c r="Z89" s="34" t="s">
        <v>70</v>
      </c>
      <c r="AA89" s="34" t="s">
        <v>71</v>
      </c>
      <c r="AB89" s="34" t="s">
        <v>72</v>
      </c>
      <c r="AC89" s="34" t="s">
        <v>73</v>
      </c>
      <c r="AD89" s="34" t="s">
        <v>74</v>
      </c>
      <c r="AE89" s="34" t="s">
        <v>75</v>
      </c>
      <c r="AF89" s="34" t="s">
        <v>76</v>
      </c>
      <c r="AG89" s="34" t="s">
        <v>77</v>
      </c>
      <c r="AH89" s="34" t="s">
        <v>78</v>
      </c>
      <c r="AI89" s="34" t="s">
        <v>79</v>
      </c>
      <c r="AJ89" s="34" t="s">
        <v>80</v>
      </c>
      <c r="AK89" s="34" t="s">
        <v>81</v>
      </c>
      <c r="AL89" s="34" t="s">
        <v>82</v>
      </c>
      <c r="AM89" s="34" t="s">
        <v>83</v>
      </c>
      <c r="AN89" s="34" t="s">
        <v>84</v>
      </c>
      <c r="AO89" s="34" t="s">
        <v>85</v>
      </c>
      <c r="AP89" s="34" t="s">
        <v>86</v>
      </c>
      <c r="AQ89" s="34" t="s">
        <v>87</v>
      </c>
      <c r="AR89" s="34" t="s">
        <v>88</v>
      </c>
      <c r="AS89" s="34" t="s">
        <v>89</v>
      </c>
      <c r="AT89" s="34" t="s">
        <v>90</v>
      </c>
      <c r="AU89" s="34" t="s">
        <v>91</v>
      </c>
      <c r="AV89" s="34" t="s">
        <v>92</v>
      </c>
      <c r="AW89" s="34" t="s">
        <v>93</v>
      </c>
      <c r="AX89" s="34" t="s">
        <v>94</v>
      </c>
      <c r="AY89" s="34" t="s">
        <v>95</v>
      </c>
      <c r="AZ89" s="34" t="s">
        <v>96</v>
      </c>
      <c r="BA89" s="34" t="s">
        <v>97</v>
      </c>
      <c r="BB89" s="34" t="s">
        <v>98</v>
      </c>
      <c r="BC89" s="34" t="s">
        <v>99</v>
      </c>
      <c r="BD89" s="34" t="s">
        <v>100</v>
      </c>
      <c r="BE89" s="34" t="s">
        <v>101</v>
      </c>
      <c r="BF89" s="34" t="s">
        <v>102</v>
      </c>
      <c r="BG89" s="34" t="s">
        <v>103</v>
      </c>
      <c r="BH89" s="34" t="s">
        <v>104</v>
      </c>
      <c r="BI89" s="34" t="s">
        <v>105</v>
      </c>
      <c r="BJ89" s="34" t="s">
        <v>106</v>
      </c>
      <c r="BK89" s="34" t="s">
        <v>107</v>
      </c>
      <c r="BL89" s="34" t="s">
        <v>108</v>
      </c>
      <c r="BN89" s="84">
        <f>Dados!BF1</f>
        <v>43466</v>
      </c>
      <c r="BO89" s="84">
        <f>Dados!BG1</f>
        <v>43497</v>
      </c>
      <c r="BP89" s="84">
        <f>Dados!BH1</f>
        <v>43525</v>
      </c>
      <c r="BQ89" s="84">
        <f>Dados!BI1</f>
        <v>43556</v>
      </c>
      <c r="BR89" s="84">
        <f>Dados!BJ1</f>
        <v>43586</v>
      </c>
      <c r="BS89" s="84">
        <f>Dados!BK1</f>
        <v>43617</v>
      </c>
      <c r="BT89" s="84">
        <f>Dados!BL1</f>
        <v>43647</v>
      </c>
      <c r="BU89" s="84">
        <f>Dados!BM1</f>
        <v>43678</v>
      </c>
      <c r="BV89" s="84">
        <f>Dados!BN1</f>
        <v>43709</v>
      </c>
      <c r="BW89" s="84">
        <f>Dados!BO1</f>
        <v>43739</v>
      </c>
      <c r="BX89" s="84">
        <f>Dados!BP1</f>
        <v>43770</v>
      </c>
      <c r="BY89" s="84">
        <f>Dados!BQ1</f>
        <v>43800</v>
      </c>
    </row>
    <row r="90" spans="6:83" x14ac:dyDescent="0.15">
      <c r="I90" t="str">
        <f>Dados!A2</f>
        <v>Ovos Tot Prev</v>
      </c>
      <c r="J90" t="str">
        <f>Dados!B2</f>
        <v>SJ F1 A 221 R</v>
      </c>
      <c r="K90" s="15">
        <f>Dados!C2</f>
        <v>40099.213087049982</v>
      </c>
      <c r="L90" s="15">
        <f>Dados!D2</f>
        <v>277854.7825806911</v>
      </c>
      <c r="M90" s="15">
        <f>Dados!E2</f>
        <v>273773.60450881766</v>
      </c>
      <c r="N90" s="15">
        <f>Dados!F2</f>
        <v>269708.35676047934</v>
      </c>
      <c r="O90" s="15">
        <f>Dados!G2</f>
        <v>265658.99039536429</v>
      </c>
      <c r="P90" s="15">
        <f>Dados!H2</f>
        <v>261625.45660852228</v>
      </c>
      <c r="Q90" s="15">
        <f>Dados!I2</f>
        <v>257607.70673001173</v>
      </c>
      <c r="R90" s="15">
        <f>Dados!J2</f>
        <v>253605.69222454823</v>
      </c>
      <c r="S90" s="15">
        <f>Dados!K2</f>
        <v>249619.36469115299</v>
      </c>
      <c r="T90" s="15">
        <f>Dados!L2</f>
        <v>245648.67586280304</v>
      </c>
      <c r="U90" s="15">
        <f>Dados!M2</f>
        <v>241693.57760608161</v>
      </c>
      <c r="V90" s="15">
        <f>Dados!N2</f>
        <v>237754.02192083004</v>
      </c>
      <c r="W90" s="15">
        <f>Dados!O2</f>
        <v>233829.9609397999</v>
      </c>
      <c r="X90" s="15">
        <f>Dados!P2</f>
        <v>229921.34692830654</v>
      </c>
      <c r="Y90" s="15">
        <f>Dados!Q2</f>
        <v>226028.13228388323</v>
      </c>
      <c r="Z90" s="15">
        <f>Dados!R2</f>
        <v>222150.26953593612</v>
      </c>
      <c r="AA90" s="15">
        <f>Dados!S2</f>
        <v>218287.71134540031</v>
      </c>
      <c r="AB90" s="15">
        <f>Dados!T2</f>
        <v>214440.41050439651</v>
      </c>
      <c r="AC90" s="15">
        <f>Dados!U2</f>
        <v>210608.31993588887</v>
      </c>
      <c r="AD90" s="15">
        <f>Dados!V2</f>
        <v>206791.39269334314</v>
      </c>
      <c r="AE90" s="15">
        <f>Dados!W2</f>
        <v>202989.58196038663</v>
      </c>
      <c r="AF90" s="15">
        <f>Dados!X2</f>
        <v>199202.84105046786</v>
      </c>
      <c r="AG90" s="15">
        <f>Dados!Y2</f>
        <v>195431.12340651779</v>
      </c>
      <c r="AH90" s="15">
        <f>Dados!Z2</f>
        <v>191674.38260061201</v>
      </c>
      <c r="AI90" s="15">
        <f>Dados!AA2</f>
        <v>187932.57233363317</v>
      </c>
      <c r="AJ90" s="15">
        <f>Dados!AB2</f>
        <v>184205.64643493493</v>
      </c>
      <c r="AK90" s="15">
        <f>Dados!AC2</f>
        <v>180493.55886200609</v>
      </c>
      <c r="AL90" s="15">
        <f>Dados!AD2</f>
        <v>176796.26370013622</v>
      </c>
      <c r="AM90" s="15">
        <f>Dados!AE2</f>
        <v>173113.71516208153</v>
      </c>
      <c r="AN90" s="15">
        <f>Dados!AF2</f>
        <v>169445.86758773209</v>
      </c>
      <c r="AO90" s="15">
        <f>Dados!AG2</f>
        <v>163438.38396538768</v>
      </c>
      <c r="AP90" s="15">
        <f>Dados!AH2</f>
        <v>46095.583960451375</v>
      </c>
      <c r="AQ90" s="15">
        <f>Dados!AI2</f>
        <v>0</v>
      </c>
      <c r="AR90" s="15">
        <f>Dados!AJ2</f>
        <v>0</v>
      </c>
      <c r="AS90" s="15">
        <f>Dados!AK2</f>
        <v>0</v>
      </c>
      <c r="AT90" s="15">
        <f>Dados!AL2</f>
        <v>0</v>
      </c>
      <c r="AU90" s="15">
        <f>Dados!AM2</f>
        <v>0</v>
      </c>
      <c r="AV90" s="15">
        <f>Dados!AN2</f>
        <v>0</v>
      </c>
      <c r="AW90" s="15">
        <f>Dados!AO2</f>
        <v>0</v>
      </c>
      <c r="AX90" s="15">
        <f>Dados!AP2</f>
        <v>0</v>
      </c>
      <c r="AY90" s="15">
        <f>Dados!AQ2</f>
        <v>0</v>
      </c>
      <c r="AZ90" s="15">
        <f>Dados!AR2</f>
        <v>0</v>
      </c>
      <c r="BA90" s="15">
        <f>Dados!AS2</f>
        <v>0</v>
      </c>
      <c r="BB90" s="15">
        <f>Dados!AT2</f>
        <v>0</v>
      </c>
      <c r="BC90" s="15">
        <f>Dados!AU2</f>
        <v>0</v>
      </c>
      <c r="BD90" s="15">
        <f>Dados!AV2</f>
        <v>0</v>
      </c>
      <c r="BE90" s="15">
        <f>Dados!AW2</f>
        <v>0</v>
      </c>
      <c r="BF90" s="15">
        <f>Dados!AX2</f>
        <v>0</v>
      </c>
      <c r="BG90" s="15">
        <f>Dados!AY2</f>
        <v>0</v>
      </c>
      <c r="BH90" s="15">
        <f>Dados!AZ2</f>
        <v>0</v>
      </c>
      <c r="BI90" s="15">
        <f>Dados!BA2</f>
        <v>0</v>
      </c>
      <c r="BJ90" s="15">
        <f>Dados!BB2</f>
        <v>0</v>
      </c>
      <c r="BK90" s="15">
        <f>Dados!BC2</f>
        <v>0</v>
      </c>
      <c r="BL90" s="15">
        <f>Dados!BD2</f>
        <v>0</v>
      </c>
      <c r="BM90" s="15"/>
      <c r="BN90" s="15">
        <f>Dados!BF2</f>
        <v>0</v>
      </c>
      <c r="BO90" s="15">
        <f>Dados!BG2</f>
        <v>0</v>
      </c>
      <c r="BP90" s="15">
        <f>Dados!BH2</f>
        <v>0</v>
      </c>
      <c r="BQ90" s="15">
        <f>Dados!BI2</f>
        <v>0</v>
      </c>
      <c r="BR90" s="15">
        <f>Dados!BJ2</f>
        <v>0</v>
      </c>
      <c r="BS90" s="15">
        <f>Dados!BK2</f>
        <v>0</v>
      </c>
      <c r="BT90" s="15">
        <f>Dados!BL2</f>
        <v>0</v>
      </c>
      <c r="BU90" s="15">
        <f>Dados!BM2</f>
        <v>0</v>
      </c>
      <c r="BV90" s="15">
        <f>Dados!BN2</f>
        <v>0</v>
      </c>
      <c r="BW90" s="15">
        <f>Dados!BO2</f>
        <v>0</v>
      </c>
      <c r="BX90" s="15">
        <f>Dados!BP2</f>
        <v>0</v>
      </c>
      <c r="BY90" s="15">
        <f>Dados!BQ2</f>
        <v>0</v>
      </c>
    </row>
    <row r="91" spans="6:83" x14ac:dyDescent="0.15">
      <c r="I91" t="str">
        <f>Dados!A3</f>
        <v>Ovos Tot Prev</v>
      </c>
      <c r="J91" t="str">
        <f>Dados!B3</f>
        <v>SJ F1 B 321 R</v>
      </c>
      <c r="K91" s="15">
        <f>Dados!C3</f>
        <v>40681.698398815555</v>
      </c>
      <c r="L91" s="15">
        <f>Dados!D3</f>
        <v>281420.33159634518</v>
      </c>
      <c r="M91" s="15">
        <f>Dados!E3</f>
        <v>277324.66036281909</v>
      </c>
      <c r="N91" s="15">
        <f>Dados!F3</f>
        <v>273244.96462949581</v>
      </c>
      <c r="O91" s="15">
        <f>Dados!G3</f>
        <v>269181.19533017423</v>
      </c>
      <c r="P91" s="15">
        <f>Dados!H3</f>
        <v>265133.3035343446</v>
      </c>
      <c r="Q91" s="15">
        <f>Dados!I3</f>
        <v>261101.24044683485</v>
      </c>
      <c r="R91" s="15">
        <f>Dados!J3</f>
        <v>257084.9574074577</v>
      </c>
      <c r="S91" s="15">
        <f>Dados!K3</f>
        <v>253084.40589065891</v>
      </c>
      <c r="T91" s="15">
        <f>Dados!L3</f>
        <v>249099.5375051662</v>
      </c>
      <c r="U91" s="15">
        <f>Dados!M3</f>
        <v>245130.30399363925</v>
      </c>
      <c r="V91" s="15">
        <f>Dados!N3</f>
        <v>241176.65723232011</v>
      </c>
      <c r="W91" s="15">
        <f>Dados!O3</f>
        <v>237238.5492306854</v>
      </c>
      <c r="X91" s="15">
        <f>Dados!P3</f>
        <v>233315.93213109847</v>
      </c>
      <c r="Y91" s="15">
        <f>Dados!Q3</f>
        <v>229408.75820846247</v>
      </c>
      <c r="Z91" s="15">
        <f>Dados!R3</f>
        <v>225516.97986987536</v>
      </c>
      <c r="AA91" s="15">
        <f>Dados!S3</f>
        <v>221640.54965428426</v>
      </c>
      <c r="AB91" s="15">
        <f>Dados!T3</f>
        <v>217779.420232142</v>
      </c>
      <c r="AC91" s="15">
        <f>Dados!U3</f>
        <v>213933.5444050637</v>
      </c>
      <c r="AD91" s="15">
        <f>Dados!V3</f>
        <v>210102.87510548442</v>
      </c>
      <c r="AE91" s="15">
        <f>Dados!W3</f>
        <v>206287.36539631794</v>
      </c>
      <c r="AF91" s="15">
        <f>Dados!X3</f>
        <v>202486.96847061612</v>
      </c>
      <c r="AG91" s="15">
        <f>Dados!Y3</f>
        <v>198701.63765122902</v>
      </c>
      <c r="AH91" s="15">
        <f>Dados!Z3</f>
        <v>194931.32639046613</v>
      </c>
      <c r="AI91" s="15">
        <f>Dados!AA3</f>
        <v>191175.98826975853</v>
      </c>
      <c r="AJ91" s="15">
        <f>Dados!AB3</f>
        <v>187435.57699932141</v>
      </c>
      <c r="AK91" s="15">
        <f>Dados!AC3</f>
        <v>183710.046417818</v>
      </c>
      <c r="AL91" s="15">
        <f>Dados!AD3</f>
        <v>179999.35049202398</v>
      </c>
      <c r="AM91" s="15">
        <f>Dados!AE3</f>
        <v>176303.44331649283</v>
      </c>
      <c r="AN91" s="15">
        <f>Dados!AF3</f>
        <v>172622.27911322203</v>
      </c>
      <c r="AO91" s="15">
        <f>Dados!AG3</f>
        <v>168955.81223132042</v>
      </c>
      <c r="AP91" s="15">
        <f>Dados!AH3</f>
        <v>162478.71988871251</v>
      </c>
      <c r="AQ91" s="15">
        <f>Dados!AI3</f>
        <v>23048.830788712297</v>
      </c>
      <c r="AR91" s="15">
        <f>Dados!AJ3</f>
        <v>0</v>
      </c>
      <c r="AS91" s="15">
        <f>Dados!AK3</f>
        <v>0</v>
      </c>
      <c r="AT91" s="15">
        <f>Dados!AL3</f>
        <v>0</v>
      </c>
      <c r="AU91" s="15">
        <f>Dados!AM3</f>
        <v>0</v>
      </c>
      <c r="AV91" s="15">
        <f>Dados!AN3</f>
        <v>0</v>
      </c>
      <c r="AW91" s="15">
        <f>Dados!AO3</f>
        <v>0</v>
      </c>
      <c r="AX91" s="15">
        <f>Dados!AP3</f>
        <v>0</v>
      </c>
      <c r="AY91" s="15">
        <f>Dados!AQ3</f>
        <v>0</v>
      </c>
      <c r="AZ91" s="15">
        <f>Dados!AR3</f>
        <v>0</v>
      </c>
      <c r="BA91" s="15">
        <f>Dados!AS3</f>
        <v>0</v>
      </c>
      <c r="BB91" s="15">
        <f>Dados!AT3</f>
        <v>0</v>
      </c>
      <c r="BC91" s="15">
        <f>Dados!AU3</f>
        <v>0</v>
      </c>
      <c r="BD91" s="15">
        <f>Dados!AV3</f>
        <v>0</v>
      </c>
      <c r="BE91" s="15">
        <f>Dados!AW3</f>
        <v>0</v>
      </c>
      <c r="BF91" s="15">
        <f>Dados!AX3</f>
        <v>0</v>
      </c>
      <c r="BG91" s="15">
        <f>Dados!AY3</f>
        <v>0</v>
      </c>
      <c r="BH91" s="15">
        <f>Dados!AZ3</f>
        <v>0</v>
      </c>
      <c r="BI91" s="15">
        <f>Dados!BA3</f>
        <v>0</v>
      </c>
      <c r="BJ91" s="15">
        <f>Dados!BB3</f>
        <v>0</v>
      </c>
      <c r="BK91" s="15">
        <f>Dados!BC3</f>
        <v>0</v>
      </c>
      <c r="BL91" s="15">
        <f>Dados!BD3</f>
        <v>0</v>
      </c>
      <c r="BM91" s="15"/>
      <c r="BN91" s="15">
        <f>Dados!BF3</f>
        <v>0</v>
      </c>
      <c r="BO91" s="15">
        <f>Dados!BG3</f>
        <v>0</v>
      </c>
      <c r="BP91" s="15">
        <f>Dados!BH3</f>
        <v>0</v>
      </c>
      <c r="BQ91" s="15">
        <f>Dados!BI3</f>
        <v>0</v>
      </c>
      <c r="BR91" s="15">
        <f>Dados!BJ3</f>
        <v>0</v>
      </c>
      <c r="BS91" s="15">
        <f>Dados!BK3</f>
        <v>0</v>
      </c>
      <c r="BT91" s="15">
        <f>Dados!BL3</f>
        <v>0</v>
      </c>
      <c r="BU91" s="15">
        <f>Dados!BM3</f>
        <v>0</v>
      </c>
      <c r="BV91" s="15">
        <f>Dados!BN3</f>
        <v>0</v>
      </c>
      <c r="BW91" s="15">
        <f>Dados!BO3</f>
        <v>0</v>
      </c>
      <c r="BX91" s="15">
        <f>Dados!BP3</f>
        <v>0</v>
      </c>
      <c r="BY91" s="15">
        <f>Dados!BQ3</f>
        <v>0</v>
      </c>
    </row>
    <row r="92" spans="6:83" x14ac:dyDescent="0.15">
      <c r="I92" t="str">
        <f>Dados!A4</f>
        <v>Ovos Tot Prev</v>
      </c>
      <c r="J92" t="str">
        <f>Dados!B4</f>
        <v>SJ F1 A 222 R</v>
      </c>
      <c r="K92" s="15">
        <f>Dados!C4</f>
        <v>0</v>
      </c>
      <c r="L92" s="15">
        <f>Dados!D4</f>
        <v>0</v>
      </c>
      <c r="M92" s="15">
        <f>Dados!E4</f>
        <v>0</v>
      </c>
      <c r="N92" s="15">
        <f>Dados!F4</f>
        <v>0</v>
      </c>
      <c r="O92" s="15">
        <f>Dados!G4</f>
        <v>0</v>
      </c>
      <c r="P92" s="15">
        <f>Dados!H4</f>
        <v>0</v>
      </c>
      <c r="Q92" s="15">
        <f>Dados!I4</f>
        <v>0</v>
      </c>
      <c r="R92" s="15">
        <f>Dados!J4</f>
        <v>0</v>
      </c>
      <c r="S92" s="15">
        <f>Dados!K4</f>
        <v>0</v>
      </c>
      <c r="T92" s="15">
        <f>Dados!L4</f>
        <v>0</v>
      </c>
      <c r="U92" s="15">
        <f>Dados!M4</f>
        <v>0</v>
      </c>
      <c r="V92" s="15">
        <f>Dados!N4</f>
        <v>0</v>
      </c>
      <c r="W92" s="15">
        <f>Dados!O4</f>
        <v>0</v>
      </c>
      <c r="X92" s="15">
        <f>Dados!P4</f>
        <v>0</v>
      </c>
      <c r="Y92" s="15">
        <f>Dados!Q4</f>
        <v>0</v>
      </c>
      <c r="Z92" s="15">
        <f>Dados!R4</f>
        <v>0</v>
      </c>
      <c r="AA92" s="15">
        <f>Dados!S4</f>
        <v>0</v>
      </c>
      <c r="AB92" s="15">
        <f>Dados!T4</f>
        <v>0</v>
      </c>
      <c r="AC92" s="15">
        <f>Dados!U4</f>
        <v>0</v>
      </c>
      <c r="AD92" s="15">
        <f>Dados!V4</f>
        <v>0</v>
      </c>
      <c r="AE92" s="15">
        <f>Dados!W4</f>
        <v>0</v>
      </c>
      <c r="AF92" s="15">
        <f>Dados!X4</f>
        <v>0</v>
      </c>
      <c r="AG92" s="15">
        <f>Dados!Y4</f>
        <v>0</v>
      </c>
      <c r="AH92" s="15">
        <f>Dados!Z4</f>
        <v>0</v>
      </c>
      <c r="AI92" s="15">
        <f>Dados!AA4</f>
        <v>0</v>
      </c>
      <c r="AJ92" s="15">
        <f>Dados!AB4</f>
        <v>0</v>
      </c>
      <c r="AK92" s="15">
        <f>Dados!AC4</f>
        <v>0</v>
      </c>
      <c r="AL92" s="15">
        <f>Dados!AD4</f>
        <v>0</v>
      </c>
      <c r="AM92" s="15">
        <f>Dados!AE4</f>
        <v>0</v>
      </c>
      <c r="AN92" s="15">
        <f>Dados!AF4</f>
        <v>0</v>
      </c>
      <c r="AO92" s="15">
        <f>Dados!AG4</f>
        <v>0</v>
      </c>
      <c r="AP92" s="15">
        <f>Dados!AH4</f>
        <v>0</v>
      </c>
      <c r="AQ92" s="15">
        <f>Dados!AI4</f>
        <v>0</v>
      </c>
      <c r="AR92" s="15">
        <f>Dados!AJ4</f>
        <v>0</v>
      </c>
      <c r="AS92" s="15">
        <f>Dados!AK4</f>
        <v>0</v>
      </c>
      <c r="AT92" s="15">
        <f>Dados!AL4</f>
        <v>0</v>
      </c>
      <c r="AU92" s="15">
        <f>Dados!AM4</f>
        <v>0</v>
      </c>
      <c r="AV92" s="15">
        <f>Dados!AN4</f>
        <v>0</v>
      </c>
      <c r="AW92" s="15">
        <f>Dados!AO4</f>
        <v>0</v>
      </c>
      <c r="AX92" s="15">
        <f>Dados!AP4</f>
        <v>0</v>
      </c>
      <c r="AY92" s="15">
        <f>Dados!AQ4</f>
        <v>0</v>
      </c>
      <c r="AZ92" s="15">
        <f>Dados!AR4</f>
        <v>0</v>
      </c>
      <c r="BA92" s="15">
        <f>Dados!AS4</f>
        <v>0</v>
      </c>
      <c r="BB92" s="15">
        <f>Dados!AT4</f>
        <v>0</v>
      </c>
      <c r="BC92" s="15">
        <f>Dados!AU4</f>
        <v>6194.4913512512712</v>
      </c>
      <c r="BD92" s="15">
        <f>Dados!AV4</f>
        <v>35509.88752151739</v>
      </c>
      <c r="BE92" s="15">
        <f>Dados!AW4</f>
        <v>68251.923656936429</v>
      </c>
      <c r="BF92" s="15">
        <f>Dados!AX4</f>
        <v>138155.56596818659</v>
      </c>
      <c r="BG92" s="15">
        <f>Dados!AY4</f>
        <v>225106.54475359412</v>
      </c>
      <c r="BH92" s="15">
        <f>Dados!AZ4</f>
        <v>275062.24105565506</v>
      </c>
      <c r="BI92" s="15">
        <f>Dados!BA4</f>
        <v>298378.69436316652</v>
      </c>
      <c r="BJ92" s="15">
        <f>Dados!BB4</f>
        <v>303336.71678445349</v>
      </c>
      <c r="BK92" s="15">
        <f>Dados!BC4</f>
        <v>299155.78205601708</v>
      </c>
      <c r="BL92" s="15">
        <f>Dados!BD4</f>
        <v>0</v>
      </c>
      <c r="BM92" s="15"/>
      <c r="BN92" s="15">
        <f>Dados!BF4</f>
        <v>0</v>
      </c>
      <c r="BO92" s="15">
        <f>Dados!BG4</f>
        <v>0</v>
      </c>
      <c r="BP92" s="15">
        <f>Dados!BH4</f>
        <v>0</v>
      </c>
      <c r="BQ92" s="15">
        <f>Dados!BI4</f>
        <v>0</v>
      </c>
      <c r="BR92" s="15">
        <f>Dados!BJ4</f>
        <v>0</v>
      </c>
      <c r="BS92" s="15">
        <f>Dados!BK4</f>
        <v>0</v>
      </c>
      <c r="BT92" s="15">
        <f>Dados!BL4</f>
        <v>0</v>
      </c>
      <c r="BU92" s="15">
        <f>Dados!BM4</f>
        <v>0</v>
      </c>
      <c r="BV92" s="15">
        <f>Dados!BN4</f>
        <v>0</v>
      </c>
      <c r="BW92" s="15">
        <f>Dados!BO4</f>
        <v>0</v>
      </c>
      <c r="BX92" s="15">
        <f>Dados!BP4</f>
        <v>0</v>
      </c>
      <c r="BY92" s="15">
        <f>Dados!BQ4</f>
        <v>0</v>
      </c>
    </row>
    <row r="93" spans="6:83" x14ac:dyDescent="0.15">
      <c r="I93" t="str">
        <f>Dados!A5</f>
        <v>Ovos Tot Prev</v>
      </c>
      <c r="J93" t="str">
        <f>Dados!B5</f>
        <v>SJ F1 B 322 R</v>
      </c>
      <c r="K93" s="15">
        <f>Dados!C5</f>
        <v>0</v>
      </c>
      <c r="L93" s="15">
        <f>Dados!D5</f>
        <v>0</v>
      </c>
      <c r="M93" s="15">
        <f>Dados!E5</f>
        <v>0</v>
      </c>
      <c r="N93" s="15">
        <f>Dados!F5</f>
        <v>0</v>
      </c>
      <c r="O93" s="15">
        <f>Dados!G5</f>
        <v>0</v>
      </c>
      <c r="P93" s="15">
        <f>Dados!H5</f>
        <v>0</v>
      </c>
      <c r="Q93" s="15">
        <f>Dados!I5</f>
        <v>0</v>
      </c>
      <c r="R93" s="15">
        <f>Dados!J5</f>
        <v>0</v>
      </c>
      <c r="S93" s="15">
        <f>Dados!K5</f>
        <v>0</v>
      </c>
      <c r="T93" s="15">
        <f>Dados!L5</f>
        <v>0</v>
      </c>
      <c r="U93" s="15">
        <f>Dados!M5</f>
        <v>0</v>
      </c>
      <c r="V93" s="15">
        <f>Dados!N5</f>
        <v>0</v>
      </c>
      <c r="W93" s="15">
        <f>Dados!O5</f>
        <v>0</v>
      </c>
      <c r="X93" s="15">
        <f>Dados!P5</f>
        <v>0</v>
      </c>
      <c r="Y93" s="15">
        <f>Dados!Q5</f>
        <v>0</v>
      </c>
      <c r="Z93" s="15">
        <f>Dados!R5</f>
        <v>0</v>
      </c>
      <c r="AA93" s="15">
        <f>Dados!S5</f>
        <v>0</v>
      </c>
      <c r="AB93" s="15">
        <f>Dados!T5</f>
        <v>0</v>
      </c>
      <c r="AC93" s="15">
        <f>Dados!U5</f>
        <v>0</v>
      </c>
      <c r="AD93" s="15">
        <f>Dados!V5</f>
        <v>0</v>
      </c>
      <c r="AE93" s="15">
        <f>Dados!W5</f>
        <v>0</v>
      </c>
      <c r="AF93" s="15">
        <f>Dados!X5</f>
        <v>0</v>
      </c>
      <c r="AG93" s="15">
        <f>Dados!Y5</f>
        <v>0</v>
      </c>
      <c r="AH93" s="15">
        <f>Dados!Z5</f>
        <v>0</v>
      </c>
      <c r="AI93" s="15">
        <f>Dados!AA5</f>
        <v>0</v>
      </c>
      <c r="AJ93" s="15">
        <f>Dados!AB5</f>
        <v>0</v>
      </c>
      <c r="AK93" s="15">
        <f>Dados!AC5</f>
        <v>0</v>
      </c>
      <c r="AL93" s="15">
        <f>Dados!AD5</f>
        <v>0</v>
      </c>
      <c r="AM93" s="15">
        <f>Dados!AE5</f>
        <v>0</v>
      </c>
      <c r="AN93" s="15">
        <f>Dados!AF5</f>
        <v>0</v>
      </c>
      <c r="AO93" s="15">
        <f>Dados!AG5</f>
        <v>0</v>
      </c>
      <c r="AP93" s="15">
        <f>Dados!AH5</f>
        <v>0</v>
      </c>
      <c r="AQ93" s="15">
        <f>Dados!AI5</f>
        <v>0</v>
      </c>
      <c r="AR93" s="15">
        <f>Dados!AJ5</f>
        <v>0</v>
      </c>
      <c r="AS93" s="15">
        <f>Dados!AK5</f>
        <v>0</v>
      </c>
      <c r="AT93" s="15">
        <f>Dados!AL5</f>
        <v>0</v>
      </c>
      <c r="AU93" s="15">
        <f>Dados!AM5</f>
        <v>0</v>
      </c>
      <c r="AV93" s="15">
        <f>Dados!AN5</f>
        <v>0</v>
      </c>
      <c r="AW93" s="15">
        <f>Dados!AO5</f>
        <v>0</v>
      </c>
      <c r="AX93" s="15">
        <f>Dados!AP5</f>
        <v>0</v>
      </c>
      <c r="AY93" s="15">
        <f>Dados!AQ5</f>
        <v>0</v>
      </c>
      <c r="AZ93" s="15">
        <f>Dados!AR5</f>
        <v>0</v>
      </c>
      <c r="BA93" s="15">
        <f>Dados!AS5</f>
        <v>0</v>
      </c>
      <c r="BB93" s="15">
        <f>Dados!AT5</f>
        <v>0</v>
      </c>
      <c r="BC93" s="15">
        <f>Dados!AU5</f>
        <v>0</v>
      </c>
      <c r="BD93" s="15">
        <f>Dados!AV5</f>
        <v>6194.4913512512712</v>
      </c>
      <c r="BE93" s="15">
        <f>Dados!AW5</f>
        <v>35509.88752151739</v>
      </c>
      <c r="BF93" s="15">
        <f>Dados!AX5</f>
        <v>68251.923656936429</v>
      </c>
      <c r="BG93" s="15">
        <f>Dados!AY5</f>
        <v>138155.56596818659</v>
      </c>
      <c r="BH93" s="15">
        <f>Dados!AZ5</f>
        <v>225106.54475359412</v>
      </c>
      <c r="BI93" s="15">
        <f>Dados!BA5</f>
        <v>275062.24105565506</v>
      </c>
      <c r="BJ93" s="15">
        <f>Dados!BB5</f>
        <v>298378.69436316652</v>
      </c>
      <c r="BK93" s="15">
        <f>Dados!BC5</f>
        <v>303336.71678445349</v>
      </c>
      <c r="BL93" s="15">
        <f>Dados!BD5</f>
        <v>0</v>
      </c>
      <c r="BM93" s="15"/>
      <c r="BN93" s="15">
        <f>Dados!BF5</f>
        <v>0</v>
      </c>
      <c r="BO93" s="15">
        <f>Dados!BG5</f>
        <v>0</v>
      </c>
      <c r="BP93" s="15">
        <f>Dados!BH5</f>
        <v>0</v>
      </c>
      <c r="BQ93" s="15">
        <f>Dados!BI5</f>
        <v>0</v>
      </c>
      <c r="BR93" s="15">
        <f>Dados!BJ5</f>
        <v>0</v>
      </c>
      <c r="BS93" s="15">
        <f>Dados!BK5</f>
        <v>0</v>
      </c>
      <c r="BT93" s="15">
        <f>Dados!BL5</f>
        <v>0</v>
      </c>
      <c r="BU93" s="15">
        <f>Dados!BM5</f>
        <v>0</v>
      </c>
      <c r="BV93" s="15">
        <f>Dados!BN5</f>
        <v>0</v>
      </c>
      <c r="BW93" s="15">
        <f>Dados!BO5</f>
        <v>0</v>
      </c>
      <c r="BX93" s="15">
        <f>Dados!BP5</f>
        <v>0</v>
      </c>
      <c r="BY93" s="15">
        <f>Dados!BQ5</f>
        <v>0</v>
      </c>
    </row>
    <row r="94" spans="6:83" x14ac:dyDescent="0.15">
      <c r="I94" t="str">
        <f>Dados!A6</f>
        <v>Ovos Tot Prev</v>
      </c>
      <c r="J94" t="str">
        <f>Dados!B6</f>
        <v>SJ F2 A 421 R</v>
      </c>
      <c r="K94" s="15">
        <f>Dados!C6</f>
        <v>26082.563342346486</v>
      </c>
      <c r="L94" s="15">
        <f>Dados!D6</f>
        <v>214459.11880141063</v>
      </c>
      <c r="M94" s="15">
        <f>Dados!E6</f>
        <v>270559.05569705216</v>
      </c>
      <c r="N94" s="15">
        <f>Dados!F6</f>
        <v>295926.04651675816</v>
      </c>
      <c r="O94" s="15">
        <f>Dados!G6</f>
        <v>303935.32147124154</v>
      </c>
      <c r="P94" s="15">
        <f>Dados!H6</f>
        <v>299752.06308186293</v>
      </c>
      <c r="Q94" s="15">
        <f>Dados!I6</f>
        <v>295585.04893712234</v>
      </c>
      <c r="R94" s="15">
        <f>Dados!J6</f>
        <v>291434.22922799492</v>
      </c>
      <c r="S94" s="15">
        <f>Dados!K6</f>
        <v>287299.55428308266</v>
      </c>
      <c r="T94" s="15">
        <f>Dados!L6</f>
        <v>283180.97456825565</v>
      </c>
      <c r="U94" s="15">
        <f>Dados!M6</f>
        <v>279078.44068629493</v>
      </c>
      <c r="V94" s="15">
        <f>Dados!N6</f>
        <v>274991.90337653499</v>
      </c>
      <c r="W94" s="15">
        <f>Dados!O6</f>
        <v>270921.31351450877</v>
      </c>
      <c r="X94" s="15">
        <f>Dados!P6</f>
        <v>266866.62211159227</v>
      </c>
      <c r="Y94" s="15">
        <f>Dados!Q6</f>
        <v>262827.7803146505</v>
      </c>
      <c r="Z94" s="15">
        <f>Dados!R6</f>
        <v>258804.73940568458</v>
      </c>
      <c r="AA94" s="15">
        <f>Dados!S6</f>
        <v>254797.45080147928</v>
      </c>
      <c r="AB94" s="15">
        <f>Dados!T6</f>
        <v>250805.86605325161</v>
      </c>
      <c r="AC94" s="15">
        <f>Dados!U6</f>
        <v>246829.93684630055</v>
      </c>
      <c r="AD94" s="15">
        <f>Dados!V6</f>
        <v>242869.61499965712</v>
      </c>
      <c r="AE94" s="15">
        <f>Dados!W6</f>
        <v>238924.85246573586</v>
      </c>
      <c r="AF94" s="15">
        <f>Dados!X6</f>
        <v>234995.60132998702</v>
      </c>
      <c r="AG94" s="15">
        <f>Dados!Y6</f>
        <v>231081.81381054927</v>
      </c>
      <c r="AH94" s="15">
        <f>Dados!Z6</f>
        <v>227183.44225790387</v>
      </c>
      <c r="AI94" s="15">
        <f>Dados!AA6</f>
        <v>223300.43915452913</v>
      </c>
      <c r="AJ94" s="15">
        <f>Dados!AB6</f>
        <v>219432.75711455636</v>
      </c>
      <c r="AK94" s="15">
        <f>Dados!AC6</f>
        <v>215580.34888342611</v>
      </c>
      <c r="AL94" s="15">
        <f>Dados!AD6</f>
        <v>211743.16733754554</v>
      </c>
      <c r="AM94" s="15">
        <f>Dados!AE6</f>
        <v>207921.16548394662</v>
      </c>
      <c r="AN94" s="15">
        <f>Dados!AF6</f>
        <v>204114.29645994547</v>
      </c>
      <c r="AO94" s="15">
        <f>Dados!AG6</f>
        <v>200322.51353280171</v>
      </c>
      <c r="AP94" s="15">
        <f>Dados!AH6</f>
        <v>196545.7700993797</v>
      </c>
      <c r="AQ94" s="15">
        <f>Dados!AI6</f>
        <v>192784.01968580994</v>
      </c>
      <c r="AR94" s="15">
        <f>Dados!AJ6</f>
        <v>189037.21594715165</v>
      </c>
      <c r="AS94" s="15">
        <f>Dados!AK6</f>
        <v>185305.31266705607</v>
      </c>
      <c r="AT94" s="15">
        <f>Dados!AL6</f>
        <v>181588.26375743051</v>
      </c>
      <c r="AU94" s="15">
        <f>Dados!AM6</f>
        <v>177886.02325810347</v>
      </c>
      <c r="AV94" s="15">
        <f>Dados!AN6</f>
        <v>174198.54533649044</v>
      </c>
      <c r="AW94" s="15">
        <f>Dados!AO6</f>
        <v>170525.78428726061</v>
      </c>
      <c r="AX94" s="15">
        <f>Dados!AP6</f>
        <v>165454.41890911412</v>
      </c>
      <c r="AY94" s="15">
        <f>Dados!AQ6</f>
        <v>92236.910907271274</v>
      </c>
      <c r="AZ94" s="15">
        <f>Dados!AR6</f>
        <v>0</v>
      </c>
      <c r="BA94" s="15">
        <f>Dados!AS6</f>
        <v>0</v>
      </c>
      <c r="BB94" s="15">
        <f>Dados!AT6</f>
        <v>0</v>
      </c>
      <c r="BC94" s="15">
        <f>Dados!AU6</f>
        <v>0</v>
      </c>
      <c r="BD94" s="15">
        <f>Dados!AV6</f>
        <v>0</v>
      </c>
      <c r="BE94" s="15">
        <f>Dados!AW6</f>
        <v>0</v>
      </c>
      <c r="BF94" s="15">
        <f>Dados!AX6</f>
        <v>0</v>
      </c>
      <c r="BG94" s="15">
        <f>Dados!AY6</f>
        <v>0</v>
      </c>
      <c r="BH94" s="15">
        <f>Dados!AZ6</f>
        <v>0</v>
      </c>
      <c r="BI94" s="15">
        <f>Dados!BA6</f>
        <v>0</v>
      </c>
      <c r="BJ94" s="15">
        <f>Dados!BB6</f>
        <v>0</v>
      </c>
      <c r="BK94" s="15">
        <f>Dados!BC6</f>
        <v>0</v>
      </c>
      <c r="BL94" s="15">
        <f>Dados!BD6</f>
        <v>0</v>
      </c>
      <c r="BM94" s="15"/>
      <c r="BN94" s="15">
        <f>Dados!BF6</f>
        <v>0</v>
      </c>
      <c r="BO94" s="15">
        <f>Dados!BG6</f>
        <v>0</v>
      </c>
      <c r="BP94" s="15">
        <f>Dados!BH6</f>
        <v>0</v>
      </c>
      <c r="BQ94" s="15">
        <f>Dados!BI6</f>
        <v>0</v>
      </c>
      <c r="BR94" s="15">
        <f>Dados!BJ6</f>
        <v>0</v>
      </c>
      <c r="BS94" s="15">
        <f>Dados!BK6</f>
        <v>0</v>
      </c>
      <c r="BT94" s="15">
        <f>Dados!BL6</f>
        <v>0</v>
      </c>
      <c r="BU94" s="15">
        <f>Dados!BM6</f>
        <v>0</v>
      </c>
      <c r="BV94" s="15">
        <f>Dados!BN6</f>
        <v>0</v>
      </c>
      <c r="BW94" s="15">
        <f>Dados!BO6</f>
        <v>0</v>
      </c>
      <c r="BX94" s="15">
        <f>Dados!BP6</f>
        <v>0</v>
      </c>
      <c r="BY94" s="15">
        <f>Dados!BQ6</f>
        <v>0</v>
      </c>
    </row>
    <row r="95" spans="6:83" x14ac:dyDescent="0.15">
      <c r="I95" t="str">
        <f>Dados!A7</f>
        <v>Ovos Tot Prev</v>
      </c>
      <c r="J95" t="str">
        <f>Dados!B7</f>
        <v>SJ F2 B 521 R</v>
      </c>
      <c r="K95" s="15">
        <f>Dados!C7</f>
        <v>7701.7292905508393</v>
      </c>
      <c r="L95" s="15">
        <f>Dados!D7</f>
        <v>78941.663398989564</v>
      </c>
      <c r="M95" s="15">
        <f>Dados!E7</f>
        <v>182509.39780069079</v>
      </c>
      <c r="N95" s="15">
        <f>Dados!F7</f>
        <v>257041.37437794934</v>
      </c>
      <c r="O95" s="15">
        <f>Dados!G7</f>
        <v>288563.67758553172</v>
      </c>
      <c r="P95" s="15">
        <f>Dados!H7</f>
        <v>305732.21561344317</v>
      </c>
      <c r="Q95" s="15">
        <f>Dados!I7</f>
        <v>301541.98204858135</v>
      </c>
      <c r="R95" s="15">
        <f>Dados!J7</f>
        <v>297368.01411325461</v>
      </c>
      <c r="S95" s="15">
        <f>Dados!K7</f>
        <v>293210.2619393536</v>
      </c>
      <c r="T95" s="15">
        <f>Dados!L7</f>
        <v>289068.67579654994</v>
      </c>
      <c r="U95" s="15">
        <f>Dados!M7</f>
        <v>284943.20609193685</v>
      </c>
      <c r="V95" s="15">
        <f>Dados!N7</f>
        <v>280833.80336967146</v>
      </c>
      <c r="W95" s="15">
        <f>Dados!O7</f>
        <v>276740.41831061739</v>
      </c>
      <c r="X95" s="15">
        <f>Dados!P7</f>
        <v>272663.00173198862</v>
      </c>
      <c r="Y95" s="15">
        <f>Dados!Q7</f>
        <v>268601.50458699476</v>
      </c>
      <c r="Z95" s="15">
        <f>Dados!R7</f>
        <v>264555.87796448555</v>
      </c>
      <c r="AA95" s="15">
        <f>Dados!S7</f>
        <v>260526.07308859832</v>
      </c>
      <c r="AB95" s="15">
        <f>Dados!T7</f>
        <v>256512.04131840475</v>
      </c>
      <c r="AC95" s="15">
        <f>Dados!U7</f>
        <v>252513.73414755944</v>
      </c>
      <c r="AD95" s="15">
        <f>Dados!V7</f>
        <v>248531.10320394876</v>
      </c>
      <c r="AE95" s="15">
        <f>Dados!W7</f>
        <v>244564.10024934111</v>
      </c>
      <c r="AF95" s="15">
        <f>Dados!X7</f>
        <v>240612.67717903754</v>
      </c>
      <c r="AG95" s="15">
        <f>Dados!Y7</f>
        <v>236676.78602152379</v>
      </c>
      <c r="AH95" s="15">
        <f>Dados!Z7</f>
        <v>232756.37893812283</v>
      </c>
      <c r="AI95" s="15">
        <f>Dados!AA7</f>
        <v>228851.40822264808</v>
      </c>
      <c r="AJ95" s="15">
        <f>Dados!AB7</f>
        <v>224961.82630105823</v>
      </c>
      <c r="AK95" s="15">
        <f>Dados!AC7</f>
        <v>221087.58573111214</v>
      </c>
      <c r="AL95" s="15">
        <f>Dados!AD7</f>
        <v>217228.63920202517</v>
      </c>
      <c r="AM95" s="15">
        <f>Dados!AE7</f>
        <v>213384.93953412602</v>
      </c>
      <c r="AN95" s="15">
        <f>Dados!AF7</f>
        <v>209556.43967851446</v>
      </c>
      <c r="AO95" s="15">
        <f>Dados!AG7</f>
        <v>205743.09271672042</v>
      </c>
      <c r="AP95" s="15">
        <f>Dados!AH7</f>
        <v>201944.85186036309</v>
      </c>
      <c r="AQ95" s="15">
        <f>Dados!AI7</f>
        <v>198161.67045081159</v>
      </c>
      <c r="AR95" s="15">
        <f>Dados!AJ7</f>
        <v>194393.50195884606</v>
      </c>
      <c r="AS95" s="15">
        <f>Dados!AK7</f>
        <v>190640.29998431986</v>
      </c>
      <c r="AT95" s="15">
        <f>Dados!AL7</f>
        <v>186902.01825582259</v>
      </c>
      <c r="AU95" s="15">
        <f>Dados!AM7</f>
        <v>183178.61063034384</v>
      </c>
      <c r="AV95" s="15">
        <f>Dados!AN7</f>
        <v>179470.0310929376</v>
      </c>
      <c r="AW95" s="15">
        <f>Dados!AO7</f>
        <v>175776.23375638807</v>
      </c>
      <c r="AX95" s="15">
        <f>Dados!AP7</f>
        <v>172097.17286087599</v>
      </c>
      <c r="AY95" s="15">
        <f>Dados!AQ7</f>
        <v>168432.80277364556</v>
      </c>
      <c r="AZ95" s="15">
        <f>Dados!AR7</f>
        <v>161487.4164288991</v>
      </c>
      <c r="BA95" s="15">
        <f>Dados!AS7</f>
        <v>0</v>
      </c>
      <c r="BB95" s="15">
        <f>Dados!AT7</f>
        <v>0</v>
      </c>
      <c r="BC95" s="15">
        <f>Dados!AU7</f>
        <v>0</v>
      </c>
      <c r="BD95" s="15">
        <f>Dados!AV7</f>
        <v>0</v>
      </c>
      <c r="BE95" s="15">
        <f>Dados!AW7</f>
        <v>0</v>
      </c>
      <c r="BF95" s="15">
        <f>Dados!AX7</f>
        <v>0</v>
      </c>
      <c r="BG95" s="15">
        <f>Dados!AY7</f>
        <v>0</v>
      </c>
      <c r="BH95" s="15">
        <f>Dados!AZ7</f>
        <v>0</v>
      </c>
      <c r="BI95" s="15">
        <f>Dados!BA7</f>
        <v>0</v>
      </c>
      <c r="BJ95" s="15">
        <f>Dados!BB7</f>
        <v>0</v>
      </c>
      <c r="BK95" s="15">
        <f>Dados!BC7</f>
        <v>0</v>
      </c>
      <c r="BL95" s="15">
        <f>Dados!BD7</f>
        <v>0</v>
      </c>
      <c r="BM95" s="15"/>
      <c r="BN95" s="15">
        <f>Dados!BF7</f>
        <v>0</v>
      </c>
      <c r="BO95" s="15">
        <f>Dados!BG7</f>
        <v>0</v>
      </c>
      <c r="BP95" s="15">
        <f>Dados!BH7</f>
        <v>0</v>
      </c>
      <c r="BQ95" s="15">
        <f>Dados!BI7</f>
        <v>0</v>
      </c>
      <c r="BR95" s="15">
        <f>Dados!BJ7</f>
        <v>0</v>
      </c>
      <c r="BS95" s="15">
        <f>Dados!BK7</f>
        <v>0</v>
      </c>
      <c r="BT95" s="15">
        <f>Dados!BL7</f>
        <v>0</v>
      </c>
      <c r="BU95" s="15">
        <f>Dados!BM7</f>
        <v>0</v>
      </c>
      <c r="BV95" s="15">
        <f>Dados!BN7</f>
        <v>0</v>
      </c>
      <c r="BW95" s="15">
        <f>Dados!BO7</f>
        <v>0</v>
      </c>
      <c r="BX95" s="15">
        <f>Dados!BP7</f>
        <v>0</v>
      </c>
      <c r="BY95" s="15">
        <f>Dados!BQ7</f>
        <v>0</v>
      </c>
    </row>
    <row r="96" spans="6:83" x14ac:dyDescent="0.15">
      <c r="I96" t="str">
        <f>Dados!A8</f>
        <v>Ovos Tot Prev</v>
      </c>
      <c r="J96" t="str">
        <f>Dados!B8</f>
        <v>SJ F2 A 422 R</v>
      </c>
      <c r="K96" s="15">
        <f>Dados!C8</f>
        <v>0</v>
      </c>
      <c r="L96" s="15">
        <f>Dados!D8</f>
        <v>0</v>
      </c>
      <c r="M96" s="15">
        <f>Dados!E8</f>
        <v>0</v>
      </c>
      <c r="N96" s="15">
        <f>Dados!F8</f>
        <v>0</v>
      </c>
      <c r="O96" s="15">
        <f>Dados!G8</f>
        <v>0</v>
      </c>
      <c r="P96" s="15">
        <f>Dados!H8</f>
        <v>0</v>
      </c>
      <c r="Q96" s="15">
        <f>Dados!I8</f>
        <v>0</v>
      </c>
      <c r="R96" s="15">
        <f>Dados!J8</f>
        <v>0</v>
      </c>
      <c r="S96" s="15">
        <f>Dados!K8</f>
        <v>0</v>
      </c>
      <c r="T96" s="15">
        <f>Dados!L8</f>
        <v>0</v>
      </c>
      <c r="U96" s="15">
        <f>Dados!M8</f>
        <v>0</v>
      </c>
      <c r="V96" s="15">
        <f>Dados!N8</f>
        <v>0</v>
      </c>
      <c r="W96" s="15">
        <f>Dados!O8</f>
        <v>0</v>
      </c>
      <c r="X96" s="15">
        <f>Dados!P8</f>
        <v>0</v>
      </c>
      <c r="Y96" s="15">
        <f>Dados!Q8</f>
        <v>0</v>
      </c>
      <c r="Z96" s="15">
        <f>Dados!R8</f>
        <v>0</v>
      </c>
      <c r="AA96" s="15">
        <f>Dados!S8</f>
        <v>0</v>
      </c>
      <c r="AB96" s="15">
        <f>Dados!T8</f>
        <v>0</v>
      </c>
      <c r="AC96" s="15">
        <f>Dados!U8</f>
        <v>0</v>
      </c>
      <c r="AD96" s="15">
        <f>Dados!V8</f>
        <v>0</v>
      </c>
      <c r="AE96" s="15">
        <f>Dados!W8</f>
        <v>0</v>
      </c>
      <c r="AF96" s="15">
        <f>Dados!X8</f>
        <v>0</v>
      </c>
      <c r="AG96" s="15">
        <f>Dados!Y8</f>
        <v>0</v>
      </c>
      <c r="AH96" s="15">
        <f>Dados!Z8</f>
        <v>0</v>
      </c>
      <c r="AI96" s="15">
        <f>Dados!AA8</f>
        <v>0</v>
      </c>
      <c r="AJ96" s="15">
        <f>Dados!AB8</f>
        <v>0</v>
      </c>
      <c r="AK96" s="15">
        <f>Dados!AC8</f>
        <v>0</v>
      </c>
      <c r="AL96" s="15">
        <f>Dados!AD8</f>
        <v>0</v>
      </c>
      <c r="AM96" s="15">
        <f>Dados!AE8</f>
        <v>0</v>
      </c>
      <c r="AN96" s="15">
        <f>Dados!AF8</f>
        <v>0</v>
      </c>
      <c r="AO96" s="15">
        <f>Dados!AG8</f>
        <v>0</v>
      </c>
      <c r="AP96" s="15">
        <f>Dados!AH8</f>
        <v>0</v>
      </c>
      <c r="AQ96" s="15">
        <f>Dados!AI8</f>
        <v>0</v>
      </c>
      <c r="AR96" s="15">
        <f>Dados!AJ8</f>
        <v>0</v>
      </c>
      <c r="AS96" s="15">
        <f>Dados!AK8</f>
        <v>0</v>
      </c>
      <c r="AT96" s="15">
        <f>Dados!AL8</f>
        <v>0</v>
      </c>
      <c r="AU96" s="15">
        <f>Dados!AM8</f>
        <v>0</v>
      </c>
      <c r="AV96" s="15">
        <f>Dados!AN8</f>
        <v>0</v>
      </c>
      <c r="AW96" s="15">
        <f>Dados!AO8</f>
        <v>0</v>
      </c>
      <c r="AX96" s="15">
        <f>Dados!AP8</f>
        <v>0</v>
      </c>
      <c r="AY96" s="15">
        <f>Dados!AQ8</f>
        <v>0</v>
      </c>
      <c r="AZ96" s="15">
        <f>Dados!AR8</f>
        <v>0</v>
      </c>
      <c r="BA96" s="15">
        <f>Dados!AS8</f>
        <v>0</v>
      </c>
      <c r="BB96" s="15">
        <f>Dados!AT8</f>
        <v>0</v>
      </c>
      <c r="BC96" s="15">
        <f>Dados!AU8</f>
        <v>0</v>
      </c>
      <c r="BD96" s="15">
        <f>Dados!AV8</f>
        <v>0</v>
      </c>
      <c r="BE96" s="15">
        <f>Dados!AW8</f>
        <v>0</v>
      </c>
      <c r="BF96" s="15">
        <f>Dados!AX8</f>
        <v>0</v>
      </c>
      <c r="BG96" s="15">
        <f>Dados!AY8</f>
        <v>0</v>
      </c>
      <c r="BH96" s="15">
        <f>Dados!AZ8</f>
        <v>0</v>
      </c>
      <c r="BI96" s="15">
        <f>Dados!BA8</f>
        <v>6194.4913512512712</v>
      </c>
      <c r="BJ96" s="15">
        <f>Dados!BB8</f>
        <v>35509.88752151739</v>
      </c>
      <c r="BK96" s="15">
        <f>Dados!BC8</f>
        <v>68251.923656936429</v>
      </c>
      <c r="BL96" s="15">
        <f>Dados!BD8</f>
        <v>0</v>
      </c>
      <c r="BM96" s="15"/>
      <c r="BN96" s="15">
        <f>Dados!BF8</f>
        <v>0</v>
      </c>
      <c r="BO96" s="15">
        <f>Dados!BG8</f>
        <v>0</v>
      </c>
      <c r="BP96" s="15">
        <f>Dados!BH8</f>
        <v>0</v>
      </c>
      <c r="BQ96" s="15">
        <f>Dados!BI8</f>
        <v>0</v>
      </c>
      <c r="BR96" s="15">
        <f>Dados!BJ8</f>
        <v>0</v>
      </c>
      <c r="BS96" s="15">
        <f>Dados!BK8</f>
        <v>0</v>
      </c>
      <c r="BT96" s="15">
        <f>Dados!BL8</f>
        <v>0</v>
      </c>
      <c r="BU96" s="15">
        <f>Dados!BM8</f>
        <v>0</v>
      </c>
      <c r="BV96" s="15">
        <f>Dados!BN8</f>
        <v>0</v>
      </c>
      <c r="BW96" s="15">
        <f>Dados!BO8</f>
        <v>0</v>
      </c>
      <c r="BX96" s="15">
        <f>Dados!BP8</f>
        <v>0</v>
      </c>
      <c r="BY96" s="15">
        <f>Dados!BQ8</f>
        <v>0</v>
      </c>
    </row>
    <row r="97" spans="9:77" x14ac:dyDescent="0.15">
      <c r="I97" t="str">
        <f>Dados!A9</f>
        <v>Ovos Tot Prev</v>
      </c>
      <c r="J97" t="str">
        <f>Dados!B9</f>
        <v>SJ F2 B 522 R</v>
      </c>
      <c r="K97" s="15">
        <f>Dados!C9</f>
        <v>0</v>
      </c>
      <c r="L97" s="15">
        <f>Dados!D9</f>
        <v>0</v>
      </c>
      <c r="M97" s="15">
        <f>Dados!E9</f>
        <v>0</v>
      </c>
      <c r="N97" s="15">
        <f>Dados!F9</f>
        <v>0</v>
      </c>
      <c r="O97" s="15">
        <f>Dados!G9</f>
        <v>0</v>
      </c>
      <c r="P97" s="15">
        <f>Dados!H9</f>
        <v>0</v>
      </c>
      <c r="Q97" s="15">
        <f>Dados!I9</f>
        <v>0</v>
      </c>
      <c r="R97" s="15">
        <f>Dados!J9</f>
        <v>0</v>
      </c>
      <c r="S97" s="15">
        <f>Dados!K9</f>
        <v>0</v>
      </c>
      <c r="T97" s="15">
        <f>Dados!L9</f>
        <v>0</v>
      </c>
      <c r="U97" s="15">
        <f>Dados!M9</f>
        <v>0</v>
      </c>
      <c r="V97" s="15">
        <f>Dados!N9</f>
        <v>0</v>
      </c>
      <c r="W97" s="15">
        <f>Dados!O9</f>
        <v>0</v>
      </c>
      <c r="X97" s="15">
        <f>Dados!P9</f>
        <v>0</v>
      </c>
      <c r="Y97" s="15">
        <f>Dados!Q9</f>
        <v>0</v>
      </c>
      <c r="Z97" s="15">
        <f>Dados!R9</f>
        <v>0</v>
      </c>
      <c r="AA97" s="15">
        <f>Dados!S9</f>
        <v>0</v>
      </c>
      <c r="AB97" s="15">
        <f>Dados!T9</f>
        <v>0</v>
      </c>
      <c r="AC97" s="15">
        <f>Dados!U9</f>
        <v>0</v>
      </c>
      <c r="AD97" s="15">
        <f>Dados!V9</f>
        <v>0</v>
      </c>
      <c r="AE97" s="15">
        <f>Dados!W9</f>
        <v>0</v>
      </c>
      <c r="AF97" s="15">
        <f>Dados!X9</f>
        <v>0</v>
      </c>
      <c r="AG97" s="15">
        <f>Dados!Y9</f>
        <v>0</v>
      </c>
      <c r="AH97" s="15">
        <f>Dados!Z9</f>
        <v>0</v>
      </c>
      <c r="AI97" s="15">
        <f>Dados!AA9</f>
        <v>0</v>
      </c>
      <c r="AJ97" s="15">
        <f>Dados!AB9</f>
        <v>0</v>
      </c>
      <c r="AK97" s="15">
        <f>Dados!AC9</f>
        <v>0</v>
      </c>
      <c r="AL97" s="15">
        <f>Dados!AD9</f>
        <v>0</v>
      </c>
      <c r="AM97" s="15">
        <f>Dados!AE9</f>
        <v>0</v>
      </c>
      <c r="AN97" s="15">
        <f>Dados!AF9</f>
        <v>0</v>
      </c>
      <c r="AO97" s="15">
        <f>Dados!AG9</f>
        <v>0</v>
      </c>
      <c r="AP97" s="15">
        <f>Dados!AH9</f>
        <v>0</v>
      </c>
      <c r="AQ97" s="15">
        <f>Dados!AI9</f>
        <v>0</v>
      </c>
      <c r="AR97" s="15">
        <f>Dados!AJ9</f>
        <v>0</v>
      </c>
      <c r="AS97" s="15">
        <f>Dados!AK9</f>
        <v>0</v>
      </c>
      <c r="AT97" s="15">
        <f>Dados!AL9</f>
        <v>0</v>
      </c>
      <c r="AU97" s="15">
        <f>Dados!AM9</f>
        <v>0</v>
      </c>
      <c r="AV97" s="15">
        <f>Dados!AN9</f>
        <v>0</v>
      </c>
      <c r="AW97" s="15">
        <f>Dados!AO9</f>
        <v>0</v>
      </c>
      <c r="AX97" s="15">
        <f>Dados!AP9</f>
        <v>0</v>
      </c>
      <c r="AY97" s="15">
        <f>Dados!AQ9</f>
        <v>0</v>
      </c>
      <c r="AZ97" s="15">
        <f>Dados!AR9</f>
        <v>0</v>
      </c>
      <c r="BA97" s="15">
        <f>Dados!AS9</f>
        <v>0</v>
      </c>
      <c r="BB97" s="15">
        <f>Dados!AT9</f>
        <v>0</v>
      </c>
      <c r="BC97" s="15">
        <f>Dados!AU9</f>
        <v>0</v>
      </c>
      <c r="BD97" s="15">
        <f>Dados!AV9</f>
        <v>0</v>
      </c>
      <c r="BE97" s="15">
        <f>Dados!AW9</f>
        <v>0</v>
      </c>
      <c r="BF97" s="15">
        <f>Dados!AX9</f>
        <v>0</v>
      </c>
      <c r="BG97" s="15">
        <f>Dados!AY9</f>
        <v>0</v>
      </c>
      <c r="BH97" s="15">
        <f>Dados!AZ9</f>
        <v>0</v>
      </c>
      <c r="BI97" s="15">
        <f>Dados!BA9</f>
        <v>0</v>
      </c>
      <c r="BJ97" s="15">
        <f>Dados!BB9</f>
        <v>6194.4913512512712</v>
      </c>
      <c r="BK97" s="15">
        <f>Dados!BC9</f>
        <v>35509.88752151739</v>
      </c>
      <c r="BL97" s="15">
        <f>Dados!BD9</f>
        <v>0</v>
      </c>
      <c r="BM97" s="15"/>
      <c r="BN97" s="15">
        <f>Dados!BF9</f>
        <v>0</v>
      </c>
      <c r="BO97" s="15">
        <f>Dados!BG9</f>
        <v>0</v>
      </c>
      <c r="BP97" s="15">
        <f>Dados!BH9</f>
        <v>0</v>
      </c>
      <c r="BQ97" s="15">
        <f>Dados!BI9</f>
        <v>0</v>
      </c>
      <c r="BR97" s="15">
        <f>Dados!BJ9</f>
        <v>0</v>
      </c>
      <c r="BS97" s="15">
        <f>Dados!BK9</f>
        <v>0</v>
      </c>
      <c r="BT97" s="15">
        <f>Dados!BL9</f>
        <v>0</v>
      </c>
      <c r="BU97" s="15">
        <f>Dados!BM9</f>
        <v>0</v>
      </c>
      <c r="BV97" s="15">
        <f>Dados!BN9</f>
        <v>0</v>
      </c>
      <c r="BW97" s="15">
        <f>Dados!BO9</f>
        <v>0</v>
      </c>
      <c r="BX97" s="15">
        <f>Dados!BP9</f>
        <v>0</v>
      </c>
      <c r="BY97" s="15">
        <f>Dados!BQ9</f>
        <v>0</v>
      </c>
    </row>
    <row r="98" spans="9:77" x14ac:dyDescent="0.15">
      <c r="I98" t="str">
        <f>Dados!A10</f>
        <v>Ovos Tot Prev</v>
      </c>
      <c r="J98" t="str">
        <f>Dados!B10</f>
        <v>SJ F3 820 R</v>
      </c>
      <c r="K98" s="15">
        <f>Dados!C10</f>
        <v>46857.8945784467</v>
      </c>
      <c r="L98" s="15">
        <f>Dados!D10</f>
        <v>322313.64614306821</v>
      </c>
      <c r="M98" s="15">
        <f>Dados!E10</f>
        <v>315467.76092338905</v>
      </c>
      <c r="N98" s="15">
        <f>Dados!F10</f>
        <v>303373.98449965171</v>
      </c>
      <c r="O98" s="15">
        <f>Dados!G10</f>
        <v>43035.885802271565</v>
      </c>
      <c r="P98" s="15">
        <f>Dados!H10</f>
        <v>0</v>
      </c>
      <c r="Q98" s="15">
        <f>Dados!I10</f>
        <v>0</v>
      </c>
      <c r="R98" s="15">
        <f>Dados!J10</f>
        <v>0</v>
      </c>
      <c r="S98" s="15">
        <f>Dados!K10</f>
        <v>0</v>
      </c>
      <c r="T98" s="15">
        <f>Dados!L10</f>
        <v>0</v>
      </c>
      <c r="U98" s="15">
        <f>Dados!M10</f>
        <v>0</v>
      </c>
      <c r="V98" s="15">
        <f>Dados!N10</f>
        <v>0</v>
      </c>
      <c r="W98" s="15">
        <f>Dados!O10</f>
        <v>0</v>
      </c>
      <c r="X98" s="15">
        <f>Dados!P10</f>
        <v>0</v>
      </c>
      <c r="Y98" s="15">
        <f>Dados!Q10</f>
        <v>0</v>
      </c>
      <c r="Z98" s="15">
        <f>Dados!R10</f>
        <v>0</v>
      </c>
      <c r="AA98" s="15">
        <f>Dados!S10</f>
        <v>0</v>
      </c>
      <c r="AB98" s="15">
        <f>Dados!T10</f>
        <v>0</v>
      </c>
      <c r="AC98" s="15">
        <f>Dados!U10</f>
        <v>0</v>
      </c>
      <c r="AD98" s="15">
        <f>Dados!V10</f>
        <v>0</v>
      </c>
      <c r="AE98" s="15">
        <f>Dados!W10</f>
        <v>0</v>
      </c>
      <c r="AF98" s="15">
        <f>Dados!X10</f>
        <v>0</v>
      </c>
      <c r="AG98" s="15">
        <f>Dados!Y10</f>
        <v>0</v>
      </c>
      <c r="AH98" s="15">
        <f>Dados!Z10</f>
        <v>0</v>
      </c>
      <c r="AI98" s="15">
        <f>Dados!AA10</f>
        <v>0</v>
      </c>
      <c r="AJ98" s="15">
        <f>Dados!AB10</f>
        <v>0</v>
      </c>
      <c r="AK98" s="15">
        <f>Dados!AC10</f>
        <v>0</v>
      </c>
      <c r="AL98" s="15">
        <f>Dados!AD10</f>
        <v>0</v>
      </c>
      <c r="AM98" s="15">
        <f>Dados!AE10</f>
        <v>0</v>
      </c>
      <c r="AN98" s="15">
        <f>Dados!AF10</f>
        <v>0</v>
      </c>
      <c r="AO98" s="15">
        <f>Dados!AG10</f>
        <v>0</v>
      </c>
      <c r="AP98" s="15">
        <f>Dados!AH10</f>
        <v>0</v>
      </c>
      <c r="AQ98" s="15">
        <f>Dados!AI10</f>
        <v>0</v>
      </c>
      <c r="AR98" s="15">
        <f>Dados!AJ10</f>
        <v>0</v>
      </c>
      <c r="AS98" s="15">
        <f>Dados!AK10</f>
        <v>0</v>
      </c>
      <c r="AT98" s="15">
        <f>Dados!AL10</f>
        <v>0</v>
      </c>
      <c r="AU98" s="15">
        <f>Dados!AM10</f>
        <v>0</v>
      </c>
      <c r="AV98" s="15">
        <f>Dados!AN10</f>
        <v>0</v>
      </c>
      <c r="AW98" s="15">
        <f>Dados!AO10</f>
        <v>0</v>
      </c>
      <c r="AX98" s="15">
        <f>Dados!AP10</f>
        <v>0</v>
      </c>
      <c r="AY98" s="15">
        <f>Dados!AQ10</f>
        <v>0</v>
      </c>
      <c r="AZ98" s="15">
        <f>Dados!AR10</f>
        <v>0</v>
      </c>
      <c r="BA98" s="15">
        <f>Dados!AS10</f>
        <v>0</v>
      </c>
      <c r="BB98" s="15">
        <f>Dados!AT10</f>
        <v>0</v>
      </c>
      <c r="BC98" s="15">
        <f>Dados!AU10</f>
        <v>0</v>
      </c>
      <c r="BD98" s="15">
        <f>Dados!AV10</f>
        <v>0</v>
      </c>
      <c r="BE98" s="15">
        <f>Dados!AW10</f>
        <v>0</v>
      </c>
      <c r="BF98" s="15">
        <f>Dados!AX10</f>
        <v>0</v>
      </c>
      <c r="BG98" s="15">
        <f>Dados!AY10</f>
        <v>0</v>
      </c>
      <c r="BH98" s="15">
        <f>Dados!AZ10</f>
        <v>0</v>
      </c>
      <c r="BI98" s="15">
        <f>Dados!BA10</f>
        <v>0</v>
      </c>
      <c r="BJ98" s="15">
        <f>Dados!BB10</f>
        <v>0</v>
      </c>
      <c r="BK98" s="15">
        <f>Dados!BC10</f>
        <v>0</v>
      </c>
      <c r="BL98" s="15">
        <f>Dados!BD10</f>
        <v>0</v>
      </c>
      <c r="BM98" s="15"/>
      <c r="BN98" s="15">
        <f>Dados!BF10</f>
        <v>0</v>
      </c>
      <c r="BO98" s="15">
        <f>Dados!BG10</f>
        <v>0</v>
      </c>
      <c r="BP98" s="15">
        <f>Dados!BH10</f>
        <v>0</v>
      </c>
      <c r="BQ98" s="15">
        <f>Dados!BI10</f>
        <v>0</v>
      </c>
      <c r="BR98" s="15">
        <f>Dados!BJ10</f>
        <v>0</v>
      </c>
      <c r="BS98" s="15">
        <f>Dados!BK10</f>
        <v>0</v>
      </c>
      <c r="BT98" s="15">
        <f>Dados!BL10</f>
        <v>0</v>
      </c>
      <c r="BU98" s="15">
        <f>Dados!BM10</f>
        <v>0</v>
      </c>
      <c r="BV98" s="15">
        <f>Dados!BN10</f>
        <v>0</v>
      </c>
      <c r="BW98" s="15">
        <f>Dados!BO10</f>
        <v>0</v>
      </c>
      <c r="BX98" s="15">
        <f>Dados!BP10</f>
        <v>0</v>
      </c>
      <c r="BY98" s="15">
        <f>Dados!BQ10</f>
        <v>0</v>
      </c>
    </row>
    <row r="99" spans="9:77" x14ac:dyDescent="0.15">
      <c r="I99" t="str">
        <f>Dados!A11</f>
        <v>Ovos Tot Prev</v>
      </c>
      <c r="J99" t="str">
        <f>Dados!B11</f>
        <v>AAA 1 001</v>
      </c>
      <c r="K99" s="15">
        <f>Dados!C11</f>
        <v>0</v>
      </c>
      <c r="L99" s="15">
        <f>Dados!D11</f>
        <v>0</v>
      </c>
      <c r="M99" s="15">
        <f>Dados!E11</f>
        <v>0</v>
      </c>
      <c r="N99" s="15">
        <f>Dados!F11</f>
        <v>0</v>
      </c>
      <c r="O99" s="15">
        <f>Dados!G11</f>
        <v>0</v>
      </c>
      <c r="P99" s="15">
        <f>Dados!H11</f>
        <v>0</v>
      </c>
      <c r="Q99" s="15">
        <f>Dados!I11</f>
        <v>0</v>
      </c>
      <c r="R99" s="15">
        <f>Dados!J11</f>
        <v>0</v>
      </c>
      <c r="S99" s="15">
        <f>Dados!K11</f>
        <v>0</v>
      </c>
      <c r="T99" s="15">
        <f>Dados!L11</f>
        <v>0</v>
      </c>
      <c r="U99" s="15">
        <f>Dados!M11</f>
        <v>0</v>
      </c>
      <c r="V99" s="15">
        <f>Dados!N11</f>
        <v>0</v>
      </c>
      <c r="W99" s="15">
        <f>Dados!O11</f>
        <v>0</v>
      </c>
      <c r="X99" s="15">
        <f>Dados!P11</f>
        <v>0</v>
      </c>
      <c r="Y99" s="15">
        <f>Dados!Q11</f>
        <v>0</v>
      </c>
      <c r="Z99" s="15">
        <f>Dados!R11</f>
        <v>0</v>
      </c>
      <c r="AA99" s="15">
        <f>Dados!S11</f>
        <v>0</v>
      </c>
      <c r="AB99" s="15">
        <f>Dados!T11</f>
        <v>0</v>
      </c>
      <c r="AC99" s="15">
        <f>Dados!U11</f>
        <v>0</v>
      </c>
      <c r="AD99" s="15">
        <f>Dados!V11</f>
        <v>0</v>
      </c>
      <c r="AE99" s="15">
        <f>Dados!W11</f>
        <v>0</v>
      </c>
      <c r="AF99" s="15">
        <f>Dados!X11</f>
        <v>0</v>
      </c>
      <c r="AG99" s="15">
        <f>Dados!Y11</f>
        <v>0</v>
      </c>
      <c r="AH99" s="15">
        <f>Dados!Z11</f>
        <v>0</v>
      </c>
      <c r="AI99" s="15">
        <f>Dados!AA11</f>
        <v>0</v>
      </c>
      <c r="AJ99" s="15">
        <f>Dados!AB11</f>
        <v>0</v>
      </c>
      <c r="AK99" s="15">
        <f>Dados!AC11</f>
        <v>0</v>
      </c>
      <c r="AL99" s="15">
        <f>Dados!AD11</f>
        <v>0</v>
      </c>
      <c r="AM99" s="15">
        <f>Dados!AE11</f>
        <v>0</v>
      </c>
      <c r="AN99" s="15">
        <f>Dados!AF11</f>
        <v>0</v>
      </c>
      <c r="AO99" s="15">
        <f>Dados!AG11</f>
        <v>0</v>
      </c>
      <c r="AP99" s="15">
        <f>Dados!AH11</f>
        <v>0</v>
      </c>
      <c r="AQ99" s="15">
        <f>Dados!AI11</f>
        <v>0</v>
      </c>
      <c r="AR99" s="15">
        <f>Dados!AJ11</f>
        <v>0</v>
      </c>
      <c r="AS99" s="15">
        <f>Dados!AK11</f>
        <v>0</v>
      </c>
      <c r="AT99" s="15">
        <f>Dados!AL11</f>
        <v>0</v>
      </c>
      <c r="AU99" s="15">
        <f>Dados!AM11</f>
        <v>0</v>
      </c>
      <c r="AV99" s="15">
        <f>Dados!AN11</f>
        <v>0</v>
      </c>
      <c r="AW99" s="15">
        <f>Dados!AO11</f>
        <v>0</v>
      </c>
      <c r="AX99" s="15">
        <f>Dados!AP11</f>
        <v>0</v>
      </c>
      <c r="AY99" s="15">
        <f>Dados!AQ11</f>
        <v>0</v>
      </c>
      <c r="AZ99" s="15">
        <f>Dados!AR11</f>
        <v>0</v>
      </c>
      <c r="BA99" s="15">
        <f>Dados!AS11</f>
        <v>0</v>
      </c>
      <c r="BB99" s="15">
        <f>Dados!AT11</f>
        <v>0</v>
      </c>
      <c r="BC99" s="15">
        <f>Dados!AU11</f>
        <v>0</v>
      </c>
      <c r="BD99" s="15">
        <f>Dados!AV11</f>
        <v>0</v>
      </c>
      <c r="BE99" s="15">
        <f>Dados!AW11</f>
        <v>0</v>
      </c>
      <c r="BF99" s="15">
        <f>Dados!AX11</f>
        <v>0</v>
      </c>
      <c r="BG99" s="15">
        <f>Dados!AY11</f>
        <v>0</v>
      </c>
      <c r="BH99" s="15">
        <f>Dados!AZ11</f>
        <v>0</v>
      </c>
      <c r="BI99" s="15">
        <f>Dados!BA11</f>
        <v>0</v>
      </c>
      <c r="BJ99" s="15">
        <f>Dados!BB11</f>
        <v>0</v>
      </c>
      <c r="BK99" s="15">
        <f>Dados!BC11</f>
        <v>0</v>
      </c>
      <c r="BL99" s="15">
        <f>Dados!BD11</f>
        <v>0</v>
      </c>
      <c r="BM99" s="15"/>
      <c r="BN99" s="15">
        <f>Dados!BF11</f>
        <v>0</v>
      </c>
      <c r="BO99" s="15">
        <f>Dados!BG11</f>
        <v>0</v>
      </c>
      <c r="BP99" s="15">
        <f>Dados!BH11</f>
        <v>0</v>
      </c>
      <c r="BQ99" s="15">
        <f>Dados!BI11</f>
        <v>0</v>
      </c>
      <c r="BR99" s="15">
        <f>Dados!BJ11</f>
        <v>0</v>
      </c>
      <c r="BS99" s="15">
        <f>Dados!BK11</f>
        <v>0</v>
      </c>
      <c r="BT99" s="15">
        <f>Dados!BL11</f>
        <v>0</v>
      </c>
      <c r="BU99" s="15">
        <f>Dados!BM11</f>
        <v>0</v>
      </c>
      <c r="BV99" s="15">
        <f>Dados!BN11</f>
        <v>0</v>
      </c>
      <c r="BW99" s="15">
        <f>Dados!BO11</f>
        <v>0</v>
      </c>
      <c r="BX99" s="15">
        <f>Dados!BP11</f>
        <v>0</v>
      </c>
      <c r="BY99" s="15">
        <f>Dados!BQ11</f>
        <v>0</v>
      </c>
    </row>
    <row r="100" spans="9:77" x14ac:dyDescent="0.15">
      <c r="I100" t="str">
        <f>Dados!A12</f>
        <v>Ovos Tot Prev</v>
      </c>
      <c r="J100" t="str">
        <f>Dados!B12</f>
        <v>SJ F3 821 R</v>
      </c>
      <c r="K100" s="15">
        <f>Dados!C12</f>
        <v>0</v>
      </c>
      <c r="L100" s="15">
        <f>Dados!D12</f>
        <v>0</v>
      </c>
      <c r="M100" s="15">
        <f>Dados!E12</f>
        <v>0</v>
      </c>
      <c r="N100" s="15">
        <f>Dados!F12</f>
        <v>0</v>
      </c>
      <c r="O100" s="15">
        <f>Dados!G12</f>
        <v>0</v>
      </c>
      <c r="P100" s="15">
        <f>Dados!H12</f>
        <v>0</v>
      </c>
      <c r="Q100" s="15">
        <f>Dados!I12</f>
        <v>0</v>
      </c>
      <c r="R100" s="15">
        <f>Dados!J12</f>
        <v>0</v>
      </c>
      <c r="S100" s="15">
        <f>Dados!K12</f>
        <v>0</v>
      </c>
      <c r="T100" s="15">
        <f>Dados!L12</f>
        <v>0</v>
      </c>
      <c r="U100" s="15">
        <f>Dados!M12</f>
        <v>0</v>
      </c>
      <c r="V100" s="15">
        <f>Dados!N12</f>
        <v>0</v>
      </c>
      <c r="W100" s="15">
        <f>Dados!O12</f>
        <v>0</v>
      </c>
      <c r="X100" s="15">
        <f>Dados!P12</f>
        <v>0</v>
      </c>
      <c r="Y100" s="15">
        <f>Dados!Q12</f>
        <v>0</v>
      </c>
      <c r="Z100" s="15">
        <f>Dados!R12</f>
        <v>0</v>
      </c>
      <c r="AA100" s="15">
        <f>Dados!S12</f>
        <v>0</v>
      </c>
      <c r="AB100" s="15">
        <f>Dados!T12</f>
        <v>0</v>
      </c>
      <c r="AC100" s="15">
        <f>Dados!U12</f>
        <v>21665.576856744497</v>
      </c>
      <c r="AD100" s="15">
        <f>Dados!V12</f>
        <v>107975.09876705267</v>
      </c>
      <c r="AE100" s="15">
        <f>Dados!W12</f>
        <v>157883.32679797913</v>
      </c>
      <c r="AF100" s="15">
        <f>Dados!X12</f>
        <v>365018.79560138157</v>
      </c>
      <c r="AG100" s="15">
        <f>Dados!Y12</f>
        <v>514082.74875589868</v>
      </c>
      <c r="AH100" s="15">
        <f>Dados!Z12</f>
        <v>577127.35517106345</v>
      </c>
      <c r="AI100" s="15">
        <f>Dados!AA12</f>
        <v>611464.43122688634</v>
      </c>
      <c r="AJ100" s="15">
        <f>Dados!AB12</f>
        <v>603083.96409716271</v>
      </c>
      <c r="AK100" s="15">
        <f>Dados!AC12</f>
        <v>594736.02822650922</v>
      </c>
      <c r="AL100" s="15">
        <f>Dados!AD12</f>
        <v>586420.5238787072</v>
      </c>
      <c r="AM100" s="15">
        <f>Dados!AE12</f>
        <v>578137.35159309988</v>
      </c>
      <c r="AN100" s="15">
        <f>Dados!AF12</f>
        <v>569886.4121838737</v>
      </c>
      <c r="AO100" s="15">
        <f>Dados!AG12</f>
        <v>561667.60673934291</v>
      </c>
      <c r="AP100" s="15">
        <f>Dados!AH12</f>
        <v>553480.83662123478</v>
      </c>
      <c r="AQ100" s="15">
        <f>Dados!AI12</f>
        <v>545326.00346397725</v>
      </c>
      <c r="AR100" s="15">
        <f>Dados!AJ12</f>
        <v>537203.00917398953</v>
      </c>
      <c r="AS100" s="15">
        <f>Dados!AK12</f>
        <v>529111.75592897111</v>
      </c>
      <c r="AT100" s="15">
        <f>Dados!AL12</f>
        <v>521052.14617719664</v>
      </c>
      <c r="AU100" s="15">
        <f>Dados!AM12</f>
        <v>513024.0826368095</v>
      </c>
      <c r="AV100" s="15">
        <f>Dados!AN12</f>
        <v>505027.46829511889</v>
      </c>
      <c r="AW100" s="15">
        <f>Dados!AO12</f>
        <v>497062.20640789752</v>
      </c>
      <c r="AX100" s="15">
        <f>Dados!AP12</f>
        <v>489128.20049868221</v>
      </c>
      <c r="AY100" s="15">
        <f>Dados!AQ12</f>
        <v>481225.35435807507</v>
      </c>
      <c r="AZ100" s="15">
        <f>Dados!AR12</f>
        <v>473353.57204304758</v>
      </c>
      <c r="BA100" s="15">
        <f>Dados!AS12</f>
        <v>465512.75787624565</v>
      </c>
      <c r="BB100" s="15">
        <f>Dados!AT12</f>
        <v>457702.81644529616</v>
      </c>
      <c r="BC100" s="15">
        <f>Dados!AU12</f>
        <v>449923.65260211646</v>
      </c>
      <c r="BD100" s="15">
        <f>Dados!AV12</f>
        <v>442175.17146222427</v>
      </c>
      <c r="BE100" s="15">
        <f>Dados!AW12</f>
        <v>434457.27840405033</v>
      </c>
      <c r="BF100" s="15">
        <f>Dados!AX12</f>
        <v>426769.87906825205</v>
      </c>
      <c r="BG100" s="15">
        <f>Dados!AY12</f>
        <v>419112.87935702893</v>
      </c>
      <c r="BH100" s="15">
        <f>Dados!AZ12</f>
        <v>411486.18543344084</v>
      </c>
      <c r="BI100" s="15">
        <f>Dados!BA12</f>
        <v>403889.70372072619</v>
      </c>
      <c r="BJ100" s="15">
        <f>Dados!BB12</f>
        <v>396323.34090162319</v>
      </c>
      <c r="BK100" s="15">
        <f>Dados!BC12</f>
        <v>388787.00391769211</v>
      </c>
      <c r="BL100" s="15">
        <f>Dados!BD12</f>
        <v>0</v>
      </c>
      <c r="BM100" s="15"/>
      <c r="BN100" s="15">
        <f>Dados!BF12</f>
        <v>0</v>
      </c>
      <c r="BO100" s="15">
        <f>Dados!BG12</f>
        <v>0</v>
      </c>
      <c r="BP100" s="15">
        <f>Dados!BH12</f>
        <v>0</v>
      </c>
      <c r="BQ100" s="15">
        <f>Dados!BI12</f>
        <v>0</v>
      </c>
      <c r="BR100" s="15">
        <f>Dados!BJ12</f>
        <v>0</v>
      </c>
      <c r="BS100" s="15">
        <f>Dados!BK12</f>
        <v>0</v>
      </c>
      <c r="BT100" s="15">
        <f>Dados!BL12</f>
        <v>0</v>
      </c>
      <c r="BU100" s="15">
        <f>Dados!BM12</f>
        <v>0</v>
      </c>
      <c r="BV100" s="15">
        <f>Dados!BN12</f>
        <v>0</v>
      </c>
      <c r="BW100" s="15">
        <f>Dados!BO12</f>
        <v>0</v>
      </c>
      <c r="BX100" s="15">
        <f>Dados!BP12</f>
        <v>0</v>
      </c>
      <c r="BY100" s="15">
        <f>Dados!BQ12</f>
        <v>0</v>
      </c>
    </row>
    <row r="101" spans="9:77" x14ac:dyDescent="0.15">
      <c r="I101" t="str">
        <f>Dados!A13</f>
        <v>Ovos Tot Prev</v>
      </c>
      <c r="J101" t="str">
        <f>Dados!B13</f>
        <v>AAA 1 001</v>
      </c>
      <c r="K101" s="15">
        <f>Dados!C13</f>
        <v>0</v>
      </c>
      <c r="L101" s="15">
        <f>Dados!D13</f>
        <v>0</v>
      </c>
      <c r="M101" s="15">
        <f>Dados!E13</f>
        <v>0</v>
      </c>
      <c r="N101" s="15">
        <f>Dados!F13</f>
        <v>0</v>
      </c>
      <c r="O101" s="15">
        <f>Dados!G13</f>
        <v>0</v>
      </c>
      <c r="P101" s="15">
        <f>Dados!H13</f>
        <v>0</v>
      </c>
      <c r="Q101" s="15">
        <f>Dados!I13</f>
        <v>0</v>
      </c>
      <c r="R101" s="15">
        <f>Dados!J13</f>
        <v>0</v>
      </c>
      <c r="S101" s="15">
        <f>Dados!K13</f>
        <v>0</v>
      </c>
      <c r="T101" s="15">
        <f>Dados!L13</f>
        <v>0</v>
      </c>
      <c r="U101" s="15">
        <f>Dados!M13</f>
        <v>0</v>
      </c>
      <c r="V101" s="15">
        <f>Dados!N13</f>
        <v>0</v>
      </c>
      <c r="W101" s="15">
        <f>Dados!O13</f>
        <v>0</v>
      </c>
      <c r="X101" s="15">
        <f>Dados!P13</f>
        <v>0</v>
      </c>
      <c r="Y101" s="15">
        <f>Dados!Q13</f>
        <v>0</v>
      </c>
      <c r="Z101" s="15">
        <f>Dados!R13</f>
        <v>0</v>
      </c>
      <c r="AA101" s="15">
        <f>Dados!S13</f>
        <v>0</v>
      </c>
      <c r="AB101" s="15">
        <f>Dados!T13</f>
        <v>0</v>
      </c>
      <c r="AC101" s="15">
        <f>Dados!U13</f>
        <v>0</v>
      </c>
      <c r="AD101" s="15">
        <f>Dados!V13</f>
        <v>0</v>
      </c>
      <c r="AE101" s="15">
        <f>Dados!W13</f>
        <v>0</v>
      </c>
      <c r="AF101" s="15">
        <f>Dados!X13</f>
        <v>0</v>
      </c>
      <c r="AG101" s="15">
        <f>Dados!Y13</f>
        <v>0</v>
      </c>
      <c r="AH101" s="15">
        <f>Dados!Z13</f>
        <v>0</v>
      </c>
      <c r="AI101" s="15">
        <f>Dados!AA13</f>
        <v>0</v>
      </c>
      <c r="AJ101" s="15">
        <f>Dados!AB13</f>
        <v>0</v>
      </c>
      <c r="AK101" s="15">
        <f>Dados!AC13</f>
        <v>0</v>
      </c>
      <c r="AL101" s="15">
        <f>Dados!AD13</f>
        <v>0</v>
      </c>
      <c r="AM101" s="15">
        <f>Dados!AE13</f>
        <v>0</v>
      </c>
      <c r="AN101" s="15">
        <f>Dados!AF13</f>
        <v>0</v>
      </c>
      <c r="AO101" s="15">
        <f>Dados!AG13</f>
        <v>0</v>
      </c>
      <c r="AP101" s="15">
        <f>Dados!AH13</f>
        <v>0</v>
      </c>
      <c r="AQ101" s="15">
        <f>Dados!AI13</f>
        <v>0</v>
      </c>
      <c r="AR101" s="15">
        <f>Dados!AJ13</f>
        <v>0</v>
      </c>
      <c r="AS101" s="15">
        <f>Dados!AK13</f>
        <v>0</v>
      </c>
      <c r="AT101" s="15">
        <f>Dados!AL13</f>
        <v>0</v>
      </c>
      <c r="AU101" s="15">
        <f>Dados!AM13</f>
        <v>0</v>
      </c>
      <c r="AV101" s="15">
        <f>Dados!AN13</f>
        <v>0</v>
      </c>
      <c r="AW101" s="15">
        <f>Dados!AO13</f>
        <v>0</v>
      </c>
      <c r="AX101" s="15">
        <f>Dados!AP13</f>
        <v>0</v>
      </c>
      <c r="AY101" s="15">
        <f>Dados!AQ13</f>
        <v>0</v>
      </c>
      <c r="AZ101" s="15">
        <f>Dados!AR13</f>
        <v>0</v>
      </c>
      <c r="BA101" s="15">
        <f>Dados!AS13</f>
        <v>0</v>
      </c>
      <c r="BB101" s="15">
        <f>Dados!AT13</f>
        <v>0</v>
      </c>
      <c r="BC101" s="15">
        <f>Dados!AU13</f>
        <v>0</v>
      </c>
      <c r="BD101" s="15">
        <f>Dados!AV13</f>
        <v>0</v>
      </c>
      <c r="BE101" s="15">
        <f>Dados!AW13</f>
        <v>0</v>
      </c>
      <c r="BF101" s="15">
        <f>Dados!AX13</f>
        <v>0</v>
      </c>
      <c r="BG101" s="15">
        <f>Dados!AY13</f>
        <v>0</v>
      </c>
      <c r="BH101" s="15">
        <f>Dados!AZ13</f>
        <v>0</v>
      </c>
      <c r="BI101" s="15">
        <f>Dados!BA13</f>
        <v>0</v>
      </c>
      <c r="BJ101" s="15">
        <f>Dados!BB13</f>
        <v>0</v>
      </c>
      <c r="BK101" s="15">
        <f>Dados!BC13</f>
        <v>0</v>
      </c>
      <c r="BL101" s="15">
        <f>Dados!BD13</f>
        <v>0</v>
      </c>
      <c r="BM101" s="15"/>
      <c r="BN101" s="15">
        <f>Dados!BF13</f>
        <v>0</v>
      </c>
      <c r="BO101" s="15">
        <f>Dados!BG13</f>
        <v>0</v>
      </c>
      <c r="BP101" s="15">
        <f>Dados!BH13</f>
        <v>0</v>
      </c>
      <c r="BQ101" s="15">
        <f>Dados!BI13</f>
        <v>0</v>
      </c>
      <c r="BR101" s="15">
        <f>Dados!BJ13</f>
        <v>0</v>
      </c>
      <c r="BS101" s="15">
        <f>Dados!BK13</f>
        <v>0</v>
      </c>
      <c r="BT101" s="15">
        <f>Dados!BL13</f>
        <v>0</v>
      </c>
      <c r="BU101" s="15">
        <f>Dados!BM13</f>
        <v>0</v>
      </c>
      <c r="BV101" s="15">
        <f>Dados!BN13</f>
        <v>0</v>
      </c>
      <c r="BW101" s="15">
        <f>Dados!BO13</f>
        <v>0</v>
      </c>
      <c r="BX101" s="15">
        <f>Dados!BP13</f>
        <v>0</v>
      </c>
      <c r="BY101" s="15">
        <f>Dados!BQ13</f>
        <v>0</v>
      </c>
    </row>
    <row r="102" spans="9:77" x14ac:dyDescent="0.15">
      <c r="I102" t="str">
        <f>Dados!A14</f>
        <v>Ovos Tot Prev</v>
      </c>
      <c r="J102" t="str">
        <f>Dados!B14</f>
        <v>AAA 1 001</v>
      </c>
      <c r="K102" s="15">
        <f>Dados!C14</f>
        <v>0</v>
      </c>
      <c r="L102" s="15">
        <f>Dados!D14</f>
        <v>0</v>
      </c>
      <c r="M102" s="15">
        <f>Dados!E14</f>
        <v>0</v>
      </c>
      <c r="N102" s="15">
        <f>Dados!F14</f>
        <v>0</v>
      </c>
      <c r="O102" s="15">
        <f>Dados!G14</f>
        <v>0</v>
      </c>
      <c r="P102" s="15">
        <f>Dados!H14</f>
        <v>0</v>
      </c>
      <c r="Q102" s="15">
        <f>Dados!I14</f>
        <v>0</v>
      </c>
      <c r="R102" s="15">
        <f>Dados!J14</f>
        <v>0</v>
      </c>
      <c r="S102" s="15">
        <f>Dados!K14</f>
        <v>0</v>
      </c>
      <c r="T102" s="15">
        <f>Dados!L14</f>
        <v>0</v>
      </c>
      <c r="U102" s="15">
        <f>Dados!M14</f>
        <v>0</v>
      </c>
      <c r="V102" s="15">
        <f>Dados!N14</f>
        <v>0</v>
      </c>
      <c r="W102" s="15">
        <f>Dados!O14</f>
        <v>0</v>
      </c>
      <c r="X102" s="15">
        <f>Dados!P14</f>
        <v>0</v>
      </c>
      <c r="Y102" s="15">
        <f>Dados!Q14</f>
        <v>0</v>
      </c>
      <c r="Z102" s="15">
        <f>Dados!R14</f>
        <v>0</v>
      </c>
      <c r="AA102" s="15">
        <f>Dados!S14</f>
        <v>0</v>
      </c>
      <c r="AB102" s="15">
        <f>Dados!T14</f>
        <v>0</v>
      </c>
      <c r="AC102" s="15">
        <f>Dados!U14</f>
        <v>0</v>
      </c>
      <c r="AD102" s="15">
        <f>Dados!V14</f>
        <v>0</v>
      </c>
      <c r="AE102" s="15">
        <f>Dados!W14</f>
        <v>0</v>
      </c>
      <c r="AF102" s="15">
        <f>Dados!X14</f>
        <v>0</v>
      </c>
      <c r="AG102" s="15">
        <f>Dados!Y14</f>
        <v>0</v>
      </c>
      <c r="AH102" s="15">
        <f>Dados!Z14</f>
        <v>0</v>
      </c>
      <c r="AI102" s="15">
        <f>Dados!AA14</f>
        <v>0</v>
      </c>
      <c r="AJ102" s="15">
        <f>Dados!AB14</f>
        <v>0</v>
      </c>
      <c r="AK102" s="15">
        <f>Dados!AC14</f>
        <v>0</v>
      </c>
      <c r="AL102" s="15">
        <f>Dados!AD14</f>
        <v>0</v>
      </c>
      <c r="AM102" s="15">
        <f>Dados!AE14</f>
        <v>0</v>
      </c>
      <c r="AN102" s="15">
        <f>Dados!AF14</f>
        <v>0</v>
      </c>
      <c r="AO102" s="15">
        <f>Dados!AG14</f>
        <v>0</v>
      </c>
      <c r="AP102" s="15">
        <f>Dados!AH14</f>
        <v>0</v>
      </c>
      <c r="AQ102" s="15">
        <f>Dados!AI14</f>
        <v>0</v>
      </c>
      <c r="AR102" s="15">
        <f>Dados!AJ14</f>
        <v>0</v>
      </c>
      <c r="AS102" s="15">
        <f>Dados!AK14</f>
        <v>0</v>
      </c>
      <c r="AT102" s="15">
        <f>Dados!AL14</f>
        <v>0</v>
      </c>
      <c r="AU102" s="15">
        <f>Dados!AM14</f>
        <v>0</v>
      </c>
      <c r="AV102" s="15">
        <f>Dados!AN14</f>
        <v>0</v>
      </c>
      <c r="AW102" s="15">
        <f>Dados!AO14</f>
        <v>0</v>
      </c>
      <c r="AX102" s="15">
        <f>Dados!AP14</f>
        <v>0</v>
      </c>
      <c r="AY102" s="15">
        <f>Dados!AQ14</f>
        <v>0</v>
      </c>
      <c r="AZ102" s="15">
        <f>Dados!AR14</f>
        <v>0</v>
      </c>
      <c r="BA102" s="15">
        <f>Dados!AS14</f>
        <v>0</v>
      </c>
      <c r="BB102" s="15">
        <f>Dados!AT14</f>
        <v>0</v>
      </c>
      <c r="BC102" s="15">
        <f>Dados!AU14</f>
        <v>0</v>
      </c>
      <c r="BD102" s="15">
        <f>Dados!AV14</f>
        <v>0</v>
      </c>
      <c r="BE102" s="15">
        <f>Dados!AW14</f>
        <v>0</v>
      </c>
      <c r="BF102" s="15">
        <f>Dados!AX14</f>
        <v>0</v>
      </c>
      <c r="BG102" s="15">
        <f>Dados!AY14</f>
        <v>0</v>
      </c>
      <c r="BH102" s="15">
        <f>Dados!AZ14</f>
        <v>0</v>
      </c>
      <c r="BI102" s="15">
        <f>Dados!BA14</f>
        <v>0</v>
      </c>
      <c r="BJ102" s="15">
        <f>Dados!BB14</f>
        <v>0</v>
      </c>
      <c r="BK102" s="15">
        <f>Dados!BC14</f>
        <v>0</v>
      </c>
      <c r="BL102" s="15">
        <f>Dados!BD14</f>
        <v>0</v>
      </c>
      <c r="BM102" s="15"/>
      <c r="BN102" s="15">
        <f>Dados!BF14</f>
        <v>0</v>
      </c>
      <c r="BO102" s="15">
        <f>Dados!BG14</f>
        <v>0</v>
      </c>
      <c r="BP102" s="15">
        <f>Dados!BH14</f>
        <v>0</v>
      </c>
      <c r="BQ102" s="15">
        <f>Dados!BI14</f>
        <v>0</v>
      </c>
      <c r="BR102" s="15">
        <f>Dados!BJ14</f>
        <v>0</v>
      </c>
      <c r="BS102" s="15">
        <f>Dados!BK14</f>
        <v>0</v>
      </c>
      <c r="BT102" s="15">
        <f>Dados!BL14</f>
        <v>0</v>
      </c>
      <c r="BU102" s="15">
        <f>Dados!BM14</f>
        <v>0</v>
      </c>
      <c r="BV102" s="15">
        <f>Dados!BN14</f>
        <v>0</v>
      </c>
      <c r="BW102" s="15">
        <f>Dados!BO14</f>
        <v>0</v>
      </c>
      <c r="BX102" s="15">
        <f>Dados!BP14</f>
        <v>0</v>
      </c>
      <c r="BY102" s="15">
        <f>Dados!BQ14</f>
        <v>0</v>
      </c>
    </row>
    <row r="103" spans="9:77" x14ac:dyDescent="0.15">
      <c r="I103" t="str">
        <f>Dados!A15</f>
        <v>Ovos Tot Prev</v>
      </c>
      <c r="J103" t="str">
        <f>Dados!B15</f>
        <v>AAA 1 001</v>
      </c>
      <c r="K103" s="15">
        <f>Dados!C15</f>
        <v>0</v>
      </c>
      <c r="L103" s="15">
        <f>Dados!D15</f>
        <v>0</v>
      </c>
      <c r="M103" s="15">
        <f>Dados!E15</f>
        <v>0</v>
      </c>
      <c r="N103" s="15">
        <f>Dados!F15</f>
        <v>0</v>
      </c>
      <c r="O103" s="15">
        <f>Dados!G15</f>
        <v>0</v>
      </c>
      <c r="P103" s="15">
        <f>Dados!H15</f>
        <v>0</v>
      </c>
      <c r="Q103" s="15">
        <f>Dados!I15</f>
        <v>0</v>
      </c>
      <c r="R103" s="15">
        <f>Dados!J15</f>
        <v>0</v>
      </c>
      <c r="S103" s="15">
        <f>Dados!K15</f>
        <v>0</v>
      </c>
      <c r="T103" s="15">
        <f>Dados!L15</f>
        <v>0</v>
      </c>
      <c r="U103" s="15">
        <f>Dados!M15</f>
        <v>0</v>
      </c>
      <c r="V103" s="15">
        <f>Dados!N15</f>
        <v>0</v>
      </c>
      <c r="W103" s="15">
        <f>Dados!O15</f>
        <v>0</v>
      </c>
      <c r="X103" s="15">
        <f>Dados!P15</f>
        <v>0</v>
      </c>
      <c r="Y103" s="15">
        <f>Dados!Q15</f>
        <v>0</v>
      </c>
      <c r="Z103" s="15">
        <f>Dados!R15</f>
        <v>0</v>
      </c>
      <c r="AA103" s="15">
        <f>Dados!S15</f>
        <v>0</v>
      </c>
      <c r="AB103" s="15">
        <f>Dados!T15</f>
        <v>0</v>
      </c>
      <c r="AC103" s="15">
        <f>Dados!U15</f>
        <v>0</v>
      </c>
      <c r="AD103" s="15">
        <f>Dados!V15</f>
        <v>0</v>
      </c>
      <c r="AE103" s="15">
        <f>Dados!W15</f>
        <v>0</v>
      </c>
      <c r="AF103" s="15">
        <f>Dados!X15</f>
        <v>0</v>
      </c>
      <c r="AG103" s="15">
        <f>Dados!Y15</f>
        <v>0</v>
      </c>
      <c r="AH103" s="15">
        <f>Dados!Z15</f>
        <v>0</v>
      </c>
      <c r="AI103" s="15">
        <f>Dados!AA15</f>
        <v>0</v>
      </c>
      <c r="AJ103" s="15">
        <f>Dados!AB15</f>
        <v>0</v>
      </c>
      <c r="AK103" s="15">
        <f>Dados!AC15</f>
        <v>0</v>
      </c>
      <c r="AL103" s="15">
        <f>Dados!AD15</f>
        <v>0</v>
      </c>
      <c r="AM103" s="15">
        <f>Dados!AE15</f>
        <v>0</v>
      </c>
      <c r="AN103" s="15">
        <f>Dados!AF15</f>
        <v>0</v>
      </c>
      <c r="AO103" s="15">
        <f>Dados!AG15</f>
        <v>0</v>
      </c>
      <c r="AP103" s="15">
        <f>Dados!AH15</f>
        <v>0</v>
      </c>
      <c r="AQ103" s="15">
        <f>Dados!AI15</f>
        <v>0</v>
      </c>
      <c r="AR103" s="15">
        <f>Dados!AJ15</f>
        <v>0</v>
      </c>
      <c r="AS103" s="15">
        <f>Dados!AK15</f>
        <v>0</v>
      </c>
      <c r="AT103" s="15">
        <f>Dados!AL15</f>
        <v>0</v>
      </c>
      <c r="AU103" s="15">
        <f>Dados!AM15</f>
        <v>0</v>
      </c>
      <c r="AV103" s="15">
        <f>Dados!AN15</f>
        <v>0</v>
      </c>
      <c r="AW103" s="15">
        <f>Dados!AO15</f>
        <v>0</v>
      </c>
      <c r="AX103" s="15">
        <f>Dados!AP15</f>
        <v>0</v>
      </c>
      <c r="AY103" s="15">
        <f>Dados!AQ15</f>
        <v>0</v>
      </c>
      <c r="AZ103" s="15">
        <f>Dados!AR15</f>
        <v>0</v>
      </c>
      <c r="BA103" s="15">
        <f>Dados!AS15</f>
        <v>0</v>
      </c>
      <c r="BB103" s="15">
        <f>Dados!AT15</f>
        <v>0</v>
      </c>
      <c r="BC103" s="15">
        <f>Dados!AU15</f>
        <v>0</v>
      </c>
      <c r="BD103" s="15">
        <f>Dados!AV15</f>
        <v>0</v>
      </c>
      <c r="BE103" s="15">
        <f>Dados!AW15</f>
        <v>0</v>
      </c>
      <c r="BF103" s="15">
        <f>Dados!AX15</f>
        <v>0</v>
      </c>
      <c r="BG103" s="15">
        <f>Dados!AY15</f>
        <v>0</v>
      </c>
      <c r="BH103" s="15">
        <f>Dados!AZ15</f>
        <v>0</v>
      </c>
      <c r="BI103" s="15">
        <f>Dados!BA15</f>
        <v>0</v>
      </c>
      <c r="BJ103" s="15">
        <f>Dados!BB15</f>
        <v>0</v>
      </c>
      <c r="BK103" s="15">
        <f>Dados!BC15</f>
        <v>0</v>
      </c>
      <c r="BL103" s="15">
        <f>Dados!BD15</f>
        <v>0</v>
      </c>
      <c r="BM103" s="15"/>
      <c r="BN103" s="15">
        <f>Dados!BF15</f>
        <v>0</v>
      </c>
      <c r="BO103" s="15">
        <f>Dados!BG15</f>
        <v>0</v>
      </c>
      <c r="BP103" s="15">
        <f>Dados!BH15</f>
        <v>0</v>
      </c>
      <c r="BQ103" s="15">
        <f>Dados!BI15</f>
        <v>0</v>
      </c>
      <c r="BR103" s="15">
        <f>Dados!BJ15</f>
        <v>0</v>
      </c>
      <c r="BS103" s="15">
        <f>Dados!BK15</f>
        <v>0</v>
      </c>
      <c r="BT103" s="15">
        <f>Dados!BL15</f>
        <v>0</v>
      </c>
      <c r="BU103" s="15">
        <f>Dados!BM15</f>
        <v>0</v>
      </c>
      <c r="BV103" s="15">
        <f>Dados!BN15</f>
        <v>0</v>
      </c>
      <c r="BW103" s="15">
        <f>Dados!BO15</f>
        <v>0</v>
      </c>
      <c r="BX103" s="15">
        <f>Dados!BP15</f>
        <v>0</v>
      </c>
      <c r="BY103" s="15">
        <f>Dados!BQ15</f>
        <v>0</v>
      </c>
    </row>
    <row r="104" spans="9:77" x14ac:dyDescent="0.15">
      <c r="I104" t="str">
        <f>Dados!A16</f>
        <v>Ovos Tot Prev</v>
      </c>
      <c r="J104" t="str">
        <f>Dados!B16</f>
        <v>AAA 1 001</v>
      </c>
      <c r="K104" s="15">
        <f>Dados!C16</f>
        <v>0</v>
      </c>
      <c r="L104" s="15">
        <f>Dados!D16</f>
        <v>0</v>
      </c>
      <c r="M104" s="15">
        <f>Dados!E16</f>
        <v>0</v>
      </c>
      <c r="N104" s="15">
        <f>Dados!F16</f>
        <v>0</v>
      </c>
      <c r="O104" s="15">
        <f>Dados!G16</f>
        <v>0</v>
      </c>
      <c r="P104" s="15">
        <f>Dados!H16</f>
        <v>0</v>
      </c>
      <c r="Q104" s="15">
        <f>Dados!I16</f>
        <v>0</v>
      </c>
      <c r="R104" s="15">
        <f>Dados!J16</f>
        <v>0</v>
      </c>
      <c r="S104" s="15">
        <f>Dados!K16</f>
        <v>0</v>
      </c>
      <c r="T104" s="15">
        <f>Dados!L16</f>
        <v>0</v>
      </c>
      <c r="U104" s="15">
        <f>Dados!M16</f>
        <v>0</v>
      </c>
      <c r="V104" s="15">
        <f>Dados!N16</f>
        <v>0</v>
      </c>
      <c r="W104" s="15">
        <f>Dados!O16</f>
        <v>0</v>
      </c>
      <c r="X104" s="15">
        <f>Dados!P16</f>
        <v>0</v>
      </c>
      <c r="Y104" s="15">
        <f>Dados!Q16</f>
        <v>0</v>
      </c>
      <c r="Z104" s="15">
        <f>Dados!R16</f>
        <v>0</v>
      </c>
      <c r="AA104" s="15">
        <f>Dados!S16</f>
        <v>0</v>
      </c>
      <c r="AB104" s="15">
        <f>Dados!T16</f>
        <v>0</v>
      </c>
      <c r="AC104" s="15">
        <f>Dados!U16</f>
        <v>0</v>
      </c>
      <c r="AD104" s="15">
        <f>Dados!V16</f>
        <v>0</v>
      </c>
      <c r="AE104" s="15">
        <f>Dados!W16</f>
        <v>0</v>
      </c>
      <c r="AF104" s="15">
        <f>Dados!X16</f>
        <v>0</v>
      </c>
      <c r="AG104" s="15">
        <f>Dados!Y16</f>
        <v>0</v>
      </c>
      <c r="AH104" s="15">
        <f>Dados!Z16</f>
        <v>0</v>
      </c>
      <c r="AI104" s="15">
        <f>Dados!AA16</f>
        <v>0</v>
      </c>
      <c r="AJ104" s="15">
        <f>Dados!AB16</f>
        <v>0</v>
      </c>
      <c r="AK104" s="15">
        <f>Dados!AC16</f>
        <v>0</v>
      </c>
      <c r="AL104" s="15">
        <f>Dados!AD16</f>
        <v>0</v>
      </c>
      <c r="AM104" s="15">
        <f>Dados!AE16</f>
        <v>0</v>
      </c>
      <c r="AN104" s="15">
        <f>Dados!AF16</f>
        <v>0</v>
      </c>
      <c r="AO104" s="15">
        <f>Dados!AG16</f>
        <v>0</v>
      </c>
      <c r="AP104" s="15">
        <f>Dados!AH16</f>
        <v>0</v>
      </c>
      <c r="AQ104" s="15">
        <f>Dados!AI16</f>
        <v>0</v>
      </c>
      <c r="AR104" s="15">
        <f>Dados!AJ16</f>
        <v>0</v>
      </c>
      <c r="AS104" s="15">
        <f>Dados!AK16</f>
        <v>0</v>
      </c>
      <c r="AT104" s="15">
        <f>Dados!AL16</f>
        <v>0</v>
      </c>
      <c r="AU104" s="15">
        <f>Dados!AM16</f>
        <v>0</v>
      </c>
      <c r="AV104" s="15">
        <f>Dados!AN16</f>
        <v>0</v>
      </c>
      <c r="AW104" s="15">
        <f>Dados!AO16</f>
        <v>0</v>
      </c>
      <c r="AX104" s="15">
        <f>Dados!AP16</f>
        <v>0</v>
      </c>
      <c r="AY104" s="15">
        <f>Dados!AQ16</f>
        <v>0</v>
      </c>
      <c r="AZ104" s="15">
        <f>Dados!AR16</f>
        <v>0</v>
      </c>
      <c r="BA104" s="15">
        <f>Dados!AS16</f>
        <v>0</v>
      </c>
      <c r="BB104" s="15">
        <f>Dados!AT16</f>
        <v>0</v>
      </c>
      <c r="BC104" s="15">
        <f>Dados!AU16</f>
        <v>0</v>
      </c>
      <c r="BD104" s="15">
        <f>Dados!AV16</f>
        <v>0</v>
      </c>
      <c r="BE104" s="15">
        <f>Dados!AW16</f>
        <v>0</v>
      </c>
      <c r="BF104" s="15">
        <f>Dados!AX16</f>
        <v>0</v>
      </c>
      <c r="BG104" s="15">
        <f>Dados!AY16</f>
        <v>0</v>
      </c>
      <c r="BH104" s="15">
        <f>Dados!AZ16</f>
        <v>0</v>
      </c>
      <c r="BI104" s="15">
        <f>Dados!BA16</f>
        <v>0</v>
      </c>
      <c r="BJ104" s="15">
        <f>Dados!BB16</f>
        <v>0</v>
      </c>
      <c r="BK104" s="15">
        <f>Dados!BC16</f>
        <v>0</v>
      </c>
      <c r="BL104" s="15">
        <f>Dados!BD16</f>
        <v>0</v>
      </c>
      <c r="BM104" s="15"/>
      <c r="BN104" s="15">
        <f>Dados!BF16</f>
        <v>0</v>
      </c>
      <c r="BO104" s="15">
        <f>Dados!BG16</f>
        <v>0</v>
      </c>
      <c r="BP104" s="15">
        <f>Dados!BH16</f>
        <v>0</v>
      </c>
      <c r="BQ104" s="15">
        <f>Dados!BI16</f>
        <v>0</v>
      </c>
      <c r="BR104" s="15">
        <f>Dados!BJ16</f>
        <v>0</v>
      </c>
      <c r="BS104" s="15">
        <f>Dados!BK16</f>
        <v>0</v>
      </c>
      <c r="BT104" s="15">
        <f>Dados!BL16</f>
        <v>0</v>
      </c>
      <c r="BU104" s="15">
        <f>Dados!BM16</f>
        <v>0</v>
      </c>
      <c r="BV104" s="15">
        <f>Dados!BN16</f>
        <v>0</v>
      </c>
      <c r="BW104" s="15">
        <f>Dados!BO16</f>
        <v>0</v>
      </c>
      <c r="BX104" s="15">
        <f>Dados!BP16</f>
        <v>0</v>
      </c>
      <c r="BY104" s="15">
        <f>Dados!BQ16</f>
        <v>0</v>
      </c>
    </row>
    <row r="105" spans="9:77" x14ac:dyDescent="0.15">
      <c r="I105" t="str">
        <f>Dados!A17</f>
        <v>Ovos Tot Prev</v>
      </c>
      <c r="J105" t="str">
        <f>Dados!B17</f>
        <v>AAA 1 001</v>
      </c>
      <c r="K105" s="15">
        <f>Dados!C17</f>
        <v>0</v>
      </c>
      <c r="L105" s="15">
        <f>Dados!D17</f>
        <v>0</v>
      </c>
      <c r="M105" s="15">
        <f>Dados!E17</f>
        <v>0</v>
      </c>
      <c r="N105" s="15">
        <f>Dados!F17</f>
        <v>0</v>
      </c>
      <c r="O105" s="15">
        <f>Dados!G17</f>
        <v>0</v>
      </c>
      <c r="P105" s="15">
        <f>Dados!H17</f>
        <v>0</v>
      </c>
      <c r="Q105" s="15">
        <f>Dados!I17</f>
        <v>0</v>
      </c>
      <c r="R105" s="15">
        <f>Dados!J17</f>
        <v>0</v>
      </c>
      <c r="S105" s="15">
        <f>Dados!K17</f>
        <v>0</v>
      </c>
      <c r="T105" s="15">
        <f>Dados!L17</f>
        <v>0</v>
      </c>
      <c r="U105" s="15">
        <f>Dados!M17</f>
        <v>0</v>
      </c>
      <c r="V105" s="15">
        <f>Dados!N17</f>
        <v>0</v>
      </c>
      <c r="W105" s="15">
        <f>Dados!O17</f>
        <v>0</v>
      </c>
      <c r="X105" s="15">
        <f>Dados!P17</f>
        <v>0</v>
      </c>
      <c r="Y105" s="15">
        <f>Dados!Q17</f>
        <v>0</v>
      </c>
      <c r="Z105" s="15">
        <f>Dados!R17</f>
        <v>0</v>
      </c>
      <c r="AA105" s="15">
        <f>Dados!S17</f>
        <v>0</v>
      </c>
      <c r="AB105" s="15">
        <f>Dados!T17</f>
        <v>0</v>
      </c>
      <c r="AC105" s="15">
        <f>Dados!U17</f>
        <v>0</v>
      </c>
      <c r="AD105" s="15">
        <f>Dados!V17</f>
        <v>0</v>
      </c>
      <c r="AE105" s="15">
        <f>Dados!W17</f>
        <v>0</v>
      </c>
      <c r="AF105" s="15">
        <f>Dados!X17</f>
        <v>0</v>
      </c>
      <c r="AG105" s="15">
        <f>Dados!Y17</f>
        <v>0</v>
      </c>
      <c r="AH105" s="15">
        <f>Dados!Z17</f>
        <v>0</v>
      </c>
      <c r="AI105" s="15">
        <f>Dados!AA17</f>
        <v>0</v>
      </c>
      <c r="AJ105" s="15">
        <f>Dados!AB17</f>
        <v>0</v>
      </c>
      <c r="AK105" s="15">
        <f>Dados!AC17</f>
        <v>0</v>
      </c>
      <c r="AL105" s="15">
        <f>Dados!AD17</f>
        <v>0</v>
      </c>
      <c r="AM105" s="15">
        <f>Dados!AE17</f>
        <v>0</v>
      </c>
      <c r="AN105" s="15">
        <f>Dados!AF17</f>
        <v>0</v>
      </c>
      <c r="AO105" s="15">
        <f>Dados!AG17</f>
        <v>0</v>
      </c>
      <c r="AP105" s="15">
        <f>Dados!AH17</f>
        <v>0</v>
      </c>
      <c r="AQ105" s="15">
        <f>Dados!AI17</f>
        <v>0</v>
      </c>
      <c r="AR105" s="15">
        <f>Dados!AJ17</f>
        <v>0</v>
      </c>
      <c r="AS105" s="15">
        <f>Dados!AK17</f>
        <v>0</v>
      </c>
      <c r="AT105" s="15">
        <f>Dados!AL17</f>
        <v>0</v>
      </c>
      <c r="AU105" s="15">
        <f>Dados!AM17</f>
        <v>0</v>
      </c>
      <c r="AV105" s="15">
        <f>Dados!AN17</f>
        <v>0</v>
      </c>
      <c r="AW105" s="15">
        <f>Dados!AO17</f>
        <v>0</v>
      </c>
      <c r="AX105" s="15">
        <f>Dados!AP17</f>
        <v>0</v>
      </c>
      <c r="AY105" s="15">
        <f>Dados!AQ17</f>
        <v>0</v>
      </c>
      <c r="AZ105" s="15">
        <f>Dados!AR17</f>
        <v>0</v>
      </c>
      <c r="BA105" s="15">
        <f>Dados!AS17</f>
        <v>0</v>
      </c>
      <c r="BB105" s="15">
        <f>Dados!AT17</f>
        <v>0</v>
      </c>
      <c r="BC105" s="15">
        <f>Dados!AU17</f>
        <v>0</v>
      </c>
      <c r="BD105" s="15">
        <f>Dados!AV17</f>
        <v>0</v>
      </c>
      <c r="BE105" s="15">
        <f>Dados!AW17</f>
        <v>0</v>
      </c>
      <c r="BF105" s="15">
        <f>Dados!AX17</f>
        <v>0</v>
      </c>
      <c r="BG105" s="15">
        <f>Dados!AY17</f>
        <v>0</v>
      </c>
      <c r="BH105" s="15">
        <f>Dados!AZ17</f>
        <v>0</v>
      </c>
      <c r="BI105" s="15">
        <f>Dados!BA17</f>
        <v>0</v>
      </c>
      <c r="BJ105" s="15">
        <f>Dados!BB17</f>
        <v>0</v>
      </c>
      <c r="BK105" s="15">
        <f>Dados!BC17</f>
        <v>0</v>
      </c>
      <c r="BL105" s="15">
        <f>Dados!BD17</f>
        <v>0</v>
      </c>
      <c r="BM105" s="15"/>
      <c r="BN105" s="15">
        <f>Dados!BF17</f>
        <v>0</v>
      </c>
      <c r="BO105" s="15">
        <f>Dados!BG17</f>
        <v>0</v>
      </c>
      <c r="BP105" s="15">
        <f>Dados!BH17</f>
        <v>0</v>
      </c>
      <c r="BQ105" s="15">
        <f>Dados!BI17</f>
        <v>0</v>
      </c>
      <c r="BR105" s="15">
        <f>Dados!BJ17</f>
        <v>0</v>
      </c>
      <c r="BS105" s="15">
        <f>Dados!BK17</f>
        <v>0</v>
      </c>
      <c r="BT105" s="15">
        <f>Dados!BL17</f>
        <v>0</v>
      </c>
      <c r="BU105" s="15">
        <f>Dados!BM17</f>
        <v>0</v>
      </c>
      <c r="BV105" s="15">
        <f>Dados!BN17</f>
        <v>0</v>
      </c>
      <c r="BW105" s="15">
        <f>Dados!BO17</f>
        <v>0</v>
      </c>
      <c r="BX105" s="15">
        <f>Dados!BP17</f>
        <v>0</v>
      </c>
      <c r="BY105" s="15">
        <f>Dados!BQ17</f>
        <v>0</v>
      </c>
    </row>
    <row r="106" spans="9:77" x14ac:dyDescent="0.15">
      <c r="I106" t="str">
        <f>Dados!A18</f>
        <v>Ovos Tot Prev</v>
      </c>
      <c r="J106" t="str">
        <f>Dados!B18</f>
        <v>AAA 1 001</v>
      </c>
      <c r="K106" s="15">
        <f>Dados!C18</f>
        <v>0</v>
      </c>
      <c r="L106" s="15">
        <f>Dados!D18</f>
        <v>0</v>
      </c>
      <c r="M106" s="15">
        <f>Dados!E18</f>
        <v>0</v>
      </c>
      <c r="N106" s="15">
        <f>Dados!F18</f>
        <v>0</v>
      </c>
      <c r="O106" s="15">
        <f>Dados!G18</f>
        <v>0</v>
      </c>
      <c r="P106" s="15">
        <f>Dados!H18</f>
        <v>0</v>
      </c>
      <c r="Q106" s="15">
        <f>Dados!I18</f>
        <v>0</v>
      </c>
      <c r="R106" s="15">
        <f>Dados!J18</f>
        <v>0</v>
      </c>
      <c r="S106" s="15">
        <f>Dados!K18</f>
        <v>0</v>
      </c>
      <c r="T106" s="15">
        <f>Dados!L18</f>
        <v>0</v>
      </c>
      <c r="U106" s="15">
        <f>Dados!M18</f>
        <v>0</v>
      </c>
      <c r="V106" s="15">
        <f>Dados!N18</f>
        <v>0</v>
      </c>
      <c r="W106" s="15">
        <f>Dados!O18</f>
        <v>0</v>
      </c>
      <c r="X106" s="15">
        <f>Dados!P18</f>
        <v>0</v>
      </c>
      <c r="Y106" s="15">
        <f>Dados!Q18</f>
        <v>0</v>
      </c>
      <c r="Z106" s="15">
        <f>Dados!R18</f>
        <v>0</v>
      </c>
      <c r="AA106" s="15">
        <f>Dados!S18</f>
        <v>0</v>
      </c>
      <c r="AB106" s="15">
        <f>Dados!T18</f>
        <v>0</v>
      </c>
      <c r="AC106" s="15">
        <f>Dados!U18</f>
        <v>0</v>
      </c>
      <c r="AD106" s="15">
        <f>Dados!V18</f>
        <v>0</v>
      </c>
      <c r="AE106" s="15">
        <f>Dados!W18</f>
        <v>0</v>
      </c>
      <c r="AF106" s="15">
        <f>Dados!X18</f>
        <v>0</v>
      </c>
      <c r="AG106" s="15">
        <f>Dados!Y18</f>
        <v>0</v>
      </c>
      <c r="AH106" s="15">
        <f>Dados!Z18</f>
        <v>0</v>
      </c>
      <c r="AI106" s="15">
        <f>Dados!AA18</f>
        <v>0</v>
      </c>
      <c r="AJ106" s="15">
        <f>Dados!AB18</f>
        <v>0</v>
      </c>
      <c r="AK106" s="15">
        <f>Dados!AC18</f>
        <v>0</v>
      </c>
      <c r="AL106" s="15">
        <f>Dados!AD18</f>
        <v>0</v>
      </c>
      <c r="AM106" s="15">
        <f>Dados!AE18</f>
        <v>0</v>
      </c>
      <c r="AN106" s="15">
        <f>Dados!AF18</f>
        <v>0</v>
      </c>
      <c r="AO106" s="15">
        <f>Dados!AG18</f>
        <v>0</v>
      </c>
      <c r="AP106" s="15">
        <f>Dados!AH18</f>
        <v>0</v>
      </c>
      <c r="AQ106" s="15">
        <f>Dados!AI18</f>
        <v>0</v>
      </c>
      <c r="AR106" s="15">
        <f>Dados!AJ18</f>
        <v>0</v>
      </c>
      <c r="AS106" s="15">
        <f>Dados!AK18</f>
        <v>0</v>
      </c>
      <c r="AT106" s="15">
        <f>Dados!AL18</f>
        <v>0</v>
      </c>
      <c r="AU106" s="15">
        <f>Dados!AM18</f>
        <v>0</v>
      </c>
      <c r="AV106" s="15">
        <f>Dados!AN18</f>
        <v>0</v>
      </c>
      <c r="AW106" s="15">
        <f>Dados!AO18</f>
        <v>0</v>
      </c>
      <c r="AX106" s="15">
        <f>Dados!AP18</f>
        <v>0</v>
      </c>
      <c r="AY106" s="15">
        <f>Dados!AQ18</f>
        <v>0</v>
      </c>
      <c r="AZ106" s="15">
        <f>Dados!AR18</f>
        <v>0</v>
      </c>
      <c r="BA106" s="15">
        <f>Dados!AS18</f>
        <v>0</v>
      </c>
      <c r="BB106" s="15">
        <f>Dados!AT18</f>
        <v>0</v>
      </c>
      <c r="BC106" s="15">
        <f>Dados!AU18</f>
        <v>0</v>
      </c>
      <c r="BD106" s="15">
        <f>Dados!AV18</f>
        <v>0</v>
      </c>
      <c r="BE106" s="15">
        <f>Dados!AW18</f>
        <v>0</v>
      </c>
      <c r="BF106" s="15">
        <f>Dados!AX18</f>
        <v>0</v>
      </c>
      <c r="BG106" s="15">
        <f>Dados!AY18</f>
        <v>0</v>
      </c>
      <c r="BH106" s="15">
        <f>Dados!AZ18</f>
        <v>0</v>
      </c>
      <c r="BI106" s="15">
        <f>Dados!BA18</f>
        <v>0</v>
      </c>
      <c r="BJ106" s="15">
        <f>Dados!BB18</f>
        <v>0</v>
      </c>
      <c r="BK106" s="15">
        <f>Dados!BC18</f>
        <v>0</v>
      </c>
      <c r="BL106" s="15">
        <f>Dados!BD18</f>
        <v>0</v>
      </c>
      <c r="BM106" s="15"/>
      <c r="BN106" s="15">
        <f>Dados!BF18</f>
        <v>0</v>
      </c>
      <c r="BO106" s="15">
        <f>Dados!BG18</f>
        <v>0</v>
      </c>
      <c r="BP106" s="15">
        <f>Dados!BH18</f>
        <v>0</v>
      </c>
      <c r="BQ106" s="15">
        <f>Dados!BI18</f>
        <v>0</v>
      </c>
      <c r="BR106" s="15">
        <f>Dados!BJ18</f>
        <v>0</v>
      </c>
      <c r="BS106" s="15">
        <f>Dados!BK18</f>
        <v>0</v>
      </c>
      <c r="BT106" s="15">
        <f>Dados!BL18</f>
        <v>0</v>
      </c>
      <c r="BU106" s="15">
        <f>Dados!BM18</f>
        <v>0</v>
      </c>
      <c r="BV106" s="15">
        <f>Dados!BN18</f>
        <v>0</v>
      </c>
      <c r="BW106" s="15">
        <f>Dados!BO18</f>
        <v>0</v>
      </c>
      <c r="BX106" s="15">
        <f>Dados!BP18</f>
        <v>0</v>
      </c>
      <c r="BY106" s="15">
        <f>Dados!BQ18</f>
        <v>0</v>
      </c>
    </row>
    <row r="107" spans="9:77" x14ac:dyDescent="0.15">
      <c r="I107" t="str">
        <f>Dados!A19</f>
        <v>Ovos Tot Prev</v>
      </c>
      <c r="J107" t="str">
        <f>Dados!B19</f>
        <v>AAA 1 001</v>
      </c>
      <c r="K107" s="15">
        <f>Dados!C19</f>
        <v>0</v>
      </c>
      <c r="L107" s="15">
        <f>Dados!D19</f>
        <v>0</v>
      </c>
      <c r="M107" s="15">
        <f>Dados!E19</f>
        <v>0</v>
      </c>
      <c r="N107" s="15">
        <f>Dados!F19</f>
        <v>0</v>
      </c>
      <c r="O107" s="15">
        <f>Dados!G19</f>
        <v>0</v>
      </c>
      <c r="P107" s="15">
        <f>Dados!H19</f>
        <v>0</v>
      </c>
      <c r="Q107" s="15">
        <f>Dados!I19</f>
        <v>0</v>
      </c>
      <c r="R107" s="15">
        <f>Dados!J19</f>
        <v>0</v>
      </c>
      <c r="S107" s="15">
        <f>Dados!K19</f>
        <v>0</v>
      </c>
      <c r="T107" s="15">
        <f>Dados!L19</f>
        <v>0</v>
      </c>
      <c r="U107" s="15">
        <f>Dados!M19</f>
        <v>0</v>
      </c>
      <c r="V107" s="15">
        <f>Dados!N19</f>
        <v>0</v>
      </c>
      <c r="W107" s="15">
        <f>Dados!O19</f>
        <v>0</v>
      </c>
      <c r="X107" s="15">
        <f>Dados!P19</f>
        <v>0</v>
      </c>
      <c r="Y107" s="15">
        <f>Dados!Q19</f>
        <v>0</v>
      </c>
      <c r="Z107" s="15">
        <f>Dados!R19</f>
        <v>0</v>
      </c>
      <c r="AA107" s="15">
        <f>Dados!S19</f>
        <v>0</v>
      </c>
      <c r="AB107" s="15">
        <f>Dados!T19</f>
        <v>0</v>
      </c>
      <c r="AC107" s="15">
        <f>Dados!U19</f>
        <v>0</v>
      </c>
      <c r="AD107" s="15">
        <f>Dados!V19</f>
        <v>0</v>
      </c>
      <c r="AE107" s="15">
        <f>Dados!W19</f>
        <v>0</v>
      </c>
      <c r="AF107" s="15">
        <f>Dados!X19</f>
        <v>0</v>
      </c>
      <c r="AG107" s="15">
        <f>Dados!Y19</f>
        <v>0</v>
      </c>
      <c r="AH107" s="15">
        <f>Dados!Z19</f>
        <v>0</v>
      </c>
      <c r="AI107" s="15">
        <f>Dados!AA19</f>
        <v>0</v>
      </c>
      <c r="AJ107" s="15">
        <f>Dados!AB19</f>
        <v>0</v>
      </c>
      <c r="AK107" s="15">
        <f>Dados!AC19</f>
        <v>0</v>
      </c>
      <c r="AL107" s="15">
        <f>Dados!AD19</f>
        <v>0</v>
      </c>
      <c r="AM107" s="15">
        <f>Dados!AE19</f>
        <v>0</v>
      </c>
      <c r="AN107" s="15">
        <f>Dados!AF19</f>
        <v>0</v>
      </c>
      <c r="AO107" s="15">
        <f>Dados!AG19</f>
        <v>0</v>
      </c>
      <c r="AP107" s="15">
        <f>Dados!AH19</f>
        <v>0</v>
      </c>
      <c r="AQ107" s="15">
        <f>Dados!AI19</f>
        <v>0</v>
      </c>
      <c r="AR107" s="15">
        <f>Dados!AJ19</f>
        <v>0</v>
      </c>
      <c r="AS107" s="15">
        <f>Dados!AK19</f>
        <v>0</v>
      </c>
      <c r="AT107" s="15">
        <f>Dados!AL19</f>
        <v>0</v>
      </c>
      <c r="AU107" s="15">
        <f>Dados!AM19</f>
        <v>0</v>
      </c>
      <c r="AV107" s="15">
        <f>Dados!AN19</f>
        <v>0</v>
      </c>
      <c r="AW107" s="15">
        <f>Dados!AO19</f>
        <v>0</v>
      </c>
      <c r="AX107" s="15">
        <f>Dados!AP19</f>
        <v>0</v>
      </c>
      <c r="AY107" s="15">
        <f>Dados!AQ19</f>
        <v>0</v>
      </c>
      <c r="AZ107" s="15">
        <f>Dados!AR19</f>
        <v>0</v>
      </c>
      <c r="BA107" s="15">
        <f>Dados!AS19</f>
        <v>0</v>
      </c>
      <c r="BB107" s="15">
        <f>Dados!AT19</f>
        <v>0</v>
      </c>
      <c r="BC107" s="15">
        <f>Dados!AU19</f>
        <v>0</v>
      </c>
      <c r="BD107" s="15">
        <f>Dados!AV19</f>
        <v>0</v>
      </c>
      <c r="BE107" s="15">
        <f>Dados!AW19</f>
        <v>0</v>
      </c>
      <c r="BF107" s="15">
        <f>Dados!AX19</f>
        <v>0</v>
      </c>
      <c r="BG107" s="15">
        <f>Dados!AY19</f>
        <v>0</v>
      </c>
      <c r="BH107" s="15">
        <f>Dados!AZ19</f>
        <v>0</v>
      </c>
      <c r="BI107" s="15">
        <f>Dados!BA19</f>
        <v>0</v>
      </c>
      <c r="BJ107" s="15">
        <f>Dados!BB19</f>
        <v>0</v>
      </c>
      <c r="BK107" s="15">
        <f>Dados!BC19</f>
        <v>0</v>
      </c>
      <c r="BL107" s="15">
        <f>Dados!BD19</f>
        <v>0</v>
      </c>
      <c r="BM107" s="15"/>
      <c r="BN107" s="15">
        <f>Dados!BF19</f>
        <v>0</v>
      </c>
      <c r="BO107" s="15">
        <f>Dados!BG19</f>
        <v>0</v>
      </c>
      <c r="BP107" s="15">
        <f>Dados!BH19</f>
        <v>0</v>
      </c>
      <c r="BQ107" s="15">
        <f>Dados!BI19</f>
        <v>0</v>
      </c>
      <c r="BR107" s="15">
        <f>Dados!BJ19</f>
        <v>0</v>
      </c>
      <c r="BS107" s="15">
        <f>Dados!BK19</f>
        <v>0</v>
      </c>
      <c r="BT107" s="15">
        <f>Dados!BL19</f>
        <v>0</v>
      </c>
      <c r="BU107" s="15">
        <f>Dados!BM19</f>
        <v>0</v>
      </c>
      <c r="BV107" s="15">
        <f>Dados!BN19</f>
        <v>0</v>
      </c>
      <c r="BW107" s="15">
        <f>Dados!BO19</f>
        <v>0</v>
      </c>
      <c r="BX107" s="15">
        <f>Dados!BP19</f>
        <v>0</v>
      </c>
      <c r="BY107" s="15">
        <f>Dados!BQ19</f>
        <v>0</v>
      </c>
    </row>
    <row r="108" spans="9:77" x14ac:dyDescent="0.15">
      <c r="I108" t="str">
        <f>Dados!A20</f>
        <v>Ovos Tot Prev</v>
      </c>
      <c r="J108" t="str">
        <f>Dados!B20</f>
        <v>AAA 1 001</v>
      </c>
      <c r="K108" s="15">
        <f>Dados!C20</f>
        <v>0</v>
      </c>
      <c r="L108" s="15">
        <f>Dados!D20</f>
        <v>0</v>
      </c>
      <c r="M108" s="15">
        <f>Dados!E20</f>
        <v>0</v>
      </c>
      <c r="N108" s="15">
        <f>Dados!F20</f>
        <v>0</v>
      </c>
      <c r="O108" s="15">
        <f>Dados!G20</f>
        <v>0</v>
      </c>
      <c r="P108" s="15">
        <f>Dados!H20</f>
        <v>0</v>
      </c>
      <c r="Q108" s="15">
        <f>Dados!I20</f>
        <v>0</v>
      </c>
      <c r="R108" s="15">
        <f>Dados!J20</f>
        <v>0</v>
      </c>
      <c r="S108" s="15">
        <f>Dados!K20</f>
        <v>0</v>
      </c>
      <c r="T108" s="15">
        <f>Dados!L20</f>
        <v>0</v>
      </c>
      <c r="U108" s="15">
        <f>Dados!M20</f>
        <v>0</v>
      </c>
      <c r="V108" s="15">
        <f>Dados!N20</f>
        <v>0</v>
      </c>
      <c r="W108" s="15">
        <f>Dados!O20</f>
        <v>0</v>
      </c>
      <c r="X108" s="15">
        <f>Dados!P20</f>
        <v>0</v>
      </c>
      <c r="Y108" s="15">
        <f>Dados!Q20</f>
        <v>0</v>
      </c>
      <c r="Z108" s="15">
        <f>Dados!R20</f>
        <v>0</v>
      </c>
      <c r="AA108" s="15">
        <f>Dados!S20</f>
        <v>0</v>
      </c>
      <c r="AB108" s="15">
        <f>Dados!T20</f>
        <v>0</v>
      </c>
      <c r="AC108" s="15">
        <f>Dados!U20</f>
        <v>0</v>
      </c>
      <c r="AD108" s="15">
        <f>Dados!V20</f>
        <v>0</v>
      </c>
      <c r="AE108" s="15">
        <f>Dados!W20</f>
        <v>0</v>
      </c>
      <c r="AF108" s="15">
        <f>Dados!X20</f>
        <v>0</v>
      </c>
      <c r="AG108" s="15">
        <f>Dados!Y20</f>
        <v>0</v>
      </c>
      <c r="AH108" s="15">
        <f>Dados!Z20</f>
        <v>0</v>
      </c>
      <c r="AI108" s="15">
        <f>Dados!AA20</f>
        <v>0</v>
      </c>
      <c r="AJ108" s="15">
        <f>Dados!AB20</f>
        <v>0</v>
      </c>
      <c r="AK108" s="15">
        <f>Dados!AC20</f>
        <v>0</v>
      </c>
      <c r="AL108" s="15">
        <f>Dados!AD20</f>
        <v>0</v>
      </c>
      <c r="AM108" s="15">
        <f>Dados!AE20</f>
        <v>0</v>
      </c>
      <c r="AN108" s="15">
        <f>Dados!AF20</f>
        <v>0</v>
      </c>
      <c r="AO108" s="15">
        <f>Dados!AG20</f>
        <v>0</v>
      </c>
      <c r="AP108" s="15">
        <f>Dados!AH20</f>
        <v>0</v>
      </c>
      <c r="AQ108" s="15">
        <f>Dados!AI20</f>
        <v>0</v>
      </c>
      <c r="AR108" s="15">
        <f>Dados!AJ20</f>
        <v>0</v>
      </c>
      <c r="AS108" s="15">
        <f>Dados!AK20</f>
        <v>0</v>
      </c>
      <c r="AT108" s="15">
        <f>Dados!AL20</f>
        <v>0</v>
      </c>
      <c r="AU108" s="15">
        <f>Dados!AM20</f>
        <v>0</v>
      </c>
      <c r="AV108" s="15">
        <f>Dados!AN20</f>
        <v>0</v>
      </c>
      <c r="AW108" s="15">
        <f>Dados!AO20</f>
        <v>0</v>
      </c>
      <c r="AX108" s="15">
        <f>Dados!AP20</f>
        <v>0</v>
      </c>
      <c r="AY108" s="15">
        <f>Dados!AQ20</f>
        <v>0</v>
      </c>
      <c r="AZ108" s="15">
        <f>Dados!AR20</f>
        <v>0</v>
      </c>
      <c r="BA108" s="15">
        <f>Dados!AS20</f>
        <v>0</v>
      </c>
      <c r="BB108" s="15">
        <f>Dados!AT20</f>
        <v>0</v>
      </c>
      <c r="BC108" s="15">
        <f>Dados!AU20</f>
        <v>0</v>
      </c>
      <c r="BD108" s="15">
        <f>Dados!AV20</f>
        <v>0</v>
      </c>
      <c r="BE108" s="15">
        <f>Dados!AW20</f>
        <v>0</v>
      </c>
      <c r="BF108" s="15">
        <f>Dados!AX20</f>
        <v>0</v>
      </c>
      <c r="BG108" s="15">
        <f>Dados!AY20</f>
        <v>0</v>
      </c>
      <c r="BH108" s="15">
        <f>Dados!AZ20</f>
        <v>0</v>
      </c>
      <c r="BI108" s="15">
        <f>Dados!BA20</f>
        <v>0</v>
      </c>
      <c r="BJ108" s="15">
        <f>Dados!BB20</f>
        <v>0</v>
      </c>
      <c r="BK108" s="15">
        <f>Dados!BC20</f>
        <v>0</v>
      </c>
      <c r="BL108" s="15">
        <f>Dados!BD20</f>
        <v>0</v>
      </c>
      <c r="BM108" s="15"/>
      <c r="BN108" s="15">
        <f>Dados!BF20</f>
        <v>0</v>
      </c>
      <c r="BO108" s="15">
        <f>Dados!BG20</f>
        <v>0</v>
      </c>
      <c r="BP108" s="15">
        <f>Dados!BH20</f>
        <v>0</v>
      </c>
      <c r="BQ108" s="15">
        <f>Dados!BI20</f>
        <v>0</v>
      </c>
      <c r="BR108" s="15">
        <f>Dados!BJ20</f>
        <v>0</v>
      </c>
      <c r="BS108" s="15">
        <f>Dados!BK20</f>
        <v>0</v>
      </c>
      <c r="BT108" s="15">
        <f>Dados!BL20</f>
        <v>0</v>
      </c>
      <c r="BU108" s="15">
        <f>Dados!BM20</f>
        <v>0</v>
      </c>
      <c r="BV108" s="15">
        <f>Dados!BN20</f>
        <v>0</v>
      </c>
      <c r="BW108" s="15">
        <f>Dados!BO20</f>
        <v>0</v>
      </c>
      <c r="BX108" s="15">
        <f>Dados!BP20</f>
        <v>0</v>
      </c>
      <c r="BY108" s="15">
        <f>Dados!BQ20</f>
        <v>0</v>
      </c>
    </row>
    <row r="109" spans="9:77" x14ac:dyDescent="0.15">
      <c r="I109" t="str">
        <f>Dados!A21</f>
        <v>Ovos Tot Prev</v>
      </c>
      <c r="J109" t="str">
        <f>Dados!B21</f>
        <v>AAA 1 001</v>
      </c>
      <c r="K109" s="15">
        <f>Dados!C21</f>
        <v>0</v>
      </c>
      <c r="L109" s="15">
        <f>Dados!D21</f>
        <v>0</v>
      </c>
      <c r="M109" s="15">
        <f>Dados!E21</f>
        <v>0</v>
      </c>
      <c r="N109" s="15">
        <f>Dados!F21</f>
        <v>0</v>
      </c>
      <c r="O109" s="15">
        <f>Dados!G21</f>
        <v>0</v>
      </c>
      <c r="P109" s="15">
        <f>Dados!H21</f>
        <v>0</v>
      </c>
      <c r="Q109" s="15">
        <f>Dados!I21</f>
        <v>0</v>
      </c>
      <c r="R109" s="15">
        <f>Dados!J21</f>
        <v>0</v>
      </c>
      <c r="S109" s="15">
        <f>Dados!K21</f>
        <v>0</v>
      </c>
      <c r="T109" s="15">
        <f>Dados!L21</f>
        <v>0</v>
      </c>
      <c r="U109" s="15">
        <f>Dados!M21</f>
        <v>0</v>
      </c>
      <c r="V109" s="15">
        <f>Dados!N21</f>
        <v>0</v>
      </c>
      <c r="W109" s="15">
        <f>Dados!O21</f>
        <v>0</v>
      </c>
      <c r="X109" s="15">
        <f>Dados!P21</f>
        <v>0</v>
      </c>
      <c r="Y109" s="15">
        <f>Dados!Q21</f>
        <v>0</v>
      </c>
      <c r="Z109" s="15">
        <f>Dados!R21</f>
        <v>0</v>
      </c>
      <c r="AA109" s="15">
        <f>Dados!S21</f>
        <v>0</v>
      </c>
      <c r="AB109" s="15">
        <f>Dados!T21</f>
        <v>0</v>
      </c>
      <c r="AC109" s="15">
        <f>Dados!U21</f>
        <v>0</v>
      </c>
      <c r="AD109" s="15">
        <f>Dados!V21</f>
        <v>0</v>
      </c>
      <c r="AE109" s="15">
        <f>Dados!W21</f>
        <v>0</v>
      </c>
      <c r="AF109" s="15">
        <f>Dados!X21</f>
        <v>0</v>
      </c>
      <c r="AG109" s="15">
        <f>Dados!Y21</f>
        <v>0</v>
      </c>
      <c r="AH109" s="15">
        <f>Dados!Z21</f>
        <v>0</v>
      </c>
      <c r="AI109" s="15">
        <f>Dados!AA21</f>
        <v>0</v>
      </c>
      <c r="AJ109" s="15">
        <f>Dados!AB21</f>
        <v>0</v>
      </c>
      <c r="AK109" s="15">
        <f>Dados!AC21</f>
        <v>0</v>
      </c>
      <c r="AL109" s="15">
        <f>Dados!AD21</f>
        <v>0</v>
      </c>
      <c r="AM109" s="15">
        <f>Dados!AE21</f>
        <v>0</v>
      </c>
      <c r="AN109" s="15">
        <f>Dados!AF21</f>
        <v>0</v>
      </c>
      <c r="AO109" s="15">
        <f>Dados!AG21</f>
        <v>0</v>
      </c>
      <c r="AP109" s="15">
        <f>Dados!AH21</f>
        <v>0</v>
      </c>
      <c r="AQ109" s="15">
        <f>Dados!AI21</f>
        <v>0</v>
      </c>
      <c r="AR109" s="15">
        <f>Dados!AJ21</f>
        <v>0</v>
      </c>
      <c r="AS109" s="15">
        <f>Dados!AK21</f>
        <v>0</v>
      </c>
      <c r="AT109" s="15">
        <f>Dados!AL21</f>
        <v>0</v>
      </c>
      <c r="AU109" s="15">
        <f>Dados!AM21</f>
        <v>0</v>
      </c>
      <c r="AV109" s="15">
        <f>Dados!AN21</f>
        <v>0</v>
      </c>
      <c r="AW109" s="15">
        <f>Dados!AO21</f>
        <v>0</v>
      </c>
      <c r="AX109" s="15">
        <f>Dados!AP21</f>
        <v>0</v>
      </c>
      <c r="AY109" s="15">
        <f>Dados!AQ21</f>
        <v>0</v>
      </c>
      <c r="AZ109" s="15">
        <f>Dados!AR21</f>
        <v>0</v>
      </c>
      <c r="BA109" s="15">
        <f>Dados!AS21</f>
        <v>0</v>
      </c>
      <c r="BB109" s="15">
        <f>Dados!AT21</f>
        <v>0</v>
      </c>
      <c r="BC109" s="15">
        <f>Dados!AU21</f>
        <v>0</v>
      </c>
      <c r="BD109" s="15">
        <f>Dados!AV21</f>
        <v>0</v>
      </c>
      <c r="BE109" s="15">
        <f>Dados!AW21</f>
        <v>0</v>
      </c>
      <c r="BF109" s="15">
        <f>Dados!AX21</f>
        <v>0</v>
      </c>
      <c r="BG109" s="15">
        <f>Dados!AY21</f>
        <v>0</v>
      </c>
      <c r="BH109" s="15">
        <f>Dados!AZ21</f>
        <v>0</v>
      </c>
      <c r="BI109" s="15">
        <f>Dados!BA21</f>
        <v>0</v>
      </c>
      <c r="BJ109" s="15">
        <f>Dados!BB21</f>
        <v>0</v>
      </c>
      <c r="BK109" s="15">
        <f>Dados!BC21</f>
        <v>0</v>
      </c>
      <c r="BL109" s="15">
        <f>Dados!BD21</f>
        <v>0</v>
      </c>
      <c r="BM109" s="15"/>
      <c r="BN109" s="15">
        <f>Dados!BF21</f>
        <v>0</v>
      </c>
      <c r="BO109" s="15">
        <f>Dados!BG21</f>
        <v>0</v>
      </c>
      <c r="BP109" s="15">
        <f>Dados!BH21</f>
        <v>0</v>
      </c>
      <c r="BQ109" s="15">
        <f>Dados!BI21</f>
        <v>0</v>
      </c>
      <c r="BR109" s="15">
        <f>Dados!BJ21</f>
        <v>0</v>
      </c>
      <c r="BS109" s="15">
        <f>Dados!BK21</f>
        <v>0</v>
      </c>
      <c r="BT109" s="15">
        <f>Dados!BL21</f>
        <v>0</v>
      </c>
      <c r="BU109" s="15">
        <f>Dados!BM21</f>
        <v>0</v>
      </c>
      <c r="BV109" s="15">
        <f>Dados!BN21</f>
        <v>0</v>
      </c>
      <c r="BW109" s="15">
        <f>Dados!BO21</f>
        <v>0</v>
      </c>
      <c r="BX109" s="15">
        <f>Dados!BP21</f>
        <v>0</v>
      </c>
      <c r="BY109" s="15">
        <f>Dados!BQ21</f>
        <v>0</v>
      </c>
    </row>
    <row r="110" spans="9:77" x14ac:dyDescent="0.15">
      <c r="I110" t="str">
        <f>Dados!A22</f>
        <v>Ovos Tot Prev</v>
      </c>
      <c r="J110" t="str">
        <f>Dados!B22</f>
        <v>AAA 1 001</v>
      </c>
      <c r="K110" s="15">
        <f>Dados!C22</f>
        <v>0</v>
      </c>
      <c r="L110" s="15">
        <f>Dados!D22</f>
        <v>0</v>
      </c>
      <c r="M110" s="15">
        <f>Dados!E22</f>
        <v>0</v>
      </c>
      <c r="N110" s="15">
        <f>Dados!F22</f>
        <v>0</v>
      </c>
      <c r="O110" s="15">
        <f>Dados!G22</f>
        <v>0</v>
      </c>
      <c r="P110" s="15">
        <f>Dados!H22</f>
        <v>0</v>
      </c>
      <c r="Q110" s="15">
        <f>Dados!I22</f>
        <v>0</v>
      </c>
      <c r="R110" s="15">
        <f>Dados!J22</f>
        <v>0</v>
      </c>
      <c r="S110" s="15">
        <f>Dados!K22</f>
        <v>0</v>
      </c>
      <c r="T110" s="15">
        <f>Dados!L22</f>
        <v>0</v>
      </c>
      <c r="U110" s="15">
        <f>Dados!M22</f>
        <v>0</v>
      </c>
      <c r="V110" s="15">
        <f>Dados!N22</f>
        <v>0</v>
      </c>
      <c r="W110" s="15">
        <f>Dados!O22</f>
        <v>0</v>
      </c>
      <c r="X110" s="15">
        <f>Dados!P22</f>
        <v>0</v>
      </c>
      <c r="Y110" s="15">
        <f>Dados!Q22</f>
        <v>0</v>
      </c>
      <c r="Z110" s="15">
        <f>Dados!R22</f>
        <v>0</v>
      </c>
      <c r="AA110" s="15">
        <f>Dados!S22</f>
        <v>0</v>
      </c>
      <c r="AB110" s="15">
        <f>Dados!T22</f>
        <v>0</v>
      </c>
      <c r="AC110" s="15">
        <f>Dados!U22</f>
        <v>0</v>
      </c>
      <c r="AD110" s="15">
        <f>Dados!V22</f>
        <v>0</v>
      </c>
      <c r="AE110" s="15">
        <f>Dados!W22</f>
        <v>0</v>
      </c>
      <c r="AF110" s="15">
        <f>Dados!X22</f>
        <v>0</v>
      </c>
      <c r="AG110" s="15">
        <f>Dados!Y22</f>
        <v>0</v>
      </c>
      <c r="AH110" s="15">
        <f>Dados!Z22</f>
        <v>0</v>
      </c>
      <c r="AI110" s="15">
        <f>Dados!AA22</f>
        <v>0</v>
      </c>
      <c r="AJ110" s="15">
        <f>Dados!AB22</f>
        <v>0</v>
      </c>
      <c r="AK110" s="15">
        <f>Dados!AC22</f>
        <v>0</v>
      </c>
      <c r="AL110" s="15">
        <f>Dados!AD22</f>
        <v>0</v>
      </c>
      <c r="AM110" s="15">
        <f>Dados!AE22</f>
        <v>0</v>
      </c>
      <c r="AN110" s="15">
        <f>Dados!AF22</f>
        <v>0</v>
      </c>
      <c r="AO110" s="15">
        <f>Dados!AG22</f>
        <v>0</v>
      </c>
      <c r="AP110" s="15">
        <f>Dados!AH22</f>
        <v>0</v>
      </c>
      <c r="AQ110" s="15">
        <f>Dados!AI22</f>
        <v>0</v>
      </c>
      <c r="AR110" s="15">
        <f>Dados!AJ22</f>
        <v>0</v>
      </c>
      <c r="AS110" s="15">
        <f>Dados!AK22</f>
        <v>0</v>
      </c>
      <c r="AT110" s="15">
        <f>Dados!AL22</f>
        <v>0</v>
      </c>
      <c r="AU110" s="15">
        <f>Dados!AM22</f>
        <v>0</v>
      </c>
      <c r="AV110" s="15">
        <f>Dados!AN22</f>
        <v>0</v>
      </c>
      <c r="AW110" s="15">
        <f>Dados!AO22</f>
        <v>0</v>
      </c>
      <c r="AX110" s="15">
        <f>Dados!AP22</f>
        <v>0</v>
      </c>
      <c r="AY110" s="15">
        <f>Dados!AQ22</f>
        <v>0</v>
      </c>
      <c r="AZ110" s="15">
        <f>Dados!AR22</f>
        <v>0</v>
      </c>
      <c r="BA110" s="15">
        <f>Dados!AS22</f>
        <v>0</v>
      </c>
      <c r="BB110" s="15">
        <f>Dados!AT22</f>
        <v>0</v>
      </c>
      <c r="BC110" s="15">
        <f>Dados!AU22</f>
        <v>0</v>
      </c>
      <c r="BD110" s="15">
        <f>Dados!AV22</f>
        <v>0</v>
      </c>
      <c r="BE110" s="15">
        <f>Dados!AW22</f>
        <v>0</v>
      </c>
      <c r="BF110" s="15">
        <f>Dados!AX22</f>
        <v>0</v>
      </c>
      <c r="BG110" s="15">
        <f>Dados!AY22</f>
        <v>0</v>
      </c>
      <c r="BH110" s="15">
        <f>Dados!AZ22</f>
        <v>0</v>
      </c>
      <c r="BI110" s="15">
        <f>Dados!BA22</f>
        <v>0</v>
      </c>
      <c r="BJ110" s="15">
        <f>Dados!BB22</f>
        <v>0</v>
      </c>
      <c r="BK110" s="15">
        <f>Dados!BC22</f>
        <v>0</v>
      </c>
      <c r="BL110" s="15">
        <f>Dados!BD22</f>
        <v>0</v>
      </c>
      <c r="BM110" s="15"/>
      <c r="BN110" s="15">
        <f>Dados!BF22</f>
        <v>0</v>
      </c>
      <c r="BO110" s="15">
        <f>Dados!BG22</f>
        <v>0</v>
      </c>
      <c r="BP110" s="15">
        <f>Dados!BH22</f>
        <v>0</v>
      </c>
      <c r="BQ110" s="15">
        <f>Dados!BI22</f>
        <v>0</v>
      </c>
      <c r="BR110" s="15">
        <f>Dados!BJ22</f>
        <v>0</v>
      </c>
      <c r="BS110" s="15">
        <f>Dados!BK22</f>
        <v>0</v>
      </c>
      <c r="BT110" s="15">
        <f>Dados!BL22</f>
        <v>0</v>
      </c>
      <c r="BU110" s="15">
        <f>Dados!BM22</f>
        <v>0</v>
      </c>
      <c r="BV110" s="15">
        <f>Dados!BN22</f>
        <v>0</v>
      </c>
      <c r="BW110" s="15">
        <f>Dados!BO22</f>
        <v>0</v>
      </c>
      <c r="BX110" s="15">
        <f>Dados!BP22</f>
        <v>0</v>
      </c>
      <c r="BY110" s="15">
        <f>Dados!BQ22</f>
        <v>0</v>
      </c>
    </row>
    <row r="111" spans="9:77" x14ac:dyDescent="0.15">
      <c r="I111" t="str">
        <f>Dados!A23</f>
        <v>Ovos Tot Prev</v>
      </c>
      <c r="J111" t="str">
        <f>Dados!B23</f>
        <v>AAA 1 001</v>
      </c>
      <c r="K111" s="15">
        <f>Dados!C23</f>
        <v>0</v>
      </c>
      <c r="L111" s="15">
        <f>Dados!D23</f>
        <v>0</v>
      </c>
      <c r="M111" s="15">
        <f>Dados!E23</f>
        <v>0</v>
      </c>
      <c r="N111" s="15">
        <f>Dados!F23</f>
        <v>0</v>
      </c>
      <c r="O111" s="15">
        <f>Dados!G23</f>
        <v>0</v>
      </c>
      <c r="P111" s="15">
        <f>Dados!H23</f>
        <v>0</v>
      </c>
      <c r="Q111" s="15">
        <f>Dados!I23</f>
        <v>0</v>
      </c>
      <c r="R111" s="15">
        <f>Dados!J23</f>
        <v>0</v>
      </c>
      <c r="S111" s="15">
        <f>Dados!K23</f>
        <v>0</v>
      </c>
      <c r="T111" s="15">
        <f>Dados!L23</f>
        <v>0</v>
      </c>
      <c r="U111" s="15">
        <f>Dados!M23</f>
        <v>0</v>
      </c>
      <c r="V111" s="15">
        <f>Dados!N23</f>
        <v>0</v>
      </c>
      <c r="W111" s="15">
        <f>Dados!O23</f>
        <v>0</v>
      </c>
      <c r="X111" s="15">
        <f>Dados!P23</f>
        <v>0</v>
      </c>
      <c r="Y111" s="15">
        <f>Dados!Q23</f>
        <v>0</v>
      </c>
      <c r="Z111" s="15">
        <f>Dados!R23</f>
        <v>0</v>
      </c>
      <c r="AA111" s="15">
        <f>Dados!S23</f>
        <v>0</v>
      </c>
      <c r="AB111" s="15">
        <f>Dados!T23</f>
        <v>0</v>
      </c>
      <c r="AC111" s="15">
        <f>Dados!U23</f>
        <v>0</v>
      </c>
      <c r="AD111" s="15">
        <f>Dados!V23</f>
        <v>0</v>
      </c>
      <c r="AE111" s="15">
        <f>Dados!W23</f>
        <v>0</v>
      </c>
      <c r="AF111" s="15">
        <f>Dados!X23</f>
        <v>0</v>
      </c>
      <c r="AG111" s="15">
        <f>Dados!Y23</f>
        <v>0</v>
      </c>
      <c r="AH111" s="15">
        <f>Dados!Z23</f>
        <v>0</v>
      </c>
      <c r="AI111" s="15">
        <f>Dados!AA23</f>
        <v>0</v>
      </c>
      <c r="AJ111" s="15">
        <f>Dados!AB23</f>
        <v>0</v>
      </c>
      <c r="AK111" s="15">
        <f>Dados!AC23</f>
        <v>0</v>
      </c>
      <c r="AL111" s="15">
        <f>Dados!AD23</f>
        <v>0</v>
      </c>
      <c r="AM111" s="15">
        <f>Dados!AE23</f>
        <v>0</v>
      </c>
      <c r="AN111" s="15">
        <f>Dados!AF23</f>
        <v>0</v>
      </c>
      <c r="AO111" s="15">
        <f>Dados!AG23</f>
        <v>0</v>
      </c>
      <c r="AP111" s="15">
        <f>Dados!AH23</f>
        <v>0</v>
      </c>
      <c r="AQ111" s="15">
        <f>Dados!AI23</f>
        <v>0</v>
      </c>
      <c r="AR111" s="15">
        <f>Dados!AJ23</f>
        <v>0</v>
      </c>
      <c r="AS111" s="15">
        <f>Dados!AK23</f>
        <v>0</v>
      </c>
      <c r="AT111" s="15">
        <f>Dados!AL23</f>
        <v>0</v>
      </c>
      <c r="AU111" s="15">
        <f>Dados!AM23</f>
        <v>0</v>
      </c>
      <c r="AV111" s="15">
        <f>Dados!AN23</f>
        <v>0</v>
      </c>
      <c r="AW111" s="15">
        <f>Dados!AO23</f>
        <v>0</v>
      </c>
      <c r="AX111" s="15">
        <f>Dados!AP23</f>
        <v>0</v>
      </c>
      <c r="AY111" s="15">
        <f>Dados!AQ23</f>
        <v>0</v>
      </c>
      <c r="AZ111" s="15">
        <f>Dados!AR23</f>
        <v>0</v>
      </c>
      <c r="BA111" s="15">
        <f>Dados!AS23</f>
        <v>0</v>
      </c>
      <c r="BB111" s="15">
        <f>Dados!AT23</f>
        <v>0</v>
      </c>
      <c r="BC111" s="15">
        <f>Dados!AU23</f>
        <v>0</v>
      </c>
      <c r="BD111" s="15">
        <f>Dados!AV23</f>
        <v>0</v>
      </c>
      <c r="BE111" s="15">
        <f>Dados!AW23</f>
        <v>0</v>
      </c>
      <c r="BF111" s="15">
        <f>Dados!AX23</f>
        <v>0</v>
      </c>
      <c r="BG111" s="15">
        <f>Dados!AY23</f>
        <v>0</v>
      </c>
      <c r="BH111" s="15">
        <f>Dados!AZ23</f>
        <v>0</v>
      </c>
      <c r="BI111" s="15">
        <f>Dados!BA23</f>
        <v>0</v>
      </c>
      <c r="BJ111" s="15">
        <f>Dados!BB23</f>
        <v>0</v>
      </c>
      <c r="BK111" s="15">
        <f>Dados!BC23</f>
        <v>0</v>
      </c>
      <c r="BL111" s="15">
        <f>Dados!BD23</f>
        <v>0</v>
      </c>
      <c r="BM111" s="15"/>
      <c r="BN111" s="15">
        <f>Dados!BF23</f>
        <v>0</v>
      </c>
      <c r="BO111" s="15">
        <f>Dados!BG23</f>
        <v>0</v>
      </c>
      <c r="BP111" s="15">
        <f>Dados!BH23</f>
        <v>0</v>
      </c>
      <c r="BQ111" s="15">
        <f>Dados!BI23</f>
        <v>0</v>
      </c>
      <c r="BR111" s="15">
        <f>Dados!BJ23</f>
        <v>0</v>
      </c>
      <c r="BS111" s="15">
        <f>Dados!BK23</f>
        <v>0</v>
      </c>
      <c r="BT111" s="15">
        <f>Dados!BL23</f>
        <v>0</v>
      </c>
      <c r="BU111" s="15">
        <f>Dados!BM23</f>
        <v>0</v>
      </c>
      <c r="BV111" s="15">
        <f>Dados!BN23</f>
        <v>0</v>
      </c>
      <c r="BW111" s="15">
        <f>Dados!BO23</f>
        <v>0</v>
      </c>
      <c r="BX111" s="15">
        <f>Dados!BP23</f>
        <v>0</v>
      </c>
      <c r="BY111" s="15">
        <f>Dados!BQ23</f>
        <v>0</v>
      </c>
    </row>
    <row r="112" spans="9:77" x14ac:dyDescent="0.15">
      <c r="I112" t="str">
        <f>Dados!A24</f>
        <v>Ovos Tot Prev</v>
      </c>
      <c r="J112" t="str">
        <f>Dados!B24</f>
        <v>AAA 1 001</v>
      </c>
      <c r="K112" s="15">
        <f>Dados!C24</f>
        <v>0</v>
      </c>
      <c r="L112" s="15">
        <f>Dados!D24</f>
        <v>0</v>
      </c>
      <c r="M112" s="15">
        <f>Dados!E24</f>
        <v>0</v>
      </c>
      <c r="N112" s="15">
        <f>Dados!F24</f>
        <v>0</v>
      </c>
      <c r="O112" s="15">
        <f>Dados!G24</f>
        <v>0</v>
      </c>
      <c r="P112" s="15">
        <f>Dados!H24</f>
        <v>0</v>
      </c>
      <c r="Q112" s="15">
        <f>Dados!I24</f>
        <v>0</v>
      </c>
      <c r="R112" s="15">
        <f>Dados!J24</f>
        <v>0</v>
      </c>
      <c r="S112" s="15">
        <f>Dados!K24</f>
        <v>0</v>
      </c>
      <c r="T112" s="15">
        <f>Dados!L24</f>
        <v>0</v>
      </c>
      <c r="U112" s="15">
        <f>Dados!M24</f>
        <v>0</v>
      </c>
      <c r="V112" s="15">
        <f>Dados!N24</f>
        <v>0</v>
      </c>
      <c r="W112" s="15">
        <f>Dados!O24</f>
        <v>0</v>
      </c>
      <c r="X112" s="15">
        <f>Dados!P24</f>
        <v>0</v>
      </c>
      <c r="Y112" s="15">
        <f>Dados!Q24</f>
        <v>0</v>
      </c>
      <c r="Z112" s="15">
        <f>Dados!R24</f>
        <v>0</v>
      </c>
      <c r="AA112" s="15">
        <f>Dados!S24</f>
        <v>0</v>
      </c>
      <c r="AB112" s="15">
        <f>Dados!T24</f>
        <v>0</v>
      </c>
      <c r="AC112" s="15">
        <f>Dados!U24</f>
        <v>0</v>
      </c>
      <c r="AD112" s="15">
        <f>Dados!V24</f>
        <v>0</v>
      </c>
      <c r="AE112" s="15">
        <f>Dados!W24</f>
        <v>0</v>
      </c>
      <c r="AF112" s="15">
        <f>Dados!X24</f>
        <v>0</v>
      </c>
      <c r="AG112" s="15">
        <f>Dados!Y24</f>
        <v>0</v>
      </c>
      <c r="AH112" s="15">
        <f>Dados!Z24</f>
        <v>0</v>
      </c>
      <c r="AI112" s="15">
        <f>Dados!AA24</f>
        <v>0</v>
      </c>
      <c r="AJ112" s="15">
        <f>Dados!AB24</f>
        <v>0</v>
      </c>
      <c r="AK112" s="15">
        <f>Dados!AC24</f>
        <v>0</v>
      </c>
      <c r="AL112" s="15">
        <f>Dados!AD24</f>
        <v>0</v>
      </c>
      <c r="AM112" s="15">
        <f>Dados!AE24</f>
        <v>0</v>
      </c>
      <c r="AN112" s="15">
        <f>Dados!AF24</f>
        <v>0</v>
      </c>
      <c r="AO112" s="15">
        <f>Dados!AG24</f>
        <v>0</v>
      </c>
      <c r="AP112" s="15">
        <f>Dados!AH24</f>
        <v>0</v>
      </c>
      <c r="AQ112" s="15">
        <f>Dados!AI24</f>
        <v>0</v>
      </c>
      <c r="AR112" s="15">
        <f>Dados!AJ24</f>
        <v>0</v>
      </c>
      <c r="AS112" s="15">
        <f>Dados!AK24</f>
        <v>0</v>
      </c>
      <c r="AT112" s="15">
        <f>Dados!AL24</f>
        <v>0</v>
      </c>
      <c r="AU112" s="15">
        <f>Dados!AM24</f>
        <v>0</v>
      </c>
      <c r="AV112" s="15">
        <f>Dados!AN24</f>
        <v>0</v>
      </c>
      <c r="AW112" s="15">
        <f>Dados!AO24</f>
        <v>0</v>
      </c>
      <c r="AX112" s="15">
        <f>Dados!AP24</f>
        <v>0</v>
      </c>
      <c r="AY112" s="15">
        <f>Dados!AQ24</f>
        <v>0</v>
      </c>
      <c r="AZ112" s="15">
        <f>Dados!AR24</f>
        <v>0</v>
      </c>
      <c r="BA112" s="15">
        <f>Dados!AS24</f>
        <v>0</v>
      </c>
      <c r="BB112" s="15">
        <f>Dados!AT24</f>
        <v>0</v>
      </c>
      <c r="BC112" s="15">
        <f>Dados!AU24</f>
        <v>0</v>
      </c>
      <c r="BD112" s="15">
        <f>Dados!AV24</f>
        <v>0</v>
      </c>
      <c r="BE112" s="15">
        <f>Dados!AW24</f>
        <v>0</v>
      </c>
      <c r="BF112" s="15">
        <f>Dados!AX24</f>
        <v>0</v>
      </c>
      <c r="BG112" s="15">
        <f>Dados!AY24</f>
        <v>0</v>
      </c>
      <c r="BH112" s="15">
        <f>Dados!AZ24</f>
        <v>0</v>
      </c>
      <c r="BI112" s="15">
        <f>Dados!BA24</f>
        <v>0</v>
      </c>
      <c r="BJ112" s="15">
        <f>Dados!BB24</f>
        <v>0</v>
      </c>
      <c r="BK112" s="15">
        <f>Dados!BC24</f>
        <v>0</v>
      </c>
      <c r="BL112" s="15">
        <f>Dados!BD24</f>
        <v>0</v>
      </c>
      <c r="BM112" s="15"/>
      <c r="BN112" s="15">
        <f>Dados!BF24</f>
        <v>0</v>
      </c>
      <c r="BO112" s="15">
        <f>Dados!BG24</f>
        <v>0</v>
      </c>
      <c r="BP112" s="15">
        <f>Dados!BH24</f>
        <v>0</v>
      </c>
      <c r="BQ112" s="15">
        <f>Dados!BI24</f>
        <v>0</v>
      </c>
      <c r="BR112" s="15">
        <f>Dados!BJ24</f>
        <v>0</v>
      </c>
      <c r="BS112" s="15">
        <f>Dados!BK24</f>
        <v>0</v>
      </c>
      <c r="BT112" s="15">
        <f>Dados!BL24</f>
        <v>0</v>
      </c>
      <c r="BU112" s="15">
        <f>Dados!BM24</f>
        <v>0</v>
      </c>
      <c r="BV112" s="15">
        <f>Dados!BN24</f>
        <v>0</v>
      </c>
      <c r="BW112" s="15">
        <f>Dados!BO24</f>
        <v>0</v>
      </c>
      <c r="BX112" s="15">
        <f>Dados!BP24</f>
        <v>0</v>
      </c>
      <c r="BY112" s="15">
        <f>Dados!BQ24</f>
        <v>0</v>
      </c>
    </row>
    <row r="113" spans="9:77" x14ac:dyDescent="0.15">
      <c r="I113" t="str">
        <f>Dados!A25</f>
        <v>Ovos Tot Prev</v>
      </c>
      <c r="J113" t="str">
        <f>Dados!B25</f>
        <v>AAA 1 001</v>
      </c>
      <c r="K113" s="15">
        <f>Dados!C25</f>
        <v>0</v>
      </c>
      <c r="L113" s="15">
        <f>Dados!D25</f>
        <v>0</v>
      </c>
      <c r="M113" s="15">
        <f>Dados!E25</f>
        <v>0</v>
      </c>
      <c r="N113" s="15">
        <f>Dados!F25</f>
        <v>0</v>
      </c>
      <c r="O113" s="15">
        <f>Dados!G25</f>
        <v>0</v>
      </c>
      <c r="P113" s="15">
        <f>Dados!H25</f>
        <v>0</v>
      </c>
      <c r="Q113" s="15">
        <f>Dados!I25</f>
        <v>0</v>
      </c>
      <c r="R113" s="15">
        <f>Dados!J25</f>
        <v>0</v>
      </c>
      <c r="S113" s="15">
        <f>Dados!K25</f>
        <v>0</v>
      </c>
      <c r="T113" s="15">
        <f>Dados!L25</f>
        <v>0</v>
      </c>
      <c r="U113" s="15">
        <f>Dados!M25</f>
        <v>0</v>
      </c>
      <c r="V113" s="15">
        <f>Dados!N25</f>
        <v>0</v>
      </c>
      <c r="W113" s="15">
        <f>Dados!O25</f>
        <v>0</v>
      </c>
      <c r="X113" s="15">
        <f>Dados!P25</f>
        <v>0</v>
      </c>
      <c r="Y113" s="15">
        <f>Dados!Q25</f>
        <v>0</v>
      </c>
      <c r="Z113" s="15">
        <f>Dados!R25</f>
        <v>0</v>
      </c>
      <c r="AA113" s="15">
        <f>Dados!S25</f>
        <v>0</v>
      </c>
      <c r="AB113" s="15">
        <f>Dados!T25</f>
        <v>0</v>
      </c>
      <c r="AC113" s="15">
        <f>Dados!U25</f>
        <v>0</v>
      </c>
      <c r="AD113" s="15">
        <f>Dados!V25</f>
        <v>0</v>
      </c>
      <c r="AE113" s="15">
        <f>Dados!W25</f>
        <v>0</v>
      </c>
      <c r="AF113" s="15">
        <f>Dados!X25</f>
        <v>0</v>
      </c>
      <c r="AG113" s="15">
        <f>Dados!Y25</f>
        <v>0</v>
      </c>
      <c r="AH113" s="15">
        <f>Dados!Z25</f>
        <v>0</v>
      </c>
      <c r="AI113" s="15">
        <f>Dados!AA25</f>
        <v>0</v>
      </c>
      <c r="AJ113" s="15">
        <f>Dados!AB25</f>
        <v>0</v>
      </c>
      <c r="AK113" s="15">
        <f>Dados!AC25</f>
        <v>0</v>
      </c>
      <c r="AL113" s="15">
        <f>Dados!AD25</f>
        <v>0</v>
      </c>
      <c r="AM113" s="15">
        <f>Dados!AE25</f>
        <v>0</v>
      </c>
      <c r="AN113" s="15">
        <f>Dados!AF25</f>
        <v>0</v>
      </c>
      <c r="AO113" s="15">
        <f>Dados!AG25</f>
        <v>0</v>
      </c>
      <c r="AP113" s="15">
        <f>Dados!AH25</f>
        <v>0</v>
      </c>
      <c r="AQ113" s="15">
        <f>Dados!AI25</f>
        <v>0</v>
      </c>
      <c r="AR113" s="15">
        <f>Dados!AJ25</f>
        <v>0</v>
      </c>
      <c r="AS113" s="15">
        <f>Dados!AK25</f>
        <v>0</v>
      </c>
      <c r="AT113" s="15">
        <f>Dados!AL25</f>
        <v>0</v>
      </c>
      <c r="AU113" s="15">
        <f>Dados!AM25</f>
        <v>0</v>
      </c>
      <c r="AV113" s="15">
        <f>Dados!AN25</f>
        <v>0</v>
      </c>
      <c r="AW113" s="15">
        <f>Dados!AO25</f>
        <v>0</v>
      </c>
      <c r="AX113" s="15">
        <f>Dados!AP25</f>
        <v>0</v>
      </c>
      <c r="AY113" s="15">
        <f>Dados!AQ25</f>
        <v>0</v>
      </c>
      <c r="AZ113" s="15">
        <f>Dados!AR25</f>
        <v>0</v>
      </c>
      <c r="BA113" s="15">
        <f>Dados!AS25</f>
        <v>0</v>
      </c>
      <c r="BB113" s="15">
        <f>Dados!AT25</f>
        <v>0</v>
      </c>
      <c r="BC113" s="15">
        <f>Dados!AU25</f>
        <v>0</v>
      </c>
      <c r="BD113" s="15">
        <f>Dados!AV25</f>
        <v>0</v>
      </c>
      <c r="BE113" s="15">
        <f>Dados!AW25</f>
        <v>0</v>
      </c>
      <c r="BF113" s="15">
        <f>Dados!AX25</f>
        <v>0</v>
      </c>
      <c r="BG113" s="15">
        <f>Dados!AY25</f>
        <v>0</v>
      </c>
      <c r="BH113" s="15">
        <f>Dados!AZ25</f>
        <v>0</v>
      </c>
      <c r="BI113" s="15">
        <f>Dados!BA25</f>
        <v>0</v>
      </c>
      <c r="BJ113" s="15">
        <f>Dados!BB25</f>
        <v>0</v>
      </c>
      <c r="BK113" s="15">
        <f>Dados!BC25</f>
        <v>0</v>
      </c>
      <c r="BL113" s="15">
        <f>Dados!BD25</f>
        <v>0</v>
      </c>
      <c r="BM113" s="15"/>
      <c r="BN113" s="15">
        <f>Dados!BF25</f>
        <v>0</v>
      </c>
      <c r="BO113" s="15">
        <f>Dados!BG25</f>
        <v>0</v>
      </c>
      <c r="BP113" s="15">
        <f>Dados!BH25</f>
        <v>0</v>
      </c>
      <c r="BQ113" s="15">
        <f>Dados!BI25</f>
        <v>0</v>
      </c>
      <c r="BR113" s="15">
        <f>Dados!BJ25</f>
        <v>0</v>
      </c>
      <c r="BS113" s="15">
        <f>Dados!BK25</f>
        <v>0</v>
      </c>
      <c r="BT113" s="15">
        <f>Dados!BL25</f>
        <v>0</v>
      </c>
      <c r="BU113" s="15">
        <f>Dados!BM25</f>
        <v>0</v>
      </c>
      <c r="BV113" s="15">
        <f>Dados!BN25</f>
        <v>0</v>
      </c>
      <c r="BW113" s="15">
        <f>Dados!BO25</f>
        <v>0</v>
      </c>
      <c r="BX113" s="15">
        <f>Dados!BP25</f>
        <v>0</v>
      </c>
      <c r="BY113" s="15">
        <f>Dados!BQ25</f>
        <v>0</v>
      </c>
    </row>
    <row r="114" spans="9:77" x14ac:dyDescent="0.15">
      <c r="I114" t="str">
        <f>Dados!A26</f>
        <v>Ovos Tot Prev</v>
      </c>
      <c r="J114" t="str">
        <f>Dados!B26</f>
        <v>AAA 1 001</v>
      </c>
      <c r="K114" s="15">
        <f>Dados!C26</f>
        <v>0</v>
      </c>
      <c r="L114" s="15">
        <f>Dados!D26</f>
        <v>0</v>
      </c>
      <c r="M114" s="15">
        <f>Dados!E26</f>
        <v>0</v>
      </c>
      <c r="N114" s="15">
        <f>Dados!F26</f>
        <v>0</v>
      </c>
      <c r="O114" s="15">
        <f>Dados!G26</f>
        <v>0</v>
      </c>
      <c r="P114" s="15">
        <f>Dados!H26</f>
        <v>0</v>
      </c>
      <c r="Q114" s="15">
        <f>Dados!I26</f>
        <v>0</v>
      </c>
      <c r="R114" s="15">
        <f>Dados!J26</f>
        <v>0</v>
      </c>
      <c r="S114" s="15">
        <f>Dados!K26</f>
        <v>0</v>
      </c>
      <c r="T114" s="15">
        <f>Dados!L26</f>
        <v>0</v>
      </c>
      <c r="U114" s="15">
        <f>Dados!M26</f>
        <v>0</v>
      </c>
      <c r="V114" s="15">
        <f>Dados!N26</f>
        <v>0</v>
      </c>
      <c r="W114" s="15">
        <f>Dados!O26</f>
        <v>0</v>
      </c>
      <c r="X114" s="15">
        <f>Dados!P26</f>
        <v>0</v>
      </c>
      <c r="Y114" s="15">
        <f>Dados!Q26</f>
        <v>0</v>
      </c>
      <c r="Z114" s="15">
        <f>Dados!R26</f>
        <v>0</v>
      </c>
      <c r="AA114" s="15">
        <f>Dados!S26</f>
        <v>0</v>
      </c>
      <c r="AB114" s="15">
        <f>Dados!T26</f>
        <v>0</v>
      </c>
      <c r="AC114" s="15">
        <f>Dados!U26</f>
        <v>0</v>
      </c>
      <c r="AD114" s="15">
        <f>Dados!V26</f>
        <v>0</v>
      </c>
      <c r="AE114" s="15">
        <f>Dados!W26</f>
        <v>0</v>
      </c>
      <c r="AF114" s="15">
        <f>Dados!X26</f>
        <v>0</v>
      </c>
      <c r="AG114" s="15">
        <f>Dados!Y26</f>
        <v>0</v>
      </c>
      <c r="AH114" s="15">
        <f>Dados!Z26</f>
        <v>0</v>
      </c>
      <c r="AI114" s="15">
        <f>Dados!AA26</f>
        <v>0</v>
      </c>
      <c r="AJ114" s="15">
        <f>Dados!AB26</f>
        <v>0</v>
      </c>
      <c r="AK114" s="15">
        <f>Dados!AC26</f>
        <v>0</v>
      </c>
      <c r="AL114" s="15">
        <f>Dados!AD26</f>
        <v>0</v>
      </c>
      <c r="AM114" s="15">
        <f>Dados!AE26</f>
        <v>0</v>
      </c>
      <c r="AN114" s="15">
        <f>Dados!AF26</f>
        <v>0</v>
      </c>
      <c r="AO114" s="15">
        <f>Dados!AG26</f>
        <v>0</v>
      </c>
      <c r="AP114" s="15">
        <f>Dados!AH26</f>
        <v>0</v>
      </c>
      <c r="AQ114" s="15">
        <f>Dados!AI26</f>
        <v>0</v>
      </c>
      <c r="AR114" s="15">
        <f>Dados!AJ26</f>
        <v>0</v>
      </c>
      <c r="AS114" s="15">
        <f>Dados!AK26</f>
        <v>0</v>
      </c>
      <c r="AT114" s="15">
        <f>Dados!AL26</f>
        <v>0</v>
      </c>
      <c r="AU114" s="15">
        <f>Dados!AM26</f>
        <v>0</v>
      </c>
      <c r="AV114" s="15">
        <f>Dados!AN26</f>
        <v>0</v>
      </c>
      <c r="AW114" s="15">
        <f>Dados!AO26</f>
        <v>0</v>
      </c>
      <c r="AX114" s="15">
        <f>Dados!AP26</f>
        <v>0</v>
      </c>
      <c r="AY114" s="15">
        <f>Dados!AQ26</f>
        <v>0</v>
      </c>
      <c r="AZ114" s="15">
        <f>Dados!AR26</f>
        <v>0</v>
      </c>
      <c r="BA114" s="15">
        <f>Dados!AS26</f>
        <v>0</v>
      </c>
      <c r="BB114" s="15">
        <f>Dados!AT26</f>
        <v>0</v>
      </c>
      <c r="BC114" s="15">
        <f>Dados!AU26</f>
        <v>0</v>
      </c>
      <c r="BD114" s="15">
        <f>Dados!AV26</f>
        <v>0</v>
      </c>
      <c r="BE114" s="15">
        <f>Dados!AW26</f>
        <v>0</v>
      </c>
      <c r="BF114" s="15">
        <f>Dados!AX26</f>
        <v>0</v>
      </c>
      <c r="BG114" s="15">
        <f>Dados!AY26</f>
        <v>0</v>
      </c>
      <c r="BH114" s="15">
        <f>Dados!AZ26</f>
        <v>0</v>
      </c>
      <c r="BI114" s="15">
        <f>Dados!BA26</f>
        <v>0</v>
      </c>
      <c r="BJ114" s="15">
        <f>Dados!BB26</f>
        <v>0</v>
      </c>
      <c r="BK114" s="15">
        <f>Dados!BC26</f>
        <v>0</v>
      </c>
      <c r="BL114" s="15">
        <f>Dados!BD26</f>
        <v>0</v>
      </c>
      <c r="BM114" s="15"/>
      <c r="BN114" s="15">
        <f>Dados!BF26</f>
        <v>0</v>
      </c>
      <c r="BO114" s="15">
        <f>Dados!BG26</f>
        <v>0</v>
      </c>
      <c r="BP114" s="15">
        <f>Dados!BH26</f>
        <v>0</v>
      </c>
      <c r="BQ114" s="15">
        <f>Dados!BI26</f>
        <v>0</v>
      </c>
      <c r="BR114" s="15">
        <f>Dados!BJ26</f>
        <v>0</v>
      </c>
      <c r="BS114" s="15">
        <f>Dados!BK26</f>
        <v>0</v>
      </c>
      <c r="BT114" s="15">
        <f>Dados!BL26</f>
        <v>0</v>
      </c>
      <c r="BU114" s="15">
        <f>Dados!BM26</f>
        <v>0</v>
      </c>
      <c r="BV114" s="15">
        <f>Dados!BN26</f>
        <v>0</v>
      </c>
      <c r="BW114" s="15">
        <f>Dados!BO26</f>
        <v>0</v>
      </c>
      <c r="BX114" s="15">
        <f>Dados!BP26</f>
        <v>0</v>
      </c>
      <c r="BY114" s="15">
        <f>Dados!BQ26</f>
        <v>0</v>
      </c>
    </row>
    <row r="115" spans="9:77" x14ac:dyDescent="0.15">
      <c r="I115" t="str">
        <f>Dados!A27</f>
        <v>Ovos Tot Prev</v>
      </c>
      <c r="J115" t="str">
        <f>Dados!B27</f>
        <v>AAA 1 001</v>
      </c>
      <c r="K115" s="15">
        <f>Dados!C27</f>
        <v>0</v>
      </c>
      <c r="L115" s="15">
        <f>Dados!D27</f>
        <v>0</v>
      </c>
      <c r="M115" s="15">
        <f>Dados!E27</f>
        <v>0</v>
      </c>
      <c r="N115" s="15">
        <f>Dados!F27</f>
        <v>0</v>
      </c>
      <c r="O115" s="15">
        <f>Dados!G27</f>
        <v>0</v>
      </c>
      <c r="P115" s="15">
        <f>Dados!H27</f>
        <v>0</v>
      </c>
      <c r="Q115" s="15">
        <f>Dados!I27</f>
        <v>0</v>
      </c>
      <c r="R115" s="15">
        <f>Dados!J27</f>
        <v>0</v>
      </c>
      <c r="S115" s="15">
        <f>Dados!K27</f>
        <v>0</v>
      </c>
      <c r="T115" s="15">
        <f>Dados!L27</f>
        <v>0</v>
      </c>
      <c r="U115" s="15">
        <f>Dados!M27</f>
        <v>0</v>
      </c>
      <c r="V115" s="15">
        <f>Dados!N27</f>
        <v>0</v>
      </c>
      <c r="W115" s="15">
        <f>Dados!O27</f>
        <v>0</v>
      </c>
      <c r="X115" s="15">
        <f>Dados!P27</f>
        <v>0</v>
      </c>
      <c r="Y115" s="15">
        <f>Dados!Q27</f>
        <v>0</v>
      </c>
      <c r="Z115" s="15">
        <f>Dados!R27</f>
        <v>0</v>
      </c>
      <c r="AA115" s="15">
        <f>Dados!S27</f>
        <v>0</v>
      </c>
      <c r="AB115" s="15">
        <f>Dados!T27</f>
        <v>0</v>
      </c>
      <c r="AC115" s="15">
        <f>Dados!U27</f>
        <v>0</v>
      </c>
      <c r="AD115" s="15">
        <f>Dados!V27</f>
        <v>0</v>
      </c>
      <c r="AE115" s="15">
        <f>Dados!W27</f>
        <v>0</v>
      </c>
      <c r="AF115" s="15">
        <f>Dados!X27</f>
        <v>0</v>
      </c>
      <c r="AG115" s="15">
        <f>Dados!Y27</f>
        <v>0</v>
      </c>
      <c r="AH115" s="15">
        <f>Dados!Z27</f>
        <v>0</v>
      </c>
      <c r="AI115" s="15">
        <f>Dados!AA27</f>
        <v>0</v>
      </c>
      <c r="AJ115" s="15">
        <f>Dados!AB27</f>
        <v>0</v>
      </c>
      <c r="AK115" s="15">
        <f>Dados!AC27</f>
        <v>0</v>
      </c>
      <c r="AL115" s="15">
        <f>Dados!AD27</f>
        <v>0</v>
      </c>
      <c r="AM115" s="15">
        <f>Dados!AE27</f>
        <v>0</v>
      </c>
      <c r="AN115" s="15">
        <f>Dados!AF27</f>
        <v>0</v>
      </c>
      <c r="AO115" s="15">
        <f>Dados!AG27</f>
        <v>0</v>
      </c>
      <c r="AP115" s="15">
        <f>Dados!AH27</f>
        <v>0</v>
      </c>
      <c r="AQ115" s="15">
        <f>Dados!AI27</f>
        <v>0</v>
      </c>
      <c r="AR115" s="15">
        <f>Dados!AJ27</f>
        <v>0</v>
      </c>
      <c r="AS115" s="15">
        <f>Dados!AK27</f>
        <v>0</v>
      </c>
      <c r="AT115" s="15">
        <f>Dados!AL27</f>
        <v>0</v>
      </c>
      <c r="AU115" s="15">
        <f>Dados!AM27</f>
        <v>0</v>
      </c>
      <c r="AV115" s="15">
        <f>Dados!AN27</f>
        <v>0</v>
      </c>
      <c r="AW115" s="15">
        <f>Dados!AO27</f>
        <v>0</v>
      </c>
      <c r="AX115" s="15">
        <f>Dados!AP27</f>
        <v>0</v>
      </c>
      <c r="AY115" s="15">
        <f>Dados!AQ27</f>
        <v>0</v>
      </c>
      <c r="AZ115" s="15">
        <f>Dados!AR27</f>
        <v>0</v>
      </c>
      <c r="BA115" s="15">
        <f>Dados!AS27</f>
        <v>0</v>
      </c>
      <c r="BB115" s="15">
        <f>Dados!AT27</f>
        <v>0</v>
      </c>
      <c r="BC115" s="15">
        <f>Dados!AU27</f>
        <v>0</v>
      </c>
      <c r="BD115" s="15">
        <f>Dados!AV27</f>
        <v>0</v>
      </c>
      <c r="BE115" s="15">
        <f>Dados!AW27</f>
        <v>0</v>
      </c>
      <c r="BF115" s="15">
        <f>Dados!AX27</f>
        <v>0</v>
      </c>
      <c r="BG115" s="15">
        <f>Dados!AY27</f>
        <v>0</v>
      </c>
      <c r="BH115" s="15">
        <f>Dados!AZ27</f>
        <v>0</v>
      </c>
      <c r="BI115" s="15">
        <f>Dados!BA27</f>
        <v>0</v>
      </c>
      <c r="BJ115" s="15">
        <f>Dados!BB27</f>
        <v>0</v>
      </c>
      <c r="BK115" s="15">
        <f>Dados!BC27</f>
        <v>0</v>
      </c>
      <c r="BL115" s="15">
        <f>Dados!BD27</f>
        <v>0</v>
      </c>
      <c r="BM115" s="15"/>
      <c r="BN115" s="15">
        <f>Dados!BF27</f>
        <v>0</v>
      </c>
      <c r="BO115" s="15">
        <f>Dados!BG27</f>
        <v>0</v>
      </c>
      <c r="BP115" s="15">
        <f>Dados!BH27</f>
        <v>0</v>
      </c>
      <c r="BQ115" s="15">
        <f>Dados!BI27</f>
        <v>0</v>
      </c>
      <c r="BR115" s="15">
        <f>Dados!BJ27</f>
        <v>0</v>
      </c>
      <c r="BS115" s="15">
        <f>Dados!BK27</f>
        <v>0</v>
      </c>
      <c r="BT115" s="15">
        <f>Dados!BL27</f>
        <v>0</v>
      </c>
      <c r="BU115" s="15">
        <f>Dados!BM27</f>
        <v>0</v>
      </c>
      <c r="BV115" s="15">
        <f>Dados!BN27</f>
        <v>0</v>
      </c>
      <c r="BW115" s="15">
        <f>Dados!BO27</f>
        <v>0</v>
      </c>
      <c r="BX115" s="15">
        <f>Dados!BP27</f>
        <v>0</v>
      </c>
      <c r="BY115" s="15">
        <f>Dados!BQ27</f>
        <v>0</v>
      </c>
    </row>
    <row r="116" spans="9:77" x14ac:dyDescent="0.15">
      <c r="I116" t="str">
        <f>Dados!A28</f>
        <v>Ovos Tot Prev</v>
      </c>
      <c r="J116" t="str">
        <f>Dados!B28</f>
        <v>AAA 1 001</v>
      </c>
      <c r="K116" s="15">
        <f>Dados!C28</f>
        <v>0</v>
      </c>
      <c r="L116" s="15">
        <f>Dados!D28</f>
        <v>0</v>
      </c>
      <c r="M116" s="15">
        <f>Dados!E28</f>
        <v>0</v>
      </c>
      <c r="N116" s="15">
        <f>Dados!F28</f>
        <v>0</v>
      </c>
      <c r="O116" s="15">
        <f>Dados!G28</f>
        <v>0</v>
      </c>
      <c r="P116" s="15">
        <f>Dados!H28</f>
        <v>0</v>
      </c>
      <c r="Q116" s="15">
        <f>Dados!I28</f>
        <v>0</v>
      </c>
      <c r="R116" s="15">
        <f>Dados!J28</f>
        <v>0</v>
      </c>
      <c r="S116" s="15">
        <f>Dados!K28</f>
        <v>0</v>
      </c>
      <c r="T116" s="15">
        <f>Dados!L28</f>
        <v>0</v>
      </c>
      <c r="U116" s="15">
        <f>Dados!M28</f>
        <v>0</v>
      </c>
      <c r="V116" s="15">
        <f>Dados!N28</f>
        <v>0</v>
      </c>
      <c r="W116" s="15">
        <f>Dados!O28</f>
        <v>0</v>
      </c>
      <c r="X116" s="15">
        <f>Dados!P28</f>
        <v>0</v>
      </c>
      <c r="Y116" s="15">
        <f>Dados!Q28</f>
        <v>0</v>
      </c>
      <c r="Z116" s="15">
        <f>Dados!R28</f>
        <v>0</v>
      </c>
      <c r="AA116" s="15">
        <f>Dados!S28</f>
        <v>0</v>
      </c>
      <c r="AB116" s="15">
        <f>Dados!T28</f>
        <v>0</v>
      </c>
      <c r="AC116" s="15">
        <f>Dados!U28</f>
        <v>0</v>
      </c>
      <c r="AD116" s="15">
        <f>Dados!V28</f>
        <v>0</v>
      </c>
      <c r="AE116" s="15">
        <f>Dados!W28</f>
        <v>0</v>
      </c>
      <c r="AF116" s="15">
        <f>Dados!X28</f>
        <v>0</v>
      </c>
      <c r="AG116" s="15">
        <f>Dados!Y28</f>
        <v>0</v>
      </c>
      <c r="AH116" s="15">
        <f>Dados!Z28</f>
        <v>0</v>
      </c>
      <c r="AI116" s="15">
        <f>Dados!AA28</f>
        <v>0</v>
      </c>
      <c r="AJ116" s="15">
        <f>Dados!AB28</f>
        <v>0</v>
      </c>
      <c r="AK116" s="15">
        <f>Dados!AC28</f>
        <v>0</v>
      </c>
      <c r="AL116" s="15">
        <f>Dados!AD28</f>
        <v>0</v>
      </c>
      <c r="AM116" s="15">
        <f>Dados!AE28</f>
        <v>0</v>
      </c>
      <c r="AN116" s="15">
        <f>Dados!AF28</f>
        <v>0</v>
      </c>
      <c r="AO116" s="15">
        <f>Dados!AG28</f>
        <v>0</v>
      </c>
      <c r="AP116" s="15">
        <f>Dados!AH28</f>
        <v>0</v>
      </c>
      <c r="AQ116" s="15">
        <f>Dados!AI28</f>
        <v>0</v>
      </c>
      <c r="AR116" s="15">
        <f>Dados!AJ28</f>
        <v>0</v>
      </c>
      <c r="AS116" s="15">
        <f>Dados!AK28</f>
        <v>0</v>
      </c>
      <c r="AT116" s="15">
        <f>Dados!AL28</f>
        <v>0</v>
      </c>
      <c r="AU116" s="15">
        <f>Dados!AM28</f>
        <v>0</v>
      </c>
      <c r="AV116" s="15">
        <f>Dados!AN28</f>
        <v>0</v>
      </c>
      <c r="AW116" s="15">
        <f>Dados!AO28</f>
        <v>0</v>
      </c>
      <c r="AX116" s="15">
        <f>Dados!AP28</f>
        <v>0</v>
      </c>
      <c r="AY116" s="15">
        <f>Dados!AQ28</f>
        <v>0</v>
      </c>
      <c r="AZ116" s="15">
        <f>Dados!AR28</f>
        <v>0</v>
      </c>
      <c r="BA116" s="15">
        <f>Dados!AS28</f>
        <v>0</v>
      </c>
      <c r="BB116" s="15">
        <f>Dados!AT28</f>
        <v>0</v>
      </c>
      <c r="BC116" s="15">
        <f>Dados!AU28</f>
        <v>0</v>
      </c>
      <c r="BD116" s="15">
        <f>Dados!AV28</f>
        <v>0</v>
      </c>
      <c r="BE116" s="15">
        <f>Dados!AW28</f>
        <v>0</v>
      </c>
      <c r="BF116" s="15">
        <f>Dados!AX28</f>
        <v>0</v>
      </c>
      <c r="BG116" s="15">
        <f>Dados!AY28</f>
        <v>0</v>
      </c>
      <c r="BH116" s="15">
        <f>Dados!AZ28</f>
        <v>0</v>
      </c>
      <c r="BI116" s="15">
        <f>Dados!BA28</f>
        <v>0</v>
      </c>
      <c r="BJ116" s="15">
        <f>Dados!BB28</f>
        <v>0</v>
      </c>
      <c r="BK116" s="15">
        <f>Dados!BC28</f>
        <v>0</v>
      </c>
      <c r="BL116" s="15">
        <f>Dados!BD28</f>
        <v>0</v>
      </c>
      <c r="BM116" s="15"/>
      <c r="BN116" s="15">
        <f>Dados!BF28</f>
        <v>0</v>
      </c>
      <c r="BO116" s="15">
        <f>Dados!BG28</f>
        <v>0</v>
      </c>
      <c r="BP116" s="15">
        <f>Dados!BH28</f>
        <v>0</v>
      </c>
      <c r="BQ116" s="15">
        <f>Dados!BI28</f>
        <v>0</v>
      </c>
      <c r="BR116" s="15">
        <f>Dados!BJ28</f>
        <v>0</v>
      </c>
      <c r="BS116" s="15">
        <f>Dados!BK28</f>
        <v>0</v>
      </c>
      <c r="BT116" s="15">
        <f>Dados!BL28</f>
        <v>0</v>
      </c>
      <c r="BU116" s="15">
        <f>Dados!BM28</f>
        <v>0</v>
      </c>
      <c r="BV116" s="15">
        <f>Dados!BN28</f>
        <v>0</v>
      </c>
      <c r="BW116" s="15">
        <f>Dados!BO28</f>
        <v>0</v>
      </c>
      <c r="BX116" s="15">
        <f>Dados!BP28</f>
        <v>0</v>
      </c>
      <c r="BY116" s="15">
        <f>Dados!BQ28</f>
        <v>0</v>
      </c>
    </row>
    <row r="117" spans="9:77" x14ac:dyDescent="0.15">
      <c r="I117" t="str">
        <f>Dados!A29</f>
        <v>Ovos Tot Prev</v>
      </c>
      <c r="J117" t="str">
        <f>Dados!B29</f>
        <v>AAA 1 001</v>
      </c>
      <c r="K117" s="15">
        <f>Dados!C29</f>
        <v>0</v>
      </c>
      <c r="L117" s="15">
        <f>Dados!D29</f>
        <v>0</v>
      </c>
      <c r="M117" s="15">
        <f>Dados!E29</f>
        <v>0</v>
      </c>
      <c r="N117" s="15">
        <f>Dados!F29</f>
        <v>0</v>
      </c>
      <c r="O117" s="15">
        <f>Dados!G29</f>
        <v>0</v>
      </c>
      <c r="P117" s="15">
        <f>Dados!H29</f>
        <v>0</v>
      </c>
      <c r="Q117" s="15">
        <f>Dados!I29</f>
        <v>0</v>
      </c>
      <c r="R117" s="15">
        <f>Dados!J29</f>
        <v>0</v>
      </c>
      <c r="S117" s="15">
        <f>Dados!K29</f>
        <v>0</v>
      </c>
      <c r="T117" s="15">
        <f>Dados!L29</f>
        <v>0</v>
      </c>
      <c r="U117" s="15">
        <f>Dados!M29</f>
        <v>0</v>
      </c>
      <c r="V117" s="15">
        <f>Dados!N29</f>
        <v>0</v>
      </c>
      <c r="W117" s="15">
        <f>Dados!O29</f>
        <v>0</v>
      </c>
      <c r="X117" s="15">
        <f>Dados!P29</f>
        <v>0</v>
      </c>
      <c r="Y117" s="15">
        <f>Dados!Q29</f>
        <v>0</v>
      </c>
      <c r="Z117" s="15">
        <f>Dados!R29</f>
        <v>0</v>
      </c>
      <c r="AA117" s="15">
        <f>Dados!S29</f>
        <v>0</v>
      </c>
      <c r="AB117" s="15">
        <f>Dados!T29</f>
        <v>0</v>
      </c>
      <c r="AC117" s="15">
        <f>Dados!U29</f>
        <v>0</v>
      </c>
      <c r="AD117" s="15">
        <f>Dados!V29</f>
        <v>0</v>
      </c>
      <c r="AE117" s="15">
        <f>Dados!W29</f>
        <v>0</v>
      </c>
      <c r="AF117" s="15">
        <f>Dados!X29</f>
        <v>0</v>
      </c>
      <c r="AG117" s="15">
        <f>Dados!Y29</f>
        <v>0</v>
      </c>
      <c r="AH117" s="15">
        <f>Dados!Z29</f>
        <v>0</v>
      </c>
      <c r="AI117" s="15">
        <f>Dados!AA29</f>
        <v>0</v>
      </c>
      <c r="AJ117" s="15">
        <f>Dados!AB29</f>
        <v>0</v>
      </c>
      <c r="AK117" s="15">
        <f>Dados!AC29</f>
        <v>0</v>
      </c>
      <c r="AL117" s="15">
        <f>Dados!AD29</f>
        <v>0</v>
      </c>
      <c r="AM117" s="15">
        <f>Dados!AE29</f>
        <v>0</v>
      </c>
      <c r="AN117" s="15">
        <f>Dados!AF29</f>
        <v>0</v>
      </c>
      <c r="AO117" s="15">
        <f>Dados!AG29</f>
        <v>0</v>
      </c>
      <c r="AP117" s="15">
        <f>Dados!AH29</f>
        <v>0</v>
      </c>
      <c r="AQ117" s="15">
        <f>Dados!AI29</f>
        <v>0</v>
      </c>
      <c r="AR117" s="15">
        <f>Dados!AJ29</f>
        <v>0</v>
      </c>
      <c r="AS117" s="15">
        <f>Dados!AK29</f>
        <v>0</v>
      </c>
      <c r="AT117" s="15">
        <f>Dados!AL29</f>
        <v>0</v>
      </c>
      <c r="AU117" s="15">
        <f>Dados!AM29</f>
        <v>0</v>
      </c>
      <c r="AV117" s="15">
        <f>Dados!AN29</f>
        <v>0</v>
      </c>
      <c r="AW117" s="15">
        <f>Dados!AO29</f>
        <v>0</v>
      </c>
      <c r="AX117" s="15">
        <f>Dados!AP29</f>
        <v>0</v>
      </c>
      <c r="AY117" s="15">
        <f>Dados!AQ29</f>
        <v>0</v>
      </c>
      <c r="AZ117" s="15">
        <f>Dados!AR29</f>
        <v>0</v>
      </c>
      <c r="BA117" s="15">
        <f>Dados!AS29</f>
        <v>0</v>
      </c>
      <c r="BB117" s="15">
        <f>Dados!AT29</f>
        <v>0</v>
      </c>
      <c r="BC117" s="15">
        <f>Dados!AU29</f>
        <v>0</v>
      </c>
      <c r="BD117" s="15">
        <f>Dados!AV29</f>
        <v>0</v>
      </c>
      <c r="BE117" s="15">
        <f>Dados!AW29</f>
        <v>0</v>
      </c>
      <c r="BF117" s="15">
        <f>Dados!AX29</f>
        <v>0</v>
      </c>
      <c r="BG117" s="15">
        <f>Dados!AY29</f>
        <v>0</v>
      </c>
      <c r="BH117" s="15">
        <f>Dados!AZ29</f>
        <v>0</v>
      </c>
      <c r="BI117" s="15">
        <f>Dados!BA29</f>
        <v>0</v>
      </c>
      <c r="BJ117" s="15">
        <f>Dados!BB29</f>
        <v>0</v>
      </c>
      <c r="BK117" s="15">
        <f>Dados!BC29</f>
        <v>0</v>
      </c>
      <c r="BL117" s="15">
        <f>Dados!BD29</f>
        <v>0</v>
      </c>
      <c r="BM117" s="15"/>
      <c r="BN117" s="15">
        <f>Dados!BF29</f>
        <v>0</v>
      </c>
      <c r="BO117" s="15">
        <f>Dados!BG29</f>
        <v>0</v>
      </c>
      <c r="BP117" s="15">
        <f>Dados!BH29</f>
        <v>0</v>
      </c>
      <c r="BQ117" s="15">
        <f>Dados!BI29</f>
        <v>0</v>
      </c>
      <c r="BR117" s="15">
        <f>Dados!BJ29</f>
        <v>0</v>
      </c>
      <c r="BS117" s="15">
        <f>Dados!BK29</f>
        <v>0</v>
      </c>
      <c r="BT117" s="15">
        <f>Dados!BL29</f>
        <v>0</v>
      </c>
      <c r="BU117" s="15">
        <f>Dados!BM29</f>
        <v>0</v>
      </c>
      <c r="BV117" s="15">
        <f>Dados!BN29</f>
        <v>0</v>
      </c>
      <c r="BW117" s="15">
        <f>Dados!BO29</f>
        <v>0</v>
      </c>
      <c r="BX117" s="15">
        <f>Dados!BP29</f>
        <v>0</v>
      </c>
      <c r="BY117" s="15">
        <f>Dados!BQ29</f>
        <v>0</v>
      </c>
    </row>
    <row r="118" spans="9:77" x14ac:dyDescent="0.15">
      <c r="I118" t="str">
        <f>Dados!A30</f>
        <v>Ovos Tot Prev</v>
      </c>
      <c r="J118" t="str">
        <f>Dados!B30</f>
        <v>AAA 1 001</v>
      </c>
      <c r="K118" s="15">
        <f>Dados!C30</f>
        <v>0</v>
      </c>
      <c r="L118" s="15">
        <f>Dados!D30</f>
        <v>0</v>
      </c>
      <c r="M118" s="15">
        <f>Dados!E30</f>
        <v>0</v>
      </c>
      <c r="N118" s="15">
        <f>Dados!F30</f>
        <v>0</v>
      </c>
      <c r="O118" s="15">
        <f>Dados!G30</f>
        <v>0</v>
      </c>
      <c r="P118" s="15">
        <f>Dados!H30</f>
        <v>0</v>
      </c>
      <c r="Q118" s="15">
        <f>Dados!I30</f>
        <v>0</v>
      </c>
      <c r="R118" s="15">
        <f>Dados!J30</f>
        <v>0</v>
      </c>
      <c r="S118" s="15">
        <f>Dados!K30</f>
        <v>0</v>
      </c>
      <c r="T118" s="15">
        <f>Dados!L30</f>
        <v>0</v>
      </c>
      <c r="U118" s="15">
        <f>Dados!M30</f>
        <v>0</v>
      </c>
      <c r="V118" s="15">
        <f>Dados!N30</f>
        <v>0</v>
      </c>
      <c r="W118" s="15">
        <f>Dados!O30</f>
        <v>0</v>
      </c>
      <c r="X118" s="15">
        <f>Dados!P30</f>
        <v>0</v>
      </c>
      <c r="Y118" s="15">
        <f>Dados!Q30</f>
        <v>0</v>
      </c>
      <c r="Z118" s="15">
        <f>Dados!R30</f>
        <v>0</v>
      </c>
      <c r="AA118" s="15">
        <f>Dados!S30</f>
        <v>0</v>
      </c>
      <c r="AB118" s="15">
        <f>Dados!T30</f>
        <v>0</v>
      </c>
      <c r="AC118" s="15">
        <f>Dados!U30</f>
        <v>0</v>
      </c>
      <c r="AD118" s="15">
        <f>Dados!V30</f>
        <v>0</v>
      </c>
      <c r="AE118" s="15">
        <f>Dados!W30</f>
        <v>0</v>
      </c>
      <c r="AF118" s="15">
        <f>Dados!X30</f>
        <v>0</v>
      </c>
      <c r="AG118" s="15">
        <f>Dados!Y30</f>
        <v>0</v>
      </c>
      <c r="AH118" s="15">
        <f>Dados!Z30</f>
        <v>0</v>
      </c>
      <c r="AI118" s="15">
        <f>Dados!AA30</f>
        <v>0</v>
      </c>
      <c r="AJ118" s="15">
        <f>Dados!AB30</f>
        <v>0</v>
      </c>
      <c r="AK118" s="15">
        <f>Dados!AC30</f>
        <v>0</v>
      </c>
      <c r="AL118" s="15">
        <f>Dados!AD30</f>
        <v>0</v>
      </c>
      <c r="AM118" s="15">
        <f>Dados!AE30</f>
        <v>0</v>
      </c>
      <c r="AN118" s="15">
        <f>Dados!AF30</f>
        <v>0</v>
      </c>
      <c r="AO118" s="15">
        <f>Dados!AG30</f>
        <v>0</v>
      </c>
      <c r="AP118" s="15">
        <f>Dados!AH30</f>
        <v>0</v>
      </c>
      <c r="AQ118" s="15">
        <f>Dados!AI30</f>
        <v>0</v>
      </c>
      <c r="AR118" s="15">
        <f>Dados!AJ30</f>
        <v>0</v>
      </c>
      <c r="AS118" s="15">
        <f>Dados!AK30</f>
        <v>0</v>
      </c>
      <c r="AT118" s="15">
        <f>Dados!AL30</f>
        <v>0</v>
      </c>
      <c r="AU118" s="15">
        <f>Dados!AM30</f>
        <v>0</v>
      </c>
      <c r="AV118" s="15">
        <f>Dados!AN30</f>
        <v>0</v>
      </c>
      <c r="AW118" s="15">
        <f>Dados!AO30</f>
        <v>0</v>
      </c>
      <c r="AX118" s="15">
        <f>Dados!AP30</f>
        <v>0</v>
      </c>
      <c r="AY118" s="15">
        <f>Dados!AQ30</f>
        <v>0</v>
      </c>
      <c r="AZ118" s="15">
        <f>Dados!AR30</f>
        <v>0</v>
      </c>
      <c r="BA118" s="15">
        <f>Dados!AS30</f>
        <v>0</v>
      </c>
      <c r="BB118" s="15">
        <f>Dados!AT30</f>
        <v>0</v>
      </c>
      <c r="BC118" s="15">
        <f>Dados!AU30</f>
        <v>0</v>
      </c>
      <c r="BD118" s="15">
        <f>Dados!AV30</f>
        <v>0</v>
      </c>
      <c r="BE118" s="15">
        <f>Dados!AW30</f>
        <v>0</v>
      </c>
      <c r="BF118" s="15">
        <f>Dados!AX30</f>
        <v>0</v>
      </c>
      <c r="BG118" s="15">
        <f>Dados!AY30</f>
        <v>0</v>
      </c>
      <c r="BH118" s="15">
        <f>Dados!AZ30</f>
        <v>0</v>
      </c>
      <c r="BI118" s="15">
        <f>Dados!BA30</f>
        <v>0</v>
      </c>
      <c r="BJ118" s="15">
        <f>Dados!BB30</f>
        <v>0</v>
      </c>
      <c r="BK118" s="15">
        <f>Dados!BC30</f>
        <v>0</v>
      </c>
      <c r="BL118" s="15">
        <f>Dados!BD30</f>
        <v>0</v>
      </c>
      <c r="BM118" s="15"/>
      <c r="BN118" s="15">
        <f>Dados!BF30</f>
        <v>0</v>
      </c>
      <c r="BO118" s="15">
        <f>Dados!BG30</f>
        <v>0</v>
      </c>
      <c r="BP118" s="15">
        <f>Dados!BH30</f>
        <v>0</v>
      </c>
      <c r="BQ118" s="15">
        <f>Dados!BI30</f>
        <v>0</v>
      </c>
      <c r="BR118" s="15">
        <f>Dados!BJ30</f>
        <v>0</v>
      </c>
      <c r="BS118" s="15">
        <f>Dados!BK30</f>
        <v>0</v>
      </c>
      <c r="BT118" s="15">
        <f>Dados!BL30</f>
        <v>0</v>
      </c>
      <c r="BU118" s="15">
        <f>Dados!BM30</f>
        <v>0</v>
      </c>
      <c r="BV118" s="15">
        <f>Dados!BN30</f>
        <v>0</v>
      </c>
      <c r="BW118" s="15">
        <f>Dados!BO30</f>
        <v>0</v>
      </c>
      <c r="BX118" s="15">
        <f>Dados!BP30</f>
        <v>0</v>
      </c>
      <c r="BY118" s="15">
        <f>Dados!BQ30</f>
        <v>0</v>
      </c>
    </row>
    <row r="119" spans="9:77" x14ac:dyDescent="0.15">
      <c r="I119" t="str">
        <f>Dados!A31</f>
        <v>Ovos Tot Prev</v>
      </c>
      <c r="J119" t="str">
        <f>Dados!B31</f>
        <v>AAA 1 001</v>
      </c>
      <c r="K119" s="15">
        <f>Dados!C31</f>
        <v>0</v>
      </c>
      <c r="L119" s="15">
        <f>Dados!D31</f>
        <v>0</v>
      </c>
      <c r="M119" s="15">
        <f>Dados!E31</f>
        <v>0</v>
      </c>
      <c r="N119" s="15">
        <f>Dados!F31</f>
        <v>0</v>
      </c>
      <c r="O119" s="15">
        <f>Dados!G31</f>
        <v>0</v>
      </c>
      <c r="P119" s="15">
        <f>Dados!H31</f>
        <v>0</v>
      </c>
      <c r="Q119" s="15">
        <f>Dados!I31</f>
        <v>0</v>
      </c>
      <c r="R119" s="15">
        <f>Dados!J31</f>
        <v>0</v>
      </c>
      <c r="S119" s="15">
        <f>Dados!K31</f>
        <v>0</v>
      </c>
      <c r="T119" s="15">
        <f>Dados!L31</f>
        <v>0</v>
      </c>
      <c r="U119" s="15">
        <f>Dados!M31</f>
        <v>0</v>
      </c>
      <c r="V119" s="15">
        <f>Dados!N31</f>
        <v>0</v>
      </c>
      <c r="W119" s="15">
        <f>Dados!O31</f>
        <v>0</v>
      </c>
      <c r="X119" s="15">
        <f>Dados!P31</f>
        <v>0</v>
      </c>
      <c r="Y119" s="15">
        <f>Dados!Q31</f>
        <v>0</v>
      </c>
      <c r="Z119" s="15">
        <f>Dados!R31</f>
        <v>0</v>
      </c>
      <c r="AA119" s="15">
        <f>Dados!S31</f>
        <v>0</v>
      </c>
      <c r="AB119" s="15">
        <f>Dados!T31</f>
        <v>0</v>
      </c>
      <c r="AC119" s="15">
        <f>Dados!U31</f>
        <v>0</v>
      </c>
      <c r="AD119" s="15">
        <f>Dados!V31</f>
        <v>0</v>
      </c>
      <c r="AE119" s="15">
        <f>Dados!W31</f>
        <v>0</v>
      </c>
      <c r="AF119" s="15">
        <f>Dados!X31</f>
        <v>0</v>
      </c>
      <c r="AG119" s="15">
        <f>Dados!Y31</f>
        <v>0</v>
      </c>
      <c r="AH119" s="15">
        <f>Dados!Z31</f>
        <v>0</v>
      </c>
      <c r="AI119" s="15">
        <f>Dados!AA31</f>
        <v>0</v>
      </c>
      <c r="AJ119" s="15">
        <f>Dados!AB31</f>
        <v>0</v>
      </c>
      <c r="AK119" s="15">
        <f>Dados!AC31</f>
        <v>0</v>
      </c>
      <c r="AL119" s="15">
        <f>Dados!AD31</f>
        <v>0</v>
      </c>
      <c r="AM119" s="15">
        <f>Dados!AE31</f>
        <v>0</v>
      </c>
      <c r="AN119" s="15">
        <f>Dados!AF31</f>
        <v>0</v>
      </c>
      <c r="AO119" s="15">
        <f>Dados!AG31</f>
        <v>0</v>
      </c>
      <c r="AP119" s="15">
        <f>Dados!AH31</f>
        <v>0</v>
      </c>
      <c r="AQ119" s="15">
        <f>Dados!AI31</f>
        <v>0</v>
      </c>
      <c r="AR119" s="15">
        <f>Dados!AJ31</f>
        <v>0</v>
      </c>
      <c r="AS119" s="15">
        <f>Dados!AK31</f>
        <v>0</v>
      </c>
      <c r="AT119" s="15">
        <f>Dados!AL31</f>
        <v>0</v>
      </c>
      <c r="AU119" s="15">
        <f>Dados!AM31</f>
        <v>0</v>
      </c>
      <c r="AV119" s="15">
        <f>Dados!AN31</f>
        <v>0</v>
      </c>
      <c r="AW119" s="15">
        <f>Dados!AO31</f>
        <v>0</v>
      </c>
      <c r="AX119" s="15">
        <f>Dados!AP31</f>
        <v>0</v>
      </c>
      <c r="AY119" s="15">
        <f>Dados!AQ31</f>
        <v>0</v>
      </c>
      <c r="AZ119" s="15">
        <f>Dados!AR31</f>
        <v>0</v>
      </c>
      <c r="BA119" s="15">
        <f>Dados!AS31</f>
        <v>0</v>
      </c>
      <c r="BB119" s="15">
        <f>Dados!AT31</f>
        <v>0</v>
      </c>
      <c r="BC119" s="15">
        <f>Dados!AU31</f>
        <v>0</v>
      </c>
      <c r="BD119" s="15">
        <f>Dados!AV31</f>
        <v>0</v>
      </c>
      <c r="BE119" s="15">
        <f>Dados!AW31</f>
        <v>0</v>
      </c>
      <c r="BF119" s="15">
        <f>Dados!AX31</f>
        <v>0</v>
      </c>
      <c r="BG119" s="15">
        <f>Dados!AY31</f>
        <v>0</v>
      </c>
      <c r="BH119" s="15">
        <f>Dados!AZ31</f>
        <v>0</v>
      </c>
      <c r="BI119" s="15">
        <f>Dados!BA31</f>
        <v>0</v>
      </c>
      <c r="BJ119" s="15">
        <f>Dados!BB31</f>
        <v>0</v>
      </c>
      <c r="BK119" s="15">
        <f>Dados!BC31</f>
        <v>0</v>
      </c>
      <c r="BL119" s="15">
        <f>Dados!BD31</f>
        <v>0</v>
      </c>
      <c r="BM119" s="15"/>
      <c r="BN119" s="15">
        <f>Dados!BF31</f>
        <v>0</v>
      </c>
      <c r="BO119" s="15">
        <f>Dados!BG31</f>
        <v>0</v>
      </c>
      <c r="BP119" s="15">
        <f>Dados!BH31</f>
        <v>0</v>
      </c>
      <c r="BQ119" s="15">
        <f>Dados!BI31</f>
        <v>0</v>
      </c>
      <c r="BR119" s="15">
        <f>Dados!BJ31</f>
        <v>0</v>
      </c>
      <c r="BS119" s="15">
        <f>Dados!BK31</f>
        <v>0</v>
      </c>
      <c r="BT119" s="15">
        <f>Dados!BL31</f>
        <v>0</v>
      </c>
      <c r="BU119" s="15">
        <f>Dados!BM31</f>
        <v>0</v>
      </c>
      <c r="BV119" s="15">
        <f>Dados!BN31</f>
        <v>0</v>
      </c>
      <c r="BW119" s="15">
        <f>Dados!BO31</f>
        <v>0</v>
      </c>
      <c r="BX119" s="15">
        <f>Dados!BP31</f>
        <v>0</v>
      </c>
      <c r="BY119" s="15">
        <f>Dados!BQ31</f>
        <v>0</v>
      </c>
    </row>
    <row r="120" spans="9:77" x14ac:dyDescent="0.15">
      <c r="I120" t="str">
        <f>Dados!A32</f>
        <v>Ovos Tot Prev</v>
      </c>
      <c r="J120" t="str">
        <f>Dados!B32</f>
        <v>AAA 1 001</v>
      </c>
      <c r="K120" s="15">
        <f>Dados!C32</f>
        <v>0</v>
      </c>
      <c r="L120" s="15">
        <f>Dados!D32</f>
        <v>0</v>
      </c>
      <c r="M120" s="15">
        <f>Dados!E32</f>
        <v>0</v>
      </c>
      <c r="N120" s="15">
        <f>Dados!F32</f>
        <v>0</v>
      </c>
      <c r="O120" s="15">
        <f>Dados!G32</f>
        <v>0</v>
      </c>
      <c r="P120" s="15">
        <f>Dados!H32</f>
        <v>0</v>
      </c>
      <c r="Q120" s="15">
        <f>Dados!I32</f>
        <v>0</v>
      </c>
      <c r="R120" s="15">
        <f>Dados!J32</f>
        <v>0</v>
      </c>
      <c r="S120" s="15">
        <f>Dados!K32</f>
        <v>0</v>
      </c>
      <c r="T120" s="15">
        <f>Dados!L32</f>
        <v>0</v>
      </c>
      <c r="U120" s="15">
        <f>Dados!M32</f>
        <v>0</v>
      </c>
      <c r="V120" s="15">
        <f>Dados!N32</f>
        <v>0</v>
      </c>
      <c r="W120" s="15">
        <f>Dados!O32</f>
        <v>0</v>
      </c>
      <c r="X120" s="15">
        <f>Dados!P32</f>
        <v>0</v>
      </c>
      <c r="Y120" s="15">
        <f>Dados!Q32</f>
        <v>0</v>
      </c>
      <c r="Z120" s="15">
        <f>Dados!R32</f>
        <v>0</v>
      </c>
      <c r="AA120" s="15">
        <f>Dados!S32</f>
        <v>0</v>
      </c>
      <c r="AB120" s="15">
        <f>Dados!T32</f>
        <v>0</v>
      </c>
      <c r="AC120" s="15">
        <f>Dados!U32</f>
        <v>0</v>
      </c>
      <c r="AD120" s="15">
        <f>Dados!V32</f>
        <v>0</v>
      </c>
      <c r="AE120" s="15">
        <f>Dados!W32</f>
        <v>0</v>
      </c>
      <c r="AF120" s="15">
        <f>Dados!X32</f>
        <v>0</v>
      </c>
      <c r="AG120" s="15">
        <f>Dados!Y32</f>
        <v>0</v>
      </c>
      <c r="AH120" s="15">
        <f>Dados!Z32</f>
        <v>0</v>
      </c>
      <c r="AI120" s="15">
        <f>Dados!AA32</f>
        <v>0</v>
      </c>
      <c r="AJ120" s="15">
        <f>Dados!AB32</f>
        <v>0</v>
      </c>
      <c r="AK120" s="15">
        <f>Dados!AC32</f>
        <v>0</v>
      </c>
      <c r="AL120" s="15">
        <f>Dados!AD32</f>
        <v>0</v>
      </c>
      <c r="AM120" s="15">
        <f>Dados!AE32</f>
        <v>0</v>
      </c>
      <c r="AN120" s="15">
        <f>Dados!AF32</f>
        <v>0</v>
      </c>
      <c r="AO120" s="15">
        <f>Dados!AG32</f>
        <v>0</v>
      </c>
      <c r="AP120" s="15">
        <f>Dados!AH32</f>
        <v>0</v>
      </c>
      <c r="AQ120" s="15">
        <f>Dados!AI32</f>
        <v>0</v>
      </c>
      <c r="AR120" s="15">
        <f>Dados!AJ32</f>
        <v>0</v>
      </c>
      <c r="AS120" s="15">
        <f>Dados!AK32</f>
        <v>0</v>
      </c>
      <c r="AT120" s="15">
        <f>Dados!AL32</f>
        <v>0</v>
      </c>
      <c r="AU120" s="15">
        <f>Dados!AM32</f>
        <v>0</v>
      </c>
      <c r="AV120" s="15">
        <f>Dados!AN32</f>
        <v>0</v>
      </c>
      <c r="AW120" s="15">
        <f>Dados!AO32</f>
        <v>0</v>
      </c>
      <c r="AX120" s="15">
        <f>Dados!AP32</f>
        <v>0</v>
      </c>
      <c r="AY120" s="15">
        <f>Dados!AQ32</f>
        <v>0</v>
      </c>
      <c r="AZ120" s="15">
        <f>Dados!AR32</f>
        <v>0</v>
      </c>
      <c r="BA120" s="15">
        <f>Dados!AS32</f>
        <v>0</v>
      </c>
      <c r="BB120" s="15">
        <f>Dados!AT32</f>
        <v>0</v>
      </c>
      <c r="BC120" s="15">
        <f>Dados!AU32</f>
        <v>0</v>
      </c>
      <c r="BD120" s="15">
        <f>Dados!AV32</f>
        <v>0</v>
      </c>
      <c r="BE120" s="15">
        <f>Dados!AW32</f>
        <v>0</v>
      </c>
      <c r="BF120" s="15">
        <f>Dados!AX32</f>
        <v>0</v>
      </c>
      <c r="BG120" s="15">
        <f>Dados!AY32</f>
        <v>0</v>
      </c>
      <c r="BH120" s="15">
        <f>Dados!AZ32</f>
        <v>0</v>
      </c>
      <c r="BI120" s="15">
        <f>Dados!BA32</f>
        <v>0</v>
      </c>
      <c r="BJ120" s="15">
        <f>Dados!BB32</f>
        <v>0</v>
      </c>
      <c r="BK120" s="15">
        <f>Dados!BC32</f>
        <v>0</v>
      </c>
      <c r="BL120" s="15">
        <f>Dados!BD32</f>
        <v>0</v>
      </c>
      <c r="BM120" s="15"/>
      <c r="BN120" s="15">
        <f>Dados!BF32</f>
        <v>0</v>
      </c>
      <c r="BO120" s="15">
        <f>Dados!BG32</f>
        <v>0</v>
      </c>
      <c r="BP120" s="15">
        <f>Dados!BH32</f>
        <v>0</v>
      </c>
      <c r="BQ120" s="15">
        <f>Dados!BI32</f>
        <v>0</v>
      </c>
      <c r="BR120" s="15">
        <f>Dados!BJ32</f>
        <v>0</v>
      </c>
      <c r="BS120" s="15">
        <f>Dados!BK32</f>
        <v>0</v>
      </c>
      <c r="BT120" s="15">
        <f>Dados!BL32</f>
        <v>0</v>
      </c>
      <c r="BU120" s="15">
        <f>Dados!BM32</f>
        <v>0</v>
      </c>
      <c r="BV120" s="15">
        <f>Dados!BN32</f>
        <v>0</v>
      </c>
      <c r="BW120" s="15">
        <f>Dados!BO32</f>
        <v>0</v>
      </c>
      <c r="BX120" s="15">
        <f>Dados!BP32</f>
        <v>0</v>
      </c>
      <c r="BY120" s="15">
        <f>Dados!BQ32</f>
        <v>0</v>
      </c>
    </row>
    <row r="121" spans="9:77" x14ac:dyDescent="0.15">
      <c r="I121" t="str">
        <f>Dados!A34</f>
        <v>Incub Prev</v>
      </c>
      <c r="J121" t="str">
        <f>Dados!B34</f>
        <v>SJ F1 A 221 R</v>
      </c>
      <c r="K121" s="15">
        <f>Dados!C34</f>
        <v>39928.763160375143</v>
      </c>
      <c r="L121" s="15">
        <f>Dados!D34</f>
        <v>276673.70385941246</v>
      </c>
      <c r="M121" s="15">
        <f>Dados!E34</f>
        <v>272609.87367168796</v>
      </c>
      <c r="N121" s="15">
        <f>Dados!F34</f>
        <v>268561.90609239228</v>
      </c>
      <c r="O121" s="15">
        <f>Dados!G34</f>
        <v>264529.75238924427</v>
      </c>
      <c r="P121" s="15">
        <f>Dados!H34</f>
        <v>260513.36396474924</v>
      </c>
      <c r="Q121" s="15">
        <f>Dados!I34</f>
        <v>255572.16017746061</v>
      </c>
      <c r="R121" s="15">
        <f>Dados!J34</f>
        <v>251226.00011380235</v>
      </c>
      <c r="S121" s="15">
        <f>Dados!K34</f>
        <v>247277.07801913709</v>
      </c>
      <c r="T121" s="15">
        <f>Dados!L34</f>
        <v>243343.64788477047</v>
      </c>
      <c r="U121" s="15">
        <f>Dados!M34</f>
        <v>239425.66202894272</v>
      </c>
      <c r="V121" s="15">
        <f>Dados!N34</f>
        <v>235523.07290190127</v>
      </c>
      <c r="W121" s="15">
        <f>Dados!O34</f>
        <v>231635.83308555689</v>
      </c>
      <c r="X121" s="15">
        <f>Dados!P34</f>
        <v>227763.89529314011</v>
      </c>
      <c r="Y121" s="15">
        <f>Dados!Q34</f>
        <v>223907.21236885883</v>
      </c>
      <c r="Z121" s="15">
        <f>Dados!R34</f>
        <v>220065.73728755637</v>
      </c>
      <c r="AA121" s="15">
        <f>Dados!S34</f>
        <v>216239.42315437071</v>
      </c>
      <c r="AB121" s="15">
        <f>Dados!T34</f>
        <v>212428.22320439463</v>
      </c>
      <c r="AC121" s="15">
        <f>Dados!U34</f>
        <v>208632.0908023364</v>
      </c>
      <c r="AD121" s="15">
        <f>Dados!V34</f>
        <v>204850.97944218162</v>
      </c>
      <c r="AE121" s="15">
        <f>Dados!W34</f>
        <v>200344.38771613681</v>
      </c>
      <c r="AF121" s="15">
        <f>Dados!X34</f>
        <v>196311.18040328706</v>
      </c>
      <c r="AG121" s="15">
        <f>Dados!Y34</f>
        <v>192594.21362245613</v>
      </c>
      <c r="AH121" s="15">
        <f>Dados!Z34</f>
        <v>187493.99520380353</v>
      </c>
      <c r="AI121" s="15">
        <f>Dados!AA34</f>
        <v>183275.29905502434</v>
      </c>
      <c r="AJ121" s="15">
        <f>Dados!AB34</f>
        <v>179640.73241147713</v>
      </c>
      <c r="AK121" s="15">
        <f>Dados!AC34</f>
        <v>176020.63637597361</v>
      </c>
      <c r="AL121" s="15">
        <f>Dados!AD34</f>
        <v>172414.96617164399</v>
      </c>
      <c r="AM121" s="15">
        <f>Dados!AE34</f>
        <v>168823.67714592663</v>
      </c>
      <c r="AN121" s="15">
        <f>Dados!AF34</f>
        <v>165246.72477024293</v>
      </c>
      <c r="AO121" s="15">
        <f>Dados!AG34</f>
        <v>159388.11631412758</v>
      </c>
      <c r="AP121" s="15">
        <f>Dados!AH34</f>
        <v>44953.260792226109</v>
      </c>
      <c r="AQ121" s="15">
        <f>Dados!AI34</f>
        <v>0</v>
      </c>
      <c r="AR121" s="15">
        <f>Dados!AJ34</f>
        <v>0</v>
      </c>
      <c r="AS121" s="15">
        <f>Dados!AK34</f>
        <v>0</v>
      </c>
      <c r="AT121" s="15">
        <f>Dados!AL34</f>
        <v>0</v>
      </c>
      <c r="AU121" s="15">
        <f>Dados!AM34</f>
        <v>0</v>
      </c>
      <c r="AV121" s="15">
        <f>Dados!AN34</f>
        <v>0</v>
      </c>
      <c r="AW121" s="15">
        <f>Dados!AO34</f>
        <v>0</v>
      </c>
      <c r="AX121" s="15">
        <f>Dados!AP34</f>
        <v>0</v>
      </c>
      <c r="AY121" s="15">
        <f>Dados!AQ34</f>
        <v>0</v>
      </c>
      <c r="AZ121" s="15">
        <f>Dados!AR34</f>
        <v>0</v>
      </c>
      <c r="BA121" s="15">
        <f>Dados!AS34</f>
        <v>0</v>
      </c>
      <c r="BB121" s="15">
        <f>Dados!AT34</f>
        <v>0</v>
      </c>
      <c r="BC121" s="15">
        <f>Dados!AU34</f>
        <v>0</v>
      </c>
      <c r="BD121" s="15">
        <f>Dados!AV34</f>
        <v>0</v>
      </c>
      <c r="BE121" s="15">
        <f>Dados!AW34</f>
        <v>0</v>
      </c>
      <c r="BF121" s="15">
        <f>Dados!AX34</f>
        <v>0</v>
      </c>
      <c r="BG121" s="15">
        <f>Dados!AY34</f>
        <v>0</v>
      </c>
      <c r="BH121" s="15">
        <f>Dados!AZ34</f>
        <v>0</v>
      </c>
      <c r="BI121" s="15">
        <f>Dados!BA34</f>
        <v>0</v>
      </c>
      <c r="BJ121" s="15">
        <f>Dados!BB34</f>
        <v>0</v>
      </c>
      <c r="BK121" s="15">
        <f>Dados!BC34</f>
        <v>0</v>
      </c>
      <c r="BL121" s="15">
        <f>Dados!BD34</f>
        <v>0</v>
      </c>
      <c r="BM121" s="15"/>
      <c r="BN121" s="15">
        <f>Dados!BF34</f>
        <v>0</v>
      </c>
      <c r="BO121" s="15">
        <f>Dados!BG34</f>
        <v>0</v>
      </c>
      <c r="BP121" s="15">
        <f>Dados!BH34</f>
        <v>0</v>
      </c>
      <c r="BQ121" s="15">
        <f>Dados!BI34</f>
        <v>0</v>
      </c>
      <c r="BR121" s="15">
        <f>Dados!BJ34</f>
        <v>0</v>
      </c>
      <c r="BS121" s="15">
        <f>Dados!BK34</f>
        <v>0</v>
      </c>
      <c r="BT121" s="15">
        <f>Dados!BL34</f>
        <v>0</v>
      </c>
      <c r="BU121" s="15">
        <f>Dados!BM34</f>
        <v>0</v>
      </c>
      <c r="BV121" s="15">
        <f>Dados!BN34</f>
        <v>0</v>
      </c>
      <c r="BW121" s="15">
        <f>Dados!BO34</f>
        <v>0</v>
      </c>
      <c r="BX121" s="15">
        <f>Dados!BP34</f>
        <v>0</v>
      </c>
      <c r="BY121" s="15">
        <f>Dados!BQ34</f>
        <v>0</v>
      </c>
    </row>
    <row r="122" spans="9:77" x14ac:dyDescent="0.15">
      <c r="I122" t="str">
        <f>Dados!A35</f>
        <v>Incub Prev</v>
      </c>
      <c r="J122" t="str">
        <f>Dados!B35</f>
        <v>SJ F1 B 321 R</v>
      </c>
      <c r="K122" s="15">
        <f>Dados!C35</f>
        <v>40508.772498897451</v>
      </c>
      <c r="L122" s="15">
        <f>Dados!D35</f>
        <v>280224.09677793935</v>
      </c>
      <c r="M122" s="15">
        <f>Dados!E35</f>
        <v>276145.83503471734</v>
      </c>
      <c r="N122" s="15">
        <f>Dados!F35</f>
        <v>272083.48088455899</v>
      </c>
      <c r="O122" s="15">
        <f>Dados!G35</f>
        <v>268036.98546982935</v>
      </c>
      <c r="P122" s="15">
        <f>Dados!H35</f>
        <v>264006.30006800772</v>
      </c>
      <c r="Q122" s="15">
        <f>Dados!I35</f>
        <v>259991.37609133596</v>
      </c>
      <c r="R122" s="15">
        <f>Dados!J35</f>
        <v>254863.47554298118</v>
      </c>
      <c r="S122" s="15">
        <f>Dados!K35</f>
        <v>250709.60523548449</v>
      </c>
      <c r="T122" s="15">
        <f>Dados!L35</f>
        <v>246762.12859690463</v>
      </c>
      <c r="U122" s="15">
        <f>Dados!M35</f>
        <v>242830.14012349272</v>
      </c>
      <c r="V122" s="15">
        <f>Dados!N35</f>
        <v>238913.59214305686</v>
      </c>
      <c r="W122" s="15">
        <f>Dados!O35</f>
        <v>235012.43711538956</v>
      </c>
      <c r="X122" s="15">
        <f>Dados!P35</f>
        <v>231126.62763192301</v>
      </c>
      <c r="Y122" s="15">
        <f>Dados!Q35</f>
        <v>227256.11641538583</v>
      </c>
      <c r="Z122" s="15">
        <f>Dados!R35</f>
        <v>223400.85631946067</v>
      </c>
      <c r="AA122" s="15">
        <f>Dados!S35</f>
        <v>219560.80032844227</v>
      </c>
      <c r="AB122" s="15">
        <f>Dados!T35</f>
        <v>215735.90155689721</v>
      </c>
      <c r="AC122" s="15">
        <f>Dados!U35</f>
        <v>211926.11324932339</v>
      </c>
      <c r="AD122" s="15">
        <f>Dados!V35</f>
        <v>208131.38877981136</v>
      </c>
      <c r="AE122" s="15">
        <f>Dados!W35</f>
        <v>204351.68165170576</v>
      </c>
      <c r="AF122" s="15">
        <f>Dados!X35</f>
        <v>199698.35936507746</v>
      </c>
      <c r="AG122" s="15">
        <f>Dados!Y35</f>
        <v>195817.25255362457</v>
      </c>
      <c r="AH122" s="15">
        <f>Dados!Z35</f>
        <v>192101.67174069511</v>
      </c>
      <c r="AI122" s="15">
        <f>Dados!AA35</f>
        <v>186723.15772999183</v>
      </c>
      <c r="AJ122" s="15">
        <f>Dados!AB35</f>
        <v>182790.62006939726</v>
      </c>
      <c r="AK122" s="15">
        <f>Dados!AC35</f>
        <v>179157.41416482683</v>
      </c>
      <c r="AL122" s="15">
        <f>Dados!AD35</f>
        <v>175538.67528918991</v>
      </c>
      <c r="AM122" s="15">
        <f>Dados!AE35</f>
        <v>171934.35867465136</v>
      </c>
      <c r="AN122" s="15">
        <f>Dados!AF35</f>
        <v>168344.41967766164</v>
      </c>
      <c r="AO122" s="15">
        <f>Dados!AG35</f>
        <v>164768.8137786325</v>
      </c>
      <c r="AP122" s="15">
        <f>Dados!AH35</f>
        <v>158452.23426632179</v>
      </c>
      <c r="AQ122" s="15">
        <f>Dados!AI35</f>
        <v>22477.643461244232</v>
      </c>
      <c r="AR122" s="15">
        <f>Dados!AJ35</f>
        <v>0</v>
      </c>
      <c r="AS122" s="15">
        <f>Dados!AK35</f>
        <v>0</v>
      </c>
      <c r="AT122" s="15">
        <f>Dados!AL35</f>
        <v>0</v>
      </c>
      <c r="AU122" s="15">
        <f>Dados!AM35</f>
        <v>0</v>
      </c>
      <c r="AV122" s="15">
        <f>Dados!AN35</f>
        <v>0</v>
      </c>
      <c r="AW122" s="15">
        <f>Dados!AO35</f>
        <v>0</v>
      </c>
      <c r="AX122" s="15">
        <f>Dados!AP35</f>
        <v>0</v>
      </c>
      <c r="AY122" s="15">
        <f>Dados!AQ35</f>
        <v>0</v>
      </c>
      <c r="AZ122" s="15">
        <f>Dados!AR35</f>
        <v>0</v>
      </c>
      <c r="BA122" s="15">
        <f>Dados!AS35</f>
        <v>0</v>
      </c>
      <c r="BB122" s="15">
        <f>Dados!AT35</f>
        <v>0</v>
      </c>
      <c r="BC122" s="15">
        <f>Dados!AU35</f>
        <v>0</v>
      </c>
      <c r="BD122" s="15">
        <f>Dados!AV35</f>
        <v>0</v>
      </c>
      <c r="BE122" s="15">
        <f>Dados!AW35</f>
        <v>0</v>
      </c>
      <c r="BF122" s="15">
        <f>Dados!AX35</f>
        <v>0</v>
      </c>
      <c r="BG122" s="15">
        <f>Dados!AY35</f>
        <v>0</v>
      </c>
      <c r="BH122" s="15">
        <f>Dados!AZ35</f>
        <v>0</v>
      </c>
      <c r="BI122" s="15">
        <f>Dados!BA35</f>
        <v>0</v>
      </c>
      <c r="BJ122" s="15">
        <f>Dados!BB35</f>
        <v>0</v>
      </c>
      <c r="BK122" s="15">
        <f>Dados!BC35</f>
        <v>0</v>
      </c>
      <c r="BL122" s="15">
        <f>Dados!BD35</f>
        <v>0</v>
      </c>
      <c r="BM122" s="15"/>
      <c r="BN122" s="15">
        <f>Dados!BF35</f>
        <v>0</v>
      </c>
      <c r="BO122" s="15">
        <f>Dados!BG35</f>
        <v>0</v>
      </c>
      <c r="BP122" s="15">
        <f>Dados!BH35</f>
        <v>0</v>
      </c>
      <c r="BQ122" s="15">
        <f>Dados!BI35</f>
        <v>0</v>
      </c>
      <c r="BR122" s="15">
        <f>Dados!BJ35</f>
        <v>0</v>
      </c>
      <c r="BS122" s="15">
        <f>Dados!BK35</f>
        <v>0</v>
      </c>
      <c r="BT122" s="15">
        <f>Dados!BL35</f>
        <v>0</v>
      </c>
      <c r="BU122" s="15">
        <f>Dados!BM35</f>
        <v>0</v>
      </c>
      <c r="BV122" s="15">
        <f>Dados!BN35</f>
        <v>0</v>
      </c>
      <c r="BW122" s="15">
        <f>Dados!BO35</f>
        <v>0</v>
      </c>
      <c r="BX122" s="15">
        <f>Dados!BP35</f>
        <v>0</v>
      </c>
      <c r="BY122" s="15">
        <f>Dados!BQ35</f>
        <v>0</v>
      </c>
    </row>
    <row r="123" spans="9:77" x14ac:dyDescent="0.15">
      <c r="I123" t="str">
        <f>Dados!A36</f>
        <v>Incub Prev</v>
      </c>
      <c r="J123" t="str">
        <f>Dados!B36</f>
        <v>SJ F1 A 222 R</v>
      </c>
      <c r="K123" s="15">
        <f>Dados!C36</f>
        <v>0</v>
      </c>
      <c r="L123" s="15">
        <f>Dados!D36</f>
        <v>0</v>
      </c>
      <c r="M123" s="15">
        <f>Dados!E36</f>
        <v>0</v>
      </c>
      <c r="N123" s="15">
        <f>Dados!F36</f>
        <v>0</v>
      </c>
      <c r="O123" s="15">
        <f>Dados!G36</f>
        <v>0</v>
      </c>
      <c r="P123" s="15">
        <f>Dados!H36</f>
        <v>0</v>
      </c>
      <c r="Q123" s="15">
        <f>Dados!I36</f>
        <v>0</v>
      </c>
      <c r="R123" s="15">
        <f>Dados!J36</f>
        <v>0</v>
      </c>
      <c r="S123" s="15">
        <f>Dados!K36</f>
        <v>0</v>
      </c>
      <c r="T123" s="15">
        <f>Dados!L36</f>
        <v>0</v>
      </c>
      <c r="U123" s="15">
        <f>Dados!M36</f>
        <v>0</v>
      </c>
      <c r="V123" s="15">
        <f>Dados!N36</f>
        <v>0</v>
      </c>
      <c r="W123" s="15">
        <f>Dados!O36</f>
        <v>0</v>
      </c>
      <c r="X123" s="15">
        <f>Dados!P36</f>
        <v>0</v>
      </c>
      <c r="Y123" s="15">
        <f>Dados!Q36</f>
        <v>0</v>
      </c>
      <c r="Z123" s="15">
        <f>Dados!R36</f>
        <v>0</v>
      </c>
      <c r="AA123" s="15">
        <f>Dados!S36</f>
        <v>0</v>
      </c>
      <c r="AB123" s="15">
        <f>Dados!T36</f>
        <v>0</v>
      </c>
      <c r="AC123" s="15">
        <f>Dados!U36</f>
        <v>0</v>
      </c>
      <c r="AD123" s="15">
        <f>Dados!V36</f>
        <v>0</v>
      </c>
      <c r="AE123" s="15">
        <f>Dados!W36</f>
        <v>0</v>
      </c>
      <c r="AF123" s="15">
        <f>Dados!X36</f>
        <v>0</v>
      </c>
      <c r="AG123" s="15">
        <f>Dados!Y36</f>
        <v>0</v>
      </c>
      <c r="AH123" s="15">
        <f>Dados!Z36</f>
        <v>0</v>
      </c>
      <c r="AI123" s="15">
        <f>Dados!AA36</f>
        <v>0</v>
      </c>
      <c r="AJ123" s="15">
        <f>Dados!AB36</f>
        <v>0</v>
      </c>
      <c r="AK123" s="15">
        <f>Dados!AC36</f>
        <v>0</v>
      </c>
      <c r="AL123" s="15">
        <f>Dados!AD36</f>
        <v>0</v>
      </c>
      <c r="AM123" s="15">
        <f>Dados!AE36</f>
        <v>0</v>
      </c>
      <c r="AN123" s="15">
        <f>Dados!AF36</f>
        <v>0</v>
      </c>
      <c r="AO123" s="15">
        <f>Dados!AG36</f>
        <v>0</v>
      </c>
      <c r="AP123" s="15">
        <f>Dados!AH36</f>
        <v>0</v>
      </c>
      <c r="AQ123" s="15">
        <f>Dados!AI36</f>
        <v>0</v>
      </c>
      <c r="AR123" s="15">
        <f>Dados!AJ36</f>
        <v>0</v>
      </c>
      <c r="AS123" s="15">
        <f>Dados!AK36</f>
        <v>0</v>
      </c>
      <c r="AT123" s="15">
        <f>Dados!AL36</f>
        <v>0</v>
      </c>
      <c r="AU123" s="15">
        <f>Dados!AM36</f>
        <v>0</v>
      </c>
      <c r="AV123" s="15">
        <f>Dados!AN36</f>
        <v>0</v>
      </c>
      <c r="AW123" s="15">
        <f>Dados!AO36</f>
        <v>0</v>
      </c>
      <c r="AX123" s="15">
        <f>Dados!AP36</f>
        <v>0</v>
      </c>
      <c r="AY123" s="15">
        <f>Dados!AQ36</f>
        <v>0</v>
      </c>
      <c r="AZ123" s="15">
        <f>Dados!AR36</f>
        <v>0</v>
      </c>
      <c r="BA123" s="15">
        <f>Dados!AS36</f>
        <v>0</v>
      </c>
      <c r="BB123" s="15">
        <f>Dados!AT36</f>
        <v>0</v>
      </c>
      <c r="BC123" s="15">
        <f>Dados!AU36</f>
        <v>0</v>
      </c>
      <c r="BD123" s="15">
        <f>Dados!AV36</f>
        <v>19014.658403927111</v>
      </c>
      <c r="BE123" s="15">
        <f>Dados!AW36</f>
        <v>51305.055594092861</v>
      </c>
      <c r="BF123" s="15">
        <f>Dados!AX36</f>
        <v>118814.39305828267</v>
      </c>
      <c r="BG123" s="15">
        <f>Dados!AY36</f>
        <v>203962.21653466456</v>
      </c>
      <c r="BH123" s="15">
        <f>Dados!AZ36</f>
        <v>262594.90917530796</v>
      </c>
      <c r="BI123" s="15">
        <f>Dados!BA36</f>
        <v>292778.61370213912</v>
      </c>
      <c r="BJ123" s="15">
        <f>Dados!BB36</f>
        <v>299818.24964604375</v>
      </c>
      <c r="BK123" s="15">
        <f>Dados!BC36</f>
        <v>296348.67371314758</v>
      </c>
      <c r="BL123" s="15">
        <f>Dados!BD36</f>
        <v>0</v>
      </c>
      <c r="BM123" s="15"/>
      <c r="BN123" s="15">
        <f>Dados!BF36</f>
        <v>0</v>
      </c>
      <c r="BO123" s="15">
        <f>Dados!BG36</f>
        <v>0</v>
      </c>
      <c r="BP123" s="15">
        <f>Dados!BH36</f>
        <v>0</v>
      </c>
      <c r="BQ123" s="15">
        <f>Dados!BI36</f>
        <v>0</v>
      </c>
      <c r="BR123" s="15">
        <f>Dados!BJ36</f>
        <v>0</v>
      </c>
      <c r="BS123" s="15">
        <f>Dados!BK36</f>
        <v>0</v>
      </c>
      <c r="BT123" s="15">
        <f>Dados!BL36</f>
        <v>0</v>
      </c>
      <c r="BU123" s="15">
        <f>Dados!BM36</f>
        <v>0</v>
      </c>
      <c r="BV123" s="15">
        <f>Dados!BN36</f>
        <v>0</v>
      </c>
      <c r="BW123" s="15">
        <f>Dados!BO36</f>
        <v>0</v>
      </c>
      <c r="BX123" s="15">
        <f>Dados!BP36</f>
        <v>0</v>
      </c>
      <c r="BY123" s="15">
        <f>Dados!BQ36</f>
        <v>0</v>
      </c>
    </row>
    <row r="124" spans="9:77" x14ac:dyDescent="0.15">
      <c r="I124" t="str">
        <f>Dados!A37</f>
        <v>Incub Prev</v>
      </c>
      <c r="J124" t="str">
        <f>Dados!B37</f>
        <v>SJ F1 B 322 R</v>
      </c>
      <c r="K124" s="15">
        <f>Dados!C37</f>
        <v>0</v>
      </c>
      <c r="L124" s="15">
        <f>Dados!D37</f>
        <v>0</v>
      </c>
      <c r="M124" s="15">
        <f>Dados!E37</f>
        <v>0</v>
      </c>
      <c r="N124" s="15">
        <f>Dados!F37</f>
        <v>0</v>
      </c>
      <c r="O124" s="15">
        <f>Dados!G37</f>
        <v>0</v>
      </c>
      <c r="P124" s="15">
        <f>Dados!H37</f>
        <v>0</v>
      </c>
      <c r="Q124" s="15">
        <f>Dados!I37</f>
        <v>0</v>
      </c>
      <c r="R124" s="15">
        <f>Dados!J37</f>
        <v>0</v>
      </c>
      <c r="S124" s="15">
        <f>Dados!K37</f>
        <v>0</v>
      </c>
      <c r="T124" s="15">
        <f>Dados!L37</f>
        <v>0</v>
      </c>
      <c r="U124" s="15">
        <f>Dados!M37</f>
        <v>0</v>
      </c>
      <c r="V124" s="15">
        <f>Dados!N37</f>
        <v>0</v>
      </c>
      <c r="W124" s="15">
        <f>Dados!O37</f>
        <v>0</v>
      </c>
      <c r="X124" s="15">
        <f>Dados!P37</f>
        <v>0</v>
      </c>
      <c r="Y124" s="15">
        <f>Dados!Q37</f>
        <v>0</v>
      </c>
      <c r="Z124" s="15">
        <f>Dados!R37</f>
        <v>0</v>
      </c>
      <c r="AA124" s="15">
        <f>Dados!S37</f>
        <v>0</v>
      </c>
      <c r="AB124" s="15">
        <f>Dados!T37</f>
        <v>0</v>
      </c>
      <c r="AC124" s="15">
        <f>Dados!U37</f>
        <v>0</v>
      </c>
      <c r="AD124" s="15">
        <f>Dados!V37</f>
        <v>0</v>
      </c>
      <c r="AE124" s="15">
        <f>Dados!W37</f>
        <v>0</v>
      </c>
      <c r="AF124" s="15">
        <f>Dados!X37</f>
        <v>0</v>
      </c>
      <c r="AG124" s="15">
        <f>Dados!Y37</f>
        <v>0</v>
      </c>
      <c r="AH124" s="15">
        <f>Dados!Z37</f>
        <v>0</v>
      </c>
      <c r="AI124" s="15">
        <f>Dados!AA37</f>
        <v>0</v>
      </c>
      <c r="AJ124" s="15">
        <f>Dados!AB37</f>
        <v>0</v>
      </c>
      <c r="AK124" s="15">
        <f>Dados!AC37</f>
        <v>0</v>
      </c>
      <c r="AL124" s="15">
        <f>Dados!AD37</f>
        <v>0</v>
      </c>
      <c r="AM124" s="15">
        <f>Dados!AE37</f>
        <v>0</v>
      </c>
      <c r="AN124" s="15">
        <f>Dados!AF37</f>
        <v>0</v>
      </c>
      <c r="AO124" s="15">
        <f>Dados!AG37</f>
        <v>0</v>
      </c>
      <c r="AP124" s="15">
        <f>Dados!AH37</f>
        <v>0</v>
      </c>
      <c r="AQ124" s="15">
        <f>Dados!AI37</f>
        <v>0</v>
      </c>
      <c r="AR124" s="15">
        <f>Dados!AJ37</f>
        <v>0</v>
      </c>
      <c r="AS124" s="15">
        <f>Dados!AK37</f>
        <v>0</v>
      </c>
      <c r="AT124" s="15">
        <f>Dados!AL37</f>
        <v>0</v>
      </c>
      <c r="AU124" s="15">
        <f>Dados!AM37</f>
        <v>0</v>
      </c>
      <c r="AV124" s="15">
        <f>Dados!AN37</f>
        <v>0</v>
      </c>
      <c r="AW124" s="15">
        <f>Dados!AO37</f>
        <v>0</v>
      </c>
      <c r="AX124" s="15">
        <f>Dados!AP37</f>
        <v>0</v>
      </c>
      <c r="AY124" s="15">
        <f>Dados!AQ37</f>
        <v>0</v>
      </c>
      <c r="AZ124" s="15">
        <f>Dados!AR37</f>
        <v>0</v>
      </c>
      <c r="BA124" s="15">
        <f>Dados!AS37</f>
        <v>0</v>
      </c>
      <c r="BB124" s="15">
        <f>Dados!AT37</f>
        <v>0</v>
      </c>
      <c r="BC124" s="15">
        <f>Dados!AU37</f>
        <v>0</v>
      </c>
      <c r="BD124" s="15">
        <f>Dados!AV37</f>
        <v>0</v>
      </c>
      <c r="BE124" s="15">
        <f>Dados!AW37</f>
        <v>19014.658403927111</v>
      </c>
      <c r="BF124" s="15">
        <f>Dados!AX37</f>
        <v>51305.055594092861</v>
      </c>
      <c r="BG124" s="15">
        <f>Dados!AY37</f>
        <v>118814.39305828267</v>
      </c>
      <c r="BH124" s="15">
        <f>Dados!AZ37</f>
        <v>203962.21653466456</v>
      </c>
      <c r="BI124" s="15">
        <f>Dados!BA37</f>
        <v>262594.90917530796</v>
      </c>
      <c r="BJ124" s="15">
        <f>Dados!BB37</f>
        <v>292778.61370213912</v>
      </c>
      <c r="BK124" s="15">
        <f>Dados!BC37</f>
        <v>299818.24964604375</v>
      </c>
      <c r="BL124" s="15">
        <f>Dados!BD37</f>
        <v>0</v>
      </c>
      <c r="BM124" s="15"/>
      <c r="BN124" s="15">
        <f>Dados!BF37</f>
        <v>0</v>
      </c>
      <c r="BO124" s="15">
        <f>Dados!BG37</f>
        <v>0</v>
      </c>
      <c r="BP124" s="15">
        <f>Dados!BH37</f>
        <v>0</v>
      </c>
      <c r="BQ124" s="15">
        <f>Dados!BI37</f>
        <v>0</v>
      </c>
      <c r="BR124" s="15">
        <f>Dados!BJ37</f>
        <v>0</v>
      </c>
      <c r="BS124" s="15">
        <f>Dados!BK37</f>
        <v>0</v>
      </c>
      <c r="BT124" s="15">
        <f>Dados!BL37</f>
        <v>0</v>
      </c>
      <c r="BU124" s="15">
        <f>Dados!BM37</f>
        <v>0</v>
      </c>
      <c r="BV124" s="15">
        <f>Dados!BN37</f>
        <v>0</v>
      </c>
      <c r="BW124" s="15">
        <f>Dados!BO37</f>
        <v>0</v>
      </c>
      <c r="BX124" s="15">
        <f>Dados!BP37</f>
        <v>0</v>
      </c>
      <c r="BY124" s="15">
        <f>Dados!BQ37</f>
        <v>0</v>
      </c>
    </row>
    <row r="125" spans="9:77" x14ac:dyDescent="0.15">
      <c r="I125" t="str">
        <f>Dados!A38</f>
        <v>Incub Prev</v>
      </c>
      <c r="J125" t="str">
        <f>Dados!B38</f>
        <v>SJ F2 A 421 R</v>
      </c>
      <c r="K125" s="15">
        <f>Dados!C38</f>
        <v>22758.700979722369</v>
      </c>
      <c r="L125" s="15">
        <f>Dados!D38</f>
        <v>192786.91034623398</v>
      </c>
      <c r="M125" s="15">
        <f>Dados!E38</f>
        <v>256318.57245978745</v>
      </c>
      <c r="N125" s="15">
        <f>Dados!F38</f>
        <v>289938.39211877837</v>
      </c>
      <c r="O125" s="15">
        <f>Dados!G38</f>
        <v>300187.06020576379</v>
      </c>
      <c r="P125" s="15">
        <f>Dados!H38</f>
        <v>296939.35957572819</v>
      </c>
      <c r="Q125" s="15">
        <f>Dados!I38</f>
        <v>293456.82068716304</v>
      </c>
      <c r="R125" s="15">
        <f>Dados!J38</f>
        <v>290195.4282845796</v>
      </c>
      <c r="S125" s="15">
        <f>Dados!K38</f>
        <v>286078.32862324349</v>
      </c>
      <c r="T125" s="15">
        <f>Dados!L38</f>
        <v>281977.25577591721</v>
      </c>
      <c r="U125" s="15">
        <f>Dados!M38</f>
        <v>277892.16055535467</v>
      </c>
      <c r="V125" s="15">
        <f>Dados!N38</f>
        <v>273822.99391028314</v>
      </c>
      <c r="W125" s="15">
        <f>Dados!O38</f>
        <v>269769.70692504902</v>
      </c>
      <c r="X125" s="15">
        <f>Dados!P38</f>
        <v>265732.25081926456</v>
      </c>
      <c r="Y125" s="15">
        <f>Dados!Q38</f>
        <v>261710.57694745503</v>
      </c>
      <c r="Z125" s="15">
        <f>Dados!R38</f>
        <v>257140.03754986421</v>
      </c>
      <c r="AA125" s="15">
        <f>Dados!S38</f>
        <v>252406.57590355474</v>
      </c>
      <c r="AB125" s="15">
        <f>Dados!T38</f>
        <v>248452.44592478202</v>
      </c>
      <c r="AC125" s="15">
        <f>Dados!U38</f>
        <v>244513.82458455773</v>
      </c>
      <c r="AD125" s="15">
        <f>Dados!V38</f>
        <v>240590.66415401583</v>
      </c>
      <c r="AE125" s="15">
        <f>Dados!W38</f>
        <v>236682.91703642218</v>
      </c>
      <c r="AF125" s="15">
        <f>Dados!X38</f>
        <v>232790.53576682997</v>
      </c>
      <c r="AG125" s="15">
        <f>Dados!Y38</f>
        <v>228913.4730117358</v>
      </c>
      <c r="AH125" s="15">
        <f>Dados!Z38</f>
        <v>225051.68156873703</v>
      </c>
      <c r="AI125" s="15">
        <f>Dados!AA38</f>
        <v>221205.11436618949</v>
      </c>
      <c r="AJ125" s="15">
        <f>Dados!AB38</f>
        <v>217373.72446286661</v>
      </c>
      <c r="AK125" s="15">
        <f>Dados!AC38</f>
        <v>213557.4650476189</v>
      </c>
      <c r="AL125" s="15">
        <f>Dados!AD38</f>
        <v>209756.28943903465</v>
      </c>
      <c r="AM125" s="15">
        <f>Dados!AE38</f>
        <v>205970.1510851013</v>
      </c>
      <c r="AN125" s="15">
        <f>Dados!AF38</f>
        <v>201754.51015397318</v>
      </c>
      <c r="AO125" s="15">
        <f>Dados!AG38</f>
        <v>197414.59953884225</v>
      </c>
      <c r="AP125" s="15">
        <f>Dados!AH38</f>
        <v>193692.67992371187</v>
      </c>
      <c r="AQ125" s="15">
        <f>Dados!AI38</f>
        <v>189146.31293882502</v>
      </c>
      <c r="AR125" s="15">
        <f>Dados!AJ38</f>
        <v>184352.56781212628</v>
      </c>
      <c r="AS125" s="15">
        <f>Dados!AK38</f>
        <v>180713.14713474785</v>
      </c>
      <c r="AT125" s="15">
        <f>Dados!AL38</f>
        <v>177088.21271249992</v>
      </c>
      <c r="AU125" s="15">
        <f>Dados!AM38</f>
        <v>173477.71972417855</v>
      </c>
      <c r="AV125" s="15">
        <f>Dados!AN38</f>
        <v>169881.6234730047</v>
      </c>
      <c r="AW125" s="15">
        <f>Dados!AO38</f>
        <v>166299.87938629978</v>
      </c>
      <c r="AX125" s="15">
        <f>Dados!AP38</f>
        <v>161354.19064934656</v>
      </c>
      <c r="AY125" s="15">
        <f>Dados!AQ38</f>
        <v>89951.130985591444</v>
      </c>
      <c r="AZ125" s="15">
        <f>Dados!AR38</f>
        <v>0</v>
      </c>
      <c r="BA125" s="15">
        <f>Dados!AS38</f>
        <v>0</v>
      </c>
      <c r="BB125" s="15">
        <f>Dados!AT38</f>
        <v>0</v>
      </c>
      <c r="BC125" s="15">
        <f>Dados!AU38</f>
        <v>0</v>
      </c>
      <c r="BD125" s="15">
        <f>Dados!AV38</f>
        <v>0</v>
      </c>
      <c r="BE125" s="15">
        <f>Dados!AW38</f>
        <v>0</v>
      </c>
      <c r="BF125" s="15">
        <f>Dados!AX38</f>
        <v>0</v>
      </c>
      <c r="BG125" s="15">
        <f>Dados!AY38</f>
        <v>0</v>
      </c>
      <c r="BH125" s="15">
        <f>Dados!AZ38</f>
        <v>0</v>
      </c>
      <c r="BI125" s="15">
        <f>Dados!BA38</f>
        <v>0</v>
      </c>
      <c r="BJ125" s="15">
        <f>Dados!BB38</f>
        <v>0</v>
      </c>
      <c r="BK125" s="15">
        <f>Dados!BC38</f>
        <v>0</v>
      </c>
      <c r="BL125" s="15">
        <f>Dados!BD38</f>
        <v>0</v>
      </c>
      <c r="BM125" s="15"/>
      <c r="BN125" s="15">
        <f>Dados!BF38</f>
        <v>0</v>
      </c>
      <c r="BO125" s="15">
        <f>Dados!BG38</f>
        <v>0</v>
      </c>
      <c r="BP125" s="15">
        <f>Dados!BH38</f>
        <v>0</v>
      </c>
      <c r="BQ125" s="15">
        <f>Dados!BI38</f>
        <v>0</v>
      </c>
      <c r="BR125" s="15">
        <f>Dados!BJ38</f>
        <v>0</v>
      </c>
      <c r="BS125" s="15">
        <f>Dados!BK38</f>
        <v>0</v>
      </c>
      <c r="BT125" s="15">
        <f>Dados!BL38</f>
        <v>0</v>
      </c>
      <c r="BU125" s="15">
        <f>Dados!BM38</f>
        <v>0</v>
      </c>
      <c r="BV125" s="15">
        <f>Dados!BN38</f>
        <v>0</v>
      </c>
      <c r="BW125" s="15">
        <f>Dados!BO38</f>
        <v>0</v>
      </c>
      <c r="BX125" s="15">
        <f>Dados!BP38</f>
        <v>0</v>
      </c>
      <c r="BY125" s="15">
        <f>Dados!BQ38</f>
        <v>0</v>
      </c>
    </row>
    <row r="126" spans="9:77" x14ac:dyDescent="0.15">
      <c r="I126" t="str">
        <f>Dados!A39</f>
        <v>Incub Prev</v>
      </c>
      <c r="J126" t="str">
        <f>Dados!B39</f>
        <v>SJ F2 B 521 R</v>
      </c>
      <c r="K126" s="15">
        <f>Dados!C39</f>
        <v>4743.7060893610642</v>
      </c>
      <c r="L126" s="15">
        <f>Dados!D39</f>
        <v>64829.777875040512</v>
      </c>
      <c r="M126" s="15">
        <f>Dados!E39</f>
        <v>159251.09645152846</v>
      </c>
      <c r="N126" s="15">
        <f>Dados!F39</f>
        <v>237478.23771546909</v>
      </c>
      <c r="O126" s="15">
        <f>Dados!G39</f>
        <v>281412.60266483959</v>
      </c>
      <c r="P126" s="15">
        <f>Dados!H39</f>
        <v>301294.15734177019</v>
      </c>
      <c r="Q126" s="15">
        <f>Dados!I39</f>
        <v>298712.48295711644</v>
      </c>
      <c r="R126" s="15">
        <f>Dados!J39</f>
        <v>294577.68117172527</v>
      </c>
      <c r="S126" s="15">
        <f>Dados!K39</f>
        <v>291963.91160476278</v>
      </c>
      <c r="T126" s="15">
        <f>Dados!L39</f>
        <v>287839.93012299889</v>
      </c>
      <c r="U126" s="15">
        <f>Dados!M39</f>
        <v>283731.99657320074</v>
      </c>
      <c r="V126" s="15">
        <f>Dados!N39</f>
        <v>279640.06170974759</v>
      </c>
      <c r="W126" s="15">
        <f>Dados!O39</f>
        <v>275564.07642314426</v>
      </c>
      <c r="X126" s="15">
        <f>Dados!P39</f>
        <v>271503.99173966621</v>
      </c>
      <c r="Y126" s="15">
        <f>Dados!Q39</f>
        <v>267459.7588210064</v>
      </c>
      <c r="Z126" s="15">
        <f>Dados!R39</f>
        <v>263431.32896392152</v>
      </c>
      <c r="AA126" s="15">
        <f>Dados!S39</f>
        <v>259418.65359988084</v>
      </c>
      <c r="AB126" s="15">
        <f>Dados!T39</f>
        <v>254105.07767463819</v>
      </c>
      <c r="AC126" s="15">
        <f>Dados!U39</f>
        <v>250144.28835265242</v>
      </c>
      <c r="AD126" s="15">
        <f>Dados!V39</f>
        <v>246199.02816106781</v>
      </c>
      <c r="AE126" s="15">
        <f>Dados!W39</f>
        <v>242269.24931429297</v>
      </c>
      <c r="AF126" s="15">
        <f>Dados!X39</f>
        <v>238354.90415901621</v>
      </c>
      <c r="AG126" s="15">
        <f>Dados!Y39</f>
        <v>234455.94517386085</v>
      </c>
      <c r="AH126" s="15">
        <f>Dados!Z39</f>
        <v>230572.3249690407</v>
      </c>
      <c r="AI126" s="15">
        <f>Dados!AA39</f>
        <v>226703.99628601718</v>
      </c>
      <c r="AJ126" s="15">
        <f>Dados!AB39</f>
        <v>222850.91199715683</v>
      </c>
      <c r="AK126" s="15">
        <f>Dados!AC39</f>
        <v>219013.0251053895</v>
      </c>
      <c r="AL126" s="15">
        <f>Dados!AD39</f>
        <v>215190.28874386818</v>
      </c>
      <c r="AM126" s="15">
        <f>Dados!AE39</f>
        <v>211382.65617562889</v>
      </c>
      <c r="AN126" s="15">
        <f>Dados!AF39</f>
        <v>207590.08079325169</v>
      </c>
      <c r="AO126" s="15">
        <f>Dados!AG39</f>
        <v>203812.5161185227</v>
      </c>
      <c r="AP126" s="15">
        <f>Dados!AH39</f>
        <v>199013.38774094614</v>
      </c>
      <c r="AQ126" s="15">
        <f>Dados!AI39</f>
        <v>195285.12360438862</v>
      </c>
      <c r="AR126" s="15">
        <f>Dados!AJ39</f>
        <v>191571.65445547816</v>
      </c>
      <c r="AS126" s="15">
        <f>Dados!AK39</f>
        <v>185915.92483254074</v>
      </c>
      <c r="AT126" s="15">
        <f>Dados!AL39</f>
        <v>182270.28377503442</v>
      </c>
      <c r="AU126" s="15">
        <f>Dados!AM39</f>
        <v>178639.14821620265</v>
      </c>
      <c r="AV126" s="15">
        <f>Dados!AN39</f>
        <v>175022.47328142426</v>
      </c>
      <c r="AW126" s="15">
        <f>Dados!AO39</f>
        <v>171420.21422064301</v>
      </c>
      <c r="AX126" s="15">
        <f>Dados!AP39</f>
        <v>167832.32640804184</v>
      </c>
      <c r="AY126" s="15">
        <f>Dados!AQ39</f>
        <v>164258.76534171865</v>
      </c>
      <c r="AZ126" s="15">
        <f>Dados!AR39</f>
        <v>157485.49691049481</v>
      </c>
      <c r="BA126" s="15">
        <f>Dados!AS39</f>
        <v>0</v>
      </c>
      <c r="BB126" s="15">
        <f>Dados!AT39</f>
        <v>0</v>
      </c>
      <c r="BC126" s="15">
        <f>Dados!AU39</f>
        <v>0</v>
      </c>
      <c r="BD126" s="15">
        <f>Dados!AV39</f>
        <v>0</v>
      </c>
      <c r="BE126" s="15">
        <f>Dados!AW39</f>
        <v>0</v>
      </c>
      <c r="BF126" s="15">
        <f>Dados!AX39</f>
        <v>0</v>
      </c>
      <c r="BG126" s="15">
        <f>Dados!AY39</f>
        <v>0</v>
      </c>
      <c r="BH126" s="15">
        <f>Dados!AZ39</f>
        <v>0</v>
      </c>
      <c r="BI126" s="15">
        <f>Dados!BA39</f>
        <v>0</v>
      </c>
      <c r="BJ126" s="15">
        <f>Dados!BB39</f>
        <v>0</v>
      </c>
      <c r="BK126" s="15">
        <f>Dados!BC39</f>
        <v>0</v>
      </c>
      <c r="BL126" s="15">
        <f>Dados!BD39</f>
        <v>0</v>
      </c>
      <c r="BM126" s="15"/>
      <c r="BN126" s="15">
        <f>Dados!BF39</f>
        <v>0</v>
      </c>
      <c r="BO126" s="15">
        <f>Dados!BG39</f>
        <v>0</v>
      </c>
      <c r="BP126" s="15">
        <f>Dados!BH39</f>
        <v>0</v>
      </c>
      <c r="BQ126" s="15">
        <f>Dados!BI39</f>
        <v>0</v>
      </c>
      <c r="BR126" s="15">
        <f>Dados!BJ39</f>
        <v>0</v>
      </c>
      <c r="BS126" s="15">
        <f>Dados!BK39</f>
        <v>0</v>
      </c>
      <c r="BT126" s="15">
        <f>Dados!BL39</f>
        <v>0</v>
      </c>
      <c r="BU126" s="15">
        <f>Dados!BM39</f>
        <v>0</v>
      </c>
      <c r="BV126" s="15">
        <f>Dados!BN39</f>
        <v>0</v>
      </c>
      <c r="BW126" s="15">
        <f>Dados!BO39</f>
        <v>0</v>
      </c>
      <c r="BX126" s="15">
        <f>Dados!BP39</f>
        <v>0</v>
      </c>
      <c r="BY126" s="15">
        <f>Dados!BQ39</f>
        <v>0</v>
      </c>
    </row>
    <row r="127" spans="9:77" x14ac:dyDescent="0.15">
      <c r="I127" t="str">
        <f>Dados!A40</f>
        <v>Incub Prev</v>
      </c>
      <c r="J127" t="str">
        <f>Dados!B40</f>
        <v>SJ F2 A 422 R</v>
      </c>
      <c r="K127" s="15">
        <f>Dados!C40</f>
        <v>0</v>
      </c>
      <c r="L127" s="15">
        <f>Dados!D40</f>
        <v>0</v>
      </c>
      <c r="M127" s="15">
        <f>Dados!E40</f>
        <v>0</v>
      </c>
      <c r="N127" s="15">
        <f>Dados!F40</f>
        <v>0</v>
      </c>
      <c r="O127" s="15">
        <f>Dados!G40</f>
        <v>0</v>
      </c>
      <c r="P127" s="15">
        <f>Dados!H40</f>
        <v>0</v>
      </c>
      <c r="Q127" s="15">
        <f>Dados!I40</f>
        <v>0</v>
      </c>
      <c r="R127" s="15">
        <f>Dados!J40</f>
        <v>0</v>
      </c>
      <c r="S127" s="15">
        <f>Dados!K40</f>
        <v>0</v>
      </c>
      <c r="T127" s="15">
        <f>Dados!L40</f>
        <v>0</v>
      </c>
      <c r="U127" s="15">
        <f>Dados!M40</f>
        <v>0</v>
      </c>
      <c r="V127" s="15">
        <f>Dados!N40</f>
        <v>0</v>
      </c>
      <c r="W127" s="15">
        <f>Dados!O40</f>
        <v>0</v>
      </c>
      <c r="X127" s="15">
        <f>Dados!P40</f>
        <v>0</v>
      </c>
      <c r="Y127" s="15">
        <f>Dados!Q40</f>
        <v>0</v>
      </c>
      <c r="Z127" s="15">
        <f>Dados!R40</f>
        <v>0</v>
      </c>
      <c r="AA127" s="15">
        <f>Dados!S40</f>
        <v>0</v>
      </c>
      <c r="AB127" s="15">
        <f>Dados!T40</f>
        <v>0</v>
      </c>
      <c r="AC127" s="15">
        <f>Dados!U40</f>
        <v>0</v>
      </c>
      <c r="AD127" s="15">
        <f>Dados!V40</f>
        <v>0</v>
      </c>
      <c r="AE127" s="15">
        <f>Dados!W40</f>
        <v>0</v>
      </c>
      <c r="AF127" s="15">
        <f>Dados!X40</f>
        <v>0</v>
      </c>
      <c r="AG127" s="15">
        <f>Dados!Y40</f>
        <v>0</v>
      </c>
      <c r="AH127" s="15">
        <f>Dados!Z40</f>
        <v>0</v>
      </c>
      <c r="AI127" s="15">
        <f>Dados!AA40</f>
        <v>0</v>
      </c>
      <c r="AJ127" s="15">
        <f>Dados!AB40</f>
        <v>0</v>
      </c>
      <c r="AK127" s="15">
        <f>Dados!AC40</f>
        <v>0</v>
      </c>
      <c r="AL127" s="15">
        <f>Dados!AD40</f>
        <v>0</v>
      </c>
      <c r="AM127" s="15">
        <f>Dados!AE40</f>
        <v>0</v>
      </c>
      <c r="AN127" s="15">
        <f>Dados!AF40</f>
        <v>0</v>
      </c>
      <c r="AO127" s="15">
        <f>Dados!AG40</f>
        <v>0</v>
      </c>
      <c r="AP127" s="15">
        <f>Dados!AH40</f>
        <v>0</v>
      </c>
      <c r="AQ127" s="15">
        <f>Dados!AI40</f>
        <v>0</v>
      </c>
      <c r="AR127" s="15">
        <f>Dados!AJ40</f>
        <v>0</v>
      </c>
      <c r="AS127" s="15">
        <f>Dados!AK40</f>
        <v>0</v>
      </c>
      <c r="AT127" s="15">
        <f>Dados!AL40</f>
        <v>0</v>
      </c>
      <c r="AU127" s="15">
        <f>Dados!AM40</f>
        <v>0</v>
      </c>
      <c r="AV127" s="15">
        <f>Dados!AN40</f>
        <v>0</v>
      </c>
      <c r="AW127" s="15">
        <f>Dados!AO40</f>
        <v>0</v>
      </c>
      <c r="AX127" s="15">
        <f>Dados!AP40</f>
        <v>0</v>
      </c>
      <c r="AY127" s="15">
        <f>Dados!AQ40</f>
        <v>0</v>
      </c>
      <c r="AZ127" s="15">
        <f>Dados!AR40</f>
        <v>0</v>
      </c>
      <c r="BA127" s="15">
        <f>Dados!AS40</f>
        <v>0</v>
      </c>
      <c r="BB127" s="15">
        <f>Dados!AT40</f>
        <v>0</v>
      </c>
      <c r="BC127" s="15">
        <f>Dados!AU40</f>
        <v>0</v>
      </c>
      <c r="BD127" s="15">
        <f>Dados!AV40</f>
        <v>0</v>
      </c>
      <c r="BE127" s="15">
        <f>Dados!AW40</f>
        <v>0</v>
      </c>
      <c r="BF127" s="15">
        <f>Dados!AX40</f>
        <v>0</v>
      </c>
      <c r="BG127" s="15">
        <f>Dados!AY40</f>
        <v>0</v>
      </c>
      <c r="BH127" s="15">
        <f>Dados!AZ40</f>
        <v>0</v>
      </c>
      <c r="BI127" s="15">
        <f>Dados!BA40</f>
        <v>0</v>
      </c>
      <c r="BJ127" s="15">
        <f>Dados!BB40</f>
        <v>19014.658403927111</v>
      </c>
      <c r="BK127" s="15">
        <f>Dados!BC40</f>
        <v>51305.055594092861</v>
      </c>
      <c r="BL127" s="15">
        <f>Dados!BD40</f>
        <v>0</v>
      </c>
      <c r="BM127" s="15"/>
      <c r="BN127" s="15">
        <f>Dados!BF40</f>
        <v>0</v>
      </c>
      <c r="BO127" s="15">
        <f>Dados!BG40</f>
        <v>0</v>
      </c>
      <c r="BP127" s="15">
        <f>Dados!BH40</f>
        <v>0</v>
      </c>
      <c r="BQ127" s="15">
        <f>Dados!BI40</f>
        <v>0</v>
      </c>
      <c r="BR127" s="15">
        <f>Dados!BJ40</f>
        <v>0</v>
      </c>
      <c r="BS127" s="15">
        <f>Dados!BK40</f>
        <v>0</v>
      </c>
      <c r="BT127" s="15">
        <f>Dados!BL40</f>
        <v>0</v>
      </c>
      <c r="BU127" s="15">
        <f>Dados!BM40</f>
        <v>0</v>
      </c>
      <c r="BV127" s="15">
        <f>Dados!BN40</f>
        <v>0</v>
      </c>
      <c r="BW127" s="15">
        <f>Dados!BO40</f>
        <v>0</v>
      </c>
      <c r="BX127" s="15">
        <f>Dados!BP40</f>
        <v>0</v>
      </c>
      <c r="BY127" s="15">
        <f>Dados!BQ40</f>
        <v>0</v>
      </c>
    </row>
    <row r="128" spans="9:77" x14ac:dyDescent="0.15">
      <c r="I128" t="str">
        <f>Dados!A41</f>
        <v>Incub Prev</v>
      </c>
      <c r="J128" t="str">
        <f>Dados!B41</f>
        <v>SJ F2 B 522 R</v>
      </c>
      <c r="K128" s="15">
        <f>Dados!C41</f>
        <v>0</v>
      </c>
      <c r="L128" s="15">
        <f>Dados!D41</f>
        <v>0</v>
      </c>
      <c r="M128" s="15">
        <f>Dados!E41</f>
        <v>0</v>
      </c>
      <c r="N128" s="15">
        <f>Dados!F41</f>
        <v>0</v>
      </c>
      <c r="O128" s="15">
        <f>Dados!G41</f>
        <v>0</v>
      </c>
      <c r="P128" s="15">
        <f>Dados!H41</f>
        <v>0</v>
      </c>
      <c r="Q128" s="15">
        <f>Dados!I41</f>
        <v>0</v>
      </c>
      <c r="R128" s="15">
        <f>Dados!J41</f>
        <v>0</v>
      </c>
      <c r="S128" s="15">
        <f>Dados!K41</f>
        <v>0</v>
      </c>
      <c r="T128" s="15">
        <f>Dados!L41</f>
        <v>0</v>
      </c>
      <c r="U128" s="15">
        <f>Dados!M41</f>
        <v>0</v>
      </c>
      <c r="V128" s="15">
        <f>Dados!N41</f>
        <v>0</v>
      </c>
      <c r="W128" s="15">
        <f>Dados!O41</f>
        <v>0</v>
      </c>
      <c r="X128" s="15">
        <f>Dados!P41</f>
        <v>0</v>
      </c>
      <c r="Y128" s="15">
        <f>Dados!Q41</f>
        <v>0</v>
      </c>
      <c r="Z128" s="15">
        <f>Dados!R41</f>
        <v>0</v>
      </c>
      <c r="AA128" s="15">
        <f>Dados!S41</f>
        <v>0</v>
      </c>
      <c r="AB128" s="15">
        <f>Dados!T41</f>
        <v>0</v>
      </c>
      <c r="AC128" s="15">
        <f>Dados!U41</f>
        <v>0</v>
      </c>
      <c r="AD128" s="15">
        <f>Dados!V41</f>
        <v>0</v>
      </c>
      <c r="AE128" s="15">
        <f>Dados!W41</f>
        <v>0</v>
      </c>
      <c r="AF128" s="15">
        <f>Dados!X41</f>
        <v>0</v>
      </c>
      <c r="AG128" s="15">
        <f>Dados!Y41</f>
        <v>0</v>
      </c>
      <c r="AH128" s="15">
        <f>Dados!Z41</f>
        <v>0</v>
      </c>
      <c r="AI128" s="15">
        <f>Dados!AA41</f>
        <v>0</v>
      </c>
      <c r="AJ128" s="15">
        <f>Dados!AB41</f>
        <v>0</v>
      </c>
      <c r="AK128" s="15">
        <f>Dados!AC41</f>
        <v>0</v>
      </c>
      <c r="AL128" s="15">
        <f>Dados!AD41</f>
        <v>0</v>
      </c>
      <c r="AM128" s="15">
        <f>Dados!AE41</f>
        <v>0</v>
      </c>
      <c r="AN128" s="15">
        <f>Dados!AF41</f>
        <v>0</v>
      </c>
      <c r="AO128" s="15">
        <f>Dados!AG41</f>
        <v>0</v>
      </c>
      <c r="AP128" s="15">
        <f>Dados!AH41</f>
        <v>0</v>
      </c>
      <c r="AQ128" s="15">
        <f>Dados!AI41</f>
        <v>0</v>
      </c>
      <c r="AR128" s="15">
        <f>Dados!AJ41</f>
        <v>0</v>
      </c>
      <c r="AS128" s="15">
        <f>Dados!AK41</f>
        <v>0</v>
      </c>
      <c r="AT128" s="15">
        <f>Dados!AL41</f>
        <v>0</v>
      </c>
      <c r="AU128" s="15">
        <f>Dados!AM41</f>
        <v>0</v>
      </c>
      <c r="AV128" s="15">
        <f>Dados!AN41</f>
        <v>0</v>
      </c>
      <c r="AW128" s="15">
        <f>Dados!AO41</f>
        <v>0</v>
      </c>
      <c r="AX128" s="15">
        <f>Dados!AP41</f>
        <v>0</v>
      </c>
      <c r="AY128" s="15">
        <f>Dados!AQ41</f>
        <v>0</v>
      </c>
      <c r="AZ128" s="15">
        <f>Dados!AR41</f>
        <v>0</v>
      </c>
      <c r="BA128" s="15">
        <f>Dados!AS41</f>
        <v>0</v>
      </c>
      <c r="BB128" s="15">
        <f>Dados!AT41</f>
        <v>0</v>
      </c>
      <c r="BC128" s="15">
        <f>Dados!AU41</f>
        <v>0</v>
      </c>
      <c r="BD128" s="15">
        <f>Dados!AV41</f>
        <v>0</v>
      </c>
      <c r="BE128" s="15">
        <f>Dados!AW41</f>
        <v>0</v>
      </c>
      <c r="BF128" s="15">
        <f>Dados!AX41</f>
        <v>0</v>
      </c>
      <c r="BG128" s="15">
        <f>Dados!AY41</f>
        <v>0</v>
      </c>
      <c r="BH128" s="15">
        <f>Dados!AZ41</f>
        <v>0</v>
      </c>
      <c r="BI128" s="15">
        <f>Dados!BA41</f>
        <v>0</v>
      </c>
      <c r="BJ128" s="15">
        <f>Dados!BB41</f>
        <v>0</v>
      </c>
      <c r="BK128" s="15">
        <f>Dados!BC41</f>
        <v>19014.658403927111</v>
      </c>
      <c r="BL128" s="15">
        <f>Dados!BD41</f>
        <v>0</v>
      </c>
      <c r="BM128" s="15"/>
      <c r="BN128" s="15">
        <f>Dados!BF41</f>
        <v>0</v>
      </c>
      <c r="BO128" s="15">
        <f>Dados!BG41</f>
        <v>0</v>
      </c>
      <c r="BP128" s="15">
        <f>Dados!BH41</f>
        <v>0</v>
      </c>
      <c r="BQ128" s="15">
        <f>Dados!BI41</f>
        <v>0</v>
      </c>
      <c r="BR128" s="15">
        <f>Dados!BJ41</f>
        <v>0</v>
      </c>
      <c r="BS128" s="15">
        <f>Dados!BK41</f>
        <v>0</v>
      </c>
      <c r="BT128" s="15">
        <f>Dados!BL41</f>
        <v>0</v>
      </c>
      <c r="BU128" s="15">
        <f>Dados!BM41</f>
        <v>0</v>
      </c>
      <c r="BV128" s="15">
        <f>Dados!BN41</f>
        <v>0</v>
      </c>
      <c r="BW128" s="15">
        <f>Dados!BO41</f>
        <v>0</v>
      </c>
      <c r="BX128" s="15">
        <f>Dados!BP41</f>
        <v>0</v>
      </c>
      <c r="BY128" s="15">
        <f>Dados!BQ41</f>
        <v>0</v>
      </c>
    </row>
    <row r="129" spans="9:77" x14ac:dyDescent="0.15">
      <c r="I129" t="str">
        <f>Dados!A42</f>
        <v>Incub Prev</v>
      </c>
      <c r="J129" t="str">
        <f>Dados!B42</f>
        <v>SJ F3 820 R</v>
      </c>
      <c r="K129" s="15">
        <f>Dados!C42</f>
        <v>45696.680119440352</v>
      </c>
      <c r="L129" s="15">
        <f>Dados!D42</f>
        <v>314326.1923830664</v>
      </c>
      <c r="M129" s="15">
        <f>Dados!E42</f>
        <v>307649.95927800541</v>
      </c>
      <c r="N129" s="15">
        <f>Dados!F42</f>
        <v>295855.88620572194</v>
      </c>
      <c r="O129" s="15">
        <f>Dados!G42</f>
        <v>41969.386905995285</v>
      </c>
      <c r="P129" s="15">
        <f>Dados!H42</f>
        <v>0</v>
      </c>
      <c r="Q129" s="15">
        <f>Dados!I42</f>
        <v>0</v>
      </c>
      <c r="R129" s="15">
        <f>Dados!J42</f>
        <v>0</v>
      </c>
      <c r="S129" s="15">
        <f>Dados!K42</f>
        <v>0</v>
      </c>
      <c r="T129" s="15">
        <f>Dados!L42</f>
        <v>0</v>
      </c>
      <c r="U129" s="15">
        <f>Dados!M42</f>
        <v>0</v>
      </c>
      <c r="V129" s="15">
        <f>Dados!N42</f>
        <v>0</v>
      </c>
      <c r="W129" s="15">
        <f>Dados!O42</f>
        <v>0</v>
      </c>
      <c r="X129" s="15">
        <f>Dados!P42</f>
        <v>0</v>
      </c>
      <c r="Y129" s="15">
        <f>Dados!Q42</f>
        <v>0</v>
      </c>
      <c r="Z129" s="15">
        <f>Dados!R42</f>
        <v>0</v>
      </c>
      <c r="AA129" s="15">
        <f>Dados!S42</f>
        <v>0</v>
      </c>
      <c r="AB129" s="15">
        <f>Dados!T42</f>
        <v>0</v>
      </c>
      <c r="AC129" s="15">
        <f>Dados!U42</f>
        <v>0</v>
      </c>
      <c r="AD129" s="15">
        <f>Dados!V42</f>
        <v>0</v>
      </c>
      <c r="AE129" s="15">
        <f>Dados!W42</f>
        <v>0</v>
      </c>
      <c r="AF129" s="15">
        <f>Dados!X42</f>
        <v>0</v>
      </c>
      <c r="AG129" s="15">
        <f>Dados!Y42</f>
        <v>0</v>
      </c>
      <c r="AH129" s="15">
        <f>Dados!Z42</f>
        <v>0</v>
      </c>
      <c r="AI129" s="15">
        <f>Dados!AA42</f>
        <v>0</v>
      </c>
      <c r="AJ129" s="15">
        <f>Dados!AB42</f>
        <v>0</v>
      </c>
      <c r="AK129" s="15">
        <f>Dados!AC42</f>
        <v>0</v>
      </c>
      <c r="AL129" s="15">
        <f>Dados!AD42</f>
        <v>0</v>
      </c>
      <c r="AM129" s="15">
        <f>Dados!AE42</f>
        <v>0</v>
      </c>
      <c r="AN129" s="15">
        <f>Dados!AF42</f>
        <v>0</v>
      </c>
      <c r="AO129" s="15">
        <f>Dados!AG42</f>
        <v>0</v>
      </c>
      <c r="AP129" s="15">
        <f>Dados!AH42</f>
        <v>0</v>
      </c>
      <c r="AQ129" s="15">
        <f>Dados!AI42</f>
        <v>0</v>
      </c>
      <c r="AR129" s="15">
        <f>Dados!AJ42</f>
        <v>0</v>
      </c>
      <c r="AS129" s="15">
        <f>Dados!AK42</f>
        <v>0</v>
      </c>
      <c r="AT129" s="15">
        <f>Dados!AL42</f>
        <v>0</v>
      </c>
      <c r="AU129" s="15">
        <f>Dados!AM42</f>
        <v>0</v>
      </c>
      <c r="AV129" s="15">
        <f>Dados!AN42</f>
        <v>0</v>
      </c>
      <c r="AW129" s="15">
        <f>Dados!AO42</f>
        <v>0</v>
      </c>
      <c r="AX129" s="15">
        <f>Dados!AP42</f>
        <v>0</v>
      </c>
      <c r="AY129" s="15">
        <f>Dados!AQ42</f>
        <v>0</v>
      </c>
      <c r="AZ129" s="15">
        <f>Dados!AR42</f>
        <v>0</v>
      </c>
      <c r="BA129" s="15">
        <f>Dados!AS42</f>
        <v>0</v>
      </c>
      <c r="BB129" s="15">
        <f>Dados!AT42</f>
        <v>0</v>
      </c>
      <c r="BC129" s="15">
        <f>Dados!AU42</f>
        <v>0</v>
      </c>
      <c r="BD129" s="15">
        <f>Dados!AV42</f>
        <v>0</v>
      </c>
      <c r="BE129" s="15">
        <f>Dados!AW42</f>
        <v>0</v>
      </c>
      <c r="BF129" s="15">
        <f>Dados!AX42</f>
        <v>0</v>
      </c>
      <c r="BG129" s="15">
        <f>Dados!AY42</f>
        <v>0</v>
      </c>
      <c r="BH129" s="15">
        <f>Dados!AZ42</f>
        <v>0</v>
      </c>
      <c r="BI129" s="15">
        <f>Dados!BA42</f>
        <v>0</v>
      </c>
      <c r="BJ129" s="15">
        <f>Dados!BB42</f>
        <v>0</v>
      </c>
      <c r="BK129" s="15">
        <f>Dados!BC42</f>
        <v>0</v>
      </c>
      <c r="BL129" s="15">
        <f>Dados!BD42</f>
        <v>0</v>
      </c>
      <c r="BM129" s="15"/>
      <c r="BN129" s="15">
        <f>Dados!BF42</f>
        <v>0</v>
      </c>
      <c r="BO129" s="15">
        <f>Dados!BG42</f>
        <v>0</v>
      </c>
      <c r="BP129" s="15">
        <f>Dados!BH42</f>
        <v>0</v>
      </c>
      <c r="BQ129" s="15">
        <f>Dados!BI42</f>
        <v>0</v>
      </c>
      <c r="BR129" s="15">
        <f>Dados!BJ42</f>
        <v>0</v>
      </c>
      <c r="BS129" s="15">
        <f>Dados!BK42</f>
        <v>0</v>
      </c>
      <c r="BT129" s="15">
        <f>Dados!BL42</f>
        <v>0</v>
      </c>
      <c r="BU129" s="15">
        <f>Dados!BM42</f>
        <v>0</v>
      </c>
      <c r="BV129" s="15">
        <f>Dados!BN42</f>
        <v>0</v>
      </c>
      <c r="BW129" s="15">
        <f>Dados!BO42</f>
        <v>0</v>
      </c>
      <c r="BX129" s="15">
        <f>Dados!BP42</f>
        <v>0</v>
      </c>
      <c r="BY129" s="15">
        <f>Dados!BQ42</f>
        <v>0</v>
      </c>
    </row>
    <row r="130" spans="9:77" x14ac:dyDescent="0.15">
      <c r="I130" t="str">
        <f>Dados!A43</f>
        <v>Incub Prev</v>
      </c>
      <c r="J130" t="str">
        <f>Dados!B43</f>
        <v>AAA 1 001</v>
      </c>
      <c r="K130" s="15">
        <f>Dados!C43</f>
        <v>0</v>
      </c>
      <c r="L130" s="15">
        <f>Dados!D43</f>
        <v>0</v>
      </c>
      <c r="M130" s="15">
        <f>Dados!E43</f>
        <v>0</v>
      </c>
      <c r="N130" s="15">
        <f>Dados!F43</f>
        <v>0</v>
      </c>
      <c r="O130" s="15">
        <f>Dados!G43</f>
        <v>0</v>
      </c>
      <c r="P130" s="15">
        <f>Dados!H43</f>
        <v>0</v>
      </c>
      <c r="Q130" s="15">
        <f>Dados!I43</f>
        <v>0</v>
      </c>
      <c r="R130" s="15">
        <f>Dados!J43</f>
        <v>0</v>
      </c>
      <c r="S130" s="15">
        <f>Dados!K43</f>
        <v>0</v>
      </c>
      <c r="T130" s="15">
        <f>Dados!L43</f>
        <v>0</v>
      </c>
      <c r="U130" s="15">
        <f>Dados!M43</f>
        <v>0</v>
      </c>
      <c r="V130" s="15">
        <f>Dados!N43</f>
        <v>0</v>
      </c>
      <c r="W130" s="15">
        <f>Dados!O43</f>
        <v>0</v>
      </c>
      <c r="X130" s="15">
        <f>Dados!P43</f>
        <v>0</v>
      </c>
      <c r="Y130" s="15">
        <f>Dados!Q43</f>
        <v>0</v>
      </c>
      <c r="Z130" s="15">
        <f>Dados!R43</f>
        <v>0</v>
      </c>
      <c r="AA130" s="15">
        <f>Dados!S43</f>
        <v>0</v>
      </c>
      <c r="AB130" s="15">
        <f>Dados!T43</f>
        <v>0</v>
      </c>
      <c r="AC130" s="15">
        <f>Dados!U43</f>
        <v>0</v>
      </c>
      <c r="AD130" s="15">
        <f>Dados!V43</f>
        <v>0</v>
      </c>
      <c r="AE130" s="15">
        <f>Dados!W43</f>
        <v>0</v>
      </c>
      <c r="AF130" s="15">
        <f>Dados!X43</f>
        <v>0</v>
      </c>
      <c r="AG130" s="15">
        <f>Dados!Y43</f>
        <v>0</v>
      </c>
      <c r="AH130" s="15">
        <f>Dados!Z43</f>
        <v>0</v>
      </c>
      <c r="AI130" s="15">
        <f>Dados!AA43</f>
        <v>0</v>
      </c>
      <c r="AJ130" s="15">
        <f>Dados!AB43</f>
        <v>0</v>
      </c>
      <c r="AK130" s="15">
        <f>Dados!AC43</f>
        <v>0</v>
      </c>
      <c r="AL130" s="15">
        <f>Dados!AD43</f>
        <v>0</v>
      </c>
      <c r="AM130" s="15">
        <f>Dados!AE43</f>
        <v>0</v>
      </c>
      <c r="AN130" s="15">
        <f>Dados!AF43</f>
        <v>0</v>
      </c>
      <c r="AO130" s="15">
        <f>Dados!AG43</f>
        <v>0</v>
      </c>
      <c r="AP130" s="15">
        <f>Dados!AH43</f>
        <v>0</v>
      </c>
      <c r="AQ130" s="15">
        <f>Dados!AI43</f>
        <v>0</v>
      </c>
      <c r="AR130" s="15">
        <f>Dados!AJ43</f>
        <v>0</v>
      </c>
      <c r="AS130" s="15">
        <f>Dados!AK43</f>
        <v>0</v>
      </c>
      <c r="AT130" s="15">
        <f>Dados!AL43</f>
        <v>0</v>
      </c>
      <c r="AU130" s="15">
        <f>Dados!AM43</f>
        <v>0</v>
      </c>
      <c r="AV130" s="15">
        <f>Dados!AN43</f>
        <v>0</v>
      </c>
      <c r="AW130" s="15">
        <f>Dados!AO43</f>
        <v>0</v>
      </c>
      <c r="AX130" s="15">
        <f>Dados!AP43</f>
        <v>0</v>
      </c>
      <c r="AY130" s="15">
        <f>Dados!AQ43</f>
        <v>0</v>
      </c>
      <c r="AZ130" s="15">
        <f>Dados!AR43</f>
        <v>0</v>
      </c>
      <c r="BA130" s="15">
        <f>Dados!AS43</f>
        <v>0</v>
      </c>
      <c r="BB130" s="15">
        <f>Dados!AT43</f>
        <v>0</v>
      </c>
      <c r="BC130" s="15">
        <f>Dados!AU43</f>
        <v>0</v>
      </c>
      <c r="BD130" s="15">
        <f>Dados!AV43</f>
        <v>0</v>
      </c>
      <c r="BE130" s="15">
        <f>Dados!AW43</f>
        <v>0</v>
      </c>
      <c r="BF130" s="15">
        <f>Dados!AX43</f>
        <v>0</v>
      </c>
      <c r="BG130" s="15">
        <f>Dados!AY43</f>
        <v>0</v>
      </c>
      <c r="BH130" s="15">
        <f>Dados!AZ43</f>
        <v>0</v>
      </c>
      <c r="BI130" s="15">
        <f>Dados!BA43</f>
        <v>0</v>
      </c>
      <c r="BJ130" s="15">
        <f>Dados!BB43</f>
        <v>0</v>
      </c>
      <c r="BK130" s="15">
        <f>Dados!BC43</f>
        <v>0</v>
      </c>
      <c r="BL130" s="15">
        <f>Dados!BD43</f>
        <v>0</v>
      </c>
      <c r="BM130" s="15"/>
      <c r="BN130" s="15">
        <f>Dados!BF43</f>
        <v>0</v>
      </c>
      <c r="BO130" s="15">
        <f>Dados!BG43</f>
        <v>0</v>
      </c>
      <c r="BP130" s="15">
        <f>Dados!BH43</f>
        <v>0</v>
      </c>
      <c r="BQ130" s="15">
        <f>Dados!BI43</f>
        <v>0</v>
      </c>
      <c r="BR130" s="15">
        <f>Dados!BJ43</f>
        <v>0</v>
      </c>
      <c r="BS130" s="15">
        <f>Dados!BK43</f>
        <v>0</v>
      </c>
      <c r="BT130" s="15">
        <f>Dados!BL43</f>
        <v>0</v>
      </c>
      <c r="BU130" s="15">
        <f>Dados!BM43</f>
        <v>0</v>
      </c>
      <c r="BV130" s="15">
        <f>Dados!BN43</f>
        <v>0</v>
      </c>
      <c r="BW130" s="15">
        <f>Dados!BO43</f>
        <v>0</v>
      </c>
      <c r="BX130" s="15">
        <f>Dados!BP43</f>
        <v>0</v>
      </c>
      <c r="BY130" s="15">
        <f>Dados!BQ43</f>
        <v>0</v>
      </c>
    </row>
    <row r="131" spans="9:77" x14ac:dyDescent="0.15">
      <c r="I131" t="str">
        <f>Dados!A44</f>
        <v>Incub Prev</v>
      </c>
      <c r="J131" t="str">
        <f>Dados!B44</f>
        <v>SJ F3 821 R</v>
      </c>
      <c r="K131" s="15">
        <f>Dados!C44</f>
        <v>0</v>
      </c>
      <c r="L131" s="15">
        <f>Dados!D44</f>
        <v>0</v>
      </c>
      <c r="M131" s="15">
        <f>Dados!E44</f>
        <v>0</v>
      </c>
      <c r="N131" s="15">
        <f>Dados!F44</f>
        <v>0</v>
      </c>
      <c r="O131" s="15">
        <f>Dados!G44</f>
        <v>0</v>
      </c>
      <c r="P131" s="15">
        <f>Dados!H44</f>
        <v>0</v>
      </c>
      <c r="Q131" s="15">
        <f>Dados!I44</f>
        <v>0</v>
      </c>
      <c r="R131" s="15">
        <f>Dados!J44</f>
        <v>0</v>
      </c>
      <c r="S131" s="15">
        <f>Dados!K44</f>
        <v>0</v>
      </c>
      <c r="T131" s="15">
        <f>Dados!L44</f>
        <v>0</v>
      </c>
      <c r="U131" s="15">
        <f>Dados!M44</f>
        <v>0</v>
      </c>
      <c r="V131" s="15">
        <f>Dados!N44</f>
        <v>0</v>
      </c>
      <c r="W131" s="15">
        <f>Dados!O44</f>
        <v>0</v>
      </c>
      <c r="X131" s="15">
        <f>Dados!P44</f>
        <v>0</v>
      </c>
      <c r="Y131" s="15">
        <f>Dados!Q44</f>
        <v>0</v>
      </c>
      <c r="Z131" s="15">
        <f>Dados!R44</f>
        <v>0</v>
      </c>
      <c r="AA131" s="15">
        <f>Dados!S44</f>
        <v>0</v>
      </c>
      <c r="AB131" s="15">
        <f>Dados!T44</f>
        <v>0</v>
      </c>
      <c r="AC131" s="15">
        <f>Dados!U44</f>
        <v>0</v>
      </c>
      <c r="AD131" s="15">
        <f>Dados!V44</f>
        <v>66504.821735171194</v>
      </c>
      <c r="AE131" s="15">
        <f>Dados!W44</f>
        <v>129659.55575008102</v>
      </c>
      <c r="AF131" s="15">
        <f>Dados!X44</f>
        <v>318502.19290305692</v>
      </c>
      <c r="AG131" s="15">
        <f>Dados!Y44</f>
        <v>474956.47543093818</v>
      </c>
      <c r="AH131" s="15">
        <f>Dados!Z44</f>
        <v>562825.20532967919</v>
      </c>
      <c r="AI131" s="15">
        <f>Dados!AA44</f>
        <v>602588.31468354037</v>
      </c>
      <c r="AJ131" s="15">
        <f>Dados!AB44</f>
        <v>597424.96591423289</v>
      </c>
      <c r="AK131" s="15">
        <f>Dados!AC44</f>
        <v>589155.36234345054</v>
      </c>
      <c r="AL131" s="15">
        <f>Dados!AD44</f>
        <v>583927.82320952555</v>
      </c>
      <c r="AM131" s="15">
        <f>Dados!AE44</f>
        <v>575679.86024599778</v>
      </c>
      <c r="AN131" s="15">
        <f>Dados!AF44</f>
        <v>567463.99314640148</v>
      </c>
      <c r="AO131" s="15">
        <f>Dados!AG44</f>
        <v>559280.12341949518</v>
      </c>
      <c r="AP131" s="15">
        <f>Dados!AH44</f>
        <v>551128.15284628852</v>
      </c>
      <c r="AQ131" s="15">
        <f>Dados!AI44</f>
        <v>543007.98347933241</v>
      </c>
      <c r="AR131" s="15">
        <f>Dados!AJ44</f>
        <v>534919.5176420128</v>
      </c>
      <c r="AS131" s="15">
        <f>Dados!AK44</f>
        <v>526862.65792784304</v>
      </c>
      <c r="AT131" s="15">
        <f>Dados!AL44</f>
        <v>518837.30719976168</v>
      </c>
      <c r="AU131" s="15">
        <f>Dados!AM44</f>
        <v>508210.15534927638</v>
      </c>
      <c r="AV131" s="15">
        <f>Dados!AN44</f>
        <v>500288.57670530485</v>
      </c>
      <c r="AW131" s="15">
        <f>Dados!AO44</f>
        <v>492398.05632213561</v>
      </c>
      <c r="AX131" s="15">
        <f>Dados!AP44</f>
        <v>484538.49862858595</v>
      </c>
      <c r="AY131" s="15">
        <f>Dados!AQ44</f>
        <v>476709.80831803242</v>
      </c>
      <c r="AZ131" s="15">
        <f>Dados!AR44</f>
        <v>468911.8903477217</v>
      </c>
      <c r="BA131" s="15">
        <f>Dados!AS44</f>
        <v>461144.64993808139</v>
      </c>
      <c r="BB131" s="15">
        <f>Dados!AT44</f>
        <v>453407.99257203436</v>
      </c>
      <c r="BC131" s="15">
        <f>Dados!AU44</f>
        <v>445701.82399431366</v>
      </c>
      <c r="BD131" s="15">
        <f>Dados!AV44</f>
        <v>438026.05021077901</v>
      </c>
      <c r="BE131" s="15">
        <f>Dados!AW44</f>
        <v>430380.57748773636</v>
      </c>
      <c r="BF131" s="15">
        <f>Dados!AX44</f>
        <v>422765.31235125777</v>
      </c>
      <c r="BG131" s="15">
        <f>Dados!AY44</f>
        <v>415180.16158650338</v>
      </c>
      <c r="BH131" s="15">
        <f>Dados!AZ44</f>
        <v>407625.03223704541</v>
      </c>
      <c r="BI131" s="15">
        <f>Dados!BA44</f>
        <v>398026.77548189228</v>
      </c>
      <c r="BJ131" s="15">
        <f>Dados!BB44</f>
        <v>390570.24720877723</v>
      </c>
      <c r="BK131" s="15">
        <f>Dados!BC44</f>
        <v>383143.30891095632</v>
      </c>
      <c r="BL131" s="15">
        <f>Dados!BD44</f>
        <v>0</v>
      </c>
      <c r="BM131" s="15"/>
      <c r="BN131" s="15">
        <f>Dados!BF44</f>
        <v>0</v>
      </c>
      <c r="BO131" s="15">
        <f>Dados!BG44</f>
        <v>0</v>
      </c>
      <c r="BP131" s="15">
        <f>Dados!BH44</f>
        <v>0</v>
      </c>
      <c r="BQ131" s="15">
        <f>Dados!BI44</f>
        <v>0</v>
      </c>
      <c r="BR131" s="15">
        <f>Dados!BJ44</f>
        <v>0</v>
      </c>
      <c r="BS131" s="15">
        <f>Dados!BK44</f>
        <v>0</v>
      </c>
      <c r="BT131" s="15">
        <f>Dados!BL44</f>
        <v>0</v>
      </c>
      <c r="BU131" s="15">
        <f>Dados!BM44</f>
        <v>0</v>
      </c>
      <c r="BV131" s="15">
        <f>Dados!BN44</f>
        <v>0</v>
      </c>
      <c r="BW131" s="15">
        <f>Dados!BO44</f>
        <v>0</v>
      </c>
      <c r="BX131" s="15">
        <f>Dados!BP44</f>
        <v>0</v>
      </c>
      <c r="BY131" s="15">
        <f>Dados!BQ44</f>
        <v>0</v>
      </c>
    </row>
    <row r="132" spans="9:77" x14ac:dyDescent="0.15">
      <c r="I132" t="str">
        <f>Dados!A45</f>
        <v>Incub Prev</v>
      </c>
      <c r="J132" t="str">
        <f>Dados!B45</f>
        <v>AAA 1 001</v>
      </c>
      <c r="K132" s="15">
        <f>Dados!C45</f>
        <v>0</v>
      </c>
      <c r="L132" s="15">
        <f>Dados!D45</f>
        <v>0</v>
      </c>
      <c r="M132" s="15">
        <f>Dados!E45</f>
        <v>0</v>
      </c>
      <c r="N132" s="15">
        <f>Dados!F45</f>
        <v>0</v>
      </c>
      <c r="O132" s="15">
        <f>Dados!G45</f>
        <v>0</v>
      </c>
      <c r="P132" s="15">
        <f>Dados!H45</f>
        <v>0</v>
      </c>
      <c r="Q132" s="15">
        <f>Dados!I45</f>
        <v>0</v>
      </c>
      <c r="R132" s="15">
        <f>Dados!J45</f>
        <v>0</v>
      </c>
      <c r="S132" s="15">
        <f>Dados!K45</f>
        <v>0</v>
      </c>
      <c r="T132" s="15">
        <f>Dados!L45</f>
        <v>0</v>
      </c>
      <c r="U132" s="15">
        <f>Dados!M45</f>
        <v>0</v>
      </c>
      <c r="V132" s="15">
        <f>Dados!N45</f>
        <v>0</v>
      </c>
      <c r="W132" s="15">
        <f>Dados!O45</f>
        <v>0</v>
      </c>
      <c r="X132" s="15">
        <f>Dados!P45</f>
        <v>0</v>
      </c>
      <c r="Y132" s="15">
        <f>Dados!Q45</f>
        <v>0</v>
      </c>
      <c r="Z132" s="15">
        <f>Dados!R45</f>
        <v>0</v>
      </c>
      <c r="AA132" s="15">
        <f>Dados!S45</f>
        <v>0</v>
      </c>
      <c r="AB132" s="15">
        <f>Dados!T45</f>
        <v>0</v>
      </c>
      <c r="AC132" s="15">
        <f>Dados!U45</f>
        <v>0</v>
      </c>
      <c r="AD132" s="15">
        <f>Dados!V45</f>
        <v>0</v>
      </c>
      <c r="AE132" s="15">
        <f>Dados!W45</f>
        <v>0</v>
      </c>
      <c r="AF132" s="15">
        <f>Dados!X45</f>
        <v>0</v>
      </c>
      <c r="AG132" s="15">
        <f>Dados!Y45</f>
        <v>0</v>
      </c>
      <c r="AH132" s="15">
        <f>Dados!Z45</f>
        <v>0</v>
      </c>
      <c r="AI132" s="15">
        <f>Dados!AA45</f>
        <v>0</v>
      </c>
      <c r="AJ132" s="15">
        <f>Dados!AB45</f>
        <v>0</v>
      </c>
      <c r="AK132" s="15">
        <f>Dados!AC45</f>
        <v>0</v>
      </c>
      <c r="AL132" s="15">
        <f>Dados!AD45</f>
        <v>0</v>
      </c>
      <c r="AM132" s="15">
        <f>Dados!AE45</f>
        <v>0</v>
      </c>
      <c r="AN132" s="15">
        <f>Dados!AF45</f>
        <v>0</v>
      </c>
      <c r="AO132" s="15">
        <f>Dados!AG45</f>
        <v>0</v>
      </c>
      <c r="AP132" s="15">
        <f>Dados!AH45</f>
        <v>0</v>
      </c>
      <c r="AQ132" s="15">
        <f>Dados!AI45</f>
        <v>0</v>
      </c>
      <c r="AR132" s="15">
        <f>Dados!AJ45</f>
        <v>0</v>
      </c>
      <c r="AS132" s="15">
        <f>Dados!AK45</f>
        <v>0</v>
      </c>
      <c r="AT132" s="15">
        <f>Dados!AL45</f>
        <v>0</v>
      </c>
      <c r="AU132" s="15">
        <f>Dados!AM45</f>
        <v>0</v>
      </c>
      <c r="AV132" s="15">
        <f>Dados!AN45</f>
        <v>0</v>
      </c>
      <c r="AW132" s="15">
        <f>Dados!AO45</f>
        <v>0</v>
      </c>
      <c r="AX132" s="15">
        <f>Dados!AP45</f>
        <v>0</v>
      </c>
      <c r="AY132" s="15">
        <f>Dados!AQ45</f>
        <v>0</v>
      </c>
      <c r="AZ132" s="15">
        <f>Dados!AR45</f>
        <v>0</v>
      </c>
      <c r="BA132" s="15">
        <f>Dados!AS45</f>
        <v>0</v>
      </c>
      <c r="BB132" s="15">
        <f>Dados!AT45</f>
        <v>0</v>
      </c>
      <c r="BC132" s="15">
        <f>Dados!AU45</f>
        <v>0</v>
      </c>
      <c r="BD132" s="15">
        <f>Dados!AV45</f>
        <v>0</v>
      </c>
      <c r="BE132" s="15">
        <f>Dados!AW45</f>
        <v>0</v>
      </c>
      <c r="BF132" s="15">
        <f>Dados!AX45</f>
        <v>0</v>
      </c>
      <c r="BG132" s="15">
        <f>Dados!AY45</f>
        <v>0</v>
      </c>
      <c r="BH132" s="15">
        <f>Dados!AZ45</f>
        <v>0</v>
      </c>
      <c r="BI132" s="15">
        <f>Dados!BA45</f>
        <v>0</v>
      </c>
      <c r="BJ132" s="15">
        <f>Dados!BB45</f>
        <v>0</v>
      </c>
      <c r="BK132" s="15">
        <f>Dados!BC45</f>
        <v>0</v>
      </c>
      <c r="BL132" s="15">
        <f>Dados!BD45</f>
        <v>0</v>
      </c>
      <c r="BM132" s="15"/>
      <c r="BN132" s="15">
        <f>Dados!BF45</f>
        <v>0</v>
      </c>
      <c r="BO132" s="15">
        <f>Dados!BG45</f>
        <v>0</v>
      </c>
      <c r="BP132" s="15">
        <f>Dados!BH45</f>
        <v>0</v>
      </c>
      <c r="BQ132" s="15">
        <f>Dados!BI45</f>
        <v>0</v>
      </c>
      <c r="BR132" s="15">
        <f>Dados!BJ45</f>
        <v>0</v>
      </c>
      <c r="BS132" s="15">
        <f>Dados!BK45</f>
        <v>0</v>
      </c>
      <c r="BT132" s="15">
        <f>Dados!BL45</f>
        <v>0</v>
      </c>
      <c r="BU132" s="15">
        <f>Dados!BM45</f>
        <v>0</v>
      </c>
      <c r="BV132" s="15">
        <f>Dados!BN45</f>
        <v>0</v>
      </c>
      <c r="BW132" s="15">
        <f>Dados!BO45</f>
        <v>0</v>
      </c>
      <c r="BX132" s="15">
        <f>Dados!BP45</f>
        <v>0</v>
      </c>
      <c r="BY132" s="15">
        <f>Dados!BQ45</f>
        <v>0</v>
      </c>
    </row>
    <row r="133" spans="9:77" x14ac:dyDescent="0.15">
      <c r="I133" t="str">
        <f>Dados!A46</f>
        <v>Incub Prev</v>
      </c>
      <c r="J133" t="str">
        <f>Dados!B46</f>
        <v>AAA 1 001</v>
      </c>
      <c r="K133" s="15">
        <f>Dados!C46</f>
        <v>0</v>
      </c>
      <c r="L133" s="15">
        <f>Dados!D46</f>
        <v>0</v>
      </c>
      <c r="M133" s="15">
        <f>Dados!E46</f>
        <v>0</v>
      </c>
      <c r="N133" s="15">
        <f>Dados!F46</f>
        <v>0</v>
      </c>
      <c r="O133" s="15">
        <f>Dados!G46</f>
        <v>0</v>
      </c>
      <c r="P133" s="15">
        <f>Dados!H46</f>
        <v>0</v>
      </c>
      <c r="Q133" s="15">
        <f>Dados!I46</f>
        <v>0</v>
      </c>
      <c r="R133" s="15">
        <f>Dados!J46</f>
        <v>0</v>
      </c>
      <c r="S133" s="15">
        <f>Dados!K46</f>
        <v>0</v>
      </c>
      <c r="T133" s="15">
        <f>Dados!L46</f>
        <v>0</v>
      </c>
      <c r="U133" s="15">
        <f>Dados!M46</f>
        <v>0</v>
      </c>
      <c r="V133" s="15">
        <f>Dados!N46</f>
        <v>0</v>
      </c>
      <c r="W133" s="15">
        <f>Dados!O46</f>
        <v>0</v>
      </c>
      <c r="X133" s="15">
        <f>Dados!P46</f>
        <v>0</v>
      </c>
      <c r="Y133" s="15">
        <f>Dados!Q46</f>
        <v>0</v>
      </c>
      <c r="Z133" s="15">
        <f>Dados!R46</f>
        <v>0</v>
      </c>
      <c r="AA133" s="15">
        <f>Dados!S46</f>
        <v>0</v>
      </c>
      <c r="AB133" s="15">
        <f>Dados!T46</f>
        <v>0</v>
      </c>
      <c r="AC133" s="15">
        <f>Dados!U46</f>
        <v>0</v>
      </c>
      <c r="AD133" s="15">
        <f>Dados!V46</f>
        <v>0</v>
      </c>
      <c r="AE133" s="15">
        <f>Dados!W46</f>
        <v>0</v>
      </c>
      <c r="AF133" s="15">
        <f>Dados!X46</f>
        <v>0</v>
      </c>
      <c r="AG133" s="15">
        <f>Dados!Y46</f>
        <v>0</v>
      </c>
      <c r="AH133" s="15">
        <f>Dados!Z46</f>
        <v>0</v>
      </c>
      <c r="AI133" s="15">
        <f>Dados!AA46</f>
        <v>0</v>
      </c>
      <c r="AJ133" s="15">
        <f>Dados!AB46</f>
        <v>0</v>
      </c>
      <c r="AK133" s="15">
        <f>Dados!AC46</f>
        <v>0</v>
      </c>
      <c r="AL133" s="15">
        <f>Dados!AD46</f>
        <v>0</v>
      </c>
      <c r="AM133" s="15">
        <f>Dados!AE46</f>
        <v>0</v>
      </c>
      <c r="AN133" s="15">
        <f>Dados!AF46</f>
        <v>0</v>
      </c>
      <c r="AO133" s="15">
        <f>Dados!AG46</f>
        <v>0</v>
      </c>
      <c r="AP133" s="15">
        <f>Dados!AH46</f>
        <v>0</v>
      </c>
      <c r="AQ133" s="15">
        <f>Dados!AI46</f>
        <v>0</v>
      </c>
      <c r="AR133" s="15">
        <f>Dados!AJ46</f>
        <v>0</v>
      </c>
      <c r="AS133" s="15">
        <f>Dados!AK46</f>
        <v>0</v>
      </c>
      <c r="AT133" s="15">
        <f>Dados!AL46</f>
        <v>0</v>
      </c>
      <c r="AU133" s="15">
        <f>Dados!AM46</f>
        <v>0</v>
      </c>
      <c r="AV133" s="15">
        <f>Dados!AN46</f>
        <v>0</v>
      </c>
      <c r="AW133" s="15">
        <f>Dados!AO46</f>
        <v>0</v>
      </c>
      <c r="AX133" s="15">
        <f>Dados!AP46</f>
        <v>0</v>
      </c>
      <c r="AY133" s="15">
        <f>Dados!AQ46</f>
        <v>0</v>
      </c>
      <c r="AZ133" s="15">
        <f>Dados!AR46</f>
        <v>0</v>
      </c>
      <c r="BA133" s="15">
        <f>Dados!AS46</f>
        <v>0</v>
      </c>
      <c r="BB133" s="15">
        <f>Dados!AT46</f>
        <v>0</v>
      </c>
      <c r="BC133" s="15">
        <f>Dados!AU46</f>
        <v>0</v>
      </c>
      <c r="BD133" s="15">
        <f>Dados!AV46</f>
        <v>0</v>
      </c>
      <c r="BE133" s="15">
        <f>Dados!AW46</f>
        <v>0</v>
      </c>
      <c r="BF133" s="15">
        <f>Dados!AX46</f>
        <v>0</v>
      </c>
      <c r="BG133" s="15">
        <f>Dados!AY46</f>
        <v>0</v>
      </c>
      <c r="BH133" s="15">
        <f>Dados!AZ46</f>
        <v>0</v>
      </c>
      <c r="BI133" s="15">
        <f>Dados!BA46</f>
        <v>0</v>
      </c>
      <c r="BJ133" s="15">
        <f>Dados!BB46</f>
        <v>0</v>
      </c>
      <c r="BK133" s="15">
        <f>Dados!BC46</f>
        <v>0</v>
      </c>
      <c r="BL133" s="15">
        <f>Dados!BD46</f>
        <v>0</v>
      </c>
      <c r="BM133" s="15"/>
      <c r="BN133" s="15">
        <f>Dados!BF46</f>
        <v>0</v>
      </c>
      <c r="BO133" s="15">
        <f>Dados!BG46</f>
        <v>0</v>
      </c>
      <c r="BP133" s="15">
        <f>Dados!BH46</f>
        <v>0</v>
      </c>
      <c r="BQ133" s="15">
        <f>Dados!BI46</f>
        <v>0</v>
      </c>
      <c r="BR133" s="15">
        <f>Dados!BJ46</f>
        <v>0</v>
      </c>
      <c r="BS133" s="15">
        <f>Dados!BK46</f>
        <v>0</v>
      </c>
      <c r="BT133" s="15">
        <f>Dados!BL46</f>
        <v>0</v>
      </c>
      <c r="BU133" s="15">
        <f>Dados!BM46</f>
        <v>0</v>
      </c>
      <c r="BV133" s="15">
        <f>Dados!BN46</f>
        <v>0</v>
      </c>
      <c r="BW133" s="15">
        <f>Dados!BO46</f>
        <v>0</v>
      </c>
      <c r="BX133" s="15">
        <f>Dados!BP46</f>
        <v>0</v>
      </c>
      <c r="BY133" s="15">
        <f>Dados!BQ46</f>
        <v>0</v>
      </c>
    </row>
    <row r="134" spans="9:77" x14ac:dyDescent="0.15">
      <c r="I134" t="str">
        <f>Dados!A47</f>
        <v>Incub Prev</v>
      </c>
      <c r="J134" t="str">
        <f>Dados!B47</f>
        <v>AAA 1 001</v>
      </c>
      <c r="K134" s="15">
        <f>Dados!C47</f>
        <v>0</v>
      </c>
      <c r="L134" s="15">
        <f>Dados!D47</f>
        <v>0</v>
      </c>
      <c r="M134" s="15">
        <f>Dados!E47</f>
        <v>0</v>
      </c>
      <c r="N134" s="15">
        <f>Dados!F47</f>
        <v>0</v>
      </c>
      <c r="O134" s="15">
        <f>Dados!G47</f>
        <v>0</v>
      </c>
      <c r="P134" s="15">
        <f>Dados!H47</f>
        <v>0</v>
      </c>
      <c r="Q134" s="15">
        <f>Dados!I47</f>
        <v>0</v>
      </c>
      <c r="R134" s="15">
        <f>Dados!J47</f>
        <v>0</v>
      </c>
      <c r="S134" s="15">
        <f>Dados!K47</f>
        <v>0</v>
      </c>
      <c r="T134" s="15">
        <f>Dados!L47</f>
        <v>0</v>
      </c>
      <c r="U134" s="15">
        <f>Dados!M47</f>
        <v>0</v>
      </c>
      <c r="V134" s="15">
        <f>Dados!N47</f>
        <v>0</v>
      </c>
      <c r="W134" s="15">
        <f>Dados!O47</f>
        <v>0</v>
      </c>
      <c r="X134" s="15">
        <f>Dados!P47</f>
        <v>0</v>
      </c>
      <c r="Y134" s="15">
        <f>Dados!Q47</f>
        <v>0</v>
      </c>
      <c r="Z134" s="15">
        <f>Dados!R47</f>
        <v>0</v>
      </c>
      <c r="AA134" s="15">
        <f>Dados!S47</f>
        <v>0</v>
      </c>
      <c r="AB134" s="15">
        <f>Dados!T47</f>
        <v>0</v>
      </c>
      <c r="AC134" s="15">
        <f>Dados!U47</f>
        <v>0</v>
      </c>
      <c r="AD134" s="15">
        <f>Dados!V47</f>
        <v>0</v>
      </c>
      <c r="AE134" s="15">
        <f>Dados!W47</f>
        <v>0</v>
      </c>
      <c r="AF134" s="15">
        <f>Dados!X47</f>
        <v>0</v>
      </c>
      <c r="AG134" s="15">
        <f>Dados!Y47</f>
        <v>0</v>
      </c>
      <c r="AH134" s="15">
        <f>Dados!Z47</f>
        <v>0</v>
      </c>
      <c r="AI134" s="15">
        <f>Dados!AA47</f>
        <v>0</v>
      </c>
      <c r="AJ134" s="15">
        <f>Dados!AB47</f>
        <v>0</v>
      </c>
      <c r="AK134" s="15">
        <f>Dados!AC47</f>
        <v>0</v>
      </c>
      <c r="AL134" s="15">
        <f>Dados!AD47</f>
        <v>0</v>
      </c>
      <c r="AM134" s="15">
        <f>Dados!AE47</f>
        <v>0</v>
      </c>
      <c r="AN134" s="15">
        <f>Dados!AF47</f>
        <v>0</v>
      </c>
      <c r="AO134" s="15">
        <f>Dados!AG47</f>
        <v>0</v>
      </c>
      <c r="AP134" s="15">
        <f>Dados!AH47</f>
        <v>0</v>
      </c>
      <c r="AQ134" s="15">
        <f>Dados!AI47</f>
        <v>0</v>
      </c>
      <c r="AR134" s="15">
        <f>Dados!AJ47</f>
        <v>0</v>
      </c>
      <c r="AS134" s="15">
        <f>Dados!AK47</f>
        <v>0</v>
      </c>
      <c r="AT134" s="15">
        <f>Dados!AL47</f>
        <v>0</v>
      </c>
      <c r="AU134" s="15">
        <f>Dados!AM47</f>
        <v>0</v>
      </c>
      <c r="AV134" s="15">
        <f>Dados!AN47</f>
        <v>0</v>
      </c>
      <c r="AW134" s="15">
        <f>Dados!AO47</f>
        <v>0</v>
      </c>
      <c r="AX134" s="15">
        <f>Dados!AP47</f>
        <v>0</v>
      </c>
      <c r="AY134" s="15">
        <f>Dados!AQ47</f>
        <v>0</v>
      </c>
      <c r="AZ134" s="15">
        <f>Dados!AR47</f>
        <v>0</v>
      </c>
      <c r="BA134" s="15">
        <f>Dados!AS47</f>
        <v>0</v>
      </c>
      <c r="BB134" s="15">
        <f>Dados!AT47</f>
        <v>0</v>
      </c>
      <c r="BC134" s="15">
        <f>Dados!AU47</f>
        <v>0</v>
      </c>
      <c r="BD134" s="15">
        <f>Dados!AV47</f>
        <v>0</v>
      </c>
      <c r="BE134" s="15">
        <f>Dados!AW47</f>
        <v>0</v>
      </c>
      <c r="BF134" s="15">
        <f>Dados!AX47</f>
        <v>0</v>
      </c>
      <c r="BG134" s="15">
        <f>Dados!AY47</f>
        <v>0</v>
      </c>
      <c r="BH134" s="15">
        <f>Dados!AZ47</f>
        <v>0</v>
      </c>
      <c r="BI134" s="15">
        <f>Dados!BA47</f>
        <v>0</v>
      </c>
      <c r="BJ134" s="15">
        <f>Dados!BB47</f>
        <v>0</v>
      </c>
      <c r="BK134" s="15">
        <f>Dados!BC47</f>
        <v>0</v>
      </c>
      <c r="BL134" s="15">
        <f>Dados!BD47</f>
        <v>0</v>
      </c>
      <c r="BM134" s="15"/>
      <c r="BN134" s="15">
        <f>Dados!BF47</f>
        <v>0</v>
      </c>
      <c r="BO134" s="15">
        <f>Dados!BG47</f>
        <v>0</v>
      </c>
      <c r="BP134" s="15">
        <f>Dados!BH47</f>
        <v>0</v>
      </c>
      <c r="BQ134" s="15">
        <f>Dados!BI47</f>
        <v>0</v>
      </c>
      <c r="BR134" s="15">
        <f>Dados!BJ47</f>
        <v>0</v>
      </c>
      <c r="BS134" s="15">
        <f>Dados!BK47</f>
        <v>0</v>
      </c>
      <c r="BT134" s="15">
        <f>Dados!BL47</f>
        <v>0</v>
      </c>
      <c r="BU134" s="15">
        <f>Dados!BM47</f>
        <v>0</v>
      </c>
      <c r="BV134" s="15">
        <f>Dados!BN47</f>
        <v>0</v>
      </c>
      <c r="BW134" s="15">
        <f>Dados!BO47</f>
        <v>0</v>
      </c>
      <c r="BX134" s="15">
        <f>Dados!BP47</f>
        <v>0</v>
      </c>
      <c r="BY134" s="15">
        <f>Dados!BQ47</f>
        <v>0</v>
      </c>
    </row>
    <row r="135" spans="9:77" x14ac:dyDescent="0.15">
      <c r="I135" t="str">
        <f>Dados!A48</f>
        <v>Incub Prev</v>
      </c>
      <c r="J135" t="str">
        <f>Dados!B48</f>
        <v>AAA 1 001</v>
      </c>
      <c r="K135" s="15">
        <f>Dados!C48</f>
        <v>0</v>
      </c>
      <c r="L135" s="15">
        <f>Dados!D48</f>
        <v>0</v>
      </c>
      <c r="M135" s="15">
        <f>Dados!E48</f>
        <v>0</v>
      </c>
      <c r="N135" s="15">
        <f>Dados!F48</f>
        <v>0</v>
      </c>
      <c r="O135" s="15">
        <f>Dados!G48</f>
        <v>0</v>
      </c>
      <c r="P135" s="15">
        <f>Dados!H48</f>
        <v>0</v>
      </c>
      <c r="Q135" s="15">
        <f>Dados!I48</f>
        <v>0</v>
      </c>
      <c r="R135" s="15">
        <f>Dados!J48</f>
        <v>0</v>
      </c>
      <c r="S135" s="15">
        <f>Dados!K48</f>
        <v>0</v>
      </c>
      <c r="T135" s="15">
        <f>Dados!L48</f>
        <v>0</v>
      </c>
      <c r="U135" s="15">
        <f>Dados!M48</f>
        <v>0</v>
      </c>
      <c r="V135" s="15">
        <f>Dados!N48</f>
        <v>0</v>
      </c>
      <c r="W135" s="15">
        <f>Dados!O48</f>
        <v>0</v>
      </c>
      <c r="X135" s="15">
        <f>Dados!P48</f>
        <v>0</v>
      </c>
      <c r="Y135" s="15">
        <f>Dados!Q48</f>
        <v>0</v>
      </c>
      <c r="Z135" s="15">
        <f>Dados!R48</f>
        <v>0</v>
      </c>
      <c r="AA135" s="15">
        <f>Dados!S48</f>
        <v>0</v>
      </c>
      <c r="AB135" s="15">
        <f>Dados!T48</f>
        <v>0</v>
      </c>
      <c r="AC135" s="15">
        <f>Dados!U48</f>
        <v>0</v>
      </c>
      <c r="AD135" s="15">
        <f>Dados!V48</f>
        <v>0</v>
      </c>
      <c r="AE135" s="15">
        <f>Dados!W48</f>
        <v>0</v>
      </c>
      <c r="AF135" s="15">
        <f>Dados!X48</f>
        <v>0</v>
      </c>
      <c r="AG135" s="15">
        <f>Dados!Y48</f>
        <v>0</v>
      </c>
      <c r="AH135" s="15">
        <f>Dados!Z48</f>
        <v>0</v>
      </c>
      <c r="AI135" s="15">
        <f>Dados!AA48</f>
        <v>0</v>
      </c>
      <c r="AJ135" s="15">
        <f>Dados!AB48</f>
        <v>0</v>
      </c>
      <c r="AK135" s="15">
        <f>Dados!AC48</f>
        <v>0</v>
      </c>
      <c r="AL135" s="15">
        <f>Dados!AD48</f>
        <v>0</v>
      </c>
      <c r="AM135" s="15">
        <f>Dados!AE48</f>
        <v>0</v>
      </c>
      <c r="AN135" s="15">
        <f>Dados!AF48</f>
        <v>0</v>
      </c>
      <c r="AO135" s="15">
        <f>Dados!AG48</f>
        <v>0</v>
      </c>
      <c r="AP135" s="15">
        <f>Dados!AH48</f>
        <v>0</v>
      </c>
      <c r="AQ135" s="15">
        <f>Dados!AI48</f>
        <v>0</v>
      </c>
      <c r="AR135" s="15">
        <f>Dados!AJ48</f>
        <v>0</v>
      </c>
      <c r="AS135" s="15">
        <f>Dados!AK48</f>
        <v>0</v>
      </c>
      <c r="AT135" s="15">
        <f>Dados!AL48</f>
        <v>0</v>
      </c>
      <c r="AU135" s="15">
        <f>Dados!AM48</f>
        <v>0</v>
      </c>
      <c r="AV135" s="15">
        <f>Dados!AN48</f>
        <v>0</v>
      </c>
      <c r="AW135" s="15">
        <f>Dados!AO48</f>
        <v>0</v>
      </c>
      <c r="AX135" s="15">
        <f>Dados!AP48</f>
        <v>0</v>
      </c>
      <c r="AY135" s="15">
        <f>Dados!AQ48</f>
        <v>0</v>
      </c>
      <c r="AZ135" s="15">
        <f>Dados!AR48</f>
        <v>0</v>
      </c>
      <c r="BA135" s="15">
        <f>Dados!AS48</f>
        <v>0</v>
      </c>
      <c r="BB135" s="15">
        <f>Dados!AT48</f>
        <v>0</v>
      </c>
      <c r="BC135" s="15">
        <f>Dados!AU48</f>
        <v>0</v>
      </c>
      <c r="BD135" s="15">
        <f>Dados!AV48</f>
        <v>0</v>
      </c>
      <c r="BE135" s="15">
        <f>Dados!AW48</f>
        <v>0</v>
      </c>
      <c r="BF135" s="15">
        <f>Dados!AX48</f>
        <v>0</v>
      </c>
      <c r="BG135" s="15">
        <f>Dados!AY48</f>
        <v>0</v>
      </c>
      <c r="BH135" s="15">
        <f>Dados!AZ48</f>
        <v>0</v>
      </c>
      <c r="BI135" s="15">
        <f>Dados!BA48</f>
        <v>0</v>
      </c>
      <c r="BJ135" s="15">
        <f>Dados!BB48</f>
        <v>0</v>
      </c>
      <c r="BK135" s="15">
        <f>Dados!BC48</f>
        <v>0</v>
      </c>
      <c r="BL135" s="15">
        <f>Dados!BD48</f>
        <v>0</v>
      </c>
      <c r="BM135" s="15"/>
      <c r="BN135" s="15">
        <f>Dados!BF48</f>
        <v>0</v>
      </c>
      <c r="BO135" s="15">
        <f>Dados!BG48</f>
        <v>0</v>
      </c>
      <c r="BP135" s="15">
        <f>Dados!BH48</f>
        <v>0</v>
      </c>
      <c r="BQ135" s="15">
        <f>Dados!BI48</f>
        <v>0</v>
      </c>
      <c r="BR135" s="15">
        <f>Dados!BJ48</f>
        <v>0</v>
      </c>
      <c r="BS135" s="15">
        <f>Dados!BK48</f>
        <v>0</v>
      </c>
      <c r="BT135" s="15">
        <f>Dados!BL48</f>
        <v>0</v>
      </c>
      <c r="BU135" s="15">
        <f>Dados!BM48</f>
        <v>0</v>
      </c>
      <c r="BV135" s="15">
        <f>Dados!BN48</f>
        <v>0</v>
      </c>
      <c r="BW135" s="15">
        <f>Dados!BO48</f>
        <v>0</v>
      </c>
      <c r="BX135" s="15">
        <f>Dados!BP48</f>
        <v>0</v>
      </c>
      <c r="BY135" s="15">
        <f>Dados!BQ48</f>
        <v>0</v>
      </c>
    </row>
    <row r="136" spans="9:77" x14ac:dyDescent="0.15">
      <c r="I136" t="str">
        <f>Dados!A49</f>
        <v>Incub Prev</v>
      </c>
      <c r="J136" t="str">
        <f>Dados!B49</f>
        <v>AAA 1 001</v>
      </c>
      <c r="K136" s="15">
        <f>Dados!C49</f>
        <v>0</v>
      </c>
      <c r="L136" s="15">
        <f>Dados!D49</f>
        <v>0</v>
      </c>
      <c r="M136" s="15">
        <f>Dados!E49</f>
        <v>0</v>
      </c>
      <c r="N136" s="15">
        <f>Dados!F49</f>
        <v>0</v>
      </c>
      <c r="O136" s="15">
        <f>Dados!G49</f>
        <v>0</v>
      </c>
      <c r="P136" s="15">
        <f>Dados!H49</f>
        <v>0</v>
      </c>
      <c r="Q136" s="15">
        <f>Dados!I49</f>
        <v>0</v>
      </c>
      <c r="R136" s="15">
        <f>Dados!J49</f>
        <v>0</v>
      </c>
      <c r="S136" s="15">
        <f>Dados!K49</f>
        <v>0</v>
      </c>
      <c r="T136" s="15">
        <f>Dados!L49</f>
        <v>0</v>
      </c>
      <c r="U136" s="15">
        <f>Dados!M49</f>
        <v>0</v>
      </c>
      <c r="V136" s="15">
        <f>Dados!N49</f>
        <v>0</v>
      </c>
      <c r="W136" s="15">
        <f>Dados!O49</f>
        <v>0</v>
      </c>
      <c r="X136" s="15">
        <f>Dados!P49</f>
        <v>0</v>
      </c>
      <c r="Y136" s="15">
        <f>Dados!Q49</f>
        <v>0</v>
      </c>
      <c r="Z136" s="15">
        <f>Dados!R49</f>
        <v>0</v>
      </c>
      <c r="AA136" s="15">
        <f>Dados!S49</f>
        <v>0</v>
      </c>
      <c r="AB136" s="15">
        <f>Dados!T49</f>
        <v>0</v>
      </c>
      <c r="AC136" s="15">
        <f>Dados!U49</f>
        <v>0</v>
      </c>
      <c r="AD136" s="15">
        <f>Dados!V49</f>
        <v>0</v>
      </c>
      <c r="AE136" s="15">
        <f>Dados!W49</f>
        <v>0</v>
      </c>
      <c r="AF136" s="15">
        <f>Dados!X49</f>
        <v>0</v>
      </c>
      <c r="AG136" s="15">
        <f>Dados!Y49</f>
        <v>0</v>
      </c>
      <c r="AH136" s="15">
        <f>Dados!Z49</f>
        <v>0</v>
      </c>
      <c r="AI136" s="15">
        <f>Dados!AA49</f>
        <v>0</v>
      </c>
      <c r="AJ136" s="15">
        <f>Dados!AB49</f>
        <v>0</v>
      </c>
      <c r="AK136" s="15">
        <f>Dados!AC49</f>
        <v>0</v>
      </c>
      <c r="AL136" s="15">
        <f>Dados!AD49</f>
        <v>0</v>
      </c>
      <c r="AM136" s="15">
        <f>Dados!AE49</f>
        <v>0</v>
      </c>
      <c r="AN136" s="15">
        <f>Dados!AF49</f>
        <v>0</v>
      </c>
      <c r="AO136" s="15">
        <f>Dados!AG49</f>
        <v>0</v>
      </c>
      <c r="AP136" s="15">
        <f>Dados!AH49</f>
        <v>0</v>
      </c>
      <c r="AQ136" s="15">
        <f>Dados!AI49</f>
        <v>0</v>
      </c>
      <c r="AR136" s="15">
        <f>Dados!AJ49</f>
        <v>0</v>
      </c>
      <c r="AS136" s="15">
        <f>Dados!AK49</f>
        <v>0</v>
      </c>
      <c r="AT136" s="15">
        <f>Dados!AL49</f>
        <v>0</v>
      </c>
      <c r="AU136" s="15">
        <f>Dados!AM49</f>
        <v>0</v>
      </c>
      <c r="AV136" s="15">
        <f>Dados!AN49</f>
        <v>0</v>
      </c>
      <c r="AW136" s="15">
        <f>Dados!AO49</f>
        <v>0</v>
      </c>
      <c r="AX136" s="15">
        <f>Dados!AP49</f>
        <v>0</v>
      </c>
      <c r="AY136" s="15">
        <f>Dados!AQ49</f>
        <v>0</v>
      </c>
      <c r="AZ136" s="15">
        <f>Dados!AR49</f>
        <v>0</v>
      </c>
      <c r="BA136" s="15">
        <f>Dados!AS49</f>
        <v>0</v>
      </c>
      <c r="BB136" s="15">
        <f>Dados!AT49</f>
        <v>0</v>
      </c>
      <c r="BC136" s="15">
        <f>Dados!AU49</f>
        <v>0</v>
      </c>
      <c r="BD136" s="15">
        <f>Dados!AV49</f>
        <v>0</v>
      </c>
      <c r="BE136" s="15">
        <f>Dados!AW49</f>
        <v>0</v>
      </c>
      <c r="BF136" s="15">
        <f>Dados!AX49</f>
        <v>0</v>
      </c>
      <c r="BG136" s="15">
        <f>Dados!AY49</f>
        <v>0</v>
      </c>
      <c r="BH136" s="15">
        <f>Dados!AZ49</f>
        <v>0</v>
      </c>
      <c r="BI136" s="15">
        <f>Dados!BA49</f>
        <v>0</v>
      </c>
      <c r="BJ136" s="15">
        <f>Dados!BB49</f>
        <v>0</v>
      </c>
      <c r="BK136" s="15">
        <f>Dados!BC49</f>
        <v>0</v>
      </c>
      <c r="BL136" s="15">
        <f>Dados!BD49</f>
        <v>0</v>
      </c>
      <c r="BM136" s="15"/>
      <c r="BN136" s="15">
        <f>Dados!BF49</f>
        <v>0</v>
      </c>
      <c r="BO136" s="15">
        <f>Dados!BG49</f>
        <v>0</v>
      </c>
      <c r="BP136" s="15">
        <f>Dados!BH49</f>
        <v>0</v>
      </c>
      <c r="BQ136" s="15">
        <f>Dados!BI49</f>
        <v>0</v>
      </c>
      <c r="BR136" s="15">
        <f>Dados!BJ49</f>
        <v>0</v>
      </c>
      <c r="BS136" s="15">
        <f>Dados!BK49</f>
        <v>0</v>
      </c>
      <c r="BT136" s="15">
        <f>Dados!BL49</f>
        <v>0</v>
      </c>
      <c r="BU136" s="15">
        <f>Dados!BM49</f>
        <v>0</v>
      </c>
      <c r="BV136" s="15">
        <f>Dados!BN49</f>
        <v>0</v>
      </c>
      <c r="BW136" s="15">
        <f>Dados!BO49</f>
        <v>0</v>
      </c>
      <c r="BX136" s="15">
        <f>Dados!BP49</f>
        <v>0</v>
      </c>
      <c r="BY136" s="15">
        <f>Dados!BQ49</f>
        <v>0</v>
      </c>
    </row>
    <row r="137" spans="9:77" x14ac:dyDescent="0.15">
      <c r="I137" t="str">
        <f>Dados!A50</f>
        <v>Incub Prev</v>
      </c>
      <c r="J137" t="str">
        <f>Dados!B50</f>
        <v>AAA 1 001</v>
      </c>
      <c r="K137" s="15">
        <f>Dados!C50</f>
        <v>0</v>
      </c>
      <c r="L137" s="15">
        <f>Dados!D50</f>
        <v>0</v>
      </c>
      <c r="M137" s="15">
        <f>Dados!E50</f>
        <v>0</v>
      </c>
      <c r="N137" s="15">
        <f>Dados!F50</f>
        <v>0</v>
      </c>
      <c r="O137" s="15">
        <f>Dados!G50</f>
        <v>0</v>
      </c>
      <c r="P137" s="15">
        <f>Dados!H50</f>
        <v>0</v>
      </c>
      <c r="Q137" s="15">
        <f>Dados!I50</f>
        <v>0</v>
      </c>
      <c r="R137" s="15">
        <f>Dados!J50</f>
        <v>0</v>
      </c>
      <c r="S137" s="15">
        <f>Dados!K50</f>
        <v>0</v>
      </c>
      <c r="T137" s="15">
        <f>Dados!L50</f>
        <v>0</v>
      </c>
      <c r="U137" s="15">
        <f>Dados!M50</f>
        <v>0</v>
      </c>
      <c r="V137" s="15">
        <f>Dados!N50</f>
        <v>0</v>
      </c>
      <c r="W137" s="15">
        <f>Dados!O50</f>
        <v>0</v>
      </c>
      <c r="X137" s="15">
        <f>Dados!P50</f>
        <v>0</v>
      </c>
      <c r="Y137" s="15">
        <f>Dados!Q50</f>
        <v>0</v>
      </c>
      <c r="Z137" s="15">
        <f>Dados!R50</f>
        <v>0</v>
      </c>
      <c r="AA137" s="15">
        <f>Dados!S50</f>
        <v>0</v>
      </c>
      <c r="AB137" s="15">
        <f>Dados!T50</f>
        <v>0</v>
      </c>
      <c r="AC137" s="15">
        <f>Dados!U50</f>
        <v>0</v>
      </c>
      <c r="AD137" s="15">
        <f>Dados!V50</f>
        <v>0</v>
      </c>
      <c r="AE137" s="15">
        <f>Dados!W50</f>
        <v>0</v>
      </c>
      <c r="AF137" s="15">
        <f>Dados!X50</f>
        <v>0</v>
      </c>
      <c r="AG137" s="15">
        <f>Dados!Y50</f>
        <v>0</v>
      </c>
      <c r="AH137" s="15">
        <f>Dados!Z50</f>
        <v>0</v>
      </c>
      <c r="AI137" s="15">
        <f>Dados!AA50</f>
        <v>0</v>
      </c>
      <c r="AJ137" s="15">
        <f>Dados!AB50</f>
        <v>0</v>
      </c>
      <c r="AK137" s="15">
        <f>Dados!AC50</f>
        <v>0</v>
      </c>
      <c r="AL137" s="15">
        <f>Dados!AD50</f>
        <v>0</v>
      </c>
      <c r="AM137" s="15">
        <f>Dados!AE50</f>
        <v>0</v>
      </c>
      <c r="AN137" s="15">
        <f>Dados!AF50</f>
        <v>0</v>
      </c>
      <c r="AO137" s="15">
        <f>Dados!AG50</f>
        <v>0</v>
      </c>
      <c r="AP137" s="15">
        <f>Dados!AH50</f>
        <v>0</v>
      </c>
      <c r="AQ137" s="15">
        <f>Dados!AI50</f>
        <v>0</v>
      </c>
      <c r="AR137" s="15">
        <f>Dados!AJ50</f>
        <v>0</v>
      </c>
      <c r="AS137" s="15">
        <f>Dados!AK50</f>
        <v>0</v>
      </c>
      <c r="AT137" s="15">
        <f>Dados!AL50</f>
        <v>0</v>
      </c>
      <c r="AU137" s="15">
        <f>Dados!AM50</f>
        <v>0</v>
      </c>
      <c r="AV137" s="15">
        <f>Dados!AN50</f>
        <v>0</v>
      </c>
      <c r="AW137" s="15">
        <f>Dados!AO50</f>
        <v>0</v>
      </c>
      <c r="AX137" s="15">
        <f>Dados!AP50</f>
        <v>0</v>
      </c>
      <c r="AY137" s="15">
        <f>Dados!AQ50</f>
        <v>0</v>
      </c>
      <c r="AZ137" s="15">
        <f>Dados!AR50</f>
        <v>0</v>
      </c>
      <c r="BA137" s="15">
        <f>Dados!AS50</f>
        <v>0</v>
      </c>
      <c r="BB137" s="15">
        <f>Dados!AT50</f>
        <v>0</v>
      </c>
      <c r="BC137" s="15">
        <f>Dados!AU50</f>
        <v>0</v>
      </c>
      <c r="BD137" s="15">
        <f>Dados!AV50</f>
        <v>0</v>
      </c>
      <c r="BE137" s="15">
        <f>Dados!AW50</f>
        <v>0</v>
      </c>
      <c r="BF137" s="15">
        <f>Dados!AX50</f>
        <v>0</v>
      </c>
      <c r="BG137" s="15">
        <f>Dados!AY50</f>
        <v>0</v>
      </c>
      <c r="BH137" s="15">
        <f>Dados!AZ50</f>
        <v>0</v>
      </c>
      <c r="BI137" s="15">
        <f>Dados!BA50</f>
        <v>0</v>
      </c>
      <c r="BJ137" s="15">
        <f>Dados!BB50</f>
        <v>0</v>
      </c>
      <c r="BK137" s="15">
        <f>Dados!BC50</f>
        <v>0</v>
      </c>
      <c r="BL137" s="15">
        <f>Dados!BD50</f>
        <v>0</v>
      </c>
      <c r="BM137" s="15"/>
      <c r="BN137" s="15">
        <f>Dados!BF50</f>
        <v>0</v>
      </c>
      <c r="BO137" s="15">
        <f>Dados!BG50</f>
        <v>0</v>
      </c>
      <c r="BP137" s="15">
        <f>Dados!BH50</f>
        <v>0</v>
      </c>
      <c r="BQ137" s="15">
        <f>Dados!BI50</f>
        <v>0</v>
      </c>
      <c r="BR137" s="15">
        <f>Dados!BJ50</f>
        <v>0</v>
      </c>
      <c r="BS137" s="15">
        <f>Dados!BK50</f>
        <v>0</v>
      </c>
      <c r="BT137" s="15">
        <f>Dados!BL50</f>
        <v>0</v>
      </c>
      <c r="BU137" s="15">
        <f>Dados!BM50</f>
        <v>0</v>
      </c>
      <c r="BV137" s="15">
        <f>Dados!BN50</f>
        <v>0</v>
      </c>
      <c r="BW137" s="15">
        <f>Dados!BO50</f>
        <v>0</v>
      </c>
      <c r="BX137" s="15">
        <f>Dados!BP50</f>
        <v>0</v>
      </c>
      <c r="BY137" s="15">
        <f>Dados!BQ50</f>
        <v>0</v>
      </c>
    </row>
    <row r="138" spans="9:77" x14ac:dyDescent="0.15">
      <c r="I138" t="str">
        <f>Dados!A51</f>
        <v>Incub Prev</v>
      </c>
      <c r="J138" t="str">
        <f>Dados!B51</f>
        <v>AAA 1 001</v>
      </c>
      <c r="K138" s="15">
        <f>Dados!C51</f>
        <v>0</v>
      </c>
      <c r="L138" s="15">
        <f>Dados!D51</f>
        <v>0</v>
      </c>
      <c r="M138" s="15">
        <f>Dados!E51</f>
        <v>0</v>
      </c>
      <c r="N138" s="15">
        <f>Dados!F51</f>
        <v>0</v>
      </c>
      <c r="O138" s="15">
        <f>Dados!G51</f>
        <v>0</v>
      </c>
      <c r="P138" s="15">
        <f>Dados!H51</f>
        <v>0</v>
      </c>
      <c r="Q138" s="15">
        <f>Dados!I51</f>
        <v>0</v>
      </c>
      <c r="R138" s="15">
        <f>Dados!J51</f>
        <v>0</v>
      </c>
      <c r="S138" s="15">
        <f>Dados!K51</f>
        <v>0</v>
      </c>
      <c r="T138" s="15">
        <f>Dados!L51</f>
        <v>0</v>
      </c>
      <c r="U138" s="15">
        <f>Dados!M51</f>
        <v>0</v>
      </c>
      <c r="V138" s="15">
        <f>Dados!N51</f>
        <v>0</v>
      </c>
      <c r="W138" s="15">
        <f>Dados!O51</f>
        <v>0</v>
      </c>
      <c r="X138" s="15">
        <f>Dados!P51</f>
        <v>0</v>
      </c>
      <c r="Y138" s="15">
        <f>Dados!Q51</f>
        <v>0</v>
      </c>
      <c r="Z138" s="15">
        <f>Dados!R51</f>
        <v>0</v>
      </c>
      <c r="AA138" s="15">
        <f>Dados!S51</f>
        <v>0</v>
      </c>
      <c r="AB138" s="15">
        <f>Dados!T51</f>
        <v>0</v>
      </c>
      <c r="AC138" s="15">
        <f>Dados!U51</f>
        <v>0</v>
      </c>
      <c r="AD138" s="15">
        <f>Dados!V51</f>
        <v>0</v>
      </c>
      <c r="AE138" s="15">
        <f>Dados!W51</f>
        <v>0</v>
      </c>
      <c r="AF138" s="15">
        <f>Dados!X51</f>
        <v>0</v>
      </c>
      <c r="AG138" s="15">
        <f>Dados!Y51</f>
        <v>0</v>
      </c>
      <c r="AH138" s="15">
        <f>Dados!Z51</f>
        <v>0</v>
      </c>
      <c r="AI138" s="15">
        <f>Dados!AA51</f>
        <v>0</v>
      </c>
      <c r="AJ138" s="15">
        <f>Dados!AB51</f>
        <v>0</v>
      </c>
      <c r="AK138" s="15">
        <f>Dados!AC51</f>
        <v>0</v>
      </c>
      <c r="AL138" s="15">
        <f>Dados!AD51</f>
        <v>0</v>
      </c>
      <c r="AM138" s="15">
        <f>Dados!AE51</f>
        <v>0</v>
      </c>
      <c r="AN138" s="15">
        <f>Dados!AF51</f>
        <v>0</v>
      </c>
      <c r="AO138" s="15">
        <f>Dados!AG51</f>
        <v>0</v>
      </c>
      <c r="AP138" s="15">
        <f>Dados!AH51</f>
        <v>0</v>
      </c>
      <c r="AQ138" s="15">
        <f>Dados!AI51</f>
        <v>0</v>
      </c>
      <c r="AR138" s="15">
        <f>Dados!AJ51</f>
        <v>0</v>
      </c>
      <c r="AS138" s="15">
        <f>Dados!AK51</f>
        <v>0</v>
      </c>
      <c r="AT138" s="15">
        <f>Dados!AL51</f>
        <v>0</v>
      </c>
      <c r="AU138" s="15">
        <f>Dados!AM51</f>
        <v>0</v>
      </c>
      <c r="AV138" s="15">
        <f>Dados!AN51</f>
        <v>0</v>
      </c>
      <c r="AW138" s="15">
        <f>Dados!AO51</f>
        <v>0</v>
      </c>
      <c r="AX138" s="15">
        <f>Dados!AP51</f>
        <v>0</v>
      </c>
      <c r="AY138" s="15">
        <f>Dados!AQ51</f>
        <v>0</v>
      </c>
      <c r="AZ138" s="15">
        <f>Dados!AR51</f>
        <v>0</v>
      </c>
      <c r="BA138" s="15">
        <f>Dados!AS51</f>
        <v>0</v>
      </c>
      <c r="BB138" s="15">
        <f>Dados!AT51</f>
        <v>0</v>
      </c>
      <c r="BC138" s="15">
        <f>Dados!AU51</f>
        <v>0</v>
      </c>
      <c r="BD138" s="15">
        <f>Dados!AV51</f>
        <v>0</v>
      </c>
      <c r="BE138" s="15">
        <f>Dados!AW51</f>
        <v>0</v>
      </c>
      <c r="BF138" s="15">
        <f>Dados!AX51</f>
        <v>0</v>
      </c>
      <c r="BG138" s="15">
        <f>Dados!AY51</f>
        <v>0</v>
      </c>
      <c r="BH138" s="15">
        <f>Dados!AZ51</f>
        <v>0</v>
      </c>
      <c r="BI138" s="15">
        <f>Dados!BA51</f>
        <v>0</v>
      </c>
      <c r="BJ138" s="15">
        <f>Dados!BB51</f>
        <v>0</v>
      </c>
      <c r="BK138" s="15">
        <f>Dados!BC51</f>
        <v>0</v>
      </c>
      <c r="BL138" s="15">
        <f>Dados!BD51</f>
        <v>0</v>
      </c>
      <c r="BM138" s="15"/>
      <c r="BN138" s="15">
        <f>Dados!BF51</f>
        <v>0</v>
      </c>
      <c r="BO138" s="15">
        <f>Dados!BG51</f>
        <v>0</v>
      </c>
      <c r="BP138" s="15">
        <f>Dados!BH51</f>
        <v>0</v>
      </c>
      <c r="BQ138" s="15">
        <f>Dados!BI51</f>
        <v>0</v>
      </c>
      <c r="BR138" s="15">
        <f>Dados!BJ51</f>
        <v>0</v>
      </c>
      <c r="BS138" s="15">
        <f>Dados!BK51</f>
        <v>0</v>
      </c>
      <c r="BT138" s="15">
        <f>Dados!BL51</f>
        <v>0</v>
      </c>
      <c r="BU138" s="15">
        <f>Dados!BM51</f>
        <v>0</v>
      </c>
      <c r="BV138" s="15">
        <f>Dados!BN51</f>
        <v>0</v>
      </c>
      <c r="BW138" s="15">
        <f>Dados!BO51</f>
        <v>0</v>
      </c>
      <c r="BX138" s="15">
        <f>Dados!BP51</f>
        <v>0</v>
      </c>
      <c r="BY138" s="15">
        <f>Dados!BQ51</f>
        <v>0</v>
      </c>
    </row>
    <row r="139" spans="9:77" x14ac:dyDescent="0.15">
      <c r="I139" t="str">
        <f>Dados!A52</f>
        <v>Incub Prev</v>
      </c>
      <c r="J139" t="str">
        <f>Dados!B52</f>
        <v>AAA 1 001</v>
      </c>
      <c r="K139" s="15">
        <f>Dados!C52</f>
        <v>0</v>
      </c>
      <c r="L139" s="15">
        <f>Dados!D52</f>
        <v>0</v>
      </c>
      <c r="M139" s="15">
        <f>Dados!E52</f>
        <v>0</v>
      </c>
      <c r="N139" s="15">
        <f>Dados!F52</f>
        <v>0</v>
      </c>
      <c r="O139" s="15">
        <f>Dados!G52</f>
        <v>0</v>
      </c>
      <c r="P139" s="15">
        <f>Dados!H52</f>
        <v>0</v>
      </c>
      <c r="Q139" s="15">
        <f>Dados!I52</f>
        <v>0</v>
      </c>
      <c r="R139" s="15">
        <f>Dados!J52</f>
        <v>0</v>
      </c>
      <c r="S139" s="15">
        <f>Dados!K52</f>
        <v>0</v>
      </c>
      <c r="T139" s="15">
        <f>Dados!L52</f>
        <v>0</v>
      </c>
      <c r="U139" s="15">
        <f>Dados!M52</f>
        <v>0</v>
      </c>
      <c r="V139" s="15">
        <f>Dados!N52</f>
        <v>0</v>
      </c>
      <c r="W139" s="15">
        <f>Dados!O52</f>
        <v>0</v>
      </c>
      <c r="X139" s="15">
        <f>Dados!P52</f>
        <v>0</v>
      </c>
      <c r="Y139" s="15">
        <f>Dados!Q52</f>
        <v>0</v>
      </c>
      <c r="Z139" s="15">
        <f>Dados!R52</f>
        <v>0</v>
      </c>
      <c r="AA139" s="15">
        <f>Dados!S52</f>
        <v>0</v>
      </c>
      <c r="AB139" s="15">
        <f>Dados!T52</f>
        <v>0</v>
      </c>
      <c r="AC139" s="15">
        <f>Dados!U52</f>
        <v>0</v>
      </c>
      <c r="AD139" s="15">
        <f>Dados!V52</f>
        <v>0</v>
      </c>
      <c r="AE139" s="15">
        <f>Dados!W52</f>
        <v>0</v>
      </c>
      <c r="AF139" s="15">
        <f>Dados!X52</f>
        <v>0</v>
      </c>
      <c r="AG139" s="15">
        <f>Dados!Y52</f>
        <v>0</v>
      </c>
      <c r="AH139" s="15">
        <f>Dados!Z52</f>
        <v>0</v>
      </c>
      <c r="AI139" s="15">
        <f>Dados!AA52</f>
        <v>0</v>
      </c>
      <c r="AJ139" s="15">
        <f>Dados!AB52</f>
        <v>0</v>
      </c>
      <c r="AK139" s="15">
        <f>Dados!AC52</f>
        <v>0</v>
      </c>
      <c r="AL139" s="15">
        <f>Dados!AD52</f>
        <v>0</v>
      </c>
      <c r="AM139" s="15">
        <f>Dados!AE52</f>
        <v>0</v>
      </c>
      <c r="AN139" s="15">
        <f>Dados!AF52</f>
        <v>0</v>
      </c>
      <c r="AO139" s="15">
        <f>Dados!AG52</f>
        <v>0</v>
      </c>
      <c r="AP139" s="15">
        <f>Dados!AH52</f>
        <v>0</v>
      </c>
      <c r="AQ139" s="15">
        <f>Dados!AI52</f>
        <v>0</v>
      </c>
      <c r="AR139" s="15">
        <f>Dados!AJ52</f>
        <v>0</v>
      </c>
      <c r="AS139" s="15">
        <f>Dados!AK52</f>
        <v>0</v>
      </c>
      <c r="AT139" s="15">
        <f>Dados!AL52</f>
        <v>0</v>
      </c>
      <c r="AU139" s="15">
        <f>Dados!AM52</f>
        <v>0</v>
      </c>
      <c r="AV139" s="15">
        <f>Dados!AN52</f>
        <v>0</v>
      </c>
      <c r="AW139" s="15">
        <f>Dados!AO52</f>
        <v>0</v>
      </c>
      <c r="AX139" s="15">
        <f>Dados!AP52</f>
        <v>0</v>
      </c>
      <c r="AY139" s="15">
        <f>Dados!AQ52</f>
        <v>0</v>
      </c>
      <c r="AZ139" s="15">
        <f>Dados!AR52</f>
        <v>0</v>
      </c>
      <c r="BA139" s="15">
        <f>Dados!AS52</f>
        <v>0</v>
      </c>
      <c r="BB139" s="15">
        <f>Dados!AT52</f>
        <v>0</v>
      </c>
      <c r="BC139" s="15">
        <f>Dados!AU52</f>
        <v>0</v>
      </c>
      <c r="BD139" s="15">
        <f>Dados!AV52</f>
        <v>0</v>
      </c>
      <c r="BE139" s="15">
        <f>Dados!AW52</f>
        <v>0</v>
      </c>
      <c r="BF139" s="15">
        <f>Dados!AX52</f>
        <v>0</v>
      </c>
      <c r="BG139" s="15">
        <f>Dados!AY52</f>
        <v>0</v>
      </c>
      <c r="BH139" s="15">
        <f>Dados!AZ52</f>
        <v>0</v>
      </c>
      <c r="BI139" s="15">
        <f>Dados!BA52</f>
        <v>0</v>
      </c>
      <c r="BJ139" s="15">
        <f>Dados!BB52</f>
        <v>0</v>
      </c>
      <c r="BK139" s="15">
        <f>Dados!BC52</f>
        <v>0</v>
      </c>
      <c r="BL139" s="15">
        <f>Dados!BD52</f>
        <v>0</v>
      </c>
      <c r="BM139" s="15"/>
      <c r="BN139" s="15">
        <f>Dados!BF52</f>
        <v>0</v>
      </c>
      <c r="BO139" s="15">
        <f>Dados!BG52</f>
        <v>0</v>
      </c>
      <c r="BP139" s="15">
        <f>Dados!BH52</f>
        <v>0</v>
      </c>
      <c r="BQ139" s="15">
        <f>Dados!BI52</f>
        <v>0</v>
      </c>
      <c r="BR139" s="15">
        <f>Dados!BJ52</f>
        <v>0</v>
      </c>
      <c r="BS139" s="15">
        <f>Dados!BK52</f>
        <v>0</v>
      </c>
      <c r="BT139" s="15">
        <f>Dados!BL52</f>
        <v>0</v>
      </c>
      <c r="BU139" s="15">
        <f>Dados!BM52</f>
        <v>0</v>
      </c>
      <c r="BV139" s="15">
        <f>Dados!BN52</f>
        <v>0</v>
      </c>
      <c r="BW139" s="15">
        <f>Dados!BO52</f>
        <v>0</v>
      </c>
      <c r="BX139" s="15">
        <f>Dados!BP52</f>
        <v>0</v>
      </c>
      <c r="BY139" s="15">
        <f>Dados!BQ52</f>
        <v>0</v>
      </c>
    </row>
    <row r="140" spans="9:77" x14ac:dyDescent="0.15">
      <c r="I140" t="str">
        <f>Dados!A53</f>
        <v>Incub Prev</v>
      </c>
      <c r="J140" t="str">
        <f>Dados!B53</f>
        <v>AAA 1 001</v>
      </c>
      <c r="K140" s="15">
        <f>Dados!C53</f>
        <v>0</v>
      </c>
      <c r="L140" s="15">
        <f>Dados!D53</f>
        <v>0</v>
      </c>
      <c r="M140" s="15">
        <f>Dados!E53</f>
        <v>0</v>
      </c>
      <c r="N140" s="15">
        <f>Dados!F53</f>
        <v>0</v>
      </c>
      <c r="O140" s="15">
        <f>Dados!G53</f>
        <v>0</v>
      </c>
      <c r="P140" s="15">
        <f>Dados!H53</f>
        <v>0</v>
      </c>
      <c r="Q140" s="15">
        <f>Dados!I53</f>
        <v>0</v>
      </c>
      <c r="R140" s="15">
        <f>Dados!J53</f>
        <v>0</v>
      </c>
      <c r="S140" s="15">
        <f>Dados!K53</f>
        <v>0</v>
      </c>
      <c r="T140" s="15">
        <f>Dados!L53</f>
        <v>0</v>
      </c>
      <c r="U140" s="15">
        <f>Dados!M53</f>
        <v>0</v>
      </c>
      <c r="V140" s="15">
        <f>Dados!N53</f>
        <v>0</v>
      </c>
      <c r="W140" s="15">
        <f>Dados!O53</f>
        <v>0</v>
      </c>
      <c r="X140" s="15">
        <f>Dados!P53</f>
        <v>0</v>
      </c>
      <c r="Y140" s="15">
        <f>Dados!Q53</f>
        <v>0</v>
      </c>
      <c r="Z140" s="15">
        <f>Dados!R53</f>
        <v>0</v>
      </c>
      <c r="AA140" s="15">
        <f>Dados!S53</f>
        <v>0</v>
      </c>
      <c r="AB140" s="15">
        <f>Dados!T53</f>
        <v>0</v>
      </c>
      <c r="AC140" s="15">
        <f>Dados!U53</f>
        <v>0</v>
      </c>
      <c r="AD140" s="15">
        <f>Dados!V53</f>
        <v>0</v>
      </c>
      <c r="AE140" s="15">
        <f>Dados!W53</f>
        <v>0</v>
      </c>
      <c r="AF140" s="15">
        <f>Dados!X53</f>
        <v>0</v>
      </c>
      <c r="AG140" s="15">
        <f>Dados!Y53</f>
        <v>0</v>
      </c>
      <c r="AH140" s="15">
        <f>Dados!Z53</f>
        <v>0</v>
      </c>
      <c r="AI140" s="15">
        <f>Dados!AA53</f>
        <v>0</v>
      </c>
      <c r="AJ140" s="15">
        <f>Dados!AB53</f>
        <v>0</v>
      </c>
      <c r="AK140" s="15">
        <f>Dados!AC53</f>
        <v>0</v>
      </c>
      <c r="AL140" s="15">
        <f>Dados!AD53</f>
        <v>0</v>
      </c>
      <c r="AM140" s="15">
        <f>Dados!AE53</f>
        <v>0</v>
      </c>
      <c r="AN140" s="15">
        <f>Dados!AF53</f>
        <v>0</v>
      </c>
      <c r="AO140" s="15">
        <f>Dados!AG53</f>
        <v>0</v>
      </c>
      <c r="AP140" s="15">
        <f>Dados!AH53</f>
        <v>0</v>
      </c>
      <c r="AQ140" s="15">
        <f>Dados!AI53</f>
        <v>0</v>
      </c>
      <c r="AR140" s="15">
        <f>Dados!AJ53</f>
        <v>0</v>
      </c>
      <c r="AS140" s="15">
        <f>Dados!AK53</f>
        <v>0</v>
      </c>
      <c r="AT140" s="15">
        <f>Dados!AL53</f>
        <v>0</v>
      </c>
      <c r="AU140" s="15">
        <f>Dados!AM53</f>
        <v>0</v>
      </c>
      <c r="AV140" s="15">
        <f>Dados!AN53</f>
        <v>0</v>
      </c>
      <c r="AW140" s="15">
        <f>Dados!AO53</f>
        <v>0</v>
      </c>
      <c r="AX140" s="15">
        <f>Dados!AP53</f>
        <v>0</v>
      </c>
      <c r="AY140" s="15">
        <f>Dados!AQ53</f>
        <v>0</v>
      </c>
      <c r="AZ140" s="15">
        <f>Dados!AR53</f>
        <v>0</v>
      </c>
      <c r="BA140" s="15">
        <f>Dados!AS53</f>
        <v>0</v>
      </c>
      <c r="BB140" s="15">
        <f>Dados!AT53</f>
        <v>0</v>
      </c>
      <c r="BC140" s="15">
        <f>Dados!AU53</f>
        <v>0</v>
      </c>
      <c r="BD140" s="15">
        <f>Dados!AV53</f>
        <v>0</v>
      </c>
      <c r="BE140" s="15">
        <f>Dados!AW53</f>
        <v>0</v>
      </c>
      <c r="BF140" s="15">
        <f>Dados!AX53</f>
        <v>0</v>
      </c>
      <c r="BG140" s="15">
        <f>Dados!AY53</f>
        <v>0</v>
      </c>
      <c r="BH140" s="15">
        <f>Dados!AZ53</f>
        <v>0</v>
      </c>
      <c r="BI140" s="15">
        <f>Dados!BA53</f>
        <v>0</v>
      </c>
      <c r="BJ140" s="15">
        <f>Dados!BB53</f>
        <v>0</v>
      </c>
      <c r="BK140" s="15">
        <f>Dados!BC53</f>
        <v>0</v>
      </c>
      <c r="BL140" s="15">
        <f>Dados!BD53</f>
        <v>0</v>
      </c>
      <c r="BM140" s="15"/>
      <c r="BN140" s="15">
        <f>Dados!BF53</f>
        <v>0</v>
      </c>
      <c r="BO140" s="15">
        <f>Dados!BG53</f>
        <v>0</v>
      </c>
      <c r="BP140" s="15">
        <f>Dados!BH53</f>
        <v>0</v>
      </c>
      <c r="BQ140" s="15">
        <f>Dados!BI53</f>
        <v>0</v>
      </c>
      <c r="BR140" s="15">
        <f>Dados!BJ53</f>
        <v>0</v>
      </c>
      <c r="BS140" s="15">
        <f>Dados!BK53</f>
        <v>0</v>
      </c>
      <c r="BT140" s="15">
        <f>Dados!BL53</f>
        <v>0</v>
      </c>
      <c r="BU140" s="15">
        <f>Dados!BM53</f>
        <v>0</v>
      </c>
      <c r="BV140" s="15">
        <f>Dados!BN53</f>
        <v>0</v>
      </c>
      <c r="BW140" s="15">
        <f>Dados!BO53</f>
        <v>0</v>
      </c>
      <c r="BX140" s="15">
        <f>Dados!BP53</f>
        <v>0</v>
      </c>
      <c r="BY140" s="15">
        <f>Dados!BQ53</f>
        <v>0</v>
      </c>
    </row>
    <row r="141" spans="9:77" x14ac:dyDescent="0.15">
      <c r="I141" t="str">
        <f>Dados!A54</f>
        <v>Incub Prev</v>
      </c>
      <c r="J141" t="str">
        <f>Dados!B54</f>
        <v>AAA 1 001</v>
      </c>
      <c r="K141" s="15">
        <f>Dados!C54</f>
        <v>0</v>
      </c>
      <c r="L141" s="15">
        <f>Dados!D54</f>
        <v>0</v>
      </c>
      <c r="M141" s="15">
        <f>Dados!E54</f>
        <v>0</v>
      </c>
      <c r="N141" s="15">
        <f>Dados!F54</f>
        <v>0</v>
      </c>
      <c r="O141" s="15">
        <f>Dados!G54</f>
        <v>0</v>
      </c>
      <c r="P141" s="15">
        <f>Dados!H54</f>
        <v>0</v>
      </c>
      <c r="Q141" s="15">
        <f>Dados!I54</f>
        <v>0</v>
      </c>
      <c r="R141" s="15">
        <f>Dados!J54</f>
        <v>0</v>
      </c>
      <c r="S141" s="15">
        <f>Dados!K54</f>
        <v>0</v>
      </c>
      <c r="T141" s="15">
        <f>Dados!L54</f>
        <v>0</v>
      </c>
      <c r="U141" s="15">
        <f>Dados!M54</f>
        <v>0</v>
      </c>
      <c r="V141" s="15">
        <f>Dados!N54</f>
        <v>0</v>
      </c>
      <c r="W141" s="15">
        <f>Dados!O54</f>
        <v>0</v>
      </c>
      <c r="X141" s="15">
        <f>Dados!P54</f>
        <v>0</v>
      </c>
      <c r="Y141" s="15">
        <f>Dados!Q54</f>
        <v>0</v>
      </c>
      <c r="Z141" s="15">
        <f>Dados!R54</f>
        <v>0</v>
      </c>
      <c r="AA141" s="15">
        <f>Dados!S54</f>
        <v>0</v>
      </c>
      <c r="AB141" s="15">
        <f>Dados!T54</f>
        <v>0</v>
      </c>
      <c r="AC141" s="15">
        <f>Dados!U54</f>
        <v>0</v>
      </c>
      <c r="AD141" s="15">
        <f>Dados!V54</f>
        <v>0</v>
      </c>
      <c r="AE141" s="15">
        <f>Dados!W54</f>
        <v>0</v>
      </c>
      <c r="AF141" s="15">
        <f>Dados!X54</f>
        <v>0</v>
      </c>
      <c r="AG141" s="15">
        <f>Dados!Y54</f>
        <v>0</v>
      </c>
      <c r="AH141" s="15">
        <f>Dados!Z54</f>
        <v>0</v>
      </c>
      <c r="AI141" s="15">
        <f>Dados!AA54</f>
        <v>0</v>
      </c>
      <c r="AJ141" s="15">
        <f>Dados!AB54</f>
        <v>0</v>
      </c>
      <c r="AK141" s="15">
        <f>Dados!AC54</f>
        <v>0</v>
      </c>
      <c r="AL141" s="15">
        <f>Dados!AD54</f>
        <v>0</v>
      </c>
      <c r="AM141" s="15">
        <f>Dados!AE54</f>
        <v>0</v>
      </c>
      <c r="AN141" s="15">
        <f>Dados!AF54</f>
        <v>0</v>
      </c>
      <c r="AO141" s="15">
        <f>Dados!AG54</f>
        <v>0</v>
      </c>
      <c r="AP141" s="15">
        <f>Dados!AH54</f>
        <v>0</v>
      </c>
      <c r="AQ141" s="15">
        <f>Dados!AI54</f>
        <v>0</v>
      </c>
      <c r="AR141" s="15">
        <f>Dados!AJ54</f>
        <v>0</v>
      </c>
      <c r="AS141" s="15">
        <f>Dados!AK54</f>
        <v>0</v>
      </c>
      <c r="AT141" s="15">
        <f>Dados!AL54</f>
        <v>0</v>
      </c>
      <c r="AU141" s="15">
        <f>Dados!AM54</f>
        <v>0</v>
      </c>
      <c r="AV141" s="15">
        <f>Dados!AN54</f>
        <v>0</v>
      </c>
      <c r="AW141" s="15">
        <f>Dados!AO54</f>
        <v>0</v>
      </c>
      <c r="AX141" s="15">
        <f>Dados!AP54</f>
        <v>0</v>
      </c>
      <c r="AY141" s="15">
        <f>Dados!AQ54</f>
        <v>0</v>
      </c>
      <c r="AZ141" s="15">
        <f>Dados!AR54</f>
        <v>0</v>
      </c>
      <c r="BA141" s="15">
        <f>Dados!AS54</f>
        <v>0</v>
      </c>
      <c r="BB141" s="15">
        <f>Dados!AT54</f>
        <v>0</v>
      </c>
      <c r="BC141" s="15">
        <f>Dados!AU54</f>
        <v>0</v>
      </c>
      <c r="BD141" s="15">
        <f>Dados!AV54</f>
        <v>0</v>
      </c>
      <c r="BE141" s="15">
        <f>Dados!AW54</f>
        <v>0</v>
      </c>
      <c r="BF141" s="15">
        <f>Dados!AX54</f>
        <v>0</v>
      </c>
      <c r="BG141" s="15">
        <f>Dados!AY54</f>
        <v>0</v>
      </c>
      <c r="BH141" s="15">
        <f>Dados!AZ54</f>
        <v>0</v>
      </c>
      <c r="BI141" s="15">
        <f>Dados!BA54</f>
        <v>0</v>
      </c>
      <c r="BJ141" s="15">
        <f>Dados!BB54</f>
        <v>0</v>
      </c>
      <c r="BK141" s="15">
        <f>Dados!BC54</f>
        <v>0</v>
      </c>
      <c r="BL141" s="15">
        <f>Dados!BD54</f>
        <v>0</v>
      </c>
      <c r="BM141" s="15"/>
      <c r="BN141" s="15">
        <f>Dados!BF54</f>
        <v>0</v>
      </c>
      <c r="BO141" s="15">
        <f>Dados!BG54</f>
        <v>0</v>
      </c>
      <c r="BP141" s="15">
        <f>Dados!BH54</f>
        <v>0</v>
      </c>
      <c r="BQ141" s="15">
        <f>Dados!BI54</f>
        <v>0</v>
      </c>
      <c r="BR141" s="15">
        <f>Dados!BJ54</f>
        <v>0</v>
      </c>
      <c r="BS141" s="15">
        <f>Dados!BK54</f>
        <v>0</v>
      </c>
      <c r="BT141" s="15">
        <f>Dados!BL54</f>
        <v>0</v>
      </c>
      <c r="BU141" s="15">
        <f>Dados!BM54</f>
        <v>0</v>
      </c>
      <c r="BV141" s="15">
        <f>Dados!BN54</f>
        <v>0</v>
      </c>
      <c r="BW141" s="15">
        <f>Dados!BO54</f>
        <v>0</v>
      </c>
      <c r="BX141" s="15">
        <f>Dados!BP54</f>
        <v>0</v>
      </c>
      <c r="BY141" s="15">
        <f>Dados!BQ54</f>
        <v>0</v>
      </c>
    </row>
    <row r="142" spans="9:77" x14ac:dyDescent="0.15">
      <c r="I142" t="str">
        <f>Dados!A55</f>
        <v>Incub Prev</v>
      </c>
      <c r="J142" t="str">
        <f>Dados!B55</f>
        <v>AAA 1 001</v>
      </c>
      <c r="K142" s="15">
        <f>Dados!C55</f>
        <v>0</v>
      </c>
      <c r="L142" s="15">
        <f>Dados!D55</f>
        <v>0</v>
      </c>
      <c r="M142" s="15">
        <f>Dados!E55</f>
        <v>0</v>
      </c>
      <c r="N142" s="15">
        <f>Dados!F55</f>
        <v>0</v>
      </c>
      <c r="O142" s="15">
        <f>Dados!G55</f>
        <v>0</v>
      </c>
      <c r="P142" s="15">
        <f>Dados!H55</f>
        <v>0</v>
      </c>
      <c r="Q142" s="15">
        <f>Dados!I55</f>
        <v>0</v>
      </c>
      <c r="R142" s="15">
        <f>Dados!J55</f>
        <v>0</v>
      </c>
      <c r="S142" s="15">
        <f>Dados!K55</f>
        <v>0</v>
      </c>
      <c r="T142" s="15">
        <f>Dados!L55</f>
        <v>0</v>
      </c>
      <c r="U142" s="15">
        <f>Dados!M55</f>
        <v>0</v>
      </c>
      <c r="V142" s="15">
        <f>Dados!N55</f>
        <v>0</v>
      </c>
      <c r="W142" s="15">
        <f>Dados!O55</f>
        <v>0</v>
      </c>
      <c r="X142" s="15">
        <f>Dados!P55</f>
        <v>0</v>
      </c>
      <c r="Y142" s="15">
        <f>Dados!Q55</f>
        <v>0</v>
      </c>
      <c r="Z142" s="15">
        <f>Dados!R55</f>
        <v>0</v>
      </c>
      <c r="AA142" s="15">
        <f>Dados!S55</f>
        <v>0</v>
      </c>
      <c r="AB142" s="15">
        <f>Dados!T55</f>
        <v>0</v>
      </c>
      <c r="AC142" s="15">
        <f>Dados!U55</f>
        <v>0</v>
      </c>
      <c r="AD142" s="15">
        <f>Dados!V55</f>
        <v>0</v>
      </c>
      <c r="AE142" s="15">
        <f>Dados!W55</f>
        <v>0</v>
      </c>
      <c r="AF142" s="15">
        <f>Dados!X55</f>
        <v>0</v>
      </c>
      <c r="AG142" s="15">
        <f>Dados!Y55</f>
        <v>0</v>
      </c>
      <c r="AH142" s="15">
        <f>Dados!Z55</f>
        <v>0</v>
      </c>
      <c r="AI142" s="15">
        <f>Dados!AA55</f>
        <v>0</v>
      </c>
      <c r="AJ142" s="15">
        <f>Dados!AB55</f>
        <v>0</v>
      </c>
      <c r="AK142" s="15">
        <f>Dados!AC55</f>
        <v>0</v>
      </c>
      <c r="AL142" s="15">
        <f>Dados!AD55</f>
        <v>0</v>
      </c>
      <c r="AM142" s="15">
        <f>Dados!AE55</f>
        <v>0</v>
      </c>
      <c r="AN142" s="15">
        <f>Dados!AF55</f>
        <v>0</v>
      </c>
      <c r="AO142" s="15">
        <f>Dados!AG55</f>
        <v>0</v>
      </c>
      <c r="AP142" s="15">
        <f>Dados!AH55</f>
        <v>0</v>
      </c>
      <c r="AQ142" s="15">
        <f>Dados!AI55</f>
        <v>0</v>
      </c>
      <c r="AR142" s="15">
        <f>Dados!AJ55</f>
        <v>0</v>
      </c>
      <c r="AS142" s="15">
        <f>Dados!AK55</f>
        <v>0</v>
      </c>
      <c r="AT142" s="15">
        <f>Dados!AL55</f>
        <v>0</v>
      </c>
      <c r="AU142" s="15">
        <f>Dados!AM55</f>
        <v>0</v>
      </c>
      <c r="AV142" s="15">
        <f>Dados!AN55</f>
        <v>0</v>
      </c>
      <c r="AW142" s="15">
        <f>Dados!AO55</f>
        <v>0</v>
      </c>
      <c r="AX142" s="15">
        <f>Dados!AP55</f>
        <v>0</v>
      </c>
      <c r="AY142" s="15">
        <f>Dados!AQ55</f>
        <v>0</v>
      </c>
      <c r="AZ142" s="15">
        <f>Dados!AR55</f>
        <v>0</v>
      </c>
      <c r="BA142" s="15">
        <f>Dados!AS55</f>
        <v>0</v>
      </c>
      <c r="BB142" s="15">
        <f>Dados!AT55</f>
        <v>0</v>
      </c>
      <c r="BC142" s="15">
        <f>Dados!AU55</f>
        <v>0</v>
      </c>
      <c r="BD142" s="15">
        <f>Dados!AV55</f>
        <v>0</v>
      </c>
      <c r="BE142" s="15">
        <f>Dados!AW55</f>
        <v>0</v>
      </c>
      <c r="BF142" s="15">
        <f>Dados!AX55</f>
        <v>0</v>
      </c>
      <c r="BG142" s="15">
        <f>Dados!AY55</f>
        <v>0</v>
      </c>
      <c r="BH142" s="15">
        <f>Dados!AZ55</f>
        <v>0</v>
      </c>
      <c r="BI142" s="15">
        <f>Dados!BA55</f>
        <v>0</v>
      </c>
      <c r="BJ142" s="15">
        <f>Dados!BB55</f>
        <v>0</v>
      </c>
      <c r="BK142" s="15">
        <f>Dados!BC55</f>
        <v>0</v>
      </c>
      <c r="BL142" s="15">
        <f>Dados!BD55</f>
        <v>0</v>
      </c>
      <c r="BM142" s="15"/>
      <c r="BN142" s="15">
        <f>Dados!BF55</f>
        <v>0</v>
      </c>
      <c r="BO142" s="15">
        <f>Dados!BG55</f>
        <v>0</v>
      </c>
      <c r="BP142" s="15">
        <f>Dados!BH55</f>
        <v>0</v>
      </c>
      <c r="BQ142" s="15">
        <f>Dados!BI55</f>
        <v>0</v>
      </c>
      <c r="BR142" s="15">
        <f>Dados!BJ55</f>
        <v>0</v>
      </c>
      <c r="BS142" s="15">
        <f>Dados!BK55</f>
        <v>0</v>
      </c>
      <c r="BT142" s="15">
        <f>Dados!BL55</f>
        <v>0</v>
      </c>
      <c r="BU142" s="15">
        <f>Dados!BM55</f>
        <v>0</v>
      </c>
      <c r="BV142" s="15">
        <f>Dados!BN55</f>
        <v>0</v>
      </c>
      <c r="BW142" s="15">
        <f>Dados!BO55</f>
        <v>0</v>
      </c>
      <c r="BX142" s="15">
        <f>Dados!BP55</f>
        <v>0</v>
      </c>
      <c r="BY142" s="15">
        <f>Dados!BQ55</f>
        <v>0</v>
      </c>
    </row>
    <row r="143" spans="9:77" x14ac:dyDescent="0.15">
      <c r="I143" t="str">
        <f>Dados!A56</f>
        <v>Incub Prev</v>
      </c>
      <c r="J143" t="str">
        <f>Dados!B56</f>
        <v>AAA 1 001</v>
      </c>
      <c r="K143" s="15">
        <f>Dados!C56</f>
        <v>0</v>
      </c>
      <c r="L143" s="15">
        <f>Dados!D56</f>
        <v>0</v>
      </c>
      <c r="M143" s="15">
        <f>Dados!E56</f>
        <v>0</v>
      </c>
      <c r="N143" s="15">
        <f>Dados!F56</f>
        <v>0</v>
      </c>
      <c r="O143" s="15">
        <f>Dados!G56</f>
        <v>0</v>
      </c>
      <c r="P143" s="15">
        <f>Dados!H56</f>
        <v>0</v>
      </c>
      <c r="Q143" s="15">
        <f>Dados!I56</f>
        <v>0</v>
      </c>
      <c r="R143" s="15">
        <f>Dados!J56</f>
        <v>0</v>
      </c>
      <c r="S143" s="15">
        <f>Dados!K56</f>
        <v>0</v>
      </c>
      <c r="T143" s="15">
        <f>Dados!L56</f>
        <v>0</v>
      </c>
      <c r="U143" s="15">
        <f>Dados!M56</f>
        <v>0</v>
      </c>
      <c r="V143" s="15">
        <f>Dados!N56</f>
        <v>0</v>
      </c>
      <c r="W143" s="15">
        <f>Dados!O56</f>
        <v>0</v>
      </c>
      <c r="X143" s="15">
        <f>Dados!P56</f>
        <v>0</v>
      </c>
      <c r="Y143" s="15">
        <f>Dados!Q56</f>
        <v>0</v>
      </c>
      <c r="Z143" s="15">
        <f>Dados!R56</f>
        <v>0</v>
      </c>
      <c r="AA143" s="15">
        <f>Dados!S56</f>
        <v>0</v>
      </c>
      <c r="AB143" s="15">
        <f>Dados!T56</f>
        <v>0</v>
      </c>
      <c r="AC143" s="15">
        <f>Dados!U56</f>
        <v>0</v>
      </c>
      <c r="AD143" s="15">
        <f>Dados!V56</f>
        <v>0</v>
      </c>
      <c r="AE143" s="15">
        <f>Dados!W56</f>
        <v>0</v>
      </c>
      <c r="AF143" s="15">
        <f>Dados!X56</f>
        <v>0</v>
      </c>
      <c r="AG143" s="15">
        <f>Dados!Y56</f>
        <v>0</v>
      </c>
      <c r="AH143" s="15">
        <f>Dados!Z56</f>
        <v>0</v>
      </c>
      <c r="AI143" s="15">
        <f>Dados!AA56</f>
        <v>0</v>
      </c>
      <c r="AJ143" s="15">
        <f>Dados!AB56</f>
        <v>0</v>
      </c>
      <c r="AK143" s="15">
        <f>Dados!AC56</f>
        <v>0</v>
      </c>
      <c r="AL143" s="15">
        <f>Dados!AD56</f>
        <v>0</v>
      </c>
      <c r="AM143" s="15">
        <f>Dados!AE56</f>
        <v>0</v>
      </c>
      <c r="AN143" s="15">
        <f>Dados!AF56</f>
        <v>0</v>
      </c>
      <c r="AO143" s="15">
        <f>Dados!AG56</f>
        <v>0</v>
      </c>
      <c r="AP143" s="15">
        <f>Dados!AH56</f>
        <v>0</v>
      </c>
      <c r="AQ143" s="15">
        <f>Dados!AI56</f>
        <v>0</v>
      </c>
      <c r="AR143" s="15">
        <f>Dados!AJ56</f>
        <v>0</v>
      </c>
      <c r="AS143" s="15">
        <f>Dados!AK56</f>
        <v>0</v>
      </c>
      <c r="AT143" s="15">
        <f>Dados!AL56</f>
        <v>0</v>
      </c>
      <c r="AU143" s="15">
        <f>Dados!AM56</f>
        <v>0</v>
      </c>
      <c r="AV143" s="15">
        <f>Dados!AN56</f>
        <v>0</v>
      </c>
      <c r="AW143" s="15">
        <f>Dados!AO56</f>
        <v>0</v>
      </c>
      <c r="AX143" s="15">
        <f>Dados!AP56</f>
        <v>0</v>
      </c>
      <c r="AY143" s="15">
        <f>Dados!AQ56</f>
        <v>0</v>
      </c>
      <c r="AZ143" s="15">
        <f>Dados!AR56</f>
        <v>0</v>
      </c>
      <c r="BA143" s="15">
        <f>Dados!AS56</f>
        <v>0</v>
      </c>
      <c r="BB143" s="15">
        <f>Dados!AT56</f>
        <v>0</v>
      </c>
      <c r="BC143" s="15">
        <f>Dados!AU56</f>
        <v>0</v>
      </c>
      <c r="BD143" s="15">
        <f>Dados!AV56</f>
        <v>0</v>
      </c>
      <c r="BE143" s="15">
        <f>Dados!AW56</f>
        <v>0</v>
      </c>
      <c r="BF143" s="15">
        <f>Dados!AX56</f>
        <v>0</v>
      </c>
      <c r="BG143" s="15">
        <f>Dados!AY56</f>
        <v>0</v>
      </c>
      <c r="BH143" s="15">
        <f>Dados!AZ56</f>
        <v>0</v>
      </c>
      <c r="BI143" s="15">
        <f>Dados!BA56</f>
        <v>0</v>
      </c>
      <c r="BJ143" s="15">
        <f>Dados!BB56</f>
        <v>0</v>
      </c>
      <c r="BK143" s="15">
        <f>Dados!BC56</f>
        <v>0</v>
      </c>
      <c r="BL143" s="15">
        <f>Dados!BD56</f>
        <v>0</v>
      </c>
      <c r="BM143" s="15"/>
      <c r="BN143" s="15">
        <f>Dados!BF56</f>
        <v>0</v>
      </c>
      <c r="BO143" s="15">
        <f>Dados!BG56</f>
        <v>0</v>
      </c>
      <c r="BP143" s="15">
        <f>Dados!BH56</f>
        <v>0</v>
      </c>
      <c r="BQ143" s="15">
        <f>Dados!BI56</f>
        <v>0</v>
      </c>
      <c r="BR143" s="15">
        <f>Dados!BJ56</f>
        <v>0</v>
      </c>
      <c r="BS143" s="15">
        <f>Dados!BK56</f>
        <v>0</v>
      </c>
      <c r="BT143" s="15">
        <f>Dados!BL56</f>
        <v>0</v>
      </c>
      <c r="BU143" s="15">
        <f>Dados!BM56</f>
        <v>0</v>
      </c>
      <c r="BV143" s="15">
        <f>Dados!BN56</f>
        <v>0</v>
      </c>
      <c r="BW143" s="15">
        <f>Dados!BO56</f>
        <v>0</v>
      </c>
      <c r="BX143" s="15">
        <f>Dados!BP56</f>
        <v>0</v>
      </c>
      <c r="BY143" s="15">
        <f>Dados!BQ56</f>
        <v>0</v>
      </c>
    </row>
    <row r="144" spans="9:77" x14ac:dyDescent="0.15">
      <c r="I144" t="str">
        <f>Dados!A57</f>
        <v>Incub Prev</v>
      </c>
      <c r="J144" t="str">
        <f>Dados!B57</f>
        <v>AAA 1 001</v>
      </c>
      <c r="K144" s="15">
        <f>Dados!C57</f>
        <v>0</v>
      </c>
      <c r="L144" s="15">
        <f>Dados!D57</f>
        <v>0</v>
      </c>
      <c r="M144" s="15">
        <f>Dados!E57</f>
        <v>0</v>
      </c>
      <c r="N144" s="15">
        <f>Dados!F57</f>
        <v>0</v>
      </c>
      <c r="O144" s="15">
        <f>Dados!G57</f>
        <v>0</v>
      </c>
      <c r="P144" s="15">
        <f>Dados!H57</f>
        <v>0</v>
      </c>
      <c r="Q144" s="15">
        <f>Dados!I57</f>
        <v>0</v>
      </c>
      <c r="R144" s="15">
        <f>Dados!J57</f>
        <v>0</v>
      </c>
      <c r="S144" s="15">
        <f>Dados!K57</f>
        <v>0</v>
      </c>
      <c r="T144" s="15">
        <f>Dados!L57</f>
        <v>0</v>
      </c>
      <c r="U144" s="15">
        <f>Dados!M57</f>
        <v>0</v>
      </c>
      <c r="V144" s="15">
        <f>Dados!N57</f>
        <v>0</v>
      </c>
      <c r="W144" s="15">
        <f>Dados!O57</f>
        <v>0</v>
      </c>
      <c r="X144" s="15">
        <f>Dados!P57</f>
        <v>0</v>
      </c>
      <c r="Y144" s="15">
        <f>Dados!Q57</f>
        <v>0</v>
      </c>
      <c r="Z144" s="15">
        <f>Dados!R57</f>
        <v>0</v>
      </c>
      <c r="AA144" s="15">
        <f>Dados!S57</f>
        <v>0</v>
      </c>
      <c r="AB144" s="15">
        <f>Dados!T57</f>
        <v>0</v>
      </c>
      <c r="AC144" s="15">
        <f>Dados!U57</f>
        <v>0</v>
      </c>
      <c r="AD144" s="15">
        <f>Dados!V57</f>
        <v>0</v>
      </c>
      <c r="AE144" s="15">
        <f>Dados!W57</f>
        <v>0</v>
      </c>
      <c r="AF144" s="15">
        <f>Dados!X57</f>
        <v>0</v>
      </c>
      <c r="AG144" s="15">
        <f>Dados!Y57</f>
        <v>0</v>
      </c>
      <c r="AH144" s="15">
        <f>Dados!Z57</f>
        <v>0</v>
      </c>
      <c r="AI144" s="15">
        <f>Dados!AA57</f>
        <v>0</v>
      </c>
      <c r="AJ144" s="15">
        <f>Dados!AB57</f>
        <v>0</v>
      </c>
      <c r="AK144" s="15">
        <f>Dados!AC57</f>
        <v>0</v>
      </c>
      <c r="AL144" s="15">
        <f>Dados!AD57</f>
        <v>0</v>
      </c>
      <c r="AM144" s="15">
        <f>Dados!AE57</f>
        <v>0</v>
      </c>
      <c r="AN144" s="15">
        <f>Dados!AF57</f>
        <v>0</v>
      </c>
      <c r="AO144" s="15">
        <f>Dados!AG57</f>
        <v>0</v>
      </c>
      <c r="AP144" s="15">
        <f>Dados!AH57</f>
        <v>0</v>
      </c>
      <c r="AQ144" s="15">
        <f>Dados!AI57</f>
        <v>0</v>
      </c>
      <c r="AR144" s="15">
        <f>Dados!AJ57</f>
        <v>0</v>
      </c>
      <c r="AS144" s="15">
        <f>Dados!AK57</f>
        <v>0</v>
      </c>
      <c r="AT144" s="15">
        <f>Dados!AL57</f>
        <v>0</v>
      </c>
      <c r="AU144" s="15">
        <f>Dados!AM57</f>
        <v>0</v>
      </c>
      <c r="AV144" s="15">
        <f>Dados!AN57</f>
        <v>0</v>
      </c>
      <c r="AW144" s="15">
        <f>Dados!AO57</f>
        <v>0</v>
      </c>
      <c r="AX144" s="15">
        <f>Dados!AP57</f>
        <v>0</v>
      </c>
      <c r="AY144" s="15">
        <f>Dados!AQ57</f>
        <v>0</v>
      </c>
      <c r="AZ144" s="15">
        <f>Dados!AR57</f>
        <v>0</v>
      </c>
      <c r="BA144" s="15">
        <f>Dados!AS57</f>
        <v>0</v>
      </c>
      <c r="BB144" s="15">
        <f>Dados!AT57</f>
        <v>0</v>
      </c>
      <c r="BC144" s="15">
        <f>Dados!AU57</f>
        <v>0</v>
      </c>
      <c r="BD144" s="15">
        <f>Dados!AV57</f>
        <v>0</v>
      </c>
      <c r="BE144" s="15">
        <f>Dados!AW57</f>
        <v>0</v>
      </c>
      <c r="BF144" s="15">
        <f>Dados!AX57</f>
        <v>0</v>
      </c>
      <c r="BG144" s="15">
        <f>Dados!AY57</f>
        <v>0</v>
      </c>
      <c r="BH144" s="15">
        <f>Dados!AZ57</f>
        <v>0</v>
      </c>
      <c r="BI144" s="15">
        <f>Dados!BA57</f>
        <v>0</v>
      </c>
      <c r="BJ144" s="15">
        <f>Dados!BB57</f>
        <v>0</v>
      </c>
      <c r="BK144" s="15">
        <f>Dados!BC57</f>
        <v>0</v>
      </c>
      <c r="BL144" s="15">
        <f>Dados!BD57</f>
        <v>0</v>
      </c>
      <c r="BM144" s="15"/>
      <c r="BN144" s="15">
        <f>Dados!BF57</f>
        <v>0</v>
      </c>
      <c r="BO144" s="15">
        <f>Dados!BG57</f>
        <v>0</v>
      </c>
      <c r="BP144" s="15">
        <f>Dados!BH57</f>
        <v>0</v>
      </c>
      <c r="BQ144" s="15">
        <f>Dados!BI57</f>
        <v>0</v>
      </c>
      <c r="BR144" s="15">
        <f>Dados!BJ57</f>
        <v>0</v>
      </c>
      <c r="BS144" s="15">
        <f>Dados!BK57</f>
        <v>0</v>
      </c>
      <c r="BT144" s="15">
        <f>Dados!BL57</f>
        <v>0</v>
      </c>
      <c r="BU144" s="15">
        <f>Dados!BM57</f>
        <v>0</v>
      </c>
      <c r="BV144" s="15">
        <f>Dados!BN57</f>
        <v>0</v>
      </c>
      <c r="BW144" s="15">
        <f>Dados!BO57</f>
        <v>0</v>
      </c>
      <c r="BX144" s="15">
        <f>Dados!BP57</f>
        <v>0</v>
      </c>
      <c r="BY144" s="15">
        <f>Dados!BQ57</f>
        <v>0</v>
      </c>
    </row>
    <row r="145" spans="9:77" x14ac:dyDescent="0.15">
      <c r="I145" t="str">
        <f>Dados!A58</f>
        <v>Incub Prev</v>
      </c>
      <c r="J145" t="str">
        <f>Dados!B58</f>
        <v>AAA 1 001</v>
      </c>
      <c r="K145" s="15">
        <f>Dados!C58</f>
        <v>0</v>
      </c>
      <c r="L145" s="15">
        <f>Dados!D58</f>
        <v>0</v>
      </c>
      <c r="M145" s="15">
        <f>Dados!E58</f>
        <v>0</v>
      </c>
      <c r="N145" s="15">
        <f>Dados!F58</f>
        <v>0</v>
      </c>
      <c r="O145" s="15">
        <f>Dados!G58</f>
        <v>0</v>
      </c>
      <c r="P145" s="15">
        <f>Dados!H58</f>
        <v>0</v>
      </c>
      <c r="Q145" s="15">
        <f>Dados!I58</f>
        <v>0</v>
      </c>
      <c r="R145" s="15">
        <f>Dados!J58</f>
        <v>0</v>
      </c>
      <c r="S145" s="15">
        <f>Dados!K58</f>
        <v>0</v>
      </c>
      <c r="T145" s="15">
        <f>Dados!L58</f>
        <v>0</v>
      </c>
      <c r="U145" s="15">
        <f>Dados!M58</f>
        <v>0</v>
      </c>
      <c r="V145" s="15">
        <f>Dados!N58</f>
        <v>0</v>
      </c>
      <c r="W145" s="15">
        <f>Dados!O58</f>
        <v>0</v>
      </c>
      <c r="X145" s="15">
        <f>Dados!P58</f>
        <v>0</v>
      </c>
      <c r="Y145" s="15">
        <f>Dados!Q58</f>
        <v>0</v>
      </c>
      <c r="Z145" s="15">
        <f>Dados!R58</f>
        <v>0</v>
      </c>
      <c r="AA145" s="15">
        <f>Dados!S58</f>
        <v>0</v>
      </c>
      <c r="AB145" s="15">
        <f>Dados!T58</f>
        <v>0</v>
      </c>
      <c r="AC145" s="15">
        <f>Dados!U58</f>
        <v>0</v>
      </c>
      <c r="AD145" s="15">
        <f>Dados!V58</f>
        <v>0</v>
      </c>
      <c r="AE145" s="15">
        <f>Dados!W58</f>
        <v>0</v>
      </c>
      <c r="AF145" s="15">
        <f>Dados!X58</f>
        <v>0</v>
      </c>
      <c r="AG145" s="15">
        <f>Dados!Y58</f>
        <v>0</v>
      </c>
      <c r="AH145" s="15">
        <f>Dados!Z58</f>
        <v>0</v>
      </c>
      <c r="AI145" s="15">
        <f>Dados!AA58</f>
        <v>0</v>
      </c>
      <c r="AJ145" s="15">
        <f>Dados!AB58</f>
        <v>0</v>
      </c>
      <c r="AK145" s="15">
        <f>Dados!AC58</f>
        <v>0</v>
      </c>
      <c r="AL145" s="15">
        <f>Dados!AD58</f>
        <v>0</v>
      </c>
      <c r="AM145" s="15">
        <f>Dados!AE58</f>
        <v>0</v>
      </c>
      <c r="AN145" s="15">
        <f>Dados!AF58</f>
        <v>0</v>
      </c>
      <c r="AO145" s="15">
        <f>Dados!AG58</f>
        <v>0</v>
      </c>
      <c r="AP145" s="15">
        <f>Dados!AH58</f>
        <v>0</v>
      </c>
      <c r="AQ145" s="15">
        <f>Dados!AI58</f>
        <v>0</v>
      </c>
      <c r="AR145" s="15">
        <f>Dados!AJ58</f>
        <v>0</v>
      </c>
      <c r="AS145" s="15">
        <f>Dados!AK58</f>
        <v>0</v>
      </c>
      <c r="AT145" s="15">
        <f>Dados!AL58</f>
        <v>0</v>
      </c>
      <c r="AU145" s="15">
        <f>Dados!AM58</f>
        <v>0</v>
      </c>
      <c r="AV145" s="15">
        <f>Dados!AN58</f>
        <v>0</v>
      </c>
      <c r="AW145" s="15">
        <f>Dados!AO58</f>
        <v>0</v>
      </c>
      <c r="AX145" s="15">
        <f>Dados!AP58</f>
        <v>0</v>
      </c>
      <c r="AY145" s="15">
        <f>Dados!AQ58</f>
        <v>0</v>
      </c>
      <c r="AZ145" s="15">
        <f>Dados!AR58</f>
        <v>0</v>
      </c>
      <c r="BA145" s="15">
        <f>Dados!AS58</f>
        <v>0</v>
      </c>
      <c r="BB145" s="15">
        <f>Dados!AT58</f>
        <v>0</v>
      </c>
      <c r="BC145" s="15">
        <f>Dados!AU58</f>
        <v>0</v>
      </c>
      <c r="BD145" s="15">
        <f>Dados!AV58</f>
        <v>0</v>
      </c>
      <c r="BE145" s="15">
        <f>Dados!AW58</f>
        <v>0</v>
      </c>
      <c r="BF145" s="15">
        <f>Dados!AX58</f>
        <v>0</v>
      </c>
      <c r="BG145" s="15">
        <f>Dados!AY58</f>
        <v>0</v>
      </c>
      <c r="BH145" s="15">
        <f>Dados!AZ58</f>
        <v>0</v>
      </c>
      <c r="BI145" s="15">
        <f>Dados!BA58</f>
        <v>0</v>
      </c>
      <c r="BJ145" s="15">
        <f>Dados!BB58</f>
        <v>0</v>
      </c>
      <c r="BK145" s="15">
        <f>Dados!BC58</f>
        <v>0</v>
      </c>
      <c r="BL145" s="15">
        <f>Dados!BD58</f>
        <v>0</v>
      </c>
      <c r="BM145" s="15"/>
      <c r="BN145" s="15">
        <f>Dados!BF58</f>
        <v>0</v>
      </c>
      <c r="BO145" s="15">
        <f>Dados!BG58</f>
        <v>0</v>
      </c>
      <c r="BP145" s="15">
        <f>Dados!BH58</f>
        <v>0</v>
      </c>
      <c r="BQ145" s="15">
        <f>Dados!BI58</f>
        <v>0</v>
      </c>
      <c r="BR145" s="15">
        <f>Dados!BJ58</f>
        <v>0</v>
      </c>
      <c r="BS145" s="15">
        <f>Dados!BK58</f>
        <v>0</v>
      </c>
      <c r="BT145" s="15">
        <f>Dados!BL58</f>
        <v>0</v>
      </c>
      <c r="BU145" s="15">
        <f>Dados!BM58</f>
        <v>0</v>
      </c>
      <c r="BV145" s="15">
        <f>Dados!BN58</f>
        <v>0</v>
      </c>
      <c r="BW145" s="15">
        <f>Dados!BO58</f>
        <v>0</v>
      </c>
      <c r="BX145" s="15">
        <f>Dados!BP58</f>
        <v>0</v>
      </c>
      <c r="BY145" s="15">
        <f>Dados!BQ58</f>
        <v>0</v>
      </c>
    </row>
    <row r="146" spans="9:77" x14ac:dyDescent="0.15">
      <c r="I146" t="str">
        <f>Dados!A59</f>
        <v>Incub Prev</v>
      </c>
      <c r="J146" t="str">
        <f>Dados!B59</f>
        <v>AAA 1 001</v>
      </c>
      <c r="K146" s="15">
        <f>Dados!C59</f>
        <v>0</v>
      </c>
      <c r="L146" s="15">
        <f>Dados!D59</f>
        <v>0</v>
      </c>
      <c r="M146" s="15">
        <f>Dados!E59</f>
        <v>0</v>
      </c>
      <c r="N146" s="15">
        <f>Dados!F59</f>
        <v>0</v>
      </c>
      <c r="O146" s="15">
        <f>Dados!G59</f>
        <v>0</v>
      </c>
      <c r="P146" s="15">
        <f>Dados!H59</f>
        <v>0</v>
      </c>
      <c r="Q146" s="15">
        <f>Dados!I59</f>
        <v>0</v>
      </c>
      <c r="R146" s="15">
        <f>Dados!J59</f>
        <v>0</v>
      </c>
      <c r="S146" s="15">
        <f>Dados!K59</f>
        <v>0</v>
      </c>
      <c r="T146" s="15">
        <f>Dados!L59</f>
        <v>0</v>
      </c>
      <c r="U146" s="15">
        <f>Dados!M59</f>
        <v>0</v>
      </c>
      <c r="V146" s="15">
        <f>Dados!N59</f>
        <v>0</v>
      </c>
      <c r="W146" s="15">
        <f>Dados!O59</f>
        <v>0</v>
      </c>
      <c r="X146" s="15">
        <f>Dados!P59</f>
        <v>0</v>
      </c>
      <c r="Y146" s="15">
        <f>Dados!Q59</f>
        <v>0</v>
      </c>
      <c r="Z146" s="15">
        <f>Dados!R59</f>
        <v>0</v>
      </c>
      <c r="AA146" s="15">
        <f>Dados!S59</f>
        <v>0</v>
      </c>
      <c r="AB146" s="15">
        <f>Dados!T59</f>
        <v>0</v>
      </c>
      <c r="AC146" s="15">
        <f>Dados!U59</f>
        <v>0</v>
      </c>
      <c r="AD146" s="15">
        <f>Dados!V59</f>
        <v>0</v>
      </c>
      <c r="AE146" s="15">
        <f>Dados!W59</f>
        <v>0</v>
      </c>
      <c r="AF146" s="15">
        <f>Dados!X59</f>
        <v>0</v>
      </c>
      <c r="AG146" s="15">
        <f>Dados!Y59</f>
        <v>0</v>
      </c>
      <c r="AH146" s="15">
        <f>Dados!Z59</f>
        <v>0</v>
      </c>
      <c r="AI146" s="15">
        <f>Dados!AA59</f>
        <v>0</v>
      </c>
      <c r="AJ146" s="15">
        <f>Dados!AB59</f>
        <v>0</v>
      </c>
      <c r="AK146" s="15">
        <f>Dados!AC59</f>
        <v>0</v>
      </c>
      <c r="AL146" s="15">
        <f>Dados!AD59</f>
        <v>0</v>
      </c>
      <c r="AM146" s="15">
        <f>Dados!AE59</f>
        <v>0</v>
      </c>
      <c r="AN146" s="15">
        <f>Dados!AF59</f>
        <v>0</v>
      </c>
      <c r="AO146" s="15">
        <f>Dados!AG59</f>
        <v>0</v>
      </c>
      <c r="AP146" s="15">
        <f>Dados!AH59</f>
        <v>0</v>
      </c>
      <c r="AQ146" s="15">
        <f>Dados!AI59</f>
        <v>0</v>
      </c>
      <c r="AR146" s="15">
        <f>Dados!AJ59</f>
        <v>0</v>
      </c>
      <c r="AS146" s="15">
        <f>Dados!AK59</f>
        <v>0</v>
      </c>
      <c r="AT146" s="15">
        <f>Dados!AL59</f>
        <v>0</v>
      </c>
      <c r="AU146" s="15">
        <f>Dados!AM59</f>
        <v>0</v>
      </c>
      <c r="AV146" s="15">
        <f>Dados!AN59</f>
        <v>0</v>
      </c>
      <c r="AW146" s="15">
        <f>Dados!AO59</f>
        <v>0</v>
      </c>
      <c r="AX146" s="15">
        <f>Dados!AP59</f>
        <v>0</v>
      </c>
      <c r="AY146" s="15">
        <f>Dados!AQ59</f>
        <v>0</v>
      </c>
      <c r="AZ146" s="15">
        <f>Dados!AR59</f>
        <v>0</v>
      </c>
      <c r="BA146" s="15">
        <f>Dados!AS59</f>
        <v>0</v>
      </c>
      <c r="BB146" s="15">
        <f>Dados!AT59</f>
        <v>0</v>
      </c>
      <c r="BC146" s="15">
        <f>Dados!AU59</f>
        <v>0</v>
      </c>
      <c r="BD146" s="15">
        <f>Dados!AV59</f>
        <v>0</v>
      </c>
      <c r="BE146" s="15">
        <f>Dados!AW59</f>
        <v>0</v>
      </c>
      <c r="BF146" s="15">
        <f>Dados!AX59</f>
        <v>0</v>
      </c>
      <c r="BG146" s="15">
        <f>Dados!AY59</f>
        <v>0</v>
      </c>
      <c r="BH146" s="15">
        <f>Dados!AZ59</f>
        <v>0</v>
      </c>
      <c r="BI146" s="15">
        <f>Dados!BA59</f>
        <v>0</v>
      </c>
      <c r="BJ146" s="15">
        <f>Dados!BB59</f>
        <v>0</v>
      </c>
      <c r="BK146" s="15">
        <f>Dados!BC59</f>
        <v>0</v>
      </c>
      <c r="BL146" s="15">
        <f>Dados!BD59</f>
        <v>0</v>
      </c>
      <c r="BM146" s="15"/>
      <c r="BN146" s="15">
        <f>Dados!BF59</f>
        <v>0</v>
      </c>
      <c r="BO146" s="15">
        <f>Dados!BG59</f>
        <v>0</v>
      </c>
      <c r="BP146" s="15">
        <f>Dados!BH59</f>
        <v>0</v>
      </c>
      <c r="BQ146" s="15">
        <f>Dados!BI59</f>
        <v>0</v>
      </c>
      <c r="BR146" s="15">
        <f>Dados!BJ59</f>
        <v>0</v>
      </c>
      <c r="BS146" s="15">
        <f>Dados!BK59</f>
        <v>0</v>
      </c>
      <c r="BT146" s="15">
        <f>Dados!BL59</f>
        <v>0</v>
      </c>
      <c r="BU146" s="15">
        <f>Dados!BM59</f>
        <v>0</v>
      </c>
      <c r="BV146" s="15">
        <f>Dados!BN59</f>
        <v>0</v>
      </c>
      <c r="BW146" s="15">
        <f>Dados!BO59</f>
        <v>0</v>
      </c>
      <c r="BX146" s="15">
        <f>Dados!BP59</f>
        <v>0</v>
      </c>
      <c r="BY146" s="15">
        <f>Dados!BQ59</f>
        <v>0</v>
      </c>
    </row>
    <row r="147" spans="9:77" x14ac:dyDescent="0.15">
      <c r="I147" t="str">
        <f>Dados!A60</f>
        <v>Incub Prev</v>
      </c>
      <c r="J147" t="str">
        <f>Dados!B60</f>
        <v>AAA 1 001</v>
      </c>
      <c r="K147" s="15">
        <f>Dados!C60</f>
        <v>0</v>
      </c>
      <c r="L147" s="15">
        <f>Dados!D60</f>
        <v>0</v>
      </c>
      <c r="M147" s="15">
        <f>Dados!E60</f>
        <v>0</v>
      </c>
      <c r="N147" s="15">
        <f>Dados!F60</f>
        <v>0</v>
      </c>
      <c r="O147" s="15">
        <f>Dados!G60</f>
        <v>0</v>
      </c>
      <c r="P147" s="15">
        <f>Dados!H60</f>
        <v>0</v>
      </c>
      <c r="Q147" s="15">
        <f>Dados!I60</f>
        <v>0</v>
      </c>
      <c r="R147" s="15">
        <f>Dados!J60</f>
        <v>0</v>
      </c>
      <c r="S147" s="15">
        <f>Dados!K60</f>
        <v>0</v>
      </c>
      <c r="T147" s="15">
        <f>Dados!L60</f>
        <v>0</v>
      </c>
      <c r="U147" s="15">
        <f>Dados!M60</f>
        <v>0</v>
      </c>
      <c r="V147" s="15">
        <f>Dados!N60</f>
        <v>0</v>
      </c>
      <c r="W147" s="15">
        <f>Dados!O60</f>
        <v>0</v>
      </c>
      <c r="X147" s="15">
        <f>Dados!P60</f>
        <v>0</v>
      </c>
      <c r="Y147" s="15">
        <f>Dados!Q60</f>
        <v>0</v>
      </c>
      <c r="Z147" s="15">
        <f>Dados!R60</f>
        <v>0</v>
      </c>
      <c r="AA147" s="15">
        <f>Dados!S60</f>
        <v>0</v>
      </c>
      <c r="AB147" s="15">
        <f>Dados!T60</f>
        <v>0</v>
      </c>
      <c r="AC147" s="15">
        <f>Dados!U60</f>
        <v>0</v>
      </c>
      <c r="AD147" s="15">
        <f>Dados!V60</f>
        <v>0</v>
      </c>
      <c r="AE147" s="15">
        <f>Dados!W60</f>
        <v>0</v>
      </c>
      <c r="AF147" s="15">
        <f>Dados!X60</f>
        <v>0</v>
      </c>
      <c r="AG147" s="15">
        <f>Dados!Y60</f>
        <v>0</v>
      </c>
      <c r="AH147" s="15">
        <f>Dados!Z60</f>
        <v>0</v>
      </c>
      <c r="AI147" s="15">
        <f>Dados!AA60</f>
        <v>0</v>
      </c>
      <c r="AJ147" s="15">
        <f>Dados!AB60</f>
        <v>0</v>
      </c>
      <c r="AK147" s="15">
        <f>Dados!AC60</f>
        <v>0</v>
      </c>
      <c r="AL147" s="15">
        <f>Dados!AD60</f>
        <v>0</v>
      </c>
      <c r="AM147" s="15">
        <f>Dados!AE60</f>
        <v>0</v>
      </c>
      <c r="AN147" s="15">
        <f>Dados!AF60</f>
        <v>0</v>
      </c>
      <c r="AO147" s="15">
        <f>Dados!AG60</f>
        <v>0</v>
      </c>
      <c r="AP147" s="15">
        <f>Dados!AH60</f>
        <v>0</v>
      </c>
      <c r="AQ147" s="15">
        <f>Dados!AI60</f>
        <v>0</v>
      </c>
      <c r="AR147" s="15">
        <f>Dados!AJ60</f>
        <v>0</v>
      </c>
      <c r="AS147" s="15">
        <f>Dados!AK60</f>
        <v>0</v>
      </c>
      <c r="AT147" s="15">
        <f>Dados!AL60</f>
        <v>0</v>
      </c>
      <c r="AU147" s="15">
        <f>Dados!AM60</f>
        <v>0</v>
      </c>
      <c r="AV147" s="15">
        <f>Dados!AN60</f>
        <v>0</v>
      </c>
      <c r="AW147" s="15">
        <f>Dados!AO60</f>
        <v>0</v>
      </c>
      <c r="AX147" s="15">
        <f>Dados!AP60</f>
        <v>0</v>
      </c>
      <c r="AY147" s="15">
        <f>Dados!AQ60</f>
        <v>0</v>
      </c>
      <c r="AZ147" s="15">
        <f>Dados!AR60</f>
        <v>0</v>
      </c>
      <c r="BA147" s="15">
        <f>Dados!AS60</f>
        <v>0</v>
      </c>
      <c r="BB147" s="15">
        <f>Dados!AT60</f>
        <v>0</v>
      </c>
      <c r="BC147" s="15">
        <f>Dados!AU60</f>
        <v>0</v>
      </c>
      <c r="BD147" s="15">
        <f>Dados!AV60</f>
        <v>0</v>
      </c>
      <c r="BE147" s="15">
        <f>Dados!AW60</f>
        <v>0</v>
      </c>
      <c r="BF147" s="15">
        <f>Dados!AX60</f>
        <v>0</v>
      </c>
      <c r="BG147" s="15">
        <f>Dados!AY60</f>
        <v>0</v>
      </c>
      <c r="BH147" s="15">
        <f>Dados!AZ60</f>
        <v>0</v>
      </c>
      <c r="BI147" s="15">
        <f>Dados!BA60</f>
        <v>0</v>
      </c>
      <c r="BJ147" s="15">
        <f>Dados!BB60</f>
        <v>0</v>
      </c>
      <c r="BK147" s="15">
        <f>Dados!BC60</f>
        <v>0</v>
      </c>
      <c r="BL147" s="15">
        <f>Dados!BD60</f>
        <v>0</v>
      </c>
      <c r="BM147" s="15"/>
      <c r="BN147" s="15">
        <f>Dados!BF60</f>
        <v>0</v>
      </c>
      <c r="BO147" s="15">
        <f>Dados!BG60</f>
        <v>0</v>
      </c>
      <c r="BP147" s="15">
        <f>Dados!BH60</f>
        <v>0</v>
      </c>
      <c r="BQ147" s="15">
        <f>Dados!BI60</f>
        <v>0</v>
      </c>
      <c r="BR147" s="15">
        <f>Dados!BJ60</f>
        <v>0</v>
      </c>
      <c r="BS147" s="15">
        <f>Dados!BK60</f>
        <v>0</v>
      </c>
      <c r="BT147" s="15">
        <f>Dados!BL60</f>
        <v>0</v>
      </c>
      <c r="BU147" s="15">
        <f>Dados!BM60</f>
        <v>0</v>
      </c>
      <c r="BV147" s="15">
        <f>Dados!BN60</f>
        <v>0</v>
      </c>
      <c r="BW147" s="15">
        <f>Dados!BO60</f>
        <v>0</v>
      </c>
      <c r="BX147" s="15">
        <f>Dados!BP60</f>
        <v>0</v>
      </c>
      <c r="BY147" s="15">
        <f>Dados!BQ60</f>
        <v>0</v>
      </c>
    </row>
    <row r="148" spans="9:77" x14ac:dyDescent="0.15">
      <c r="I148" t="str">
        <f>Dados!A61</f>
        <v>Incub Prev</v>
      </c>
      <c r="J148" t="str">
        <f>Dados!B61</f>
        <v>AAA 1 001</v>
      </c>
      <c r="K148" s="15">
        <f>Dados!C61</f>
        <v>0</v>
      </c>
      <c r="L148" s="15">
        <f>Dados!D61</f>
        <v>0</v>
      </c>
      <c r="M148" s="15">
        <f>Dados!E61</f>
        <v>0</v>
      </c>
      <c r="N148" s="15">
        <f>Dados!F61</f>
        <v>0</v>
      </c>
      <c r="O148" s="15">
        <f>Dados!G61</f>
        <v>0</v>
      </c>
      <c r="P148" s="15">
        <f>Dados!H61</f>
        <v>0</v>
      </c>
      <c r="Q148" s="15">
        <f>Dados!I61</f>
        <v>0</v>
      </c>
      <c r="R148" s="15">
        <f>Dados!J61</f>
        <v>0</v>
      </c>
      <c r="S148" s="15">
        <f>Dados!K61</f>
        <v>0</v>
      </c>
      <c r="T148" s="15">
        <f>Dados!L61</f>
        <v>0</v>
      </c>
      <c r="U148" s="15">
        <f>Dados!M61</f>
        <v>0</v>
      </c>
      <c r="V148" s="15">
        <f>Dados!N61</f>
        <v>0</v>
      </c>
      <c r="W148" s="15">
        <f>Dados!O61</f>
        <v>0</v>
      </c>
      <c r="X148" s="15">
        <f>Dados!P61</f>
        <v>0</v>
      </c>
      <c r="Y148" s="15">
        <f>Dados!Q61</f>
        <v>0</v>
      </c>
      <c r="Z148" s="15">
        <f>Dados!R61</f>
        <v>0</v>
      </c>
      <c r="AA148" s="15">
        <f>Dados!S61</f>
        <v>0</v>
      </c>
      <c r="AB148" s="15">
        <f>Dados!T61</f>
        <v>0</v>
      </c>
      <c r="AC148" s="15">
        <f>Dados!U61</f>
        <v>0</v>
      </c>
      <c r="AD148" s="15">
        <f>Dados!V61</f>
        <v>0</v>
      </c>
      <c r="AE148" s="15">
        <f>Dados!W61</f>
        <v>0</v>
      </c>
      <c r="AF148" s="15">
        <f>Dados!X61</f>
        <v>0</v>
      </c>
      <c r="AG148" s="15">
        <f>Dados!Y61</f>
        <v>0</v>
      </c>
      <c r="AH148" s="15">
        <f>Dados!Z61</f>
        <v>0</v>
      </c>
      <c r="AI148" s="15">
        <f>Dados!AA61</f>
        <v>0</v>
      </c>
      <c r="AJ148" s="15">
        <f>Dados!AB61</f>
        <v>0</v>
      </c>
      <c r="AK148" s="15">
        <f>Dados!AC61</f>
        <v>0</v>
      </c>
      <c r="AL148" s="15">
        <f>Dados!AD61</f>
        <v>0</v>
      </c>
      <c r="AM148" s="15">
        <f>Dados!AE61</f>
        <v>0</v>
      </c>
      <c r="AN148" s="15">
        <f>Dados!AF61</f>
        <v>0</v>
      </c>
      <c r="AO148" s="15">
        <f>Dados!AG61</f>
        <v>0</v>
      </c>
      <c r="AP148" s="15">
        <f>Dados!AH61</f>
        <v>0</v>
      </c>
      <c r="AQ148" s="15">
        <f>Dados!AI61</f>
        <v>0</v>
      </c>
      <c r="AR148" s="15">
        <f>Dados!AJ61</f>
        <v>0</v>
      </c>
      <c r="AS148" s="15">
        <f>Dados!AK61</f>
        <v>0</v>
      </c>
      <c r="AT148" s="15">
        <f>Dados!AL61</f>
        <v>0</v>
      </c>
      <c r="AU148" s="15">
        <f>Dados!AM61</f>
        <v>0</v>
      </c>
      <c r="AV148" s="15">
        <f>Dados!AN61</f>
        <v>0</v>
      </c>
      <c r="AW148" s="15">
        <f>Dados!AO61</f>
        <v>0</v>
      </c>
      <c r="AX148" s="15">
        <f>Dados!AP61</f>
        <v>0</v>
      </c>
      <c r="AY148" s="15">
        <f>Dados!AQ61</f>
        <v>0</v>
      </c>
      <c r="AZ148" s="15">
        <f>Dados!AR61</f>
        <v>0</v>
      </c>
      <c r="BA148" s="15">
        <f>Dados!AS61</f>
        <v>0</v>
      </c>
      <c r="BB148" s="15">
        <f>Dados!AT61</f>
        <v>0</v>
      </c>
      <c r="BC148" s="15">
        <f>Dados!AU61</f>
        <v>0</v>
      </c>
      <c r="BD148" s="15">
        <f>Dados!AV61</f>
        <v>0</v>
      </c>
      <c r="BE148" s="15">
        <f>Dados!AW61</f>
        <v>0</v>
      </c>
      <c r="BF148" s="15">
        <f>Dados!AX61</f>
        <v>0</v>
      </c>
      <c r="BG148" s="15">
        <f>Dados!AY61</f>
        <v>0</v>
      </c>
      <c r="BH148" s="15">
        <f>Dados!AZ61</f>
        <v>0</v>
      </c>
      <c r="BI148" s="15">
        <f>Dados!BA61</f>
        <v>0</v>
      </c>
      <c r="BJ148" s="15">
        <f>Dados!BB61</f>
        <v>0</v>
      </c>
      <c r="BK148" s="15">
        <f>Dados!BC61</f>
        <v>0</v>
      </c>
      <c r="BL148" s="15">
        <f>Dados!BD61</f>
        <v>0</v>
      </c>
      <c r="BM148" s="15"/>
      <c r="BN148" s="15">
        <f>Dados!BF61</f>
        <v>0</v>
      </c>
      <c r="BO148" s="15">
        <f>Dados!BG61</f>
        <v>0</v>
      </c>
      <c r="BP148" s="15">
        <f>Dados!BH61</f>
        <v>0</v>
      </c>
      <c r="BQ148" s="15">
        <f>Dados!BI61</f>
        <v>0</v>
      </c>
      <c r="BR148" s="15">
        <f>Dados!BJ61</f>
        <v>0</v>
      </c>
      <c r="BS148" s="15">
        <f>Dados!BK61</f>
        <v>0</v>
      </c>
      <c r="BT148" s="15">
        <f>Dados!BL61</f>
        <v>0</v>
      </c>
      <c r="BU148" s="15">
        <f>Dados!BM61</f>
        <v>0</v>
      </c>
      <c r="BV148" s="15">
        <f>Dados!BN61</f>
        <v>0</v>
      </c>
      <c r="BW148" s="15">
        <f>Dados!BO61</f>
        <v>0</v>
      </c>
      <c r="BX148" s="15">
        <f>Dados!BP61</f>
        <v>0</v>
      </c>
      <c r="BY148" s="15">
        <f>Dados!BQ61</f>
        <v>0</v>
      </c>
    </row>
    <row r="149" spans="9:77" x14ac:dyDescent="0.15">
      <c r="I149" t="str">
        <f>Dados!A62</f>
        <v>Incub Prev</v>
      </c>
      <c r="J149" t="str">
        <f>Dados!B62</f>
        <v>AAA 1 001</v>
      </c>
      <c r="K149" s="15">
        <f>Dados!C62</f>
        <v>0</v>
      </c>
      <c r="L149" s="15">
        <f>Dados!D62</f>
        <v>0</v>
      </c>
      <c r="M149" s="15">
        <f>Dados!E62</f>
        <v>0</v>
      </c>
      <c r="N149" s="15">
        <f>Dados!F62</f>
        <v>0</v>
      </c>
      <c r="O149" s="15">
        <f>Dados!G62</f>
        <v>0</v>
      </c>
      <c r="P149" s="15">
        <f>Dados!H62</f>
        <v>0</v>
      </c>
      <c r="Q149" s="15">
        <f>Dados!I62</f>
        <v>0</v>
      </c>
      <c r="R149" s="15">
        <f>Dados!J62</f>
        <v>0</v>
      </c>
      <c r="S149" s="15">
        <f>Dados!K62</f>
        <v>0</v>
      </c>
      <c r="T149" s="15">
        <f>Dados!L62</f>
        <v>0</v>
      </c>
      <c r="U149" s="15">
        <f>Dados!M62</f>
        <v>0</v>
      </c>
      <c r="V149" s="15">
        <f>Dados!N62</f>
        <v>0</v>
      </c>
      <c r="W149" s="15">
        <f>Dados!O62</f>
        <v>0</v>
      </c>
      <c r="X149" s="15">
        <f>Dados!P62</f>
        <v>0</v>
      </c>
      <c r="Y149" s="15">
        <f>Dados!Q62</f>
        <v>0</v>
      </c>
      <c r="Z149" s="15">
        <f>Dados!R62</f>
        <v>0</v>
      </c>
      <c r="AA149" s="15">
        <f>Dados!S62</f>
        <v>0</v>
      </c>
      <c r="AB149" s="15">
        <f>Dados!T62</f>
        <v>0</v>
      </c>
      <c r="AC149" s="15">
        <f>Dados!U62</f>
        <v>0</v>
      </c>
      <c r="AD149" s="15">
        <f>Dados!V62</f>
        <v>0</v>
      </c>
      <c r="AE149" s="15">
        <f>Dados!W62</f>
        <v>0</v>
      </c>
      <c r="AF149" s="15">
        <f>Dados!X62</f>
        <v>0</v>
      </c>
      <c r="AG149" s="15">
        <f>Dados!Y62</f>
        <v>0</v>
      </c>
      <c r="AH149" s="15">
        <f>Dados!Z62</f>
        <v>0</v>
      </c>
      <c r="AI149" s="15">
        <f>Dados!AA62</f>
        <v>0</v>
      </c>
      <c r="AJ149" s="15">
        <f>Dados!AB62</f>
        <v>0</v>
      </c>
      <c r="AK149" s="15">
        <f>Dados!AC62</f>
        <v>0</v>
      </c>
      <c r="AL149" s="15">
        <f>Dados!AD62</f>
        <v>0</v>
      </c>
      <c r="AM149" s="15">
        <f>Dados!AE62</f>
        <v>0</v>
      </c>
      <c r="AN149" s="15">
        <f>Dados!AF62</f>
        <v>0</v>
      </c>
      <c r="AO149" s="15">
        <f>Dados!AG62</f>
        <v>0</v>
      </c>
      <c r="AP149" s="15">
        <f>Dados!AH62</f>
        <v>0</v>
      </c>
      <c r="AQ149" s="15">
        <f>Dados!AI62</f>
        <v>0</v>
      </c>
      <c r="AR149" s="15">
        <f>Dados!AJ62</f>
        <v>0</v>
      </c>
      <c r="AS149" s="15">
        <f>Dados!AK62</f>
        <v>0</v>
      </c>
      <c r="AT149" s="15">
        <f>Dados!AL62</f>
        <v>0</v>
      </c>
      <c r="AU149" s="15">
        <f>Dados!AM62</f>
        <v>0</v>
      </c>
      <c r="AV149" s="15">
        <f>Dados!AN62</f>
        <v>0</v>
      </c>
      <c r="AW149" s="15">
        <f>Dados!AO62</f>
        <v>0</v>
      </c>
      <c r="AX149" s="15">
        <f>Dados!AP62</f>
        <v>0</v>
      </c>
      <c r="AY149" s="15">
        <f>Dados!AQ62</f>
        <v>0</v>
      </c>
      <c r="AZ149" s="15">
        <f>Dados!AR62</f>
        <v>0</v>
      </c>
      <c r="BA149" s="15">
        <f>Dados!AS62</f>
        <v>0</v>
      </c>
      <c r="BB149" s="15">
        <f>Dados!AT62</f>
        <v>0</v>
      </c>
      <c r="BC149" s="15">
        <f>Dados!AU62</f>
        <v>0</v>
      </c>
      <c r="BD149" s="15">
        <f>Dados!AV62</f>
        <v>0</v>
      </c>
      <c r="BE149" s="15">
        <f>Dados!AW62</f>
        <v>0</v>
      </c>
      <c r="BF149" s="15">
        <f>Dados!AX62</f>
        <v>0</v>
      </c>
      <c r="BG149" s="15">
        <f>Dados!AY62</f>
        <v>0</v>
      </c>
      <c r="BH149" s="15">
        <f>Dados!AZ62</f>
        <v>0</v>
      </c>
      <c r="BI149" s="15">
        <f>Dados!BA62</f>
        <v>0</v>
      </c>
      <c r="BJ149" s="15">
        <f>Dados!BB62</f>
        <v>0</v>
      </c>
      <c r="BK149" s="15">
        <f>Dados!BC62</f>
        <v>0</v>
      </c>
      <c r="BL149" s="15">
        <f>Dados!BD62</f>
        <v>0</v>
      </c>
      <c r="BM149" s="15"/>
      <c r="BN149" s="15">
        <f>Dados!BF62</f>
        <v>0</v>
      </c>
      <c r="BO149" s="15">
        <f>Dados!BG62</f>
        <v>0</v>
      </c>
      <c r="BP149" s="15">
        <f>Dados!BH62</f>
        <v>0</v>
      </c>
      <c r="BQ149" s="15">
        <f>Dados!BI62</f>
        <v>0</v>
      </c>
      <c r="BR149" s="15">
        <f>Dados!BJ62</f>
        <v>0</v>
      </c>
      <c r="BS149" s="15">
        <f>Dados!BK62</f>
        <v>0</v>
      </c>
      <c r="BT149" s="15">
        <f>Dados!BL62</f>
        <v>0</v>
      </c>
      <c r="BU149" s="15">
        <f>Dados!BM62</f>
        <v>0</v>
      </c>
      <c r="BV149" s="15">
        <f>Dados!BN62</f>
        <v>0</v>
      </c>
      <c r="BW149" s="15">
        <f>Dados!BO62</f>
        <v>0</v>
      </c>
      <c r="BX149" s="15">
        <f>Dados!BP62</f>
        <v>0</v>
      </c>
      <c r="BY149" s="15">
        <f>Dados!BQ62</f>
        <v>0</v>
      </c>
    </row>
    <row r="150" spans="9:77" x14ac:dyDescent="0.15">
      <c r="I150" t="str">
        <f>Dados!A63</f>
        <v>Incub Prev</v>
      </c>
      <c r="J150" t="str">
        <f>Dados!B63</f>
        <v>AAA 1 001</v>
      </c>
      <c r="K150" s="15">
        <f>Dados!C63</f>
        <v>0</v>
      </c>
      <c r="L150" s="15">
        <f>Dados!D63</f>
        <v>0</v>
      </c>
      <c r="M150" s="15">
        <f>Dados!E63</f>
        <v>0</v>
      </c>
      <c r="N150" s="15">
        <f>Dados!F63</f>
        <v>0</v>
      </c>
      <c r="O150" s="15">
        <f>Dados!G63</f>
        <v>0</v>
      </c>
      <c r="P150" s="15">
        <f>Dados!H63</f>
        <v>0</v>
      </c>
      <c r="Q150" s="15">
        <f>Dados!I63</f>
        <v>0</v>
      </c>
      <c r="R150" s="15">
        <f>Dados!J63</f>
        <v>0</v>
      </c>
      <c r="S150" s="15">
        <f>Dados!K63</f>
        <v>0</v>
      </c>
      <c r="T150" s="15">
        <f>Dados!L63</f>
        <v>0</v>
      </c>
      <c r="U150" s="15">
        <f>Dados!M63</f>
        <v>0</v>
      </c>
      <c r="V150" s="15">
        <f>Dados!N63</f>
        <v>0</v>
      </c>
      <c r="W150" s="15">
        <f>Dados!O63</f>
        <v>0</v>
      </c>
      <c r="X150" s="15">
        <f>Dados!P63</f>
        <v>0</v>
      </c>
      <c r="Y150" s="15">
        <f>Dados!Q63</f>
        <v>0</v>
      </c>
      <c r="Z150" s="15">
        <f>Dados!R63</f>
        <v>0</v>
      </c>
      <c r="AA150" s="15">
        <f>Dados!S63</f>
        <v>0</v>
      </c>
      <c r="AB150" s="15">
        <f>Dados!T63</f>
        <v>0</v>
      </c>
      <c r="AC150" s="15">
        <f>Dados!U63</f>
        <v>0</v>
      </c>
      <c r="AD150" s="15">
        <f>Dados!V63</f>
        <v>0</v>
      </c>
      <c r="AE150" s="15">
        <f>Dados!W63</f>
        <v>0</v>
      </c>
      <c r="AF150" s="15">
        <f>Dados!X63</f>
        <v>0</v>
      </c>
      <c r="AG150" s="15">
        <f>Dados!Y63</f>
        <v>0</v>
      </c>
      <c r="AH150" s="15">
        <f>Dados!Z63</f>
        <v>0</v>
      </c>
      <c r="AI150" s="15">
        <f>Dados!AA63</f>
        <v>0</v>
      </c>
      <c r="AJ150" s="15">
        <f>Dados!AB63</f>
        <v>0</v>
      </c>
      <c r="AK150" s="15">
        <f>Dados!AC63</f>
        <v>0</v>
      </c>
      <c r="AL150" s="15">
        <f>Dados!AD63</f>
        <v>0</v>
      </c>
      <c r="AM150" s="15">
        <f>Dados!AE63</f>
        <v>0</v>
      </c>
      <c r="AN150" s="15">
        <f>Dados!AF63</f>
        <v>0</v>
      </c>
      <c r="AO150" s="15">
        <f>Dados!AG63</f>
        <v>0</v>
      </c>
      <c r="AP150" s="15">
        <f>Dados!AH63</f>
        <v>0</v>
      </c>
      <c r="AQ150" s="15">
        <f>Dados!AI63</f>
        <v>0</v>
      </c>
      <c r="AR150" s="15">
        <f>Dados!AJ63</f>
        <v>0</v>
      </c>
      <c r="AS150" s="15">
        <f>Dados!AK63</f>
        <v>0</v>
      </c>
      <c r="AT150" s="15">
        <f>Dados!AL63</f>
        <v>0</v>
      </c>
      <c r="AU150" s="15">
        <f>Dados!AM63</f>
        <v>0</v>
      </c>
      <c r="AV150" s="15">
        <f>Dados!AN63</f>
        <v>0</v>
      </c>
      <c r="AW150" s="15">
        <f>Dados!AO63</f>
        <v>0</v>
      </c>
      <c r="AX150" s="15">
        <f>Dados!AP63</f>
        <v>0</v>
      </c>
      <c r="AY150" s="15">
        <f>Dados!AQ63</f>
        <v>0</v>
      </c>
      <c r="AZ150" s="15">
        <f>Dados!AR63</f>
        <v>0</v>
      </c>
      <c r="BA150" s="15">
        <f>Dados!AS63</f>
        <v>0</v>
      </c>
      <c r="BB150" s="15">
        <f>Dados!AT63</f>
        <v>0</v>
      </c>
      <c r="BC150" s="15">
        <f>Dados!AU63</f>
        <v>0</v>
      </c>
      <c r="BD150" s="15">
        <f>Dados!AV63</f>
        <v>0</v>
      </c>
      <c r="BE150" s="15">
        <f>Dados!AW63</f>
        <v>0</v>
      </c>
      <c r="BF150" s="15">
        <f>Dados!AX63</f>
        <v>0</v>
      </c>
      <c r="BG150" s="15">
        <f>Dados!AY63</f>
        <v>0</v>
      </c>
      <c r="BH150" s="15">
        <f>Dados!AZ63</f>
        <v>0</v>
      </c>
      <c r="BI150" s="15">
        <f>Dados!BA63</f>
        <v>0</v>
      </c>
      <c r="BJ150" s="15">
        <f>Dados!BB63</f>
        <v>0</v>
      </c>
      <c r="BK150" s="15">
        <f>Dados!BC63</f>
        <v>0</v>
      </c>
      <c r="BL150" s="15">
        <f>Dados!BD63</f>
        <v>0</v>
      </c>
      <c r="BM150" s="15"/>
      <c r="BN150" s="15">
        <f>Dados!BF63</f>
        <v>0</v>
      </c>
      <c r="BO150" s="15">
        <f>Dados!BG63</f>
        <v>0</v>
      </c>
      <c r="BP150" s="15">
        <f>Dados!BH63</f>
        <v>0</v>
      </c>
      <c r="BQ150" s="15">
        <f>Dados!BI63</f>
        <v>0</v>
      </c>
      <c r="BR150" s="15">
        <f>Dados!BJ63</f>
        <v>0</v>
      </c>
      <c r="BS150" s="15">
        <f>Dados!BK63</f>
        <v>0</v>
      </c>
      <c r="BT150" s="15">
        <f>Dados!BL63</f>
        <v>0</v>
      </c>
      <c r="BU150" s="15">
        <f>Dados!BM63</f>
        <v>0</v>
      </c>
      <c r="BV150" s="15">
        <f>Dados!BN63</f>
        <v>0</v>
      </c>
      <c r="BW150" s="15">
        <f>Dados!BO63</f>
        <v>0</v>
      </c>
      <c r="BX150" s="15">
        <f>Dados!BP63</f>
        <v>0</v>
      </c>
      <c r="BY150" s="15">
        <f>Dados!BQ63</f>
        <v>0</v>
      </c>
    </row>
    <row r="151" spans="9:77" x14ac:dyDescent="0.15">
      <c r="I151" t="str">
        <f>Dados!A64</f>
        <v>Incub Prev</v>
      </c>
      <c r="J151" t="str">
        <f>Dados!B64</f>
        <v>AAA 1 001</v>
      </c>
      <c r="K151" s="15">
        <f>Dados!C64</f>
        <v>0</v>
      </c>
      <c r="L151" s="15">
        <f>Dados!D64</f>
        <v>0</v>
      </c>
      <c r="M151" s="15">
        <f>Dados!E64</f>
        <v>0</v>
      </c>
      <c r="N151" s="15">
        <f>Dados!F64</f>
        <v>0</v>
      </c>
      <c r="O151" s="15">
        <f>Dados!G64</f>
        <v>0</v>
      </c>
      <c r="P151" s="15">
        <f>Dados!H64</f>
        <v>0</v>
      </c>
      <c r="Q151" s="15">
        <f>Dados!I64</f>
        <v>0</v>
      </c>
      <c r="R151" s="15">
        <f>Dados!J64</f>
        <v>0</v>
      </c>
      <c r="S151" s="15">
        <f>Dados!K64</f>
        <v>0</v>
      </c>
      <c r="T151" s="15">
        <f>Dados!L64</f>
        <v>0</v>
      </c>
      <c r="U151" s="15">
        <f>Dados!M64</f>
        <v>0</v>
      </c>
      <c r="V151" s="15">
        <f>Dados!N64</f>
        <v>0</v>
      </c>
      <c r="W151" s="15">
        <f>Dados!O64</f>
        <v>0</v>
      </c>
      <c r="X151" s="15">
        <f>Dados!P64</f>
        <v>0</v>
      </c>
      <c r="Y151" s="15">
        <f>Dados!Q64</f>
        <v>0</v>
      </c>
      <c r="Z151" s="15">
        <f>Dados!R64</f>
        <v>0</v>
      </c>
      <c r="AA151" s="15">
        <f>Dados!S64</f>
        <v>0</v>
      </c>
      <c r="AB151" s="15">
        <f>Dados!T64</f>
        <v>0</v>
      </c>
      <c r="AC151" s="15">
        <f>Dados!U64</f>
        <v>0</v>
      </c>
      <c r="AD151" s="15">
        <f>Dados!V64</f>
        <v>0</v>
      </c>
      <c r="AE151" s="15">
        <f>Dados!W64</f>
        <v>0</v>
      </c>
      <c r="AF151" s="15">
        <f>Dados!X64</f>
        <v>0</v>
      </c>
      <c r="AG151" s="15">
        <f>Dados!Y64</f>
        <v>0</v>
      </c>
      <c r="AH151" s="15">
        <f>Dados!Z64</f>
        <v>0</v>
      </c>
      <c r="AI151" s="15">
        <f>Dados!AA64</f>
        <v>0</v>
      </c>
      <c r="AJ151" s="15">
        <f>Dados!AB64</f>
        <v>0</v>
      </c>
      <c r="AK151" s="15">
        <f>Dados!AC64</f>
        <v>0</v>
      </c>
      <c r="AL151" s="15">
        <f>Dados!AD64</f>
        <v>0</v>
      </c>
      <c r="AM151" s="15">
        <f>Dados!AE64</f>
        <v>0</v>
      </c>
      <c r="AN151" s="15">
        <f>Dados!AF64</f>
        <v>0</v>
      </c>
      <c r="AO151" s="15">
        <f>Dados!AG64</f>
        <v>0</v>
      </c>
      <c r="AP151" s="15">
        <f>Dados!AH64</f>
        <v>0</v>
      </c>
      <c r="AQ151" s="15">
        <f>Dados!AI64</f>
        <v>0</v>
      </c>
      <c r="AR151" s="15">
        <f>Dados!AJ64</f>
        <v>0</v>
      </c>
      <c r="AS151" s="15">
        <f>Dados!AK64</f>
        <v>0</v>
      </c>
      <c r="AT151" s="15">
        <f>Dados!AL64</f>
        <v>0</v>
      </c>
      <c r="AU151" s="15">
        <f>Dados!AM64</f>
        <v>0</v>
      </c>
      <c r="AV151" s="15">
        <f>Dados!AN64</f>
        <v>0</v>
      </c>
      <c r="AW151" s="15">
        <f>Dados!AO64</f>
        <v>0</v>
      </c>
      <c r="AX151" s="15">
        <f>Dados!AP64</f>
        <v>0</v>
      </c>
      <c r="AY151" s="15">
        <f>Dados!AQ64</f>
        <v>0</v>
      </c>
      <c r="AZ151" s="15">
        <f>Dados!AR64</f>
        <v>0</v>
      </c>
      <c r="BA151" s="15">
        <f>Dados!AS64</f>
        <v>0</v>
      </c>
      <c r="BB151" s="15">
        <f>Dados!AT64</f>
        <v>0</v>
      </c>
      <c r="BC151" s="15">
        <f>Dados!AU64</f>
        <v>0</v>
      </c>
      <c r="BD151" s="15">
        <f>Dados!AV64</f>
        <v>0</v>
      </c>
      <c r="BE151" s="15">
        <f>Dados!AW64</f>
        <v>0</v>
      </c>
      <c r="BF151" s="15">
        <f>Dados!AX64</f>
        <v>0</v>
      </c>
      <c r="BG151" s="15">
        <f>Dados!AY64</f>
        <v>0</v>
      </c>
      <c r="BH151" s="15">
        <f>Dados!AZ64</f>
        <v>0</v>
      </c>
      <c r="BI151" s="15">
        <f>Dados!BA64</f>
        <v>0</v>
      </c>
      <c r="BJ151" s="15">
        <f>Dados!BB64</f>
        <v>0</v>
      </c>
      <c r="BK151" s="15">
        <f>Dados!BC64</f>
        <v>0</v>
      </c>
      <c r="BL151" s="15">
        <f>Dados!BD64</f>
        <v>0</v>
      </c>
      <c r="BM151" s="15"/>
      <c r="BN151" s="15">
        <f>Dados!BF64</f>
        <v>0</v>
      </c>
      <c r="BO151" s="15">
        <f>Dados!BG64</f>
        <v>0</v>
      </c>
      <c r="BP151" s="15">
        <f>Dados!BH64</f>
        <v>0</v>
      </c>
      <c r="BQ151" s="15">
        <f>Dados!BI64</f>
        <v>0</v>
      </c>
      <c r="BR151" s="15">
        <f>Dados!BJ64</f>
        <v>0</v>
      </c>
      <c r="BS151" s="15">
        <f>Dados!BK64</f>
        <v>0</v>
      </c>
      <c r="BT151" s="15">
        <f>Dados!BL64</f>
        <v>0</v>
      </c>
      <c r="BU151" s="15">
        <f>Dados!BM64</f>
        <v>0</v>
      </c>
      <c r="BV151" s="15">
        <f>Dados!BN64</f>
        <v>0</v>
      </c>
      <c r="BW151" s="15">
        <f>Dados!BO64</f>
        <v>0</v>
      </c>
      <c r="BX151" s="15">
        <f>Dados!BP64</f>
        <v>0</v>
      </c>
      <c r="BY151" s="15">
        <f>Dados!BQ64</f>
        <v>0</v>
      </c>
    </row>
    <row r="152" spans="9:77" hidden="1" x14ac:dyDescent="0.15">
      <c r="I152" t="str">
        <f>Dados!A66</f>
        <v>Idade Prev</v>
      </c>
      <c r="J152" t="str">
        <f>Dados!B66</f>
        <v>SJ F1 A 221 R</v>
      </c>
      <c r="K152" s="15">
        <f>Dados!C66</f>
        <v>36</v>
      </c>
      <c r="L152" s="15">
        <f>Dados!D66</f>
        <v>36.714285714285715</v>
      </c>
      <c r="M152" s="15">
        <f>Dados!E66</f>
        <v>37.714285714285715</v>
      </c>
      <c r="N152" s="15">
        <f>Dados!F66</f>
        <v>38.714285714285715</v>
      </c>
      <c r="O152" s="15">
        <f>Dados!G66</f>
        <v>39.714285714285715</v>
      </c>
      <c r="P152" s="15">
        <f>Dados!H66</f>
        <v>40.714285714285715</v>
      </c>
      <c r="Q152" s="15">
        <f>Dados!I66</f>
        <v>41.714285714285715</v>
      </c>
      <c r="R152" s="15">
        <f>Dados!J66</f>
        <v>42.714285714285715</v>
      </c>
      <c r="S152" s="15">
        <f>Dados!K66</f>
        <v>43.714285714285715</v>
      </c>
      <c r="T152" s="15">
        <f>Dados!L66</f>
        <v>44.714285714285715</v>
      </c>
      <c r="U152" s="15">
        <f>Dados!M66</f>
        <v>45.714285714285715</v>
      </c>
      <c r="V152" s="15">
        <f>Dados!N66</f>
        <v>46.714285714285715</v>
      </c>
      <c r="W152" s="15">
        <f>Dados!O66</f>
        <v>47.714285714285715</v>
      </c>
      <c r="X152" s="15">
        <f>Dados!P66</f>
        <v>48.714285714285715</v>
      </c>
      <c r="Y152" s="15">
        <f>Dados!Q66</f>
        <v>49.714285714285715</v>
      </c>
      <c r="Z152" s="15">
        <f>Dados!R66</f>
        <v>50.714285714285715</v>
      </c>
      <c r="AA152" s="15">
        <f>Dados!S66</f>
        <v>51.714285714285715</v>
      </c>
      <c r="AB152" s="15">
        <f>Dados!T66</f>
        <v>52.714285714285715</v>
      </c>
      <c r="AC152" s="15">
        <f>Dados!U66</f>
        <v>53.714285714285715</v>
      </c>
      <c r="AD152" s="15">
        <f>Dados!V66</f>
        <v>54.714285714285715</v>
      </c>
      <c r="AE152" s="15">
        <f>Dados!W66</f>
        <v>55.714285714285715</v>
      </c>
      <c r="AF152" s="15">
        <f>Dados!X66</f>
        <v>56.714285714285715</v>
      </c>
      <c r="AG152" s="15">
        <f>Dados!Y66</f>
        <v>57.714285714285715</v>
      </c>
      <c r="AH152" s="15">
        <f>Dados!Z66</f>
        <v>58.714285714285715</v>
      </c>
      <c r="AI152" s="15">
        <f>Dados!AA66</f>
        <v>59.714285714285715</v>
      </c>
      <c r="AJ152" s="15">
        <f>Dados!AB66</f>
        <v>60.714285714285715</v>
      </c>
      <c r="AK152" s="15">
        <f>Dados!AC66</f>
        <v>61.714285714285715</v>
      </c>
      <c r="AL152" s="15">
        <f>Dados!AD66</f>
        <v>62.714285714285715</v>
      </c>
      <c r="AM152" s="15">
        <f>Dados!AE66</f>
        <v>63.714285714285715</v>
      </c>
      <c r="AN152" s="15">
        <f>Dados!AF66</f>
        <v>64.714285714285708</v>
      </c>
      <c r="AO152" s="15">
        <f>Dados!AG66</f>
        <v>65.714285714285708</v>
      </c>
      <c r="AP152" s="15">
        <f>Dados!AH66</f>
        <v>18.857142857142858</v>
      </c>
      <c r="AQ152" s="15">
        <f>Dados!AI66</f>
        <v>0</v>
      </c>
      <c r="AR152" s="15">
        <f>Dados!AJ66</f>
        <v>0</v>
      </c>
      <c r="AS152" s="15">
        <f>Dados!AK66</f>
        <v>0</v>
      </c>
      <c r="AT152" s="15">
        <f>Dados!AL66</f>
        <v>0</v>
      </c>
      <c r="AU152" s="15">
        <f>Dados!AM66</f>
        <v>0</v>
      </c>
      <c r="AV152" s="15">
        <f>Dados!AN66</f>
        <v>0</v>
      </c>
      <c r="AW152" s="15">
        <f>Dados!AO66</f>
        <v>0</v>
      </c>
      <c r="AX152" s="15">
        <f>Dados!AP66</f>
        <v>0</v>
      </c>
      <c r="AY152" s="15">
        <f>Dados!AQ66</f>
        <v>0</v>
      </c>
      <c r="AZ152" s="15">
        <f>Dados!AR66</f>
        <v>0</v>
      </c>
      <c r="BA152" s="15">
        <f>Dados!AS66</f>
        <v>0</v>
      </c>
      <c r="BB152" s="15">
        <f>Dados!AT66</f>
        <v>0</v>
      </c>
      <c r="BC152" s="15">
        <f>Dados!AU66</f>
        <v>0</v>
      </c>
      <c r="BD152" s="15">
        <f>Dados!AV66</f>
        <v>0</v>
      </c>
      <c r="BE152" s="15">
        <f>Dados!AW66</f>
        <v>0</v>
      </c>
      <c r="BF152" s="15">
        <f>Dados!AX66</f>
        <v>0</v>
      </c>
      <c r="BG152" s="15">
        <f>Dados!AY66</f>
        <v>0</v>
      </c>
      <c r="BH152" s="15">
        <f>Dados!AZ66</f>
        <v>0</v>
      </c>
      <c r="BI152" s="15">
        <f>Dados!BA66</f>
        <v>0</v>
      </c>
      <c r="BJ152" s="15">
        <f>Dados!BB66</f>
        <v>0</v>
      </c>
      <c r="BK152" s="15">
        <f>Dados!BC66</f>
        <v>0</v>
      </c>
      <c r="BL152" s="15" t="e">
        <f>Dados!BD66</f>
        <v>#DIV/0!</v>
      </c>
      <c r="BM152" s="15"/>
      <c r="BN152" s="15" t="e">
        <f>Dados!BF66</f>
        <v>#DIV/0!</v>
      </c>
      <c r="BO152" s="15" t="e">
        <f>Dados!BG66</f>
        <v>#DIV/0!</v>
      </c>
      <c r="BP152" s="15" t="e">
        <f>Dados!BH66</f>
        <v>#DIV/0!</v>
      </c>
      <c r="BQ152" s="15" t="e">
        <f>Dados!BI66</f>
        <v>#DIV/0!</v>
      </c>
      <c r="BR152" s="15" t="e">
        <f>Dados!BJ66</f>
        <v>#DIV/0!</v>
      </c>
      <c r="BS152" s="15" t="e">
        <f>Dados!BK66</f>
        <v>#DIV/0!</v>
      </c>
      <c r="BT152" s="15" t="e">
        <f>Dados!BL66</f>
        <v>#DIV/0!</v>
      </c>
      <c r="BU152" s="15" t="e">
        <f>Dados!BM66</f>
        <v>#DIV/0!</v>
      </c>
      <c r="BV152" s="15" t="e">
        <f>Dados!BN66</f>
        <v>#DIV/0!</v>
      </c>
      <c r="BW152" s="15" t="e">
        <f>Dados!BO66</f>
        <v>#DIV/0!</v>
      </c>
      <c r="BX152" s="15" t="e">
        <f>Dados!BP66</f>
        <v>#DIV/0!</v>
      </c>
      <c r="BY152" s="15" t="e">
        <f>Dados!BQ66</f>
        <v>#DIV/0!</v>
      </c>
    </row>
    <row r="153" spans="9:77" hidden="1" x14ac:dyDescent="0.15">
      <c r="I153" t="str">
        <f>Dados!A67</f>
        <v>Idade Prev</v>
      </c>
      <c r="J153" t="str">
        <f>Dados!B67</f>
        <v>SJ F1 B 321 R</v>
      </c>
      <c r="K153" s="15">
        <f>Dados!C67</f>
        <v>35</v>
      </c>
      <c r="L153" s="15">
        <f>Dados!D67</f>
        <v>35.857142857142854</v>
      </c>
      <c r="M153" s="15">
        <f>Dados!E67</f>
        <v>36.857142857142854</v>
      </c>
      <c r="N153" s="15">
        <f>Dados!F67</f>
        <v>37.857142857142854</v>
      </c>
      <c r="O153" s="15">
        <f>Dados!G67</f>
        <v>38.857142857142854</v>
      </c>
      <c r="P153" s="15">
        <f>Dados!H67</f>
        <v>39.857142857142854</v>
      </c>
      <c r="Q153" s="15">
        <f>Dados!I67</f>
        <v>40.857142857142854</v>
      </c>
      <c r="R153" s="15">
        <f>Dados!J67</f>
        <v>41.857142857142854</v>
      </c>
      <c r="S153" s="15">
        <f>Dados!K67</f>
        <v>42.857142857142854</v>
      </c>
      <c r="T153" s="15">
        <f>Dados!L67</f>
        <v>43.857142857142854</v>
      </c>
      <c r="U153" s="15">
        <f>Dados!M67</f>
        <v>44.857142857142854</v>
      </c>
      <c r="V153" s="15">
        <f>Dados!N67</f>
        <v>45.857142857142854</v>
      </c>
      <c r="W153" s="15">
        <f>Dados!O67</f>
        <v>46.857142857142854</v>
      </c>
      <c r="X153" s="15">
        <f>Dados!P67</f>
        <v>47.857142857142854</v>
      </c>
      <c r="Y153" s="15">
        <f>Dados!Q67</f>
        <v>48.857142857142854</v>
      </c>
      <c r="Z153" s="15">
        <f>Dados!R67</f>
        <v>49.857142857142854</v>
      </c>
      <c r="AA153" s="15">
        <f>Dados!S67</f>
        <v>50.857142857142854</v>
      </c>
      <c r="AB153" s="15">
        <f>Dados!T67</f>
        <v>51.857142857142854</v>
      </c>
      <c r="AC153" s="15">
        <f>Dados!U67</f>
        <v>52.857142857142854</v>
      </c>
      <c r="AD153" s="15">
        <f>Dados!V67</f>
        <v>53.857142857142854</v>
      </c>
      <c r="AE153" s="15">
        <f>Dados!W67</f>
        <v>54.857142857142854</v>
      </c>
      <c r="AF153" s="15">
        <f>Dados!X67</f>
        <v>55.857142857142854</v>
      </c>
      <c r="AG153" s="15">
        <f>Dados!Y67</f>
        <v>56.857142857142854</v>
      </c>
      <c r="AH153" s="15">
        <f>Dados!Z67</f>
        <v>57.857142857142854</v>
      </c>
      <c r="AI153" s="15">
        <f>Dados!AA67</f>
        <v>58.857142857142854</v>
      </c>
      <c r="AJ153" s="15">
        <f>Dados!AB67</f>
        <v>59.857142857142854</v>
      </c>
      <c r="AK153" s="15">
        <f>Dados!AC67</f>
        <v>60.857142857142854</v>
      </c>
      <c r="AL153" s="15">
        <f>Dados!AD67</f>
        <v>61.857142857142854</v>
      </c>
      <c r="AM153" s="15">
        <f>Dados!AE67</f>
        <v>62.857142857142854</v>
      </c>
      <c r="AN153" s="15">
        <f>Dados!AF67</f>
        <v>63.857142857142854</v>
      </c>
      <c r="AO153" s="15">
        <f>Dados!AG67</f>
        <v>64.857142857142861</v>
      </c>
      <c r="AP153" s="15">
        <f>Dados!AH67</f>
        <v>65.857142857142861</v>
      </c>
      <c r="AQ153" s="15">
        <f>Dados!AI67</f>
        <v>9.4285714285714288</v>
      </c>
      <c r="AR153" s="15">
        <f>Dados!AJ67</f>
        <v>0</v>
      </c>
      <c r="AS153" s="15">
        <f>Dados!AK67</f>
        <v>0</v>
      </c>
      <c r="AT153" s="15">
        <f>Dados!AL67</f>
        <v>0</v>
      </c>
      <c r="AU153" s="15">
        <f>Dados!AM67</f>
        <v>0</v>
      </c>
      <c r="AV153" s="15">
        <f>Dados!AN67</f>
        <v>0</v>
      </c>
      <c r="AW153" s="15">
        <f>Dados!AO67</f>
        <v>0</v>
      </c>
      <c r="AX153" s="15">
        <f>Dados!AP67</f>
        <v>0</v>
      </c>
      <c r="AY153" s="15">
        <f>Dados!AQ67</f>
        <v>0</v>
      </c>
      <c r="AZ153" s="15">
        <f>Dados!AR67</f>
        <v>0</v>
      </c>
      <c r="BA153" s="15">
        <f>Dados!AS67</f>
        <v>0</v>
      </c>
      <c r="BB153" s="15">
        <f>Dados!AT67</f>
        <v>0</v>
      </c>
      <c r="BC153" s="15">
        <f>Dados!AU67</f>
        <v>0</v>
      </c>
      <c r="BD153" s="15">
        <f>Dados!AV67</f>
        <v>0</v>
      </c>
      <c r="BE153" s="15">
        <f>Dados!AW67</f>
        <v>0</v>
      </c>
      <c r="BF153" s="15">
        <f>Dados!AX67</f>
        <v>0</v>
      </c>
      <c r="BG153" s="15">
        <f>Dados!AY67</f>
        <v>0</v>
      </c>
      <c r="BH153" s="15">
        <f>Dados!AZ67</f>
        <v>0</v>
      </c>
      <c r="BI153" s="15">
        <f>Dados!BA67</f>
        <v>0</v>
      </c>
      <c r="BJ153" s="15">
        <f>Dados!BB67</f>
        <v>0</v>
      </c>
      <c r="BK153" s="15">
        <f>Dados!BC67</f>
        <v>0</v>
      </c>
      <c r="BL153" s="15" t="e">
        <f>Dados!BD67</f>
        <v>#DIV/0!</v>
      </c>
      <c r="BM153" s="15"/>
      <c r="BN153" s="15" t="e">
        <f>Dados!BF67</f>
        <v>#DIV/0!</v>
      </c>
      <c r="BO153" s="15" t="e">
        <f>Dados!BG67</f>
        <v>#DIV/0!</v>
      </c>
      <c r="BP153" s="15" t="e">
        <f>Dados!BH67</f>
        <v>#DIV/0!</v>
      </c>
      <c r="BQ153" s="15" t="e">
        <f>Dados!BI67</f>
        <v>#DIV/0!</v>
      </c>
      <c r="BR153" s="15" t="e">
        <f>Dados!BJ67</f>
        <v>#DIV/0!</v>
      </c>
      <c r="BS153" s="15" t="e">
        <f>Dados!BK67</f>
        <v>#DIV/0!</v>
      </c>
      <c r="BT153" s="15" t="e">
        <f>Dados!BL67</f>
        <v>#DIV/0!</v>
      </c>
      <c r="BU153" s="15" t="e">
        <f>Dados!BM67</f>
        <v>#DIV/0!</v>
      </c>
      <c r="BV153" s="15" t="e">
        <f>Dados!BN67</f>
        <v>#DIV/0!</v>
      </c>
      <c r="BW153" s="15" t="e">
        <f>Dados!BO67</f>
        <v>#DIV/0!</v>
      </c>
      <c r="BX153" s="15" t="e">
        <f>Dados!BP67</f>
        <v>#DIV/0!</v>
      </c>
      <c r="BY153" s="15" t="e">
        <f>Dados!BQ67</f>
        <v>#DIV/0!</v>
      </c>
    </row>
    <row r="154" spans="9:77" hidden="1" x14ac:dyDescent="0.15">
      <c r="I154" t="str">
        <f>Dados!A68</f>
        <v>Idade Prev</v>
      </c>
      <c r="J154" t="str">
        <f>Dados!B68</f>
        <v>SJ F1 A 222 R</v>
      </c>
      <c r="K154" s="15">
        <f>Dados!C68</f>
        <v>0</v>
      </c>
      <c r="L154" s="15">
        <f>Dados!D68</f>
        <v>0</v>
      </c>
      <c r="M154" s="15">
        <f>Dados!E68</f>
        <v>0</v>
      </c>
      <c r="N154" s="15">
        <f>Dados!F68</f>
        <v>0</v>
      </c>
      <c r="O154" s="15">
        <f>Dados!G68</f>
        <v>0</v>
      </c>
      <c r="P154" s="15">
        <f>Dados!H68</f>
        <v>0</v>
      </c>
      <c r="Q154" s="15">
        <f>Dados!I68</f>
        <v>0</v>
      </c>
      <c r="R154" s="15">
        <f>Dados!J68</f>
        <v>0</v>
      </c>
      <c r="S154" s="15">
        <f>Dados!K68</f>
        <v>0</v>
      </c>
      <c r="T154" s="15">
        <f>Dados!L68</f>
        <v>0</v>
      </c>
      <c r="U154" s="15">
        <f>Dados!M68</f>
        <v>0</v>
      </c>
      <c r="V154" s="15">
        <f>Dados!N68</f>
        <v>0</v>
      </c>
      <c r="W154" s="15">
        <f>Dados!O68</f>
        <v>0</v>
      </c>
      <c r="X154" s="15">
        <f>Dados!P68</f>
        <v>0</v>
      </c>
      <c r="Y154" s="15">
        <f>Dados!Q68</f>
        <v>0</v>
      </c>
      <c r="Z154" s="15">
        <f>Dados!R68</f>
        <v>0</v>
      </c>
      <c r="AA154" s="15">
        <f>Dados!S68</f>
        <v>0</v>
      </c>
      <c r="AB154" s="15">
        <f>Dados!T68</f>
        <v>0</v>
      </c>
      <c r="AC154" s="15">
        <f>Dados!U68</f>
        <v>0</v>
      </c>
      <c r="AD154" s="15">
        <f>Dados!V68</f>
        <v>0</v>
      </c>
      <c r="AE154" s="15">
        <f>Dados!W68</f>
        <v>0</v>
      </c>
      <c r="AF154" s="15">
        <f>Dados!X68</f>
        <v>0</v>
      </c>
      <c r="AG154" s="15">
        <f>Dados!Y68</f>
        <v>0</v>
      </c>
      <c r="AH154" s="15">
        <f>Dados!Z68</f>
        <v>0</v>
      </c>
      <c r="AI154" s="15">
        <f>Dados!AA68</f>
        <v>0</v>
      </c>
      <c r="AJ154" s="15">
        <f>Dados!AB68</f>
        <v>0</v>
      </c>
      <c r="AK154" s="15">
        <f>Dados!AC68</f>
        <v>0</v>
      </c>
      <c r="AL154" s="15">
        <f>Dados!AD68</f>
        <v>0</v>
      </c>
      <c r="AM154" s="15">
        <f>Dados!AE68</f>
        <v>0</v>
      </c>
      <c r="AN154" s="15">
        <f>Dados!AF68</f>
        <v>0</v>
      </c>
      <c r="AO154" s="15">
        <f>Dados!AG68</f>
        <v>0</v>
      </c>
      <c r="AP154" s="15">
        <f>Dados!AH68</f>
        <v>0</v>
      </c>
      <c r="AQ154" s="15">
        <f>Dados!AI68</f>
        <v>0</v>
      </c>
      <c r="AR154" s="15">
        <f>Dados!AJ68</f>
        <v>0</v>
      </c>
      <c r="AS154" s="15">
        <f>Dados!AK68</f>
        <v>0</v>
      </c>
      <c r="AT154" s="15">
        <f>Dados!AL68</f>
        <v>0</v>
      </c>
      <c r="AU154" s="15">
        <f>Dados!AM68</f>
        <v>0</v>
      </c>
      <c r="AV154" s="15">
        <f>Dados!AN68</f>
        <v>0</v>
      </c>
      <c r="AW154" s="15">
        <f>Dados!AO68</f>
        <v>0</v>
      </c>
      <c r="AX154" s="15">
        <f>Dados!AP68</f>
        <v>0</v>
      </c>
      <c r="AY154" s="15">
        <f>Dados!AQ68</f>
        <v>0</v>
      </c>
      <c r="AZ154" s="15">
        <f>Dados!AR68</f>
        <v>0</v>
      </c>
      <c r="BA154" s="15">
        <f>Dados!AS68</f>
        <v>12.571428571428571</v>
      </c>
      <c r="BB154" s="15">
        <f>Dados!AT68</f>
        <v>22.571428571428573</v>
      </c>
      <c r="BC154" s="15">
        <f>Dados!AU68</f>
        <v>23.571428571428573</v>
      </c>
      <c r="BD154" s="15">
        <f>Dados!AV68</f>
        <v>24.571428571428573</v>
      </c>
      <c r="BE154" s="15">
        <f>Dados!AW68</f>
        <v>25.571428571428573</v>
      </c>
      <c r="BF154" s="15">
        <f>Dados!AX68</f>
        <v>26.571428571428573</v>
      </c>
      <c r="BG154" s="15">
        <f>Dados!AY68</f>
        <v>27.571428571428573</v>
      </c>
      <c r="BH154" s="15">
        <f>Dados!AZ68</f>
        <v>28.571428571428573</v>
      </c>
      <c r="BI154" s="15">
        <f>Dados!BA68</f>
        <v>29.571428571428573</v>
      </c>
      <c r="BJ154" s="15">
        <f>Dados!BB68</f>
        <v>30.571428571428573</v>
      </c>
      <c r="BK154" s="15">
        <f>Dados!BC68</f>
        <v>31.571428571428573</v>
      </c>
      <c r="BL154" s="15" t="e">
        <f>Dados!BD68</f>
        <v>#DIV/0!</v>
      </c>
      <c r="BM154" s="15"/>
      <c r="BN154" s="15" t="e">
        <f>Dados!BF68</f>
        <v>#DIV/0!</v>
      </c>
      <c r="BO154" s="15" t="e">
        <f>Dados!BG68</f>
        <v>#DIV/0!</v>
      </c>
      <c r="BP154" s="15" t="e">
        <f>Dados!BH68</f>
        <v>#DIV/0!</v>
      </c>
      <c r="BQ154" s="15" t="e">
        <f>Dados!BI68</f>
        <v>#DIV/0!</v>
      </c>
      <c r="BR154" s="15" t="e">
        <f>Dados!BJ68</f>
        <v>#DIV/0!</v>
      </c>
      <c r="BS154" s="15" t="e">
        <f>Dados!BK68</f>
        <v>#DIV/0!</v>
      </c>
      <c r="BT154" s="15" t="e">
        <f>Dados!BL68</f>
        <v>#DIV/0!</v>
      </c>
      <c r="BU154" s="15" t="e">
        <f>Dados!BM68</f>
        <v>#DIV/0!</v>
      </c>
      <c r="BV154" s="15" t="e">
        <f>Dados!BN68</f>
        <v>#DIV/0!</v>
      </c>
      <c r="BW154" s="15" t="e">
        <f>Dados!BO68</f>
        <v>#DIV/0!</v>
      </c>
      <c r="BX154" s="15" t="e">
        <f>Dados!BP68</f>
        <v>#DIV/0!</v>
      </c>
      <c r="BY154" s="15" t="e">
        <f>Dados!BQ68</f>
        <v>#DIV/0!</v>
      </c>
    </row>
    <row r="155" spans="9:77" hidden="1" x14ac:dyDescent="0.15">
      <c r="I155" t="str">
        <f>Dados!A69</f>
        <v>Idade Prev</v>
      </c>
      <c r="J155" t="str">
        <f>Dados!B69</f>
        <v>SJ F1 B 322 R</v>
      </c>
      <c r="K155" s="15">
        <f>Dados!C69</f>
        <v>0</v>
      </c>
      <c r="L155" s="15">
        <f>Dados!D69</f>
        <v>0</v>
      </c>
      <c r="M155" s="15">
        <f>Dados!E69</f>
        <v>0</v>
      </c>
      <c r="N155" s="15">
        <f>Dados!F69</f>
        <v>0</v>
      </c>
      <c r="O155" s="15">
        <f>Dados!G69</f>
        <v>0</v>
      </c>
      <c r="P155" s="15">
        <f>Dados!H69</f>
        <v>0</v>
      </c>
      <c r="Q155" s="15">
        <f>Dados!I69</f>
        <v>0</v>
      </c>
      <c r="R155" s="15">
        <f>Dados!J69</f>
        <v>0</v>
      </c>
      <c r="S155" s="15">
        <f>Dados!K69</f>
        <v>0</v>
      </c>
      <c r="T155" s="15">
        <f>Dados!L69</f>
        <v>0</v>
      </c>
      <c r="U155" s="15">
        <f>Dados!M69</f>
        <v>0</v>
      </c>
      <c r="V155" s="15">
        <f>Dados!N69</f>
        <v>0</v>
      </c>
      <c r="W155" s="15">
        <f>Dados!O69</f>
        <v>0</v>
      </c>
      <c r="X155" s="15">
        <f>Dados!P69</f>
        <v>0</v>
      </c>
      <c r="Y155" s="15">
        <f>Dados!Q69</f>
        <v>0</v>
      </c>
      <c r="Z155" s="15">
        <f>Dados!R69</f>
        <v>0</v>
      </c>
      <c r="AA155" s="15">
        <f>Dados!S69</f>
        <v>0</v>
      </c>
      <c r="AB155" s="15">
        <f>Dados!T69</f>
        <v>0</v>
      </c>
      <c r="AC155" s="15">
        <f>Dados!U69</f>
        <v>0</v>
      </c>
      <c r="AD155" s="15">
        <f>Dados!V69</f>
        <v>0</v>
      </c>
      <c r="AE155" s="15">
        <f>Dados!W69</f>
        <v>0</v>
      </c>
      <c r="AF155" s="15">
        <f>Dados!X69</f>
        <v>0</v>
      </c>
      <c r="AG155" s="15">
        <f>Dados!Y69</f>
        <v>0</v>
      </c>
      <c r="AH155" s="15">
        <f>Dados!Z69</f>
        <v>0</v>
      </c>
      <c r="AI155" s="15">
        <f>Dados!AA69</f>
        <v>0</v>
      </c>
      <c r="AJ155" s="15">
        <f>Dados!AB69</f>
        <v>0</v>
      </c>
      <c r="AK155" s="15">
        <f>Dados!AC69</f>
        <v>0</v>
      </c>
      <c r="AL155" s="15">
        <f>Dados!AD69</f>
        <v>0</v>
      </c>
      <c r="AM155" s="15">
        <f>Dados!AE69</f>
        <v>0</v>
      </c>
      <c r="AN155" s="15">
        <f>Dados!AF69</f>
        <v>0</v>
      </c>
      <c r="AO155" s="15">
        <f>Dados!AG69</f>
        <v>0</v>
      </c>
      <c r="AP155" s="15">
        <f>Dados!AH69</f>
        <v>0</v>
      </c>
      <c r="AQ155" s="15">
        <f>Dados!AI69</f>
        <v>0</v>
      </c>
      <c r="AR155" s="15">
        <f>Dados!AJ69</f>
        <v>0</v>
      </c>
      <c r="AS155" s="15">
        <f>Dados!AK69</f>
        <v>0</v>
      </c>
      <c r="AT155" s="15">
        <f>Dados!AL69</f>
        <v>0</v>
      </c>
      <c r="AU155" s="15">
        <f>Dados!AM69</f>
        <v>0</v>
      </c>
      <c r="AV155" s="15">
        <f>Dados!AN69</f>
        <v>0</v>
      </c>
      <c r="AW155" s="15">
        <f>Dados!AO69</f>
        <v>0</v>
      </c>
      <c r="AX155" s="15">
        <f>Dados!AP69</f>
        <v>0</v>
      </c>
      <c r="AY155" s="15">
        <f>Dados!AQ69</f>
        <v>0</v>
      </c>
      <c r="AZ155" s="15">
        <f>Dados!AR69</f>
        <v>0</v>
      </c>
      <c r="BA155" s="15">
        <f>Dados!AS69</f>
        <v>0</v>
      </c>
      <c r="BB155" s="15">
        <f>Dados!AT69</f>
        <v>12.571428571428571</v>
      </c>
      <c r="BC155" s="15">
        <f>Dados!AU69</f>
        <v>22.571428571428573</v>
      </c>
      <c r="BD155" s="15">
        <f>Dados!AV69</f>
        <v>23.571428571428573</v>
      </c>
      <c r="BE155" s="15">
        <f>Dados!AW69</f>
        <v>24.571428571428573</v>
      </c>
      <c r="BF155" s="15">
        <f>Dados!AX69</f>
        <v>25.571428571428573</v>
      </c>
      <c r="BG155" s="15">
        <f>Dados!AY69</f>
        <v>26.571428571428573</v>
      </c>
      <c r="BH155" s="15">
        <f>Dados!AZ69</f>
        <v>27.571428571428573</v>
      </c>
      <c r="BI155" s="15">
        <f>Dados!BA69</f>
        <v>28.571428571428573</v>
      </c>
      <c r="BJ155" s="15">
        <f>Dados!BB69</f>
        <v>29.571428571428573</v>
      </c>
      <c r="BK155" s="15">
        <f>Dados!BC69</f>
        <v>30.571428571428573</v>
      </c>
      <c r="BL155" s="15" t="e">
        <f>Dados!BD69</f>
        <v>#DIV/0!</v>
      </c>
      <c r="BM155" s="15"/>
      <c r="BN155" s="15" t="e">
        <f>Dados!BF69</f>
        <v>#DIV/0!</v>
      </c>
      <c r="BO155" s="15" t="e">
        <f>Dados!BG69</f>
        <v>#DIV/0!</v>
      </c>
      <c r="BP155" s="15" t="e">
        <f>Dados!BH69</f>
        <v>#DIV/0!</v>
      </c>
      <c r="BQ155" s="15" t="e">
        <f>Dados!BI69</f>
        <v>#DIV/0!</v>
      </c>
      <c r="BR155" s="15" t="e">
        <f>Dados!BJ69</f>
        <v>#DIV/0!</v>
      </c>
      <c r="BS155" s="15" t="e">
        <f>Dados!BK69</f>
        <v>#DIV/0!</v>
      </c>
      <c r="BT155" s="15" t="e">
        <f>Dados!BL69</f>
        <v>#DIV/0!</v>
      </c>
      <c r="BU155" s="15" t="e">
        <f>Dados!BM69</f>
        <v>#DIV/0!</v>
      </c>
      <c r="BV155" s="15" t="e">
        <f>Dados!BN69</f>
        <v>#DIV/0!</v>
      </c>
      <c r="BW155" s="15" t="e">
        <f>Dados!BO69</f>
        <v>#DIV/0!</v>
      </c>
      <c r="BX155" s="15" t="e">
        <f>Dados!BP69</f>
        <v>#DIV/0!</v>
      </c>
      <c r="BY155" s="15" t="e">
        <f>Dados!BQ69</f>
        <v>#DIV/0!</v>
      </c>
    </row>
    <row r="156" spans="9:77" hidden="1" x14ac:dyDescent="0.15">
      <c r="I156" t="str">
        <f>Dados!A70</f>
        <v>Idade Prev</v>
      </c>
      <c r="J156" t="str">
        <f>Dados!B70</f>
        <v>SJ F2 A 421 R</v>
      </c>
      <c r="K156" s="15">
        <f>Dados!C70</f>
        <v>27</v>
      </c>
      <c r="L156" s="15">
        <f>Dados!D70</f>
        <v>27.428571428571427</v>
      </c>
      <c r="M156" s="15">
        <f>Dados!E70</f>
        <v>28.428571428571427</v>
      </c>
      <c r="N156" s="15">
        <f>Dados!F70</f>
        <v>29.428571428571427</v>
      </c>
      <c r="O156" s="15">
        <f>Dados!G70</f>
        <v>30.428571428571427</v>
      </c>
      <c r="P156" s="15">
        <f>Dados!H70</f>
        <v>31.428571428571427</v>
      </c>
      <c r="Q156" s="15">
        <f>Dados!I70</f>
        <v>32.428571428571431</v>
      </c>
      <c r="R156" s="15">
        <f>Dados!J70</f>
        <v>33.428571428571431</v>
      </c>
      <c r="S156" s="15">
        <f>Dados!K70</f>
        <v>34.428571428571431</v>
      </c>
      <c r="T156" s="15">
        <f>Dados!L70</f>
        <v>35.428571428571431</v>
      </c>
      <c r="U156" s="15">
        <f>Dados!M70</f>
        <v>36.428571428571431</v>
      </c>
      <c r="V156" s="15">
        <f>Dados!N70</f>
        <v>37.428571428571431</v>
      </c>
      <c r="W156" s="15">
        <f>Dados!O70</f>
        <v>38.428571428571431</v>
      </c>
      <c r="X156" s="15">
        <f>Dados!P70</f>
        <v>39.428571428571431</v>
      </c>
      <c r="Y156" s="15">
        <f>Dados!Q70</f>
        <v>40.428571428571431</v>
      </c>
      <c r="Z156" s="15">
        <f>Dados!R70</f>
        <v>41.428571428571431</v>
      </c>
      <c r="AA156" s="15">
        <f>Dados!S70</f>
        <v>42.428571428571431</v>
      </c>
      <c r="AB156" s="15">
        <f>Dados!T70</f>
        <v>43.428571428571431</v>
      </c>
      <c r="AC156" s="15">
        <f>Dados!U70</f>
        <v>44.428571428571431</v>
      </c>
      <c r="AD156" s="15">
        <f>Dados!V70</f>
        <v>45.428571428571431</v>
      </c>
      <c r="AE156" s="15">
        <f>Dados!W70</f>
        <v>46.428571428571431</v>
      </c>
      <c r="AF156" s="15">
        <f>Dados!X70</f>
        <v>47.428571428571431</v>
      </c>
      <c r="AG156" s="15">
        <f>Dados!Y70</f>
        <v>48.428571428571431</v>
      </c>
      <c r="AH156" s="15">
        <f>Dados!Z70</f>
        <v>49.428571428571431</v>
      </c>
      <c r="AI156" s="15">
        <f>Dados!AA70</f>
        <v>50.428571428571431</v>
      </c>
      <c r="AJ156" s="15">
        <f>Dados!AB70</f>
        <v>51.428571428571431</v>
      </c>
      <c r="AK156" s="15">
        <f>Dados!AC70</f>
        <v>52.428571428571431</v>
      </c>
      <c r="AL156" s="15">
        <f>Dados!AD70</f>
        <v>53.428571428571431</v>
      </c>
      <c r="AM156" s="15">
        <f>Dados!AE70</f>
        <v>54.428571428571431</v>
      </c>
      <c r="AN156" s="15">
        <f>Dados!AF70</f>
        <v>55.428571428571431</v>
      </c>
      <c r="AO156" s="15">
        <f>Dados!AG70</f>
        <v>56.428571428571431</v>
      </c>
      <c r="AP156" s="15">
        <f>Dados!AH70</f>
        <v>57.428571428571431</v>
      </c>
      <c r="AQ156" s="15">
        <f>Dados!AI70</f>
        <v>58.428571428571431</v>
      </c>
      <c r="AR156" s="15">
        <f>Dados!AJ70</f>
        <v>59.428571428571431</v>
      </c>
      <c r="AS156" s="15">
        <f>Dados!AK70</f>
        <v>60.428571428571431</v>
      </c>
      <c r="AT156" s="15">
        <f>Dados!AL70</f>
        <v>61.428571428571431</v>
      </c>
      <c r="AU156" s="15">
        <f>Dados!AM70</f>
        <v>62.428571428571431</v>
      </c>
      <c r="AV156" s="15">
        <f>Dados!AN70</f>
        <v>63.428571428571431</v>
      </c>
      <c r="AW156" s="15">
        <f>Dados!AO70</f>
        <v>64.428571428571431</v>
      </c>
      <c r="AX156" s="15">
        <f>Dados!AP70</f>
        <v>65.428571428571431</v>
      </c>
      <c r="AY156" s="15">
        <f>Dados!AQ70</f>
        <v>37.714285714285715</v>
      </c>
      <c r="AZ156" s="15">
        <f>Dados!AR70</f>
        <v>0</v>
      </c>
      <c r="BA156" s="15">
        <f>Dados!AS70</f>
        <v>0</v>
      </c>
      <c r="BB156" s="15">
        <f>Dados!AT70</f>
        <v>0</v>
      </c>
      <c r="BC156" s="15">
        <f>Dados!AU70</f>
        <v>0</v>
      </c>
      <c r="BD156" s="15">
        <f>Dados!AV70</f>
        <v>0</v>
      </c>
      <c r="BE156" s="15">
        <f>Dados!AW70</f>
        <v>0</v>
      </c>
      <c r="BF156" s="15">
        <f>Dados!AX70</f>
        <v>0</v>
      </c>
      <c r="BG156" s="15">
        <f>Dados!AY70</f>
        <v>0</v>
      </c>
      <c r="BH156" s="15">
        <f>Dados!AZ70</f>
        <v>0</v>
      </c>
      <c r="BI156" s="15">
        <f>Dados!BA70</f>
        <v>0</v>
      </c>
      <c r="BJ156" s="15">
        <f>Dados!BB70</f>
        <v>0</v>
      </c>
      <c r="BK156" s="15">
        <f>Dados!BC70</f>
        <v>0</v>
      </c>
      <c r="BL156" s="15" t="e">
        <f>Dados!BD70</f>
        <v>#DIV/0!</v>
      </c>
      <c r="BM156" s="15"/>
      <c r="BN156" s="15" t="e">
        <f>Dados!BF70</f>
        <v>#DIV/0!</v>
      </c>
      <c r="BO156" s="15" t="e">
        <f>Dados!BG70</f>
        <v>#DIV/0!</v>
      </c>
      <c r="BP156" s="15" t="e">
        <f>Dados!BH70</f>
        <v>#DIV/0!</v>
      </c>
      <c r="BQ156" s="15" t="e">
        <f>Dados!BI70</f>
        <v>#DIV/0!</v>
      </c>
      <c r="BR156" s="15" t="e">
        <f>Dados!BJ70</f>
        <v>#DIV/0!</v>
      </c>
      <c r="BS156" s="15" t="e">
        <f>Dados!BK70</f>
        <v>#DIV/0!</v>
      </c>
      <c r="BT156" s="15" t="e">
        <f>Dados!BL70</f>
        <v>#DIV/0!</v>
      </c>
      <c r="BU156" s="15" t="e">
        <f>Dados!BM70</f>
        <v>#DIV/0!</v>
      </c>
      <c r="BV156" s="15" t="e">
        <f>Dados!BN70</f>
        <v>#DIV/0!</v>
      </c>
      <c r="BW156" s="15" t="e">
        <f>Dados!BO70</f>
        <v>#DIV/0!</v>
      </c>
      <c r="BX156" s="15" t="e">
        <f>Dados!BP70</f>
        <v>#DIV/0!</v>
      </c>
      <c r="BY156" s="15" t="e">
        <f>Dados!BQ70</f>
        <v>#DIV/0!</v>
      </c>
    </row>
    <row r="157" spans="9:77" hidden="1" x14ac:dyDescent="0.15">
      <c r="I157" t="str">
        <f>Dados!A71</f>
        <v>Idade Prev</v>
      </c>
      <c r="J157" t="str">
        <f>Dados!B71</f>
        <v>SJ F2 B 521 R</v>
      </c>
      <c r="K157" s="15">
        <f>Dados!C71</f>
        <v>25</v>
      </c>
      <c r="L157" s="15">
        <f>Dados!D71</f>
        <v>26</v>
      </c>
      <c r="M157" s="15">
        <f>Dados!E71</f>
        <v>27</v>
      </c>
      <c r="N157" s="15">
        <f>Dados!F71</f>
        <v>28</v>
      </c>
      <c r="O157" s="15">
        <f>Dados!G71</f>
        <v>29</v>
      </c>
      <c r="P157" s="15">
        <f>Dados!H71</f>
        <v>30</v>
      </c>
      <c r="Q157" s="15">
        <f>Dados!I71</f>
        <v>31</v>
      </c>
      <c r="R157" s="15">
        <f>Dados!J71</f>
        <v>32</v>
      </c>
      <c r="S157" s="15">
        <f>Dados!K71</f>
        <v>33</v>
      </c>
      <c r="T157" s="15">
        <f>Dados!L71</f>
        <v>34</v>
      </c>
      <c r="U157" s="15">
        <f>Dados!M71</f>
        <v>35</v>
      </c>
      <c r="V157" s="15">
        <f>Dados!N71</f>
        <v>36</v>
      </c>
      <c r="W157" s="15">
        <f>Dados!O71</f>
        <v>37</v>
      </c>
      <c r="X157" s="15">
        <f>Dados!P71</f>
        <v>38</v>
      </c>
      <c r="Y157" s="15">
        <f>Dados!Q71</f>
        <v>39</v>
      </c>
      <c r="Z157" s="15">
        <f>Dados!R71</f>
        <v>40</v>
      </c>
      <c r="AA157" s="15">
        <f>Dados!S71</f>
        <v>41</v>
      </c>
      <c r="AB157" s="15">
        <f>Dados!T71</f>
        <v>42</v>
      </c>
      <c r="AC157" s="15">
        <f>Dados!U71</f>
        <v>43</v>
      </c>
      <c r="AD157" s="15">
        <f>Dados!V71</f>
        <v>44</v>
      </c>
      <c r="AE157" s="15">
        <f>Dados!W71</f>
        <v>45</v>
      </c>
      <c r="AF157" s="15">
        <f>Dados!X71</f>
        <v>46</v>
      </c>
      <c r="AG157" s="15">
        <f>Dados!Y71</f>
        <v>47</v>
      </c>
      <c r="AH157" s="15">
        <f>Dados!Z71</f>
        <v>48</v>
      </c>
      <c r="AI157" s="15">
        <f>Dados!AA71</f>
        <v>49</v>
      </c>
      <c r="AJ157" s="15">
        <f>Dados!AB71</f>
        <v>50</v>
      </c>
      <c r="AK157" s="15">
        <f>Dados!AC71</f>
        <v>51</v>
      </c>
      <c r="AL157" s="15">
        <f>Dados!AD71</f>
        <v>52</v>
      </c>
      <c r="AM157" s="15">
        <f>Dados!AE71</f>
        <v>53</v>
      </c>
      <c r="AN157" s="15">
        <f>Dados!AF71</f>
        <v>54</v>
      </c>
      <c r="AO157" s="15">
        <f>Dados!AG71</f>
        <v>55</v>
      </c>
      <c r="AP157" s="15">
        <f>Dados!AH71</f>
        <v>56</v>
      </c>
      <c r="AQ157" s="15">
        <f>Dados!AI71</f>
        <v>57</v>
      </c>
      <c r="AR157" s="15">
        <f>Dados!AJ71</f>
        <v>58</v>
      </c>
      <c r="AS157" s="15">
        <f>Dados!AK71</f>
        <v>59</v>
      </c>
      <c r="AT157" s="15">
        <f>Dados!AL71</f>
        <v>60</v>
      </c>
      <c r="AU157" s="15">
        <f>Dados!AM71</f>
        <v>61</v>
      </c>
      <c r="AV157" s="15">
        <f>Dados!AN71</f>
        <v>62</v>
      </c>
      <c r="AW157" s="15">
        <f>Dados!AO71</f>
        <v>63</v>
      </c>
      <c r="AX157" s="15">
        <f>Dados!AP71</f>
        <v>64</v>
      </c>
      <c r="AY157" s="15">
        <f>Dados!AQ71</f>
        <v>65</v>
      </c>
      <c r="AZ157" s="15">
        <f>Dados!AR71</f>
        <v>66</v>
      </c>
      <c r="BA157" s="15">
        <f>Dados!AS71</f>
        <v>0</v>
      </c>
      <c r="BB157" s="15">
        <f>Dados!AT71</f>
        <v>0</v>
      </c>
      <c r="BC157" s="15">
        <f>Dados!AU71</f>
        <v>0</v>
      </c>
      <c r="BD157" s="15">
        <f>Dados!AV71</f>
        <v>0</v>
      </c>
      <c r="BE157" s="15">
        <f>Dados!AW71</f>
        <v>0</v>
      </c>
      <c r="BF157" s="15">
        <f>Dados!AX71</f>
        <v>0</v>
      </c>
      <c r="BG157" s="15">
        <f>Dados!AY71</f>
        <v>0</v>
      </c>
      <c r="BH157" s="15">
        <f>Dados!AZ71</f>
        <v>0</v>
      </c>
      <c r="BI157" s="15">
        <f>Dados!BA71</f>
        <v>0</v>
      </c>
      <c r="BJ157" s="15">
        <f>Dados!BB71</f>
        <v>0</v>
      </c>
      <c r="BK157" s="15">
        <f>Dados!BC71</f>
        <v>0</v>
      </c>
      <c r="BL157" s="15" t="e">
        <f>Dados!BD71</f>
        <v>#DIV/0!</v>
      </c>
      <c r="BM157" s="15"/>
      <c r="BN157" s="15" t="e">
        <f>Dados!BF71</f>
        <v>#DIV/0!</v>
      </c>
      <c r="BO157" s="15" t="e">
        <f>Dados!BG71</f>
        <v>#DIV/0!</v>
      </c>
      <c r="BP157" s="15" t="e">
        <f>Dados!BH71</f>
        <v>#DIV/0!</v>
      </c>
      <c r="BQ157" s="15" t="e">
        <f>Dados!BI71</f>
        <v>#DIV/0!</v>
      </c>
      <c r="BR157" s="15" t="e">
        <f>Dados!BJ71</f>
        <v>#DIV/0!</v>
      </c>
      <c r="BS157" s="15" t="e">
        <f>Dados!BK71</f>
        <v>#DIV/0!</v>
      </c>
      <c r="BT157" s="15" t="e">
        <f>Dados!BL71</f>
        <v>#DIV/0!</v>
      </c>
      <c r="BU157" s="15" t="e">
        <f>Dados!BM71</f>
        <v>#DIV/0!</v>
      </c>
      <c r="BV157" s="15" t="e">
        <f>Dados!BN71</f>
        <v>#DIV/0!</v>
      </c>
      <c r="BW157" s="15" t="e">
        <f>Dados!BO71</f>
        <v>#DIV/0!</v>
      </c>
      <c r="BX157" s="15" t="e">
        <f>Dados!BP71</f>
        <v>#DIV/0!</v>
      </c>
      <c r="BY157" s="15" t="e">
        <f>Dados!BQ71</f>
        <v>#DIV/0!</v>
      </c>
    </row>
    <row r="158" spans="9:77" hidden="1" x14ac:dyDescent="0.15">
      <c r="I158" t="str">
        <f>Dados!A72</f>
        <v>Idade Prev</v>
      </c>
      <c r="J158" t="str">
        <f>Dados!B72</f>
        <v>SJ F2 A 422 R</v>
      </c>
      <c r="K158" s="15">
        <f>Dados!C72</f>
        <v>0</v>
      </c>
      <c r="L158" s="15">
        <f>Dados!D72</f>
        <v>0</v>
      </c>
      <c r="M158" s="15">
        <f>Dados!E72</f>
        <v>0</v>
      </c>
      <c r="N158" s="15">
        <f>Dados!F72</f>
        <v>0</v>
      </c>
      <c r="O158" s="15">
        <f>Dados!G72</f>
        <v>0</v>
      </c>
      <c r="P158" s="15">
        <f>Dados!H72</f>
        <v>0</v>
      </c>
      <c r="Q158" s="15">
        <f>Dados!I72</f>
        <v>0</v>
      </c>
      <c r="R158" s="15">
        <f>Dados!J72</f>
        <v>0</v>
      </c>
      <c r="S158" s="15">
        <f>Dados!K72</f>
        <v>0</v>
      </c>
      <c r="T158" s="15">
        <f>Dados!L72</f>
        <v>0</v>
      </c>
      <c r="U158" s="15">
        <f>Dados!M72</f>
        <v>0</v>
      </c>
      <c r="V158" s="15">
        <f>Dados!N72</f>
        <v>0</v>
      </c>
      <c r="W158" s="15">
        <f>Dados!O72</f>
        <v>0</v>
      </c>
      <c r="X158" s="15">
        <f>Dados!P72</f>
        <v>0</v>
      </c>
      <c r="Y158" s="15">
        <f>Dados!Q72</f>
        <v>0</v>
      </c>
      <c r="Z158" s="15">
        <f>Dados!R72</f>
        <v>0</v>
      </c>
      <c r="AA158" s="15">
        <f>Dados!S72</f>
        <v>0</v>
      </c>
      <c r="AB158" s="15">
        <f>Dados!T72</f>
        <v>0</v>
      </c>
      <c r="AC158" s="15">
        <f>Dados!U72</f>
        <v>0</v>
      </c>
      <c r="AD158" s="15">
        <f>Dados!V72</f>
        <v>0</v>
      </c>
      <c r="AE158" s="15">
        <f>Dados!W72</f>
        <v>0</v>
      </c>
      <c r="AF158" s="15">
        <f>Dados!X72</f>
        <v>0</v>
      </c>
      <c r="AG158" s="15">
        <f>Dados!Y72</f>
        <v>0</v>
      </c>
      <c r="AH158" s="15">
        <f>Dados!Z72</f>
        <v>0</v>
      </c>
      <c r="AI158" s="15">
        <f>Dados!AA72</f>
        <v>0</v>
      </c>
      <c r="AJ158" s="15">
        <f>Dados!AB72</f>
        <v>0</v>
      </c>
      <c r="AK158" s="15">
        <f>Dados!AC72</f>
        <v>0</v>
      </c>
      <c r="AL158" s="15">
        <f>Dados!AD72</f>
        <v>0</v>
      </c>
      <c r="AM158" s="15">
        <f>Dados!AE72</f>
        <v>0</v>
      </c>
      <c r="AN158" s="15">
        <f>Dados!AF72</f>
        <v>0</v>
      </c>
      <c r="AO158" s="15">
        <f>Dados!AG72</f>
        <v>0</v>
      </c>
      <c r="AP158" s="15">
        <f>Dados!AH72</f>
        <v>0</v>
      </c>
      <c r="AQ158" s="15">
        <f>Dados!AI72</f>
        <v>0</v>
      </c>
      <c r="AR158" s="15">
        <f>Dados!AJ72</f>
        <v>0</v>
      </c>
      <c r="AS158" s="15">
        <f>Dados!AK72</f>
        <v>0</v>
      </c>
      <c r="AT158" s="15">
        <f>Dados!AL72</f>
        <v>0</v>
      </c>
      <c r="AU158" s="15">
        <f>Dados!AM72</f>
        <v>0</v>
      </c>
      <c r="AV158" s="15">
        <f>Dados!AN72</f>
        <v>0</v>
      </c>
      <c r="AW158" s="15">
        <f>Dados!AO72</f>
        <v>0</v>
      </c>
      <c r="AX158" s="15">
        <f>Dados!AP72</f>
        <v>0</v>
      </c>
      <c r="AY158" s="15">
        <f>Dados!AQ72</f>
        <v>0</v>
      </c>
      <c r="AZ158" s="15">
        <f>Dados!AR72</f>
        <v>0</v>
      </c>
      <c r="BA158" s="15">
        <f>Dados!AS72</f>
        <v>0</v>
      </c>
      <c r="BB158" s="15">
        <f>Dados!AT72</f>
        <v>0</v>
      </c>
      <c r="BC158" s="15">
        <f>Dados!AU72</f>
        <v>0</v>
      </c>
      <c r="BD158" s="15">
        <f>Dados!AV72</f>
        <v>0</v>
      </c>
      <c r="BE158" s="15">
        <f>Dados!AW72</f>
        <v>0</v>
      </c>
      <c r="BF158" s="15">
        <f>Dados!AX72</f>
        <v>0</v>
      </c>
      <c r="BG158" s="15">
        <f>Dados!AY72</f>
        <v>12.571428571428571</v>
      </c>
      <c r="BH158" s="15">
        <f>Dados!AZ72</f>
        <v>22.571428571428573</v>
      </c>
      <c r="BI158" s="15">
        <f>Dados!BA72</f>
        <v>23.571428571428573</v>
      </c>
      <c r="BJ158" s="15">
        <f>Dados!BB72</f>
        <v>24.571428571428573</v>
      </c>
      <c r="BK158" s="15">
        <f>Dados!BC72</f>
        <v>25.571428571428573</v>
      </c>
      <c r="BL158" s="15" t="e">
        <f>Dados!BD72</f>
        <v>#DIV/0!</v>
      </c>
      <c r="BM158" s="15"/>
      <c r="BN158" s="15" t="e">
        <f>Dados!BF72</f>
        <v>#DIV/0!</v>
      </c>
      <c r="BO158" s="15" t="e">
        <f>Dados!BG72</f>
        <v>#DIV/0!</v>
      </c>
      <c r="BP158" s="15" t="e">
        <f>Dados!BH72</f>
        <v>#DIV/0!</v>
      </c>
      <c r="BQ158" s="15" t="e">
        <f>Dados!BI72</f>
        <v>#DIV/0!</v>
      </c>
      <c r="BR158" s="15" t="e">
        <f>Dados!BJ72</f>
        <v>#DIV/0!</v>
      </c>
      <c r="BS158" s="15" t="e">
        <f>Dados!BK72</f>
        <v>#DIV/0!</v>
      </c>
      <c r="BT158" s="15" t="e">
        <f>Dados!BL72</f>
        <v>#DIV/0!</v>
      </c>
      <c r="BU158" s="15" t="e">
        <f>Dados!BM72</f>
        <v>#DIV/0!</v>
      </c>
      <c r="BV158" s="15" t="e">
        <f>Dados!BN72</f>
        <v>#DIV/0!</v>
      </c>
      <c r="BW158" s="15" t="e">
        <f>Dados!BO72</f>
        <v>#DIV/0!</v>
      </c>
      <c r="BX158" s="15" t="e">
        <f>Dados!BP72</f>
        <v>#DIV/0!</v>
      </c>
      <c r="BY158" s="15" t="e">
        <f>Dados!BQ72</f>
        <v>#DIV/0!</v>
      </c>
    </row>
    <row r="159" spans="9:77" hidden="1" x14ac:dyDescent="0.15">
      <c r="I159" t="str">
        <f>Dados!A73</f>
        <v>Idade Prev</v>
      </c>
      <c r="J159" t="str">
        <f>Dados!B73</f>
        <v>SJ F2 B 522 R</v>
      </c>
      <c r="K159" s="15">
        <f>Dados!C73</f>
        <v>0</v>
      </c>
      <c r="L159" s="15">
        <f>Dados!D73</f>
        <v>0</v>
      </c>
      <c r="M159" s="15">
        <f>Dados!E73</f>
        <v>0</v>
      </c>
      <c r="N159" s="15">
        <f>Dados!F73</f>
        <v>0</v>
      </c>
      <c r="O159" s="15">
        <f>Dados!G73</f>
        <v>0</v>
      </c>
      <c r="P159" s="15">
        <f>Dados!H73</f>
        <v>0</v>
      </c>
      <c r="Q159" s="15">
        <f>Dados!I73</f>
        <v>0</v>
      </c>
      <c r="R159" s="15">
        <f>Dados!J73</f>
        <v>0</v>
      </c>
      <c r="S159" s="15">
        <f>Dados!K73</f>
        <v>0</v>
      </c>
      <c r="T159" s="15">
        <f>Dados!L73</f>
        <v>0</v>
      </c>
      <c r="U159" s="15">
        <f>Dados!M73</f>
        <v>0</v>
      </c>
      <c r="V159" s="15">
        <f>Dados!N73</f>
        <v>0</v>
      </c>
      <c r="W159" s="15">
        <f>Dados!O73</f>
        <v>0</v>
      </c>
      <c r="X159" s="15">
        <f>Dados!P73</f>
        <v>0</v>
      </c>
      <c r="Y159" s="15">
        <f>Dados!Q73</f>
        <v>0</v>
      </c>
      <c r="Z159" s="15">
        <f>Dados!R73</f>
        <v>0</v>
      </c>
      <c r="AA159" s="15">
        <f>Dados!S73</f>
        <v>0</v>
      </c>
      <c r="AB159" s="15">
        <f>Dados!T73</f>
        <v>0</v>
      </c>
      <c r="AC159" s="15">
        <f>Dados!U73</f>
        <v>0</v>
      </c>
      <c r="AD159" s="15">
        <f>Dados!V73</f>
        <v>0</v>
      </c>
      <c r="AE159" s="15">
        <f>Dados!W73</f>
        <v>0</v>
      </c>
      <c r="AF159" s="15">
        <f>Dados!X73</f>
        <v>0</v>
      </c>
      <c r="AG159" s="15">
        <f>Dados!Y73</f>
        <v>0</v>
      </c>
      <c r="AH159" s="15">
        <f>Dados!Z73</f>
        <v>0</v>
      </c>
      <c r="AI159" s="15">
        <f>Dados!AA73</f>
        <v>0</v>
      </c>
      <c r="AJ159" s="15">
        <f>Dados!AB73</f>
        <v>0</v>
      </c>
      <c r="AK159" s="15">
        <f>Dados!AC73</f>
        <v>0</v>
      </c>
      <c r="AL159" s="15">
        <f>Dados!AD73</f>
        <v>0</v>
      </c>
      <c r="AM159" s="15">
        <f>Dados!AE73</f>
        <v>0</v>
      </c>
      <c r="AN159" s="15">
        <f>Dados!AF73</f>
        <v>0</v>
      </c>
      <c r="AO159" s="15">
        <f>Dados!AG73</f>
        <v>0</v>
      </c>
      <c r="AP159" s="15">
        <f>Dados!AH73</f>
        <v>0</v>
      </c>
      <c r="AQ159" s="15">
        <f>Dados!AI73</f>
        <v>0</v>
      </c>
      <c r="AR159" s="15">
        <f>Dados!AJ73</f>
        <v>0</v>
      </c>
      <c r="AS159" s="15">
        <f>Dados!AK73</f>
        <v>0</v>
      </c>
      <c r="AT159" s="15">
        <f>Dados!AL73</f>
        <v>0</v>
      </c>
      <c r="AU159" s="15">
        <f>Dados!AM73</f>
        <v>0</v>
      </c>
      <c r="AV159" s="15">
        <f>Dados!AN73</f>
        <v>0</v>
      </c>
      <c r="AW159" s="15">
        <f>Dados!AO73</f>
        <v>0</v>
      </c>
      <c r="AX159" s="15">
        <f>Dados!AP73</f>
        <v>0</v>
      </c>
      <c r="AY159" s="15">
        <f>Dados!AQ73</f>
        <v>0</v>
      </c>
      <c r="AZ159" s="15">
        <f>Dados!AR73</f>
        <v>0</v>
      </c>
      <c r="BA159" s="15">
        <f>Dados!AS73</f>
        <v>0</v>
      </c>
      <c r="BB159" s="15">
        <f>Dados!AT73</f>
        <v>0</v>
      </c>
      <c r="BC159" s="15">
        <f>Dados!AU73</f>
        <v>0</v>
      </c>
      <c r="BD159" s="15">
        <f>Dados!AV73</f>
        <v>0</v>
      </c>
      <c r="BE159" s="15">
        <f>Dados!AW73</f>
        <v>0</v>
      </c>
      <c r="BF159" s="15">
        <f>Dados!AX73</f>
        <v>0</v>
      </c>
      <c r="BG159" s="15">
        <f>Dados!AY73</f>
        <v>0</v>
      </c>
      <c r="BH159" s="15">
        <f>Dados!AZ73</f>
        <v>12.571428571428571</v>
      </c>
      <c r="BI159" s="15">
        <f>Dados!BA73</f>
        <v>22.571428571428573</v>
      </c>
      <c r="BJ159" s="15">
        <f>Dados!BB73</f>
        <v>23.571428571428573</v>
      </c>
      <c r="BK159" s="15">
        <f>Dados!BC73</f>
        <v>24.571428571428573</v>
      </c>
      <c r="BL159" s="15" t="e">
        <f>Dados!BD73</f>
        <v>#DIV/0!</v>
      </c>
      <c r="BM159" s="15"/>
      <c r="BN159" s="15" t="e">
        <f>Dados!BF73</f>
        <v>#DIV/0!</v>
      </c>
      <c r="BO159" s="15" t="e">
        <f>Dados!BG73</f>
        <v>#DIV/0!</v>
      </c>
      <c r="BP159" s="15" t="e">
        <f>Dados!BH73</f>
        <v>#DIV/0!</v>
      </c>
      <c r="BQ159" s="15" t="e">
        <f>Dados!BI73</f>
        <v>#DIV/0!</v>
      </c>
      <c r="BR159" s="15" t="e">
        <f>Dados!BJ73</f>
        <v>#DIV/0!</v>
      </c>
      <c r="BS159" s="15" t="e">
        <f>Dados!BK73</f>
        <v>#DIV/0!</v>
      </c>
      <c r="BT159" s="15" t="e">
        <f>Dados!BL73</f>
        <v>#DIV/0!</v>
      </c>
      <c r="BU159" s="15" t="e">
        <f>Dados!BM73</f>
        <v>#DIV/0!</v>
      </c>
      <c r="BV159" s="15" t="e">
        <f>Dados!BN73</f>
        <v>#DIV/0!</v>
      </c>
      <c r="BW159" s="15" t="e">
        <f>Dados!BO73</f>
        <v>#DIV/0!</v>
      </c>
      <c r="BX159" s="15" t="e">
        <f>Dados!BP73</f>
        <v>#DIV/0!</v>
      </c>
      <c r="BY159" s="15" t="e">
        <f>Dados!BQ73</f>
        <v>#DIV/0!</v>
      </c>
    </row>
    <row r="160" spans="9:77" hidden="1" x14ac:dyDescent="0.15">
      <c r="I160" t="str">
        <f>Dados!A74</f>
        <v>Idade Prev</v>
      </c>
      <c r="J160" t="str">
        <f>Dados!B74</f>
        <v>SJ F3 820 R</v>
      </c>
      <c r="K160" s="15">
        <f>Dados!C74</f>
        <v>63</v>
      </c>
      <c r="L160" s="15">
        <f>Dados!D74</f>
        <v>63.857142857142854</v>
      </c>
      <c r="M160" s="15">
        <f>Dados!E74</f>
        <v>64.857142857142861</v>
      </c>
      <c r="N160" s="15">
        <f>Dados!F74</f>
        <v>65.857142857142861</v>
      </c>
      <c r="O160" s="15">
        <f>Dados!G74</f>
        <v>9.4285714285714288</v>
      </c>
      <c r="P160" s="15">
        <f>Dados!H74</f>
        <v>0</v>
      </c>
      <c r="Q160" s="15">
        <f>Dados!I74</f>
        <v>0</v>
      </c>
      <c r="R160" s="15">
        <f>Dados!J74</f>
        <v>0</v>
      </c>
      <c r="S160" s="15">
        <f>Dados!K74</f>
        <v>0</v>
      </c>
      <c r="T160" s="15">
        <f>Dados!L74</f>
        <v>0</v>
      </c>
      <c r="U160" s="15">
        <f>Dados!M74</f>
        <v>0</v>
      </c>
      <c r="V160" s="15">
        <f>Dados!N74</f>
        <v>0</v>
      </c>
      <c r="W160" s="15">
        <f>Dados!O74</f>
        <v>0</v>
      </c>
      <c r="X160" s="15">
        <f>Dados!P74</f>
        <v>0</v>
      </c>
      <c r="Y160" s="15">
        <f>Dados!Q74</f>
        <v>0</v>
      </c>
      <c r="Z160" s="15">
        <f>Dados!R74</f>
        <v>0</v>
      </c>
      <c r="AA160" s="15">
        <f>Dados!S74</f>
        <v>0</v>
      </c>
      <c r="AB160" s="15">
        <f>Dados!T74</f>
        <v>0</v>
      </c>
      <c r="AC160" s="15">
        <f>Dados!U74</f>
        <v>0</v>
      </c>
      <c r="AD160" s="15">
        <f>Dados!V74</f>
        <v>0</v>
      </c>
      <c r="AE160" s="15">
        <f>Dados!W74</f>
        <v>0</v>
      </c>
      <c r="AF160" s="15">
        <f>Dados!X74</f>
        <v>0</v>
      </c>
      <c r="AG160" s="15">
        <f>Dados!Y74</f>
        <v>0</v>
      </c>
      <c r="AH160" s="15">
        <f>Dados!Z74</f>
        <v>0</v>
      </c>
      <c r="AI160" s="15">
        <f>Dados!AA74</f>
        <v>0</v>
      </c>
      <c r="AJ160" s="15">
        <f>Dados!AB74</f>
        <v>0</v>
      </c>
      <c r="AK160" s="15">
        <f>Dados!AC74</f>
        <v>0</v>
      </c>
      <c r="AL160" s="15">
        <f>Dados!AD74</f>
        <v>0</v>
      </c>
      <c r="AM160" s="15">
        <f>Dados!AE74</f>
        <v>0</v>
      </c>
      <c r="AN160" s="15">
        <f>Dados!AF74</f>
        <v>0</v>
      </c>
      <c r="AO160" s="15">
        <f>Dados!AG74</f>
        <v>0</v>
      </c>
      <c r="AP160" s="15">
        <f>Dados!AH74</f>
        <v>0</v>
      </c>
      <c r="AQ160" s="15">
        <f>Dados!AI74</f>
        <v>0</v>
      </c>
      <c r="AR160" s="15">
        <f>Dados!AJ74</f>
        <v>0</v>
      </c>
      <c r="AS160" s="15">
        <f>Dados!AK74</f>
        <v>0</v>
      </c>
      <c r="AT160" s="15">
        <f>Dados!AL74</f>
        <v>0</v>
      </c>
      <c r="AU160" s="15">
        <f>Dados!AM74</f>
        <v>0</v>
      </c>
      <c r="AV160" s="15">
        <f>Dados!AN74</f>
        <v>0</v>
      </c>
      <c r="AW160" s="15">
        <f>Dados!AO74</f>
        <v>0</v>
      </c>
      <c r="AX160" s="15">
        <f>Dados!AP74</f>
        <v>0</v>
      </c>
      <c r="AY160" s="15">
        <f>Dados!AQ74</f>
        <v>0</v>
      </c>
      <c r="AZ160" s="15">
        <f>Dados!AR74</f>
        <v>0</v>
      </c>
      <c r="BA160" s="15">
        <f>Dados!AS74</f>
        <v>0</v>
      </c>
      <c r="BB160" s="15">
        <f>Dados!AT74</f>
        <v>0</v>
      </c>
      <c r="BC160" s="15">
        <f>Dados!AU74</f>
        <v>0</v>
      </c>
      <c r="BD160" s="15">
        <f>Dados!AV74</f>
        <v>0</v>
      </c>
      <c r="BE160" s="15">
        <f>Dados!AW74</f>
        <v>0</v>
      </c>
      <c r="BF160" s="15">
        <f>Dados!AX74</f>
        <v>0</v>
      </c>
      <c r="BG160" s="15">
        <f>Dados!AY74</f>
        <v>0</v>
      </c>
      <c r="BH160" s="15">
        <f>Dados!AZ74</f>
        <v>0</v>
      </c>
      <c r="BI160" s="15">
        <f>Dados!BA74</f>
        <v>0</v>
      </c>
      <c r="BJ160" s="15">
        <f>Dados!BB74</f>
        <v>0</v>
      </c>
      <c r="BK160" s="15">
        <f>Dados!BC74</f>
        <v>0</v>
      </c>
      <c r="BL160" s="15" t="e">
        <f>Dados!BD74</f>
        <v>#DIV/0!</v>
      </c>
      <c r="BM160" s="15"/>
      <c r="BN160" s="15" t="e">
        <f>Dados!BF74</f>
        <v>#DIV/0!</v>
      </c>
      <c r="BO160" s="15" t="e">
        <f>Dados!BG74</f>
        <v>#DIV/0!</v>
      </c>
      <c r="BP160" s="15" t="e">
        <f>Dados!BH74</f>
        <v>#DIV/0!</v>
      </c>
      <c r="BQ160" s="15" t="e">
        <f>Dados!BI74</f>
        <v>#DIV/0!</v>
      </c>
      <c r="BR160" s="15" t="e">
        <f>Dados!BJ74</f>
        <v>#DIV/0!</v>
      </c>
      <c r="BS160" s="15" t="e">
        <f>Dados!BK74</f>
        <v>#DIV/0!</v>
      </c>
      <c r="BT160" s="15" t="e">
        <f>Dados!BL74</f>
        <v>#DIV/0!</v>
      </c>
      <c r="BU160" s="15" t="e">
        <f>Dados!BM74</f>
        <v>#DIV/0!</v>
      </c>
      <c r="BV160" s="15" t="e">
        <f>Dados!BN74</f>
        <v>#DIV/0!</v>
      </c>
      <c r="BW160" s="15" t="e">
        <f>Dados!BO74</f>
        <v>#DIV/0!</v>
      </c>
      <c r="BX160" s="15" t="e">
        <f>Dados!BP74</f>
        <v>#DIV/0!</v>
      </c>
      <c r="BY160" s="15" t="e">
        <f>Dados!BQ74</f>
        <v>#DIV/0!</v>
      </c>
    </row>
    <row r="161" spans="9:77" hidden="1" x14ac:dyDescent="0.15">
      <c r="I161" t="str">
        <f>Dados!A75</f>
        <v>Idade Prev</v>
      </c>
      <c r="J161" t="str">
        <f>Dados!B75</f>
        <v>AAA 1 001</v>
      </c>
      <c r="K161" s="15">
        <f>Dados!C75</f>
        <v>0</v>
      </c>
      <c r="L161" s="15">
        <f>Dados!D75</f>
        <v>0</v>
      </c>
      <c r="M161" s="15">
        <f>Dados!E75</f>
        <v>0</v>
      </c>
      <c r="N161" s="15">
        <f>Dados!F75</f>
        <v>0</v>
      </c>
      <c r="O161" s="15">
        <f>Dados!G75</f>
        <v>0</v>
      </c>
      <c r="P161" s="15">
        <f>Dados!H75</f>
        <v>0</v>
      </c>
      <c r="Q161" s="15">
        <f>Dados!I75</f>
        <v>0</v>
      </c>
      <c r="R161" s="15">
        <f>Dados!J75</f>
        <v>0</v>
      </c>
      <c r="S161" s="15">
        <f>Dados!K75</f>
        <v>0</v>
      </c>
      <c r="T161" s="15">
        <f>Dados!L75</f>
        <v>0</v>
      </c>
      <c r="U161" s="15">
        <f>Dados!M75</f>
        <v>0</v>
      </c>
      <c r="V161" s="15">
        <f>Dados!N75</f>
        <v>0</v>
      </c>
      <c r="W161" s="15">
        <f>Dados!O75</f>
        <v>0</v>
      </c>
      <c r="X161" s="15">
        <f>Dados!P75</f>
        <v>0</v>
      </c>
      <c r="Y161" s="15">
        <f>Dados!Q75</f>
        <v>0</v>
      </c>
      <c r="Z161" s="15">
        <f>Dados!R75</f>
        <v>0</v>
      </c>
      <c r="AA161" s="15">
        <f>Dados!S75</f>
        <v>0</v>
      </c>
      <c r="AB161" s="15">
        <f>Dados!T75</f>
        <v>0</v>
      </c>
      <c r="AC161" s="15">
        <f>Dados!U75</f>
        <v>0</v>
      </c>
      <c r="AD161" s="15">
        <f>Dados!V75</f>
        <v>0</v>
      </c>
      <c r="AE161" s="15">
        <f>Dados!W75</f>
        <v>0</v>
      </c>
      <c r="AF161" s="15">
        <f>Dados!X75</f>
        <v>0</v>
      </c>
      <c r="AG161" s="15">
        <f>Dados!Y75</f>
        <v>0</v>
      </c>
      <c r="AH161" s="15">
        <f>Dados!Z75</f>
        <v>0</v>
      </c>
      <c r="AI161" s="15">
        <f>Dados!AA75</f>
        <v>0</v>
      </c>
      <c r="AJ161" s="15">
        <f>Dados!AB75</f>
        <v>0</v>
      </c>
      <c r="AK161" s="15">
        <f>Dados!AC75</f>
        <v>0</v>
      </c>
      <c r="AL161" s="15">
        <f>Dados!AD75</f>
        <v>0</v>
      </c>
      <c r="AM161" s="15">
        <f>Dados!AE75</f>
        <v>0</v>
      </c>
      <c r="AN161" s="15">
        <f>Dados!AF75</f>
        <v>0</v>
      </c>
      <c r="AO161" s="15">
        <f>Dados!AG75</f>
        <v>0</v>
      </c>
      <c r="AP161" s="15">
        <f>Dados!AH75</f>
        <v>0</v>
      </c>
      <c r="AQ161" s="15">
        <f>Dados!AI75</f>
        <v>0</v>
      </c>
      <c r="AR161" s="15">
        <f>Dados!AJ75</f>
        <v>0</v>
      </c>
      <c r="AS161" s="15">
        <f>Dados!AK75</f>
        <v>0</v>
      </c>
      <c r="AT161" s="15">
        <f>Dados!AL75</f>
        <v>0</v>
      </c>
      <c r="AU161" s="15">
        <f>Dados!AM75</f>
        <v>0</v>
      </c>
      <c r="AV161" s="15">
        <f>Dados!AN75</f>
        <v>0</v>
      </c>
      <c r="AW161" s="15">
        <f>Dados!AO75</f>
        <v>0</v>
      </c>
      <c r="AX161" s="15">
        <f>Dados!AP75</f>
        <v>0</v>
      </c>
      <c r="AY161" s="15">
        <f>Dados!AQ75</f>
        <v>0</v>
      </c>
      <c r="AZ161" s="15">
        <f>Dados!AR75</f>
        <v>0</v>
      </c>
      <c r="BA161" s="15">
        <f>Dados!AS75</f>
        <v>0</v>
      </c>
      <c r="BB161" s="15">
        <f>Dados!AT75</f>
        <v>0</v>
      </c>
      <c r="BC161" s="15">
        <f>Dados!AU75</f>
        <v>0</v>
      </c>
      <c r="BD161" s="15">
        <f>Dados!AV75</f>
        <v>0</v>
      </c>
      <c r="BE161" s="15">
        <f>Dados!AW75</f>
        <v>0</v>
      </c>
      <c r="BF161" s="15">
        <f>Dados!AX75</f>
        <v>0</v>
      </c>
      <c r="BG161" s="15">
        <f>Dados!AY75</f>
        <v>0</v>
      </c>
      <c r="BH161" s="15">
        <f>Dados!AZ75</f>
        <v>0</v>
      </c>
      <c r="BI161" s="15">
        <f>Dados!BA75</f>
        <v>0</v>
      </c>
      <c r="BJ161" s="15">
        <f>Dados!BB75</f>
        <v>0</v>
      </c>
      <c r="BK161" s="15">
        <f>Dados!BC75</f>
        <v>0</v>
      </c>
      <c r="BL161" s="15" t="e">
        <f>Dados!BD75</f>
        <v>#DIV/0!</v>
      </c>
      <c r="BM161" s="15"/>
      <c r="BN161" s="15" t="e">
        <f>Dados!BF75</f>
        <v>#DIV/0!</v>
      </c>
      <c r="BO161" s="15" t="e">
        <f>Dados!BG75</f>
        <v>#DIV/0!</v>
      </c>
      <c r="BP161" s="15" t="e">
        <f>Dados!BH75</f>
        <v>#DIV/0!</v>
      </c>
      <c r="BQ161" s="15" t="e">
        <f>Dados!BI75</f>
        <v>#DIV/0!</v>
      </c>
      <c r="BR161" s="15" t="e">
        <f>Dados!BJ75</f>
        <v>#DIV/0!</v>
      </c>
      <c r="BS161" s="15" t="e">
        <f>Dados!BK75</f>
        <v>#DIV/0!</v>
      </c>
      <c r="BT161" s="15" t="e">
        <f>Dados!BL75</f>
        <v>#DIV/0!</v>
      </c>
      <c r="BU161" s="15" t="e">
        <f>Dados!BM75</f>
        <v>#DIV/0!</v>
      </c>
      <c r="BV161" s="15" t="e">
        <f>Dados!BN75</f>
        <v>#DIV/0!</v>
      </c>
      <c r="BW161" s="15" t="e">
        <f>Dados!BO75</f>
        <v>#DIV/0!</v>
      </c>
      <c r="BX161" s="15" t="e">
        <f>Dados!BP75</f>
        <v>#DIV/0!</v>
      </c>
      <c r="BY161" s="15" t="e">
        <f>Dados!BQ75</f>
        <v>#DIV/0!</v>
      </c>
    </row>
    <row r="162" spans="9:77" hidden="1" x14ac:dyDescent="0.15">
      <c r="I162" t="str">
        <f>Dados!A76</f>
        <v>Idade Prev</v>
      </c>
      <c r="J162" t="str">
        <f>Dados!B76</f>
        <v>SJ F3 821 R</v>
      </c>
      <c r="K162" s="15">
        <f>Dados!C76</f>
        <v>0</v>
      </c>
      <c r="L162" s="15">
        <f>Dados!D76</f>
        <v>0</v>
      </c>
      <c r="M162" s="15">
        <f>Dados!E76</f>
        <v>0</v>
      </c>
      <c r="N162" s="15">
        <f>Dados!F76</f>
        <v>0</v>
      </c>
      <c r="O162" s="15">
        <f>Dados!G76</f>
        <v>0</v>
      </c>
      <c r="P162" s="15">
        <f>Dados!H76</f>
        <v>0</v>
      </c>
      <c r="Q162" s="15">
        <f>Dados!I76</f>
        <v>0</v>
      </c>
      <c r="R162" s="15">
        <f>Dados!J76</f>
        <v>0</v>
      </c>
      <c r="S162" s="15">
        <f>Dados!K76</f>
        <v>0</v>
      </c>
      <c r="T162" s="15">
        <f>Dados!L76</f>
        <v>0</v>
      </c>
      <c r="U162" s="15">
        <f>Dados!M76</f>
        <v>0</v>
      </c>
      <c r="V162" s="15">
        <f>Dados!N76</f>
        <v>0</v>
      </c>
      <c r="W162" s="15">
        <f>Dados!O76</f>
        <v>0</v>
      </c>
      <c r="X162" s="15">
        <f>Dados!P76</f>
        <v>0</v>
      </c>
      <c r="Y162" s="15">
        <f>Dados!Q76</f>
        <v>0</v>
      </c>
      <c r="Z162" s="15">
        <f>Dados!R76</f>
        <v>0</v>
      </c>
      <c r="AA162" s="15">
        <f>Dados!S76</f>
        <v>22</v>
      </c>
      <c r="AB162" s="15">
        <f>Dados!T76</f>
        <v>23</v>
      </c>
      <c r="AC162" s="15">
        <f>Dados!U76</f>
        <v>24</v>
      </c>
      <c r="AD162" s="15">
        <f>Dados!V76</f>
        <v>25</v>
      </c>
      <c r="AE162" s="15">
        <f>Dados!W76</f>
        <v>26</v>
      </c>
      <c r="AF162" s="15">
        <f>Dados!X76</f>
        <v>27</v>
      </c>
      <c r="AG162" s="15">
        <f>Dados!Y76</f>
        <v>28</v>
      </c>
      <c r="AH162" s="15">
        <f>Dados!Z76</f>
        <v>29</v>
      </c>
      <c r="AI162" s="15">
        <f>Dados!AA76</f>
        <v>30</v>
      </c>
      <c r="AJ162" s="15">
        <f>Dados!AB76</f>
        <v>31</v>
      </c>
      <c r="AK162" s="15">
        <f>Dados!AC76</f>
        <v>32</v>
      </c>
      <c r="AL162" s="15">
        <f>Dados!AD76</f>
        <v>33</v>
      </c>
      <c r="AM162" s="15">
        <f>Dados!AE76</f>
        <v>34</v>
      </c>
      <c r="AN162" s="15">
        <f>Dados!AF76</f>
        <v>35</v>
      </c>
      <c r="AO162" s="15">
        <f>Dados!AG76</f>
        <v>36</v>
      </c>
      <c r="AP162" s="15">
        <f>Dados!AH76</f>
        <v>37</v>
      </c>
      <c r="AQ162" s="15">
        <f>Dados!AI76</f>
        <v>38</v>
      </c>
      <c r="AR162" s="15">
        <f>Dados!AJ76</f>
        <v>39</v>
      </c>
      <c r="AS162" s="15">
        <f>Dados!AK76</f>
        <v>40</v>
      </c>
      <c r="AT162" s="15">
        <f>Dados!AL76</f>
        <v>41</v>
      </c>
      <c r="AU162" s="15">
        <f>Dados!AM76</f>
        <v>42</v>
      </c>
      <c r="AV162" s="15">
        <f>Dados!AN76</f>
        <v>43</v>
      </c>
      <c r="AW162" s="15">
        <f>Dados!AO76</f>
        <v>44</v>
      </c>
      <c r="AX162" s="15">
        <f>Dados!AP76</f>
        <v>45</v>
      </c>
      <c r="AY162" s="15">
        <f>Dados!AQ76</f>
        <v>46</v>
      </c>
      <c r="AZ162" s="15">
        <f>Dados!AR76</f>
        <v>47</v>
      </c>
      <c r="BA162" s="15">
        <f>Dados!AS76</f>
        <v>48</v>
      </c>
      <c r="BB162" s="15">
        <f>Dados!AT76</f>
        <v>49</v>
      </c>
      <c r="BC162" s="15">
        <f>Dados!AU76</f>
        <v>50</v>
      </c>
      <c r="BD162" s="15">
        <f>Dados!AV76</f>
        <v>51</v>
      </c>
      <c r="BE162" s="15">
        <f>Dados!AW76</f>
        <v>52</v>
      </c>
      <c r="BF162" s="15">
        <f>Dados!AX76</f>
        <v>53</v>
      </c>
      <c r="BG162" s="15">
        <f>Dados!AY76</f>
        <v>54</v>
      </c>
      <c r="BH162" s="15">
        <f>Dados!AZ76</f>
        <v>55</v>
      </c>
      <c r="BI162" s="15">
        <f>Dados!BA76</f>
        <v>56</v>
      </c>
      <c r="BJ162" s="15">
        <f>Dados!BB76</f>
        <v>57</v>
      </c>
      <c r="BK162" s="15">
        <f>Dados!BC76</f>
        <v>58</v>
      </c>
      <c r="BL162" s="15" t="e">
        <f>Dados!BD76</f>
        <v>#DIV/0!</v>
      </c>
      <c r="BM162" s="15"/>
      <c r="BN162" s="15" t="e">
        <f>Dados!BF76</f>
        <v>#DIV/0!</v>
      </c>
      <c r="BO162" s="15" t="e">
        <f>Dados!BG76</f>
        <v>#DIV/0!</v>
      </c>
      <c r="BP162" s="15" t="e">
        <f>Dados!BH76</f>
        <v>#DIV/0!</v>
      </c>
      <c r="BQ162" s="15" t="e">
        <f>Dados!BI76</f>
        <v>#DIV/0!</v>
      </c>
      <c r="BR162" s="15" t="e">
        <f>Dados!BJ76</f>
        <v>#DIV/0!</v>
      </c>
      <c r="BS162" s="15" t="e">
        <f>Dados!BK76</f>
        <v>#DIV/0!</v>
      </c>
      <c r="BT162" s="15" t="e">
        <f>Dados!BL76</f>
        <v>#DIV/0!</v>
      </c>
      <c r="BU162" s="15" t="e">
        <f>Dados!BM76</f>
        <v>#DIV/0!</v>
      </c>
      <c r="BV162" s="15" t="e">
        <f>Dados!BN76</f>
        <v>#DIV/0!</v>
      </c>
      <c r="BW162" s="15" t="e">
        <f>Dados!BO76</f>
        <v>#DIV/0!</v>
      </c>
      <c r="BX162" s="15" t="e">
        <f>Dados!BP76</f>
        <v>#DIV/0!</v>
      </c>
      <c r="BY162" s="15" t="e">
        <f>Dados!BQ76</f>
        <v>#DIV/0!</v>
      </c>
    </row>
    <row r="163" spans="9:77" hidden="1" x14ac:dyDescent="0.15">
      <c r="I163" t="str">
        <f>Dados!A77</f>
        <v>Idade Prev</v>
      </c>
      <c r="J163" t="str">
        <f>Dados!B77</f>
        <v>AAA 1 001</v>
      </c>
      <c r="K163" s="15">
        <f>Dados!C77</f>
        <v>0</v>
      </c>
      <c r="L163" s="15">
        <f>Dados!D77</f>
        <v>0</v>
      </c>
      <c r="M163" s="15">
        <f>Dados!E77</f>
        <v>0</v>
      </c>
      <c r="N163" s="15">
        <f>Dados!F77</f>
        <v>0</v>
      </c>
      <c r="O163" s="15">
        <f>Dados!G77</f>
        <v>0</v>
      </c>
      <c r="P163" s="15">
        <f>Dados!H77</f>
        <v>0</v>
      </c>
      <c r="Q163" s="15">
        <f>Dados!I77</f>
        <v>0</v>
      </c>
      <c r="R163" s="15">
        <f>Dados!J77</f>
        <v>0</v>
      </c>
      <c r="S163" s="15">
        <f>Dados!K77</f>
        <v>0</v>
      </c>
      <c r="T163" s="15">
        <f>Dados!L77</f>
        <v>0</v>
      </c>
      <c r="U163" s="15">
        <f>Dados!M77</f>
        <v>0</v>
      </c>
      <c r="V163" s="15">
        <f>Dados!N77</f>
        <v>0</v>
      </c>
      <c r="W163" s="15">
        <f>Dados!O77</f>
        <v>0</v>
      </c>
      <c r="X163" s="15">
        <f>Dados!P77</f>
        <v>0</v>
      </c>
      <c r="Y163" s="15">
        <f>Dados!Q77</f>
        <v>0</v>
      </c>
      <c r="Z163" s="15">
        <f>Dados!R77</f>
        <v>0</v>
      </c>
      <c r="AA163" s="15">
        <f>Dados!S77</f>
        <v>0</v>
      </c>
      <c r="AB163" s="15">
        <f>Dados!T77</f>
        <v>0</v>
      </c>
      <c r="AC163" s="15">
        <f>Dados!U77</f>
        <v>0</v>
      </c>
      <c r="AD163" s="15">
        <f>Dados!V77</f>
        <v>0</v>
      </c>
      <c r="AE163" s="15">
        <f>Dados!W77</f>
        <v>0</v>
      </c>
      <c r="AF163" s="15">
        <f>Dados!X77</f>
        <v>0</v>
      </c>
      <c r="AG163" s="15">
        <f>Dados!Y77</f>
        <v>0</v>
      </c>
      <c r="AH163" s="15">
        <f>Dados!Z77</f>
        <v>0</v>
      </c>
      <c r="AI163" s="15">
        <f>Dados!AA77</f>
        <v>0</v>
      </c>
      <c r="AJ163" s="15">
        <f>Dados!AB77</f>
        <v>0</v>
      </c>
      <c r="AK163" s="15">
        <f>Dados!AC77</f>
        <v>0</v>
      </c>
      <c r="AL163" s="15">
        <f>Dados!AD77</f>
        <v>0</v>
      </c>
      <c r="AM163" s="15">
        <f>Dados!AE77</f>
        <v>0</v>
      </c>
      <c r="AN163" s="15">
        <f>Dados!AF77</f>
        <v>0</v>
      </c>
      <c r="AO163" s="15">
        <f>Dados!AG77</f>
        <v>0</v>
      </c>
      <c r="AP163" s="15">
        <f>Dados!AH77</f>
        <v>0</v>
      </c>
      <c r="AQ163" s="15">
        <f>Dados!AI77</f>
        <v>0</v>
      </c>
      <c r="AR163" s="15">
        <f>Dados!AJ77</f>
        <v>0</v>
      </c>
      <c r="AS163" s="15">
        <f>Dados!AK77</f>
        <v>0</v>
      </c>
      <c r="AT163" s="15">
        <f>Dados!AL77</f>
        <v>0</v>
      </c>
      <c r="AU163" s="15">
        <f>Dados!AM77</f>
        <v>0</v>
      </c>
      <c r="AV163" s="15">
        <f>Dados!AN77</f>
        <v>0</v>
      </c>
      <c r="AW163" s="15">
        <f>Dados!AO77</f>
        <v>0</v>
      </c>
      <c r="AX163" s="15">
        <f>Dados!AP77</f>
        <v>0</v>
      </c>
      <c r="AY163" s="15">
        <f>Dados!AQ77</f>
        <v>0</v>
      </c>
      <c r="AZ163" s="15">
        <f>Dados!AR77</f>
        <v>0</v>
      </c>
      <c r="BA163" s="15">
        <f>Dados!AS77</f>
        <v>0</v>
      </c>
      <c r="BB163" s="15">
        <f>Dados!AT77</f>
        <v>0</v>
      </c>
      <c r="BC163" s="15">
        <f>Dados!AU77</f>
        <v>0</v>
      </c>
      <c r="BD163" s="15">
        <f>Dados!AV77</f>
        <v>0</v>
      </c>
      <c r="BE163" s="15">
        <f>Dados!AW77</f>
        <v>0</v>
      </c>
      <c r="BF163" s="15">
        <f>Dados!AX77</f>
        <v>0</v>
      </c>
      <c r="BG163" s="15">
        <f>Dados!AY77</f>
        <v>0</v>
      </c>
      <c r="BH163" s="15">
        <f>Dados!AZ77</f>
        <v>0</v>
      </c>
      <c r="BI163" s="15">
        <f>Dados!BA77</f>
        <v>0</v>
      </c>
      <c r="BJ163" s="15">
        <f>Dados!BB77</f>
        <v>0</v>
      </c>
      <c r="BK163" s="15">
        <f>Dados!BC77</f>
        <v>0</v>
      </c>
      <c r="BL163" s="15" t="e">
        <f>Dados!BD77</f>
        <v>#DIV/0!</v>
      </c>
      <c r="BM163" s="15"/>
      <c r="BN163" s="15" t="e">
        <f>Dados!BF77</f>
        <v>#DIV/0!</v>
      </c>
      <c r="BO163" s="15" t="e">
        <f>Dados!BG77</f>
        <v>#DIV/0!</v>
      </c>
      <c r="BP163" s="15" t="e">
        <f>Dados!BH77</f>
        <v>#DIV/0!</v>
      </c>
      <c r="BQ163" s="15" t="e">
        <f>Dados!BI77</f>
        <v>#DIV/0!</v>
      </c>
      <c r="BR163" s="15" t="e">
        <f>Dados!BJ77</f>
        <v>#DIV/0!</v>
      </c>
      <c r="BS163" s="15" t="e">
        <f>Dados!BK77</f>
        <v>#DIV/0!</v>
      </c>
      <c r="BT163" s="15" t="e">
        <f>Dados!BL77</f>
        <v>#DIV/0!</v>
      </c>
      <c r="BU163" s="15" t="e">
        <f>Dados!BM77</f>
        <v>#DIV/0!</v>
      </c>
      <c r="BV163" s="15" t="e">
        <f>Dados!BN77</f>
        <v>#DIV/0!</v>
      </c>
      <c r="BW163" s="15" t="e">
        <f>Dados!BO77</f>
        <v>#DIV/0!</v>
      </c>
      <c r="BX163" s="15" t="e">
        <f>Dados!BP77</f>
        <v>#DIV/0!</v>
      </c>
      <c r="BY163" s="15" t="e">
        <f>Dados!BQ77</f>
        <v>#DIV/0!</v>
      </c>
    </row>
    <row r="164" spans="9:77" hidden="1" x14ac:dyDescent="0.15">
      <c r="I164" t="str">
        <f>Dados!A78</f>
        <v>Idade Prev</v>
      </c>
      <c r="J164" t="str">
        <f>Dados!B78</f>
        <v>AAA 1 001</v>
      </c>
      <c r="K164" s="15">
        <f>Dados!C78</f>
        <v>0</v>
      </c>
      <c r="L164" s="15">
        <f>Dados!D78</f>
        <v>0</v>
      </c>
      <c r="M164" s="15">
        <f>Dados!E78</f>
        <v>0</v>
      </c>
      <c r="N164" s="15">
        <f>Dados!F78</f>
        <v>0</v>
      </c>
      <c r="O164" s="15">
        <f>Dados!G78</f>
        <v>0</v>
      </c>
      <c r="P164" s="15">
        <f>Dados!H78</f>
        <v>0</v>
      </c>
      <c r="Q164" s="15">
        <f>Dados!I78</f>
        <v>0</v>
      </c>
      <c r="R164" s="15">
        <f>Dados!J78</f>
        <v>0</v>
      </c>
      <c r="S164" s="15">
        <f>Dados!K78</f>
        <v>0</v>
      </c>
      <c r="T164" s="15">
        <f>Dados!L78</f>
        <v>0</v>
      </c>
      <c r="U164" s="15">
        <f>Dados!M78</f>
        <v>0</v>
      </c>
      <c r="V164" s="15">
        <f>Dados!N78</f>
        <v>0</v>
      </c>
      <c r="W164" s="15">
        <f>Dados!O78</f>
        <v>0</v>
      </c>
      <c r="X164" s="15">
        <f>Dados!P78</f>
        <v>0</v>
      </c>
      <c r="Y164" s="15">
        <f>Dados!Q78</f>
        <v>0</v>
      </c>
      <c r="Z164" s="15">
        <f>Dados!R78</f>
        <v>0</v>
      </c>
      <c r="AA164" s="15">
        <f>Dados!S78</f>
        <v>0</v>
      </c>
      <c r="AB164" s="15">
        <f>Dados!T78</f>
        <v>0</v>
      </c>
      <c r="AC164" s="15">
        <f>Dados!U78</f>
        <v>0</v>
      </c>
      <c r="AD164" s="15">
        <f>Dados!V78</f>
        <v>0</v>
      </c>
      <c r="AE164" s="15">
        <f>Dados!W78</f>
        <v>0</v>
      </c>
      <c r="AF164" s="15">
        <f>Dados!X78</f>
        <v>0</v>
      </c>
      <c r="AG164" s="15">
        <f>Dados!Y78</f>
        <v>0</v>
      </c>
      <c r="AH164" s="15">
        <f>Dados!Z78</f>
        <v>0</v>
      </c>
      <c r="AI164" s="15">
        <f>Dados!AA78</f>
        <v>0</v>
      </c>
      <c r="AJ164" s="15">
        <f>Dados!AB78</f>
        <v>0</v>
      </c>
      <c r="AK164" s="15">
        <f>Dados!AC78</f>
        <v>0</v>
      </c>
      <c r="AL164" s="15">
        <f>Dados!AD78</f>
        <v>0</v>
      </c>
      <c r="AM164" s="15">
        <f>Dados!AE78</f>
        <v>0</v>
      </c>
      <c r="AN164" s="15">
        <f>Dados!AF78</f>
        <v>0</v>
      </c>
      <c r="AO164" s="15">
        <f>Dados!AG78</f>
        <v>0</v>
      </c>
      <c r="AP164" s="15">
        <f>Dados!AH78</f>
        <v>0</v>
      </c>
      <c r="AQ164" s="15">
        <f>Dados!AI78</f>
        <v>0</v>
      </c>
      <c r="AR164" s="15">
        <f>Dados!AJ78</f>
        <v>0</v>
      </c>
      <c r="AS164" s="15">
        <f>Dados!AK78</f>
        <v>0</v>
      </c>
      <c r="AT164" s="15">
        <f>Dados!AL78</f>
        <v>0</v>
      </c>
      <c r="AU164" s="15">
        <f>Dados!AM78</f>
        <v>0</v>
      </c>
      <c r="AV164" s="15">
        <f>Dados!AN78</f>
        <v>0</v>
      </c>
      <c r="AW164" s="15">
        <f>Dados!AO78</f>
        <v>0</v>
      </c>
      <c r="AX164" s="15">
        <f>Dados!AP78</f>
        <v>0</v>
      </c>
      <c r="AY164" s="15">
        <f>Dados!AQ78</f>
        <v>0</v>
      </c>
      <c r="AZ164" s="15">
        <f>Dados!AR78</f>
        <v>0</v>
      </c>
      <c r="BA164" s="15">
        <f>Dados!AS78</f>
        <v>0</v>
      </c>
      <c r="BB164" s="15">
        <f>Dados!AT78</f>
        <v>0</v>
      </c>
      <c r="BC164" s="15">
        <f>Dados!AU78</f>
        <v>0</v>
      </c>
      <c r="BD164" s="15">
        <f>Dados!AV78</f>
        <v>0</v>
      </c>
      <c r="BE164" s="15">
        <f>Dados!AW78</f>
        <v>0</v>
      </c>
      <c r="BF164" s="15">
        <f>Dados!AX78</f>
        <v>0</v>
      </c>
      <c r="BG164" s="15">
        <f>Dados!AY78</f>
        <v>0</v>
      </c>
      <c r="BH164" s="15">
        <f>Dados!AZ78</f>
        <v>0</v>
      </c>
      <c r="BI164" s="15">
        <f>Dados!BA78</f>
        <v>0</v>
      </c>
      <c r="BJ164" s="15">
        <f>Dados!BB78</f>
        <v>0</v>
      </c>
      <c r="BK164" s="15">
        <f>Dados!BC78</f>
        <v>0</v>
      </c>
      <c r="BL164" s="15" t="e">
        <f>Dados!BD78</f>
        <v>#DIV/0!</v>
      </c>
      <c r="BM164" s="15"/>
      <c r="BN164" s="15" t="e">
        <f>Dados!BF78</f>
        <v>#DIV/0!</v>
      </c>
      <c r="BO164" s="15" t="e">
        <f>Dados!BG78</f>
        <v>#DIV/0!</v>
      </c>
      <c r="BP164" s="15" t="e">
        <f>Dados!BH78</f>
        <v>#DIV/0!</v>
      </c>
      <c r="BQ164" s="15" t="e">
        <f>Dados!BI78</f>
        <v>#DIV/0!</v>
      </c>
      <c r="BR164" s="15" t="e">
        <f>Dados!BJ78</f>
        <v>#DIV/0!</v>
      </c>
      <c r="BS164" s="15" t="e">
        <f>Dados!BK78</f>
        <v>#DIV/0!</v>
      </c>
      <c r="BT164" s="15" t="e">
        <f>Dados!BL78</f>
        <v>#DIV/0!</v>
      </c>
      <c r="BU164" s="15" t="e">
        <f>Dados!BM78</f>
        <v>#DIV/0!</v>
      </c>
      <c r="BV164" s="15" t="e">
        <f>Dados!BN78</f>
        <v>#DIV/0!</v>
      </c>
      <c r="BW164" s="15" t="e">
        <f>Dados!BO78</f>
        <v>#DIV/0!</v>
      </c>
      <c r="BX164" s="15" t="e">
        <f>Dados!BP78</f>
        <v>#DIV/0!</v>
      </c>
      <c r="BY164" s="15" t="e">
        <f>Dados!BQ78</f>
        <v>#DIV/0!</v>
      </c>
    </row>
    <row r="165" spans="9:77" hidden="1" x14ac:dyDescent="0.15">
      <c r="I165" t="str">
        <f>Dados!A79</f>
        <v>Idade Prev</v>
      </c>
      <c r="J165" t="str">
        <f>Dados!B79</f>
        <v>AAA 1 001</v>
      </c>
      <c r="K165" s="15">
        <f>Dados!C79</f>
        <v>0</v>
      </c>
      <c r="L165" s="15">
        <f>Dados!D79</f>
        <v>0</v>
      </c>
      <c r="M165" s="15">
        <f>Dados!E79</f>
        <v>0</v>
      </c>
      <c r="N165" s="15">
        <f>Dados!F79</f>
        <v>0</v>
      </c>
      <c r="O165" s="15">
        <f>Dados!G79</f>
        <v>0</v>
      </c>
      <c r="P165" s="15">
        <f>Dados!H79</f>
        <v>0</v>
      </c>
      <c r="Q165" s="15">
        <f>Dados!I79</f>
        <v>0</v>
      </c>
      <c r="R165" s="15">
        <f>Dados!J79</f>
        <v>0</v>
      </c>
      <c r="S165" s="15">
        <f>Dados!K79</f>
        <v>0</v>
      </c>
      <c r="T165" s="15">
        <f>Dados!L79</f>
        <v>0</v>
      </c>
      <c r="U165" s="15">
        <f>Dados!M79</f>
        <v>0</v>
      </c>
      <c r="V165" s="15">
        <f>Dados!N79</f>
        <v>0</v>
      </c>
      <c r="W165" s="15">
        <f>Dados!O79</f>
        <v>0</v>
      </c>
      <c r="X165" s="15">
        <f>Dados!P79</f>
        <v>0</v>
      </c>
      <c r="Y165" s="15">
        <f>Dados!Q79</f>
        <v>0</v>
      </c>
      <c r="Z165" s="15">
        <f>Dados!R79</f>
        <v>0</v>
      </c>
      <c r="AA165" s="15">
        <f>Dados!S79</f>
        <v>0</v>
      </c>
      <c r="AB165" s="15">
        <f>Dados!T79</f>
        <v>0</v>
      </c>
      <c r="AC165" s="15">
        <f>Dados!U79</f>
        <v>0</v>
      </c>
      <c r="AD165" s="15">
        <f>Dados!V79</f>
        <v>0</v>
      </c>
      <c r="AE165" s="15">
        <f>Dados!W79</f>
        <v>0</v>
      </c>
      <c r="AF165" s="15">
        <f>Dados!X79</f>
        <v>0</v>
      </c>
      <c r="AG165" s="15">
        <f>Dados!Y79</f>
        <v>0</v>
      </c>
      <c r="AH165" s="15">
        <f>Dados!Z79</f>
        <v>0</v>
      </c>
      <c r="AI165" s="15">
        <f>Dados!AA79</f>
        <v>0</v>
      </c>
      <c r="AJ165" s="15">
        <f>Dados!AB79</f>
        <v>0</v>
      </c>
      <c r="AK165" s="15">
        <f>Dados!AC79</f>
        <v>0</v>
      </c>
      <c r="AL165" s="15">
        <f>Dados!AD79</f>
        <v>0</v>
      </c>
      <c r="AM165" s="15">
        <f>Dados!AE79</f>
        <v>0</v>
      </c>
      <c r="AN165" s="15">
        <f>Dados!AF79</f>
        <v>0</v>
      </c>
      <c r="AO165" s="15">
        <f>Dados!AG79</f>
        <v>0</v>
      </c>
      <c r="AP165" s="15">
        <f>Dados!AH79</f>
        <v>0</v>
      </c>
      <c r="AQ165" s="15">
        <f>Dados!AI79</f>
        <v>0</v>
      </c>
      <c r="AR165" s="15">
        <f>Dados!AJ79</f>
        <v>0</v>
      </c>
      <c r="AS165" s="15">
        <f>Dados!AK79</f>
        <v>0</v>
      </c>
      <c r="AT165" s="15">
        <f>Dados!AL79</f>
        <v>0</v>
      </c>
      <c r="AU165" s="15">
        <f>Dados!AM79</f>
        <v>0</v>
      </c>
      <c r="AV165" s="15">
        <f>Dados!AN79</f>
        <v>0</v>
      </c>
      <c r="AW165" s="15">
        <f>Dados!AO79</f>
        <v>0</v>
      </c>
      <c r="AX165" s="15">
        <f>Dados!AP79</f>
        <v>0</v>
      </c>
      <c r="AY165" s="15">
        <f>Dados!AQ79</f>
        <v>0</v>
      </c>
      <c r="AZ165" s="15">
        <f>Dados!AR79</f>
        <v>0</v>
      </c>
      <c r="BA165" s="15">
        <f>Dados!AS79</f>
        <v>0</v>
      </c>
      <c r="BB165" s="15">
        <f>Dados!AT79</f>
        <v>0</v>
      </c>
      <c r="BC165" s="15">
        <f>Dados!AU79</f>
        <v>0</v>
      </c>
      <c r="BD165" s="15">
        <f>Dados!AV79</f>
        <v>0</v>
      </c>
      <c r="BE165" s="15">
        <f>Dados!AW79</f>
        <v>0</v>
      </c>
      <c r="BF165" s="15">
        <f>Dados!AX79</f>
        <v>0</v>
      </c>
      <c r="BG165" s="15">
        <f>Dados!AY79</f>
        <v>0</v>
      </c>
      <c r="BH165" s="15">
        <f>Dados!AZ79</f>
        <v>0</v>
      </c>
      <c r="BI165" s="15">
        <f>Dados!BA79</f>
        <v>0</v>
      </c>
      <c r="BJ165" s="15">
        <f>Dados!BB79</f>
        <v>0</v>
      </c>
      <c r="BK165" s="15">
        <f>Dados!BC79</f>
        <v>0</v>
      </c>
      <c r="BL165" s="15" t="e">
        <f>Dados!BD79</f>
        <v>#DIV/0!</v>
      </c>
      <c r="BM165" s="15"/>
      <c r="BN165" s="15" t="e">
        <f>Dados!BF79</f>
        <v>#DIV/0!</v>
      </c>
      <c r="BO165" s="15" t="e">
        <f>Dados!BG79</f>
        <v>#DIV/0!</v>
      </c>
      <c r="BP165" s="15" t="e">
        <f>Dados!BH79</f>
        <v>#DIV/0!</v>
      </c>
      <c r="BQ165" s="15" t="e">
        <f>Dados!BI79</f>
        <v>#DIV/0!</v>
      </c>
      <c r="BR165" s="15" t="e">
        <f>Dados!BJ79</f>
        <v>#DIV/0!</v>
      </c>
      <c r="BS165" s="15" t="e">
        <f>Dados!BK79</f>
        <v>#DIV/0!</v>
      </c>
      <c r="BT165" s="15" t="e">
        <f>Dados!BL79</f>
        <v>#DIV/0!</v>
      </c>
      <c r="BU165" s="15" t="e">
        <f>Dados!BM79</f>
        <v>#DIV/0!</v>
      </c>
      <c r="BV165" s="15" t="e">
        <f>Dados!BN79</f>
        <v>#DIV/0!</v>
      </c>
      <c r="BW165" s="15" t="e">
        <f>Dados!BO79</f>
        <v>#DIV/0!</v>
      </c>
      <c r="BX165" s="15" t="e">
        <f>Dados!BP79</f>
        <v>#DIV/0!</v>
      </c>
      <c r="BY165" s="15" t="e">
        <f>Dados!BQ79</f>
        <v>#DIV/0!</v>
      </c>
    </row>
    <row r="166" spans="9:77" hidden="1" x14ac:dyDescent="0.15">
      <c r="I166" t="str">
        <f>Dados!A80</f>
        <v>Idade Prev</v>
      </c>
      <c r="J166" t="str">
        <f>Dados!B80</f>
        <v>AAA 1 001</v>
      </c>
      <c r="K166" s="15">
        <f>Dados!C80</f>
        <v>0</v>
      </c>
      <c r="L166" s="15">
        <f>Dados!D80</f>
        <v>0</v>
      </c>
      <c r="M166" s="15">
        <f>Dados!E80</f>
        <v>0</v>
      </c>
      <c r="N166" s="15">
        <f>Dados!F80</f>
        <v>0</v>
      </c>
      <c r="O166" s="15">
        <f>Dados!G80</f>
        <v>0</v>
      </c>
      <c r="P166" s="15">
        <f>Dados!H80</f>
        <v>0</v>
      </c>
      <c r="Q166" s="15">
        <f>Dados!I80</f>
        <v>0</v>
      </c>
      <c r="R166" s="15">
        <f>Dados!J80</f>
        <v>0</v>
      </c>
      <c r="S166" s="15">
        <f>Dados!K80</f>
        <v>0</v>
      </c>
      <c r="T166" s="15">
        <f>Dados!L80</f>
        <v>0</v>
      </c>
      <c r="U166" s="15">
        <f>Dados!M80</f>
        <v>0</v>
      </c>
      <c r="V166" s="15">
        <f>Dados!N80</f>
        <v>0</v>
      </c>
      <c r="W166" s="15">
        <f>Dados!O80</f>
        <v>0</v>
      </c>
      <c r="X166" s="15">
        <f>Dados!P80</f>
        <v>0</v>
      </c>
      <c r="Y166" s="15">
        <f>Dados!Q80</f>
        <v>0</v>
      </c>
      <c r="Z166" s="15">
        <f>Dados!R80</f>
        <v>0</v>
      </c>
      <c r="AA166" s="15">
        <f>Dados!S80</f>
        <v>0</v>
      </c>
      <c r="AB166" s="15">
        <f>Dados!T80</f>
        <v>0</v>
      </c>
      <c r="AC166" s="15">
        <f>Dados!U80</f>
        <v>0</v>
      </c>
      <c r="AD166" s="15">
        <f>Dados!V80</f>
        <v>0</v>
      </c>
      <c r="AE166" s="15">
        <f>Dados!W80</f>
        <v>0</v>
      </c>
      <c r="AF166" s="15">
        <f>Dados!X80</f>
        <v>0</v>
      </c>
      <c r="AG166" s="15">
        <f>Dados!Y80</f>
        <v>0</v>
      </c>
      <c r="AH166" s="15">
        <f>Dados!Z80</f>
        <v>0</v>
      </c>
      <c r="AI166" s="15">
        <f>Dados!AA80</f>
        <v>0</v>
      </c>
      <c r="AJ166" s="15">
        <f>Dados!AB80</f>
        <v>0</v>
      </c>
      <c r="AK166" s="15">
        <f>Dados!AC80</f>
        <v>0</v>
      </c>
      <c r="AL166" s="15">
        <f>Dados!AD80</f>
        <v>0</v>
      </c>
      <c r="AM166" s="15">
        <f>Dados!AE80</f>
        <v>0</v>
      </c>
      <c r="AN166" s="15">
        <f>Dados!AF80</f>
        <v>0</v>
      </c>
      <c r="AO166" s="15">
        <f>Dados!AG80</f>
        <v>0</v>
      </c>
      <c r="AP166" s="15">
        <f>Dados!AH80</f>
        <v>0</v>
      </c>
      <c r="AQ166" s="15">
        <f>Dados!AI80</f>
        <v>0</v>
      </c>
      <c r="AR166" s="15">
        <f>Dados!AJ80</f>
        <v>0</v>
      </c>
      <c r="AS166" s="15">
        <f>Dados!AK80</f>
        <v>0</v>
      </c>
      <c r="AT166" s="15">
        <f>Dados!AL80</f>
        <v>0</v>
      </c>
      <c r="AU166" s="15">
        <f>Dados!AM80</f>
        <v>0</v>
      </c>
      <c r="AV166" s="15">
        <f>Dados!AN80</f>
        <v>0</v>
      </c>
      <c r="AW166" s="15">
        <f>Dados!AO80</f>
        <v>0</v>
      </c>
      <c r="AX166" s="15">
        <f>Dados!AP80</f>
        <v>0</v>
      </c>
      <c r="AY166" s="15">
        <f>Dados!AQ80</f>
        <v>0</v>
      </c>
      <c r="AZ166" s="15">
        <f>Dados!AR80</f>
        <v>0</v>
      </c>
      <c r="BA166" s="15">
        <f>Dados!AS80</f>
        <v>0</v>
      </c>
      <c r="BB166" s="15">
        <f>Dados!AT80</f>
        <v>0</v>
      </c>
      <c r="BC166" s="15">
        <f>Dados!AU80</f>
        <v>0</v>
      </c>
      <c r="BD166" s="15">
        <f>Dados!AV80</f>
        <v>0</v>
      </c>
      <c r="BE166" s="15">
        <f>Dados!AW80</f>
        <v>0</v>
      </c>
      <c r="BF166" s="15">
        <f>Dados!AX80</f>
        <v>0</v>
      </c>
      <c r="BG166" s="15">
        <f>Dados!AY80</f>
        <v>0</v>
      </c>
      <c r="BH166" s="15">
        <f>Dados!AZ80</f>
        <v>0</v>
      </c>
      <c r="BI166" s="15">
        <f>Dados!BA80</f>
        <v>0</v>
      </c>
      <c r="BJ166" s="15">
        <f>Dados!BB80</f>
        <v>0</v>
      </c>
      <c r="BK166" s="15">
        <f>Dados!BC80</f>
        <v>0</v>
      </c>
      <c r="BL166" s="15" t="e">
        <f>Dados!BD80</f>
        <v>#DIV/0!</v>
      </c>
      <c r="BM166" s="15"/>
      <c r="BN166" s="15" t="e">
        <f>Dados!BF80</f>
        <v>#DIV/0!</v>
      </c>
      <c r="BO166" s="15" t="e">
        <f>Dados!BG80</f>
        <v>#DIV/0!</v>
      </c>
      <c r="BP166" s="15" t="e">
        <f>Dados!BH80</f>
        <v>#DIV/0!</v>
      </c>
      <c r="BQ166" s="15" t="e">
        <f>Dados!BI80</f>
        <v>#DIV/0!</v>
      </c>
      <c r="BR166" s="15" t="e">
        <f>Dados!BJ80</f>
        <v>#DIV/0!</v>
      </c>
      <c r="BS166" s="15" t="e">
        <f>Dados!BK80</f>
        <v>#DIV/0!</v>
      </c>
      <c r="BT166" s="15" t="e">
        <f>Dados!BL80</f>
        <v>#DIV/0!</v>
      </c>
      <c r="BU166" s="15" t="e">
        <f>Dados!BM80</f>
        <v>#DIV/0!</v>
      </c>
      <c r="BV166" s="15" t="e">
        <f>Dados!BN80</f>
        <v>#DIV/0!</v>
      </c>
      <c r="BW166" s="15" t="e">
        <f>Dados!BO80</f>
        <v>#DIV/0!</v>
      </c>
      <c r="BX166" s="15" t="e">
        <f>Dados!BP80</f>
        <v>#DIV/0!</v>
      </c>
      <c r="BY166" s="15" t="e">
        <f>Dados!BQ80</f>
        <v>#DIV/0!</v>
      </c>
    </row>
    <row r="167" spans="9:77" hidden="1" x14ac:dyDescent="0.15">
      <c r="I167" t="str">
        <f>Dados!A81</f>
        <v>Idade Prev</v>
      </c>
      <c r="J167" t="str">
        <f>Dados!B81</f>
        <v>AAA 1 001</v>
      </c>
      <c r="K167" s="15">
        <f>Dados!C81</f>
        <v>0</v>
      </c>
      <c r="L167" s="15">
        <f>Dados!D81</f>
        <v>0</v>
      </c>
      <c r="M167" s="15">
        <f>Dados!E81</f>
        <v>0</v>
      </c>
      <c r="N167" s="15">
        <f>Dados!F81</f>
        <v>0</v>
      </c>
      <c r="O167" s="15">
        <f>Dados!G81</f>
        <v>0</v>
      </c>
      <c r="P167" s="15">
        <f>Dados!H81</f>
        <v>0</v>
      </c>
      <c r="Q167" s="15">
        <f>Dados!I81</f>
        <v>0</v>
      </c>
      <c r="R167" s="15">
        <f>Dados!J81</f>
        <v>0</v>
      </c>
      <c r="S167" s="15">
        <f>Dados!K81</f>
        <v>0</v>
      </c>
      <c r="T167" s="15">
        <f>Dados!L81</f>
        <v>0</v>
      </c>
      <c r="U167" s="15">
        <f>Dados!M81</f>
        <v>0</v>
      </c>
      <c r="V167" s="15">
        <f>Dados!N81</f>
        <v>0</v>
      </c>
      <c r="W167" s="15">
        <f>Dados!O81</f>
        <v>0</v>
      </c>
      <c r="X167" s="15">
        <f>Dados!P81</f>
        <v>0</v>
      </c>
      <c r="Y167" s="15">
        <f>Dados!Q81</f>
        <v>0</v>
      </c>
      <c r="Z167" s="15">
        <f>Dados!R81</f>
        <v>0</v>
      </c>
      <c r="AA167" s="15">
        <f>Dados!S81</f>
        <v>0</v>
      </c>
      <c r="AB167" s="15">
        <f>Dados!T81</f>
        <v>0</v>
      </c>
      <c r="AC167" s="15">
        <f>Dados!U81</f>
        <v>0</v>
      </c>
      <c r="AD167" s="15">
        <f>Dados!V81</f>
        <v>0</v>
      </c>
      <c r="AE167" s="15">
        <f>Dados!W81</f>
        <v>0</v>
      </c>
      <c r="AF167" s="15">
        <f>Dados!X81</f>
        <v>0</v>
      </c>
      <c r="AG167" s="15">
        <f>Dados!Y81</f>
        <v>0</v>
      </c>
      <c r="AH167" s="15">
        <f>Dados!Z81</f>
        <v>0</v>
      </c>
      <c r="AI167" s="15">
        <f>Dados!AA81</f>
        <v>0</v>
      </c>
      <c r="AJ167" s="15">
        <f>Dados!AB81</f>
        <v>0</v>
      </c>
      <c r="AK167" s="15">
        <f>Dados!AC81</f>
        <v>0</v>
      </c>
      <c r="AL167" s="15">
        <f>Dados!AD81</f>
        <v>0</v>
      </c>
      <c r="AM167" s="15">
        <f>Dados!AE81</f>
        <v>0</v>
      </c>
      <c r="AN167" s="15">
        <f>Dados!AF81</f>
        <v>0</v>
      </c>
      <c r="AO167" s="15">
        <f>Dados!AG81</f>
        <v>0</v>
      </c>
      <c r="AP167" s="15">
        <f>Dados!AH81</f>
        <v>0</v>
      </c>
      <c r="AQ167" s="15">
        <f>Dados!AI81</f>
        <v>0</v>
      </c>
      <c r="AR167" s="15">
        <f>Dados!AJ81</f>
        <v>0</v>
      </c>
      <c r="AS167" s="15">
        <f>Dados!AK81</f>
        <v>0</v>
      </c>
      <c r="AT167" s="15">
        <f>Dados!AL81</f>
        <v>0</v>
      </c>
      <c r="AU167" s="15">
        <f>Dados!AM81</f>
        <v>0</v>
      </c>
      <c r="AV167" s="15">
        <f>Dados!AN81</f>
        <v>0</v>
      </c>
      <c r="AW167" s="15">
        <f>Dados!AO81</f>
        <v>0</v>
      </c>
      <c r="AX167" s="15">
        <f>Dados!AP81</f>
        <v>0</v>
      </c>
      <c r="AY167" s="15">
        <f>Dados!AQ81</f>
        <v>0</v>
      </c>
      <c r="AZ167" s="15">
        <f>Dados!AR81</f>
        <v>0</v>
      </c>
      <c r="BA167" s="15">
        <f>Dados!AS81</f>
        <v>0</v>
      </c>
      <c r="BB167" s="15">
        <f>Dados!AT81</f>
        <v>0</v>
      </c>
      <c r="BC167" s="15">
        <f>Dados!AU81</f>
        <v>0</v>
      </c>
      <c r="BD167" s="15">
        <f>Dados!AV81</f>
        <v>0</v>
      </c>
      <c r="BE167" s="15">
        <f>Dados!AW81</f>
        <v>0</v>
      </c>
      <c r="BF167" s="15">
        <f>Dados!AX81</f>
        <v>0</v>
      </c>
      <c r="BG167" s="15">
        <f>Dados!AY81</f>
        <v>0</v>
      </c>
      <c r="BH167" s="15">
        <f>Dados!AZ81</f>
        <v>0</v>
      </c>
      <c r="BI167" s="15">
        <f>Dados!BA81</f>
        <v>0</v>
      </c>
      <c r="BJ167" s="15">
        <f>Dados!BB81</f>
        <v>0</v>
      </c>
      <c r="BK167" s="15">
        <f>Dados!BC81</f>
        <v>0</v>
      </c>
      <c r="BL167" s="15" t="e">
        <f>Dados!BD81</f>
        <v>#DIV/0!</v>
      </c>
      <c r="BM167" s="15"/>
      <c r="BN167" s="15" t="e">
        <f>Dados!BF81</f>
        <v>#DIV/0!</v>
      </c>
      <c r="BO167" s="15" t="e">
        <f>Dados!BG81</f>
        <v>#DIV/0!</v>
      </c>
      <c r="BP167" s="15" t="e">
        <f>Dados!BH81</f>
        <v>#DIV/0!</v>
      </c>
      <c r="BQ167" s="15" t="e">
        <f>Dados!BI81</f>
        <v>#DIV/0!</v>
      </c>
      <c r="BR167" s="15" t="e">
        <f>Dados!BJ81</f>
        <v>#DIV/0!</v>
      </c>
      <c r="BS167" s="15" t="e">
        <f>Dados!BK81</f>
        <v>#DIV/0!</v>
      </c>
      <c r="BT167" s="15" t="e">
        <f>Dados!BL81</f>
        <v>#DIV/0!</v>
      </c>
      <c r="BU167" s="15" t="e">
        <f>Dados!BM81</f>
        <v>#DIV/0!</v>
      </c>
      <c r="BV167" s="15" t="e">
        <f>Dados!BN81</f>
        <v>#DIV/0!</v>
      </c>
      <c r="BW167" s="15" t="e">
        <f>Dados!BO81</f>
        <v>#DIV/0!</v>
      </c>
      <c r="BX167" s="15" t="e">
        <f>Dados!BP81</f>
        <v>#DIV/0!</v>
      </c>
      <c r="BY167" s="15" t="e">
        <f>Dados!BQ81</f>
        <v>#DIV/0!</v>
      </c>
    </row>
    <row r="168" spans="9:77" hidden="1" x14ac:dyDescent="0.15">
      <c r="I168" t="str">
        <f>Dados!A82</f>
        <v>Idade Prev</v>
      </c>
      <c r="J168" t="str">
        <f>Dados!B82</f>
        <v>AAA 1 001</v>
      </c>
      <c r="K168" s="15">
        <f>Dados!C82</f>
        <v>0</v>
      </c>
      <c r="L168" s="15">
        <f>Dados!D82</f>
        <v>0</v>
      </c>
      <c r="M168" s="15">
        <f>Dados!E82</f>
        <v>0</v>
      </c>
      <c r="N168" s="15">
        <f>Dados!F82</f>
        <v>0</v>
      </c>
      <c r="O168" s="15">
        <f>Dados!G82</f>
        <v>0</v>
      </c>
      <c r="P168" s="15">
        <f>Dados!H82</f>
        <v>0</v>
      </c>
      <c r="Q168" s="15">
        <f>Dados!I82</f>
        <v>0</v>
      </c>
      <c r="R168" s="15">
        <f>Dados!J82</f>
        <v>0</v>
      </c>
      <c r="S168" s="15">
        <f>Dados!K82</f>
        <v>0</v>
      </c>
      <c r="T168" s="15">
        <f>Dados!L82</f>
        <v>0</v>
      </c>
      <c r="U168" s="15">
        <f>Dados!M82</f>
        <v>0</v>
      </c>
      <c r="V168" s="15">
        <f>Dados!N82</f>
        <v>0</v>
      </c>
      <c r="W168" s="15">
        <f>Dados!O82</f>
        <v>0</v>
      </c>
      <c r="X168" s="15">
        <f>Dados!P82</f>
        <v>0</v>
      </c>
      <c r="Y168" s="15">
        <f>Dados!Q82</f>
        <v>0</v>
      </c>
      <c r="Z168" s="15">
        <f>Dados!R82</f>
        <v>0</v>
      </c>
      <c r="AA168" s="15">
        <f>Dados!S82</f>
        <v>0</v>
      </c>
      <c r="AB168" s="15">
        <f>Dados!T82</f>
        <v>0</v>
      </c>
      <c r="AC168" s="15">
        <f>Dados!U82</f>
        <v>0</v>
      </c>
      <c r="AD168" s="15">
        <f>Dados!V82</f>
        <v>0</v>
      </c>
      <c r="AE168" s="15">
        <f>Dados!W82</f>
        <v>0</v>
      </c>
      <c r="AF168" s="15">
        <f>Dados!X82</f>
        <v>0</v>
      </c>
      <c r="AG168" s="15">
        <f>Dados!Y82</f>
        <v>0</v>
      </c>
      <c r="AH168" s="15">
        <f>Dados!Z82</f>
        <v>0</v>
      </c>
      <c r="AI168" s="15">
        <f>Dados!AA82</f>
        <v>0</v>
      </c>
      <c r="AJ168" s="15">
        <f>Dados!AB82</f>
        <v>0</v>
      </c>
      <c r="AK168" s="15">
        <f>Dados!AC82</f>
        <v>0</v>
      </c>
      <c r="AL168" s="15">
        <f>Dados!AD82</f>
        <v>0</v>
      </c>
      <c r="AM168" s="15">
        <f>Dados!AE82</f>
        <v>0</v>
      </c>
      <c r="AN168" s="15">
        <f>Dados!AF82</f>
        <v>0</v>
      </c>
      <c r="AO168" s="15">
        <f>Dados!AG82</f>
        <v>0</v>
      </c>
      <c r="AP168" s="15">
        <f>Dados!AH82</f>
        <v>0</v>
      </c>
      <c r="AQ168" s="15">
        <f>Dados!AI82</f>
        <v>0</v>
      </c>
      <c r="AR168" s="15">
        <f>Dados!AJ82</f>
        <v>0</v>
      </c>
      <c r="AS168" s="15">
        <f>Dados!AK82</f>
        <v>0</v>
      </c>
      <c r="AT168" s="15">
        <f>Dados!AL82</f>
        <v>0</v>
      </c>
      <c r="AU168" s="15">
        <f>Dados!AM82</f>
        <v>0</v>
      </c>
      <c r="AV168" s="15">
        <f>Dados!AN82</f>
        <v>0</v>
      </c>
      <c r="AW168" s="15">
        <f>Dados!AO82</f>
        <v>0</v>
      </c>
      <c r="AX168" s="15">
        <f>Dados!AP82</f>
        <v>0</v>
      </c>
      <c r="AY168" s="15">
        <f>Dados!AQ82</f>
        <v>0</v>
      </c>
      <c r="AZ168" s="15">
        <f>Dados!AR82</f>
        <v>0</v>
      </c>
      <c r="BA168" s="15">
        <f>Dados!AS82</f>
        <v>0</v>
      </c>
      <c r="BB168" s="15">
        <f>Dados!AT82</f>
        <v>0</v>
      </c>
      <c r="BC168" s="15">
        <f>Dados!AU82</f>
        <v>0</v>
      </c>
      <c r="BD168" s="15">
        <f>Dados!AV82</f>
        <v>0</v>
      </c>
      <c r="BE168" s="15">
        <f>Dados!AW82</f>
        <v>0</v>
      </c>
      <c r="BF168" s="15">
        <f>Dados!AX82</f>
        <v>0</v>
      </c>
      <c r="BG168" s="15">
        <f>Dados!AY82</f>
        <v>0</v>
      </c>
      <c r="BH168" s="15">
        <f>Dados!AZ82</f>
        <v>0</v>
      </c>
      <c r="BI168" s="15">
        <f>Dados!BA82</f>
        <v>0</v>
      </c>
      <c r="BJ168" s="15">
        <f>Dados!BB82</f>
        <v>0</v>
      </c>
      <c r="BK168" s="15">
        <f>Dados!BC82</f>
        <v>0</v>
      </c>
      <c r="BL168" s="15" t="e">
        <f>Dados!BD82</f>
        <v>#DIV/0!</v>
      </c>
      <c r="BM168" s="15"/>
      <c r="BN168" s="15" t="e">
        <f>Dados!BF82</f>
        <v>#DIV/0!</v>
      </c>
      <c r="BO168" s="15" t="e">
        <f>Dados!BG82</f>
        <v>#DIV/0!</v>
      </c>
      <c r="BP168" s="15" t="e">
        <f>Dados!BH82</f>
        <v>#DIV/0!</v>
      </c>
      <c r="BQ168" s="15" t="e">
        <f>Dados!BI82</f>
        <v>#DIV/0!</v>
      </c>
      <c r="BR168" s="15" t="e">
        <f>Dados!BJ82</f>
        <v>#DIV/0!</v>
      </c>
      <c r="BS168" s="15" t="e">
        <f>Dados!BK82</f>
        <v>#DIV/0!</v>
      </c>
      <c r="BT168" s="15" t="e">
        <f>Dados!BL82</f>
        <v>#DIV/0!</v>
      </c>
      <c r="BU168" s="15" t="e">
        <f>Dados!BM82</f>
        <v>#DIV/0!</v>
      </c>
      <c r="BV168" s="15" t="e">
        <f>Dados!BN82</f>
        <v>#DIV/0!</v>
      </c>
      <c r="BW168" s="15" t="e">
        <f>Dados!BO82</f>
        <v>#DIV/0!</v>
      </c>
      <c r="BX168" s="15" t="e">
        <f>Dados!BP82</f>
        <v>#DIV/0!</v>
      </c>
      <c r="BY168" s="15" t="e">
        <f>Dados!BQ82</f>
        <v>#DIV/0!</v>
      </c>
    </row>
    <row r="169" spans="9:77" hidden="1" x14ac:dyDescent="0.15">
      <c r="I169" t="str">
        <f>Dados!A83</f>
        <v>Idade Prev</v>
      </c>
      <c r="J169" t="str">
        <f>Dados!B83</f>
        <v>AAA 1 001</v>
      </c>
      <c r="K169" s="15">
        <f>Dados!C83</f>
        <v>0</v>
      </c>
      <c r="L169" s="15">
        <f>Dados!D83</f>
        <v>0</v>
      </c>
      <c r="M169" s="15">
        <f>Dados!E83</f>
        <v>0</v>
      </c>
      <c r="N169" s="15">
        <f>Dados!F83</f>
        <v>0</v>
      </c>
      <c r="O169" s="15">
        <f>Dados!G83</f>
        <v>0</v>
      </c>
      <c r="P169" s="15">
        <f>Dados!H83</f>
        <v>0</v>
      </c>
      <c r="Q169" s="15">
        <f>Dados!I83</f>
        <v>0</v>
      </c>
      <c r="R169" s="15">
        <f>Dados!J83</f>
        <v>0</v>
      </c>
      <c r="S169" s="15">
        <f>Dados!K83</f>
        <v>0</v>
      </c>
      <c r="T169" s="15">
        <f>Dados!L83</f>
        <v>0</v>
      </c>
      <c r="U169" s="15">
        <f>Dados!M83</f>
        <v>0</v>
      </c>
      <c r="V169" s="15">
        <f>Dados!N83</f>
        <v>0</v>
      </c>
      <c r="W169" s="15">
        <f>Dados!O83</f>
        <v>0</v>
      </c>
      <c r="X169" s="15">
        <f>Dados!P83</f>
        <v>0</v>
      </c>
      <c r="Y169" s="15">
        <f>Dados!Q83</f>
        <v>0</v>
      </c>
      <c r="Z169" s="15">
        <f>Dados!R83</f>
        <v>0</v>
      </c>
      <c r="AA169" s="15">
        <f>Dados!S83</f>
        <v>0</v>
      </c>
      <c r="AB169" s="15">
        <f>Dados!T83</f>
        <v>0</v>
      </c>
      <c r="AC169" s="15">
        <f>Dados!U83</f>
        <v>0</v>
      </c>
      <c r="AD169" s="15">
        <f>Dados!V83</f>
        <v>0</v>
      </c>
      <c r="AE169" s="15">
        <f>Dados!W83</f>
        <v>0</v>
      </c>
      <c r="AF169" s="15">
        <f>Dados!X83</f>
        <v>0</v>
      </c>
      <c r="AG169" s="15">
        <f>Dados!Y83</f>
        <v>0</v>
      </c>
      <c r="AH169" s="15">
        <f>Dados!Z83</f>
        <v>0</v>
      </c>
      <c r="AI169" s="15">
        <f>Dados!AA83</f>
        <v>0</v>
      </c>
      <c r="AJ169" s="15">
        <f>Dados!AB83</f>
        <v>0</v>
      </c>
      <c r="AK169" s="15">
        <f>Dados!AC83</f>
        <v>0</v>
      </c>
      <c r="AL169" s="15">
        <f>Dados!AD83</f>
        <v>0</v>
      </c>
      <c r="AM169" s="15">
        <f>Dados!AE83</f>
        <v>0</v>
      </c>
      <c r="AN169" s="15">
        <f>Dados!AF83</f>
        <v>0</v>
      </c>
      <c r="AO169" s="15">
        <f>Dados!AG83</f>
        <v>0</v>
      </c>
      <c r="AP169" s="15">
        <f>Dados!AH83</f>
        <v>0</v>
      </c>
      <c r="AQ169" s="15">
        <f>Dados!AI83</f>
        <v>0</v>
      </c>
      <c r="AR169" s="15">
        <f>Dados!AJ83</f>
        <v>0</v>
      </c>
      <c r="AS169" s="15">
        <f>Dados!AK83</f>
        <v>0</v>
      </c>
      <c r="AT169" s="15">
        <f>Dados!AL83</f>
        <v>0</v>
      </c>
      <c r="AU169" s="15">
        <f>Dados!AM83</f>
        <v>0</v>
      </c>
      <c r="AV169" s="15">
        <f>Dados!AN83</f>
        <v>0</v>
      </c>
      <c r="AW169" s="15">
        <f>Dados!AO83</f>
        <v>0</v>
      </c>
      <c r="AX169" s="15">
        <f>Dados!AP83</f>
        <v>0</v>
      </c>
      <c r="AY169" s="15">
        <f>Dados!AQ83</f>
        <v>0</v>
      </c>
      <c r="AZ169" s="15">
        <f>Dados!AR83</f>
        <v>0</v>
      </c>
      <c r="BA169" s="15">
        <f>Dados!AS83</f>
        <v>0</v>
      </c>
      <c r="BB169" s="15">
        <f>Dados!AT83</f>
        <v>0</v>
      </c>
      <c r="BC169" s="15">
        <f>Dados!AU83</f>
        <v>0</v>
      </c>
      <c r="BD169" s="15">
        <f>Dados!AV83</f>
        <v>0</v>
      </c>
      <c r="BE169" s="15">
        <f>Dados!AW83</f>
        <v>0</v>
      </c>
      <c r="BF169" s="15">
        <f>Dados!AX83</f>
        <v>0</v>
      </c>
      <c r="BG169" s="15">
        <f>Dados!AY83</f>
        <v>0</v>
      </c>
      <c r="BH169" s="15">
        <f>Dados!AZ83</f>
        <v>0</v>
      </c>
      <c r="BI169" s="15">
        <f>Dados!BA83</f>
        <v>0</v>
      </c>
      <c r="BJ169" s="15">
        <f>Dados!BB83</f>
        <v>0</v>
      </c>
      <c r="BK169" s="15">
        <f>Dados!BC83</f>
        <v>0</v>
      </c>
      <c r="BL169" s="15" t="e">
        <f>Dados!BD83</f>
        <v>#DIV/0!</v>
      </c>
      <c r="BM169" s="15"/>
      <c r="BN169" s="15" t="e">
        <f>Dados!BF83</f>
        <v>#DIV/0!</v>
      </c>
      <c r="BO169" s="15" t="e">
        <f>Dados!BG83</f>
        <v>#DIV/0!</v>
      </c>
      <c r="BP169" s="15" t="e">
        <f>Dados!BH83</f>
        <v>#DIV/0!</v>
      </c>
      <c r="BQ169" s="15" t="e">
        <f>Dados!BI83</f>
        <v>#DIV/0!</v>
      </c>
      <c r="BR169" s="15" t="e">
        <f>Dados!BJ83</f>
        <v>#DIV/0!</v>
      </c>
      <c r="BS169" s="15" t="e">
        <f>Dados!BK83</f>
        <v>#DIV/0!</v>
      </c>
      <c r="BT169" s="15" t="e">
        <f>Dados!BL83</f>
        <v>#DIV/0!</v>
      </c>
      <c r="BU169" s="15" t="e">
        <f>Dados!BM83</f>
        <v>#DIV/0!</v>
      </c>
      <c r="BV169" s="15" t="e">
        <f>Dados!BN83</f>
        <v>#DIV/0!</v>
      </c>
      <c r="BW169" s="15" t="e">
        <f>Dados!BO83</f>
        <v>#DIV/0!</v>
      </c>
      <c r="BX169" s="15" t="e">
        <f>Dados!BP83</f>
        <v>#DIV/0!</v>
      </c>
      <c r="BY169" s="15" t="e">
        <f>Dados!BQ83</f>
        <v>#DIV/0!</v>
      </c>
    </row>
    <row r="170" spans="9:77" hidden="1" x14ac:dyDescent="0.15">
      <c r="I170" t="str">
        <f>Dados!A84</f>
        <v>Idade Prev</v>
      </c>
      <c r="J170" t="str">
        <f>Dados!B84</f>
        <v>AAA 1 001</v>
      </c>
      <c r="K170" s="15">
        <f>Dados!C84</f>
        <v>0</v>
      </c>
      <c r="L170" s="15">
        <f>Dados!D84</f>
        <v>0</v>
      </c>
      <c r="M170" s="15">
        <f>Dados!E84</f>
        <v>0</v>
      </c>
      <c r="N170" s="15">
        <f>Dados!F84</f>
        <v>0</v>
      </c>
      <c r="O170" s="15">
        <f>Dados!G84</f>
        <v>0</v>
      </c>
      <c r="P170" s="15">
        <f>Dados!H84</f>
        <v>0</v>
      </c>
      <c r="Q170" s="15">
        <f>Dados!I84</f>
        <v>0</v>
      </c>
      <c r="R170" s="15">
        <f>Dados!J84</f>
        <v>0</v>
      </c>
      <c r="S170" s="15">
        <f>Dados!K84</f>
        <v>0</v>
      </c>
      <c r="T170" s="15">
        <f>Dados!L84</f>
        <v>0</v>
      </c>
      <c r="U170" s="15">
        <f>Dados!M84</f>
        <v>0</v>
      </c>
      <c r="V170" s="15">
        <f>Dados!N84</f>
        <v>0</v>
      </c>
      <c r="W170" s="15">
        <f>Dados!O84</f>
        <v>0</v>
      </c>
      <c r="X170" s="15">
        <f>Dados!P84</f>
        <v>0</v>
      </c>
      <c r="Y170" s="15">
        <f>Dados!Q84</f>
        <v>0</v>
      </c>
      <c r="Z170" s="15">
        <f>Dados!R84</f>
        <v>0</v>
      </c>
      <c r="AA170" s="15">
        <f>Dados!S84</f>
        <v>0</v>
      </c>
      <c r="AB170" s="15">
        <f>Dados!T84</f>
        <v>0</v>
      </c>
      <c r="AC170" s="15">
        <f>Dados!U84</f>
        <v>0</v>
      </c>
      <c r="AD170" s="15">
        <f>Dados!V84</f>
        <v>0</v>
      </c>
      <c r="AE170" s="15">
        <f>Dados!W84</f>
        <v>0</v>
      </c>
      <c r="AF170" s="15">
        <f>Dados!X84</f>
        <v>0</v>
      </c>
      <c r="AG170" s="15">
        <f>Dados!Y84</f>
        <v>0</v>
      </c>
      <c r="AH170" s="15">
        <f>Dados!Z84</f>
        <v>0</v>
      </c>
      <c r="AI170" s="15">
        <f>Dados!AA84</f>
        <v>0</v>
      </c>
      <c r="AJ170" s="15">
        <f>Dados!AB84</f>
        <v>0</v>
      </c>
      <c r="AK170" s="15">
        <f>Dados!AC84</f>
        <v>0</v>
      </c>
      <c r="AL170" s="15">
        <f>Dados!AD84</f>
        <v>0</v>
      </c>
      <c r="AM170" s="15">
        <f>Dados!AE84</f>
        <v>0</v>
      </c>
      <c r="AN170" s="15">
        <f>Dados!AF84</f>
        <v>0</v>
      </c>
      <c r="AO170" s="15">
        <f>Dados!AG84</f>
        <v>0</v>
      </c>
      <c r="AP170" s="15">
        <f>Dados!AH84</f>
        <v>0</v>
      </c>
      <c r="AQ170" s="15">
        <f>Dados!AI84</f>
        <v>0</v>
      </c>
      <c r="AR170" s="15">
        <f>Dados!AJ84</f>
        <v>0</v>
      </c>
      <c r="AS170" s="15">
        <f>Dados!AK84</f>
        <v>0</v>
      </c>
      <c r="AT170" s="15">
        <f>Dados!AL84</f>
        <v>0</v>
      </c>
      <c r="AU170" s="15">
        <f>Dados!AM84</f>
        <v>0</v>
      </c>
      <c r="AV170" s="15">
        <f>Dados!AN84</f>
        <v>0</v>
      </c>
      <c r="AW170" s="15">
        <f>Dados!AO84</f>
        <v>0</v>
      </c>
      <c r="AX170" s="15">
        <f>Dados!AP84</f>
        <v>0</v>
      </c>
      <c r="AY170" s="15">
        <f>Dados!AQ84</f>
        <v>0</v>
      </c>
      <c r="AZ170" s="15">
        <f>Dados!AR84</f>
        <v>0</v>
      </c>
      <c r="BA170" s="15">
        <f>Dados!AS84</f>
        <v>0</v>
      </c>
      <c r="BB170" s="15">
        <f>Dados!AT84</f>
        <v>0</v>
      </c>
      <c r="BC170" s="15">
        <f>Dados!AU84</f>
        <v>0</v>
      </c>
      <c r="BD170" s="15">
        <f>Dados!AV84</f>
        <v>0</v>
      </c>
      <c r="BE170" s="15">
        <f>Dados!AW84</f>
        <v>0</v>
      </c>
      <c r="BF170" s="15">
        <f>Dados!AX84</f>
        <v>0</v>
      </c>
      <c r="BG170" s="15">
        <f>Dados!AY84</f>
        <v>0</v>
      </c>
      <c r="BH170" s="15">
        <f>Dados!AZ84</f>
        <v>0</v>
      </c>
      <c r="BI170" s="15">
        <f>Dados!BA84</f>
        <v>0</v>
      </c>
      <c r="BJ170" s="15">
        <f>Dados!BB84</f>
        <v>0</v>
      </c>
      <c r="BK170" s="15">
        <f>Dados!BC84</f>
        <v>0</v>
      </c>
      <c r="BL170" s="15" t="e">
        <f>Dados!BD84</f>
        <v>#DIV/0!</v>
      </c>
      <c r="BM170" s="15"/>
      <c r="BN170" s="15" t="e">
        <f>Dados!BF84</f>
        <v>#DIV/0!</v>
      </c>
      <c r="BO170" s="15" t="e">
        <f>Dados!BG84</f>
        <v>#DIV/0!</v>
      </c>
      <c r="BP170" s="15" t="e">
        <f>Dados!BH84</f>
        <v>#DIV/0!</v>
      </c>
      <c r="BQ170" s="15" t="e">
        <f>Dados!BI84</f>
        <v>#DIV/0!</v>
      </c>
      <c r="BR170" s="15" t="e">
        <f>Dados!BJ84</f>
        <v>#DIV/0!</v>
      </c>
      <c r="BS170" s="15" t="e">
        <f>Dados!BK84</f>
        <v>#DIV/0!</v>
      </c>
      <c r="BT170" s="15" t="e">
        <f>Dados!BL84</f>
        <v>#DIV/0!</v>
      </c>
      <c r="BU170" s="15" t="e">
        <f>Dados!BM84</f>
        <v>#DIV/0!</v>
      </c>
      <c r="BV170" s="15" t="e">
        <f>Dados!BN84</f>
        <v>#DIV/0!</v>
      </c>
      <c r="BW170" s="15" t="e">
        <f>Dados!BO84</f>
        <v>#DIV/0!</v>
      </c>
      <c r="BX170" s="15" t="e">
        <f>Dados!BP84</f>
        <v>#DIV/0!</v>
      </c>
      <c r="BY170" s="15" t="e">
        <f>Dados!BQ84</f>
        <v>#DIV/0!</v>
      </c>
    </row>
    <row r="171" spans="9:77" hidden="1" x14ac:dyDescent="0.15">
      <c r="I171" t="str">
        <f>Dados!A85</f>
        <v>Idade Prev</v>
      </c>
      <c r="J171" t="str">
        <f>Dados!B85</f>
        <v>AAA 1 001</v>
      </c>
      <c r="K171" s="15">
        <f>Dados!C85</f>
        <v>0</v>
      </c>
      <c r="L171" s="15">
        <f>Dados!D85</f>
        <v>0</v>
      </c>
      <c r="M171" s="15">
        <f>Dados!E85</f>
        <v>0</v>
      </c>
      <c r="N171" s="15">
        <f>Dados!F85</f>
        <v>0</v>
      </c>
      <c r="O171" s="15">
        <f>Dados!G85</f>
        <v>0</v>
      </c>
      <c r="P171" s="15">
        <f>Dados!H85</f>
        <v>0</v>
      </c>
      <c r="Q171" s="15">
        <f>Dados!I85</f>
        <v>0</v>
      </c>
      <c r="R171" s="15">
        <f>Dados!J85</f>
        <v>0</v>
      </c>
      <c r="S171" s="15">
        <f>Dados!K85</f>
        <v>0</v>
      </c>
      <c r="T171" s="15">
        <f>Dados!L85</f>
        <v>0</v>
      </c>
      <c r="U171" s="15">
        <f>Dados!M85</f>
        <v>0</v>
      </c>
      <c r="V171" s="15">
        <f>Dados!N85</f>
        <v>0</v>
      </c>
      <c r="W171" s="15">
        <f>Dados!O85</f>
        <v>0</v>
      </c>
      <c r="X171" s="15">
        <f>Dados!P85</f>
        <v>0</v>
      </c>
      <c r="Y171" s="15">
        <f>Dados!Q85</f>
        <v>0</v>
      </c>
      <c r="Z171" s="15">
        <f>Dados!R85</f>
        <v>0</v>
      </c>
      <c r="AA171" s="15">
        <f>Dados!S85</f>
        <v>0</v>
      </c>
      <c r="AB171" s="15">
        <f>Dados!T85</f>
        <v>0</v>
      </c>
      <c r="AC171" s="15">
        <f>Dados!U85</f>
        <v>0</v>
      </c>
      <c r="AD171" s="15">
        <f>Dados!V85</f>
        <v>0</v>
      </c>
      <c r="AE171" s="15">
        <f>Dados!W85</f>
        <v>0</v>
      </c>
      <c r="AF171" s="15">
        <f>Dados!X85</f>
        <v>0</v>
      </c>
      <c r="AG171" s="15">
        <f>Dados!Y85</f>
        <v>0</v>
      </c>
      <c r="AH171" s="15">
        <f>Dados!Z85</f>
        <v>0</v>
      </c>
      <c r="AI171" s="15">
        <f>Dados!AA85</f>
        <v>0</v>
      </c>
      <c r="AJ171" s="15">
        <f>Dados!AB85</f>
        <v>0</v>
      </c>
      <c r="AK171" s="15">
        <f>Dados!AC85</f>
        <v>0</v>
      </c>
      <c r="AL171" s="15">
        <f>Dados!AD85</f>
        <v>0</v>
      </c>
      <c r="AM171" s="15">
        <f>Dados!AE85</f>
        <v>0</v>
      </c>
      <c r="AN171" s="15">
        <f>Dados!AF85</f>
        <v>0</v>
      </c>
      <c r="AO171" s="15">
        <f>Dados!AG85</f>
        <v>0</v>
      </c>
      <c r="AP171" s="15">
        <f>Dados!AH85</f>
        <v>0</v>
      </c>
      <c r="AQ171" s="15">
        <f>Dados!AI85</f>
        <v>0</v>
      </c>
      <c r="AR171" s="15">
        <f>Dados!AJ85</f>
        <v>0</v>
      </c>
      <c r="AS171" s="15">
        <f>Dados!AK85</f>
        <v>0</v>
      </c>
      <c r="AT171" s="15">
        <f>Dados!AL85</f>
        <v>0</v>
      </c>
      <c r="AU171" s="15">
        <f>Dados!AM85</f>
        <v>0</v>
      </c>
      <c r="AV171" s="15">
        <f>Dados!AN85</f>
        <v>0</v>
      </c>
      <c r="AW171" s="15">
        <f>Dados!AO85</f>
        <v>0</v>
      </c>
      <c r="AX171" s="15">
        <f>Dados!AP85</f>
        <v>0</v>
      </c>
      <c r="AY171" s="15">
        <f>Dados!AQ85</f>
        <v>0</v>
      </c>
      <c r="AZ171" s="15">
        <f>Dados!AR85</f>
        <v>0</v>
      </c>
      <c r="BA171" s="15">
        <f>Dados!AS85</f>
        <v>0</v>
      </c>
      <c r="BB171" s="15">
        <f>Dados!AT85</f>
        <v>0</v>
      </c>
      <c r="BC171" s="15">
        <f>Dados!AU85</f>
        <v>0</v>
      </c>
      <c r="BD171" s="15">
        <f>Dados!AV85</f>
        <v>0</v>
      </c>
      <c r="BE171" s="15">
        <f>Dados!AW85</f>
        <v>0</v>
      </c>
      <c r="BF171" s="15">
        <f>Dados!AX85</f>
        <v>0</v>
      </c>
      <c r="BG171" s="15">
        <f>Dados!AY85</f>
        <v>0</v>
      </c>
      <c r="BH171" s="15">
        <f>Dados!AZ85</f>
        <v>0</v>
      </c>
      <c r="BI171" s="15">
        <f>Dados!BA85</f>
        <v>0</v>
      </c>
      <c r="BJ171" s="15">
        <f>Dados!BB85</f>
        <v>0</v>
      </c>
      <c r="BK171" s="15">
        <f>Dados!BC85</f>
        <v>0</v>
      </c>
      <c r="BL171" s="15" t="e">
        <f>Dados!BD85</f>
        <v>#DIV/0!</v>
      </c>
      <c r="BM171" s="15"/>
      <c r="BN171" s="15" t="e">
        <f>Dados!BF85</f>
        <v>#DIV/0!</v>
      </c>
      <c r="BO171" s="15" t="e">
        <f>Dados!BG85</f>
        <v>#DIV/0!</v>
      </c>
      <c r="BP171" s="15" t="e">
        <f>Dados!BH85</f>
        <v>#DIV/0!</v>
      </c>
      <c r="BQ171" s="15" t="e">
        <f>Dados!BI85</f>
        <v>#DIV/0!</v>
      </c>
      <c r="BR171" s="15" t="e">
        <f>Dados!BJ85</f>
        <v>#DIV/0!</v>
      </c>
      <c r="BS171" s="15" t="e">
        <f>Dados!BK85</f>
        <v>#DIV/0!</v>
      </c>
      <c r="BT171" s="15" t="e">
        <f>Dados!BL85</f>
        <v>#DIV/0!</v>
      </c>
      <c r="BU171" s="15" t="e">
        <f>Dados!BM85</f>
        <v>#DIV/0!</v>
      </c>
      <c r="BV171" s="15" t="e">
        <f>Dados!BN85</f>
        <v>#DIV/0!</v>
      </c>
      <c r="BW171" s="15" t="e">
        <f>Dados!BO85</f>
        <v>#DIV/0!</v>
      </c>
      <c r="BX171" s="15" t="e">
        <f>Dados!BP85</f>
        <v>#DIV/0!</v>
      </c>
      <c r="BY171" s="15" t="e">
        <f>Dados!BQ85</f>
        <v>#DIV/0!</v>
      </c>
    </row>
    <row r="172" spans="9:77" hidden="1" x14ac:dyDescent="0.15">
      <c r="I172" t="str">
        <f>Dados!A86</f>
        <v>Idade Prev</v>
      </c>
      <c r="J172" t="str">
        <f>Dados!B86</f>
        <v>AAA 1 001</v>
      </c>
      <c r="K172" s="15">
        <f>Dados!C86</f>
        <v>0</v>
      </c>
      <c r="L172" s="15">
        <f>Dados!D86</f>
        <v>0</v>
      </c>
      <c r="M172" s="15">
        <f>Dados!E86</f>
        <v>0</v>
      </c>
      <c r="N172" s="15">
        <f>Dados!F86</f>
        <v>0</v>
      </c>
      <c r="O172" s="15">
        <f>Dados!G86</f>
        <v>0</v>
      </c>
      <c r="P172" s="15">
        <f>Dados!H86</f>
        <v>0</v>
      </c>
      <c r="Q172" s="15">
        <f>Dados!I86</f>
        <v>0</v>
      </c>
      <c r="R172" s="15">
        <f>Dados!J86</f>
        <v>0</v>
      </c>
      <c r="S172" s="15">
        <f>Dados!K86</f>
        <v>0</v>
      </c>
      <c r="T172" s="15">
        <f>Dados!L86</f>
        <v>0</v>
      </c>
      <c r="U172" s="15">
        <f>Dados!M86</f>
        <v>0</v>
      </c>
      <c r="V172" s="15">
        <f>Dados!N86</f>
        <v>0</v>
      </c>
      <c r="W172" s="15">
        <f>Dados!O86</f>
        <v>0</v>
      </c>
      <c r="X172" s="15">
        <f>Dados!P86</f>
        <v>0</v>
      </c>
      <c r="Y172" s="15">
        <f>Dados!Q86</f>
        <v>0</v>
      </c>
      <c r="Z172" s="15">
        <f>Dados!R86</f>
        <v>0</v>
      </c>
      <c r="AA172" s="15">
        <f>Dados!S86</f>
        <v>0</v>
      </c>
      <c r="AB172" s="15">
        <f>Dados!T86</f>
        <v>0</v>
      </c>
      <c r="AC172" s="15">
        <f>Dados!U86</f>
        <v>0</v>
      </c>
      <c r="AD172" s="15">
        <f>Dados!V86</f>
        <v>0</v>
      </c>
      <c r="AE172" s="15">
        <f>Dados!W86</f>
        <v>0</v>
      </c>
      <c r="AF172" s="15">
        <f>Dados!X86</f>
        <v>0</v>
      </c>
      <c r="AG172" s="15">
        <f>Dados!Y86</f>
        <v>0</v>
      </c>
      <c r="AH172" s="15">
        <f>Dados!Z86</f>
        <v>0</v>
      </c>
      <c r="AI172" s="15">
        <f>Dados!AA86</f>
        <v>0</v>
      </c>
      <c r="AJ172" s="15">
        <f>Dados!AB86</f>
        <v>0</v>
      </c>
      <c r="AK172" s="15">
        <f>Dados!AC86</f>
        <v>0</v>
      </c>
      <c r="AL172" s="15">
        <f>Dados!AD86</f>
        <v>0</v>
      </c>
      <c r="AM172" s="15">
        <f>Dados!AE86</f>
        <v>0</v>
      </c>
      <c r="AN172" s="15">
        <f>Dados!AF86</f>
        <v>0</v>
      </c>
      <c r="AO172" s="15">
        <f>Dados!AG86</f>
        <v>0</v>
      </c>
      <c r="AP172" s="15">
        <f>Dados!AH86</f>
        <v>0</v>
      </c>
      <c r="AQ172" s="15">
        <f>Dados!AI86</f>
        <v>0</v>
      </c>
      <c r="AR172" s="15">
        <f>Dados!AJ86</f>
        <v>0</v>
      </c>
      <c r="AS172" s="15">
        <f>Dados!AK86</f>
        <v>0</v>
      </c>
      <c r="AT172" s="15">
        <f>Dados!AL86</f>
        <v>0</v>
      </c>
      <c r="AU172" s="15">
        <f>Dados!AM86</f>
        <v>0</v>
      </c>
      <c r="AV172" s="15">
        <f>Dados!AN86</f>
        <v>0</v>
      </c>
      <c r="AW172" s="15">
        <f>Dados!AO86</f>
        <v>0</v>
      </c>
      <c r="AX172" s="15">
        <f>Dados!AP86</f>
        <v>0</v>
      </c>
      <c r="AY172" s="15">
        <f>Dados!AQ86</f>
        <v>0</v>
      </c>
      <c r="AZ172" s="15">
        <f>Dados!AR86</f>
        <v>0</v>
      </c>
      <c r="BA172" s="15">
        <f>Dados!AS86</f>
        <v>0</v>
      </c>
      <c r="BB172" s="15">
        <f>Dados!AT86</f>
        <v>0</v>
      </c>
      <c r="BC172" s="15">
        <f>Dados!AU86</f>
        <v>0</v>
      </c>
      <c r="BD172" s="15">
        <f>Dados!AV86</f>
        <v>0</v>
      </c>
      <c r="BE172" s="15">
        <f>Dados!AW86</f>
        <v>0</v>
      </c>
      <c r="BF172" s="15">
        <f>Dados!AX86</f>
        <v>0</v>
      </c>
      <c r="BG172" s="15">
        <f>Dados!AY86</f>
        <v>0</v>
      </c>
      <c r="BH172" s="15">
        <f>Dados!AZ86</f>
        <v>0</v>
      </c>
      <c r="BI172" s="15">
        <f>Dados!BA86</f>
        <v>0</v>
      </c>
      <c r="BJ172" s="15">
        <f>Dados!BB86</f>
        <v>0</v>
      </c>
      <c r="BK172" s="15">
        <f>Dados!BC86</f>
        <v>0</v>
      </c>
      <c r="BL172" s="15" t="e">
        <f>Dados!BD86</f>
        <v>#DIV/0!</v>
      </c>
      <c r="BM172" s="15"/>
      <c r="BN172" s="15" t="e">
        <f>Dados!BF86</f>
        <v>#DIV/0!</v>
      </c>
      <c r="BO172" s="15" t="e">
        <f>Dados!BG86</f>
        <v>#DIV/0!</v>
      </c>
      <c r="BP172" s="15" t="e">
        <f>Dados!BH86</f>
        <v>#DIV/0!</v>
      </c>
      <c r="BQ172" s="15" t="e">
        <f>Dados!BI86</f>
        <v>#DIV/0!</v>
      </c>
      <c r="BR172" s="15" t="e">
        <f>Dados!BJ86</f>
        <v>#DIV/0!</v>
      </c>
      <c r="BS172" s="15" t="e">
        <f>Dados!BK86</f>
        <v>#DIV/0!</v>
      </c>
      <c r="BT172" s="15" t="e">
        <f>Dados!BL86</f>
        <v>#DIV/0!</v>
      </c>
      <c r="BU172" s="15" t="e">
        <f>Dados!BM86</f>
        <v>#DIV/0!</v>
      </c>
      <c r="BV172" s="15" t="e">
        <f>Dados!BN86</f>
        <v>#DIV/0!</v>
      </c>
      <c r="BW172" s="15" t="e">
        <f>Dados!BO86</f>
        <v>#DIV/0!</v>
      </c>
      <c r="BX172" s="15" t="e">
        <f>Dados!BP86</f>
        <v>#DIV/0!</v>
      </c>
      <c r="BY172" s="15" t="e">
        <f>Dados!BQ86</f>
        <v>#DIV/0!</v>
      </c>
    </row>
    <row r="173" spans="9:77" hidden="1" x14ac:dyDescent="0.15">
      <c r="I173" t="str">
        <f>Dados!A87</f>
        <v>Idade Prev</v>
      </c>
      <c r="J173" t="str">
        <f>Dados!B87</f>
        <v>AAA 1 001</v>
      </c>
      <c r="K173" s="15">
        <f>Dados!C87</f>
        <v>0</v>
      </c>
      <c r="L173" s="15">
        <f>Dados!D87</f>
        <v>0</v>
      </c>
      <c r="M173" s="15">
        <f>Dados!E87</f>
        <v>0</v>
      </c>
      <c r="N173" s="15">
        <f>Dados!F87</f>
        <v>0</v>
      </c>
      <c r="O173" s="15">
        <f>Dados!G87</f>
        <v>0</v>
      </c>
      <c r="P173" s="15">
        <f>Dados!H87</f>
        <v>0</v>
      </c>
      <c r="Q173" s="15">
        <f>Dados!I87</f>
        <v>0</v>
      </c>
      <c r="R173" s="15">
        <f>Dados!J87</f>
        <v>0</v>
      </c>
      <c r="S173" s="15">
        <f>Dados!K87</f>
        <v>0</v>
      </c>
      <c r="T173" s="15">
        <f>Dados!L87</f>
        <v>0</v>
      </c>
      <c r="U173" s="15">
        <f>Dados!M87</f>
        <v>0</v>
      </c>
      <c r="V173" s="15">
        <f>Dados!N87</f>
        <v>0</v>
      </c>
      <c r="W173" s="15">
        <f>Dados!O87</f>
        <v>0</v>
      </c>
      <c r="X173" s="15">
        <f>Dados!P87</f>
        <v>0</v>
      </c>
      <c r="Y173" s="15">
        <f>Dados!Q87</f>
        <v>0</v>
      </c>
      <c r="Z173" s="15">
        <f>Dados!R87</f>
        <v>0</v>
      </c>
      <c r="AA173" s="15">
        <f>Dados!S87</f>
        <v>0</v>
      </c>
      <c r="AB173" s="15">
        <f>Dados!T87</f>
        <v>0</v>
      </c>
      <c r="AC173" s="15">
        <f>Dados!U87</f>
        <v>0</v>
      </c>
      <c r="AD173" s="15">
        <f>Dados!V87</f>
        <v>0</v>
      </c>
      <c r="AE173" s="15">
        <f>Dados!W87</f>
        <v>0</v>
      </c>
      <c r="AF173" s="15">
        <f>Dados!X87</f>
        <v>0</v>
      </c>
      <c r="AG173" s="15">
        <f>Dados!Y87</f>
        <v>0</v>
      </c>
      <c r="AH173" s="15">
        <f>Dados!Z87</f>
        <v>0</v>
      </c>
      <c r="AI173" s="15">
        <f>Dados!AA87</f>
        <v>0</v>
      </c>
      <c r="AJ173" s="15">
        <f>Dados!AB87</f>
        <v>0</v>
      </c>
      <c r="AK173" s="15">
        <f>Dados!AC87</f>
        <v>0</v>
      </c>
      <c r="AL173" s="15">
        <f>Dados!AD87</f>
        <v>0</v>
      </c>
      <c r="AM173" s="15">
        <f>Dados!AE87</f>
        <v>0</v>
      </c>
      <c r="AN173" s="15">
        <f>Dados!AF87</f>
        <v>0</v>
      </c>
      <c r="AO173" s="15">
        <f>Dados!AG87</f>
        <v>0</v>
      </c>
      <c r="AP173" s="15">
        <f>Dados!AH87</f>
        <v>0</v>
      </c>
      <c r="AQ173" s="15">
        <f>Dados!AI87</f>
        <v>0</v>
      </c>
      <c r="AR173" s="15">
        <f>Dados!AJ87</f>
        <v>0</v>
      </c>
      <c r="AS173" s="15">
        <f>Dados!AK87</f>
        <v>0</v>
      </c>
      <c r="AT173" s="15">
        <f>Dados!AL87</f>
        <v>0</v>
      </c>
      <c r="AU173" s="15">
        <f>Dados!AM87</f>
        <v>0</v>
      </c>
      <c r="AV173" s="15">
        <f>Dados!AN87</f>
        <v>0</v>
      </c>
      <c r="AW173" s="15">
        <f>Dados!AO87</f>
        <v>0</v>
      </c>
      <c r="AX173" s="15">
        <f>Dados!AP87</f>
        <v>0</v>
      </c>
      <c r="AY173" s="15">
        <f>Dados!AQ87</f>
        <v>0</v>
      </c>
      <c r="AZ173" s="15">
        <f>Dados!AR87</f>
        <v>0</v>
      </c>
      <c r="BA173" s="15">
        <f>Dados!AS87</f>
        <v>0</v>
      </c>
      <c r="BB173" s="15">
        <f>Dados!AT87</f>
        <v>0</v>
      </c>
      <c r="BC173" s="15">
        <f>Dados!AU87</f>
        <v>0</v>
      </c>
      <c r="BD173" s="15">
        <f>Dados!AV87</f>
        <v>0</v>
      </c>
      <c r="BE173" s="15">
        <f>Dados!AW87</f>
        <v>0</v>
      </c>
      <c r="BF173" s="15">
        <f>Dados!AX87</f>
        <v>0</v>
      </c>
      <c r="BG173" s="15">
        <f>Dados!AY87</f>
        <v>0</v>
      </c>
      <c r="BH173" s="15">
        <f>Dados!AZ87</f>
        <v>0</v>
      </c>
      <c r="BI173" s="15">
        <f>Dados!BA87</f>
        <v>0</v>
      </c>
      <c r="BJ173" s="15">
        <f>Dados!BB87</f>
        <v>0</v>
      </c>
      <c r="BK173" s="15">
        <f>Dados!BC87</f>
        <v>0</v>
      </c>
      <c r="BL173" s="15" t="e">
        <f>Dados!BD87</f>
        <v>#DIV/0!</v>
      </c>
      <c r="BM173" s="15"/>
      <c r="BN173" s="15" t="e">
        <f>Dados!BF87</f>
        <v>#DIV/0!</v>
      </c>
      <c r="BO173" s="15" t="e">
        <f>Dados!BG87</f>
        <v>#DIV/0!</v>
      </c>
      <c r="BP173" s="15" t="e">
        <f>Dados!BH87</f>
        <v>#DIV/0!</v>
      </c>
      <c r="BQ173" s="15" t="e">
        <f>Dados!BI87</f>
        <v>#DIV/0!</v>
      </c>
      <c r="BR173" s="15" t="e">
        <f>Dados!BJ87</f>
        <v>#DIV/0!</v>
      </c>
      <c r="BS173" s="15" t="e">
        <f>Dados!BK87</f>
        <v>#DIV/0!</v>
      </c>
      <c r="BT173" s="15" t="e">
        <f>Dados!BL87</f>
        <v>#DIV/0!</v>
      </c>
      <c r="BU173" s="15" t="e">
        <f>Dados!BM87</f>
        <v>#DIV/0!</v>
      </c>
      <c r="BV173" s="15" t="e">
        <f>Dados!BN87</f>
        <v>#DIV/0!</v>
      </c>
      <c r="BW173" s="15" t="e">
        <f>Dados!BO87</f>
        <v>#DIV/0!</v>
      </c>
      <c r="BX173" s="15" t="e">
        <f>Dados!BP87</f>
        <v>#DIV/0!</v>
      </c>
      <c r="BY173" s="15" t="e">
        <f>Dados!BQ87</f>
        <v>#DIV/0!</v>
      </c>
    </row>
    <row r="174" spans="9:77" hidden="1" x14ac:dyDescent="0.15">
      <c r="I174" t="str">
        <f>Dados!A88</f>
        <v>Idade Prev</v>
      </c>
      <c r="J174" t="str">
        <f>Dados!B88</f>
        <v>AAA 1 001</v>
      </c>
      <c r="K174" s="15">
        <f>Dados!C88</f>
        <v>0</v>
      </c>
      <c r="L174" s="15">
        <f>Dados!D88</f>
        <v>0</v>
      </c>
      <c r="M174" s="15">
        <f>Dados!E88</f>
        <v>0</v>
      </c>
      <c r="N174" s="15">
        <f>Dados!F88</f>
        <v>0</v>
      </c>
      <c r="O174" s="15">
        <f>Dados!G88</f>
        <v>0</v>
      </c>
      <c r="P174" s="15">
        <f>Dados!H88</f>
        <v>0</v>
      </c>
      <c r="Q174" s="15">
        <f>Dados!I88</f>
        <v>0</v>
      </c>
      <c r="R174" s="15">
        <f>Dados!J88</f>
        <v>0</v>
      </c>
      <c r="S174" s="15">
        <f>Dados!K88</f>
        <v>0</v>
      </c>
      <c r="T174" s="15">
        <f>Dados!L88</f>
        <v>0</v>
      </c>
      <c r="U174" s="15">
        <f>Dados!M88</f>
        <v>0</v>
      </c>
      <c r="V174" s="15">
        <f>Dados!N88</f>
        <v>0</v>
      </c>
      <c r="W174" s="15">
        <f>Dados!O88</f>
        <v>0</v>
      </c>
      <c r="X174" s="15">
        <f>Dados!P88</f>
        <v>0</v>
      </c>
      <c r="Y174" s="15">
        <f>Dados!Q88</f>
        <v>0</v>
      </c>
      <c r="Z174" s="15">
        <f>Dados!R88</f>
        <v>0</v>
      </c>
      <c r="AA174" s="15">
        <f>Dados!S88</f>
        <v>0</v>
      </c>
      <c r="AB174" s="15">
        <f>Dados!T88</f>
        <v>0</v>
      </c>
      <c r="AC174" s="15">
        <f>Dados!U88</f>
        <v>0</v>
      </c>
      <c r="AD174" s="15">
        <f>Dados!V88</f>
        <v>0</v>
      </c>
      <c r="AE174" s="15">
        <f>Dados!W88</f>
        <v>0</v>
      </c>
      <c r="AF174" s="15">
        <f>Dados!X88</f>
        <v>0</v>
      </c>
      <c r="AG174" s="15">
        <f>Dados!Y88</f>
        <v>0</v>
      </c>
      <c r="AH174" s="15">
        <f>Dados!Z88</f>
        <v>0</v>
      </c>
      <c r="AI174" s="15">
        <f>Dados!AA88</f>
        <v>0</v>
      </c>
      <c r="AJ174" s="15">
        <f>Dados!AB88</f>
        <v>0</v>
      </c>
      <c r="AK174" s="15">
        <f>Dados!AC88</f>
        <v>0</v>
      </c>
      <c r="AL174" s="15">
        <f>Dados!AD88</f>
        <v>0</v>
      </c>
      <c r="AM174" s="15">
        <f>Dados!AE88</f>
        <v>0</v>
      </c>
      <c r="AN174" s="15">
        <f>Dados!AF88</f>
        <v>0</v>
      </c>
      <c r="AO174" s="15">
        <f>Dados!AG88</f>
        <v>0</v>
      </c>
      <c r="AP174" s="15">
        <f>Dados!AH88</f>
        <v>0</v>
      </c>
      <c r="AQ174" s="15">
        <f>Dados!AI88</f>
        <v>0</v>
      </c>
      <c r="AR174" s="15">
        <f>Dados!AJ88</f>
        <v>0</v>
      </c>
      <c r="AS174" s="15">
        <f>Dados!AK88</f>
        <v>0</v>
      </c>
      <c r="AT174" s="15">
        <f>Dados!AL88</f>
        <v>0</v>
      </c>
      <c r="AU174" s="15">
        <f>Dados!AM88</f>
        <v>0</v>
      </c>
      <c r="AV174" s="15">
        <f>Dados!AN88</f>
        <v>0</v>
      </c>
      <c r="AW174" s="15">
        <f>Dados!AO88</f>
        <v>0</v>
      </c>
      <c r="AX174" s="15">
        <f>Dados!AP88</f>
        <v>0</v>
      </c>
      <c r="AY174" s="15">
        <f>Dados!AQ88</f>
        <v>0</v>
      </c>
      <c r="AZ174" s="15">
        <f>Dados!AR88</f>
        <v>0</v>
      </c>
      <c r="BA174" s="15">
        <f>Dados!AS88</f>
        <v>0</v>
      </c>
      <c r="BB174" s="15">
        <f>Dados!AT88</f>
        <v>0</v>
      </c>
      <c r="BC174" s="15">
        <f>Dados!AU88</f>
        <v>0</v>
      </c>
      <c r="BD174" s="15">
        <f>Dados!AV88</f>
        <v>0</v>
      </c>
      <c r="BE174" s="15">
        <f>Dados!AW88</f>
        <v>0</v>
      </c>
      <c r="BF174" s="15">
        <f>Dados!AX88</f>
        <v>0</v>
      </c>
      <c r="BG174" s="15">
        <f>Dados!AY88</f>
        <v>0</v>
      </c>
      <c r="BH174" s="15">
        <f>Dados!AZ88</f>
        <v>0</v>
      </c>
      <c r="BI174" s="15">
        <f>Dados!BA88</f>
        <v>0</v>
      </c>
      <c r="BJ174" s="15">
        <f>Dados!BB88</f>
        <v>0</v>
      </c>
      <c r="BK174" s="15">
        <f>Dados!BC88</f>
        <v>0</v>
      </c>
      <c r="BL174" s="15" t="e">
        <f>Dados!BD88</f>
        <v>#DIV/0!</v>
      </c>
      <c r="BM174" s="15"/>
      <c r="BN174" s="15" t="e">
        <f>Dados!BF88</f>
        <v>#DIV/0!</v>
      </c>
      <c r="BO174" s="15" t="e">
        <f>Dados!BG88</f>
        <v>#DIV/0!</v>
      </c>
      <c r="BP174" s="15" t="e">
        <f>Dados!BH88</f>
        <v>#DIV/0!</v>
      </c>
      <c r="BQ174" s="15" t="e">
        <f>Dados!BI88</f>
        <v>#DIV/0!</v>
      </c>
      <c r="BR174" s="15" t="e">
        <f>Dados!BJ88</f>
        <v>#DIV/0!</v>
      </c>
      <c r="BS174" s="15" t="e">
        <f>Dados!BK88</f>
        <v>#DIV/0!</v>
      </c>
      <c r="BT174" s="15" t="e">
        <f>Dados!BL88</f>
        <v>#DIV/0!</v>
      </c>
      <c r="BU174" s="15" t="e">
        <f>Dados!BM88</f>
        <v>#DIV/0!</v>
      </c>
      <c r="BV174" s="15" t="e">
        <f>Dados!BN88</f>
        <v>#DIV/0!</v>
      </c>
      <c r="BW174" s="15" t="e">
        <f>Dados!BO88</f>
        <v>#DIV/0!</v>
      </c>
      <c r="BX174" s="15" t="e">
        <f>Dados!BP88</f>
        <v>#DIV/0!</v>
      </c>
      <c r="BY174" s="15" t="e">
        <f>Dados!BQ88</f>
        <v>#DIV/0!</v>
      </c>
    </row>
    <row r="175" spans="9:77" hidden="1" x14ac:dyDescent="0.15">
      <c r="I175" t="str">
        <f>Dados!A89</f>
        <v>Idade Prev</v>
      </c>
      <c r="J175" t="str">
        <f>Dados!B89</f>
        <v>AAA 1 001</v>
      </c>
      <c r="K175" s="15">
        <f>Dados!C89</f>
        <v>0</v>
      </c>
      <c r="L175" s="15">
        <f>Dados!D89</f>
        <v>0</v>
      </c>
      <c r="M175" s="15">
        <f>Dados!E89</f>
        <v>0</v>
      </c>
      <c r="N175" s="15">
        <f>Dados!F89</f>
        <v>0</v>
      </c>
      <c r="O175" s="15">
        <f>Dados!G89</f>
        <v>0</v>
      </c>
      <c r="P175" s="15">
        <f>Dados!H89</f>
        <v>0</v>
      </c>
      <c r="Q175" s="15">
        <f>Dados!I89</f>
        <v>0</v>
      </c>
      <c r="R175" s="15">
        <f>Dados!J89</f>
        <v>0</v>
      </c>
      <c r="S175" s="15">
        <f>Dados!K89</f>
        <v>0</v>
      </c>
      <c r="T175" s="15">
        <f>Dados!L89</f>
        <v>0</v>
      </c>
      <c r="U175" s="15">
        <f>Dados!M89</f>
        <v>0</v>
      </c>
      <c r="V175" s="15">
        <f>Dados!N89</f>
        <v>0</v>
      </c>
      <c r="W175" s="15">
        <f>Dados!O89</f>
        <v>0</v>
      </c>
      <c r="X175" s="15">
        <f>Dados!P89</f>
        <v>0</v>
      </c>
      <c r="Y175" s="15">
        <f>Dados!Q89</f>
        <v>0</v>
      </c>
      <c r="Z175" s="15">
        <f>Dados!R89</f>
        <v>0</v>
      </c>
      <c r="AA175" s="15">
        <f>Dados!S89</f>
        <v>0</v>
      </c>
      <c r="AB175" s="15">
        <f>Dados!T89</f>
        <v>0</v>
      </c>
      <c r="AC175" s="15">
        <f>Dados!U89</f>
        <v>0</v>
      </c>
      <c r="AD175" s="15">
        <f>Dados!V89</f>
        <v>0</v>
      </c>
      <c r="AE175" s="15">
        <f>Dados!W89</f>
        <v>0</v>
      </c>
      <c r="AF175" s="15">
        <f>Dados!X89</f>
        <v>0</v>
      </c>
      <c r="AG175" s="15">
        <f>Dados!Y89</f>
        <v>0</v>
      </c>
      <c r="AH175" s="15">
        <f>Dados!Z89</f>
        <v>0</v>
      </c>
      <c r="AI175" s="15">
        <f>Dados!AA89</f>
        <v>0</v>
      </c>
      <c r="AJ175" s="15">
        <f>Dados!AB89</f>
        <v>0</v>
      </c>
      <c r="AK175" s="15">
        <f>Dados!AC89</f>
        <v>0</v>
      </c>
      <c r="AL175" s="15">
        <f>Dados!AD89</f>
        <v>0</v>
      </c>
      <c r="AM175" s="15">
        <f>Dados!AE89</f>
        <v>0</v>
      </c>
      <c r="AN175" s="15">
        <f>Dados!AF89</f>
        <v>0</v>
      </c>
      <c r="AO175" s="15">
        <f>Dados!AG89</f>
        <v>0</v>
      </c>
      <c r="AP175" s="15">
        <f>Dados!AH89</f>
        <v>0</v>
      </c>
      <c r="AQ175" s="15">
        <f>Dados!AI89</f>
        <v>0</v>
      </c>
      <c r="AR175" s="15">
        <f>Dados!AJ89</f>
        <v>0</v>
      </c>
      <c r="AS175" s="15">
        <f>Dados!AK89</f>
        <v>0</v>
      </c>
      <c r="AT175" s="15">
        <f>Dados!AL89</f>
        <v>0</v>
      </c>
      <c r="AU175" s="15">
        <f>Dados!AM89</f>
        <v>0</v>
      </c>
      <c r="AV175" s="15">
        <f>Dados!AN89</f>
        <v>0</v>
      </c>
      <c r="AW175" s="15">
        <f>Dados!AO89</f>
        <v>0</v>
      </c>
      <c r="AX175" s="15">
        <f>Dados!AP89</f>
        <v>0</v>
      </c>
      <c r="AY175" s="15">
        <f>Dados!AQ89</f>
        <v>0</v>
      </c>
      <c r="AZ175" s="15">
        <f>Dados!AR89</f>
        <v>0</v>
      </c>
      <c r="BA175" s="15">
        <f>Dados!AS89</f>
        <v>0</v>
      </c>
      <c r="BB175" s="15">
        <f>Dados!AT89</f>
        <v>0</v>
      </c>
      <c r="BC175" s="15">
        <f>Dados!AU89</f>
        <v>0</v>
      </c>
      <c r="BD175" s="15">
        <f>Dados!AV89</f>
        <v>0</v>
      </c>
      <c r="BE175" s="15">
        <f>Dados!AW89</f>
        <v>0</v>
      </c>
      <c r="BF175" s="15">
        <f>Dados!AX89</f>
        <v>0</v>
      </c>
      <c r="BG175" s="15">
        <f>Dados!AY89</f>
        <v>0</v>
      </c>
      <c r="BH175" s="15">
        <f>Dados!AZ89</f>
        <v>0</v>
      </c>
      <c r="BI175" s="15">
        <f>Dados!BA89</f>
        <v>0</v>
      </c>
      <c r="BJ175" s="15">
        <f>Dados!BB89</f>
        <v>0</v>
      </c>
      <c r="BK175" s="15">
        <f>Dados!BC89</f>
        <v>0</v>
      </c>
      <c r="BL175" s="15" t="e">
        <f>Dados!BD89</f>
        <v>#DIV/0!</v>
      </c>
      <c r="BM175" s="15"/>
      <c r="BN175" s="15" t="e">
        <f>Dados!BF89</f>
        <v>#DIV/0!</v>
      </c>
      <c r="BO175" s="15" t="e">
        <f>Dados!BG89</f>
        <v>#DIV/0!</v>
      </c>
      <c r="BP175" s="15" t="e">
        <f>Dados!BH89</f>
        <v>#DIV/0!</v>
      </c>
      <c r="BQ175" s="15" t="e">
        <f>Dados!BI89</f>
        <v>#DIV/0!</v>
      </c>
      <c r="BR175" s="15" t="e">
        <f>Dados!BJ89</f>
        <v>#DIV/0!</v>
      </c>
      <c r="BS175" s="15" t="e">
        <f>Dados!BK89</f>
        <v>#DIV/0!</v>
      </c>
      <c r="BT175" s="15" t="e">
        <f>Dados!BL89</f>
        <v>#DIV/0!</v>
      </c>
      <c r="BU175" s="15" t="e">
        <f>Dados!BM89</f>
        <v>#DIV/0!</v>
      </c>
      <c r="BV175" s="15" t="e">
        <f>Dados!BN89</f>
        <v>#DIV/0!</v>
      </c>
      <c r="BW175" s="15" t="e">
        <f>Dados!BO89</f>
        <v>#DIV/0!</v>
      </c>
      <c r="BX175" s="15" t="e">
        <f>Dados!BP89</f>
        <v>#DIV/0!</v>
      </c>
      <c r="BY175" s="15" t="e">
        <f>Dados!BQ89</f>
        <v>#DIV/0!</v>
      </c>
    </row>
    <row r="176" spans="9:77" hidden="1" x14ac:dyDescent="0.15">
      <c r="I176" t="str">
        <f>Dados!A90</f>
        <v>Idade Prev</v>
      </c>
      <c r="J176" t="str">
        <f>Dados!B90</f>
        <v>AAA 1 001</v>
      </c>
      <c r="K176" s="15">
        <f>Dados!C90</f>
        <v>0</v>
      </c>
      <c r="L176" s="15">
        <f>Dados!D90</f>
        <v>0</v>
      </c>
      <c r="M176" s="15">
        <f>Dados!E90</f>
        <v>0</v>
      </c>
      <c r="N176" s="15">
        <f>Dados!F90</f>
        <v>0</v>
      </c>
      <c r="O176" s="15">
        <f>Dados!G90</f>
        <v>0</v>
      </c>
      <c r="P176" s="15">
        <f>Dados!H90</f>
        <v>0</v>
      </c>
      <c r="Q176" s="15">
        <f>Dados!I90</f>
        <v>0</v>
      </c>
      <c r="R176" s="15">
        <f>Dados!J90</f>
        <v>0</v>
      </c>
      <c r="S176" s="15">
        <f>Dados!K90</f>
        <v>0</v>
      </c>
      <c r="T176" s="15">
        <f>Dados!L90</f>
        <v>0</v>
      </c>
      <c r="U176" s="15">
        <f>Dados!M90</f>
        <v>0</v>
      </c>
      <c r="V176" s="15">
        <f>Dados!N90</f>
        <v>0</v>
      </c>
      <c r="W176" s="15">
        <f>Dados!O90</f>
        <v>0</v>
      </c>
      <c r="X176" s="15">
        <f>Dados!P90</f>
        <v>0</v>
      </c>
      <c r="Y176" s="15">
        <f>Dados!Q90</f>
        <v>0</v>
      </c>
      <c r="Z176" s="15">
        <f>Dados!R90</f>
        <v>0</v>
      </c>
      <c r="AA176" s="15">
        <f>Dados!S90</f>
        <v>0</v>
      </c>
      <c r="AB176" s="15">
        <f>Dados!T90</f>
        <v>0</v>
      </c>
      <c r="AC176" s="15">
        <f>Dados!U90</f>
        <v>0</v>
      </c>
      <c r="AD176" s="15">
        <f>Dados!V90</f>
        <v>0</v>
      </c>
      <c r="AE176" s="15">
        <f>Dados!W90</f>
        <v>0</v>
      </c>
      <c r="AF176" s="15">
        <f>Dados!X90</f>
        <v>0</v>
      </c>
      <c r="AG176" s="15">
        <f>Dados!Y90</f>
        <v>0</v>
      </c>
      <c r="AH176" s="15">
        <f>Dados!Z90</f>
        <v>0</v>
      </c>
      <c r="AI176" s="15">
        <f>Dados!AA90</f>
        <v>0</v>
      </c>
      <c r="AJ176" s="15">
        <f>Dados!AB90</f>
        <v>0</v>
      </c>
      <c r="AK176" s="15">
        <f>Dados!AC90</f>
        <v>0</v>
      </c>
      <c r="AL176" s="15">
        <f>Dados!AD90</f>
        <v>0</v>
      </c>
      <c r="AM176" s="15">
        <f>Dados!AE90</f>
        <v>0</v>
      </c>
      <c r="AN176" s="15">
        <f>Dados!AF90</f>
        <v>0</v>
      </c>
      <c r="AO176" s="15">
        <f>Dados!AG90</f>
        <v>0</v>
      </c>
      <c r="AP176" s="15">
        <f>Dados!AH90</f>
        <v>0</v>
      </c>
      <c r="AQ176" s="15">
        <f>Dados!AI90</f>
        <v>0</v>
      </c>
      <c r="AR176" s="15">
        <f>Dados!AJ90</f>
        <v>0</v>
      </c>
      <c r="AS176" s="15">
        <f>Dados!AK90</f>
        <v>0</v>
      </c>
      <c r="AT176" s="15">
        <f>Dados!AL90</f>
        <v>0</v>
      </c>
      <c r="AU176" s="15">
        <f>Dados!AM90</f>
        <v>0</v>
      </c>
      <c r="AV176" s="15">
        <f>Dados!AN90</f>
        <v>0</v>
      </c>
      <c r="AW176" s="15">
        <f>Dados!AO90</f>
        <v>0</v>
      </c>
      <c r="AX176" s="15">
        <f>Dados!AP90</f>
        <v>0</v>
      </c>
      <c r="AY176" s="15">
        <f>Dados!AQ90</f>
        <v>0</v>
      </c>
      <c r="AZ176" s="15">
        <f>Dados!AR90</f>
        <v>0</v>
      </c>
      <c r="BA176" s="15">
        <f>Dados!AS90</f>
        <v>0</v>
      </c>
      <c r="BB176" s="15">
        <f>Dados!AT90</f>
        <v>0</v>
      </c>
      <c r="BC176" s="15">
        <f>Dados!AU90</f>
        <v>0</v>
      </c>
      <c r="BD176" s="15">
        <f>Dados!AV90</f>
        <v>0</v>
      </c>
      <c r="BE176" s="15">
        <f>Dados!AW90</f>
        <v>0</v>
      </c>
      <c r="BF176" s="15">
        <f>Dados!AX90</f>
        <v>0</v>
      </c>
      <c r="BG176" s="15">
        <f>Dados!AY90</f>
        <v>0</v>
      </c>
      <c r="BH176" s="15">
        <f>Dados!AZ90</f>
        <v>0</v>
      </c>
      <c r="BI176" s="15">
        <f>Dados!BA90</f>
        <v>0</v>
      </c>
      <c r="BJ176" s="15">
        <f>Dados!BB90</f>
        <v>0</v>
      </c>
      <c r="BK176" s="15">
        <f>Dados!BC90</f>
        <v>0</v>
      </c>
      <c r="BL176" s="15" t="e">
        <f>Dados!BD90</f>
        <v>#DIV/0!</v>
      </c>
      <c r="BM176" s="15"/>
      <c r="BN176" s="15" t="e">
        <f>Dados!BF90</f>
        <v>#DIV/0!</v>
      </c>
      <c r="BO176" s="15" t="e">
        <f>Dados!BG90</f>
        <v>#DIV/0!</v>
      </c>
      <c r="BP176" s="15" t="e">
        <f>Dados!BH90</f>
        <v>#DIV/0!</v>
      </c>
      <c r="BQ176" s="15" t="e">
        <f>Dados!BI90</f>
        <v>#DIV/0!</v>
      </c>
      <c r="BR176" s="15" t="e">
        <f>Dados!BJ90</f>
        <v>#DIV/0!</v>
      </c>
      <c r="BS176" s="15" t="e">
        <f>Dados!BK90</f>
        <v>#DIV/0!</v>
      </c>
      <c r="BT176" s="15" t="e">
        <f>Dados!BL90</f>
        <v>#DIV/0!</v>
      </c>
      <c r="BU176" s="15" t="e">
        <f>Dados!BM90</f>
        <v>#DIV/0!</v>
      </c>
      <c r="BV176" s="15" t="e">
        <f>Dados!BN90</f>
        <v>#DIV/0!</v>
      </c>
      <c r="BW176" s="15" t="e">
        <f>Dados!BO90</f>
        <v>#DIV/0!</v>
      </c>
      <c r="BX176" s="15" t="e">
        <f>Dados!BP90</f>
        <v>#DIV/0!</v>
      </c>
      <c r="BY176" s="15" t="e">
        <f>Dados!BQ90</f>
        <v>#DIV/0!</v>
      </c>
    </row>
    <row r="177" spans="9:77" hidden="1" x14ac:dyDescent="0.15">
      <c r="I177" t="str">
        <f>Dados!A91</f>
        <v>Idade Prev</v>
      </c>
      <c r="J177" t="str">
        <f>Dados!B91</f>
        <v>AAA 1 001</v>
      </c>
      <c r="K177" s="15">
        <f>Dados!C91</f>
        <v>0</v>
      </c>
      <c r="L177" s="15">
        <f>Dados!D91</f>
        <v>0</v>
      </c>
      <c r="M177" s="15">
        <f>Dados!E91</f>
        <v>0</v>
      </c>
      <c r="N177" s="15">
        <f>Dados!F91</f>
        <v>0</v>
      </c>
      <c r="O177" s="15">
        <f>Dados!G91</f>
        <v>0</v>
      </c>
      <c r="P177" s="15">
        <f>Dados!H91</f>
        <v>0</v>
      </c>
      <c r="Q177" s="15">
        <f>Dados!I91</f>
        <v>0</v>
      </c>
      <c r="R177" s="15">
        <f>Dados!J91</f>
        <v>0</v>
      </c>
      <c r="S177" s="15">
        <f>Dados!K91</f>
        <v>0</v>
      </c>
      <c r="T177" s="15">
        <f>Dados!L91</f>
        <v>0</v>
      </c>
      <c r="U177" s="15">
        <f>Dados!M91</f>
        <v>0</v>
      </c>
      <c r="V177" s="15">
        <f>Dados!N91</f>
        <v>0</v>
      </c>
      <c r="W177" s="15">
        <f>Dados!O91</f>
        <v>0</v>
      </c>
      <c r="X177" s="15">
        <f>Dados!P91</f>
        <v>0</v>
      </c>
      <c r="Y177" s="15">
        <f>Dados!Q91</f>
        <v>0</v>
      </c>
      <c r="Z177" s="15">
        <f>Dados!R91</f>
        <v>0</v>
      </c>
      <c r="AA177" s="15">
        <f>Dados!S91</f>
        <v>0</v>
      </c>
      <c r="AB177" s="15">
        <f>Dados!T91</f>
        <v>0</v>
      </c>
      <c r="AC177" s="15">
        <f>Dados!U91</f>
        <v>0</v>
      </c>
      <c r="AD177" s="15">
        <f>Dados!V91</f>
        <v>0</v>
      </c>
      <c r="AE177" s="15">
        <f>Dados!W91</f>
        <v>0</v>
      </c>
      <c r="AF177" s="15">
        <f>Dados!X91</f>
        <v>0</v>
      </c>
      <c r="AG177" s="15">
        <f>Dados!Y91</f>
        <v>0</v>
      </c>
      <c r="AH177" s="15">
        <f>Dados!Z91</f>
        <v>0</v>
      </c>
      <c r="AI177" s="15">
        <f>Dados!AA91</f>
        <v>0</v>
      </c>
      <c r="AJ177" s="15">
        <f>Dados!AB91</f>
        <v>0</v>
      </c>
      <c r="AK177" s="15">
        <f>Dados!AC91</f>
        <v>0</v>
      </c>
      <c r="AL177" s="15">
        <f>Dados!AD91</f>
        <v>0</v>
      </c>
      <c r="AM177" s="15">
        <f>Dados!AE91</f>
        <v>0</v>
      </c>
      <c r="AN177" s="15">
        <f>Dados!AF91</f>
        <v>0</v>
      </c>
      <c r="AO177" s="15">
        <f>Dados!AG91</f>
        <v>0</v>
      </c>
      <c r="AP177" s="15">
        <f>Dados!AH91</f>
        <v>0</v>
      </c>
      <c r="AQ177" s="15">
        <f>Dados!AI91</f>
        <v>0</v>
      </c>
      <c r="AR177" s="15">
        <f>Dados!AJ91</f>
        <v>0</v>
      </c>
      <c r="AS177" s="15">
        <f>Dados!AK91</f>
        <v>0</v>
      </c>
      <c r="AT177" s="15">
        <f>Dados!AL91</f>
        <v>0</v>
      </c>
      <c r="AU177" s="15">
        <f>Dados!AM91</f>
        <v>0</v>
      </c>
      <c r="AV177" s="15">
        <f>Dados!AN91</f>
        <v>0</v>
      </c>
      <c r="AW177" s="15">
        <f>Dados!AO91</f>
        <v>0</v>
      </c>
      <c r="AX177" s="15">
        <f>Dados!AP91</f>
        <v>0</v>
      </c>
      <c r="AY177" s="15">
        <f>Dados!AQ91</f>
        <v>0</v>
      </c>
      <c r="AZ177" s="15">
        <f>Dados!AR91</f>
        <v>0</v>
      </c>
      <c r="BA177" s="15">
        <f>Dados!AS91</f>
        <v>0</v>
      </c>
      <c r="BB177" s="15">
        <f>Dados!AT91</f>
        <v>0</v>
      </c>
      <c r="BC177" s="15">
        <f>Dados!AU91</f>
        <v>0</v>
      </c>
      <c r="BD177" s="15">
        <f>Dados!AV91</f>
        <v>0</v>
      </c>
      <c r="BE177" s="15">
        <f>Dados!AW91</f>
        <v>0</v>
      </c>
      <c r="BF177" s="15">
        <f>Dados!AX91</f>
        <v>0</v>
      </c>
      <c r="BG177" s="15">
        <f>Dados!AY91</f>
        <v>0</v>
      </c>
      <c r="BH177" s="15">
        <f>Dados!AZ91</f>
        <v>0</v>
      </c>
      <c r="BI177" s="15">
        <f>Dados!BA91</f>
        <v>0</v>
      </c>
      <c r="BJ177" s="15">
        <f>Dados!BB91</f>
        <v>0</v>
      </c>
      <c r="BK177" s="15">
        <f>Dados!BC91</f>
        <v>0</v>
      </c>
      <c r="BL177" s="15" t="e">
        <f>Dados!BD91</f>
        <v>#DIV/0!</v>
      </c>
      <c r="BM177" s="15"/>
      <c r="BN177" s="15" t="e">
        <f>Dados!BF91</f>
        <v>#DIV/0!</v>
      </c>
      <c r="BO177" s="15" t="e">
        <f>Dados!BG91</f>
        <v>#DIV/0!</v>
      </c>
      <c r="BP177" s="15" t="e">
        <f>Dados!BH91</f>
        <v>#DIV/0!</v>
      </c>
      <c r="BQ177" s="15" t="e">
        <f>Dados!BI91</f>
        <v>#DIV/0!</v>
      </c>
      <c r="BR177" s="15" t="e">
        <f>Dados!BJ91</f>
        <v>#DIV/0!</v>
      </c>
      <c r="BS177" s="15" t="e">
        <f>Dados!BK91</f>
        <v>#DIV/0!</v>
      </c>
      <c r="BT177" s="15" t="e">
        <f>Dados!BL91</f>
        <v>#DIV/0!</v>
      </c>
      <c r="BU177" s="15" t="e">
        <f>Dados!BM91</f>
        <v>#DIV/0!</v>
      </c>
      <c r="BV177" s="15" t="e">
        <f>Dados!BN91</f>
        <v>#DIV/0!</v>
      </c>
      <c r="BW177" s="15" t="e">
        <f>Dados!BO91</f>
        <v>#DIV/0!</v>
      </c>
      <c r="BX177" s="15" t="e">
        <f>Dados!BP91</f>
        <v>#DIV/0!</v>
      </c>
      <c r="BY177" s="15" t="e">
        <f>Dados!BQ91</f>
        <v>#DIV/0!</v>
      </c>
    </row>
    <row r="178" spans="9:77" hidden="1" x14ac:dyDescent="0.15">
      <c r="I178" t="str">
        <f>Dados!A92</f>
        <v>Idade Prev</v>
      </c>
      <c r="J178" t="str">
        <f>Dados!B92</f>
        <v>AAA 1 001</v>
      </c>
      <c r="K178" s="15">
        <f>Dados!C92</f>
        <v>0</v>
      </c>
      <c r="L178" s="15">
        <f>Dados!D92</f>
        <v>0</v>
      </c>
      <c r="M178" s="15">
        <f>Dados!E92</f>
        <v>0</v>
      </c>
      <c r="N178" s="15">
        <f>Dados!F92</f>
        <v>0</v>
      </c>
      <c r="O178" s="15">
        <f>Dados!G92</f>
        <v>0</v>
      </c>
      <c r="P178" s="15">
        <f>Dados!H92</f>
        <v>0</v>
      </c>
      <c r="Q178" s="15">
        <f>Dados!I92</f>
        <v>0</v>
      </c>
      <c r="R178" s="15">
        <f>Dados!J92</f>
        <v>0</v>
      </c>
      <c r="S178" s="15">
        <f>Dados!K92</f>
        <v>0</v>
      </c>
      <c r="T178" s="15">
        <f>Dados!L92</f>
        <v>0</v>
      </c>
      <c r="U178" s="15">
        <f>Dados!M92</f>
        <v>0</v>
      </c>
      <c r="V178" s="15">
        <f>Dados!N92</f>
        <v>0</v>
      </c>
      <c r="W178" s="15">
        <f>Dados!O92</f>
        <v>0</v>
      </c>
      <c r="X178" s="15">
        <f>Dados!P92</f>
        <v>0</v>
      </c>
      <c r="Y178" s="15">
        <f>Dados!Q92</f>
        <v>0</v>
      </c>
      <c r="Z178" s="15">
        <f>Dados!R92</f>
        <v>0</v>
      </c>
      <c r="AA178" s="15">
        <f>Dados!S92</f>
        <v>0</v>
      </c>
      <c r="AB178" s="15">
        <f>Dados!T92</f>
        <v>0</v>
      </c>
      <c r="AC178" s="15">
        <f>Dados!U92</f>
        <v>0</v>
      </c>
      <c r="AD178" s="15">
        <f>Dados!V92</f>
        <v>0</v>
      </c>
      <c r="AE178" s="15">
        <f>Dados!W92</f>
        <v>0</v>
      </c>
      <c r="AF178" s="15">
        <f>Dados!X92</f>
        <v>0</v>
      </c>
      <c r="AG178" s="15">
        <f>Dados!Y92</f>
        <v>0</v>
      </c>
      <c r="AH178" s="15">
        <f>Dados!Z92</f>
        <v>0</v>
      </c>
      <c r="AI178" s="15">
        <f>Dados!AA92</f>
        <v>0</v>
      </c>
      <c r="AJ178" s="15">
        <f>Dados!AB92</f>
        <v>0</v>
      </c>
      <c r="AK178" s="15">
        <f>Dados!AC92</f>
        <v>0</v>
      </c>
      <c r="AL178" s="15">
        <f>Dados!AD92</f>
        <v>0</v>
      </c>
      <c r="AM178" s="15">
        <f>Dados!AE92</f>
        <v>0</v>
      </c>
      <c r="AN178" s="15">
        <f>Dados!AF92</f>
        <v>0</v>
      </c>
      <c r="AO178" s="15">
        <f>Dados!AG92</f>
        <v>0</v>
      </c>
      <c r="AP178" s="15">
        <f>Dados!AH92</f>
        <v>0</v>
      </c>
      <c r="AQ178" s="15">
        <f>Dados!AI92</f>
        <v>0</v>
      </c>
      <c r="AR178" s="15">
        <f>Dados!AJ92</f>
        <v>0</v>
      </c>
      <c r="AS178" s="15">
        <f>Dados!AK92</f>
        <v>0</v>
      </c>
      <c r="AT178" s="15">
        <f>Dados!AL92</f>
        <v>0</v>
      </c>
      <c r="AU178" s="15">
        <f>Dados!AM92</f>
        <v>0</v>
      </c>
      <c r="AV178" s="15">
        <f>Dados!AN92</f>
        <v>0</v>
      </c>
      <c r="AW178" s="15">
        <f>Dados!AO92</f>
        <v>0</v>
      </c>
      <c r="AX178" s="15">
        <f>Dados!AP92</f>
        <v>0</v>
      </c>
      <c r="AY178" s="15">
        <f>Dados!AQ92</f>
        <v>0</v>
      </c>
      <c r="AZ178" s="15">
        <f>Dados!AR92</f>
        <v>0</v>
      </c>
      <c r="BA178" s="15">
        <f>Dados!AS92</f>
        <v>0</v>
      </c>
      <c r="BB178" s="15">
        <f>Dados!AT92</f>
        <v>0</v>
      </c>
      <c r="BC178" s="15">
        <f>Dados!AU92</f>
        <v>0</v>
      </c>
      <c r="BD178" s="15">
        <f>Dados!AV92</f>
        <v>0</v>
      </c>
      <c r="BE178" s="15">
        <f>Dados!AW92</f>
        <v>0</v>
      </c>
      <c r="BF178" s="15">
        <f>Dados!AX92</f>
        <v>0</v>
      </c>
      <c r="BG178" s="15">
        <f>Dados!AY92</f>
        <v>0</v>
      </c>
      <c r="BH178" s="15">
        <f>Dados!AZ92</f>
        <v>0</v>
      </c>
      <c r="BI178" s="15">
        <f>Dados!BA92</f>
        <v>0</v>
      </c>
      <c r="BJ178" s="15">
        <f>Dados!BB92</f>
        <v>0</v>
      </c>
      <c r="BK178" s="15">
        <f>Dados!BC92</f>
        <v>0</v>
      </c>
      <c r="BL178" s="15" t="e">
        <f>Dados!BD92</f>
        <v>#DIV/0!</v>
      </c>
      <c r="BM178" s="15"/>
      <c r="BN178" s="15" t="e">
        <f>Dados!BF92</f>
        <v>#DIV/0!</v>
      </c>
      <c r="BO178" s="15" t="e">
        <f>Dados!BG92</f>
        <v>#DIV/0!</v>
      </c>
      <c r="BP178" s="15" t="e">
        <f>Dados!BH92</f>
        <v>#DIV/0!</v>
      </c>
      <c r="BQ178" s="15" t="e">
        <f>Dados!BI92</f>
        <v>#DIV/0!</v>
      </c>
      <c r="BR178" s="15" t="e">
        <f>Dados!BJ92</f>
        <v>#DIV/0!</v>
      </c>
      <c r="BS178" s="15" t="e">
        <f>Dados!BK92</f>
        <v>#DIV/0!</v>
      </c>
      <c r="BT178" s="15" t="e">
        <f>Dados!BL92</f>
        <v>#DIV/0!</v>
      </c>
      <c r="BU178" s="15" t="e">
        <f>Dados!BM92</f>
        <v>#DIV/0!</v>
      </c>
      <c r="BV178" s="15" t="e">
        <f>Dados!BN92</f>
        <v>#DIV/0!</v>
      </c>
      <c r="BW178" s="15" t="e">
        <f>Dados!BO92</f>
        <v>#DIV/0!</v>
      </c>
      <c r="BX178" s="15" t="e">
        <f>Dados!BP92</f>
        <v>#DIV/0!</v>
      </c>
      <c r="BY178" s="15" t="e">
        <f>Dados!BQ92</f>
        <v>#DIV/0!</v>
      </c>
    </row>
    <row r="179" spans="9:77" hidden="1" x14ac:dyDescent="0.15">
      <c r="I179" t="str">
        <f>Dados!A93</f>
        <v>Idade Prev</v>
      </c>
      <c r="J179" t="str">
        <f>Dados!B93</f>
        <v>AAA 1 001</v>
      </c>
      <c r="K179" s="15">
        <f>Dados!C93</f>
        <v>0</v>
      </c>
      <c r="L179" s="15">
        <f>Dados!D93</f>
        <v>0</v>
      </c>
      <c r="M179" s="15">
        <f>Dados!E93</f>
        <v>0</v>
      </c>
      <c r="N179" s="15">
        <f>Dados!F93</f>
        <v>0</v>
      </c>
      <c r="O179" s="15">
        <f>Dados!G93</f>
        <v>0</v>
      </c>
      <c r="P179" s="15">
        <f>Dados!H93</f>
        <v>0</v>
      </c>
      <c r="Q179" s="15">
        <f>Dados!I93</f>
        <v>0</v>
      </c>
      <c r="R179" s="15">
        <f>Dados!J93</f>
        <v>0</v>
      </c>
      <c r="S179" s="15">
        <f>Dados!K93</f>
        <v>0</v>
      </c>
      <c r="T179" s="15">
        <f>Dados!L93</f>
        <v>0</v>
      </c>
      <c r="U179" s="15">
        <f>Dados!M93</f>
        <v>0</v>
      </c>
      <c r="V179" s="15">
        <f>Dados!N93</f>
        <v>0</v>
      </c>
      <c r="W179" s="15">
        <f>Dados!O93</f>
        <v>0</v>
      </c>
      <c r="X179" s="15">
        <f>Dados!P93</f>
        <v>0</v>
      </c>
      <c r="Y179" s="15">
        <f>Dados!Q93</f>
        <v>0</v>
      </c>
      <c r="Z179" s="15">
        <f>Dados!R93</f>
        <v>0</v>
      </c>
      <c r="AA179" s="15">
        <f>Dados!S93</f>
        <v>0</v>
      </c>
      <c r="AB179" s="15">
        <f>Dados!T93</f>
        <v>0</v>
      </c>
      <c r="AC179" s="15">
        <f>Dados!U93</f>
        <v>0</v>
      </c>
      <c r="AD179" s="15">
        <f>Dados!V93</f>
        <v>0</v>
      </c>
      <c r="AE179" s="15">
        <f>Dados!W93</f>
        <v>0</v>
      </c>
      <c r="AF179" s="15">
        <f>Dados!X93</f>
        <v>0</v>
      </c>
      <c r="AG179" s="15">
        <f>Dados!Y93</f>
        <v>0</v>
      </c>
      <c r="AH179" s="15">
        <f>Dados!Z93</f>
        <v>0</v>
      </c>
      <c r="AI179" s="15">
        <f>Dados!AA93</f>
        <v>0</v>
      </c>
      <c r="AJ179" s="15">
        <f>Dados!AB93</f>
        <v>0</v>
      </c>
      <c r="AK179" s="15">
        <f>Dados!AC93</f>
        <v>0</v>
      </c>
      <c r="AL179" s="15">
        <f>Dados!AD93</f>
        <v>0</v>
      </c>
      <c r="AM179" s="15">
        <f>Dados!AE93</f>
        <v>0</v>
      </c>
      <c r="AN179" s="15">
        <f>Dados!AF93</f>
        <v>0</v>
      </c>
      <c r="AO179" s="15">
        <f>Dados!AG93</f>
        <v>0</v>
      </c>
      <c r="AP179" s="15">
        <f>Dados!AH93</f>
        <v>0</v>
      </c>
      <c r="AQ179" s="15">
        <f>Dados!AI93</f>
        <v>0</v>
      </c>
      <c r="AR179" s="15">
        <f>Dados!AJ93</f>
        <v>0</v>
      </c>
      <c r="AS179" s="15">
        <f>Dados!AK93</f>
        <v>0</v>
      </c>
      <c r="AT179" s="15">
        <f>Dados!AL93</f>
        <v>0</v>
      </c>
      <c r="AU179" s="15">
        <f>Dados!AM93</f>
        <v>0</v>
      </c>
      <c r="AV179" s="15">
        <f>Dados!AN93</f>
        <v>0</v>
      </c>
      <c r="AW179" s="15">
        <f>Dados!AO93</f>
        <v>0</v>
      </c>
      <c r="AX179" s="15">
        <f>Dados!AP93</f>
        <v>0</v>
      </c>
      <c r="AY179" s="15">
        <f>Dados!AQ93</f>
        <v>0</v>
      </c>
      <c r="AZ179" s="15">
        <f>Dados!AR93</f>
        <v>0</v>
      </c>
      <c r="BA179" s="15">
        <f>Dados!AS93</f>
        <v>0</v>
      </c>
      <c r="BB179" s="15">
        <f>Dados!AT93</f>
        <v>0</v>
      </c>
      <c r="BC179" s="15">
        <f>Dados!AU93</f>
        <v>0</v>
      </c>
      <c r="BD179" s="15">
        <f>Dados!AV93</f>
        <v>0</v>
      </c>
      <c r="BE179" s="15">
        <f>Dados!AW93</f>
        <v>0</v>
      </c>
      <c r="BF179" s="15">
        <f>Dados!AX93</f>
        <v>0</v>
      </c>
      <c r="BG179" s="15">
        <f>Dados!AY93</f>
        <v>0</v>
      </c>
      <c r="BH179" s="15">
        <f>Dados!AZ93</f>
        <v>0</v>
      </c>
      <c r="BI179" s="15">
        <f>Dados!BA93</f>
        <v>0</v>
      </c>
      <c r="BJ179" s="15">
        <f>Dados!BB93</f>
        <v>0</v>
      </c>
      <c r="BK179" s="15">
        <f>Dados!BC93</f>
        <v>0</v>
      </c>
      <c r="BL179" s="15" t="e">
        <f>Dados!BD93</f>
        <v>#DIV/0!</v>
      </c>
      <c r="BM179" s="15"/>
      <c r="BN179" s="15" t="e">
        <f>Dados!BF93</f>
        <v>#DIV/0!</v>
      </c>
      <c r="BO179" s="15" t="e">
        <f>Dados!BG93</f>
        <v>#DIV/0!</v>
      </c>
      <c r="BP179" s="15" t="e">
        <f>Dados!BH93</f>
        <v>#DIV/0!</v>
      </c>
      <c r="BQ179" s="15" t="e">
        <f>Dados!BI93</f>
        <v>#DIV/0!</v>
      </c>
      <c r="BR179" s="15" t="e">
        <f>Dados!BJ93</f>
        <v>#DIV/0!</v>
      </c>
      <c r="BS179" s="15" t="e">
        <f>Dados!BK93</f>
        <v>#DIV/0!</v>
      </c>
      <c r="BT179" s="15" t="e">
        <f>Dados!BL93</f>
        <v>#DIV/0!</v>
      </c>
      <c r="BU179" s="15" t="e">
        <f>Dados!BM93</f>
        <v>#DIV/0!</v>
      </c>
      <c r="BV179" s="15" t="e">
        <f>Dados!BN93</f>
        <v>#DIV/0!</v>
      </c>
      <c r="BW179" s="15" t="e">
        <f>Dados!BO93</f>
        <v>#DIV/0!</v>
      </c>
      <c r="BX179" s="15" t="e">
        <f>Dados!BP93</f>
        <v>#DIV/0!</v>
      </c>
      <c r="BY179" s="15" t="e">
        <f>Dados!BQ93</f>
        <v>#DIV/0!</v>
      </c>
    </row>
    <row r="180" spans="9:77" hidden="1" x14ac:dyDescent="0.15">
      <c r="I180" t="str">
        <f>Dados!A94</f>
        <v>Idade Prev</v>
      </c>
      <c r="J180" t="str">
        <f>Dados!B94</f>
        <v>AAA 1 001</v>
      </c>
      <c r="K180" s="15">
        <f>Dados!C94</f>
        <v>0</v>
      </c>
      <c r="L180" s="15">
        <f>Dados!D94</f>
        <v>0</v>
      </c>
      <c r="M180" s="15">
        <f>Dados!E94</f>
        <v>0</v>
      </c>
      <c r="N180" s="15">
        <f>Dados!F94</f>
        <v>0</v>
      </c>
      <c r="O180" s="15">
        <f>Dados!G94</f>
        <v>0</v>
      </c>
      <c r="P180" s="15">
        <f>Dados!H94</f>
        <v>0</v>
      </c>
      <c r="Q180" s="15">
        <f>Dados!I94</f>
        <v>0</v>
      </c>
      <c r="R180" s="15">
        <f>Dados!J94</f>
        <v>0</v>
      </c>
      <c r="S180" s="15">
        <f>Dados!K94</f>
        <v>0</v>
      </c>
      <c r="T180" s="15">
        <f>Dados!L94</f>
        <v>0</v>
      </c>
      <c r="U180" s="15">
        <f>Dados!M94</f>
        <v>0</v>
      </c>
      <c r="V180" s="15">
        <f>Dados!N94</f>
        <v>0</v>
      </c>
      <c r="W180" s="15">
        <f>Dados!O94</f>
        <v>0</v>
      </c>
      <c r="X180" s="15">
        <f>Dados!P94</f>
        <v>0</v>
      </c>
      <c r="Y180" s="15">
        <f>Dados!Q94</f>
        <v>0</v>
      </c>
      <c r="Z180" s="15">
        <f>Dados!R94</f>
        <v>0</v>
      </c>
      <c r="AA180" s="15">
        <f>Dados!S94</f>
        <v>0</v>
      </c>
      <c r="AB180" s="15">
        <f>Dados!T94</f>
        <v>0</v>
      </c>
      <c r="AC180" s="15">
        <f>Dados!U94</f>
        <v>0</v>
      </c>
      <c r="AD180" s="15">
        <f>Dados!V94</f>
        <v>0</v>
      </c>
      <c r="AE180" s="15">
        <f>Dados!W94</f>
        <v>0</v>
      </c>
      <c r="AF180" s="15">
        <f>Dados!X94</f>
        <v>0</v>
      </c>
      <c r="AG180" s="15">
        <f>Dados!Y94</f>
        <v>0</v>
      </c>
      <c r="AH180" s="15">
        <f>Dados!Z94</f>
        <v>0</v>
      </c>
      <c r="AI180" s="15">
        <f>Dados!AA94</f>
        <v>0</v>
      </c>
      <c r="AJ180" s="15">
        <f>Dados!AB94</f>
        <v>0</v>
      </c>
      <c r="AK180" s="15">
        <f>Dados!AC94</f>
        <v>0</v>
      </c>
      <c r="AL180" s="15">
        <f>Dados!AD94</f>
        <v>0</v>
      </c>
      <c r="AM180" s="15">
        <f>Dados!AE94</f>
        <v>0</v>
      </c>
      <c r="AN180" s="15">
        <f>Dados!AF94</f>
        <v>0</v>
      </c>
      <c r="AO180" s="15">
        <f>Dados!AG94</f>
        <v>0</v>
      </c>
      <c r="AP180" s="15">
        <f>Dados!AH94</f>
        <v>0</v>
      </c>
      <c r="AQ180" s="15">
        <f>Dados!AI94</f>
        <v>0</v>
      </c>
      <c r="AR180" s="15">
        <f>Dados!AJ94</f>
        <v>0</v>
      </c>
      <c r="AS180" s="15">
        <f>Dados!AK94</f>
        <v>0</v>
      </c>
      <c r="AT180" s="15">
        <f>Dados!AL94</f>
        <v>0</v>
      </c>
      <c r="AU180" s="15">
        <f>Dados!AM94</f>
        <v>0</v>
      </c>
      <c r="AV180" s="15">
        <f>Dados!AN94</f>
        <v>0</v>
      </c>
      <c r="AW180" s="15">
        <f>Dados!AO94</f>
        <v>0</v>
      </c>
      <c r="AX180" s="15">
        <f>Dados!AP94</f>
        <v>0</v>
      </c>
      <c r="AY180" s="15">
        <f>Dados!AQ94</f>
        <v>0</v>
      </c>
      <c r="AZ180" s="15">
        <f>Dados!AR94</f>
        <v>0</v>
      </c>
      <c r="BA180" s="15">
        <f>Dados!AS94</f>
        <v>0</v>
      </c>
      <c r="BB180" s="15">
        <f>Dados!AT94</f>
        <v>0</v>
      </c>
      <c r="BC180" s="15">
        <f>Dados!AU94</f>
        <v>0</v>
      </c>
      <c r="BD180" s="15">
        <f>Dados!AV94</f>
        <v>0</v>
      </c>
      <c r="BE180" s="15">
        <f>Dados!AW94</f>
        <v>0</v>
      </c>
      <c r="BF180" s="15">
        <f>Dados!AX94</f>
        <v>0</v>
      </c>
      <c r="BG180" s="15">
        <f>Dados!AY94</f>
        <v>0</v>
      </c>
      <c r="BH180" s="15">
        <f>Dados!AZ94</f>
        <v>0</v>
      </c>
      <c r="BI180" s="15">
        <f>Dados!BA94</f>
        <v>0</v>
      </c>
      <c r="BJ180" s="15">
        <f>Dados!BB94</f>
        <v>0</v>
      </c>
      <c r="BK180" s="15">
        <f>Dados!BC94</f>
        <v>0</v>
      </c>
      <c r="BL180" s="15" t="e">
        <f>Dados!BD94</f>
        <v>#DIV/0!</v>
      </c>
      <c r="BM180" s="15"/>
      <c r="BN180" s="15" t="e">
        <f>Dados!BF94</f>
        <v>#DIV/0!</v>
      </c>
      <c r="BO180" s="15" t="e">
        <f>Dados!BG94</f>
        <v>#DIV/0!</v>
      </c>
      <c r="BP180" s="15" t="e">
        <f>Dados!BH94</f>
        <v>#DIV/0!</v>
      </c>
      <c r="BQ180" s="15" t="e">
        <f>Dados!BI94</f>
        <v>#DIV/0!</v>
      </c>
      <c r="BR180" s="15" t="e">
        <f>Dados!BJ94</f>
        <v>#DIV/0!</v>
      </c>
      <c r="BS180" s="15" t="e">
        <f>Dados!BK94</f>
        <v>#DIV/0!</v>
      </c>
      <c r="BT180" s="15" t="e">
        <f>Dados!BL94</f>
        <v>#DIV/0!</v>
      </c>
      <c r="BU180" s="15" t="e">
        <f>Dados!BM94</f>
        <v>#DIV/0!</v>
      </c>
      <c r="BV180" s="15" t="e">
        <f>Dados!BN94</f>
        <v>#DIV/0!</v>
      </c>
      <c r="BW180" s="15" t="e">
        <f>Dados!BO94</f>
        <v>#DIV/0!</v>
      </c>
      <c r="BX180" s="15" t="e">
        <f>Dados!BP94</f>
        <v>#DIV/0!</v>
      </c>
      <c r="BY180" s="15" t="e">
        <f>Dados!BQ94</f>
        <v>#DIV/0!</v>
      </c>
    </row>
    <row r="181" spans="9:77" hidden="1" x14ac:dyDescent="0.15">
      <c r="I181" t="str">
        <f>Dados!A95</f>
        <v>Idade Prev</v>
      </c>
      <c r="J181" t="str">
        <f>Dados!B95</f>
        <v>AAA 1 001</v>
      </c>
      <c r="K181" s="15">
        <f>Dados!C95</f>
        <v>0</v>
      </c>
      <c r="L181" s="15">
        <f>Dados!D95</f>
        <v>0</v>
      </c>
      <c r="M181" s="15">
        <f>Dados!E95</f>
        <v>0</v>
      </c>
      <c r="N181" s="15">
        <f>Dados!F95</f>
        <v>0</v>
      </c>
      <c r="O181" s="15">
        <f>Dados!G95</f>
        <v>0</v>
      </c>
      <c r="P181" s="15">
        <f>Dados!H95</f>
        <v>0</v>
      </c>
      <c r="Q181" s="15">
        <f>Dados!I95</f>
        <v>0</v>
      </c>
      <c r="R181" s="15">
        <f>Dados!J95</f>
        <v>0</v>
      </c>
      <c r="S181" s="15">
        <f>Dados!K95</f>
        <v>0</v>
      </c>
      <c r="T181" s="15">
        <f>Dados!L95</f>
        <v>0</v>
      </c>
      <c r="U181" s="15">
        <f>Dados!M95</f>
        <v>0</v>
      </c>
      <c r="V181" s="15">
        <f>Dados!N95</f>
        <v>0</v>
      </c>
      <c r="W181" s="15">
        <f>Dados!O95</f>
        <v>0</v>
      </c>
      <c r="X181" s="15">
        <f>Dados!P95</f>
        <v>0</v>
      </c>
      <c r="Y181" s="15">
        <f>Dados!Q95</f>
        <v>0</v>
      </c>
      <c r="Z181" s="15">
        <f>Dados!R95</f>
        <v>0</v>
      </c>
      <c r="AA181" s="15">
        <f>Dados!S95</f>
        <v>0</v>
      </c>
      <c r="AB181" s="15">
        <f>Dados!T95</f>
        <v>0</v>
      </c>
      <c r="AC181" s="15">
        <f>Dados!U95</f>
        <v>0</v>
      </c>
      <c r="AD181" s="15">
        <f>Dados!V95</f>
        <v>0</v>
      </c>
      <c r="AE181" s="15">
        <f>Dados!W95</f>
        <v>0</v>
      </c>
      <c r="AF181" s="15">
        <f>Dados!X95</f>
        <v>0</v>
      </c>
      <c r="AG181" s="15">
        <f>Dados!Y95</f>
        <v>0</v>
      </c>
      <c r="AH181" s="15">
        <f>Dados!Z95</f>
        <v>0</v>
      </c>
      <c r="AI181" s="15">
        <f>Dados!AA95</f>
        <v>0</v>
      </c>
      <c r="AJ181" s="15">
        <f>Dados!AB95</f>
        <v>0</v>
      </c>
      <c r="AK181" s="15">
        <f>Dados!AC95</f>
        <v>0</v>
      </c>
      <c r="AL181" s="15">
        <f>Dados!AD95</f>
        <v>0</v>
      </c>
      <c r="AM181" s="15">
        <f>Dados!AE95</f>
        <v>0</v>
      </c>
      <c r="AN181" s="15">
        <f>Dados!AF95</f>
        <v>0</v>
      </c>
      <c r="AO181" s="15">
        <f>Dados!AG95</f>
        <v>0</v>
      </c>
      <c r="AP181" s="15">
        <f>Dados!AH95</f>
        <v>0</v>
      </c>
      <c r="AQ181" s="15">
        <f>Dados!AI95</f>
        <v>0</v>
      </c>
      <c r="AR181" s="15">
        <f>Dados!AJ95</f>
        <v>0</v>
      </c>
      <c r="AS181" s="15">
        <f>Dados!AK95</f>
        <v>0</v>
      </c>
      <c r="AT181" s="15">
        <f>Dados!AL95</f>
        <v>0</v>
      </c>
      <c r="AU181" s="15">
        <f>Dados!AM95</f>
        <v>0</v>
      </c>
      <c r="AV181" s="15">
        <f>Dados!AN95</f>
        <v>0</v>
      </c>
      <c r="AW181" s="15">
        <f>Dados!AO95</f>
        <v>0</v>
      </c>
      <c r="AX181" s="15">
        <f>Dados!AP95</f>
        <v>0</v>
      </c>
      <c r="AY181" s="15">
        <f>Dados!AQ95</f>
        <v>0</v>
      </c>
      <c r="AZ181" s="15">
        <f>Dados!AR95</f>
        <v>0</v>
      </c>
      <c r="BA181" s="15">
        <f>Dados!AS95</f>
        <v>0</v>
      </c>
      <c r="BB181" s="15">
        <f>Dados!AT95</f>
        <v>0</v>
      </c>
      <c r="BC181" s="15">
        <f>Dados!AU95</f>
        <v>0</v>
      </c>
      <c r="BD181" s="15">
        <f>Dados!AV95</f>
        <v>0</v>
      </c>
      <c r="BE181" s="15">
        <f>Dados!AW95</f>
        <v>0</v>
      </c>
      <c r="BF181" s="15">
        <f>Dados!AX95</f>
        <v>0</v>
      </c>
      <c r="BG181" s="15">
        <f>Dados!AY95</f>
        <v>0</v>
      </c>
      <c r="BH181" s="15">
        <f>Dados!AZ95</f>
        <v>0</v>
      </c>
      <c r="BI181" s="15">
        <f>Dados!BA95</f>
        <v>0</v>
      </c>
      <c r="BJ181" s="15">
        <f>Dados!BB95</f>
        <v>0</v>
      </c>
      <c r="BK181" s="15">
        <f>Dados!BC95</f>
        <v>0</v>
      </c>
      <c r="BL181" s="15" t="e">
        <f>Dados!BD95</f>
        <v>#DIV/0!</v>
      </c>
      <c r="BM181" s="15"/>
      <c r="BN181" s="15" t="e">
        <f>Dados!BF95</f>
        <v>#DIV/0!</v>
      </c>
      <c r="BO181" s="15" t="e">
        <f>Dados!BG95</f>
        <v>#DIV/0!</v>
      </c>
      <c r="BP181" s="15" t="e">
        <f>Dados!BH95</f>
        <v>#DIV/0!</v>
      </c>
      <c r="BQ181" s="15" t="e">
        <f>Dados!BI95</f>
        <v>#DIV/0!</v>
      </c>
      <c r="BR181" s="15" t="e">
        <f>Dados!BJ95</f>
        <v>#DIV/0!</v>
      </c>
      <c r="BS181" s="15" t="e">
        <f>Dados!BK95</f>
        <v>#DIV/0!</v>
      </c>
      <c r="BT181" s="15" t="e">
        <f>Dados!BL95</f>
        <v>#DIV/0!</v>
      </c>
      <c r="BU181" s="15" t="e">
        <f>Dados!BM95</f>
        <v>#DIV/0!</v>
      </c>
      <c r="BV181" s="15" t="e">
        <f>Dados!BN95</f>
        <v>#DIV/0!</v>
      </c>
      <c r="BW181" s="15" t="e">
        <f>Dados!BO95</f>
        <v>#DIV/0!</v>
      </c>
      <c r="BX181" s="15" t="e">
        <f>Dados!BP95</f>
        <v>#DIV/0!</v>
      </c>
      <c r="BY181" s="15" t="e">
        <f>Dados!BQ95</f>
        <v>#DIV/0!</v>
      </c>
    </row>
    <row r="182" spans="9:77" hidden="1" x14ac:dyDescent="0.15">
      <c r="I182" t="str">
        <f>Dados!A96</f>
        <v>Idade Prev</v>
      </c>
      <c r="J182" t="str">
        <f>Dados!B96</f>
        <v>AAA 1 001</v>
      </c>
      <c r="K182" s="15">
        <f>Dados!C96</f>
        <v>0</v>
      </c>
      <c r="L182" s="15">
        <f>Dados!D96</f>
        <v>0</v>
      </c>
      <c r="M182" s="15">
        <f>Dados!E96</f>
        <v>0</v>
      </c>
      <c r="N182" s="15">
        <f>Dados!F96</f>
        <v>0</v>
      </c>
      <c r="O182" s="15">
        <f>Dados!G96</f>
        <v>0</v>
      </c>
      <c r="P182" s="15">
        <f>Dados!H96</f>
        <v>0</v>
      </c>
      <c r="Q182" s="15">
        <f>Dados!I96</f>
        <v>0</v>
      </c>
      <c r="R182" s="15">
        <f>Dados!J96</f>
        <v>0</v>
      </c>
      <c r="S182" s="15">
        <f>Dados!K96</f>
        <v>0</v>
      </c>
      <c r="T182" s="15">
        <f>Dados!L96</f>
        <v>0</v>
      </c>
      <c r="U182" s="15">
        <f>Dados!M96</f>
        <v>0</v>
      </c>
      <c r="V182" s="15">
        <f>Dados!N96</f>
        <v>0</v>
      </c>
      <c r="W182" s="15">
        <f>Dados!O96</f>
        <v>0</v>
      </c>
      <c r="X182" s="15">
        <f>Dados!P96</f>
        <v>0</v>
      </c>
      <c r="Y182" s="15">
        <f>Dados!Q96</f>
        <v>0</v>
      </c>
      <c r="Z182" s="15">
        <f>Dados!R96</f>
        <v>0</v>
      </c>
      <c r="AA182" s="15">
        <f>Dados!S96</f>
        <v>0</v>
      </c>
      <c r="AB182" s="15">
        <f>Dados!T96</f>
        <v>0</v>
      </c>
      <c r="AC182" s="15">
        <f>Dados!U96</f>
        <v>0</v>
      </c>
      <c r="AD182" s="15">
        <f>Dados!V96</f>
        <v>0</v>
      </c>
      <c r="AE182" s="15">
        <f>Dados!W96</f>
        <v>0</v>
      </c>
      <c r="AF182" s="15">
        <f>Dados!X96</f>
        <v>0</v>
      </c>
      <c r="AG182" s="15">
        <f>Dados!Y96</f>
        <v>0</v>
      </c>
      <c r="AH182" s="15">
        <f>Dados!Z96</f>
        <v>0</v>
      </c>
      <c r="AI182" s="15">
        <f>Dados!AA96</f>
        <v>0</v>
      </c>
      <c r="AJ182" s="15">
        <f>Dados!AB96</f>
        <v>0</v>
      </c>
      <c r="AK182" s="15">
        <f>Dados!AC96</f>
        <v>0</v>
      </c>
      <c r="AL182" s="15">
        <f>Dados!AD96</f>
        <v>0</v>
      </c>
      <c r="AM182" s="15">
        <f>Dados!AE96</f>
        <v>0</v>
      </c>
      <c r="AN182" s="15">
        <f>Dados!AF96</f>
        <v>0</v>
      </c>
      <c r="AO182" s="15">
        <f>Dados!AG96</f>
        <v>0</v>
      </c>
      <c r="AP182" s="15">
        <f>Dados!AH96</f>
        <v>0</v>
      </c>
      <c r="AQ182" s="15">
        <f>Dados!AI96</f>
        <v>0</v>
      </c>
      <c r="AR182" s="15">
        <f>Dados!AJ96</f>
        <v>0</v>
      </c>
      <c r="AS182" s="15">
        <f>Dados!AK96</f>
        <v>0</v>
      </c>
      <c r="AT182" s="15">
        <f>Dados!AL96</f>
        <v>0</v>
      </c>
      <c r="AU182" s="15">
        <f>Dados!AM96</f>
        <v>0</v>
      </c>
      <c r="AV182" s="15">
        <f>Dados!AN96</f>
        <v>0</v>
      </c>
      <c r="AW182" s="15">
        <f>Dados!AO96</f>
        <v>0</v>
      </c>
      <c r="AX182" s="15">
        <f>Dados!AP96</f>
        <v>0</v>
      </c>
      <c r="AY182" s="15">
        <f>Dados!AQ96</f>
        <v>0</v>
      </c>
      <c r="AZ182" s="15">
        <f>Dados!AR96</f>
        <v>0</v>
      </c>
      <c r="BA182" s="15">
        <f>Dados!AS96</f>
        <v>0</v>
      </c>
      <c r="BB182" s="15">
        <f>Dados!AT96</f>
        <v>0</v>
      </c>
      <c r="BC182" s="15">
        <f>Dados!AU96</f>
        <v>0</v>
      </c>
      <c r="BD182" s="15">
        <f>Dados!AV96</f>
        <v>0</v>
      </c>
      <c r="BE182" s="15">
        <f>Dados!AW96</f>
        <v>0</v>
      </c>
      <c r="BF182" s="15">
        <f>Dados!AX96</f>
        <v>0</v>
      </c>
      <c r="BG182" s="15">
        <f>Dados!AY96</f>
        <v>0</v>
      </c>
      <c r="BH182" s="15">
        <f>Dados!AZ96</f>
        <v>0</v>
      </c>
      <c r="BI182" s="15">
        <f>Dados!BA96</f>
        <v>0</v>
      </c>
      <c r="BJ182" s="15">
        <f>Dados!BB96</f>
        <v>0</v>
      </c>
      <c r="BK182" s="15">
        <f>Dados!BC96</f>
        <v>0</v>
      </c>
      <c r="BL182" s="15" t="e">
        <f>Dados!BD96</f>
        <v>#DIV/0!</v>
      </c>
      <c r="BM182" s="15"/>
      <c r="BN182" s="15" t="e">
        <f>Dados!BF96</f>
        <v>#DIV/0!</v>
      </c>
      <c r="BO182" s="15" t="e">
        <f>Dados!BG96</f>
        <v>#DIV/0!</v>
      </c>
      <c r="BP182" s="15" t="e">
        <f>Dados!BH96</f>
        <v>#DIV/0!</v>
      </c>
      <c r="BQ182" s="15" t="e">
        <f>Dados!BI96</f>
        <v>#DIV/0!</v>
      </c>
      <c r="BR182" s="15" t="e">
        <f>Dados!BJ96</f>
        <v>#DIV/0!</v>
      </c>
      <c r="BS182" s="15" t="e">
        <f>Dados!BK96</f>
        <v>#DIV/0!</v>
      </c>
      <c r="BT182" s="15" t="e">
        <f>Dados!BL96</f>
        <v>#DIV/0!</v>
      </c>
      <c r="BU182" s="15" t="e">
        <f>Dados!BM96</f>
        <v>#DIV/0!</v>
      </c>
      <c r="BV182" s="15" t="e">
        <f>Dados!BN96</f>
        <v>#DIV/0!</v>
      </c>
      <c r="BW182" s="15" t="e">
        <f>Dados!BO96</f>
        <v>#DIV/0!</v>
      </c>
      <c r="BX182" s="15" t="e">
        <f>Dados!BP96</f>
        <v>#DIV/0!</v>
      </c>
      <c r="BY182" s="15" t="e">
        <f>Dados!BQ96</f>
        <v>#DIV/0!</v>
      </c>
    </row>
    <row r="183" spans="9:77" x14ac:dyDescent="0.15">
      <c r="I183" t="str">
        <f>Dados!A98</f>
        <v>Ovos Real</v>
      </c>
      <c r="J183" t="str">
        <f>Dados!B98</f>
        <v>SJ F1 A 221 R</v>
      </c>
      <c r="K183" s="15">
        <f>Dados!C98</f>
        <v>122928</v>
      </c>
      <c r="L183" s="15">
        <f>Dados!D98</f>
        <v>253512</v>
      </c>
      <c r="M183" s="15">
        <f>Dados!E98</f>
        <v>231168</v>
      </c>
      <c r="N183" s="15">
        <f>Dados!F98</f>
        <v>288480</v>
      </c>
      <c r="O183" s="15">
        <f>Dados!G98</f>
        <v>242244</v>
      </c>
      <c r="P183" s="15">
        <f>Dados!H98</f>
        <v>254028</v>
      </c>
      <c r="Q183" s="15">
        <f>Dados!I98</f>
        <v>238476</v>
      </c>
      <c r="R183" s="15">
        <f>Dados!J98</f>
        <v>251784</v>
      </c>
      <c r="S183" s="15">
        <f>Dados!K98</f>
        <v>245460</v>
      </c>
      <c r="T183" s="15">
        <f>Dados!L98</f>
        <v>211618</v>
      </c>
      <c r="U183" s="15">
        <f>Dados!M98</f>
        <v>230304</v>
      </c>
      <c r="V183" s="15">
        <f>Dados!N98</f>
        <v>224796</v>
      </c>
      <c r="W183" s="15">
        <f>Dados!O98</f>
        <v>216804</v>
      </c>
      <c r="X183" s="15">
        <f>Dados!P98</f>
        <v>212436</v>
      </c>
      <c r="Y183" s="15">
        <f>Dados!Q98</f>
        <v>203700</v>
      </c>
      <c r="Z183" s="15">
        <f>Dados!R98</f>
        <v>197400</v>
      </c>
      <c r="AA183" s="15">
        <f>Dados!S98</f>
        <v>186095</v>
      </c>
      <c r="AB183" s="15">
        <f>Dados!T98</f>
        <v>179424</v>
      </c>
      <c r="AC183" s="15">
        <f>Dados!U98</f>
        <v>178416</v>
      </c>
      <c r="AD183" s="15">
        <f>Dados!V98</f>
        <v>172704</v>
      </c>
      <c r="AE183" s="15">
        <f>Dados!W98</f>
        <v>162036</v>
      </c>
      <c r="AF183" s="15">
        <f>Dados!X98</f>
        <v>149856</v>
      </c>
      <c r="AG183" s="15">
        <f>Dados!Y98</f>
        <v>145572</v>
      </c>
      <c r="AH183" s="15">
        <f>Dados!Z98</f>
        <v>135156</v>
      </c>
      <c r="AI183" s="15">
        <f>Dados!AA98</f>
        <v>128780</v>
      </c>
      <c r="AJ183" s="15">
        <f>Dados!AB98</f>
        <v>118188</v>
      </c>
      <c r="AK183" s="15">
        <f>Dados!AC98</f>
        <v>114576</v>
      </c>
      <c r="AL183" s="15">
        <f>Dados!AD98</f>
        <v>101304</v>
      </c>
      <c r="AM183" s="15">
        <f>Dados!AE98</f>
        <v>96348</v>
      </c>
      <c r="AN183" s="15">
        <f>Dados!AF98</f>
        <v>0</v>
      </c>
      <c r="AO183" s="15">
        <f>Dados!AG98</f>
        <v>0</v>
      </c>
      <c r="AP183" s="15">
        <f>Dados!AH98</f>
        <v>0</v>
      </c>
      <c r="AQ183" s="15">
        <f>Dados!AI98</f>
        <v>0</v>
      </c>
      <c r="AR183" s="15">
        <f>Dados!AJ98</f>
        <v>0</v>
      </c>
      <c r="AS183" s="15">
        <f>Dados!AK98</f>
        <v>0</v>
      </c>
      <c r="AT183" s="15">
        <f>Dados!AL98</f>
        <v>0</v>
      </c>
      <c r="AU183" s="15">
        <f>Dados!AM98</f>
        <v>0</v>
      </c>
      <c r="AV183" s="15">
        <f>Dados!AN98</f>
        <v>0</v>
      </c>
      <c r="AW183" s="15">
        <f>Dados!AO98</f>
        <v>0</v>
      </c>
      <c r="AX183" s="15">
        <f>Dados!AP98</f>
        <v>0</v>
      </c>
      <c r="AY183" s="15">
        <f>Dados!AQ98</f>
        <v>0</v>
      </c>
      <c r="AZ183" s="15">
        <f>Dados!AR98</f>
        <v>0</v>
      </c>
      <c r="BA183" s="15">
        <f>Dados!AS98</f>
        <v>0</v>
      </c>
      <c r="BB183" s="15">
        <f>Dados!AT98</f>
        <v>0</v>
      </c>
      <c r="BC183" s="15">
        <f>Dados!AU98</f>
        <v>0</v>
      </c>
      <c r="BD183" s="15">
        <f>Dados!AV98</f>
        <v>0</v>
      </c>
      <c r="BE183" s="15">
        <f>Dados!AW98</f>
        <v>0</v>
      </c>
      <c r="BF183" s="15">
        <f>Dados!AX98</f>
        <v>0</v>
      </c>
      <c r="BG183" s="15">
        <f>Dados!AY98</f>
        <v>0</v>
      </c>
      <c r="BH183" s="15">
        <f>Dados!AZ98</f>
        <v>0</v>
      </c>
      <c r="BI183" s="15">
        <f>Dados!BA98</f>
        <v>0</v>
      </c>
      <c r="BJ183" s="15">
        <f>Dados!BB98</f>
        <v>0</v>
      </c>
      <c r="BK183" s="15">
        <f>Dados!BC98</f>
        <v>0</v>
      </c>
      <c r="BL183" s="15">
        <f>Dados!BD98</f>
        <v>0</v>
      </c>
      <c r="BM183" s="15"/>
      <c r="BN183" s="15">
        <f>Dados!BF97</f>
        <v>0</v>
      </c>
      <c r="BO183" s="15">
        <f>Dados!BG97</f>
        <v>0</v>
      </c>
      <c r="BP183" s="15">
        <f>Dados!BH97</f>
        <v>0</v>
      </c>
      <c r="BQ183" s="15">
        <f>Dados!BI97</f>
        <v>0</v>
      </c>
      <c r="BR183" s="15">
        <f>Dados!BJ97</f>
        <v>0</v>
      </c>
      <c r="BS183" s="15">
        <f>Dados!BK97</f>
        <v>0</v>
      </c>
      <c r="BT183" s="15">
        <f>Dados!BL97</f>
        <v>0</v>
      </c>
      <c r="BU183" s="15">
        <f>Dados!BM97</f>
        <v>0</v>
      </c>
      <c r="BV183" s="15">
        <f>Dados!BN97</f>
        <v>0</v>
      </c>
      <c r="BW183" s="15">
        <f>Dados!BO97</f>
        <v>0</v>
      </c>
      <c r="BX183" s="15">
        <f>Dados!BP97</f>
        <v>0</v>
      </c>
      <c r="BY183" s="15">
        <f>Dados!BQ97</f>
        <v>0</v>
      </c>
    </row>
    <row r="184" spans="9:77" x14ac:dyDescent="0.15">
      <c r="I184" t="str">
        <f>Dados!A99</f>
        <v>Ovos Real</v>
      </c>
      <c r="J184" t="str">
        <f>Dados!B99</f>
        <v>SJ F1 B 321 R</v>
      </c>
      <c r="K184" s="15">
        <f>Dados!C99</f>
        <v>133824</v>
      </c>
      <c r="L184" s="15">
        <f>Dados!D99</f>
        <v>241368</v>
      </c>
      <c r="M184" s="15">
        <f>Dados!E99</f>
        <v>232320</v>
      </c>
      <c r="N184" s="15">
        <f>Dados!F99</f>
        <v>282036</v>
      </c>
      <c r="O184" s="15">
        <f>Dados!G99</f>
        <v>227532</v>
      </c>
      <c r="P184" s="15">
        <f>Dados!H99</f>
        <v>247716</v>
      </c>
      <c r="Q184" s="15">
        <f>Dados!I99</f>
        <v>241884</v>
      </c>
      <c r="R184" s="15">
        <f>Dados!J99</f>
        <v>249624</v>
      </c>
      <c r="S184" s="15">
        <f>Dados!K99</f>
        <v>247980</v>
      </c>
      <c r="T184" s="15">
        <f>Dados!L99</f>
        <v>213252</v>
      </c>
      <c r="U184" s="15">
        <f>Dados!M99</f>
        <v>230556</v>
      </c>
      <c r="V184" s="15">
        <f>Dados!N99</f>
        <v>225384</v>
      </c>
      <c r="W184" s="15">
        <f>Dados!O99</f>
        <v>239400</v>
      </c>
      <c r="X184" s="15">
        <f>Dados!P99</f>
        <v>212436</v>
      </c>
      <c r="Y184" s="15">
        <f>Dados!Q99</f>
        <v>204288</v>
      </c>
      <c r="Z184" s="15">
        <f>Dados!R99</f>
        <v>197400</v>
      </c>
      <c r="AA184" s="15">
        <f>Dados!S99</f>
        <v>185976</v>
      </c>
      <c r="AB184" s="15">
        <f>Dados!T99</f>
        <v>179424</v>
      </c>
      <c r="AC184" s="15">
        <f>Dados!U99</f>
        <v>178416</v>
      </c>
      <c r="AD184" s="15">
        <f>Dados!V99</f>
        <v>172704</v>
      </c>
      <c r="AE184" s="15">
        <f>Dados!W99</f>
        <v>162036</v>
      </c>
      <c r="AF184" s="15">
        <f>Dados!X99</f>
        <v>149856</v>
      </c>
      <c r="AG184" s="15">
        <f>Dados!Y99</f>
        <v>145572</v>
      </c>
      <c r="AH184" s="15">
        <f>Dados!Z99</f>
        <v>135156</v>
      </c>
      <c r="AI184" s="15">
        <f>Dados!AA99</f>
        <v>128780</v>
      </c>
      <c r="AJ184" s="15">
        <f>Dados!AB99</f>
        <v>118188</v>
      </c>
      <c r="AK184" s="15">
        <f>Dados!AC99</f>
        <v>114576</v>
      </c>
      <c r="AL184" s="15">
        <f>Dados!AD99</f>
        <v>101304</v>
      </c>
      <c r="AM184" s="15">
        <f>Dados!AE99</f>
        <v>96348</v>
      </c>
      <c r="AN184" s="15">
        <f>Dados!AF99</f>
        <v>0</v>
      </c>
      <c r="AO184" s="15">
        <f>Dados!AG99</f>
        <v>0</v>
      </c>
      <c r="AP184" s="15">
        <f>Dados!AH99</f>
        <v>0</v>
      </c>
      <c r="AQ184" s="15">
        <f>Dados!AI99</f>
        <v>0</v>
      </c>
      <c r="AR184" s="15">
        <f>Dados!AJ99</f>
        <v>0</v>
      </c>
      <c r="AS184" s="15">
        <f>Dados!AK99</f>
        <v>0</v>
      </c>
      <c r="AT184" s="15">
        <f>Dados!AL99</f>
        <v>0</v>
      </c>
      <c r="AU184" s="15">
        <f>Dados!AM99</f>
        <v>0</v>
      </c>
      <c r="AV184" s="15">
        <f>Dados!AN99</f>
        <v>0</v>
      </c>
      <c r="AW184" s="15">
        <f>Dados!AO99</f>
        <v>0</v>
      </c>
      <c r="AX184" s="15">
        <f>Dados!AP99</f>
        <v>0</v>
      </c>
      <c r="AY184" s="15">
        <f>Dados!AQ99</f>
        <v>0</v>
      </c>
      <c r="AZ184" s="15">
        <f>Dados!AR99</f>
        <v>0</v>
      </c>
      <c r="BA184" s="15">
        <f>Dados!AS99</f>
        <v>0</v>
      </c>
      <c r="BB184" s="15">
        <f>Dados!AT99</f>
        <v>0</v>
      </c>
      <c r="BC184" s="15">
        <f>Dados!AU99</f>
        <v>0</v>
      </c>
      <c r="BD184" s="15">
        <f>Dados!AV99</f>
        <v>0</v>
      </c>
      <c r="BE184" s="15">
        <f>Dados!AW99</f>
        <v>0</v>
      </c>
      <c r="BF184" s="15">
        <f>Dados!AX99</f>
        <v>0</v>
      </c>
      <c r="BG184" s="15">
        <f>Dados!AY99</f>
        <v>0</v>
      </c>
      <c r="BH184" s="15">
        <f>Dados!AZ99</f>
        <v>0</v>
      </c>
      <c r="BI184" s="15">
        <f>Dados!BA99</f>
        <v>0</v>
      </c>
      <c r="BJ184" s="15">
        <f>Dados!BB99</f>
        <v>0</v>
      </c>
      <c r="BK184" s="15">
        <f>Dados!BC99</f>
        <v>0</v>
      </c>
      <c r="BL184" s="15">
        <f>Dados!BD99</f>
        <v>0</v>
      </c>
    </row>
    <row r="185" spans="9:77" x14ac:dyDescent="0.15">
      <c r="I185" t="str">
        <f>Dados!A100</f>
        <v>Ovos Real</v>
      </c>
      <c r="J185" t="str">
        <f>Dados!B100</f>
        <v>SJ F1 A 222 R</v>
      </c>
      <c r="K185" s="15">
        <f>Dados!C100</f>
        <v>0</v>
      </c>
      <c r="L185" s="15">
        <f>Dados!D100</f>
        <v>0</v>
      </c>
      <c r="M185" s="15">
        <f>Dados!E100</f>
        <v>0</v>
      </c>
      <c r="N185" s="15">
        <f>Dados!F100</f>
        <v>0</v>
      </c>
      <c r="O185" s="15">
        <f>Dados!G100</f>
        <v>0</v>
      </c>
      <c r="P185" s="15">
        <f>Dados!H100</f>
        <v>0</v>
      </c>
      <c r="Q185" s="15">
        <f>Dados!I100</f>
        <v>0</v>
      </c>
      <c r="R185" s="15">
        <f>Dados!J100</f>
        <v>0</v>
      </c>
      <c r="S185" s="15">
        <f>Dados!K100</f>
        <v>0</v>
      </c>
      <c r="T185" s="15">
        <f>Dados!L100</f>
        <v>0</v>
      </c>
      <c r="U185" s="15">
        <f>Dados!M100</f>
        <v>0</v>
      </c>
      <c r="V185" s="15">
        <f>Dados!N100</f>
        <v>0</v>
      </c>
      <c r="W185" s="15">
        <f>Dados!O100</f>
        <v>0</v>
      </c>
      <c r="X185" s="15">
        <f>Dados!P100</f>
        <v>0</v>
      </c>
      <c r="Y185" s="15">
        <f>Dados!Q100</f>
        <v>0</v>
      </c>
      <c r="Z185" s="15">
        <f>Dados!R100</f>
        <v>0</v>
      </c>
      <c r="AA185" s="15">
        <f>Dados!S100</f>
        <v>0</v>
      </c>
      <c r="AB185" s="15">
        <f>Dados!T100</f>
        <v>0</v>
      </c>
      <c r="AC185" s="15">
        <f>Dados!U100</f>
        <v>0</v>
      </c>
      <c r="AD185" s="15">
        <f>Dados!V100</f>
        <v>0</v>
      </c>
      <c r="AE185" s="15">
        <f>Dados!W100</f>
        <v>0</v>
      </c>
      <c r="AF185" s="15">
        <f>Dados!X100</f>
        <v>0</v>
      </c>
      <c r="AG185" s="15">
        <f>Dados!Y100</f>
        <v>0</v>
      </c>
      <c r="AH185" s="15">
        <f>Dados!Z100</f>
        <v>0</v>
      </c>
      <c r="AI185" s="15">
        <f>Dados!AA100</f>
        <v>0</v>
      </c>
      <c r="AJ185" s="15">
        <f>Dados!AB100</f>
        <v>0</v>
      </c>
      <c r="AK185" s="15">
        <f>Dados!AC100</f>
        <v>0</v>
      </c>
      <c r="AL185" s="15">
        <f>Dados!AD100</f>
        <v>0</v>
      </c>
      <c r="AM185" s="15">
        <f>Dados!AE100</f>
        <v>0</v>
      </c>
      <c r="AN185" s="15">
        <f>Dados!AF100</f>
        <v>0</v>
      </c>
      <c r="AO185" s="15">
        <f>Dados!AG100</f>
        <v>0</v>
      </c>
      <c r="AP185" s="15">
        <f>Dados!AH100</f>
        <v>0</v>
      </c>
      <c r="AQ185" s="15">
        <f>Dados!AI100</f>
        <v>0</v>
      </c>
      <c r="AR185" s="15">
        <f>Dados!AJ100</f>
        <v>0</v>
      </c>
      <c r="AS185" s="15">
        <f>Dados!AK100</f>
        <v>0</v>
      </c>
      <c r="AT185" s="15">
        <f>Dados!AL100</f>
        <v>0</v>
      </c>
      <c r="AU185" s="15">
        <f>Dados!AM100</f>
        <v>0</v>
      </c>
      <c r="AV185" s="15">
        <f>Dados!AN100</f>
        <v>0</v>
      </c>
      <c r="AW185" s="15">
        <f>Dados!AO100</f>
        <v>0</v>
      </c>
      <c r="AX185" s="15">
        <f>Dados!AP100</f>
        <v>0</v>
      </c>
      <c r="AY185" s="15">
        <f>Dados!AQ100</f>
        <v>0</v>
      </c>
      <c r="AZ185" s="15">
        <f>Dados!AR100</f>
        <v>0</v>
      </c>
      <c r="BA185" s="15">
        <f>Dados!AS100</f>
        <v>0</v>
      </c>
      <c r="BB185" s="15">
        <f>Dados!AT100</f>
        <v>0</v>
      </c>
      <c r="BC185" s="15">
        <f>Dados!AU100</f>
        <v>0</v>
      </c>
      <c r="BD185" s="15">
        <f>Dados!AV100</f>
        <v>0</v>
      </c>
      <c r="BE185" s="15">
        <f>Dados!AW100</f>
        <v>0</v>
      </c>
      <c r="BF185" s="15">
        <f>Dados!AX100</f>
        <v>0</v>
      </c>
      <c r="BG185" s="15">
        <f>Dados!AY100</f>
        <v>0</v>
      </c>
      <c r="BH185" s="15">
        <f>Dados!AZ100</f>
        <v>0</v>
      </c>
      <c r="BI185" s="15">
        <f>Dados!BA100</f>
        <v>0</v>
      </c>
      <c r="BJ185" s="15">
        <f>Dados!BB100</f>
        <v>0</v>
      </c>
      <c r="BK185" s="15">
        <f>Dados!BC100</f>
        <v>0</v>
      </c>
      <c r="BL185" s="15">
        <f>Dados!BD100</f>
        <v>0</v>
      </c>
    </row>
    <row r="186" spans="9:77" x14ac:dyDescent="0.15">
      <c r="I186" t="str">
        <f>Dados!A101</f>
        <v>Ovos Real</v>
      </c>
      <c r="J186" t="str">
        <f>Dados!B101</f>
        <v>SJ F1 B 322 R</v>
      </c>
      <c r="K186" s="15">
        <f>Dados!C101</f>
        <v>0</v>
      </c>
      <c r="L186" s="15">
        <f>Dados!D101</f>
        <v>0</v>
      </c>
      <c r="M186" s="15">
        <f>Dados!E101</f>
        <v>0</v>
      </c>
      <c r="N186" s="15">
        <f>Dados!F101</f>
        <v>0</v>
      </c>
      <c r="O186" s="15">
        <f>Dados!G101</f>
        <v>0</v>
      </c>
      <c r="P186" s="15">
        <f>Dados!H101</f>
        <v>0</v>
      </c>
      <c r="Q186" s="15">
        <f>Dados!I101</f>
        <v>0</v>
      </c>
      <c r="R186" s="15">
        <f>Dados!J101</f>
        <v>0</v>
      </c>
      <c r="S186" s="15">
        <f>Dados!K101</f>
        <v>0</v>
      </c>
      <c r="T186" s="15">
        <f>Dados!L101</f>
        <v>0</v>
      </c>
      <c r="U186" s="15">
        <f>Dados!M101</f>
        <v>0</v>
      </c>
      <c r="V186" s="15">
        <f>Dados!N101</f>
        <v>0</v>
      </c>
      <c r="W186" s="15">
        <f>Dados!O101</f>
        <v>0</v>
      </c>
      <c r="X186" s="15">
        <f>Dados!P101</f>
        <v>0</v>
      </c>
      <c r="Y186" s="15">
        <f>Dados!Q101</f>
        <v>0</v>
      </c>
      <c r="Z186" s="15">
        <f>Dados!R101</f>
        <v>0</v>
      </c>
      <c r="AA186" s="15">
        <f>Dados!S101</f>
        <v>0</v>
      </c>
      <c r="AB186" s="15">
        <f>Dados!T101</f>
        <v>0</v>
      </c>
      <c r="AC186" s="15">
        <f>Dados!U101</f>
        <v>0</v>
      </c>
      <c r="AD186" s="15">
        <f>Dados!V101</f>
        <v>0</v>
      </c>
      <c r="AE186" s="15">
        <f>Dados!W101</f>
        <v>0</v>
      </c>
      <c r="AF186" s="15">
        <f>Dados!X101</f>
        <v>0</v>
      </c>
      <c r="AG186" s="15">
        <f>Dados!Y101</f>
        <v>0</v>
      </c>
      <c r="AH186" s="15">
        <f>Dados!Z101</f>
        <v>0</v>
      </c>
      <c r="AI186" s="15">
        <f>Dados!AA101</f>
        <v>0</v>
      </c>
      <c r="AJ186" s="15">
        <f>Dados!AB101</f>
        <v>0</v>
      </c>
      <c r="AK186" s="15">
        <f>Dados!AC101</f>
        <v>0</v>
      </c>
      <c r="AL186" s="15">
        <f>Dados!AD101</f>
        <v>0</v>
      </c>
      <c r="AM186" s="15">
        <f>Dados!AE101</f>
        <v>0</v>
      </c>
      <c r="AN186" s="15">
        <f>Dados!AF101</f>
        <v>0</v>
      </c>
      <c r="AO186" s="15">
        <f>Dados!AG101</f>
        <v>0</v>
      </c>
      <c r="AP186" s="15">
        <f>Dados!AH101</f>
        <v>0</v>
      </c>
      <c r="AQ186" s="15">
        <f>Dados!AI101</f>
        <v>0</v>
      </c>
      <c r="AR186" s="15">
        <f>Dados!AJ101</f>
        <v>0</v>
      </c>
      <c r="AS186" s="15">
        <f>Dados!AK101</f>
        <v>0</v>
      </c>
      <c r="AT186" s="15">
        <f>Dados!AL101</f>
        <v>0</v>
      </c>
      <c r="AU186" s="15">
        <f>Dados!AM101</f>
        <v>0</v>
      </c>
      <c r="AV186" s="15">
        <f>Dados!AN101</f>
        <v>0</v>
      </c>
      <c r="AW186" s="15">
        <f>Dados!AO101</f>
        <v>0</v>
      </c>
      <c r="AX186" s="15">
        <f>Dados!AP101</f>
        <v>0</v>
      </c>
      <c r="AY186" s="15">
        <f>Dados!AQ101</f>
        <v>0</v>
      </c>
      <c r="AZ186" s="15">
        <f>Dados!AR101</f>
        <v>0</v>
      </c>
      <c r="BA186" s="15">
        <f>Dados!AS101</f>
        <v>0</v>
      </c>
      <c r="BB186" s="15">
        <f>Dados!AT101</f>
        <v>0</v>
      </c>
      <c r="BC186" s="15">
        <f>Dados!AU101</f>
        <v>0</v>
      </c>
      <c r="BD186" s="15">
        <f>Dados!AV101</f>
        <v>0</v>
      </c>
      <c r="BE186" s="15">
        <f>Dados!AW101</f>
        <v>0</v>
      </c>
      <c r="BF186" s="15">
        <f>Dados!AX101</f>
        <v>0</v>
      </c>
      <c r="BG186" s="15">
        <f>Dados!AY101</f>
        <v>0</v>
      </c>
      <c r="BH186" s="15">
        <f>Dados!AZ101</f>
        <v>0</v>
      </c>
      <c r="BI186" s="15">
        <f>Dados!BA101</f>
        <v>0</v>
      </c>
      <c r="BJ186" s="15">
        <f>Dados!BB101</f>
        <v>0</v>
      </c>
      <c r="BK186" s="15">
        <f>Dados!BC101</f>
        <v>0</v>
      </c>
      <c r="BL186" s="15">
        <f>Dados!BD101</f>
        <v>0</v>
      </c>
    </row>
    <row r="187" spans="9:77" x14ac:dyDescent="0.15">
      <c r="I187" t="str">
        <f>Dados!A102</f>
        <v>Ovos Real</v>
      </c>
      <c r="J187" t="str">
        <f>Dados!B102</f>
        <v>SJ F2 A 421 R</v>
      </c>
      <c r="K187" s="15">
        <f>Dados!C102</f>
        <v>60120</v>
      </c>
      <c r="L187" s="15">
        <f>Dados!D102</f>
        <v>253048</v>
      </c>
      <c r="M187" s="15">
        <f>Dados!E102</f>
        <v>271930</v>
      </c>
      <c r="N187" s="15">
        <f>Dados!F102</f>
        <v>256992</v>
      </c>
      <c r="O187" s="15">
        <f>Dados!G102</f>
        <v>265824</v>
      </c>
      <c r="P187" s="15">
        <f>Dados!H102</f>
        <v>259776</v>
      </c>
      <c r="Q187" s="15">
        <f>Dados!I102</f>
        <v>263136</v>
      </c>
      <c r="R187" s="15">
        <f>Dados!J102</f>
        <v>267168</v>
      </c>
      <c r="S187" s="15">
        <f>Dados!K102</f>
        <v>256416</v>
      </c>
      <c r="T187" s="15">
        <f>Dados!L102</f>
        <v>254304</v>
      </c>
      <c r="U187" s="15">
        <f>Dados!M102</f>
        <v>215400</v>
      </c>
      <c r="V187" s="15">
        <f>Dados!N102</f>
        <v>214392</v>
      </c>
      <c r="W187" s="15">
        <f>Dados!O102</f>
        <v>207744</v>
      </c>
      <c r="X187" s="15">
        <f>Dados!P102</f>
        <v>211776</v>
      </c>
      <c r="Y187" s="15">
        <f>Dados!Q102</f>
        <v>204384</v>
      </c>
      <c r="Z187" s="15">
        <f>Dados!R102</f>
        <v>216960</v>
      </c>
      <c r="AA187" s="15">
        <f>Dados!S102</f>
        <v>218592</v>
      </c>
      <c r="AB187" s="15">
        <f>Dados!T102</f>
        <v>209952</v>
      </c>
      <c r="AC187" s="15">
        <f>Dados!U102</f>
        <v>208608</v>
      </c>
      <c r="AD187" s="15">
        <f>Dados!V102</f>
        <v>212596</v>
      </c>
      <c r="AE187" s="15">
        <f>Dados!W102</f>
        <v>202608</v>
      </c>
      <c r="AF187" s="15">
        <f>Dados!X102</f>
        <v>194912</v>
      </c>
      <c r="AG187" s="15">
        <f>Dados!Y102</f>
        <v>185892</v>
      </c>
      <c r="AH187" s="15">
        <f>Dados!Z102</f>
        <v>177456</v>
      </c>
      <c r="AI187" s="15">
        <f>Dados!AA102</f>
        <v>175980</v>
      </c>
      <c r="AJ187" s="15">
        <f>Dados!AB102</f>
        <v>175812</v>
      </c>
      <c r="AK187" s="15">
        <f>Dados!AC102</f>
        <v>166530</v>
      </c>
      <c r="AL187" s="15">
        <f>Dados!AD102</f>
        <v>166404</v>
      </c>
      <c r="AM187" s="15">
        <f>Dados!AE102</f>
        <v>150612</v>
      </c>
      <c r="AN187" s="15">
        <f>Dados!AF102</f>
        <v>0</v>
      </c>
      <c r="AO187" s="15">
        <f>Dados!AG102</f>
        <v>0</v>
      </c>
      <c r="AP187" s="15">
        <f>Dados!AH102</f>
        <v>0</v>
      </c>
      <c r="AQ187" s="15">
        <f>Dados!AI102</f>
        <v>0</v>
      </c>
      <c r="AR187" s="15">
        <f>Dados!AJ102</f>
        <v>0</v>
      </c>
      <c r="AS187" s="15">
        <f>Dados!AK102</f>
        <v>0</v>
      </c>
      <c r="AT187" s="15">
        <f>Dados!AL102</f>
        <v>0</v>
      </c>
      <c r="AU187" s="15">
        <f>Dados!AM102</f>
        <v>0</v>
      </c>
      <c r="AV187" s="15">
        <f>Dados!AN102</f>
        <v>0</v>
      </c>
      <c r="AW187" s="15">
        <f>Dados!AO102</f>
        <v>0</v>
      </c>
      <c r="AX187" s="15">
        <f>Dados!AP102</f>
        <v>0</v>
      </c>
      <c r="AY187" s="15">
        <f>Dados!AQ102</f>
        <v>0</v>
      </c>
      <c r="AZ187" s="15">
        <f>Dados!AR102</f>
        <v>0</v>
      </c>
      <c r="BA187" s="15">
        <f>Dados!AS102</f>
        <v>0</v>
      </c>
      <c r="BB187" s="15">
        <f>Dados!AT102</f>
        <v>0</v>
      </c>
      <c r="BC187" s="15">
        <f>Dados!AU102</f>
        <v>0</v>
      </c>
      <c r="BD187" s="15">
        <f>Dados!AV102</f>
        <v>0</v>
      </c>
      <c r="BE187" s="15">
        <f>Dados!AW102</f>
        <v>0</v>
      </c>
      <c r="BF187" s="15">
        <f>Dados!AX102</f>
        <v>0</v>
      </c>
      <c r="BG187" s="15">
        <f>Dados!AY102</f>
        <v>0</v>
      </c>
      <c r="BH187" s="15">
        <f>Dados!AZ102</f>
        <v>0</v>
      </c>
      <c r="BI187" s="15">
        <f>Dados!BA102</f>
        <v>0</v>
      </c>
      <c r="BJ187" s="15">
        <f>Dados!BB102</f>
        <v>0</v>
      </c>
      <c r="BK187" s="15">
        <f>Dados!BC102</f>
        <v>0</v>
      </c>
      <c r="BL187" s="15">
        <f>Dados!BD102</f>
        <v>0</v>
      </c>
    </row>
    <row r="188" spans="9:77" x14ac:dyDescent="0.15">
      <c r="I188" t="str">
        <f>Dados!A103</f>
        <v>Ovos Real</v>
      </c>
      <c r="J188" t="str">
        <f>Dados!B103</f>
        <v>SJ F2 B 521 R</v>
      </c>
      <c r="K188" s="15">
        <f>Dados!C103</f>
        <v>34944</v>
      </c>
      <c r="L188" s="15">
        <f>Dados!D103</f>
        <v>178872</v>
      </c>
      <c r="M188" s="15">
        <f>Dados!E103</f>
        <v>192736</v>
      </c>
      <c r="N188" s="15">
        <f>Dados!F103</f>
        <v>214560</v>
      </c>
      <c r="O188" s="15">
        <f>Dados!G103</f>
        <v>238040</v>
      </c>
      <c r="P188" s="15">
        <f>Dados!H103</f>
        <v>231800</v>
      </c>
      <c r="Q188" s="15">
        <f>Dados!I103</f>
        <v>219072</v>
      </c>
      <c r="R188" s="15">
        <f>Dados!J103</f>
        <v>224736</v>
      </c>
      <c r="S188" s="15">
        <f>Dados!K103</f>
        <v>206400</v>
      </c>
      <c r="T188" s="15">
        <f>Dados!L103</f>
        <v>188160</v>
      </c>
      <c r="U188" s="15">
        <f>Dados!M103</f>
        <v>218880</v>
      </c>
      <c r="V188" s="15">
        <f>Dados!N103</f>
        <v>230512</v>
      </c>
      <c r="W188" s="15">
        <f>Dados!O103</f>
        <v>232992</v>
      </c>
      <c r="X188" s="15">
        <f>Dados!P103</f>
        <v>215364</v>
      </c>
      <c r="Y188" s="15">
        <f>Dados!Q103</f>
        <v>228672</v>
      </c>
      <c r="Z188" s="15">
        <f>Dados!R103</f>
        <v>214176</v>
      </c>
      <c r="AA188" s="15">
        <f>Dados!S103</f>
        <v>218592</v>
      </c>
      <c r="AB188" s="15">
        <f>Dados!T103</f>
        <v>209952</v>
      </c>
      <c r="AC188" s="15">
        <f>Dados!U103</f>
        <v>209088</v>
      </c>
      <c r="AD188" s="15">
        <f>Dados!V103</f>
        <v>212596</v>
      </c>
      <c r="AE188" s="15">
        <f>Dados!W103</f>
        <v>202608</v>
      </c>
      <c r="AF188" s="15">
        <f>Dados!X103</f>
        <v>194912</v>
      </c>
      <c r="AG188" s="15">
        <f>Dados!Y103</f>
        <v>185724</v>
      </c>
      <c r="AH188" s="15">
        <f>Dados!Z103</f>
        <v>177456</v>
      </c>
      <c r="AI188" s="15">
        <f>Dados!AA103</f>
        <v>175980</v>
      </c>
      <c r="AJ188" s="15">
        <f>Dados!AB103</f>
        <v>175728</v>
      </c>
      <c r="AK188" s="15">
        <f>Dados!AC103</f>
        <v>166530</v>
      </c>
      <c r="AL188" s="15">
        <f>Dados!AD103</f>
        <v>166404</v>
      </c>
      <c r="AM188" s="15">
        <f>Dados!AE103</f>
        <v>150612</v>
      </c>
      <c r="AN188" s="15">
        <f>Dados!AF103</f>
        <v>0</v>
      </c>
      <c r="AO188" s="15">
        <f>Dados!AG103</f>
        <v>0</v>
      </c>
      <c r="AP188" s="15">
        <f>Dados!AH103</f>
        <v>0</v>
      </c>
      <c r="AQ188" s="15">
        <f>Dados!AI103</f>
        <v>0</v>
      </c>
      <c r="AR188" s="15">
        <f>Dados!AJ103</f>
        <v>0</v>
      </c>
      <c r="AS188" s="15">
        <f>Dados!AK103</f>
        <v>0</v>
      </c>
      <c r="AT188" s="15">
        <f>Dados!AL103</f>
        <v>0</v>
      </c>
      <c r="AU188" s="15">
        <f>Dados!AM103</f>
        <v>0</v>
      </c>
      <c r="AV188" s="15">
        <f>Dados!AN103</f>
        <v>0</v>
      </c>
      <c r="AW188" s="15">
        <f>Dados!AO103</f>
        <v>0</v>
      </c>
      <c r="AX188" s="15">
        <f>Dados!AP103</f>
        <v>0</v>
      </c>
      <c r="AY188" s="15">
        <f>Dados!AQ103</f>
        <v>0</v>
      </c>
      <c r="AZ188" s="15">
        <f>Dados!AR103</f>
        <v>0</v>
      </c>
      <c r="BA188" s="15">
        <f>Dados!AS103</f>
        <v>0</v>
      </c>
      <c r="BB188" s="15">
        <f>Dados!AT103</f>
        <v>0</v>
      </c>
      <c r="BC188" s="15">
        <f>Dados!AU103</f>
        <v>0</v>
      </c>
      <c r="BD188" s="15">
        <f>Dados!AV103</f>
        <v>0</v>
      </c>
      <c r="BE188" s="15">
        <f>Dados!AW103</f>
        <v>0</v>
      </c>
      <c r="BF188" s="15">
        <f>Dados!AX103</f>
        <v>0</v>
      </c>
      <c r="BG188" s="15">
        <f>Dados!AY103</f>
        <v>0</v>
      </c>
      <c r="BH188" s="15">
        <f>Dados!AZ103</f>
        <v>0</v>
      </c>
      <c r="BI188" s="15">
        <f>Dados!BA103</f>
        <v>0</v>
      </c>
      <c r="BJ188" s="15">
        <f>Dados!BB103</f>
        <v>0</v>
      </c>
      <c r="BK188" s="15">
        <f>Dados!BC103</f>
        <v>0</v>
      </c>
      <c r="BL188" s="15">
        <f>Dados!BD103</f>
        <v>0</v>
      </c>
    </row>
    <row r="189" spans="9:77" x14ac:dyDescent="0.15">
      <c r="I189" t="str">
        <f>Dados!A104</f>
        <v>Ovos Real</v>
      </c>
      <c r="J189" t="str">
        <f>Dados!B104</f>
        <v>SJ F2 A 422 R</v>
      </c>
      <c r="K189" s="15">
        <f>Dados!C104</f>
        <v>0</v>
      </c>
      <c r="L189" s="15">
        <f>Dados!D104</f>
        <v>0</v>
      </c>
      <c r="M189" s="15">
        <f>Dados!E104</f>
        <v>0</v>
      </c>
      <c r="N189" s="15">
        <f>Dados!F104</f>
        <v>0</v>
      </c>
      <c r="O189" s="15">
        <f>Dados!G104</f>
        <v>0</v>
      </c>
      <c r="P189" s="15">
        <f>Dados!H104</f>
        <v>0</v>
      </c>
      <c r="Q189" s="15">
        <f>Dados!I104</f>
        <v>0</v>
      </c>
      <c r="R189" s="15">
        <f>Dados!J104</f>
        <v>0</v>
      </c>
      <c r="S189" s="15">
        <f>Dados!K104</f>
        <v>0</v>
      </c>
      <c r="T189" s="15">
        <f>Dados!L104</f>
        <v>0</v>
      </c>
      <c r="U189" s="15">
        <f>Dados!M104</f>
        <v>0</v>
      </c>
      <c r="V189" s="15">
        <f>Dados!N104</f>
        <v>0</v>
      </c>
      <c r="W189" s="15">
        <f>Dados!O104</f>
        <v>0</v>
      </c>
      <c r="X189" s="15">
        <f>Dados!P104</f>
        <v>0</v>
      </c>
      <c r="Y189" s="15">
        <f>Dados!Q104</f>
        <v>0</v>
      </c>
      <c r="Z189" s="15">
        <f>Dados!R104</f>
        <v>0</v>
      </c>
      <c r="AA189" s="15">
        <f>Dados!S104</f>
        <v>0</v>
      </c>
      <c r="AB189" s="15">
        <f>Dados!T104</f>
        <v>0</v>
      </c>
      <c r="AC189" s="15">
        <f>Dados!U104</f>
        <v>0</v>
      </c>
      <c r="AD189" s="15">
        <f>Dados!V104</f>
        <v>0</v>
      </c>
      <c r="AE189" s="15">
        <f>Dados!W104</f>
        <v>0</v>
      </c>
      <c r="AF189" s="15">
        <f>Dados!X104</f>
        <v>0</v>
      </c>
      <c r="AG189" s="15">
        <f>Dados!Y104</f>
        <v>0</v>
      </c>
      <c r="AH189" s="15">
        <f>Dados!Z104</f>
        <v>0</v>
      </c>
      <c r="AI189" s="15">
        <f>Dados!AA104</f>
        <v>0</v>
      </c>
      <c r="AJ189" s="15">
        <f>Dados!AB104</f>
        <v>0</v>
      </c>
      <c r="AK189" s="15">
        <f>Dados!AC104</f>
        <v>0</v>
      </c>
      <c r="AL189" s="15">
        <f>Dados!AD104</f>
        <v>0</v>
      </c>
      <c r="AM189" s="15">
        <f>Dados!AE104</f>
        <v>0</v>
      </c>
      <c r="AN189" s="15">
        <f>Dados!AF104</f>
        <v>0</v>
      </c>
      <c r="AO189" s="15">
        <f>Dados!AG104</f>
        <v>0</v>
      </c>
      <c r="AP189" s="15">
        <f>Dados!AH104</f>
        <v>0</v>
      </c>
      <c r="AQ189" s="15">
        <f>Dados!AI104</f>
        <v>0</v>
      </c>
      <c r="AR189" s="15">
        <f>Dados!AJ104</f>
        <v>0</v>
      </c>
      <c r="AS189" s="15">
        <f>Dados!AK104</f>
        <v>0</v>
      </c>
      <c r="AT189" s="15">
        <f>Dados!AL104</f>
        <v>0</v>
      </c>
      <c r="AU189" s="15">
        <f>Dados!AM104</f>
        <v>0</v>
      </c>
      <c r="AV189" s="15">
        <f>Dados!AN104</f>
        <v>0</v>
      </c>
      <c r="AW189" s="15">
        <f>Dados!AO104</f>
        <v>0</v>
      </c>
      <c r="AX189" s="15">
        <f>Dados!AP104</f>
        <v>0</v>
      </c>
      <c r="AY189" s="15">
        <f>Dados!AQ104</f>
        <v>0</v>
      </c>
      <c r="AZ189" s="15">
        <f>Dados!AR104</f>
        <v>0</v>
      </c>
      <c r="BA189" s="15">
        <f>Dados!AS104</f>
        <v>0</v>
      </c>
      <c r="BB189" s="15">
        <f>Dados!AT104</f>
        <v>0</v>
      </c>
      <c r="BC189" s="15">
        <f>Dados!AU104</f>
        <v>0</v>
      </c>
      <c r="BD189" s="15">
        <f>Dados!AV104</f>
        <v>0</v>
      </c>
      <c r="BE189" s="15">
        <f>Dados!AW104</f>
        <v>0</v>
      </c>
      <c r="BF189" s="15">
        <f>Dados!AX104</f>
        <v>0</v>
      </c>
      <c r="BG189" s="15">
        <f>Dados!AY104</f>
        <v>0</v>
      </c>
      <c r="BH189" s="15">
        <f>Dados!AZ104</f>
        <v>0</v>
      </c>
      <c r="BI189" s="15">
        <f>Dados!BA104</f>
        <v>0</v>
      </c>
      <c r="BJ189" s="15">
        <f>Dados!BB104</f>
        <v>0</v>
      </c>
      <c r="BK189" s="15">
        <f>Dados!BC104</f>
        <v>0</v>
      </c>
      <c r="BL189" s="15">
        <f>Dados!BD104</f>
        <v>0</v>
      </c>
    </row>
    <row r="190" spans="9:77" x14ac:dyDescent="0.15">
      <c r="I190" t="str">
        <f>Dados!A105</f>
        <v>Ovos Real</v>
      </c>
      <c r="J190" t="str">
        <f>Dados!B105</f>
        <v>SJ F2 B 522 R</v>
      </c>
      <c r="K190" s="15">
        <f>Dados!C105</f>
        <v>0</v>
      </c>
      <c r="L190" s="15">
        <f>Dados!D105</f>
        <v>0</v>
      </c>
      <c r="M190" s="15">
        <f>Dados!E105</f>
        <v>0</v>
      </c>
      <c r="N190" s="15">
        <f>Dados!F105</f>
        <v>0</v>
      </c>
      <c r="O190" s="15">
        <f>Dados!G105</f>
        <v>0</v>
      </c>
      <c r="P190" s="15">
        <f>Dados!H105</f>
        <v>0</v>
      </c>
      <c r="Q190" s="15">
        <f>Dados!I105</f>
        <v>0</v>
      </c>
      <c r="R190" s="15">
        <f>Dados!J105</f>
        <v>0</v>
      </c>
      <c r="S190" s="15">
        <f>Dados!K105</f>
        <v>0</v>
      </c>
      <c r="T190" s="15">
        <f>Dados!L105</f>
        <v>0</v>
      </c>
      <c r="U190" s="15">
        <f>Dados!M105</f>
        <v>0</v>
      </c>
      <c r="V190" s="15">
        <f>Dados!N105</f>
        <v>0</v>
      </c>
      <c r="W190" s="15">
        <f>Dados!O105</f>
        <v>0</v>
      </c>
      <c r="X190" s="15">
        <f>Dados!P105</f>
        <v>0</v>
      </c>
      <c r="Y190" s="15">
        <f>Dados!Q105</f>
        <v>0</v>
      </c>
      <c r="Z190" s="15">
        <f>Dados!R105</f>
        <v>0</v>
      </c>
      <c r="AA190" s="15">
        <f>Dados!S105</f>
        <v>0</v>
      </c>
      <c r="AB190" s="15">
        <f>Dados!T105</f>
        <v>0</v>
      </c>
      <c r="AC190" s="15">
        <f>Dados!U105</f>
        <v>0</v>
      </c>
      <c r="AD190" s="15">
        <f>Dados!V105</f>
        <v>0</v>
      </c>
      <c r="AE190" s="15">
        <f>Dados!W105</f>
        <v>0</v>
      </c>
      <c r="AF190" s="15">
        <f>Dados!X105</f>
        <v>0</v>
      </c>
      <c r="AG190" s="15">
        <f>Dados!Y105</f>
        <v>0</v>
      </c>
      <c r="AH190" s="15">
        <f>Dados!Z105</f>
        <v>0</v>
      </c>
      <c r="AI190" s="15">
        <f>Dados!AA105</f>
        <v>0</v>
      </c>
      <c r="AJ190" s="15">
        <f>Dados!AB105</f>
        <v>0</v>
      </c>
      <c r="AK190" s="15">
        <f>Dados!AC105</f>
        <v>0</v>
      </c>
      <c r="AL190" s="15">
        <f>Dados!AD105</f>
        <v>0</v>
      </c>
      <c r="AM190" s="15">
        <f>Dados!AE105</f>
        <v>0</v>
      </c>
      <c r="AN190" s="15">
        <f>Dados!AF105</f>
        <v>0</v>
      </c>
      <c r="AO190" s="15">
        <f>Dados!AG105</f>
        <v>0</v>
      </c>
      <c r="AP190" s="15">
        <f>Dados!AH105</f>
        <v>0</v>
      </c>
      <c r="AQ190" s="15">
        <f>Dados!AI105</f>
        <v>0</v>
      </c>
      <c r="AR190" s="15">
        <f>Dados!AJ105</f>
        <v>0</v>
      </c>
      <c r="AS190" s="15">
        <f>Dados!AK105</f>
        <v>0</v>
      </c>
      <c r="AT190" s="15">
        <f>Dados!AL105</f>
        <v>0</v>
      </c>
      <c r="AU190" s="15">
        <f>Dados!AM105</f>
        <v>0</v>
      </c>
      <c r="AV190" s="15">
        <f>Dados!AN105</f>
        <v>0</v>
      </c>
      <c r="AW190" s="15">
        <f>Dados!AO105</f>
        <v>0</v>
      </c>
      <c r="AX190" s="15">
        <f>Dados!AP105</f>
        <v>0</v>
      </c>
      <c r="AY190" s="15">
        <f>Dados!AQ105</f>
        <v>0</v>
      </c>
      <c r="AZ190" s="15">
        <f>Dados!AR105</f>
        <v>0</v>
      </c>
      <c r="BA190" s="15">
        <f>Dados!AS105</f>
        <v>0</v>
      </c>
      <c r="BB190" s="15">
        <f>Dados!AT105</f>
        <v>0</v>
      </c>
      <c r="BC190" s="15">
        <f>Dados!AU105</f>
        <v>0</v>
      </c>
      <c r="BD190" s="15">
        <f>Dados!AV105</f>
        <v>0</v>
      </c>
      <c r="BE190" s="15">
        <f>Dados!AW105</f>
        <v>0</v>
      </c>
      <c r="BF190" s="15">
        <f>Dados!AX105</f>
        <v>0</v>
      </c>
      <c r="BG190" s="15">
        <f>Dados!AY105</f>
        <v>0</v>
      </c>
      <c r="BH190" s="15">
        <f>Dados!AZ105</f>
        <v>0</v>
      </c>
      <c r="BI190" s="15">
        <f>Dados!BA105</f>
        <v>0</v>
      </c>
      <c r="BJ190" s="15">
        <f>Dados!BB105</f>
        <v>0</v>
      </c>
      <c r="BK190" s="15">
        <f>Dados!BC105</f>
        <v>0</v>
      </c>
      <c r="BL190" s="15">
        <f>Dados!BD105</f>
        <v>0</v>
      </c>
    </row>
    <row r="191" spans="9:77" x14ac:dyDescent="0.15">
      <c r="I191" t="str">
        <f>Dados!A106</f>
        <v>Ovos Real</v>
      </c>
      <c r="J191" t="str">
        <f>Dados!B106</f>
        <v>SJ F3 820 R</v>
      </c>
      <c r="K191" s="15">
        <f>Dados!C106</f>
        <v>59628</v>
      </c>
      <c r="L191" s="15">
        <f>Dados!D106</f>
        <v>116640</v>
      </c>
      <c r="M191" s="15">
        <f>Dados!E106</f>
        <v>0</v>
      </c>
      <c r="N191" s="15">
        <f>Dados!F106</f>
        <v>0</v>
      </c>
      <c r="O191" s="15">
        <f>Dados!G106</f>
        <v>0</v>
      </c>
      <c r="P191" s="15">
        <f>Dados!H106</f>
        <v>0</v>
      </c>
      <c r="Q191" s="15">
        <f>Dados!I106</f>
        <v>0</v>
      </c>
      <c r="R191" s="15">
        <f>Dados!J106</f>
        <v>0</v>
      </c>
      <c r="S191" s="15">
        <f>Dados!K106</f>
        <v>1</v>
      </c>
      <c r="T191" s="15">
        <f>Dados!L106</f>
        <v>0</v>
      </c>
      <c r="U191" s="15">
        <f>Dados!M106</f>
        <v>0</v>
      </c>
      <c r="V191" s="15">
        <f>Dados!N106</f>
        <v>0</v>
      </c>
      <c r="W191" s="15">
        <f>Dados!O106</f>
        <v>0</v>
      </c>
      <c r="X191" s="15">
        <f>Dados!P106</f>
        <v>0</v>
      </c>
      <c r="Y191" s="15">
        <f>Dados!Q106</f>
        <v>0</v>
      </c>
      <c r="Z191" s="15">
        <f>Dados!R106</f>
        <v>0</v>
      </c>
      <c r="AA191" s="15">
        <f>Dados!S106</f>
        <v>0</v>
      </c>
      <c r="AB191" s="15">
        <f>Dados!T106</f>
        <v>0</v>
      </c>
      <c r="AC191" s="15">
        <f>Dados!U106</f>
        <v>0</v>
      </c>
      <c r="AD191" s="15">
        <f>Dados!V106</f>
        <v>0</v>
      </c>
      <c r="AE191" s="15">
        <f>Dados!W106</f>
        <v>0</v>
      </c>
      <c r="AF191" s="15">
        <f>Dados!X106</f>
        <v>0</v>
      </c>
      <c r="AG191" s="15">
        <f>Dados!Y106</f>
        <v>0</v>
      </c>
      <c r="AH191" s="15">
        <f>Dados!Z106</f>
        <v>0</v>
      </c>
      <c r="AI191" s="15">
        <f>Dados!AA106</f>
        <v>0</v>
      </c>
      <c r="AJ191" s="15">
        <f>Dados!AB106</f>
        <v>0</v>
      </c>
      <c r="AK191" s="15">
        <f>Dados!AC106</f>
        <v>0</v>
      </c>
      <c r="AL191" s="15">
        <f>Dados!AD106</f>
        <v>0</v>
      </c>
      <c r="AM191" s="15">
        <f>Dados!AE106</f>
        <v>0</v>
      </c>
      <c r="AN191" s="15">
        <f>Dados!AF106</f>
        <v>0</v>
      </c>
      <c r="AO191" s="15">
        <f>Dados!AG106</f>
        <v>0</v>
      </c>
      <c r="AP191" s="15">
        <f>Dados!AH106</f>
        <v>0</v>
      </c>
      <c r="AQ191" s="15">
        <f>Dados!AI106</f>
        <v>0</v>
      </c>
      <c r="AR191" s="15">
        <f>Dados!AJ106</f>
        <v>0</v>
      </c>
      <c r="AS191" s="15">
        <f>Dados!AK106</f>
        <v>0</v>
      </c>
      <c r="AT191" s="15">
        <f>Dados!AL106</f>
        <v>0</v>
      </c>
      <c r="AU191" s="15">
        <f>Dados!AM106</f>
        <v>0</v>
      </c>
      <c r="AV191" s="15">
        <f>Dados!AN106</f>
        <v>0</v>
      </c>
      <c r="AW191" s="15">
        <f>Dados!AO106</f>
        <v>0</v>
      </c>
      <c r="AX191" s="15">
        <f>Dados!AP106</f>
        <v>0</v>
      </c>
      <c r="AY191" s="15">
        <f>Dados!AQ106</f>
        <v>0</v>
      </c>
      <c r="AZ191" s="15">
        <f>Dados!AR106</f>
        <v>0</v>
      </c>
      <c r="BA191" s="15">
        <f>Dados!AS106</f>
        <v>0</v>
      </c>
      <c r="BB191" s="15">
        <f>Dados!AT106</f>
        <v>0</v>
      </c>
      <c r="BC191" s="15">
        <f>Dados!AU106</f>
        <v>0</v>
      </c>
      <c r="BD191" s="15">
        <f>Dados!AV106</f>
        <v>0</v>
      </c>
      <c r="BE191" s="15">
        <f>Dados!AW106</f>
        <v>0</v>
      </c>
      <c r="BF191" s="15">
        <f>Dados!AX106</f>
        <v>0</v>
      </c>
      <c r="BG191" s="15">
        <f>Dados!AY106</f>
        <v>0</v>
      </c>
      <c r="BH191" s="15">
        <f>Dados!AZ106</f>
        <v>0</v>
      </c>
      <c r="BI191" s="15">
        <f>Dados!BA106</f>
        <v>0</v>
      </c>
      <c r="BJ191" s="15">
        <f>Dados!BB106</f>
        <v>0</v>
      </c>
      <c r="BK191" s="15">
        <f>Dados!BC106</f>
        <v>0</v>
      </c>
      <c r="BL191" s="15">
        <f>Dados!BD106</f>
        <v>0</v>
      </c>
    </row>
    <row r="192" spans="9:77" x14ac:dyDescent="0.15">
      <c r="I192" t="str">
        <f>Dados!A107</f>
        <v>Ovos Real</v>
      </c>
      <c r="J192" t="str">
        <f>Dados!B107</f>
        <v>AAA 1 001</v>
      </c>
      <c r="K192" s="15">
        <f>Dados!C107</f>
        <v>0</v>
      </c>
      <c r="L192" s="15">
        <f>Dados!D107</f>
        <v>0</v>
      </c>
      <c r="M192" s="15">
        <f>Dados!E107</f>
        <v>0</v>
      </c>
      <c r="N192" s="15">
        <f>Dados!F107</f>
        <v>0</v>
      </c>
      <c r="O192" s="15">
        <f>Dados!G107</f>
        <v>0</v>
      </c>
      <c r="P192" s="15">
        <f>Dados!H107</f>
        <v>0</v>
      </c>
      <c r="Q192" s="15">
        <f>Dados!I107</f>
        <v>0</v>
      </c>
      <c r="R192" s="15">
        <f>Dados!J107</f>
        <v>0</v>
      </c>
      <c r="S192" s="15">
        <f>Dados!K107</f>
        <v>0</v>
      </c>
      <c r="T192" s="15">
        <f>Dados!L107</f>
        <v>0</v>
      </c>
      <c r="U192" s="15">
        <f>Dados!M107</f>
        <v>0</v>
      </c>
      <c r="V192" s="15">
        <f>Dados!N107</f>
        <v>0</v>
      </c>
      <c r="W192" s="15">
        <f>Dados!O107</f>
        <v>0</v>
      </c>
      <c r="X192" s="15">
        <f>Dados!P107</f>
        <v>0</v>
      </c>
      <c r="Y192" s="15">
        <f>Dados!Q107</f>
        <v>0</v>
      </c>
      <c r="Z192" s="15">
        <f>Dados!R107</f>
        <v>0</v>
      </c>
      <c r="AA192" s="15">
        <f>Dados!S107</f>
        <v>0</v>
      </c>
      <c r="AB192" s="15">
        <f>Dados!T107</f>
        <v>0</v>
      </c>
      <c r="AC192" s="15">
        <f>Dados!U107</f>
        <v>0</v>
      </c>
      <c r="AD192" s="15">
        <f>Dados!V107</f>
        <v>0</v>
      </c>
      <c r="AE192" s="15">
        <f>Dados!W107</f>
        <v>0</v>
      </c>
      <c r="AF192" s="15">
        <f>Dados!X107</f>
        <v>0</v>
      </c>
      <c r="AG192" s="15">
        <f>Dados!Y107</f>
        <v>0</v>
      </c>
      <c r="AH192" s="15">
        <f>Dados!Z107</f>
        <v>0</v>
      </c>
      <c r="AI192" s="15">
        <f>Dados!AA107</f>
        <v>0</v>
      </c>
      <c r="AJ192" s="15">
        <f>Dados!AB107</f>
        <v>0</v>
      </c>
      <c r="AK192" s="15">
        <f>Dados!AC107</f>
        <v>0</v>
      </c>
      <c r="AL192" s="15">
        <f>Dados!AD107</f>
        <v>0</v>
      </c>
      <c r="AM192" s="15">
        <f>Dados!AE107</f>
        <v>0</v>
      </c>
      <c r="AN192" s="15">
        <f>Dados!AF107</f>
        <v>0</v>
      </c>
      <c r="AO192" s="15">
        <f>Dados!AG107</f>
        <v>0</v>
      </c>
      <c r="AP192" s="15">
        <f>Dados!AH107</f>
        <v>0</v>
      </c>
      <c r="AQ192" s="15">
        <f>Dados!AI107</f>
        <v>0</v>
      </c>
      <c r="AR192" s="15">
        <f>Dados!AJ107</f>
        <v>0</v>
      </c>
      <c r="AS192" s="15">
        <f>Dados!AK107</f>
        <v>0</v>
      </c>
      <c r="AT192" s="15">
        <f>Dados!AL107</f>
        <v>0</v>
      </c>
      <c r="AU192" s="15">
        <f>Dados!AM107</f>
        <v>0</v>
      </c>
      <c r="AV192" s="15">
        <f>Dados!AN107</f>
        <v>0</v>
      </c>
      <c r="AW192" s="15">
        <f>Dados!AO107</f>
        <v>0</v>
      </c>
      <c r="AX192" s="15">
        <f>Dados!AP107</f>
        <v>0</v>
      </c>
      <c r="AY192" s="15">
        <f>Dados!AQ107</f>
        <v>0</v>
      </c>
      <c r="AZ192" s="15">
        <f>Dados!AR107</f>
        <v>0</v>
      </c>
      <c r="BA192" s="15">
        <f>Dados!AS107</f>
        <v>0</v>
      </c>
      <c r="BB192" s="15">
        <f>Dados!AT107</f>
        <v>0</v>
      </c>
      <c r="BC192" s="15">
        <f>Dados!AU107</f>
        <v>0</v>
      </c>
      <c r="BD192" s="15">
        <f>Dados!AV107</f>
        <v>0</v>
      </c>
      <c r="BE192" s="15">
        <f>Dados!AW107</f>
        <v>0</v>
      </c>
      <c r="BF192" s="15">
        <f>Dados!AX107</f>
        <v>0</v>
      </c>
      <c r="BG192" s="15">
        <f>Dados!AY107</f>
        <v>0</v>
      </c>
      <c r="BH192" s="15">
        <f>Dados!AZ107</f>
        <v>0</v>
      </c>
      <c r="BI192" s="15">
        <f>Dados!BA107</f>
        <v>0</v>
      </c>
      <c r="BJ192" s="15">
        <f>Dados!BB107</f>
        <v>0</v>
      </c>
      <c r="BK192" s="15">
        <f>Dados!BC107</f>
        <v>0</v>
      </c>
      <c r="BL192" s="15">
        <f>Dados!BD107</f>
        <v>0</v>
      </c>
    </row>
    <row r="193" spans="9:64" x14ac:dyDescent="0.15">
      <c r="I193" t="str">
        <f>Dados!A108</f>
        <v>Ovos Real</v>
      </c>
      <c r="J193" t="str">
        <f>Dados!B108</f>
        <v>SJ F3 821 R</v>
      </c>
      <c r="K193" s="15">
        <f>Dados!C108</f>
        <v>0</v>
      </c>
      <c r="L193" s="15">
        <f>Dados!D108</f>
        <v>0</v>
      </c>
      <c r="M193" s="15">
        <f>Dados!E108</f>
        <v>0</v>
      </c>
      <c r="N193" s="15">
        <f>Dados!F108</f>
        <v>0</v>
      </c>
      <c r="O193" s="15">
        <f>Dados!G108</f>
        <v>0</v>
      </c>
      <c r="P193" s="15">
        <f>Dados!H108</f>
        <v>0</v>
      </c>
      <c r="Q193" s="15">
        <f>Dados!I108</f>
        <v>0</v>
      </c>
      <c r="R193" s="15">
        <f>Dados!J108</f>
        <v>0</v>
      </c>
      <c r="S193" s="15">
        <f>Dados!K108</f>
        <v>0</v>
      </c>
      <c r="T193" s="15">
        <f>Dados!L108</f>
        <v>0</v>
      </c>
      <c r="U193" s="15">
        <f>Dados!M108</f>
        <v>0</v>
      </c>
      <c r="V193" s="15">
        <f>Dados!N108</f>
        <v>0</v>
      </c>
      <c r="W193" s="15">
        <f>Dados!O108</f>
        <v>0</v>
      </c>
      <c r="X193" s="15">
        <f>Dados!P108</f>
        <v>0</v>
      </c>
      <c r="Y193" s="15">
        <f>Dados!Q108</f>
        <v>0</v>
      </c>
      <c r="Z193" s="15">
        <f>Dados!R108</f>
        <v>0</v>
      </c>
      <c r="AA193" s="15">
        <f>Dados!S108</f>
        <v>0</v>
      </c>
      <c r="AB193" s="15">
        <f>Dados!T108</f>
        <v>0</v>
      </c>
      <c r="AC193" s="15">
        <f>Dados!U108</f>
        <v>52800</v>
      </c>
      <c r="AD193" s="15">
        <f>Dados!V108</f>
        <v>225696</v>
      </c>
      <c r="AE193" s="15">
        <f>Dados!W108</f>
        <v>363166</v>
      </c>
      <c r="AF193" s="15">
        <f>Dados!X108</f>
        <v>397512</v>
      </c>
      <c r="AG193" s="15">
        <f>Dados!Y108</f>
        <v>428184</v>
      </c>
      <c r="AH193" s="15">
        <f>Dados!Z108</f>
        <v>410520</v>
      </c>
      <c r="AI193" s="15">
        <f>Dados!AA108</f>
        <v>406176</v>
      </c>
      <c r="AJ193" s="15">
        <f>Dados!AB108</f>
        <v>382944</v>
      </c>
      <c r="AK193" s="15">
        <f>Dados!AC108</f>
        <v>406559</v>
      </c>
      <c r="AL193" s="15">
        <f>Dados!AD108</f>
        <v>424224</v>
      </c>
      <c r="AM193" s="15">
        <f>Dados!AE108</f>
        <v>413032</v>
      </c>
      <c r="AN193" s="15">
        <f>Dados!AF108</f>
        <v>0</v>
      </c>
      <c r="AO193" s="15">
        <f>Dados!AG108</f>
        <v>0</v>
      </c>
      <c r="AP193" s="15">
        <f>Dados!AH108</f>
        <v>0</v>
      </c>
      <c r="AQ193" s="15">
        <f>Dados!AI108</f>
        <v>0</v>
      </c>
      <c r="AR193" s="15">
        <f>Dados!AJ108</f>
        <v>0</v>
      </c>
      <c r="AS193" s="15">
        <f>Dados!AK108</f>
        <v>0</v>
      </c>
      <c r="AT193" s="15">
        <f>Dados!AL108</f>
        <v>0</v>
      </c>
      <c r="AU193" s="15">
        <f>Dados!AM108</f>
        <v>0</v>
      </c>
      <c r="AV193" s="15">
        <f>Dados!AN108</f>
        <v>0</v>
      </c>
      <c r="AW193" s="15">
        <f>Dados!AO108</f>
        <v>0</v>
      </c>
      <c r="AX193" s="15">
        <f>Dados!AP108</f>
        <v>0</v>
      </c>
      <c r="AY193" s="15">
        <f>Dados!AQ108</f>
        <v>0</v>
      </c>
      <c r="AZ193" s="15">
        <f>Dados!AR108</f>
        <v>0</v>
      </c>
      <c r="BA193" s="15">
        <f>Dados!AS108</f>
        <v>0</v>
      </c>
      <c r="BB193" s="15">
        <f>Dados!AT108</f>
        <v>0</v>
      </c>
      <c r="BC193" s="15">
        <f>Dados!AU108</f>
        <v>0</v>
      </c>
      <c r="BD193" s="15">
        <f>Dados!AV108</f>
        <v>0</v>
      </c>
      <c r="BE193" s="15">
        <f>Dados!AW108</f>
        <v>0</v>
      </c>
      <c r="BF193" s="15">
        <f>Dados!AX108</f>
        <v>0</v>
      </c>
      <c r="BG193" s="15">
        <f>Dados!AY108</f>
        <v>0</v>
      </c>
      <c r="BH193" s="15">
        <f>Dados!AZ108</f>
        <v>0</v>
      </c>
      <c r="BI193" s="15">
        <f>Dados!BA108</f>
        <v>0</v>
      </c>
      <c r="BJ193" s="15">
        <f>Dados!BB108</f>
        <v>0</v>
      </c>
      <c r="BK193" s="15">
        <f>Dados!BC108</f>
        <v>0</v>
      </c>
      <c r="BL193" s="15">
        <f>Dados!BD108</f>
        <v>0</v>
      </c>
    </row>
    <row r="194" spans="9:64" x14ac:dyDescent="0.15">
      <c r="I194" t="str">
        <f>Dados!A109</f>
        <v>Ovos Real</v>
      </c>
      <c r="J194" t="str">
        <f>Dados!B109</f>
        <v>AAA 1 001</v>
      </c>
      <c r="K194" s="15">
        <f>Dados!C109</f>
        <v>0</v>
      </c>
      <c r="L194" s="15">
        <f>Dados!D109</f>
        <v>0</v>
      </c>
      <c r="M194" s="15">
        <f>Dados!E109</f>
        <v>0</v>
      </c>
      <c r="N194" s="15">
        <f>Dados!F109</f>
        <v>0</v>
      </c>
      <c r="O194" s="15">
        <f>Dados!G109</f>
        <v>0</v>
      </c>
      <c r="P194" s="15">
        <f>Dados!H109</f>
        <v>0</v>
      </c>
      <c r="Q194" s="15">
        <f>Dados!I109</f>
        <v>0</v>
      </c>
      <c r="R194" s="15">
        <f>Dados!J109</f>
        <v>0</v>
      </c>
      <c r="S194" s="15">
        <f>Dados!K109</f>
        <v>0</v>
      </c>
      <c r="T194" s="15">
        <f>Dados!L109</f>
        <v>0</v>
      </c>
      <c r="U194" s="15">
        <f>Dados!M109</f>
        <v>0</v>
      </c>
      <c r="V194" s="15">
        <f>Dados!N109</f>
        <v>0</v>
      </c>
      <c r="W194" s="15">
        <f>Dados!O109</f>
        <v>0</v>
      </c>
      <c r="X194" s="15">
        <f>Dados!P109</f>
        <v>0</v>
      </c>
      <c r="Y194" s="15">
        <f>Dados!Q109</f>
        <v>0</v>
      </c>
      <c r="Z194" s="15">
        <f>Dados!R109</f>
        <v>0</v>
      </c>
      <c r="AA194" s="15">
        <f>Dados!S109</f>
        <v>0</v>
      </c>
      <c r="AB194" s="15">
        <f>Dados!T109</f>
        <v>0</v>
      </c>
      <c r="AC194" s="15">
        <f>Dados!U109</f>
        <v>0</v>
      </c>
      <c r="AD194" s="15">
        <f>Dados!V109</f>
        <v>0</v>
      </c>
      <c r="AE194" s="15">
        <f>Dados!W109</f>
        <v>0</v>
      </c>
      <c r="AF194" s="15">
        <f>Dados!X109</f>
        <v>0</v>
      </c>
      <c r="AG194" s="15">
        <f>Dados!Y109</f>
        <v>0</v>
      </c>
      <c r="AH194" s="15">
        <f>Dados!Z109</f>
        <v>0</v>
      </c>
      <c r="AI194" s="15">
        <f>Dados!AA109</f>
        <v>0</v>
      </c>
      <c r="AJ194" s="15">
        <f>Dados!AB109</f>
        <v>0</v>
      </c>
      <c r="AK194" s="15">
        <f>Dados!AC109</f>
        <v>0</v>
      </c>
      <c r="AL194" s="15">
        <f>Dados!AD109</f>
        <v>0</v>
      </c>
      <c r="AM194" s="15">
        <f>Dados!AE109</f>
        <v>0</v>
      </c>
      <c r="AN194" s="15">
        <f>Dados!AF109</f>
        <v>0</v>
      </c>
      <c r="AO194" s="15">
        <f>Dados!AG109</f>
        <v>0</v>
      </c>
      <c r="AP194" s="15">
        <f>Dados!AH109</f>
        <v>0</v>
      </c>
      <c r="AQ194" s="15">
        <f>Dados!AI109</f>
        <v>0</v>
      </c>
      <c r="AR194" s="15">
        <f>Dados!AJ109</f>
        <v>0</v>
      </c>
      <c r="AS194" s="15">
        <f>Dados!AK109</f>
        <v>0</v>
      </c>
      <c r="AT194" s="15">
        <f>Dados!AL109</f>
        <v>0</v>
      </c>
      <c r="AU194" s="15">
        <f>Dados!AM109</f>
        <v>0</v>
      </c>
      <c r="AV194" s="15">
        <f>Dados!AN109</f>
        <v>0</v>
      </c>
      <c r="AW194" s="15">
        <f>Dados!AO109</f>
        <v>0</v>
      </c>
      <c r="AX194" s="15">
        <f>Dados!AP109</f>
        <v>0</v>
      </c>
      <c r="AY194" s="15">
        <f>Dados!AQ109</f>
        <v>0</v>
      </c>
      <c r="AZ194" s="15">
        <f>Dados!AR109</f>
        <v>0</v>
      </c>
      <c r="BA194" s="15">
        <f>Dados!AS109</f>
        <v>0</v>
      </c>
      <c r="BB194" s="15">
        <f>Dados!AT109</f>
        <v>0</v>
      </c>
      <c r="BC194" s="15">
        <f>Dados!AU109</f>
        <v>0</v>
      </c>
      <c r="BD194" s="15">
        <f>Dados!AV109</f>
        <v>0</v>
      </c>
      <c r="BE194" s="15">
        <f>Dados!AW109</f>
        <v>0</v>
      </c>
      <c r="BF194" s="15">
        <f>Dados!AX109</f>
        <v>0</v>
      </c>
      <c r="BG194" s="15">
        <f>Dados!AY109</f>
        <v>0</v>
      </c>
      <c r="BH194" s="15">
        <f>Dados!AZ109</f>
        <v>0</v>
      </c>
      <c r="BI194" s="15">
        <f>Dados!BA109</f>
        <v>0</v>
      </c>
      <c r="BJ194" s="15">
        <f>Dados!BB109</f>
        <v>0</v>
      </c>
      <c r="BK194" s="15">
        <f>Dados!BC109</f>
        <v>0</v>
      </c>
      <c r="BL194" s="15">
        <f>Dados!BD109</f>
        <v>0</v>
      </c>
    </row>
    <row r="195" spans="9:64" x14ac:dyDescent="0.15">
      <c r="I195" t="str">
        <f>Dados!A110</f>
        <v>Ovos Real</v>
      </c>
      <c r="J195" t="str">
        <f>Dados!B110</f>
        <v>AAA 1 001</v>
      </c>
      <c r="K195" s="15">
        <f>Dados!C110</f>
        <v>0</v>
      </c>
      <c r="L195" s="15">
        <f>Dados!D110</f>
        <v>0</v>
      </c>
      <c r="M195" s="15">
        <f>Dados!E110</f>
        <v>0</v>
      </c>
      <c r="N195" s="15">
        <f>Dados!F110</f>
        <v>0</v>
      </c>
      <c r="O195" s="15">
        <f>Dados!G110</f>
        <v>0</v>
      </c>
      <c r="P195" s="15">
        <f>Dados!H110</f>
        <v>0</v>
      </c>
      <c r="Q195" s="15">
        <f>Dados!I110</f>
        <v>0</v>
      </c>
      <c r="R195" s="15">
        <f>Dados!J110</f>
        <v>0</v>
      </c>
      <c r="S195" s="15">
        <f>Dados!K110</f>
        <v>0</v>
      </c>
      <c r="T195" s="15">
        <f>Dados!L110</f>
        <v>0</v>
      </c>
      <c r="U195" s="15">
        <f>Dados!M110</f>
        <v>0</v>
      </c>
      <c r="V195" s="15">
        <f>Dados!N110</f>
        <v>0</v>
      </c>
      <c r="W195" s="15">
        <f>Dados!O110</f>
        <v>0</v>
      </c>
      <c r="X195" s="15">
        <f>Dados!P110</f>
        <v>0</v>
      </c>
      <c r="Y195" s="15">
        <f>Dados!Q110</f>
        <v>0</v>
      </c>
      <c r="Z195" s="15">
        <f>Dados!R110</f>
        <v>0</v>
      </c>
      <c r="AA195" s="15">
        <f>Dados!S110</f>
        <v>0</v>
      </c>
      <c r="AB195" s="15">
        <f>Dados!T110</f>
        <v>0</v>
      </c>
      <c r="AC195" s="15">
        <f>Dados!U110</f>
        <v>0</v>
      </c>
      <c r="AD195" s="15">
        <f>Dados!V110</f>
        <v>0</v>
      </c>
      <c r="AE195" s="15">
        <f>Dados!W110</f>
        <v>0</v>
      </c>
      <c r="AF195" s="15">
        <f>Dados!X110</f>
        <v>0</v>
      </c>
      <c r="AG195" s="15">
        <f>Dados!Y110</f>
        <v>0</v>
      </c>
      <c r="AH195" s="15">
        <f>Dados!Z110</f>
        <v>0</v>
      </c>
      <c r="AI195" s="15">
        <f>Dados!AA110</f>
        <v>0</v>
      </c>
      <c r="AJ195" s="15">
        <f>Dados!AB110</f>
        <v>0</v>
      </c>
      <c r="AK195" s="15">
        <f>Dados!AC110</f>
        <v>0</v>
      </c>
      <c r="AL195" s="15">
        <f>Dados!AD110</f>
        <v>0</v>
      </c>
      <c r="AM195" s="15">
        <f>Dados!AE110</f>
        <v>0</v>
      </c>
      <c r="AN195" s="15">
        <f>Dados!AF110</f>
        <v>0</v>
      </c>
      <c r="AO195" s="15">
        <f>Dados!AG110</f>
        <v>0</v>
      </c>
      <c r="AP195" s="15">
        <f>Dados!AH110</f>
        <v>0</v>
      </c>
      <c r="AQ195" s="15">
        <f>Dados!AI110</f>
        <v>0</v>
      </c>
      <c r="AR195" s="15">
        <f>Dados!AJ110</f>
        <v>0</v>
      </c>
      <c r="AS195" s="15">
        <f>Dados!AK110</f>
        <v>0</v>
      </c>
      <c r="AT195" s="15">
        <f>Dados!AL110</f>
        <v>0</v>
      </c>
      <c r="AU195" s="15">
        <f>Dados!AM110</f>
        <v>0</v>
      </c>
      <c r="AV195" s="15">
        <f>Dados!AN110</f>
        <v>0</v>
      </c>
      <c r="AW195" s="15">
        <f>Dados!AO110</f>
        <v>0</v>
      </c>
      <c r="AX195" s="15">
        <f>Dados!AP110</f>
        <v>0</v>
      </c>
      <c r="AY195" s="15">
        <f>Dados!AQ110</f>
        <v>0</v>
      </c>
      <c r="AZ195" s="15">
        <f>Dados!AR110</f>
        <v>0</v>
      </c>
      <c r="BA195" s="15">
        <f>Dados!AS110</f>
        <v>0</v>
      </c>
      <c r="BB195" s="15">
        <f>Dados!AT110</f>
        <v>0</v>
      </c>
      <c r="BC195" s="15">
        <f>Dados!AU110</f>
        <v>0</v>
      </c>
      <c r="BD195" s="15">
        <f>Dados!AV110</f>
        <v>0</v>
      </c>
      <c r="BE195" s="15">
        <f>Dados!AW110</f>
        <v>0</v>
      </c>
      <c r="BF195" s="15">
        <f>Dados!AX110</f>
        <v>0</v>
      </c>
      <c r="BG195" s="15">
        <f>Dados!AY110</f>
        <v>0</v>
      </c>
      <c r="BH195" s="15">
        <f>Dados!AZ110</f>
        <v>0</v>
      </c>
      <c r="BI195" s="15">
        <f>Dados!BA110</f>
        <v>0</v>
      </c>
      <c r="BJ195" s="15">
        <f>Dados!BB110</f>
        <v>0</v>
      </c>
      <c r="BK195" s="15">
        <f>Dados!BC110</f>
        <v>0</v>
      </c>
      <c r="BL195" s="15">
        <f>Dados!BD110</f>
        <v>0</v>
      </c>
    </row>
    <row r="196" spans="9:64" x14ac:dyDescent="0.15">
      <c r="I196" t="str">
        <f>Dados!A111</f>
        <v>Ovos Real</v>
      </c>
      <c r="J196" t="str">
        <f>Dados!B111</f>
        <v>AAA 1 001</v>
      </c>
      <c r="K196" s="15">
        <f>Dados!C111</f>
        <v>0</v>
      </c>
      <c r="L196" s="15">
        <f>Dados!D111</f>
        <v>0</v>
      </c>
      <c r="M196" s="15">
        <f>Dados!E111</f>
        <v>0</v>
      </c>
      <c r="N196" s="15">
        <f>Dados!F111</f>
        <v>0</v>
      </c>
      <c r="O196" s="15">
        <f>Dados!G111</f>
        <v>0</v>
      </c>
      <c r="P196" s="15">
        <f>Dados!H111</f>
        <v>0</v>
      </c>
      <c r="Q196" s="15">
        <f>Dados!I111</f>
        <v>0</v>
      </c>
      <c r="R196" s="15">
        <f>Dados!J111</f>
        <v>0</v>
      </c>
      <c r="S196" s="15">
        <f>Dados!K111</f>
        <v>0</v>
      </c>
      <c r="T196" s="15">
        <f>Dados!L111</f>
        <v>0</v>
      </c>
      <c r="U196" s="15">
        <f>Dados!M111</f>
        <v>0</v>
      </c>
      <c r="V196" s="15">
        <f>Dados!N111</f>
        <v>0</v>
      </c>
      <c r="W196" s="15">
        <f>Dados!O111</f>
        <v>0</v>
      </c>
      <c r="X196" s="15">
        <f>Dados!P111</f>
        <v>0</v>
      </c>
      <c r="Y196" s="15">
        <f>Dados!Q111</f>
        <v>0</v>
      </c>
      <c r="Z196" s="15">
        <f>Dados!R111</f>
        <v>0</v>
      </c>
      <c r="AA196" s="15">
        <f>Dados!S111</f>
        <v>0</v>
      </c>
      <c r="AB196" s="15">
        <f>Dados!T111</f>
        <v>0</v>
      </c>
      <c r="AC196" s="15">
        <f>Dados!U111</f>
        <v>0</v>
      </c>
      <c r="AD196" s="15">
        <f>Dados!V111</f>
        <v>0</v>
      </c>
      <c r="AE196" s="15">
        <f>Dados!W111</f>
        <v>0</v>
      </c>
      <c r="AF196" s="15">
        <f>Dados!X111</f>
        <v>0</v>
      </c>
      <c r="AG196" s="15">
        <f>Dados!Y111</f>
        <v>0</v>
      </c>
      <c r="AH196" s="15">
        <f>Dados!Z111</f>
        <v>0</v>
      </c>
      <c r="AI196" s="15">
        <f>Dados!AA111</f>
        <v>0</v>
      </c>
      <c r="AJ196" s="15">
        <f>Dados!AB111</f>
        <v>0</v>
      </c>
      <c r="AK196" s="15">
        <f>Dados!AC111</f>
        <v>0</v>
      </c>
      <c r="AL196" s="15">
        <f>Dados!AD111</f>
        <v>0</v>
      </c>
      <c r="AM196" s="15">
        <f>Dados!AE111</f>
        <v>0</v>
      </c>
      <c r="AN196" s="15">
        <f>Dados!AF111</f>
        <v>0</v>
      </c>
      <c r="AO196" s="15">
        <f>Dados!AG111</f>
        <v>0</v>
      </c>
      <c r="AP196" s="15">
        <f>Dados!AH111</f>
        <v>0</v>
      </c>
      <c r="AQ196" s="15">
        <f>Dados!AI111</f>
        <v>0</v>
      </c>
      <c r="AR196" s="15">
        <f>Dados!AJ111</f>
        <v>0</v>
      </c>
      <c r="AS196" s="15">
        <f>Dados!AK111</f>
        <v>0</v>
      </c>
      <c r="AT196" s="15">
        <f>Dados!AL111</f>
        <v>0</v>
      </c>
      <c r="AU196" s="15">
        <f>Dados!AM111</f>
        <v>0</v>
      </c>
      <c r="AV196" s="15">
        <f>Dados!AN111</f>
        <v>0</v>
      </c>
      <c r="AW196" s="15">
        <f>Dados!AO111</f>
        <v>0</v>
      </c>
      <c r="AX196" s="15">
        <f>Dados!AP111</f>
        <v>0</v>
      </c>
      <c r="AY196" s="15">
        <f>Dados!AQ111</f>
        <v>0</v>
      </c>
      <c r="AZ196" s="15">
        <f>Dados!AR111</f>
        <v>0</v>
      </c>
      <c r="BA196" s="15">
        <f>Dados!AS111</f>
        <v>0</v>
      </c>
      <c r="BB196" s="15">
        <f>Dados!AT111</f>
        <v>0</v>
      </c>
      <c r="BC196" s="15">
        <f>Dados!AU111</f>
        <v>0</v>
      </c>
      <c r="BD196" s="15">
        <f>Dados!AV111</f>
        <v>0</v>
      </c>
      <c r="BE196" s="15">
        <f>Dados!AW111</f>
        <v>0</v>
      </c>
      <c r="BF196" s="15">
        <f>Dados!AX111</f>
        <v>0</v>
      </c>
      <c r="BG196" s="15">
        <f>Dados!AY111</f>
        <v>0</v>
      </c>
      <c r="BH196" s="15">
        <f>Dados!AZ111</f>
        <v>0</v>
      </c>
      <c r="BI196" s="15">
        <f>Dados!BA111</f>
        <v>0</v>
      </c>
      <c r="BJ196" s="15">
        <f>Dados!BB111</f>
        <v>0</v>
      </c>
      <c r="BK196" s="15">
        <f>Dados!BC111</f>
        <v>0</v>
      </c>
      <c r="BL196" s="15">
        <f>Dados!BD111</f>
        <v>0</v>
      </c>
    </row>
    <row r="197" spans="9:64" x14ac:dyDescent="0.15">
      <c r="I197" t="str">
        <f>Dados!A112</f>
        <v>Ovos Real</v>
      </c>
      <c r="J197" t="str">
        <f>Dados!B112</f>
        <v>AAA 1 001</v>
      </c>
      <c r="K197" s="15">
        <f>Dados!C112</f>
        <v>0</v>
      </c>
      <c r="L197" s="15">
        <f>Dados!D112</f>
        <v>0</v>
      </c>
      <c r="M197" s="15">
        <f>Dados!E112</f>
        <v>0</v>
      </c>
      <c r="N197" s="15">
        <f>Dados!F112</f>
        <v>0</v>
      </c>
      <c r="O197" s="15">
        <f>Dados!G112</f>
        <v>0</v>
      </c>
      <c r="P197" s="15">
        <f>Dados!H112</f>
        <v>0</v>
      </c>
      <c r="Q197" s="15">
        <f>Dados!I112</f>
        <v>0</v>
      </c>
      <c r="R197" s="15">
        <f>Dados!J112</f>
        <v>0</v>
      </c>
      <c r="S197" s="15">
        <f>Dados!K112</f>
        <v>0</v>
      </c>
      <c r="T197" s="15">
        <f>Dados!L112</f>
        <v>0</v>
      </c>
      <c r="U197" s="15">
        <f>Dados!M112</f>
        <v>0</v>
      </c>
      <c r="V197" s="15">
        <f>Dados!N112</f>
        <v>0</v>
      </c>
      <c r="W197" s="15">
        <f>Dados!O112</f>
        <v>0</v>
      </c>
      <c r="X197" s="15">
        <f>Dados!P112</f>
        <v>0</v>
      </c>
      <c r="Y197" s="15">
        <f>Dados!Q112</f>
        <v>0</v>
      </c>
      <c r="Z197" s="15">
        <f>Dados!R112</f>
        <v>0</v>
      </c>
      <c r="AA197" s="15">
        <f>Dados!S112</f>
        <v>0</v>
      </c>
      <c r="AB197" s="15">
        <f>Dados!T112</f>
        <v>0</v>
      </c>
      <c r="AC197" s="15">
        <f>Dados!U112</f>
        <v>0</v>
      </c>
      <c r="AD197" s="15">
        <f>Dados!V112</f>
        <v>0</v>
      </c>
      <c r="AE197" s="15">
        <f>Dados!W112</f>
        <v>0</v>
      </c>
      <c r="AF197" s="15">
        <f>Dados!X112</f>
        <v>0</v>
      </c>
      <c r="AG197" s="15">
        <f>Dados!Y112</f>
        <v>0</v>
      </c>
      <c r="AH197" s="15">
        <f>Dados!Z112</f>
        <v>0</v>
      </c>
      <c r="AI197" s="15">
        <f>Dados!AA112</f>
        <v>0</v>
      </c>
      <c r="AJ197" s="15">
        <f>Dados!AB112</f>
        <v>0</v>
      </c>
      <c r="AK197" s="15">
        <f>Dados!AC112</f>
        <v>0</v>
      </c>
      <c r="AL197" s="15">
        <f>Dados!AD112</f>
        <v>0</v>
      </c>
      <c r="AM197" s="15">
        <f>Dados!AE112</f>
        <v>0</v>
      </c>
      <c r="AN197" s="15">
        <f>Dados!AF112</f>
        <v>0</v>
      </c>
      <c r="AO197" s="15">
        <f>Dados!AG112</f>
        <v>0</v>
      </c>
      <c r="AP197" s="15">
        <f>Dados!AH112</f>
        <v>0</v>
      </c>
      <c r="AQ197" s="15">
        <f>Dados!AI112</f>
        <v>0</v>
      </c>
      <c r="AR197" s="15">
        <f>Dados!AJ112</f>
        <v>0</v>
      </c>
      <c r="AS197" s="15">
        <f>Dados!AK112</f>
        <v>0</v>
      </c>
      <c r="AT197" s="15">
        <f>Dados!AL112</f>
        <v>0</v>
      </c>
      <c r="AU197" s="15">
        <f>Dados!AM112</f>
        <v>0</v>
      </c>
      <c r="AV197" s="15">
        <f>Dados!AN112</f>
        <v>0</v>
      </c>
      <c r="AW197" s="15">
        <f>Dados!AO112</f>
        <v>0</v>
      </c>
      <c r="AX197" s="15">
        <f>Dados!AP112</f>
        <v>0</v>
      </c>
      <c r="AY197" s="15">
        <f>Dados!AQ112</f>
        <v>0</v>
      </c>
      <c r="AZ197" s="15">
        <f>Dados!AR112</f>
        <v>0</v>
      </c>
      <c r="BA197" s="15">
        <f>Dados!AS112</f>
        <v>0</v>
      </c>
      <c r="BB197" s="15">
        <f>Dados!AT112</f>
        <v>0</v>
      </c>
      <c r="BC197" s="15">
        <f>Dados!AU112</f>
        <v>0</v>
      </c>
      <c r="BD197" s="15">
        <f>Dados!AV112</f>
        <v>0</v>
      </c>
      <c r="BE197" s="15">
        <f>Dados!AW112</f>
        <v>0</v>
      </c>
      <c r="BF197" s="15">
        <f>Dados!AX112</f>
        <v>0</v>
      </c>
      <c r="BG197" s="15">
        <f>Dados!AY112</f>
        <v>0</v>
      </c>
      <c r="BH197" s="15">
        <f>Dados!AZ112</f>
        <v>0</v>
      </c>
      <c r="BI197" s="15">
        <f>Dados!BA112</f>
        <v>0</v>
      </c>
      <c r="BJ197" s="15">
        <f>Dados!BB112</f>
        <v>0</v>
      </c>
      <c r="BK197" s="15">
        <f>Dados!BC112</f>
        <v>0</v>
      </c>
      <c r="BL197" s="15">
        <f>Dados!BD112</f>
        <v>0</v>
      </c>
    </row>
    <row r="198" spans="9:64" x14ac:dyDescent="0.15">
      <c r="I198" t="str">
        <f>Dados!A113</f>
        <v>Ovos Real</v>
      </c>
      <c r="J198" t="str">
        <f>Dados!B113</f>
        <v>AAA 1 001</v>
      </c>
      <c r="K198" s="15">
        <f>Dados!C113</f>
        <v>0</v>
      </c>
      <c r="L198" s="15">
        <f>Dados!D113</f>
        <v>0</v>
      </c>
      <c r="M198" s="15">
        <f>Dados!E113</f>
        <v>0</v>
      </c>
      <c r="N198" s="15">
        <f>Dados!F113</f>
        <v>0</v>
      </c>
      <c r="O198" s="15">
        <f>Dados!G113</f>
        <v>0</v>
      </c>
      <c r="P198" s="15">
        <f>Dados!H113</f>
        <v>0</v>
      </c>
      <c r="Q198" s="15">
        <f>Dados!I113</f>
        <v>0</v>
      </c>
      <c r="R198" s="15">
        <f>Dados!J113</f>
        <v>0</v>
      </c>
      <c r="S198" s="15">
        <f>Dados!K113</f>
        <v>0</v>
      </c>
      <c r="T198" s="15">
        <f>Dados!L113</f>
        <v>0</v>
      </c>
      <c r="U198" s="15">
        <f>Dados!M113</f>
        <v>0</v>
      </c>
      <c r="V198" s="15">
        <f>Dados!N113</f>
        <v>0</v>
      </c>
      <c r="W198" s="15">
        <f>Dados!O113</f>
        <v>0</v>
      </c>
      <c r="X198" s="15">
        <f>Dados!P113</f>
        <v>0</v>
      </c>
      <c r="Y198" s="15">
        <f>Dados!Q113</f>
        <v>0</v>
      </c>
      <c r="Z198" s="15">
        <f>Dados!R113</f>
        <v>0</v>
      </c>
      <c r="AA198" s="15">
        <f>Dados!S113</f>
        <v>0</v>
      </c>
      <c r="AB198" s="15">
        <f>Dados!T113</f>
        <v>0</v>
      </c>
      <c r="AC198" s="15">
        <f>Dados!U113</f>
        <v>0</v>
      </c>
      <c r="AD198" s="15">
        <f>Dados!V113</f>
        <v>0</v>
      </c>
      <c r="AE198" s="15">
        <f>Dados!W113</f>
        <v>0</v>
      </c>
      <c r="AF198" s="15">
        <f>Dados!X113</f>
        <v>0</v>
      </c>
      <c r="AG198" s="15">
        <f>Dados!Y113</f>
        <v>0</v>
      </c>
      <c r="AH198" s="15">
        <f>Dados!Z113</f>
        <v>0</v>
      </c>
      <c r="AI198" s="15">
        <f>Dados!AA113</f>
        <v>0</v>
      </c>
      <c r="AJ198" s="15">
        <f>Dados!AB113</f>
        <v>0</v>
      </c>
      <c r="AK198" s="15">
        <f>Dados!AC113</f>
        <v>0</v>
      </c>
      <c r="AL198" s="15">
        <f>Dados!AD113</f>
        <v>0</v>
      </c>
      <c r="AM198" s="15">
        <f>Dados!AE113</f>
        <v>0</v>
      </c>
      <c r="AN198" s="15">
        <f>Dados!AF113</f>
        <v>0</v>
      </c>
      <c r="AO198" s="15">
        <f>Dados!AG113</f>
        <v>0</v>
      </c>
      <c r="AP198" s="15">
        <f>Dados!AH113</f>
        <v>0</v>
      </c>
      <c r="AQ198" s="15">
        <f>Dados!AI113</f>
        <v>0</v>
      </c>
      <c r="AR198" s="15">
        <f>Dados!AJ113</f>
        <v>0</v>
      </c>
      <c r="AS198" s="15">
        <f>Dados!AK113</f>
        <v>0</v>
      </c>
      <c r="AT198" s="15">
        <f>Dados!AL113</f>
        <v>0</v>
      </c>
      <c r="AU198" s="15">
        <f>Dados!AM113</f>
        <v>0</v>
      </c>
      <c r="AV198" s="15">
        <f>Dados!AN113</f>
        <v>0</v>
      </c>
      <c r="AW198" s="15">
        <f>Dados!AO113</f>
        <v>0</v>
      </c>
      <c r="AX198" s="15">
        <f>Dados!AP113</f>
        <v>0</v>
      </c>
      <c r="AY198" s="15">
        <f>Dados!AQ113</f>
        <v>0</v>
      </c>
      <c r="AZ198" s="15">
        <f>Dados!AR113</f>
        <v>0</v>
      </c>
      <c r="BA198" s="15">
        <f>Dados!AS113</f>
        <v>0</v>
      </c>
      <c r="BB198" s="15">
        <f>Dados!AT113</f>
        <v>0</v>
      </c>
      <c r="BC198" s="15">
        <f>Dados!AU113</f>
        <v>0</v>
      </c>
      <c r="BD198" s="15">
        <f>Dados!AV113</f>
        <v>0</v>
      </c>
      <c r="BE198" s="15">
        <f>Dados!AW113</f>
        <v>0</v>
      </c>
      <c r="BF198" s="15">
        <f>Dados!AX113</f>
        <v>0</v>
      </c>
      <c r="BG198" s="15">
        <f>Dados!AY113</f>
        <v>0</v>
      </c>
      <c r="BH198" s="15">
        <f>Dados!AZ113</f>
        <v>0</v>
      </c>
      <c r="BI198" s="15">
        <f>Dados!BA113</f>
        <v>0</v>
      </c>
      <c r="BJ198" s="15">
        <f>Dados!BB113</f>
        <v>0</v>
      </c>
      <c r="BK198" s="15">
        <f>Dados!BC113</f>
        <v>0</v>
      </c>
      <c r="BL198" s="15">
        <f>Dados!BD113</f>
        <v>0</v>
      </c>
    </row>
    <row r="199" spans="9:64" x14ac:dyDescent="0.15">
      <c r="I199" t="str">
        <f>Dados!A114</f>
        <v>Ovos Real</v>
      </c>
      <c r="J199" t="str">
        <f>Dados!B114</f>
        <v>AAA 1 001</v>
      </c>
      <c r="K199" s="15">
        <f>Dados!C114</f>
        <v>0</v>
      </c>
      <c r="L199" s="15">
        <f>Dados!D114</f>
        <v>0</v>
      </c>
      <c r="M199" s="15">
        <f>Dados!E114</f>
        <v>0</v>
      </c>
      <c r="N199" s="15">
        <f>Dados!F114</f>
        <v>0</v>
      </c>
      <c r="O199" s="15">
        <f>Dados!G114</f>
        <v>0</v>
      </c>
      <c r="P199" s="15">
        <f>Dados!H114</f>
        <v>0</v>
      </c>
      <c r="Q199" s="15">
        <f>Dados!I114</f>
        <v>0</v>
      </c>
      <c r="R199" s="15">
        <f>Dados!J114</f>
        <v>0</v>
      </c>
      <c r="S199" s="15">
        <f>Dados!K114</f>
        <v>0</v>
      </c>
      <c r="T199" s="15">
        <f>Dados!L114</f>
        <v>0</v>
      </c>
      <c r="U199" s="15">
        <f>Dados!M114</f>
        <v>0</v>
      </c>
      <c r="V199" s="15">
        <f>Dados!N114</f>
        <v>0</v>
      </c>
      <c r="W199" s="15">
        <f>Dados!O114</f>
        <v>0</v>
      </c>
      <c r="X199" s="15">
        <f>Dados!P114</f>
        <v>0</v>
      </c>
      <c r="Y199" s="15">
        <f>Dados!Q114</f>
        <v>0</v>
      </c>
      <c r="Z199" s="15">
        <f>Dados!R114</f>
        <v>0</v>
      </c>
      <c r="AA199" s="15">
        <f>Dados!S114</f>
        <v>0</v>
      </c>
      <c r="AB199" s="15">
        <f>Dados!T114</f>
        <v>0</v>
      </c>
      <c r="AC199" s="15">
        <f>Dados!U114</f>
        <v>0</v>
      </c>
      <c r="AD199" s="15">
        <f>Dados!V114</f>
        <v>0</v>
      </c>
      <c r="AE199" s="15">
        <f>Dados!W114</f>
        <v>0</v>
      </c>
      <c r="AF199" s="15">
        <f>Dados!X114</f>
        <v>0</v>
      </c>
      <c r="AG199" s="15">
        <f>Dados!Y114</f>
        <v>0</v>
      </c>
      <c r="AH199" s="15">
        <f>Dados!Z114</f>
        <v>0</v>
      </c>
      <c r="AI199" s="15">
        <f>Dados!AA114</f>
        <v>0</v>
      </c>
      <c r="AJ199" s="15">
        <f>Dados!AB114</f>
        <v>0</v>
      </c>
      <c r="AK199" s="15">
        <f>Dados!AC114</f>
        <v>0</v>
      </c>
      <c r="AL199" s="15">
        <f>Dados!AD114</f>
        <v>0</v>
      </c>
      <c r="AM199" s="15">
        <f>Dados!AE114</f>
        <v>0</v>
      </c>
      <c r="AN199" s="15">
        <f>Dados!AF114</f>
        <v>0</v>
      </c>
      <c r="AO199" s="15">
        <f>Dados!AG114</f>
        <v>0</v>
      </c>
      <c r="AP199" s="15">
        <f>Dados!AH114</f>
        <v>0</v>
      </c>
      <c r="AQ199" s="15">
        <f>Dados!AI114</f>
        <v>0</v>
      </c>
      <c r="AR199" s="15">
        <f>Dados!AJ114</f>
        <v>0</v>
      </c>
      <c r="AS199" s="15">
        <f>Dados!AK114</f>
        <v>0</v>
      </c>
      <c r="AT199" s="15">
        <f>Dados!AL114</f>
        <v>0</v>
      </c>
      <c r="AU199" s="15">
        <f>Dados!AM114</f>
        <v>0</v>
      </c>
      <c r="AV199" s="15">
        <f>Dados!AN114</f>
        <v>0</v>
      </c>
      <c r="AW199" s="15">
        <f>Dados!AO114</f>
        <v>0</v>
      </c>
      <c r="AX199" s="15">
        <f>Dados!AP114</f>
        <v>0</v>
      </c>
      <c r="AY199" s="15">
        <f>Dados!AQ114</f>
        <v>0</v>
      </c>
      <c r="AZ199" s="15">
        <f>Dados!AR114</f>
        <v>0</v>
      </c>
      <c r="BA199" s="15">
        <f>Dados!AS114</f>
        <v>0</v>
      </c>
      <c r="BB199" s="15">
        <f>Dados!AT114</f>
        <v>0</v>
      </c>
      <c r="BC199" s="15">
        <f>Dados!AU114</f>
        <v>0</v>
      </c>
      <c r="BD199" s="15">
        <f>Dados!AV114</f>
        <v>0</v>
      </c>
      <c r="BE199" s="15">
        <f>Dados!AW114</f>
        <v>0</v>
      </c>
      <c r="BF199" s="15">
        <f>Dados!AX114</f>
        <v>0</v>
      </c>
      <c r="BG199" s="15">
        <f>Dados!AY114</f>
        <v>0</v>
      </c>
      <c r="BH199" s="15">
        <f>Dados!AZ114</f>
        <v>0</v>
      </c>
      <c r="BI199" s="15">
        <f>Dados!BA114</f>
        <v>0</v>
      </c>
      <c r="BJ199" s="15">
        <f>Dados!BB114</f>
        <v>0</v>
      </c>
      <c r="BK199" s="15">
        <f>Dados!BC114</f>
        <v>0</v>
      </c>
      <c r="BL199" s="15">
        <f>Dados!BD114</f>
        <v>0</v>
      </c>
    </row>
    <row r="200" spans="9:64" x14ac:dyDescent="0.15">
      <c r="I200" t="str">
        <f>Dados!A115</f>
        <v>Ovos Real</v>
      </c>
      <c r="J200" t="str">
        <f>Dados!B115</f>
        <v>AAA 1 001</v>
      </c>
      <c r="K200" s="15">
        <f>Dados!C115</f>
        <v>0</v>
      </c>
      <c r="L200" s="15">
        <f>Dados!D115</f>
        <v>0</v>
      </c>
      <c r="M200" s="15">
        <f>Dados!E115</f>
        <v>0</v>
      </c>
      <c r="N200" s="15">
        <f>Dados!F115</f>
        <v>0</v>
      </c>
      <c r="O200" s="15">
        <f>Dados!G115</f>
        <v>0</v>
      </c>
      <c r="P200" s="15">
        <f>Dados!H115</f>
        <v>0</v>
      </c>
      <c r="Q200" s="15">
        <f>Dados!I115</f>
        <v>0</v>
      </c>
      <c r="R200" s="15">
        <f>Dados!J115</f>
        <v>0</v>
      </c>
      <c r="S200" s="15">
        <f>Dados!K115</f>
        <v>0</v>
      </c>
      <c r="T200" s="15">
        <f>Dados!L115</f>
        <v>0</v>
      </c>
      <c r="U200" s="15">
        <f>Dados!M115</f>
        <v>0</v>
      </c>
      <c r="V200" s="15">
        <f>Dados!N115</f>
        <v>0</v>
      </c>
      <c r="W200" s="15">
        <f>Dados!O115</f>
        <v>0</v>
      </c>
      <c r="X200" s="15">
        <f>Dados!P115</f>
        <v>0</v>
      </c>
      <c r="Y200" s="15">
        <f>Dados!Q115</f>
        <v>0</v>
      </c>
      <c r="Z200" s="15">
        <f>Dados!R115</f>
        <v>0</v>
      </c>
      <c r="AA200" s="15">
        <f>Dados!S115</f>
        <v>0</v>
      </c>
      <c r="AB200" s="15">
        <f>Dados!T115</f>
        <v>0</v>
      </c>
      <c r="AC200" s="15">
        <f>Dados!U115</f>
        <v>0</v>
      </c>
      <c r="AD200" s="15">
        <f>Dados!V115</f>
        <v>0</v>
      </c>
      <c r="AE200" s="15">
        <f>Dados!W115</f>
        <v>0</v>
      </c>
      <c r="AF200" s="15">
        <f>Dados!X115</f>
        <v>0</v>
      </c>
      <c r="AG200" s="15">
        <f>Dados!Y115</f>
        <v>0</v>
      </c>
      <c r="AH200" s="15">
        <f>Dados!Z115</f>
        <v>0</v>
      </c>
      <c r="AI200" s="15">
        <f>Dados!AA115</f>
        <v>0</v>
      </c>
      <c r="AJ200" s="15">
        <f>Dados!AB115</f>
        <v>0</v>
      </c>
      <c r="AK200" s="15">
        <f>Dados!AC115</f>
        <v>0</v>
      </c>
      <c r="AL200" s="15">
        <f>Dados!AD115</f>
        <v>0</v>
      </c>
      <c r="AM200" s="15">
        <f>Dados!AE115</f>
        <v>0</v>
      </c>
      <c r="AN200" s="15">
        <f>Dados!AF115</f>
        <v>0</v>
      </c>
      <c r="AO200" s="15">
        <f>Dados!AG115</f>
        <v>0</v>
      </c>
      <c r="AP200" s="15">
        <f>Dados!AH115</f>
        <v>0</v>
      </c>
      <c r="AQ200" s="15">
        <f>Dados!AI115</f>
        <v>0</v>
      </c>
      <c r="AR200" s="15">
        <f>Dados!AJ115</f>
        <v>0</v>
      </c>
      <c r="AS200" s="15">
        <f>Dados!AK115</f>
        <v>0</v>
      </c>
      <c r="AT200" s="15">
        <f>Dados!AL115</f>
        <v>0</v>
      </c>
      <c r="AU200" s="15">
        <f>Dados!AM115</f>
        <v>0</v>
      </c>
      <c r="AV200" s="15">
        <f>Dados!AN115</f>
        <v>0</v>
      </c>
      <c r="AW200" s="15">
        <f>Dados!AO115</f>
        <v>0</v>
      </c>
      <c r="AX200" s="15">
        <f>Dados!AP115</f>
        <v>0</v>
      </c>
      <c r="AY200" s="15">
        <f>Dados!AQ115</f>
        <v>0</v>
      </c>
      <c r="AZ200" s="15">
        <f>Dados!AR115</f>
        <v>0</v>
      </c>
      <c r="BA200" s="15">
        <f>Dados!AS115</f>
        <v>0</v>
      </c>
      <c r="BB200" s="15">
        <f>Dados!AT115</f>
        <v>0</v>
      </c>
      <c r="BC200" s="15">
        <f>Dados!AU115</f>
        <v>0</v>
      </c>
      <c r="BD200" s="15">
        <f>Dados!AV115</f>
        <v>0</v>
      </c>
      <c r="BE200" s="15">
        <f>Dados!AW115</f>
        <v>0</v>
      </c>
      <c r="BF200" s="15">
        <f>Dados!AX115</f>
        <v>0</v>
      </c>
      <c r="BG200" s="15">
        <f>Dados!AY115</f>
        <v>0</v>
      </c>
      <c r="BH200" s="15">
        <f>Dados!AZ115</f>
        <v>0</v>
      </c>
      <c r="BI200" s="15">
        <f>Dados!BA115</f>
        <v>0</v>
      </c>
      <c r="BJ200" s="15">
        <f>Dados!BB115</f>
        <v>0</v>
      </c>
      <c r="BK200" s="15">
        <f>Dados!BC115</f>
        <v>0</v>
      </c>
      <c r="BL200" s="15">
        <f>Dados!BD115</f>
        <v>0</v>
      </c>
    </row>
    <row r="201" spans="9:64" x14ac:dyDescent="0.15">
      <c r="I201" t="str">
        <f>Dados!A116</f>
        <v>Ovos Real</v>
      </c>
      <c r="J201" t="str">
        <f>Dados!B116</f>
        <v>AAA 1 001</v>
      </c>
      <c r="K201" s="15">
        <f>Dados!C116</f>
        <v>0</v>
      </c>
      <c r="L201" s="15">
        <f>Dados!D116</f>
        <v>0</v>
      </c>
      <c r="M201" s="15">
        <f>Dados!E116</f>
        <v>0</v>
      </c>
      <c r="N201" s="15">
        <f>Dados!F116</f>
        <v>0</v>
      </c>
      <c r="O201" s="15">
        <f>Dados!G116</f>
        <v>0</v>
      </c>
      <c r="P201" s="15">
        <f>Dados!H116</f>
        <v>0</v>
      </c>
      <c r="Q201" s="15">
        <f>Dados!I116</f>
        <v>0</v>
      </c>
      <c r="R201" s="15">
        <f>Dados!J116</f>
        <v>0</v>
      </c>
      <c r="S201" s="15">
        <f>Dados!K116</f>
        <v>0</v>
      </c>
      <c r="T201" s="15">
        <f>Dados!L116</f>
        <v>0</v>
      </c>
      <c r="U201" s="15">
        <f>Dados!M116</f>
        <v>0</v>
      </c>
      <c r="V201" s="15">
        <f>Dados!N116</f>
        <v>0</v>
      </c>
      <c r="W201" s="15">
        <f>Dados!O116</f>
        <v>0</v>
      </c>
      <c r="X201" s="15">
        <f>Dados!P116</f>
        <v>0</v>
      </c>
      <c r="Y201" s="15">
        <f>Dados!Q116</f>
        <v>0</v>
      </c>
      <c r="Z201" s="15">
        <f>Dados!R116</f>
        <v>0</v>
      </c>
      <c r="AA201" s="15">
        <f>Dados!S116</f>
        <v>0</v>
      </c>
      <c r="AB201" s="15">
        <f>Dados!T116</f>
        <v>0</v>
      </c>
      <c r="AC201" s="15">
        <f>Dados!U116</f>
        <v>0</v>
      </c>
      <c r="AD201" s="15">
        <f>Dados!V116</f>
        <v>0</v>
      </c>
      <c r="AE201" s="15">
        <f>Dados!W116</f>
        <v>0</v>
      </c>
      <c r="AF201" s="15">
        <f>Dados!X116</f>
        <v>0</v>
      </c>
      <c r="AG201" s="15">
        <f>Dados!Y116</f>
        <v>0</v>
      </c>
      <c r="AH201" s="15">
        <f>Dados!Z116</f>
        <v>0</v>
      </c>
      <c r="AI201" s="15">
        <f>Dados!AA116</f>
        <v>0</v>
      </c>
      <c r="AJ201" s="15">
        <f>Dados!AB116</f>
        <v>0</v>
      </c>
      <c r="AK201" s="15">
        <f>Dados!AC116</f>
        <v>0</v>
      </c>
      <c r="AL201" s="15">
        <f>Dados!AD116</f>
        <v>0</v>
      </c>
      <c r="AM201" s="15">
        <f>Dados!AE116</f>
        <v>0</v>
      </c>
      <c r="AN201" s="15">
        <f>Dados!AF116</f>
        <v>0</v>
      </c>
      <c r="AO201" s="15">
        <f>Dados!AG116</f>
        <v>0</v>
      </c>
      <c r="AP201" s="15">
        <f>Dados!AH116</f>
        <v>0</v>
      </c>
      <c r="AQ201" s="15">
        <f>Dados!AI116</f>
        <v>0</v>
      </c>
      <c r="AR201" s="15">
        <f>Dados!AJ116</f>
        <v>0</v>
      </c>
      <c r="AS201" s="15">
        <f>Dados!AK116</f>
        <v>0</v>
      </c>
      <c r="AT201" s="15">
        <f>Dados!AL116</f>
        <v>0</v>
      </c>
      <c r="AU201" s="15">
        <f>Dados!AM116</f>
        <v>0</v>
      </c>
      <c r="AV201" s="15">
        <f>Dados!AN116</f>
        <v>0</v>
      </c>
      <c r="AW201" s="15">
        <f>Dados!AO116</f>
        <v>0</v>
      </c>
      <c r="AX201" s="15">
        <f>Dados!AP116</f>
        <v>0</v>
      </c>
      <c r="AY201" s="15">
        <f>Dados!AQ116</f>
        <v>0</v>
      </c>
      <c r="AZ201" s="15">
        <f>Dados!AR116</f>
        <v>0</v>
      </c>
      <c r="BA201" s="15">
        <f>Dados!AS116</f>
        <v>0</v>
      </c>
      <c r="BB201" s="15">
        <f>Dados!AT116</f>
        <v>0</v>
      </c>
      <c r="BC201" s="15">
        <f>Dados!AU116</f>
        <v>0</v>
      </c>
      <c r="BD201" s="15">
        <f>Dados!AV116</f>
        <v>0</v>
      </c>
      <c r="BE201" s="15">
        <f>Dados!AW116</f>
        <v>0</v>
      </c>
      <c r="BF201" s="15">
        <f>Dados!AX116</f>
        <v>0</v>
      </c>
      <c r="BG201" s="15">
        <f>Dados!AY116</f>
        <v>0</v>
      </c>
      <c r="BH201" s="15">
        <f>Dados!AZ116</f>
        <v>0</v>
      </c>
      <c r="BI201" s="15">
        <f>Dados!BA116</f>
        <v>0</v>
      </c>
      <c r="BJ201" s="15">
        <f>Dados!BB116</f>
        <v>0</v>
      </c>
      <c r="BK201" s="15">
        <f>Dados!BC116</f>
        <v>0</v>
      </c>
      <c r="BL201" s="15">
        <f>Dados!BD116</f>
        <v>0</v>
      </c>
    </row>
    <row r="202" spans="9:64" x14ac:dyDescent="0.15">
      <c r="I202" t="str">
        <f>Dados!A117</f>
        <v>Ovos Real</v>
      </c>
      <c r="J202" t="str">
        <f>Dados!B117</f>
        <v>AAA 1 001</v>
      </c>
      <c r="K202" s="15">
        <f>Dados!C117</f>
        <v>0</v>
      </c>
      <c r="L202" s="15">
        <f>Dados!D117</f>
        <v>0</v>
      </c>
      <c r="M202" s="15">
        <f>Dados!E117</f>
        <v>0</v>
      </c>
      <c r="N202" s="15">
        <f>Dados!F117</f>
        <v>0</v>
      </c>
      <c r="O202" s="15">
        <f>Dados!G117</f>
        <v>0</v>
      </c>
      <c r="P202" s="15">
        <f>Dados!H117</f>
        <v>0</v>
      </c>
      <c r="Q202" s="15">
        <f>Dados!I117</f>
        <v>0</v>
      </c>
      <c r="R202" s="15">
        <f>Dados!J117</f>
        <v>0</v>
      </c>
      <c r="S202" s="15">
        <f>Dados!K117</f>
        <v>0</v>
      </c>
      <c r="T202" s="15">
        <f>Dados!L117</f>
        <v>0</v>
      </c>
      <c r="U202" s="15">
        <f>Dados!M117</f>
        <v>0</v>
      </c>
      <c r="V202" s="15">
        <f>Dados!N117</f>
        <v>0</v>
      </c>
      <c r="W202" s="15">
        <f>Dados!O117</f>
        <v>0</v>
      </c>
      <c r="X202" s="15">
        <f>Dados!P117</f>
        <v>0</v>
      </c>
      <c r="Y202" s="15">
        <f>Dados!Q117</f>
        <v>0</v>
      </c>
      <c r="Z202" s="15">
        <f>Dados!R117</f>
        <v>0</v>
      </c>
      <c r="AA202" s="15">
        <f>Dados!S117</f>
        <v>0</v>
      </c>
      <c r="AB202" s="15">
        <f>Dados!T117</f>
        <v>0</v>
      </c>
      <c r="AC202" s="15">
        <f>Dados!U117</f>
        <v>0</v>
      </c>
      <c r="AD202" s="15">
        <f>Dados!V117</f>
        <v>0</v>
      </c>
      <c r="AE202" s="15">
        <f>Dados!W117</f>
        <v>0</v>
      </c>
      <c r="AF202" s="15">
        <f>Dados!X117</f>
        <v>0</v>
      </c>
      <c r="AG202" s="15">
        <f>Dados!Y117</f>
        <v>0</v>
      </c>
      <c r="AH202" s="15">
        <f>Dados!Z117</f>
        <v>0</v>
      </c>
      <c r="AI202" s="15">
        <f>Dados!AA117</f>
        <v>0</v>
      </c>
      <c r="AJ202" s="15">
        <f>Dados!AB117</f>
        <v>0</v>
      </c>
      <c r="AK202" s="15">
        <f>Dados!AC117</f>
        <v>0</v>
      </c>
      <c r="AL202" s="15">
        <f>Dados!AD117</f>
        <v>0</v>
      </c>
      <c r="AM202" s="15">
        <f>Dados!AE117</f>
        <v>0</v>
      </c>
      <c r="AN202" s="15">
        <f>Dados!AF117</f>
        <v>0</v>
      </c>
      <c r="AO202" s="15">
        <f>Dados!AG117</f>
        <v>0</v>
      </c>
      <c r="AP202" s="15">
        <f>Dados!AH117</f>
        <v>0</v>
      </c>
      <c r="AQ202" s="15">
        <f>Dados!AI117</f>
        <v>0</v>
      </c>
      <c r="AR202" s="15">
        <f>Dados!AJ117</f>
        <v>0</v>
      </c>
      <c r="AS202" s="15">
        <f>Dados!AK117</f>
        <v>0</v>
      </c>
      <c r="AT202" s="15">
        <f>Dados!AL117</f>
        <v>0</v>
      </c>
      <c r="AU202" s="15">
        <f>Dados!AM117</f>
        <v>0</v>
      </c>
      <c r="AV202" s="15">
        <f>Dados!AN117</f>
        <v>0</v>
      </c>
      <c r="AW202" s="15">
        <f>Dados!AO117</f>
        <v>0</v>
      </c>
      <c r="AX202" s="15">
        <f>Dados!AP117</f>
        <v>0</v>
      </c>
      <c r="AY202" s="15">
        <f>Dados!AQ117</f>
        <v>0</v>
      </c>
      <c r="AZ202" s="15">
        <f>Dados!AR117</f>
        <v>0</v>
      </c>
      <c r="BA202" s="15">
        <f>Dados!AS117</f>
        <v>0</v>
      </c>
      <c r="BB202" s="15">
        <f>Dados!AT117</f>
        <v>0</v>
      </c>
      <c r="BC202" s="15">
        <f>Dados!AU117</f>
        <v>0</v>
      </c>
      <c r="BD202" s="15">
        <f>Dados!AV117</f>
        <v>0</v>
      </c>
      <c r="BE202" s="15">
        <f>Dados!AW117</f>
        <v>0</v>
      </c>
      <c r="BF202" s="15">
        <f>Dados!AX117</f>
        <v>0</v>
      </c>
      <c r="BG202" s="15">
        <f>Dados!AY117</f>
        <v>0</v>
      </c>
      <c r="BH202" s="15">
        <f>Dados!AZ117</f>
        <v>0</v>
      </c>
      <c r="BI202" s="15">
        <f>Dados!BA117</f>
        <v>0</v>
      </c>
      <c r="BJ202" s="15">
        <f>Dados!BB117</f>
        <v>0</v>
      </c>
      <c r="BK202" s="15">
        <f>Dados!BC117</f>
        <v>0</v>
      </c>
      <c r="BL202" s="15">
        <f>Dados!BD117</f>
        <v>0</v>
      </c>
    </row>
    <row r="203" spans="9:64" x14ac:dyDescent="0.15">
      <c r="I203" t="str">
        <f>Dados!A118</f>
        <v>Ovos Real</v>
      </c>
      <c r="J203" t="str">
        <f>Dados!B118</f>
        <v>AAA 1 001</v>
      </c>
      <c r="K203" s="15">
        <f>Dados!C118</f>
        <v>0</v>
      </c>
      <c r="L203" s="15">
        <f>Dados!D118</f>
        <v>0</v>
      </c>
      <c r="M203" s="15">
        <f>Dados!E118</f>
        <v>0</v>
      </c>
      <c r="N203" s="15">
        <f>Dados!F118</f>
        <v>0</v>
      </c>
      <c r="O203" s="15">
        <f>Dados!G118</f>
        <v>0</v>
      </c>
      <c r="P203" s="15">
        <f>Dados!H118</f>
        <v>0</v>
      </c>
      <c r="Q203" s="15">
        <f>Dados!I118</f>
        <v>0</v>
      </c>
      <c r="R203" s="15">
        <f>Dados!J118</f>
        <v>0</v>
      </c>
      <c r="S203" s="15">
        <f>Dados!K118</f>
        <v>0</v>
      </c>
      <c r="T203" s="15">
        <f>Dados!L118</f>
        <v>0</v>
      </c>
      <c r="U203" s="15">
        <f>Dados!M118</f>
        <v>0</v>
      </c>
      <c r="V203" s="15">
        <f>Dados!N118</f>
        <v>0</v>
      </c>
      <c r="W203" s="15">
        <f>Dados!O118</f>
        <v>0</v>
      </c>
      <c r="X203" s="15">
        <f>Dados!P118</f>
        <v>0</v>
      </c>
      <c r="Y203" s="15">
        <f>Dados!Q118</f>
        <v>0</v>
      </c>
      <c r="Z203" s="15">
        <f>Dados!R118</f>
        <v>0</v>
      </c>
      <c r="AA203" s="15">
        <f>Dados!S118</f>
        <v>0</v>
      </c>
      <c r="AB203" s="15">
        <f>Dados!T118</f>
        <v>0</v>
      </c>
      <c r="AC203" s="15">
        <f>Dados!U118</f>
        <v>0</v>
      </c>
      <c r="AD203" s="15">
        <f>Dados!V118</f>
        <v>0</v>
      </c>
      <c r="AE203" s="15">
        <f>Dados!W118</f>
        <v>0</v>
      </c>
      <c r="AF203" s="15">
        <f>Dados!X118</f>
        <v>0</v>
      </c>
      <c r="AG203" s="15">
        <f>Dados!Y118</f>
        <v>0</v>
      </c>
      <c r="AH203" s="15">
        <f>Dados!Z118</f>
        <v>0</v>
      </c>
      <c r="AI203" s="15">
        <f>Dados!AA118</f>
        <v>0</v>
      </c>
      <c r="AJ203" s="15">
        <f>Dados!AB118</f>
        <v>0</v>
      </c>
      <c r="AK203" s="15">
        <f>Dados!AC118</f>
        <v>0</v>
      </c>
      <c r="AL203" s="15">
        <f>Dados!AD118</f>
        <v>0</v>
      </c>
      <c r="AM203" s="15">
        <f>Dados!AE118</f>
        <v>0</v>
      </c>
      <c r="AN203" s="15">
        <f>Dados!AF118</f>
        <v>0</v>
      </c>
      <c r="AO203" s="15">
        <f>Dados!AG118</f>
        <v>0</v>
      </c>
      <c r="AP203" s="15">
        <f>Dados!AH118</f>
        <v>0</v>
      </c>
      <c r="AQ203" s="15">
        <f>Dados!AI118</f>
        <v>0</v>
      </c>
      <c r="AR203" s="15">
        <f>Dados!AJ118</f>
        <v>0</v>
      </c>
      <c r="AS203" s="15">
        <f>Dados!AK118</f>
        <v>0</v>
      </c>
      <c r="AT203" s="15">
        <f>Dados!AL118</f>
        <v>0</v>
      </c>
      <c r="AU203" s="15">
        <f>Dados!AM118</f>
        <v>0</v>
      </c>
      <c r="AV203" s="15">
        <f>Dados!AN118</f>
        <v>0</v>
      </c>
      <c r="AW203" s="15">
        <f>Dados!AO118</f>
        <v>0</v>
      </c>
      <c r="AX203" s="15">
        <f>Dados!AP118</f>
        <v>0</v>
      </c>
      <c r="AY203" s="15">
        <f>Dados!AQ118</f>
        <v>0</v>
      </c>
      <c r="AZ203" s="15">
        <f>Dados!AR118</f>
        <v>0</v>
      </c>
      <c r="BA203" s="15">
        <f>Dados!AS118</f>
        <v>0</v>
      </c>
      <c r="BB203" s="15">
        <f>Dados!AT118</f>
        <v>0</v>
      </c>
      <c r="BC203" s="15">
        <f>Dados!AU118</f>
        <v>0</v>
      </c>
      <c r="BD203" s="15">
        <f>Dados!AV118</f>
        <v>0</v>
      </c>
      <c r="BE203" s="15">
        <f>Dados!AW118</f>
        <v>0</v>
      </c>
      <c r="BF203" s="15">
        <f>Dados!AX118</f>
        <v>0</v>
      </c>
      <c r="BG203" s="15">
        <f>Dados!AY118</f>
        <v>0</v>
      </c>
      <c r="BH203" s="15">
        <f>Dados!AZ118</f>
        <v>0</v>
      </c>
      <c r="BI203" s="15">
        <f>Dados!BA118</f>
        <v>0</v>
      </c>
      <c r="BJ203" s="15">
        <f>Dados!BB118</f>
        <v>0</v>
      </c>
      <c r="BK203" s="15">
        <f>Dados!BC118</f>
        <v>0</v>
      </c>
      <c r="BL203" s="15">
        <f>Dados!BD118</f>
        <v>0</v>
      </c>
    </row>
    <row r="204" spans="9:64" x14ac:dyDescent="0.15">
      <c r="I204" t="str">
        <f>Dados!A119</f>
        <v>Ovos Real</v>
      </c>
      <c r="J204" t="str">
        <f>Dados!B119</f>
        <v>AAA 1 001</v>
      </c>
      <c r="K204" s="15">
        <f>Dados!C119</f>
        <v>0</v>
      </c>
      <c r="L204" s="15">
        <f>Dados!D119</f>
        <v>0</v>
      </c>
      <c r="M204" s="15">
        <f>Dados!E119</f>
        <v>0</v>
      </c>
      <c r="N204" s="15">
        <f>Dados!F119</f>
        <v>0</v>
      </c>
      <c r="O204" s="15">
        <f>Dados!G119</f>
        <v>0</v>
      </c>
      <c r="P204" s="15">
        <f>Dados!H119</f>
        <v>0</v>
      </c>
      <c r="Q204" s="15">
        <f>Dados!I119</f>
        <v>0</v>
      </c>
      <c r="R204" s="15">
        <f>Dados!J119</f>
        <v>0</v>
      </c>
      <c r="S204" s="15">
        <f>Dados!K119</f>
        <v>0</v>
      </c>
      <c r="T204" s="15">
        <f>Dados!L119</f>
        <v>0</v>
      </c>
      <c r="U204" s="15">
        <f>Dados!M119</f>
        <v>0</v>
      </c>
      <c r="V204" s="15">
        <f>Dados!N119</f>
        <v>0</v>
      </c>
      <c r="W204" s="15">
        <f>Dados!O119</f>
        <v>0</v>
      </c>
      <c r="X204" s="15">
        <f>Dados!P119</f>
        <v>0</v>
      </c>
      <c r="Y204" s="15">
        <f>Dados!Q119</f>
        <v>0</v>
      </c>
      <c r="Z204" s="15">
        <f>Dados!R119</f>
        <v>0</v>
      </c>
      <c r="AA204" s="15">
        <f>Dados!S119</f>
        <v>0</v>
      </c>
      <c r="AB204" s="15">
        <f>Dados!T119</f>
        <v>0</v>
      </c>
      <c r="AC204" s="15">
        <f>Dados!U119</f>
        <v>0</v>
      </c>
      <c r="AD204" s="15">
        <f>Dados!V119</f>
        <v>0</v>
      </c>
      <c r="AE204" s="15">
        <f>Dados!W119</f>
        <v>0</v>
      </c>
      <c r="AF204" s="15">
        <f>Dados!X119</f>
        <v>0</v>
      </c>
      <c r="AG204" s="15">
        <f>Dados!Y119</f>
        <v>0</v>
      </c>
      <c r="AH204" s="15">
        <f>Dados!Z119</f>
        <v>0</v>
      </c>
      <c r="AI204" s="15">
        <f>Dados!AA119</f>
        <v>0</v>
      </c>
      <c r="AJ204" s="15">
        <f>Dados!AB119</f>
        <v>0</v>
      </c>
      <c r="AK204" s="15">
        <f>Dados!AC119</f>
        <v>0</v>
      </c>
      <c r="AL204" s="15">
        <f>Dados!AD119</f>
        <v>0</v>
      </c>
      <c r="AM204" s="15">
        <f>Dados!AE119</f>
        <v>0</v>
      </c>
      <c r="AN204" s="15">
        <f>Dados!AF119</f>
        <v>0</v>
      </c>
      <c r="AO204" s="15">
        <f>Dados!AG119</f>
        <v>0</v>
      </c>
      <c r="AP204" s="15">
        <f>Dados!AH119</f>
        <v>0</v>
      </c>
      <c r="AQ204" s="15">
        <f>Dados!AI119</f>
        <v>0</v>
      </c>
      <c r="AR204" s="15">
        <f>Dados!AJ119</f>
        <v>0</v>
      </c>
      <c r="AS204" s="15">
        <f>Dados!AK119</f>
        <v>0</v>
      </c>
      <c r="AT204" s="15">
        <f>Dados!AL119</f>
        <v>0</v>
      </c>
      <c r="AU204" s="15">
        <f>Dados!AM119</f>
        <v>0</v>
      </c>
      <c r="AV204" s="15">
        <f>Dados!AN119</f>
        <v>0</v>
      </c>
      <c r="AW204" s="15">
        <f>Dados!AO119</f>
        <v>0</v>
      </c>
      <c r="AX204" s="15">
        <f>Dados!AP119</f>
        <v>0</v>
      </c>
      <c r="AY204" s="15">
        <f>Dados!AQ119</f>
        <v>0</v>
      </c>
      <c r="AZ204" s="15">
        <f>Dados!AR119</f>
        <v>0</v>
      </c>
      <c r="BA204" s="15">
        <f>Dados!AS119</f>
        <v>0</v>
      </c>
      <c r="BB204" s="15">
        <f>Dados!AT119</f>
        <v>0</v>
      </c>
      <c r="BC204" s="15">
        <f>Dados!AU119</f>
        <v>0</v>
      </c>
      <c r="BD204" s="15">
        <f>Dados!AV119</f>
        <v>0</v>
      </c>
      <c r="BE204" s="15">
        <f>Dados!AW119</f>
        <v>0</v>
      </c>
      <c r="BF204" s="15">
        <f>Dados!AX119</f>
        <v>0</v>
      </c>
      <c r="BG204" s="15">
        <f>Dados!AY119</f>
        <v>0</v>
      </c>
      <c r="BH204" s="15">
        <f>Dados!AZ119</f>
        <v>0</v>
      </c>
      <c r="BI204" s="15">
        <f>Dados!BA119</f>
        <v>0</v>
      </c>
      <c r="BJ204" s="15">
        <f>Dados!BB119</f>
        <v>0</v>
      </c>
      <c r="BK204" s="15">
        <f>Dados!BC119</f>
        <v>0</v>
      </c>
      <c r="BL204" s="15">
        <f>Dados!BD119</f>
        <v>0</v>
      </c>
    </row>
    <row r="205" spans="9:64" x14ac:dyDescent="0.15">
      <c r="I205" t="str">
        <f>Dados!A120</f>
        <v>Ovos Real</v>
      </c>
      <c r="J205" t="str">
        <f>Dados!B120</f>
        <v>AAA 1 001</v>
      </c>
      <c r="K205" s="15">
        <f>Dados!C120</f>
        <v>0</v>
      </c>
      <c r="L205" s="15">
        <f>Dados!D120</f>
        <v>0</v>
      </c>
      <c r="M205" s="15">
        <f>Dados!E120</f>
        <v>0</v>
      </c>
      <c r="N205" s="15">
        <f>Dados!F120</f>
        <v>0</v>
      </c>
      <c r="O205" s="15">
        <f>Dados!G120</f>
        <v>0</v>
      </c>
      <c r="P205" s="15">
        <f>Dados!H120</f>
        <v>0</v>
      </c>
      <c r="Q205" s="15">
        <f>Dados!I120</f>
        <v>0</v>
      </c>
      <c r="R205" s="15">
        <f>Dados!J120</f>
        <v>0</v>
      </c>
      <c r="S205" s="15">
        <f>Dados!K120</f>
        <v>0</v>
      </c>
      <c r="T205" s="15">
        <f>Dados!L120</f>
        <v>0</v>
      </c>
      <c r="U205" s="15">
        <f>Dados!M120</f>
        <v>0</v>
      </c>
      <c r="V205" s="15">
        <f>Dados!N120</f>
        <v>0</v>
      </c>
      <c r="W205" s="15">
        <f>Dados!O120</f>
        <v>0</v>
      </c>
      <c r="X205" s="15">
        <f>Dados!P120</f>
        <v>0</v>
      </c>
      <c r="Y205" s="15">
        <f>Dados!Q120</f>
        <v>0</v>
      </c>
      <c r="Z205" s="15">
        <f>Dados!R120</f>
        <v>0</v>
      </c>
      <c r="AA205" s="15">
        <f>Dados!S120</f>
        <v>0</v>
      </c>
      <c r="AB205" s="15">
        <f>Dados!T120</f>
        <v>0</v>
      </c>
      <c r="AC205" s="15">
        <f>Dados!U120</f>
        <v>0</v>
      </c>
      <c r="AD205" s="15">
        <f>Dados!V120</f>
        <v>0</v>
      </c>
      <c r="AE205" s="15">
        <f>Dados!W120</f>
        <v>0</v>
      </c>
      <c r="AF205" s="15">
        <f>Dados!X120</f>
        <v>0</v>
      </c>
      <c r="AG205" s="15">
        <f>Dados!Y120</f>
        <v>0</v>
      </c>
      <c r="AH205" s="15">
        <f>Dados!Z120</f>
        <v>0</v>
      </c>
      <c r="AI205" s="15">
        <f>Dados!AA120</f>
        <v>0</v>
      </c>
      <c r="AJ205" s="15">
        <f>Dados!AB120</f>
        <v>0</v>
      </c>
      <c r="AK205" s="15">
        <f>Dados!AC120</f>
        <v>0</v>
      </c>
      <c r="AL205" s="15">
        <f>Dados!AD120</f>
        <v>0</v>
      </c>
      <c r="AM205" s="15">
        <f>Dados!AE120</f>
        <v>0</v>
      </c>
      <c r="AN205" s="15">
        <f>Dados!AF120</f>
        <v>0</v>
      </c>
      <c r="AO205" s="15">
        <f>Dados!AG120</f>
        <v>0</v>
      </c>
      <c r="AP205" s="15">
        <f>Dados!AH120</f>
        <v>0</v>
      </c>
      <c r="AQ205" s="15">
        <f>Dados!AI120</f>
        <v>0</v>
      </c>
      <c r="AR205" s="15">
        <f>Dados!AJ120</f>
        <v>0</v>
      </c>
      <c r="AS205" s="15">
        <f>Dados!AK120</f>
        <v>0</v>
      </c>
      <c r="AT205" s="15">
        <f>Dados!AL120</f>
        <v>0</v>
      </c>
      <c r="AU205" s="15">
        <f>Dados!AM120</f>
        <v>0</v>
      </c>
      <c r="AV205" s="15">
        <f>Dados!AN120</f>
        <v>0</v>
      </c>
      <c r="AW205" s="15">
        <f>Dados!AO120</f>
        <v>0</v>
      </c>
      <c r="AX205" s="15">
        <f>Dados!AP120</f>
        <v>0</v>
      </c>
      <c r="AY205" s="15">
        <f>Dados!AQ120</f>
        <v>0</v>
      </c>
      <c r="AZ205" s="15">
        <f>Dados!AR120</f>
        <v>0</v>
      </c>
      <c r="BA205" s="15">
        <f>Dados!AS120</f>
        <v>0</v>
      </c>
      <c r="BB205" s="15">
        <f>Dados!AT120</f>
        <v>0</v>
      </c>
      <c r="BC205" s="15">
        <f>Dados!AU120</f>
        <v>0</v>
      </c>
      <c r="BD205" s="15">
        <f>Dados!AV120</f>
        <v>0</v>
      </c>
      <c r="BE205" s="15">
        <f>Dados!AW120</f>
        <v>0</v>
      </c>
      <c r="BF205" s="15">
        <f>Dados!AX120</f>
        <v>0</v>
      </c>
      <c r="BG205" s="15">
        <f>Dados!AY120</f>
        <v>0</v>
      </c>
      <c r="BH205" s="15">
        <f>Dados!AZ120</f>
        <v>0</v>
      </c>
      <c r="BI205" s="15">
        <f>Dados!BA120</f>
        <v>0</v>
      </c>
      <c r="BJ205" s="15">
        <f>Dados!BB120</f>
        <v>0</v>
      </c>
      <c r="BK205" s="15">
        <f>Dados!BC120</f>
        <v>0</v>
      </c>
      <c r="BL205" s="15">
        <f>Dados!BD120</f>
        <v>0</v>
      </c>
    </row>
    <row r="206" spans="9:64" x14ac:dyDescent="0.15">
      <c r="I206" t="str">
        <f>Dados!A121</f>
        <v>Ovos Real</v>
      </c>
      <c r="J206" t="str">
        <f>Dados!B121</f>
        <v>AAA 1 001</v>
      </c>
      <c r="K206" s="15">
        <f>Dados!C121</f>
        <v>0</v>
      </c>
      <c r="L206" s="15">
        <f>Dados!D121</f>
        <v>0</v>
      </c>
      <c r="M206" s="15">
        <f>Dados!E121</f>
        <v>0</v>
      </c>
      <c r="N206" s="15">
        <f>Dados!F121</f>
        <v>0</v>
      </c>
      <c r="O206" s="15">
        <f>Dados!G121</f>
        <v>0</v>
      </c>
      <c r="P206" s="15">
        <f>Dados!H121</f>
        <v>0</v>
      </c>
      <c r="Q206" s="15">
        <f>Dados!I121</f>
        <v>0</v>
      </c>
      <c r="R206" s="15">
        <f>Dados!J121</f>
        <v>0</v>
      </c>
      <c r="S206" s="15">
        <f>Dados!K121</f>
        <v>0</v>
      </c>
      <c r="T206" s="15">
        <f>Dados!L121</f>
        <v>0</v>
      </c>
      <c r="U206" s="15">
        <f>Dados!M121</f>
        <v>0</v>
      </c>
      <c r="V206" s="15">
        <f>Dados!N121</f>
        <v>0</v>
      </c>
      <c r="W206" s="15">
        <f>Dados!O121</f>
        <v>0</v>
      </c>
      <c r="X206" s="15">
        <f>Dados!P121</f>
        <v>0</v>
      </c>
      <c r="Y206" s="15">
        <f>Dados!Q121</f>
        <v>0</v>
      </c>
      <c r="Z206" s="15">
        <f>Dados!R121</f>
        <v>0</v>
      </c>
      <c r="AA206" s="15">
        <f>Dados!S121</f>
        <v>0</v>
      </c>
      <c r="AB206" s="15">
        <f>Dados!T121</f>
        <v>0</v>
      </c>
      <c r="AC206" s="15">
        <f>Dados!U121</f>
        <v>0</v>
      </c>
      <c r="AD206" s="15">
        <f>Dados!V121</f>
        <v>0</v>
      </c>
      <c r="AE206" s="15">
        <f>Dados!W121</f>
        <v>0</v>
      </c>
      <c r="AF206" s="15">
        <f>Dados!X121</f>
        <v>0</v>
      </c>
      <c r="AG206" s="15">
        <f>Dados!Y121</f>
        <v>0</v>
      </c>
      <c r="AH206" s="15">
        <f>Dados!Z121</f>
        <v>0</v>
      </c>
      <c r="AI206" s="15">
        <f>Dados!AA121</f>
        <v>0</v>
      </c>
      <c r="AJ206" s="15">
        <f>Dados!AB121</f>
        <v>0</v>
      </c>
      <c r="AK206" s="15">
        <f>Dados!AC121</f>
        <v>0</v>
      </c>
      <c r="AL206" s="15">
        <f>Dados!AD121</f>
        <v>0</v>
      </c>
      <c r="AM206" s="15">
        <f>Dados!AE121</f>
        <v>0</v>
      </c>
      <c r="AN206" s="15">
        <f>Dados!AF121</f>
        <v>0</v>
      </c>
      <c r="AO206" s="15">
        <f>Dados!AG121</f>
        <v>0</v>
      </c>
      <c r="AP206" s="15">
        <f>Dados!AH121</f>
        <v>0</v>
      </c>
      <c r="AQ206" s="15">
        <f>Dados!AI121</f>
        <v>0</v>
      </c>
      <c r="AR206" s="15">
        <f>Dados!AJ121</f>
        <v>0</v>
      </c>
      <c r="AS206" s="15">
        <f>Dados!AK121</f>
        <v>0</v>
      </c>
      <c r="AT206" s="15">
        <f>Dados!AL121</f>
        <v>0</v>
      </c>
      <c r="AU206" s="15">
        <f>Dados!AM121</f>
        <v>0</v>
      </c>
      <c r="AV206" s="15">
        <f>Dados!AN121</f>
        <v>0</v>
      </c>
      <c r="AW206" s="15">
        <f>Dados!AO121</f>
        <v>0</v>
      </c>
      <c r="AX206" s="15">
        <f>Dados!AP121</f>
        <v>0</v>
      </c>
      <c r="AY206" s="15">
        <f>Dados!AQ121</f>
        <v>0</v>
      </c>
      <c r="AZ206" s="15">
        <f>Dados!AR121</f>
        <v>0</v>
      </c>
      <c r="BA206" s="15">
        <f>Dados!AS121</f>
        <v>0</v>
      </c>
      <c r="BB206" s="15">
        <f>Dados!AT121</f>
        <v>0</v>
      </c>
      <c r="BC206" s="15">
        <f>Dados!AU121</f>
        <v>0</v>
      </c>
      <c r="BD206" s="15">
        <f>Dados!AV121</f>
        <v>0</v>
      </c>
      <c r="BE206" s="15">
        <f>Dados!AW121</f>
        <v>0</v>
      </c>
      <c r="BF206" s="15">
        <f>Dados!AX121</f>
        <v>0</v>
      </c>
      <c r="BG206" s="15">
        <f>Dados!AY121</f>
        <v>0</v>
      </c>
      <c r="BH206" s="15">
        <f>Dados!AZ121</f>
        <v>0</v>
      </c>
      <c r="BI206" s="15">
        <f>Dados!BA121</f>
        <v>0</v>
      </c>
      <c r="BJ206" s="15">
        <f>Dados!BB121</f>
        <v>0</v>
      </c>
      <c r="BK206" s="15">
        <f>Dados!BC121</f>
        <v>0</v>
      </c>
      <c r="BL206" s="15">
        <f>Dados!BD121</f>
        <v>0</v>
      </c>
    </row>
    <row r="207" spans="9:64" x14ac:dyDescent="0.15">
      <c r="I207" t="str">
        <f>Dados!A122</f>
        <v>Ovos Real</v>
      </c>
      <c r="J207" t="str">
        <f>Dados!B122</f>
        <v>AAA 1 001</v>
      </c>
      <c r="K207" s="15">
        <f>Dados!C122</f>
        <v>0</v>
      </c>
      <c r="L207" s="15">
        <f>Dados!D122</f>
        <v>0</v>
      </c>
      <c r="M207" s="15">
        <f>Dados!E122</f>
        <v>0</v>
      </c>
      <c r="N207" s="15">
        <f>Dados!F122</f>
        <v>0</v>
      </c>
      <c r="O207" s="15">
        <f>Dados!G122</f>
        <v>0</v>
      </c>
      <c r="P207" s="15">
        <f>Dados!H122</f>
        <v>0</v>
      </c>
      <c r="Q207" s="15">
        <f>Dados!I122</f>
        <v>0</v>
      </c>
      <c r="R207" s="15">
        <f>Dados!J122</f>
        <v>0</v>
      </c>
      <c r="S207" s="15">
        <f>Dados!K122</f>
        <v>0</v>
      </c>
      <c r="T207" s="15">
        <f>Dados!L122</f>
        <v>0</v>
      </c>
      <c r="U207" s="15">
        <f>Dados!M122</f>
        <v>0</v>
      </c>
      <c r="V207" s="15">
        <f>Dados!N122</f>
        <v>0</v>
      </c>
      <c r="W207" s="15">
        <f>Dados!O122</f>
        <v>0</v>
      </c>
      <c r="X207" s="15">
        <f>Dados!P122</f>
        <v>0</v>
      </c>
      <c r="Y207" s="15">
        <f>Dados!Q122</f>
        <v>0</v>
      </c>
      <c r="Z207" s="15">
        <f>Dados!R122</f>
        <v>0</v>
      </c>
      <c r="AA207" s="15">
        <f>Dados!S122</f>
        <v>0</v>
      </c>
      <c r="AB207" s="15">
        <f>Dados!T122</f>
        <v>0</v>
      </c>
      <c r="AC207" s="15">
        <f>Dados!U122</f>
        <v>0</v>
      </c>
      <c r="AD207" s="15">
        <f>Dados!V122</f>
        <v>0</v>
      </c>
      <c r="AE207" s="15">
        <f>Dados!W122</f>
        <v>0</v>
      </c>
      <c r="AF207" s="15">
        <f>Dados!X122</f>
        <v>0</v>
      </c>
      <c r="AG207" s="15">
        <f>Dados!Y122</f>
        <v>0</v>
      </c>
      <c r="AH207" s="15">
        <f>Dados!Z122</f>
        <v>0</v>
      </c>
      <c r="AI207" s="15">
        <f>Dados!AA122</f>
        <v>0</v>
      </c>
      <c r="AJ207" s="15">
        <f>Dados!AB122</f>
        <v>0</v>
      </c>
      <c r="AK207" s="15">
        <f>Dados!AC122</f>
        <v>0</v>
      </c>
      <c r="AL207" s="15">
        <f>Dados!AD122</f>
        <v>0</v>
      </c>
      <c r="AM207" s="15">
        <f>Dados!AE122</f>
        <v>0</v>
      </c>
      <c r="AN207" s="15">
        <f>Dados!AF122</f>
        <v>0</v>
      </c>
      <c r="AO207" s="15">
        <f>Dados!AG122</f>
        <v>0</v>
      </c>
      <c r="AP207" s="15">
        <f>Dados!AH122</f>
        <v>0</v>
      </c>
      <c r="AQ207" s="15">
        <f>Dados!AI122</f>
        <v>0</v>
      </c>
      <c r="AR207" s="15">
        <f>Dados!AJ122</f>
        <v>0</v>
      </c>
      <c r="AS207" s="15">
        <f>Dados!AK122</f>
        <v>0</v>
      </c>
      <c r="AT207" s="15">
        <f>Dados!AL122</f>
        <v>0</v>
      </c>
      <c r="AU207" s="15">
        <f>Dados!AM122</f>
        <v>0</v>
      </c>
      <c r="AV207" s="15">
        <f>Dados!AN122</f>
        <v>0</v>
      </c>
      <c r="AW207" s="15">
        <f>Dados!AO122</f>
        <v>0</v>
      </c>
      <c r="AX207" s="15">
        <f>Dados!AP122</f>
        <v>0</v>
      </c>
      <c r="AY207" s="15">
        <f>Dados!AQ122</f>
        <v>0</v>
      </c>
      <c r="AZ207" s="15">
        <f>Dados!AR122</f>
        <v>0</v>
      </c>
      <c r="BA207" s="15">
        <f>Dados!AS122</f>
        <v>0</v>
      </c>
      <c r="BB207" s="15">
        <f>Dados!AT122</f>
        <v>0</v>
      </c>
      <c r="BC207" s="15">
        <f>Dados!AU122</f>
        <v>0</v>
      </c>
      <c r="BD207" s="15">
        <f>Dados!AV122</f>
        <v>0</v>
      </c>
      <c r="BE207" s="15">
        <f>Dados!AW122</f>
        <v>0</v>
      </c>
      <c r="BF207" s="15">
        <f>Dados!AX122</f>
        <v>0</v>
      </c>
      <c r="BG207" s="15">
        <f>Dados!AY122</f>
        <v>0</v>
      </c>
      <c r="BH207" s="15">
        <f>Dados!AZ122</f>
        <v>0</v>
      </c>
      <c r="BI207" s="15">
        <f>Dados!BA122</f>
        <v>0</v>
      </c>
      <c r="BJ207" s="15">
        <f>Dados!BB122</f>
        <v>0</v>
      </c>
      <c r="BK207" s="15">
        <f>Dados!BC122</f>
        <v>0</v>
      </c>
      <c r="BL207" s="15">
        <f>Dados!BD122</f>
        <v>0</v>
      </c>
    </row>
    <row r="208" spans="9:64" x14ac:dyDescent="0.15">
      <c r="I208" t="str">
        <f>Dados!A123</f>
        <v>Ovos Real</v>
      </c>
      <c r="J208" t="str">
        <f>Dados!B123</f>
        <v>AAA 1 001</v>
      </c>
      <c r="K208" s="15">
        <f>Dados!C123</f>
        <v>0</v>
      </c>
      <c r="L208" s="15">
        <f>Dados!D123</f>
        <v>0</v>
      </c>
      <c r="M208" s="15">
        <f>Dados!E123</f>
        <v>0</v>
      </c>
      <c r="N208" s="15">
        <f>Dados!F123</f>
        <v>0</v>
      </c>
      <c r="O208" s="15">
        <f>Dados!G123</f>
        <v>0</v>
      </c>
      <c r="P208" s="15">
        <f>Dados!H123</f>
        <v>0</v>
      </c>
      <c r="Q208" s="15">
        <f>Dados!I123</f>
        <v>0</v>
      </c>
      <c r="R208" s="15">
        <f>Dados!J123</f>
        <v>0</v>
      </c>
      <c r="S208" s="15">
        <f>Dados!K123</f>
        <v>0</v>
      </c>
      <c r="T208" s="15">
        <f>Dados!L123</f>
        <v>0</v>
      </c>
      <c r="U208" s="15">
        <f>Dados!M123</f>
        <v>0</v>
      </c>
      <c r="V208" s="15">
        <f>Dados!N123</f>
        <v>0</v>
      </c>
      <c r="W208" s="15">
        <f>Dados!O123</f>
        <v>0</v>
      </c>
      <c r="X208" s="15">
        <f>Dados!P123</f>
        <v>0</v>
      </c>
      <c r="Y208" s="15">
        <f>Dados!Q123</f>
        <v>0</v>
      </c>
      <c r="Z208" s="15">
        <f>Dados!R123</f>
        <v>0</v>
      </c>
      <c r="AA208" s="15">
        <f>Dados!S123</f>
        <v>0</v>
      </c>
      <c r="AB208" s="15">
        <f>Dados!T123</f>
        <v>0</v>
      </c>
      <c r="AC208" s="15">
        <f>Dados!U123</f>
        <v>0</v>
      </c>
      <c r="AD208" s="15">
        <f>Dados!V123</f>
        <v>0</v>
      </c>
      <c r="AE208" s="15">
        <f>Dados!W123</f>
        <v>0</v>
      </c>
      <c r="AF208" s="15">
        <f>Dados!X123</f>
        <v>0</v>
      </c>
      <c r="AG208" s="15">
        <f>Dados!Y123</f>
        <v>0</v>
      </c>
      <c r="AH208" s="15">
        <f>Dados!Z123</f>
        <v>0</v>
      </c>
      <c r="AI208" s="15">
        <f>Dados!AA123</f>
        <v>0</v>
      </c>
      <c r="AJ208" s="15">
        <f>Dados!AB123</f>
        <v>0</v>
      </c>
      <c r="AK208" s="15">
        <f>Dados!AC123</f>
        <v>0</v>
      </c>
      <c r="AL208" s="15">
        <f>Dados!AD123</f>
        <v>0</v>
      </c>
      <c r="AM208" s="15">
        <f>Dados!AE123</f>
        <v>0</v>
      </c>
      <c r="AN208" s="15">
        <f>Dados!AF123</f>
        <v>0</v>
      </c>
      <c r="AO208" s="15">
        <f>Dados!AG123</f>
        <v>0</v>
      </c>
      <c r="AP208" s="15">
        <f>Dados!AH123</f>
        <v>0</v>
      </c>
      <c r="AQ208" s="15">
        <f>Dados!AI123</f>
        <v>0</v>
      </c>
      <c r="AR208" s="15">
        <f>Dados!AJ123</f>
        <v>0</v>
      </c>
      <c r="AS208" s="15">
        <f>Dados!AK123</f>
        <v>0</v>
      </c>
      <c r="AT208" s="15">
        <f>Dados!AL123</f>
        <v>0</v>
      </c>
      <c r="AU208" s="15">
        <f>Dados!AM123</f>
        <v>0</v>
      </c>
      <c r="AV208" s="15">
        <f>Dados!AN123</f>
        <v>0</v>
      </c>
      <c r="AW208" s="15">
        <f>Dados!AO123</f>
        <v>0</v>
      </c>
      <c r="AX208" s="15">
        <f>Dados!AP123</f>
        <v>0</v>
      </c>
      <c r="AY208" s="15">
        <f>Dados!AQ123</f>
        <v>0</v>
      </c>
      <c r="AZ208" s="15">
        <f>Dados!AR123</f>
        <v>0</v>
      </c>
      <c r="BA208" s="15">
        <f>Dados!AS123</f>
        <v>0</v>
      </c>
      <c r="BB208" s="15">
        <f>Dados!AT123</f>
        <v>0</v>
      </c>
      <c r="BC208" s="15">
        <f>Dados!AU123</f>
        <v>0</v>
      </c>
      <c r="BD208" s="15">
        <f>Dados!AV123</f>
        <v>0</v>
      </c>
      <c r="BE208" s="15">
        <f>Dados!AW123</f>
        <v>0</v>
      </c>
      <c r="BF208" s="15">
        <f>Dados!AX123</f>
        <v>0</v>
      </c>
      <c r="BG208" s="15">
        <f>Dados!AY123</f>
        <v>0</v>
      </c>
      <c r="BH208" s="15">
        <f>Dados!AZ123</f>
        <v>0</v>
      </c>
      <c r="BI208" s="15">
        <f>Dados!BA123</f>
        <v>0</v>
      </c>
      <c r="BJ208" s="15">
        <f>Dados!BB123</f>
        <v>0</v>
      </c>
      <c r="BK208" s="15">
        <f>Dados!BC123</f>
        <v>0</v>
      </c>
      <c r="BL208" s="15">
        <f>Dados!BD123</f>
        <v>0</v>
      </c>
    </row>
    <row r="209" spans="9:64" x14ac:dyDescent="0.15">
      <c r="I209" t="str">
        <f>Dados!A124</f>
        <v>Ovos Real</v>
      </c>
      <c r="J209" t="str">
        <f>Dados!B124</f>
        <v>AAA 1 001</v>
      </c>
      <c r="K209" s="15">
        <f>Dados!C124</f>
        <v>0</v>
      </c>
      <c r="L209" s="15">
        <f>Dados!D124</f>
        <v>0</v>
      </c>
      <c r="M209" s="15">
        <f>Dados!E124</f>
        <v>0</v>
      </c>
      <c r="N209" s="15">
        <f>Dados!F124</f>
        <v>0</v>
      </c>
      <c r="O209" s="15">
        <f>Dados!G124</f>
        <v>0</v>
      </c>
      <c r="P209" s="15">
        <f>Dados!H124</f>
        <v>0</v>
      </c>
      <c r="Q209" s="15">
        <f>Dados!I124</f>
        <v>0</v>
      </c>
      <c r="R209" s="15">
        <f>Dados!J124</f>
        <v>0</v>
      </c>
      <c r="S209" s="15">
        <f>Dados!K124</f>
        <v>0</v>
      </c>
      <c r="T209" s="15">
        <f>Dados!L124</f>
        <v>0</v>
      </c>
      <c r="U209" s="15">
        <f>Dados!M124</f>
        <v>0</v>
      </c>
      <c r="V209" s="15">
        <f>Dados!N124</f>
        <v>0</v>
      </c>
      <c r="W209" s="15">
        <f>Dados!O124</f>
        <v>0</v>
      </c>
      <c r="X209" s="15">
        <f>Dados!P124</f>
        <v>0</v>
      </c>
      <c r="Y209" s="15">
        <f>Dados!Q124</f>
        <v>0</v>
      </c>
      <c r="Z209" s="15">
        <f>Dados!R124</f>
        <v>0</v>
      </c>
      <c r="AA209" s="15">
        <f>Dados!S124</f>
        <v>0</v>
      </c>
      <c r="AB209" s="15">
        <f>Dados!T124</f>
        <v>0</v>
      </c>
      <c r="AC209" s="15">
        <f>Dados!U124</f>
        <v>0</v>
      </c>
      <c r="AD209" s="15">
        <f>Dados!V124</f>
        <v>0</v>
      </c>
      <c r="AE209" s="15">
        <f>Dados!W124</f>
        <v>0</v>
      </c>
      <c r="AF209" s="15">
        <f>Dados!X124</f>
        <v>0</v>
      </c>
      <c r="AG209" s="15">
        <f>Dados!Y124</f>
        <v>0</v>
      </c>
      <c r="AH209" s="15">
        <f>Dados!Z124</f>
        <v>0</v>
      </c>
      <c r="AI209" s="15">
        <f>Dados!AA124</f>
        <v>0</v>
      </c>
      <c r="AJ209" s="15">
        <f>Dados!AB124</f>
        <v>0</v>
      </c>
      <c r="AK209" s="15">
        <f>Dados!AC124</f>
        <v>0</v>
      </c>
      <c r="AL209" s="15">
        <f>Dados!AD124</f>
        <v>0</v>
      </c>
      <c r="AM209" s="15">
        <f>Dados!AE124</f>
        <v>0</v>
      </c>
      <c r="AN209" s="15">
        <f>Dados!AF124</f>
        <v>0</v>
      </c>
      <c r="AO209" s="15">
        <f>Dados!AG124</f>
        <v>0</v>
      </c>
      <c r="AP209" s="15">
        <f>Dados!AH124</f>
        <v>0</v>
      </c>
      <c r="AQ209" s="15">
        <f>Dados!AI124</f>
        <v>0</v>
      </c>
      <c r="AR209" s="15">
        <f>Dados!AJ124</f>
        <v>0</v>
      </c>
      <c r="AS209" s="15">
        <f>Dados!AK124</f>
        <v>0</v>
      </c>
      <c r="AT209" s="15">
        <f>Dados!AL124</f>
        <v>0</v>
      </c>
      <c r="AU209" s="15">
        <f>Dados!AM124</f>
        <v>0</v>
      </c>
      <c r="AV209" s="15">
        <f>Dados!AN124</f>
        <v>0</v>
      </c>
      <c r="AW209" s="15">
        <f>Dados!AO124</f>
        <v>0</v>
      </c>
      <c r="AX209" s="15">
        <f>Dados!AP124</f>
        <v>0</v>
      </c>
      <c r="AY209" s="15">
        <f>Dados!AQ124</f>
        <v>0</v>
      </c>
      <c r="AZ209" s="15">
        <f>Dados!AR124</f>
        <v>0</v>
      </c>
      <c r="BA209" s="15">
        <f>Dados!AS124</f>
        <v>0</v>
      </c>
      <c r="BB209" s="15">
        <f>Dados!AT124</f>
        <v>0</v>
      </c>
      <c r="BC209" s="15">
        <f>Dados!AU124</f>
        <v>0</v>
      </c>
      <c r="BD209" s="15">
        <f>Dados!AV124</f>
        <v>0</v>
      </c>
      <c r="BE209" s="15">
        <f>Dados!AW124</f>
        <v>0</v>
      </c>
      <c r="BF209" s="15">
        <f>Dados!AX124</f>
        <v>0</v>
      </c>
      <c r="BG209" s="15">
        <f>Dados!AY124</f>
        <v>0</v>
      </c>
      <c r="BH209" s="15">
        <f>Dados!AZ124</f>
        <v>0</v>
      </c>
      <c r="BI209" s="15">
        <f>Dados!BA124</f>
        <v>0</v>
      </c>
      <c r="BJ209" s="15">
        <f>Dados!BB124</f>
        <v>0</v>
      </c>
      <c r="BK209" s="15">
        <f>Dados!BC124</f>
        <v>0</v>
      </c>
      <c r="BL209" s="15">
        <f>Dados!BD124</f>
        <v>0</v>
      </c>
    </row>
    <row r="210" spans="9:64" x14ac:dyDescent="0.15">
      <c r="I210" t="str">
        <f>Dados!A125</f>
        <v>Ovos Real</v>
      </c>
      <c r="J210" t="str">
        <f>Dados!B125</f>
        <v>AAA 1 001</v>
      </c>
      <c r="K210" s="15">
        <f>Dados!C125</f>
        <v>0</v>
      </c>
      <c r="L210" s="15">
        <f>Dados!D125</f>
        <v>0</v>
      </c>
      <c r="M210" s="15">
        <f>Dados!E125</f>
        <v>0</v>
      </c>
      <c r="N210" s="15">
        <f>Dados!F125</f>
        <v>0</v>
      </c>
      <c r="O210" s="15">
        <f>Dados!G125</f>
        <v>0</v>
      </c>
      <c r="P210" s="15">
        <f>Dados!H125</f>
        <v>0</v>
      </c>
      <c r="Q210" s="15">
        <f>Dados!I125</f>
        <v>0</v>
      </c>
      <c r="R210" s="15">
        <f>Dados!J125</f>
        <v>0</v>
      </c>
      <c r="S210" s="15">
        <f>Dados!K125</f>
        <v>0</v>
      </c>
      <c r="T210" s="15">
        <f>Dados!L125</f>
        <v>0</v>
      </c>
      <c r="U210" s="15">
        <f>Dados!M125</f>
        <v>0</v>
      </c>
      <c r="V210" s="15">
        <f>Dados!N125</f>
        <v>0</v>
      </c>
      <c r="W210" s="15">
        <f>Dados!O125</f>
        <v>0</v>
      </c>
      <c r="X210" s="15">
        <f>Dados!P125</f>
        <v>0</v>
      </c>
      <c r="Y210" s="15">
        <f>Dados!Q125</f>
        <v>0</v>
      </c>
      <c r="Z210" s="15">
        <f>Dados!R125</f>
        <v>0</v>
      </c>
      <c r="AA210" s="15">
        <f>Dados!S125</f>
        <v>0</v>
      </c>
      <c r="AB210" s="15">
        <f>Dados!T125</f>
        <v>0</v>
      </c>
      <c r="AC210" s="15">
        <f>Dados!U125</f>
        <v>0</v>
      </c>
      <c r="AD210" s="15">
        <f>Dados!V125</f>
        <v>0</v>
      </c>
      <c r="AE210" s="15">
        <f>Dados!W125</f>
        <v>0</v>
      </c>
      <c r="AF210" s="15">
        <f>Dados!X125</f>
        <v>0</v>
      </c>
      <c r="AG210" s="15">
        <f>Dados!Y125</f>
        <v>0</v>
      </c>
      <c r="AH210" s="15">
        <f>Dados!Z125</f>
        <v>0</v>
      </c>
      <c r="AI210" s="15">
        <f>Dados!AA125</f>
        <v>0</v>
      </c>
      <c r="AJ210" s="15">
        <f>Dados!AB125</f>
        <v>0</v>
      </c>
      <c r="AK210" s="15">
        <f>Dados!AC125</f>
        <v>0</v>
      </c>
      <c r="AL210" s="15">
        <f>Dados!AD125</f>
        <v>0</v>
      </c>
      <c r="AM210" s="15">
        <f>Dados!AE125</f>
        <v>0</v>
      </c>
      <c r="AN210" s="15">
        <f>Dados!AF125</f>
        <v>0</v>
      </c>
      <c r="AO210" s="15">
        <f>Dados!AG125</f>
        <v>0</v>
      </c>
      <c r="AP210" s="15">
        <f>Dados!AH125</f>
        <v>0</v>
      </c>
      <c r="AQ210" s="15">
        <f>Dados!AI125</f>
        <v>0</v>
      </c>
      <c r="AR210" s="15">
        <f>Dados!AJ125</f>
        <v>0</v>
      </c>
      <c r="AS210" s="15">
        <f>Dados!AK125</f>
        <v>0</v>
      </c>
      <c r="AT210" s="15">
        <f>Dados!AL125</f>
        <v>0</v>
      </c>
      <c r="AU210" s="15">
        <f>Dados!AM125</f>
        <v>0</v>
      </c>
      <c r="AV210" s="15">
        <f>Dados!AN125</f>
        <v>0</v>
      </c>
      <c r="AW210" s="15">
        <f>Dados!AO125</f>
        <v>0</v>
      </c>
      <c r="AX210" s="15">
        <f>Dados!AP125</f>
        <v>0</v>
      </c>
      <c r="AY210" s="15">
        <f>Dados!AQ125</f>
        <v>0</v>
      </c>
      <c r="AZ210" s="15">
        <f>Dados!AR125</f>
        <v>0</v>
      </c>
      <c r="BA210" s="15">
        <f>Dados!AS125</f>
        <v>0</v>
      </c>
      <c r="BB210" s="15">
        <f>Dados!AT125</f>
        <v>0</v>
      </c>
      <c r="BC210" s="15">
        <f>Dados!AU125</f>
        <v>0</v>
      </c>
      <c r="BD210" s="15">
        <f>Dados!AV125</f>
        <v>0</v>
      </c>
      <c r="BE210" s="15">
        <f>Dados!AW125</f>
        <v>0</v>
      </c>
      <c r="BF210" s="15">
        <f>Dados!AX125</f>
        <v>0</v>
      </c>
      <c r="BG210" s="15">
        <f>Dados!AY125</f>
        <v>0</v>
      </c>
      <c r="BH210" s="15">
        <f>Dados!AZ125</f>
        <v>0</v>
      </c>
      <c r="BI210" s="15">
        <f>Dados!BA125</f>
        <v>0</v>
      </c>
      <c r="BJ210" s="15">
        <f>Dados!BB125</f>
        <v>0</v>
      </c>
      <c r="BK210" s="15">
        <f>Dados!BC125</f>
        <v>0</v>
      </c>
      <c r="BL210" s="15">
        <f>Dados!BD125</f>
        <v>0</v>
      </c>
    </row>
    <row r="211" spans="9:64" x14ac:dyDescent="0.15">
      <c r="I211" t="str">
        <f>Dados!A126</f>
        <v>Ovos Real</v>
      </c>
      <c r="J211" t="str">
        <f>Dados!B126</f>
        <v>AAA 1 001</v>
      </c>
      <c r="K211" s="15">
        <f>Dados!C126</f>
        <v>0</v>
      </c>
      <c r="L211" s="15">
        <f>Dados!D126</f>
        <v>0</v>
      </c>
      <c r="M211" s="15">
        <f>Dados!E126</f>
        <v>0</v>
      </c>
      <c r="N211" s="15">
        <f>Dados!F126</f>
        <v>0</v>
      </c>
      <c r="O211" s="15">
        <f>Dados!G126</f>
        <v>0</v>
      </c>
      <c r="P211" s="15">
        <f>Dados!H126</f>
        <v>0</v>
      </c>
      <c r="Q211" s="15">
        <f>Dados!I126</f>
        <v>0</v>
      </c>
      <c r="R211" s="15">
        <f>Dados!J126</f>
        <v>0</v>
      </c>
      <c r="S211" s="15">
        <f>Dados!K126</f>
        <v>0</v>
      </c>
      <c r="T211" s="15">
        <f>Dados!L126</f>
        <v>0</v>
      </c>
      <c r="U211" s="15">
        <f>Dados!M126</f>
        <v>0</v>
      </c>
      <c r="V211" s="15">
        <f>Dados!N126</f>
        <v>0</v>
      </c>
      <c r="W211" s="15">
        <f>Dados!O126</f>
        <v>0</v>
      </c>
      <c r="X211" s="15">
        <f>Dados!P126</f>
        <v>0</v>
      </c>
      <c r="Y211" s="15">
        <f>Dados!Q126</f>
        <v>0</v>
      </c>
      <c r="Z211" s="15">
        <f>Dados!R126</f>
        <v>0</v>
      </c>
      <c r="AA211" s="15">
        <f>Dados!S126</f>
        <v>0</v>
      </c>
      <c r="AB211" s="15">
        <f>Dados!T126</f>
        <v>0</v>
      </c>
      <c r="AC211" s="15">
        <f>Dados!U126</f>
        <v>0</v>
      </c>
      <c r="AD211" s="15">
        <f>Dados!V126</f>
        <v>0</v>
      </c>
      <c r="AE211" s="15">
        <f>Dados!W126</f>
        <v>0</v>
      </c>
      <c r="AF211" s="15">
        <f>Dados!X126</f>
        <v>0</v>
      </c>
      <c r="AG211" s="15">
        <f>Dados!Y126</f>
        <v>0</v>
      </c>
      <c r="AH211" s="15">
        <f>Dados!Z126</f>
        <v>0</v>
      </c>
      <c r="AI211" s="15">
        <f>Dados!AA126</f>
        <v>0</v>
      </c>
      <c r="AJ211" s="15">
        <f>Dados!AB126</f>
        <v>0</v>
      </c>
      <c r="AK211" s="15">
        <f>Dados!AC126</f>
        <v>0</v>
      </c>
      <c r="AL211" s="15">
        <f>Dados!AD126</f>
        <v>0</v>
      </c>
      <c r="AM211" s="15">
        <f>Dados!AE126</f>
        <v>0</v>
      </c>
      <c r="AN211" s="15">
        <f>Dados!AF126</f>
        <v>0</v>
      </c>
      <c r="AO211" s="15">
        <f>Dados!AG126</f>
        <v>0</v>
      </c>
      <c r="AP211" s="15">
        <f>Dados!AH126</f>
        <v>0</v>
      </c>
      <c r="AQ211" s="15">
        <f>Dados!AI126</f>
        <v>0</v>
      </c>
      <c r="AR211" s="15">
        <f>Dados!AJ126</f>
        <v>0</v>
      </c>
      <c r="AS211" s="15">
        <f>Dados!AK126</f>
        <v>0</v>
      </c>
      <c r="AT211" s="15">
        <f>Dados!AL126</f>
        <v>0</v>
      </c>
      <c r="AU211" s="15">
        <f>Dados!AM126</f>
        <v>0</v>
      </c>
      <c r="AV211" s="15">
        <f>Dados!AN126</f>
        <v>0</v>
      </c>
      <c r="AW211" s="15">
        <f>Dados!AO126</f>
        <v>0</v>
      </c>
      <c r="AX211" s="15">
        <f>Dados!AP126</f>
        <v>0</v>
      </c>
      <c r="AY211" s="15">
        <f>Dados!AQ126</f>
        <v>0</v>
      </c>
      <c r="AZ211" s="15">
        <f>Dados!AR126</f>
        <v>0</v>
      </c>
      <c r="BA211" s="15">
        <f>Dados!AS126</f>
        <v>0</v>
      </c>
      <c r="BB211" s="15">
        <f>Dados!AT126</f>
        <v>0</v>
      </c>
      <c r="BC211" s="15">
        <f>Dados!AU126</f>
        <v>0</v>
      </c>
      <c r="BD211" s="15">
        <f>Dados!AV126</f>
        <v>0</v>
      </c>
      <c r="BE211" s="15">
        <f>Dados!AW126</f>
        <v>0</v>
      </c>
      <c r="BF211" s="15">
        <f>Dados!AX126</f>
        <v>0</v>
      </c>
      <c r="BG211" s="15">
        <f>Dados!AY126</f>
        <v>0</v>
      </c>
      <c r="BH211" s="15">
        <f>Dados!AZ126</f>
        <v>0</v>
      </c>
      <c r="BI211" s="15">
        <f>Dados!BA126</f>
        <v>0</v>
      </c>
      <c r="BJ211" s="15">
        <f>Dados!BB126</f>
        <v>0</v>
      </c>
      <c r="BK211" s="15">
        <f>Dados!BC126</f>
        <v>0</v>
      </c>
      <c r="BL211" s="15">
        <f>Dados!BD126</f>
        <v>0</v>
      </c>
    </row>
    <row r="212" spans="9:64" x14ac:dyDescent="0.15">
      <c r="I212" t="str">
        <f>Dados!A127</f>
        <v>Ovos Real</v>
      </c>
      <c r="J212" t="str">
        <f>Dados!B127</f>
        <v>AAA 1 001</v>
      </c>
      <c r="K212" s="15">
        <f>Dados!C127</f>
        <v>0</v>
      </c>
      <c r="L212" s="15">
        <f>Dados!D127</f>
        <v>0</v>
      </c>
      <c r="M212" s="15">
        <f>Dados!E127</f>
        <v>0</v>
      </c>
      <c r="N212" s="15">
        <f>Dados!F127</f>
        <v>0</v>
      </c>
      <c r="O212" s="15">
        <f>Dados!G127</f>
        <v>0</v>
      </c>
      <c r="P212" s="15">
        <f>Dados!H127</f>
        <v>0</v>
      </c>
      <c r="Q212" s="15">
        <f>Dados!I127</f>
        <v>0</v>
      </c>
      <c r="R212" s="15">
        <f>Dados!J127</f>
        <v>0</v>
      </c>
      <c r="S212" s="15">
        <f>Dados!K127</f>
        <v>0</v>
      </c>
      <c r="T212" s="15">
        <f>Dados!L127</f>
        <v>0</v>
      </c>
      <c r="U212" s="15">
        <f>Dados!M127</f>
        <v>0</v>
      </c>
      <c r="V212" s="15">
        <f>Dados!N127</f>
        <v>0</v>
      </c>
      <c r="W212" s="15">
        <f>Dados!O127</f>
        <v>0</v>
      </c>
      <c r="X212" s="15">
        <f>Dados!P127</f>
        <v>0</v>
      </c>
      <c r="Y212" s="15">
        <f>Dados!Q127</f>
        <v>0</v>
      </c>
      <c r="Z212" s="15">
        <f>Dados!R127</f>
        <v>0</v>
      </c>
      <c r="AA212" s="15">
        <f>Dados!S127</f>
        <v>0</v>
      </c>
      <c r="AB212" s="15">
        <f>Dados!T127</f>
        <v>0</v>
      </c>
      <c r="AC212" s="15">
        <f>Dados!U127</f>
        <v>0</v>
      </c>
      <c r="AD212" s="15">
        <f>Dados!V127</f>
        <v>0</v>
      </c>
      <c r="AE212" s="15">
        <f>Dados!W127</f>
        <v>0</v>
      </c>
      <c r="AF212" s="15">
        <f>Dados!X127</f>
        <v>0</v>
      </c>
      <c r="AG212" s="15">
        <f>Dados!Y127</f>
        <v>0</v>
      </c>
      <c r="AH212" s="15">
        <f>Dados!Z127</f>
        <v>0</v>
      </c>
      <c r="AI212" s="15">
        <f>Dados!AA127</f>
        <v>0</v>
      </c>
      <c r="AJ212" s="15">
        <f>Dados!AB127</f>
        <v>0</v>
      </c>
      <c r="AK212" s="15">
        <f>Dados!AC127</f>
        <v>0</v>
      </c>
      <c r="AL212" s="15">
        <f>Dados!AD127</f>
        <v>0</v>
      </c>
      <c r="AM212" s="15">
        <f>Dados!AE127</f>
        <v>0</v>
      </c>
      <c r="AN212" s="15">
        <f>Dados!AF127</f>
        <v>0</v>
      </c>
      <c r="AO212" s="15">
        <f>Dados!AG127</f>
        <v>0</v>
      </c>
      <c r="AP212" s="15">
        <f>Dados!AH127</f>
        <v>0</v>
      </c>
      <c r="AQ212" s="15">
        <f>Dados!AI127</f>
        <v>0</v>
      </c>
      <c r="AR212" s="15">
        <f>Dados!AJ127</f>
        <v>0</v>
      </c>
      <c r="AS212" s="15">
        <f>Dados!AK127</f>
        <v>0</v>
      </c>
      <c r="AT212" s="15">
        <f>Dados!AL127</f>
        <v>0</v>
      </c>
      <c r="AU212" s="15">
        <f>Dados!AM127</f>
        <v>0</v>
      </c>
      <c r="AV212" s="15">
        <f>Dados!AN127</f>
        <v>0</v>
      </c>
      <c r="AW212" s="15">
        <f>Dados!AO127</f>
        <v>0</v>
      </c>
      <c r="AX212" s="15">
        <f>Dados!AP127</f>
        <v>0</v>
      </c>
      <c r="AY212" s="15">
        <f>Dados!AQ127</f>
        <v>0</v>
      </c>
      <c r="AZ212" s="15">
        <f>Dados!AR127</f>
        <v>0</v>
      </c>
      <c r="BA212" s="15">
        <f>Dados!AS127</f>
        <v>0</v>
      </c>
      <c r="BB212" s="15">
        <f>Dados!AT127</f>
        <v>0</v>
      </c>
      <c r="BC212" s="15">
        <f>Dados!AU127</f>
        <v>0</v>
      </c>
      <c r="BD212" s="15">
        <f>Dados!AV127</f>
        <v>0</v>
      </c>
      <c r="BE212" s="15">
        <f>Dados!AW127</f>
        <v>0</v>
      </c>
      <c r="BF212" s="15">
        <f>Dados!AX127</f>
        <v>0</v>
      </c>
      <c r="BG212" s="15">
        <f>Dados!AY127</f>
        <v>0</v>
      </c>
      <c r="BH212" s="15">
        <f>Dados!AZ127</f>
        <v>0</v>
      </c>
      <c r="BI212" s="15">
        <f>Dados!BA127</f>
        <v>0</v>
      </c>
      <c r="BJ212" s="15">
        <f>Dados!BB127</f>
        <v>0</v>
      </c>
      <c r="BK212" s="15">
        <f>Dados!BC127</f>
        <v>0</v>
      </c>
      <c r="BL212" s="15">
        <f>Dados!BD127</f>
        <v>0</v>
      </c>
    </row>
    <row r="213" spans="9:64" x14ac:dyDescent="0.15">
      <c r="I213" t="str">
        <f>Dados!A128</f>
        <v>Ovos Real</v>
      </c>
      <c r="J213" t="str">
        <f>Dados!B128</f>
        <v>AAA 1 001</v>
      </c>
      <c r="K213" s="15">
        <f>Dados!C128</f>
        <v>0</v>
      </c>
      <c r="L213" s="15">
        <f>Dados!D128</f>
        <v>0</v>
      </c>
      <c r="M213" s="15">
        <f>Dados!E128</f>
        <v>0</v>
      </c>
      <c r="N213" s="15">
        <f>Dados!F128</f>
        <v>0</v>
      </c>
      <c r="O213" s="15">
        <f>Dados!G128</f>
        <v>0</v>
      </c>
      <c r="P213" s="15">
        <f>Dados!H128</f>
        <v>0</v>
      </c>
      <c r="Q213" s="15">
        <f>Dados!I128</f>
        <v>0</v>
      </c>
      <c r="R213" s="15">
        <f>Dados!J128</f>
        <v>0</v>
      </c>
      <c r="S213" s="15">
        <f>Dados!K128</f>
        <v>0</v>
      </c>
      <c r="T213" s="15">
        <f>Dados!L128</f>
        <v>0</v>
      </c>
      <c r="U213" s="15">
        <f>Dados!M128</f>
        <v>0</v>
      </c>
      <c r="V213" s="15">
        <f>Dados!N128</f>
        <v>0</v>
      </c>
      <c r="W213" s="15">
        <f>Dados!O128</f>
        <v>0</v>
      </c>
      <c r="X213" s="15">
        <f>Dados!P128</f>
        <v>0</v>
      </c>
      <c r="Y213" s="15">
        <f>Dados!Q128</f>
        <v>0</v>
      </c>
      <c r="Z213" s="15">
        <f>Dados!R128</f>
        <v>0</v>
      </c>
      <c r="AA213" s="15">
        <f>Dados!S128</f>
        <v>0</v>
      </c>
      <c r="AB213" s="15">
        <f>Dados!T128</f>
        <v>0</v>
      </c>
      <c r="AC213" s="15">
        <f>Dados!U128</f>
        <v>0</v>
      </c>
      <c r="AD213" s="15">
        <f>Dados!V128</f>
        <v>0</v>
      </c>
      <c r="AE213" s="15">
        <f>Dados!W128</f>
        <v>0</v>
      </c>
      <c r="AF213" s="15">
        <f>Dados!X128</f>
        <v>0</v>
      </c>
      <c r="AG213" s="15">
        <f>Dados!Y128</f>
        <v>0</v>
      </c>
      <c r="AH213" s="15">
        <f>Dados!Z128</f>
        <v>0</v>
      </c>
      <c r="AI213" s="15">
        <f>Dados!AA128</f>
        <v>0</v>
      </c>
      <c r="AJ213" s="15">
        <f>Dados!AB128</f>
        <v>0</v>
      </c>
      <c r="AK213" s="15">
        <f>Dados!AC128</f>
        <v>0</v>
      </c>
      <c r="AL213" s="15">
        <f>Dados!AD128</f>
        <v>0</v>
      </c>
      <c r="AM213" s="15">
        <f>Dados!AE128</f>
        <v>0</v>
      </c>
      <c r="AN213" s="15">
        <f>Dados!AF128</f>
        <v>0</v>
      </c>
      <c r="AO213" s="15">
        <f>Dados!AG128</f>
        <v>0</v>
      </c>
      <c r="AP213" s="15">
        <f>Dados!AH128</f>
        <v>0</v>
      </c>
      <c r="AQ213" s="15">
        <f>Dados!AI128</f>
        <v>0</v>
      </c>
      <c r="AR213" s="15">
        <f>Dados!AJ128</f>
        <v>0</v>
      </c>
      <c r="AS213" s="15">
        <f>Dados!AK128</f>
        <v>0</v>
      </c>
      <c r="AT213" s="15">
        <f>Dados!AL128</f>
        <v>0</v>
      </c>
      <c r="AU213" s="15">
        <f>Dados!AM128</f>
        <v>0</v>
      </c>
      <c r="AV213" s="15">
        <f>Dados!AN128</f>
        <v>0</v>
      </c>
      <c r="AW213" s="15">
        <f>Dados!AO128</f>
        <v>0</v>
      </c>
      <c r="AX213" s="15">
        <f>Dados!AP128</f>
        <v>0</v>
      </c>
      <c r="AY213" s="15">
        <f>Dados!AQ128</f>
        <v>0</v>
      </c>
      <c r="AZ213" s="15">
        <f>Dados!AR128</f>
        <v>0</v>
      </c>
      <c r="BA213" s="15">
        <f>Dados!AS128</f>
        <v>0</v>
      </c>
      <c r="BB213" s="15">
        <f>Dados!AT128</f>
        <v>0</v>
      </c>
      <c r="BC213" s="15">
        <f>Dados!AU128</f>
        <v>0</v>
      </c>
      <c r="BD213" s="15">
        <f>Dados!AV128</f>
        <v>0</v>
      </c>
      <c r="BE213" s="15">
        <f>Dados!AW128</f>
        <v>0</v>
      </c>
      <c r="BF213" s="15">
        <f>Dados!AX128</f>
        <v>0</v>
      </c>
      <c r="BG213" s="15">
        <f>Dados!AY128</f>
        <v>0</v>
      </c>
      <c r="BH213" s="15">
        <f>Dados!AZ128</f>
        <v>0</v>
      </c>
      <c r="BI213" s="15">
        <f>Dados!BA128</f>
        <v>0</v>
      </c>
      <c r="BJ213" s="15">
        <f>Dados!BB128</f>
        <v>0</v>
      </c>
      <c r="BK213" s="15">
        <f>Dados!BC128</f>
        <v>0</v>
      </c>
      <c r="BL213" s="15">
        <f>Dados!BD128</f>
        <v>0</v>
      </c>
    </row>
    <row r="214" spans="9:64" x14ac:dyDescent="0.15">
      <c r="I214" t="str">
        <f>Dados!A131</f>
        <v>Fat Prev</v>
      </c>
      <c r="J214" s="101" t="str">
        <f>Dados!B131</f>
        <v>SJ F1 A 221 R</v>
      </c>
      <c r="K214" s="15">
        <f>Dados!C131</f>
        <v>6129.0651451175845</v>
      </c>
      <c r="L214" s="15">
        <f>Dados!D131</f>
        <v>42469.41354241981</v>
      </c>
      <c r="M214" s="15">
        <f>Dados!E131</f>
        <v>41845.615608604101</v>
      </c>
      <c r="N214" s="15">
        <f>Dados!F131</f>
        <v>41224.252585182214</v>
      </c>
      <c r="O214" s="15">
        <f>Dados!G131</f>
        <v>40605.316991748994</v>
      </c>
      <c r="P214" s="15">
        <f>Dados!H131</f>
        <v>39988.801368589011</v>
      </c>
      <c r="Q214" s="15">
        <f>Dados!I131</f>
        <v>39230.326587240204</v>
      </c>
      <c r="R214" s="15">
        <f>Dados!J131</f>
        <v>38563.191017468664</v>
      </c>
      <c r="S214" s="15">
        <f>Dados!K131</f>
        <v>37957.03147593754</v>
      </c>
      <c r="T214" s="15">
        <f>Dados!L131</f>
        <v>37353.249950312267</v>
      </c>
      <c r="U214" s="15">
        <f>Dados!M131</f>
        <v>36751.83912144271</v>
      </c>
      <c r="V214" s="15">
        <f>Dados!N131</f>
        <v>36152.791690441845</v>
      </c>
      <c r="W214" s="15">
        <f>Dados!O131</f>
        <v>35556.100378632982</v>
      </c>
      <c r="X214" s="15">
        <f>Dados!P131</f>
        <v>34961.757927497005</v>
      </c>
      <c r="Y214" s="15">
        <f>Dados!Q131</f>
        <v>34369.757098619833</v>
      </c>
      <c r="Z214" s="15">
        <f>Dados!R131</f>
        <v>33780.090673639905</v>
      </c>
      <c r="AA214" s="15">
        <f>Dados!S131</f>
        <v>33192.751454195903</v>
      </c>
      <c r="AB214" s="15">
        <f>Dados!T131</f>
        <v>32607.732261874575</v>
      </c>
      <c r="AC214" s="15">
        <f>Dados!U131</f>
        <v>32025.025938158637</v>
      </c>
      <c r="AD214" s="15">
        <f>Dados!V131</f>
        <v>31444.625344374879</v>
      </c>
      <c r="AE214" s="15">
        <f>Dados!W131</f>
        <v>30752.863514427001</v>
      </c>
      <c r="AF214" s="15">
        <f>Dados!X131</f>
        <v>30133.766191904564</v>
      </c>
      <c r="AG214" s="15">
        <f>Dados!Y131</f>
        <v>29563.211791047015</v>
      </c>
      <c r="AH214" s="15">
        <f>Dados!Z131</f>
        <v>28780.328263783842</v>
      </c>
      <c r="AI214" s="15">
        <f>Dados!AA131</f>
        <v>28132.758404946235</v>
      </c>
      <c r="AJ214" s="15">
        <f>Dados!AB131</f>
        <v>27574.852425161738</v>
      </c>
      <c r="AK214" s="15">
        <f>Dados!AC131</f>
        <v>27403.937952583638</v>
      </c>
      <c r="AL214" s="15">
        <f>Dados!AD131</f>
        <v>27788.982172714721</v>
      </c>
      <c r="AM214" s="15">
        <f>Dados!AE131</f>
        <v>27210.156163994729</v>
      </c>
      <c r="AN214" s="15">
        <f>Dados!AF131</f>
        <v>26633.640864843906</v>
      </c>
      <c r="AO214" s="15">
        <f>Dados!AG131</f>
        <v>25689.379646929516</v>
      </c>
      <c r="AP214" s="15">
        <f>Dados!AH131</f>
        <v>7245.3418081870441</v>
      </c>
      <c r="AQ214" s="15">
        <f>Dados!AI131</f>
        <v>0</v>
      </c>
      <c r="AR214" s="15">
        <f>Dados!AJ131</f>
        <v>0</v>
      </c>
      <c r="AS214" s="15">
        <f>Dados!AK131</f>
        <v>0</v>
      </c>
      <c r="AT214" s="15">
        <f>Dados!AL131</f>
        <v>0</v>
      </c>
      <c r="AU214" s="15">
        <f>Dados!AM131</f>
        <v>0</v>
      </c>
      <c r="AV214" s="15">
        <f>Dados!AN131</f>
        <v>0</v>
      </c>
      <c r="AW214" s="15">
        <f>Dados!AO131</f>
        <v>0</v>
      </c>
      <c r="AX214" s="15">
        <f>Dados!AP131</f>
        <v>0</v>
      </c>
      <c r="AY214" s="15">
        <f>Dados!AQ131</f>
        <v>0</v>
      </c>
      <c r="AZ214" s="15">
        <f>Dados!AR131</f>
        <v>0</v>
      </c>
      <c r="BA214" s="15">
        <f>Dados!AS131</f>
        <v>0</v>
      </c>
      <c r="BB214" s="15">
        <f>Dados!AT131</f>
        <v>0</v>
      </c>
      <c r="BC214" s="15">
        <f>Dados!AU131</f>
        <v>0</v>
      </c>
      <c r="BD214" s="15">
        <f>Dados!AV131</f>
        <v>0</v>
      </c>
      <c r="BE214" s="15">
        <f>Dados!AW131</f>
        <v>0</v>
      </c>
      <c r="BF214" s="15">
        <f>Dados!AX131</f>
        <v>0</v>
      </c>
      <c r="BG214" s="15">
        <f>Dados!AY131</f>
        <v>0</v>
      </c>
      <c r="BH214" s="15">
        <f>Dados!AZ131</f>
        <v>0</v>
      </c>
      <c r="BI214" s="15">
        <f>Dados!BA131</f>
        <v>0</v>
      </c>
      <c r="BJ214" s="15">
        <f>Dados!BB131</f>
        <v>0</v>
      </c>
      <c r="BK214" s="15">
        <f>Dados!BC131</f>
        <v>0</v>
      </c>
      <c r="BL214" s="15">
        <f>Dados!BD131</f>
        <v>0</v>
      </c>
    </row>
    <row r="215" spans="9:64" x14ac:dyDescent="0.15">
      <c r="I215" t="str">
        <f>Dados!A132</f>
        <v>Fat Prev</v>
      </c>
      <c r="J215" s="101" t="str">
        <f>Dados!B132</f>
        <v>SJ F1 B 321 R</v>
      </c>
      <c r="K215" s="15">
        <f>Dados!C132</f>
        <v>6218.0965785807584</v>
      </c>
      <c r="L215" s="15">
        <f>Dados!D132</f>
        <v>43014.398855413689</v>
      </c>
      <c r="M215" s="15">
        <f>Dados!E132</f>
        <v>42388.385677829108</v>
      </c>
      <c r="N215" s="15">
        <f>Dados!F132</f>
        <v>41764.814315779804</v>
      </c>
      <c r="O215" s="15">
        <f>Dados!G132</f>
        <v>41143.677269618805</v>
      </c>
      <c r="P215" s="15">
        <f>Dados!H132</f>
        <v>40524.967060439187</v>
      </c>
      <c r="Q215" s="15">
        <f>Dados!I132</f>
        <v>39908.676230020072</v>
      </c>
      <c r="R215" s="15">
        <f>Dados!J132</f>
        <v>39121.543495847611</v>
      </c>
      <c r="S215" s="15">
        <f>Dados!K132</f>
        <v>38483.924403646866</v>
      </c>
      <c r="T215" s="15">
        <f>Dados!L132</f>
        <v>37877.986739624859</v>
      </c>
      <c r="U215" s="15">
        <f>Dados!M132</f>
        <v>37274.42650895613</v>
      </c>
      <c r="V215" s="15">
        <f>Dados!N132</f>
        <v>36673.236393959225</v>
      </c>
      <c r="W215" s="15">
        <f>Dados!O132</f>
        <v>36074.409097212294</v>
      </c>
      <c r="X215" s="15">
        <f>Dados!P132</f>
        <v>35477.937341500183</v>
      </c>
      <c r="Y215" s="15">
        <f>Dados!Q132</f>
        <v>34883.813869761725</v>
      </c>
      <c r="Z215" s="15">
        <f>Dados!R132</f>
        <v>34292.03144503721</v>
      </c>
      <c r="AA215" s="15">
        <f>Dados!S132</f>
        <v>33702.582850415885</v>
      </c>
      <c r="AB215" s="15">
        <f>Dados!T132</f>
        <v>33115.460888983718</v>
      </c>
      <c r="AC215" s="15">
        <f>Dados!U132</f>
        <v>32530.658383771141</v>
      </c>
      <c r="AD215" s="15">
        <f>Dados!V132</f>
        <v>31948.168177701042</v>
      </c>
      <c r="AE215" s="15">
        <f>Dados!W132</f>
        <v>31367.983133536833</v>
      </c>
      <c r="AF215" s="15">
        <f>Dados!X132</f>
        <v>30653.698162539389</v>
      </c>
      <c r="AG215" s="15">
        <f>Dados!Y132</f>
        <v>30057.94826698137</v>
      </c>
      <c r="AH215" s="15">
        <f>Dados!Z132</f>
        <v>29487.606612196698</v>
      </c>
      <c r="AI215" s="15">
        <f>Dados!AA132</f>
        <v>28662.004711553745</v>
      </c>
      <c r="AJ215" s="15">
        <f>Dados!AB132</f>
        <v>28058.360180652478</v>
      </c>
      <c r="AK215" s="15">
        <f>Dados!AC132</f>
        <v>27892.290146204665</v>
      </c>
      <c r="AL215" s="15">
        <f>Dados!AD132</f>
        <v>28292.445989735184</v>
      </c>
      <c r="AM215" s="15">
        <f>Dados!AE132</f>
        <v>27711.520259386936</v>
      </c>
      <c r="AN215" s="15">
        <f>Dados!AF132</f>
        <v>27132.911841547117</v>
      </c>
      <c r="AO215" s="15">
        <f>Dados!AG132</f>
        <v>26556.613560771093</v>
      </c>
      <c r="AP215" s="15">
        <f>Dados!AH132</f>
        <v>25538.538857874417</v>
      </c>
      <c r="AQ215" s="15">
        <f>Dados!AI132</f>
        <v>397622.83418486605</v>
      </c>
      <c r="AR215" s="15">
        <f>Dados!AJ132</f>
        <v>0</v>
      </c>
      <c r="AS215" s="15">
        <f>Dados!AK132</f>
        <v>0</v>
      </c>
      <c r="AT215" s="15">
        <f>Dados!AL132</f>
        <v>0</v>
      </c>
      <c r="AU215" s="15">
        <f>Dados!AM132</f>
        <v>0</v>
      </c>
      <c r="AV215" s="15">
        <f>Dados!AN132</f>
        <v>0</v>
      </c>
      <c r="AW215" s="15">
        <f>Dados!AO132</f>
        <v>0</v>
      </c>
      <c r="AX215" s="15">
        <f>Dados!AP132</f>
        <v>0</v>
      </c>
      <c r="AY215" s="15">
        <f>Dados!AQ132</f>
        <v>0</v>
      </c>
      <c r="AZ215" s="15">
        <f>Dados!AR132</f>
        <v>0</v>
      </c>
      <c r="BA215" s="15">
        <f>Dados!AS132</f>
        <v>0</v>
      </c>
      <c r="BB215" s="15">
        <f>Dados!AT132</f>
        <v>0</v>
      </c>
      <c r="BC215" s="15">
        <f>Dados!AU132</f>
        <v>0</v>
      </c>
      <c r="BD215" s="15">
        <f>Dados!AV132</f>
        <v>0</v>
      </c>
      <c r="BE215" s="15">
        <f>Dados!AW132</f>
        <v>0</v>
      </c>
      <c r="BF215" s="15">
        <f>Dados!AX132</f>
        <v>0</v>
      </c>
      <c r="BG215" s="15">
        <f>Dados!AY132</f>
        <v>0</v>
      </c>
      <c r="BH215" s="15">
        <f>Dados!AZ132</f>
        <v>0</v>
      </c>
      <c r="BI215" s="15">
        <f>Dados!BA132</f>
        <v>0</v>
      </c>
      <c r="BJ215" s="15">
        <f>Dados!BB132</f>
        <v>0</v>
      </c>
      <c r="BK215" s="15">
        <f>Dados!BC132</f>
        <v>0</v>
      </c>
      <c r="BL215" s="15">
        <f>Dados!BD132</f>
        <v>0</v>
      </c>
    </row>
    <row r="216" spans="9:64" x14ac:dyDescent="0.15">
      <c r="I216" t="str">
        <f>Dados!A133</f>
        <v>Fat Prev</v>
      </c>
      <c r="J216" s="101" t="str">
        <f>Dados!B133</f>
        <v>SJ F1 A 222 R</v>
      </c>
      <c r="K216" s="15">
        <f>Dados!C133</f>
        <v>0</v>
      </c>
      <c r="L216" s="15">
        <f>Dados!D133</f>
        <v>0</v>
      </c>
      <c r="M216" s="15">
        <f>Dados!E133</f>
        <v>0</v>
      </c>
      <c r="N216" s="15">
        <f>Dados!F133</f>
        <v>0</v>
      </c>
      <c r="O216" s="15">
        <f>Dados!G133</f>
        <v>0</v>
      </c>
      <c r="P216" s="15">
        <f>Dados!H133</f>
        <v>0</v>
      </c>
      <c r="Q216" s="15">
        <f>Dados!I133</f>
        <v>0</v>
      </c>
      <c r="R216" s="15">
        <f>Dados!J133</f>
        <v>0</v>
      </c>
      <c r="S216" s="15">
        <f>Dados!K133</f>
        <v>0</v>
      </c>
      <c r="T216" s="15">
        <f>Dados!L133</f>
        <v>0</v>
      </c>
      <c r="U216" s="15">
        <f>Dados!M133</f>
        <v>0</v>
      </c>
      <c r="V216" s="15">
        <f>Dados!N133</f>
        <v>0</v>
      </c>
      <c r="W216" s="15">
        <f>Dados!O133</f>
        <v>0</v>
      </c>
      <c r="X216" s="15">
        <f>Dados!P133</f>
        <v>0</v>
      </c>
      <c r="Y216" s="15">
        <f>Dados!Q133</f>
        <v>0</v>
      </c>
      <c r="Z216" s="15">
        <f>Dados!R133</f>
        <v>0</v>
      </c>
      <c r="AA216" s="15">
        <f>Dados!S133</f>
        <v>0</v>
      </c>
      <c r="AB216" s="15">
        <f>Dados!T133</f>
        <v>0</v>
      </c>
      <c r="AC216" s="15">
        <f>Dados!U133</f>
        <v>0</v>
      </c>
      <c r="AD216" s="15">
        <f>Dados!V133</f>
        <v>0</v>
      </c>
      <c r="AE216" s="15">
        <f>Dados!W133</f>
        <v>0</v>
      </c>
      <c r="AF216" s="15">
        <f>Dados!X133</f>
        <v>0</v>
      </c>
      <c r="AG216" s="15">
        <f>Dados!Y133</f>
        <v>0</v>
      </c>
      <c r="AH216" s="15">
        <f>Dados!Z133</f>
        <v>0</v>
      </c>
      <c r="AI216" s="15">
        <f>Dados!AA133</f>
        <v>0</v>
      </c>
      <c r="AJ216" s="15">
        <f>Dados!AB133</f>
        <v>0</v>
      </c>
      <c r="AK216" s="15">
        <f>Dados!AC133</f>
        <v>0</v>
      </c>
      <c r="AL216" s="15">
        <f>Dados!AD133</f>
        <v>0</v>
      </c>
      <c r="AM216" s="15">
        <f>Dados!AE133</f>
        <v>0</v>
      </c>
      <c r="AN216" s="15">
        <f>Dados!AF133</f>
        <v>0</v>
      </c>
      <c r="AO216" s="15">
        <f>Dados!AG133</f>
        <v>0</v>
      </c>
      <c r="AP216" s="15">
        <f>Dados!AH133</f>
        <v>0</v>
      </c>
      <c r="AQ216" s="15">
        <f>Dados!AI133</f>
        <v>0</v>
      </c>
      <c r="AR216" s="15">
        <f>Dados!AJ133</f>
        <v>0</v>
      </c>
      <c r="AS216" s="15">
        <f>Dados!AK133</f>
        <v>0</v>
      </c>
      <c r="AT216" s="15">
        <f>Dados!AL133</f>
        <v>0</v>
      </c>
      <c r="AU216" s="15">
        <f>Dados!AM133</f>
        <v>0</v>
      </c>
      <c r="AV216" s="15">
        <f>Dados!AN133</f>
        <v>0</v>
      </c>
      <c r="AW216" s="15">
        <f>Dados!AO133</f>
        <v>0</v>
      </c>
      <c r="AX216" s="15">
        <f>Dados!AP133</f>
        <v>0</v>
      </c>
      <c r="AY216" s="15">
        <f>Dados!AQ133</f>
        <v>0</v>
      </c>
      <c r="AZ216" s="15">
        <f>Dados!AR133</f>
        <v>0</v>
      </c>
      <c r="BA216" s="15">
        <f>Dados!AS133</f>
        <v>0</v>
      </c>
      <c r="BB216" s="15">
        <f>Dados!AT133</f>
        <v>0</v>
      </c>
      <c r="BC216" s="15">
        <f>Dados!AU133</f>
        <v>0</v>
      </c>
      <c r="BD216" s="15">
        <f>Dados!AV133</f>
        <v>3064.6875682529526</v>
      </c>
      <c r="BE216" s="15">
        <f>Dados!AW133</f>
        <v>8269.0923353779181</v>
      </c>
      <c r="BF216" s="15">
        <f>Dados!AX133</f>
        <v>19149.909801168713</v>
      </c>
      <c r="BG216" s="15">
        <f>Dados!AY133</f>
        <v>32873.610249974561</v>
      </c>
      <c r="BH216" s="15">
        <f>Dados!AZ133</f>
        <v>42323.734486330264</v>
      </c>
      <c r="BI216" s="15">
        <f>Dados!BA133</f>
        <v>47188.593063442277</v>
      </c>
      <c r="BJ216" s="15">
        <f>Dados!BB133</f>
        <v>48323.206386701109</v>
      </c>
      <c r="BK216" s="15">
        <f>Dados!BC133</f>
        <v>47763.997485716565</v>
      </c>
      <c r="BL216" s="15">
        <f>Dados!BD133</f>
        <v>0</v>
      </c>
    </row>
    <row r="217" spans="9:64" x14ac:dyDescent="0.15">
      <c r="I217" t="str">
        <f>Dados!A134</f>
        <v>Fat Prev</v>
      </c>
      <c r="J217" s="101" t="str">
        <f>Dados!B134</f>
        <v>SJ F1 B 322 R</v>
      </c>
      <c r="K217" s="15">
        <f>Dados!C134</f>
        <v>0</v>
      </c>
      <c r="L217" s="15">
        <f>Dados!D134</f>
        <v>0</v>
      </c>
      <c r="M217" s="15">
        <f>Dados!E134</f>
        <v>0</v>
      </c>
      <c r="N217" s="15">
        <f>Dados!F134</f>
        <v>0</v>
      </c>
      <c r="O217" s="15">
        <f>Dados!G134</f>
        <v>0</v>
      </c>
      <c r="P217" s="15">
        <f>Dados!H134</f>
        <v>0</v>
      </c>
      <c r="Q217" s="15">
        <f>Dados!I134</f>
        <v>0</v>
      </c>
      <c r="R217" s="15">
        <f>Dados!J134</f>
        <v>0</v>
      </c>
      <c r="S217" s="15">
        <f>Dados!K134</f>
        <v>0</v>
      </c>
      <c r="T217" s="15">
        <f>Dados!L134</f>
        <v>0</v>
      </c>
      <c r="U217" s="15">
        <f>Dados!M134</f>
        <v>0</v>
      </c>
      <c r="V217" s="15">
        <f>Dados!N134</f>
        <v>0</v>
      </c>
      <c r="W217" s="15">
        <f>Dados!O134</f>
        <v>0</v>
      </c>
      <c r="X217" s="15">
        <f>Dados!P134</f>
        <v>0</v>
      </c>
      <c r="Y217" s="15">
        <f>Dados!Q134</f>
        <v>0</v>
      </c>
      <c r="Z217" s="15">
        <f>Dados!R134</f>
        <v>0</v>
      </c>
      <c r="AA217" s="15">
        <f>Dados!S134</f>
        <v>0</v>
      </c>
      <c r="AB217" s="15">
        <f>Dados!T134</f>
        <v>0</v>
      </c>
      <c r="AC217" s="15">
        <f>Dados!U134</f>
        <v>0</v>
      </c>
      <c r="AD217" s="15">
        <f>Dados!V134</f>
        <v>0</v>
      </c>
      <c r="AE217" s="15">
        <f>Dados!W134</f>
        <v>0</v>
      </c>
      <c r="AF217" s="15">
        <f>Dados!X134</f>
        <v>0</v>
      </c>
      <c r="AG217" s="15">
        <f>Dados!Y134</f>
        <v>0</v>
      </c>
      <c r="AH217" s="15">
        <f>Dados!Z134</f>
        <v>0</v>
      </c>
      <c r="AI217" s="15">
        <f>Dados!AA134</f>
        <v>0</v>
      </c>
      <c r="AJ217" s="15">
        <f>Dados!AB134</f>
        <v>0</v>
      </c>
      <c r="AK217" s="15">
        <f>Dados!AC134</f>
        <v>0</v>
      </c>
      <c r="AL217" s="15">
        <f>Dados!AD134</f>
        <v>0</v>
      </c>
      <c r="AM217" s="15">
        <f>Dados!AE134</f>
        <v>0</v>
      </c>
      <c r="AN217" s="15">
        <f>Dados!AF134</f>
        <v>0</v>
      </c>
      <c r="AO217" s="15">
        <f>Dados!AG134</f>
        <v>0</v>
      </c>
      <c r="AP217" s="15">
        <f>Dados!AH134</f>
        <v>0</v>
      </c>
      <c r="AQ217" s="15">
        <f>Dados!AI134</f>
        <v>0</v>
      </c>
      <c r="AR217" s="15">
        <f>Dados!AJ134</f>
        <v>0</v>
      </c>
      <c r="AS217" s="15">
        <f>Dados!AK134</f>
        <v>0</v>
      </c>
      <c r="AT217" s="15">
        <f>Dados!AL134</f>
        <v>0</v>
      </c>
      <c r="AU217" s="15">
        <f>Dados!AM134</f>
        <v>0</v>
      </c>
      <c r="AV217" s="15">
        <f>Dados!AN134</f>
        <v>0</v>
      </c>
      <c r="AW217" s="15">
        <f>Dados!AO134</f>
        <v>0</v>
      </c>
      <c r="AX217" s="15">
        <f>Dados!AP134</f>
        <v>0</v>
      </c>
      <c r="AY217" s="15">
        <f>Dados!AQ134</f>
        <v>0</v>
      </c>
      <c r="AZ217" s="15">
        <f>Dados!AR134</f>
        <v>0</v>
      </c>
      <c r="BA217" s="15">
        <f>Dados!AS134</f>
        <v>0</v>
      </c>
      <c r="BB217" s="15">
        <f>Dados!AT134</f>
        <v>0</v>
      </c>
      <c r="BC217" s="15">
        <f>Dados!AU134</f>
        <v>0</v>
      </c>
      <c r="BD217" s="15">
        <f>Dados!AV134</f>
        <v>0</v>
      </c>
      <c r="BE217" s="15">
        <f>Dados!AW134</f>
        <v>3064.6875682529526</v>
      </c>
      <c r="BF217" s="15">
        <f>Dados!AX134</f>
        <v>8269.0923353779181</v>
      </c>
      <c r="BG217" s="15">
        <f>Dados!AY134</f>
        <v>19149.909801168713</v>
      </c>
      <c r="BH217" s="15">
        <f>Dados!AZ134</f>
        <v>32873.610249974561</v>
      </c>
      <c r="BI217" s="15">
        <f>Dados!BA134</f>
        <v>42323.734486330264</v>
      </c>
      <c r="BJ217" s="15">
        <f>Dados!BB134</f>
        <v>47188.593063442277</v>
      </c>
      <c r="BK217" s="15">
        <f>Dados!BC134</f>
        <v>48323.206386701109</v>
      </c>
      <c r="BL217" s="15">
        <f>Dados!BD134</f>
        <v>0</v>
      </c>
    </row>
    <row r="218" spans="9:64" x14ac:dyDescent="0.15">
      <c r="I218" t="str">
        <f>Dados!A135</f>
        <v>Fat Prev</v>
      </c>
      <c r="J218" s="101" t="str">
        <f>Dados!B135</f>
        <v>SJ F2 A 421 R</v>
      </c>
      <c r="K218" s="15">
        <f>Dados!C135</f>
        <v>3493.4606003873837</v>
      </c>
      <c r="L218" s="15">
        <f>Dados!D135</f>
        <v>29592.790738146916</v>
      </c>
      <c r="M218" s="15">
        <f>Dados!E135</f>
        <v>39344.900872577375</v>
      </c>
      <c r="N218" s="15">
        <f>Dados!F135</f>
        <v>44505.543190232478</v>
      </c>
      <c r="O218" s="15">
        <f>Dados!G135</f>
        <v>46078.713741584739</v>
      </c>
      <c r="P218" s="15">
        <f>Dados!H135</f>
        <v>45580.191694874273</v>
      </c>
      <c r="Q218" s="15">
        <f>Dados!I135</f>
        <v>45045.621975479524</v>
      </c>
      <c r="R218" s="15">
        <f>Dados!J135</f>
        <v>44544.998241682966</v>
      </c>
      <c r="S218" s="15">
        <f>Dados!K135</f>
        <v>43913.023443667873</v>
      </c>
      <c r="T218" s="15">
        <f>Dados!L135</f>
        <v>43283.508761603291</v>
      </c>
      <c r="U218" s="15">
        <f>Dados!M135</f>
        <v>42656.446645246942</v>
      </c>
      <c r="V218" s="15">
        <f>Dados!N135</f>
        <v>42031.829565228465</v>
      </c>
      <c r="W218" s="15">
        <f>Dados!O135</f>
        <v>41409.650012995022</v>
      </c>
      <c r="X218" s="15">
        <f>Dados!P135</f>
        <v>40789.90050075711</v>
      </c>
      <c r="Y218" s="15">
        <f>Dados!Q135</f>
        <v>40172.57356143435</v>
      </c>
      <c r="Z218" s="15">
        <f>Dados!R135</f>
        <v>39470.995763904153</v>
      </c>
      <c r="AA218" s="15">
        <f>Dados!S135</f>
        <v>38744.409401195655</v>
      </c>
      <c r="AB218" s="15">
        <f>Dados!T135</f>
        <v>38137.450449454038</v>
      </c>
      <c r="AC218" s="15">
        <f>Dados!U135</f>
        <v>37532.87207372961</v>
      </c>
      <c r="AD218" s="15">
        <f>Dados!V135</f>
        <v>36930.666947641432</v>
      </c>
      <c r="AE218" s="15">
        <f>Dados!W135</f>
        <v>36330.827765090806</v>
      </c>
      <c r="AF218" s="15">
        <f>Dados!X135</f>
        <v>35733.347240208401</v>
      </c>
      <c r="AG218" s="15">
        <f>Dados!Y135</f>
        <v>35138.218107301444</v>
      </c>
      <c r="AH218" s="15">
        <f>Dados!Z135</f>
        <v>34545.433120801135</v>
      </c>
      <c r="AI218" s="15">
        <f>Dados!AA135</f>
        <v>33954.985055210083</v>
      </c>
      <c r="AJ218" s="15">
        <f>Dados!AB135</f>
        <v>33366.866705050023</v>
      </c>
      <c r="AK218" s="15">
        <f>Dados!AC135</f>
        <v>33247.894349022041</v>
      </c>
      <c r="AL218" s="15">
        <f>Dados!AD135</f>
        <v>33807.46995033641</v>
      </c>
      <c r="AM218" s="15">
        <f>Dados!AE135</f>
        <v>33197.239101141204</v>
      </c>
      <c r="AN218" s="15">
        <f>Dados!AF135</f>
        <v>32517.78317406663</v>
      </c>
      <c r="AO218" s="15">
        <f>Dados!AG135</f>
        <v>31818.298080672903</v>
      </c>
      <c r="AP218" s="15">
        <f>Dados!AH135</f>
        <v>31218.417686704262</v>
      </c>
      <c r="AQ218" s="15">
        <f>Dados!AI135</f>
        <v>30485.656987915125</v>
      </c>
      <c r="AR218" s="15">
        <f>Dados!AJ135</f>
        <v>29713.025117119454</v>
      </c>
      <c r="AS218" s="15">
        <f>Dados!AK135</f>
        <v>29126.441489442986</v>
      </c>
      <c r="AT218" s="15">
        <f>Dados!AL135</f>
        <v>28542.192683937177</v>
      </c>
      <c r="AU218" s="15">
        <f>Dados!AM135</f>
        <v>27960.27147654448</v>
      </c>
      <c r="AV218" s="15">
        <f>Dados!AN135</f>
        <v>27380.670663261535</v>
      </c>
      <c r="AW218" s="15">
        <f>Dados!AO135</f>
        <v>26803.383060086871</v>
      </c>
      <c r="AX218" s="15">
        <f>Dados!AP135</f>
        <v>26006.261677908435</v>
      </c>
      <c r="AY218" s="15">
        <f>Dados!AQ135</f>
        <v>14497.873536602701</v>
      </c>
      <c r="AZ218" s="15">
        <f>Dados!AR135</f>
        <v>0</v>
      </c>
      <c r="BA218" s="15">
        <f>Dados!AS135</f>
        <v>0</v>
      </c>
      <c r="BB218" s="15">
        <f>Dados!AT135</f>
        <v>0</v>
      </c>
      <c r="BC218" s="15">
        <f>Dados!AU135</f>
        <v>0</v>
      </c>
      <c r="BD218" s="15">
        <f>Dados!AV135</f>
        <v>0</v>
      </c>
      <c r="BE218" s="15">
        <f>Dados!AW135</f>
        <v>0</v>
      </c>
      <c r="BF218" s="15">
        <f>Dados!AX135</f>
        <v>0</v>
      </c>
      <c r="BG218" s="15">
        <f>Dados!AY135</f>
        <v>0</v>
      </c>
      <c r="BH218" s="15">
        <f>Dados!AZ135</f>
        <v>0</v>
      </c>
      <c r="BI218" s="15">
        <f>Dados!BA135</f>
        <v>0</v>
      </c>
      <c r="BJ218" s="15">
        <f>Dados!BB135</f>
        <v>0</v>
      </c>
      <c r="BK218" s="15">
        <f>Dados!BC135</f>
        <v>0</v>
      </c>
      <c r="BL218" s="15">
        <f>Dados!BD135</f>
        <v>0</v>
      </c>
    </row>
    <row r="219" spans="9:64" x14ac:dyDescent="0.15">
      <c r="I219" t="str">
        <f>Dados!A136</f>
        <v>Fat Prev</v>
      </c>
      <c r="J219" s="101" t="str">
        <f>Dados!B136</f>
        <v>SJ F2 B 521 R</v>
      </c>
      <c r="K219" s="15">
        <f>Dados!C136</f>
        <v>728.15888471692335</v>
      </c>
      <c r="L219" s="15">
        <f>Dados!D136</f>
        <v>9951.3709038187189</v>
      </c>
      <c r="M219" s="15">
        <f>Dados!E136</f>
        <v>24445.043305309617</v>
      </c>
      <c r="N219" s="15">
        <f>Dados!F136</f>
        <v>36452.909489324506</v>
      </c>
      <c r="O219" s="15">
        <f>Dados!G136</f>
        <v>43196.834509052875</v>
      </c>
      <c r="P219" s="15">
        <f>Dados!H136</f>
        <v>46248.65315196172</v>
      </c>
      <c r="Q219" s="15">
        <f>Dados!I136</f>
        <v>45852.36613391737</v>
      </c>
      <c r="R219" s="15">
        <f>Dados!J136</f>
        <v>45217.674059859826</v>
      </c>
      <c r="S219" s="15">
        <f>Dados!K136</f>
        <v>44816.460431331085</v>
      </c>
      <c r="T219" s="15">
        <f>Dados!L136</f>
        <v>44183.429273880327</v>
      </c>
      <c r="U219" s="15">
        <f>Dados!M136</f>
        <v>43552.861473986311</v>
      </c>
      <c r="V219" s="15">
        <f>Dados!N136</f>
        <v>42924.749472446252</v>
      </c>
      <c r="W219" s="15">
        <f>Dados!O136</f>
        <v>42299.08573095264</v>
      </c>
      <c r="X219" s="15">
        <f>Dados!P136</f>
        <v>41675.86273203876</v>
      </c>
      <c r="Y219" s="15">
        <f>Dados!Q136</f>
        <v>41055.07297902448</v>
      </c>
      <c r="Z219" s="15">
        <f>Dados!R136</f>
        <v>40436.708995961955</v>
      </c>
      <c r="AA219" s="15">
        <f>Dados!S136</f>
        <v>39820.763327581706</v>
      </c>
      <c r="AB219" s="15">
        <f>Dados!T136</f>
        <v>39005.129423056962</v>
      </c>
      <c r="AC219" s="15">
        <f>Dados!U136</f>
        <v>38397.148262132148</v>
      </c>
      <c r="AD219" s="15">
        <f>Dados!V136</f>
        <v>37791.550822723904</v>
      </c>
      <c r="AE219" s="15">
        <f>Dados!W136</f>
        <v>37188.32976974397</v>
      </c>
      <c r="AF219" s="15">
        <f>Dados!X136</f>
        <v>36587.477788408985</v>
      </c>
      <c r="AG219" s="15">
        <f>Dados!Y136</f>
        <v>35988.987584187642</v>
      </c>
      <c r="AH219" s="15">
        <f>Dados!Z136</f>
        <v>35392.851882747746</v>
      </c>
      <c r="AI219" s="15">
        <f>Dados!AA136</f>
        <v>34799.063429903639</v>
      </c>
      <c r="AJ219" s="15">
        <f>Dados!AB136</f>
        <v>34207.614991563576</v>
      </c>
      <c r="AK219" s="15">
        <f>Dados!AC136</f>
        <v>34097.248336132987</v>
      </c>
      <c r="AL219" s="15">
        <f>Dados!AD136</f>
        <v>34683.294788292958</v>
      </c>
      <c r="AM219" s="15">
        <f>Dados!AE136</f>
        <v>34069.59960910699</v>
      </c>
      <c r="AN219" s="15">
        <f>Dados!AF136</f>
        <v>33458.331271852345</v>
      </c>
      <c r="AO219" s="15">
        <f>Dados!AG136</f>
        <v>32849.482285402897</v>
      </c>
      <c r="AP219" s="15">
        <f>Dados!AH136</f>
        <v>32075.982769146998</v>
      </c>
      <c r="AQ219" s="15">
        <f>Dados!AI136</f>
        <v>31475.079796937338</v>
      </c>
      <c r="AR219" s="15">
        <f>Dados!AJ136</f>
        <v>30876.561406861696</v>
      </c>
      <c r="AS219" s="15">
        <f>Dados!AK136</f>
        <v>29964.999184884757</v>
      </c>
      <c r="AT219" s="15">
        <f>Dados!AL136</f>
        <v>29377.412987441174</v>
      </c>
      <c r="AU219" s="15">
        <f>Dados!AM136</f>
        <v>28792.164713746464</v>
      </c>
      <c r="AV219" s="15">
        <f>Dados!AN136</f>
        <v>28209.247131133558</v>
      </c>
      <c r="AW219" s="15">
        <f>Dados!AO136</f>
        <v>27628.65302701214</v>
      </c>
      <c r="AX219" s="15">
        <f>Dados!AP136</f>
        <v>27050.375208816145</v>
      </c>
      <c r="AY219" s="15">
        <f>Dados!AQ136</f>
        <v>26474.406503951504</v>
      </c>
      <c r="AZ219" s="15">
        <f>Dados!AR136</f>
        <v>419382.72496454901</v>
      </c>
      <c r="BA219" s="15">
        <f>Dados!AS136</f>
        <v>0</v>
      </c>
      <c r="BB219" s="15">
        <f>Dados!AT136</f>
        <v>0</v>
      </c>
      <c r="BC219" s="15">
        <f>Dados!AU136</f>
        <v>0</v>
      </c>
      <c r="BD219" s="15">
        <f>Dados!AV136</f>
        <v>0</v>
      </c>
      <c r="BE219" s="15">
        <f>Dados!AW136</f>
        <v>0</v>
      </c>
      <c r="BF219" s="15">
        <f>Dados!AX136</f>
        <v>0</v>
      </c>
      <c r="BG219" s="15">
        <f>Dados!AY136</f>
        <v>0</v>
      </c>
      <c r="BH219" s="15">
        <f>Dados!AZ136</f>
        <v>0</v>
      </c>
      <c r="BI219" s="15">
        <f>Dados!BA136</f>
        <v>0</v>
      </c>
      <c r="BJ219" s="15">
        <f>Dados!BB136</f>
        <v>0</v>
      </c>
      <c r="BK219" s="15">
        <f>Dados!BC136</f>
        <v>0</v>
      </c>
      <c r="BL219" s="15">
        <f>Dados!BD136</f>
        <v>0</v>
      </c>
    </row>
    <row r="220" spans="9:64" x14ac:dyDescent="0.15">
      <c r="I220" t="str">
        <f>Dados!A137</f>
        <v>Fat Prev</v>
      </c>
      <c r="J220" s="101" t="str">
        <f>Dados!B137</f>
        <v>SJ F2 A 422 R</v>
      </c>
      <c r="K220" s="15">
        <f>Dados!C137</f>
        <v>0</v>
      </c>
      <c r="L220" s="15">
        <f>Dados!D137</f>
        <v>0</v>
      </c>
      <c r="M220" s="15">
        <f>Dados!E137</f>
        <v>0</v>
      </c>
      <c r="N220" s="15">
        <f>Dados!F137</f>
        <v>0</v>
      </c>
      <c r="O220" s="15">
        <f>Dados!G137</f>
        <v>0</v>
      </c>
      <c r="P220" s="15">
        <f>Dados!H137</f>
        <v>0</v>
      </c>
      <c r="Q220" s="15">
        <f>Dados!I137</f>
        <v>0</v>
      </c>
      <c r="R220" s="15">
        <f>Dados!J137</f>
        <v>0</v>
      </c>
      <c r="S220" s="15">
        <f>Dados!K137</f>
        <v>0</v>
      </c>
      <c r="T220" s="15">
        <f>Dados!L137</f>
        <v>0</v>
      </c>
      <c r="U220" s="15">
        <f>Dados!M137</f>
        <v>0</v>
      </c>
      <c r="V220" s="15">
        <f>Dados!N137</f>
        <v>0</v>
      </c>
      <c r="W220" s="15">
        <f>Dados!O137</f>
        <v>0</v>
      </c>
      <c r="X220" s="15">
        <f>Dados!P137</f>
        <v>0</v>
      </c>
      <c r="Y220" s="15">
        <f>Dados!Q137</f>
        <v>0</v>
      </c>
      <c r="Z220" s="15">
        <f>Dados!R137</f>
        <v>0</v>
      </c>
      <c r="AA220" s="15">
        <f>Dados!S137</f>
        <v>0</v>
      </c>
      <c r="AB220" s="15">
        <f>Dados!T137</f>
        <v>0</v>
      </c>
      <c r="AC220" s="15">
        <f>Dados!U137</f>
        <v>0</v>
      </c>
      <c r="AD220" s="15">
        <f>Dados!V137</f>
        <v>0</v>
      </c>
      <c r="AE220" s="15">
        <f>Dados!W137</f>
        <v>0</v>
      </c>
      <c r="AF220" s="15">
        <f>Dados!X137</f>
        <v>0</v>
      </c>
      <c r="AG220" s="15">
        <f>Dados!Y137</f>
        <v>0</v>
      </c>
      <c r="AH220" s="15">
        <f>Dados!Z137</f>
        <v>0</v>
      </c>
      <c r="AI220" s="15">
        <f>Dados!AA137</f>
        <v>0</v>
      </c>
      <c r="AJ220" s="15">
        <f>Dados!AB137</f>
        <v>0</v>
      </c>
      <c r="AK220" s="15">
        <f>Dados!AC137</f>
        <v>0</v>
      </c>
      <c r="AL220" s="15">
        <f>Dados!AD137</f>
        <v>0</v>
      </c>
      <c r="AM220" s="15">
        <f>Dados!AE137</f>
        <v>0</v>
      </c>
      <c r="AN220" s="15">
        <f>Dados!AF137</f>
        <v>0</v>
      </c>
      <c r="AO220" s="15">
        <f>Dados!AG137</f>
        <v>0</v>
      </c>
      <c r="AP220" s="15">
        <f>Dados!AH137</f>
        <v>0</v>
      </c>
      <c r="AQ220" s="15">
        <f>Dados!AI137</f>
        <v>0</v>
      </c>
      <c r="AR220" s="15">
        <f>Dados!AJ137</f>
        <v>0</v>
      </c>
      <c r="AS220" s="15">
        <f>Dados!AK137</f>
        <v>0</v>
      </c>
      <c r="AT220" s="15">
        <f>Dados!AL137</f>
        <v>0</v>
      </c>
      <c r="AU220" s="15">
        <f>Dados!AM137</f>
        <v>0</v>
      </c>
      <c r="AV220" s="15">
        <f>Dados!AN137</f>
        <v>0</v>
      </c>
      <c r="AW220" s="15">
        <f>Dados!AO137</f>
        <v>0</v>
      </c>
      <c r="AX220" s="15">
        <f>Dados!AP137</f>
        <v>0</v>
      </c>
      <c r="AY220" s="15">
        <f>Dados!AQ137</f>
        <v>0</v>
      </c>
      <c r="AZ220" s="15">
        <f>Dados!AR137</f>
        <v>0</v>
      </c>
      <c r="BA220" s="15">
        <f>Dados!AS137</f>
        <v>0</v>
      </c>
      <c r="BB220" s="15">
        <f>Dados!AT137</f>
        <v>0</v>
      </c>
      <c r="BC220" s="15">
        <f>Dados!AU137</f>
        <v>0</v>
      </c>
      <c r="BD220" s="15">
        <f>Dados!AV137</f>
        <v>0</v>
      </c>
      <c r="BE220" s="15">
        <f>Dados!AW137</f>
        <v>0</v>
      </c>
      <c r="BF220" s="15">
        <f>Dados!AX137</f>
        <v>0</v>
      </c>
      <c r="BG220" s="15">
        <f>Dados!AY137</f>
        <v>0</v>
      </c>
      <c r="BH220" s="15">
        <f>Dados!AZ137</f>
        <v>0</v>
      </c>
      <c r="BI220" s="15">
        <f>Dados!BA137</f>
        <v>0</v>
      </c>
      <c r="BJ220" s="15">
        <f>Dados!BB137</f>
        <v>3064.6875682529526</v>
      </c>
      <c r="BK220" s="15">
        <f>Dados!BC137</f>
        <v>8269.0923353779181</v>
      </c>
      <c r="BL220" s="15">
        <f>Dados!BD137</f>
        <v>0</v>
      </c>
    </row>
    <row r="221" spans="9:64" x14ac:dyDescent="0.15">
      <c r="I221" t="str">
        <f>Dados!A138</f>
        <v>Fat Prev</v>
      </c>
      <c r="J221" s="101" t="str">
        <f>Dados!B138</f>
        <v>SJ F2 B 522 R</v>
      </c>
      <c r="K221" s="15">
        <f>Dados!C138</f>
        <v>0</v>
      </c>
      <c r="L221" s="15">
        <f>Dados!D138</f>
        <v>0</v>
      </c>
      <c r="M221" s="15">
        <f>Dados!E138</f>
        <v>0</v>
      </c>
      <c r="N221" s="15">
        <f>Dados!F138</f>
        <v>0</v>
      </c>
      <c r="O221" s="15">
        <f>Dados!G138</f>
        <v>0</v>
      </c>
      <c r="P221" s="15">
        <f>Dados!H138</f>
        <v>0</v>
      </c>
      <c r="Q221" s="15">
        <f>Dados!I138</f>
        <v>0</v>
      </c>
      <c r="R221" s="15">
        <f>Dados!J138</f>
        <v>0</v>
      </c>
      <c r="S221" s="15">
        <f>Dados!K138</f>
        <v>0</v>
      </c>
      <c r="T221" s="15">
        <f>Dados!L138</f>
        <v>0</v>
      </c>
      <c r="U221" s="15">
        <f>Dados!M138</f>
        <v>0</v>
      </c>
      <c r="V221" s="15">
        <f>Dados!N138</f>
        <v>0</v>
      </c>
      <c r="W221" s="15">
        <f>Dados!O138</f>
        <v>0</v>
      </c>
      <c r="X221" s="15">
        <f>Dados!P138</f>
        <v>0</v>
      </c>
      <c r="Y221" s="15">
        <f>Dados!Q138</f>
        <v>0</v>
      </c>
      <c r="Z221" s="15">
        <f>Dados!R138</f>
        <v>0</v>
      </c>
      <c r="AA221" s="15">
        <f>Dados!S138</f>
        <v>0</v>
      </c>
      <c r="AB221" s="15">
        <f>Dados!T138</f>
        <v>0</v>
      </c>
      <c r="AC221" s="15">
        <f>Dados!U138</f>
        <v>0</v>
      </c>
      <c r="AD221" s="15">
        <f>Dados!V138</f>
        <v>0</v>
      </c>
      <c r="AE221" s="15">
        <f>Dados!W138</f>
        <v>0</v>
      </c>
      <c r="AF221" s="15">
        <f>Dados!X138</f>
        <v>0</v>
      </c>
      <c r="AG221" s="15">
        <f>Dados!Y138</f>
        <v>0</v>
      </c>
      <c r="AH221" s="15">
        <f>Dados!Z138</f>
        <v>0</v>
      </c>
      <c r="AI221" s="15">
        <f>Dados!AA138</f>
        <v>0</v>
      </c>
      <c r="AJ221" s="15">
        <f>Dados!AB138</f>
        <v>0</v>
      </c>
      <c r="AK221" s="15">
        <f>Dados!AC138</f>
        <v>0</v>
      </c>
      <c r="AL221" s="15">
        <f>Dados!AD138</f>
        <v>0</v>
      </c>
      <c r="AM221" s="15">
        <f>Dados!AE138</f>
        <v>0</v>
      </c>
      <c r="AN221" s="15">
        <f>Dados!AF138</f>
        <v>0</v>
      </c>
      <c r="AO221" s="15">
        <f>Dados!AG138</f>
        <v>0</v>
      </c>
      <c r="AP221" s="15">
        <f>Dados!AH138</f>
        <v>0</v>
      </c>
      <c r="AQ221" s="15">
        <f>Dados!AI138</f>
        <v>0</v>
      </c>
      <c r="AR221" s="15">
        <f>Dados!AJ138</f>
        <v>0</v>
      </c>
      <c r="AS221" s="15">
        <f>Dados!AK138</f>
        <v>0</v>
      </c>
      <c r="AT221" s="15">
        <f>Dados!AL138</f>
        <v>0</v>
      </c>
      <c r="AU221" s="15">
        <f>Dados!AM138</f>
        <v>0</v>
      </c>
      <c r="AV221" s="15">
        <f>Dados!AN138</f>
        <v>0</v>
      </c>
      <c r="AW221" s="15">
        <f>Dados!AO138</f>
        <v>0</v>
      </c>
      <c r="AX221" s="15">
        <f>Dados!AP138</f>
        <v>0</v>
      </c>
      <c r="AY221" s="15">
        <f>Dados!AQ138</f>
        <v>0</v>
      </c>
      <c r="AZ221" s="15">
        <f>Dados!AR138</f>
        <v>0</v>
      </c>
      <c r="BA221" s="15">
        <f>Dados!AS138</f>
        <v>0</v>
      </c>
      <c r="BB221" s="15">
        <f>Dados!AT138</f>
        <v>0</v>
      </c>
      <c r="BC221" s="15">
        <f>Dados!AU138</f>
        <v>0</v>
      </c>
      <c r="BD221" s="15">
        <f>Dados!AV138</f>
        <v>0</v>
      </c>
      <c r="BE221" s="15">
        <f>Dados!AW138</f>
        <v>0</v>
      </c>
      <c r="BF221" s="15">
        <f>Dados!AX138</f>
        <v>0</v>
      </c>
      <c r="BG221" s="15">
        <f>Dados!AY138</f>
        <v>0</v>
      </c>
      <c r="BH221" s="15">
        <f>Dados!AZ138</f>
        <v>0</v>
      </c>
      <c r="BI221" s="15">
        <f>Dados!BA138</f>
        <v>0</v>
      </c>
      <c r="BJ221" s="15">
        <f>Dados!BB138</f>
        <v>0</v>
      </c>
      <c r="BK221" s="15">
        <f>Dados!BC138</f>
        <v>3064.6875682529526</v>
      </c>
      <c r="BL221" s="15">
        <f>Dados!BD138</f>
        <v>0</v>
      </c>
    </row>
    <row r="222" spans="9:64" x14ac:dyDescent="0.15">
      <c r="I222" t="str">
        <f>Dados!A139</f>
        <v>Fat Prev</v>
      </c>
      <c r="J222" s="101" t="str">
        <f>Dados!B139</f>
        <v>SJ F3 820 R</v>
      </c>
      <c r="K222" s="15">
        <f>Dados!C139</f>
        <v>7014.4403983340944</v>
      </c>
      <c r="L222" s="15">
        <f>Dados!D139</f>
        <v>48249.070530800695</v>
      </c>
      <c r="M222" s="15">
        <f>Dados!E139</f>
        <v>47224.268749173832</v>
      </c>
      <c r="N222" s="15">
        <f>Dados!F139</f>
        <v>45413.878532578317</v>
      </c>
      <c r="O222" s="15">
        <f>Dados!G139</f>
        <v>400442.30089007027</v>
      </c>
      <c r="P222" s="15">
        <f>Dados!H139</f>
        <v>0</v>
      </c>
      <c r="Q222" s="15">
        <f>Dados!I139</f>
        <v>0</v>
      </c>
      <c r="R222" s="15">
        <f>Dados!J139</f>
        <v>0</v>
      </c>
      <c r="S222" s="15">
        <f>Dados!K139</f>
        <v>0</v>
      </c>
      <c r="T222" s="15">
        <f>Dados!L139</f>
        <v>0</v>
      </c>
      <c r="U222" s="15">
        <f>Dados!M139</f>
        <v>0</v>
      </c>
      <c r="V222" s="15">
        <f>Dados!N139</f>
        <v>0</v>
      </c>
      <c r="W222" s="15">
        <f>Dados!O139</f>
        <v>0</v>
      </c>
      <c r="X222" s="15">
        <f>Dados!P139</f>
        <v>0</v>
      </c>
      <c r="Y222" s="15">
        <f>Dados!Q139</f>
        <v>0</v>
      </c>
      <c r="Z222" s="15">
        <f>Dados!R139</f>
        <v>0</v>
      </c>
      <c r="AA222" s="15">
        <f>Dados!S139</f>
        <v>0</v>
      </c>
      <c r="AB222" s="15">
        <f>Dados!T139</f>
        <v>0</v>
      </c>
      <c r="AC222" s="15">
        <f>Dados!U139</f>
        <v>0</v>
      </c>
      <c r="AD222" s="15">
        <f>Dados!V139</f>
        <v>0</v>
      </c>
      <c r="AE222" s="15">
        <f>Dados!W139</f>
        <v>0</v>
      </c>
      <c r="AF222" s="15">
        <f>Dados!X139</f>
        <v>0</v>
      </c>
      <c r="AG222" s="15">
        <f>Dados!Y139</f>
        <v>0</v>
      </c>
      <c r="AH222" s="15">
        <f>Dados!Z139</f>
        <v>0</v>
      </c>
      <c r="AI222" s="15">
        <f>Dados!AA139</f>
        <v>0</v>
      </c>
      <c r="AJ222" s="15">
        <f>Dados!AB139</f>
        <v>0</v>
      </c>
      <c r="AK222" s="15">
        <f>Dados!AC139</f>
        <v>0</v>
      </c>
      <c r="AL222" s="15">
        <f>Dados!AD139</f>
        <v>0</v>
      </c>
      <c r="AM222" s="15">
        <f>Dados!AE139</f>
        <v>0</v>
      </c>
      <c r="AN222" s="15">
        <f>Dados!AF139</f>
        <v>0</v>
      </c>
      <c r="AO222" s="15">
        <f>Dados!AG139</f>
        <v>0</v>
      </c>
      <c r="AP222" s="15">
        <f>Dados!AH139</f>
        <v>0</v>
      </c>
      <c r="AQ222" s="15">
        <f>Dados!AI139</f>
        <v>0</v>
      </c>
      <c r="AR222" s="15">
        <f>Dados!AJ139</f>
        <v>0</v>
      </c>
      <c r="AS222" s="15">
        <f>Dados!AK139</f>
        <v>0</v>
      </c>
      <c r="AT222" s="15">
        <f>Dados!AL139</f>
        <v>0</v>
      </c>
      <c r="AU222" s="15">
        <f>Dados!AM139</f>
        <v>0</v>
      </c>
      <c r="AV222" s="15">
        <f>Dados!AN139</f>
        <v>0</v>
      </c>
      <c r="AW222" s="15">
        <f>Dados!AO139</f>
        <v>0</v>
      </c>
      <c r="AX222" s="15">
        <f>Dados!AP139</f>
        <v>0</v>
      </c>
      <c r="AY222" s="15">
        <f>Dados!AQ139</f>
        <v>0</v>
      </c>
      <c r="AZ222" s="15">
        <f>Dados!AR139</f>
        <v>0</v>
      </c>
      <c r="BA222" s="15">
        <f>Dados!AS139</f>
        <v>0</v>
      </c>
      <c r="BB222" s="15">
        <f>Dados!AT139</f>
        <v>0</v>
      </c>
      <c r="BC222" s="15">
        <f>Dados!AU139</f>
        <v>0</v>
      </c>
      <c r="BD222" s="15">
        <f>Dados!AV139</f>
        <v>0</v>
      </c>
      <c r="BE222" s="15">
        <f>Dados!AW139</f>
        <v>0</v>
      </c>
      <c r="BF222" s="15">
        <f>Dados!AX139</f>
        <v>0</v>
      </c>
      <c r="BG222" s="15">
        <f>Dados!AY139</f>
        <v>0</v>
      </c>
      <c r="BH222" s="15">
        <f>Dados!AZ139</f>
        <v>0</v>
      </c>
      <c r="BI222" s="15">
        <f>Dados!BA139</f>
        <v>0</v>
      </c>
      <c r="BJ222" s="15">
        <f>Dados!BB139</f>
        <v>0</v>
      </c>
      <c r="BK222" s="15">
        <f>Dados!BC139</f>
        <v>0</v>
      </c>
      <c r="BL222" s="15">
        <f>Dados!BD139</f>
        <v>0</v>
      </c>
    </row>
    <row r="223" spans="9:64" x14ac:dyDescent="0.15">
      <c r="I223" t="str">
        <f>Dados!A140</f>
        <v>Fat Prev</v>
      </c>
      <c r="J223" s="101" t="str">
        <f>Dados!B140</f>
        <v>AAA 1 001</v>
      </c>
      <c r="K223" s="15">
        <f>Dados!C140</f>
        <v>0</v>
      </c>
      <c r="L223" s="15">
        <f>Dados!D140</f>
        <v>0</v>
      </c>
      <c r="M223" s="15">
        <f>Dados!E140</f>
        <v>0</v>
      </c>
      <c r="N223" s="15">
        <f>Dados!F140</f>
        <v>0</v>
      </c>
      <c r="O223" s="15">
        <f>Dados!G140</f>
        <v>0</v>
      </c>
      <c r="P223" s="15">
        <f>Dados!H140</f>
        <v>0</v>
      </c>
      <c r="Q223" s="15">
        <f>Dados!I140</f>
        <v>0</v>
      </c>
      <c r="R223" s="15">
        <f>Dados!J140</f>
        <v>0</v>
      </c>
      <c r="S223" s="15">
        <f>Dados!K140</f>
        <v>0</v>
      </c>
      <c r="T223" s="15">
        <f>Dados!L140</f>
        <v>0</v>
      </c>
      <c r="U223" s="15">
        <f>Dados!M140</f>
        <v>0</v>
      </c>
      <c r="V223" s="15">
        <f>Dados!N140</f>
        <v>0</v>
      </c>
      <c r="W223" s="15">
        <f>Dados!O140</f>
        <v>0</v>
      </c>
      <c r="X223" s="15">
        <f>Dados!P140</f>
        <v>0</v>
      </c>
      <c r="Y223" s="15">
        <f>Dados!Q140</f>
        <v>0</v>
      </c>
      <c r="Z223" s="15">
        <f>Dados!R140</f>
        <v>0</v>
      </c>
      <c r="AA223" s="15">
        <f>Dados!S140</f>
        <v>0</v>
      </c>
      <c r="AB223" s="15">
        <f>Dados!T140</f>
        <v>0</v>
      </c>
      <c r="AC223" s="15">
        <f>Dados!U140</f>
        <v>0</v>
      </c>
      <c r="AD223" s="15">
        <f>Dados!V140</f>
        <v>0</v>
      </c>
      <c r="AE223" s="15">
        <f>Dados!W140</f>
        <v>0</v>
      </c>
      <c r="AF223" s="15">
        <f>Dados!X140</f>
        <v>0</v>
      </c>
      <c r="AG223" s="15">
        <f>Dados!Y140</f>
        <v>0</v>
      </c>
      <c r="AH223" s="15">
        <f>Dados!Z140</f>
        <v>0</v>
      </c>
      <c r="AI223" s="15">
        <f>Dados!AA140</f>
        <v>0</v>
      </c>
      <c r="AJ223" s="15">
        <f>Dados!AB140</f>
        <v>0</v>
      </c>
      <c r="AK223" s="15">
        <f>Dados!AC140</f>
        <v>0</v>
      </c>
      <c r="AL223" s="15">
        <f>Dados!AD140</f>
        <v>0</v>
      </c>
      <c r="AM223" s="15">
        <f>Dados!AE140</f>
        <v>0</v>
      </c>
      <c r="AN223" s="15">
        <f>Dados!AF140</f>
        <v>0</v>
      </c>
      <c r="AO223" s="15">
        <f>Dados!AG140</f>
        <v>0</v>
      </c>
      <c r="AP223" s="15">
        <f>Dados!AH140</f>
        <v>0</v>
      </c>
      <c r="AQ223" s="15">
        <f>Dados!AI140</f>
        <v>0</v>
      </c>
      <c r="AR223" s="15">
        <f>Dados!AJ140</f>
        <v>0</v>
      </c>
      <c r="AS223" s="15">
        <f>Dados!AK140</f>
        <v>0</v>
      </c>
      <c r="AT223" s="15">
        <f>Dados!AL140</f>
        <v>0</v>
      </c>
      <c r="AU223" s="15">
        <f>Dados!AM140</f>
        <v>0</v>
      </c>
      <c r="AV223" s="15">
        <f>Dados!AN140</f>
        <v>0</v>
      </c>
      <c r="AW223" s="15">
        <f>Dados!AO140</f>
        <v>0</v>
      </c>
      <c r="AX223" s="15">
        <f>Dados!AP140</f>
        <v>0</v>
      </c>
      <c r="AY223" s="15">
        <f>Dados!AQ140</f>
        <v>0</v>
      </c>
      <c r="AZ223" s="15">
        <f>Dados!AR140</f>
        <v>0</v>
      </c>
      <c r="BA223" s="15">
        <f>Dados!AS140</f>
        <v>0</v>
      </c>
      <c r="BB223" s="15">
        <f>Dados!AT140</f>
        <v>0</v>
      </c>
      <c r="BC223" s="15">
        <f>Dados!AU140</f>
        <v>0</v>
      </c>
      <c r="BD223" s="15">
        <f>Dados!AV140</f>
        <v>0</v>
      </c>
      <c r="BE223" s="15">
        <f>Dados!AW140</f>
        <v>0</v>
      </c>
      <c r="BF223" s="15">
        <f>Dados!AX140</f>
        <v>0</v>
      </c>
      <c r="BG223" s="15">
        <f>Dados!AY140</f>
        <v>0</v>
      </c>
      <c r="BH223" s="15">
        <f>Dados!AZ140</f>
        <v>0</v>
      </c>
      <c r="BI223" s="15">
        <f>Dados!BA140</f>
        <v>0</v>
      </c>
      <c r="BJ223" s="15">
        <f>Dados!BB140</f>
        <v>0</v>
      </c>
      <c r="BK223" s="15">
        <f>Dados!BC140</f>
        <v>0</v>
      </c>
      <c r="BL223" s="15">
        <f>Dados!BD140</f>
        <v>0</v>
      </c>
    </row>
    <row r="224" spans="9:64" x14ac:dyDescent="0.15">
      <c r="I224" t="str">
        <f>Dados!A141</f>
        <v>Fat Prev</v>
      </c>
      <c r="J224" s="101" t="str">
        <f>Dados!B141</f>
        <v>SJ F3 821 R</v>
      </c>
      <c r="K224" s="15">
        <f>Dados!C141</f>
        <v>0</v>
      </c>
      <c r="L224" s="15">
        <f>Dados!D141</f>
        <v>0</v>
      </c>
      <c r="M224" s="15">
        <f>Dados!E141</f>
        <v>0</v>
      </c>
      <c r="N224" s="15">
        <f>Dados!F141</f>
        <v>0</v>
      </c>
      <c r="O224" s="15">
        <f>Dados!G141</f>
        <v>0</v>
      </c>
      <c r="P224" s="15">
        <f>Dados!H141</f>
        <v>0</v>
      </c>
      <c r="Q224" s="15">
        <f>Dados!I141</f>
        <v>0</v>
      </c>
      <c r="R224" s="15">
        <f>Dados!J141</f>
        <v>0</v>
      </c>
      <c r="S224" s="15">
        <f>Dados!K141</f>
        <v>0</v>
      </c>
      <c r="T224" s="15">
        <f>Dados!L141</f>
        <v>0</v>
      </c>
      <c r="U224" s="15">
        <f>Dados!M141</f>
        <v>0</v>
      </c>
      <c r="V224" s="15">
        <f>Dados!N141</f>
        <v>0</v>
      </c>
      <c r="W224" s="15">
        <f>Dados!O141</f>
        <v>0</v>
      </c>
      <c r="X224" s="15">
        <f>Dados!P141</f>
        <v>0</v>
      </c>
      <c r="Y224" s="15">
        <f>Dados!Q141</f>
        <v>0</v>
      </c>
      <c r="Z224" s="15">
        <f>Dados!R141</f>
        <v>0</v>
      </c>
      <c r="AA224" s="15">
        <f>Dados!S141</f>
        <v>0</v>
      </c>
      <c r="AB224" s="15">
        <f>Dados!T141</f>
        <v>0</v>
      </c>
      <c r="AC224" s="15">
        <f>Dados!U141</f>
        <v>0</v>
      </c>
      <c r="AD224" s="15">
        <f>Dados!V141</f>
        <v>10208.490136348779</v>
      </c>
      <c r="AE224" s="15">
        <f>Dados!W141</f>
        <v>19902.741807637438</v>
      </c>
      <c r="AF224" s="15">
        <f>Dados!X141</f>
        <v>48890.086610619233</v>
      </c>
      <c r="AG224" s="15">
        <f>Dados!Y141</f>
        <v>72905.818978649011</v>
      </c>
      <c r="AH224" s="15">
        <f>Dados!Z141</f>
        <v>86393.669018105749</v>
      </c>
      <c r="AI224" s="15">
        <f>Dados!AA141</f>
        <v>92497.30630392344</v>
      </c>
      <c r="AJ224" s="15">
        <f>Dados!AB141</f>
        <v>91704.732267834741</v>
      </c>
      <c r="AK224" s="15">
        <f>Dados!AC141</f>
        <v>91723.205451924077</v>
      </c>
      <c r="AL224" s="15">
        <f>Dados!AD141</f>
        <v>94114.566905795291</v>
      </c>
      <c r="AM224" s="15">
        <f>Dados!AE141</f>
        <v>92785.2014751487</v>
      </c>
      <c r="AN224" s="15">
        <f>Dados!AF141</f>
        <v>91461.009095371264</v>
      </c>
      <c r="AO224" s="15">
        <f>Dados!AG141</f>
        <v>90141.973892137146</v>
      </c>
      <c r="AP224" s="15">
        <f>Dados!AH141</f>
        <v>88828.080035000559</v>
      </c>
      <c r="AQ224" s="15">
        <f>Dados!AI141</f>
        <v>87519.311737281401</v>
      </c>
      <c r="AR224" s="15">
        <f>Dados!AJ141</f>
        <v>86215.653255951416</v>
      </c>
      <c r="AS224" s="15">
        <f>Dados!AK141</f>
        <v>84917.088891520107</v>
      </c>
      <c r="AT224" s="15">
        <f>Dados!AL141</f>
        <v>83623.602987921593</v>
      </c>
      <c r="AU224" s="15">
        <f>Dados!AM141</f>
        <v>81910.771788419632</v>
      </c>
      <c r="AV224" s="15">
        <f>Dados!AN141</f>
        <v>80634.011350477522</v>
      </c>
      <c r="AW224" s="15">
        <f>Dados!AO141</f>
        <v>79362.256727720218</v>
      </c>
      <c r="AX224" s="15">
        <f>Dados!AP141</f>
        <v>78095.492516462342</v>
      </c>
      <c r="AY224" s="15">
        <f>Dados!AQ141</f>
        <v>76833.703355658887</v>
      </c>
      <c r="AZ224" s="15">
        <f>Dados!AR141</f>
        <v>75576.873926794055</v>
      </c>
      <c r="BA224" s="15">
        <f>Dados!AS141</f>
        <v>74324.988953770269</v>
      </c>
      <c r="BB224" s="15">
        <f>Dados!AT141</f>
        <v>73078.03320279764</v>
      </c>
      <c r="BC224" s="15">
        <f>Dados!AU141</f>
        <v>71835.991482283513</v>
      </c>
      <c r="BD224" s="15">
        <f>Dados!AV141</f>
        <v>70598.848642722311</v>
      </c>
      <c r="BE224" s="15">
        <f>Dados!AW141</f>
        <v>69366.589576585917</v>
      </c>
      <c r="BF224" s="15">
        <f>Dados!AX141</f>
        <v>68139.19921821398</v>
      </c>
      <c r="BG224" s="15">
        <f>Dados!AY141</f>
        <v>66916.66254370469</v>
      </c>
      <c r="BH224" s="15">
        <f>Dados!AZ141</f>
        <v>65698.964570805794</v>
      </c>
      <c r="BI224" s="15">
        <f>Dados!BA141</f>
        <v>64151.965538293996</v>
      </c>
      <c r="BJ224" s="15">
        <f>Dados!BB141</f>
        <v>62950.159593874676</v>
      </c>
      <c r="BK224" s="15">
        <f>Dados!BC141</f>
        <v>61753.122813723392</v>
      </c>
      <c r="BL224" s="15">
        <f>Dados!BD141</f>
        <v>0</v>
      </c>
    </row>
    <row r="225" spans="9:64" x14ac:dyDescent="0.15">
      <c r="I225" t="str">
        <f>Dados!A142</f>
        <v>Fat Prev</v>
      </c>
      <c r="J225" s="101" t="str">
        <f>Dados!B142</f>
        <v>AAA 1 001</v>
      </c>
      <c r="K225" s="15">
        <f>Dados!C142</f>
        <v>0</v>
      </c>
      <c r="L225" s="15">
        <f>Dados!D142</f>
        <v>0</v>
      </c>
      <c r="M225" s="15">
        <f>Dados!E142</f>
        <v>0</v>
      </c>
      <c r="N225" s="15">
        <f>Dados!F142</f>
        <v>0</v>
      </c>
      <c r="O225" s="15">
        <f>Dados!G142</f>
        <v>0</v>
      </c>
      <c r="P225" s="15">
        <f>Dados!H142</f>
        <v>0</v>
      </c>
      <c r="Q225" s="15">
        <f>Dados!I142</f>
        <v>0</v>
      </c>
      <c r="R225" s="15">
        <f>Dados!J142</f>
        <v>0</v>
      </c>
      <c r="S225" s="15">
        <f>Dados!K142</f>
        <v>0</v>
      </c>
      <c r="T225" s="15">
        <f>Dados!L142</f>
        <v>0</v>
      </c>
      <c r="U225" s="15">
        <f>Dados!M142</f>
        <v>0</v>
      </c>
      <c r="V225" s="15">
        <f>Dados!N142</f>
        <v>0</v>
      </c>
      <c r="W225" s="15">
        <f>Dados!O142</f>
        <v>0</v>
      </c>
      <c r="X225" s="15">
        <f>Dados!P142</f>
        <v>0</v>
      </c>
      <c r="Y225" s="15">
        <f>Dados!Q142</f>
        <v>0</v>
      </c>
      <c r="Z225" s="15">
        <f>Dados!R142</f>
        <v>0</v>
      </c>
      <c r="AA225" s="15">
        <f>Dados!S142</f>
        <v>0</v>
      </c>
      <c r="AB225" s="15">
        <f>Dados!T142</f>
        <v>0</v>
      </c>
      <c r="AC225" s="15">
        <f>Dados!U142</f>
        <v>0</v>
      </c>
      <c r="AD225" s="15">
        <f>Dados!V142</f>
        <v>0</v>
      </c>
      <c r="AE225" s="15">
        <f>Dados!W142</f>
        <v>0</v>
      </c>
      <c r="AF225" s="15">
        <f>Dados!X142</f>
        <v>0</v>
      </c>
      <c r="AG225" s="15">
        <f>Dados!Y142</f>
        <v>0</v>
      </c>
      <c r="AH225" s="15">
        <f>Dados!Z142</f>
        <v>0</v>
      </c>
      <c r="AI225" s="15">
        <f>Dados!AA142</f>
        <v>0</v>
      </c>
      <c r="AJ225" s="15">
        <f>Dados!AB142</f>
        <v>0</v>
      </c>
      <c r="AK225" s="15">
        <f>Dados!AC142</f>
        <v>0</v>
      </c>
      <c r="AL225" s="15">
        <f>Dados!AD142</f>
        <v>0</v>
      </c>
      <c r="AM225" s="15">
        <f>Dados!AE142</f>
        <v>0</v>
      </c>
      <c r="AN225" s="15">
        <f>Dados!AF142</f>
        <v>0</v>
      </c>
      <c r="AO225" s="15">
        <f>Dados!AG142</f>
        <v>0</v>
      </c>
      <c r="AP225" s="15">
        <f>Dados!AH142</f>
        <v>0</v>
      </c>
      <c r="AQ225" s="15">
        <f>Dados!AI142</f>
        <v>0</v>
      </c>
      <c r="AR225" s="15">
        <f>Dados!AJ142</f>
        <v>0</v>
      </c>
      <c r="AS225" s="15">
        <f>Dados!AK142</f>
        <v>0</v>
      </c>
      <c r="AT225" s="15">
        <f>Dados!AL142</f>
        <v>0</v>
      </c>
      <c r="AU225" s="15">
        <f>Dados!AM142</f>
        <v>0</v>
      </c>
      <c r="AV225" s="15">
        <f>Dados!AN142</f>
        <v>0</v>
      </c>
      <c r="AW225" s="15">
        <f>Dados!AO142</f>
        <v>0</v>
      </c>
      <c r="AX225" s="15">
        <f>Dados!AP142</f>
        <v>0</v>
      </c>
      <c r="AY225" s="15">
        <f>Dados!AQ142</f>
        <v>0</v>
      </c>
      <c r="AZ225" s="15">
        <f>Dados!AR142</f>
        <v>0</v>
      </c>
      <c r="BA225" s="15">
        <f>Dados!AS142</f>
        <v>0</v>
      </c>
      <c r="BB225" s="15">
        <f>Dados!AT142</f>
        <v>0</v>
      </c>
      <c r="BC225" s="15">
        <f>Dados!AU142</f>
        <v>0</v>
      </c>
      <c r="BD225" s="15">
        <f>Dados!AV142</f>
        <v>0</v>
      </c>
      <c r="BE225" s="15">
        <f>Dados!AW142</f>
        <v>0</v>
      </c>
      <c r="BF225" s="15">
        <f>Dados!AX142</f>
        <v>0</v>
      </c>
      <c r="BG225" s="15">
        <f>Dados!AY142</f>
        <v>0</v>
      </c>
      <c r="BH225" s="15">
        <f>Dados!AZ142</f>
        <v>0</v>
      </c>
      <c r="BI225" s="15">
        <f>Dados!BA142</f>
        <v>0</v>
      </c>
      <c r="BJ225" s="15">
        <f>Dados!BB142</f>
        <v>0</v>
      </c>
      <c r="BK225" s="15">
        <f>Dados!BC142</f>
        <v>0</v>
      </c>
      <c r="BL225" s="15">
        <f>Dados!BD142</f>
        <v>0</v>
      </c>
    </row>
    <row r="226" spans="9:64" x14ac:dyDescent="0.15">
      <c r="I226" t="str">
        <f>Dados!A143</f>
        <v>Fat Prev</v>
      </c>
      <c r="J226" s="101" t="str">
        <f>Dados!B143</f>
        <v>AAA 1 001</v>
      </c>
      <c r="K226" s="15">
        <f>Dados!C143</f>
        <v>0</v>
      </c>
      <c r="L226" s="15">
        <f>Dados!D143</f>
        <v>0</v>
      </c>
      <c r="M226" s="15">
        <f>Dados!E143</f>
        <v>0</v>
      </c>
      <c r="N226" s="15">
        <f>Dados!F143</f>
        <v>0</v>
      </c>
      <c r="O226" s="15">
        <f>Dados!G143</f>
        <v>0</v>
      </c>
      <c r="P226" s="15">
        <f>Dados!H143</f>
        <v>0</v>
      </c>
      <c r="Q226" s="15">
        <f>Dados!I143</f>
        <v>0</v>
      </c>
      <c r="R226" s="15">
        <f>Dados!J143</f>
        <v>0</v>
      </c>
      <c r="S226" s="15">
        <f>Dados!K143</f>
        <v>0</v>
      </c>
      <c r="T226" s="15">
        <f>Dados!L143</f>
        <v>0</v>
      </c>
      <c r="U226" s="15">
        <f>Dados!M143</f>
        <v>0</v>
      </c>
      <c r="V226" s="15">
        <f>Dados!N143</f>
        <v>0</v>
      </c>
      <c r="W226" s="15">
        <f>Dados!O143</f>
        <v>0</v>
      </c>
      <c r="X226" s="15">
        <f>Dados!P143</f>
        <v>0</v>
      </c>
      <c r="Y226" s="15">
        <f>Dados!Q143</f>
        <v>0</v>
      </c>
      <c r="Z226" s="15">
        <f>Dados!R143</f>
        <v>0</v>
      </c>
      <c r="AA226" s="15">
        <f>Dados!S143</f>
        <v>0</v>
      </c>
      <c r="AB226" s="15">
        <f>Dados!T143</f>
        <v>0</v>
      </c>
      <c r="AC226" s="15">
        <f>Dados!U143</f>
        <v>0</v>
      </c>
      <c r="AD226" s="15">
        <f>Dados!V143</f>
        <v>0</v>
      </c>
      <c r="AE226" s="15">
        <f>Dados!W143</f>
        <v>0</v>
      </c>
      <c r="AF226" s="15">
        <f>Dados!X143</f>
        <v>0</v>
      </c>
      <c r="AG226" s="15">
        <f>Dados!Y143</f>
        <v>0</v>
      </c>
      <c r="AH226" s="15">
        <f>Dados!Z143</f>
        <v>0</v>
      </c>
      <c r="AI226" s="15">
        <f>Dados!AA143</f>
        <v>0</v>
      </c>
      <c r="AJ226" s="15">
        <f>Dados!AB143</f>
        <v>0</v>
      </c>
      <c r="AK226" s="15">
        <f>Dados!AC143</f>
        <v>0</v>
      </c>
      <c r="AL226" s="15">
        <f>Dados!AD143</f>
        <v>0</v>
      </c>
      <c r="AM226" s="15">
        <f>Dados!AE143</f>
        <v>0</v>
      </c>
      <c r="AN226" s="15">
        <f>Dados!AF143</f>
        <v>0</v>
      </c>
      <c r="AO226" s="15">
        <f>Dados!AG143</f>
        <v>0</v>
      </c>
      <c r="AP226" s="15">
        <f>Dados!AH143</f>
        <v>0</v>
      </c>
      <c r="AQ226" s="15">
        <f>Dados!AI143</f>
        <v>0</v>
      </c>
      <c r="AR226" s="15">
        <f>Dados!AJ143</f>
        <v>0</v>
      </c>
      <c r="AS226" s="15">
        <f>Dados!AK143</f>
        <v>0</v>
      </c>
      <c r="AT226" s="15">
        <f>Dados!AL143</f>
        <v>0</v>
      </c>
      <c r="AU226" s="15">
        <f>Dados!AM143</f>
        <v>0</v>
      </c>
      <c r="AV226" s="15">
        <f>Dados!AN143</f>
        <v>0</v>
      </c>
      <c r="AW226" s="15">
        <f>Dados!AO143</f>
        <v>0</v>
      </c>
      <c r="AX226" s="15">
        <f>Dados!AP143</f>
        <v>0</v>
      </c>
      <c r="AY226" s="15">
        <f>Dados!AQ143</f>
        <v>0</v>
      </c>
      <c r="AZ226" s="15">
        <f>Dados!AR143</f>
        <v>0</v>
      </c>
      <c r="BA226" s="15">
        <f>Dados!AS143</f>
        <v>0</v>
      </c>
      <c r="BB226" s="15">
        <f>Dados!AT143</f>
        <v>0</v>
      </c>
      <c r="BC226" s="15">
        <f>Dados!AU143</f>
        <v>0</v>
      </c>
      <c r="BD226" s="15">
        <f>Dados!AV143</f>
        <v>0</v>
      </c>
      <c r="BE226" s="15">
        <f>Dados!AW143</f>
        <v>0</v>
      </c>
      <c r="BF226" s="15">
        <f>Dados!AX143</f>
        <v>0</v>
      </c>
      <c r="BG226" s="15">
        <f>Dados!AY143</f>
        <v>0</v>
      </c>
      <c r="BH226" s="15">
        <f>Dados!AZ143</f>
        <v>0</v>
      </c>
      <c r="BI226" s="15">
        <f>Dados!BA143</f>
        <v>0</v>
      </c>
      <c r="BJ226" s="15">
        <f>Dados!BB143</f>
        <v>0</v>
      </c>
      <c r="BK226" s="15">
        <f>Dados!BC143</f>
        <v>0</v>
      </c>
      <c r="BL226" s="15">
        <f>Dados!BD143</f>
        <v>0</v>
      </c>
    </row>
    <row r="227" spans="9:64" x14ac:dyDescent="0.15">
      <c r="I227" t="str">
        <f>Dados!A144</f>
        <v>Fat Prev</v>
      </c>
      <c r="J227" s="101" t="str">
        <f>Dados!B144</f>
        <v>AAA 1 001</v>
      </c>
      <c r="K227" s="15">
        <f>Dados!C144</f>
        <v>0</v>
      </c>
      <c r="L227" s="15">
        <f>Dados!D144</f>
        <v>0</v>
      </c>
      <c r="M227" s="15">
        <f>Dados!E144</f>
        <v>0</v>
      </c>
      <c r="N227" s="15">
        <f>Dados!F144</f>
        <v>0</v>
      </c>
      <c r="O227" s="15">
        <f>Dados!G144</f>
        <v>0</v>
      </c>
      <c r="P227" s="15">
        <f>Dados!H144</f>
        <v>0</v>
      </c>
      <c r="Q227" s="15">
        <f>Dados!I144</f>
        <v>0</v>
      </c>
      <c r="R227" s="15">
        <f>Dados!J144</f>
        <v>0</v>
      </c>
      <c r="S227" s="15">
        <f>Dados!K144</f>
        <v>0</v>
      </c>
      <c r="T227" s="15">
        <f>Dados!L144</f>
        <v>0</v>
      </c>
      <c r="U227" s="15">
        <f>Dados!M144</f>
        <v>0</v>
      </c>
      <c r="V227" s="15">
        <f>Dados!N144</f>
        <v>0</v>
      </c>
      <c r="W227" s="15">
        <f>Dados!O144</f>
        <v>0</v>
      </c>
      <c r="X227" s="15">
        <f>Dados!P144</f>
        <v>0</v>
      </c>
      <c r="Y227" s="15">
        <f>Dados!Q144</f>
        <v>0</v>
      </c>
      <c r="Z227" s="15">
        <f>Dados!R144</f>
        <v>0</v>
      </c>
      <c r="AA227" s="15">
        <f>Dados!S144</f>
        <v>0</v>
      </c>
      <c r="AB227" s="15">
        <f>Dados!T144</f>
        <v>0</v>
      </c>
      <c r="AC227" s="15">
        <f>Dados!U144</f>
        <v>0</v>
      </c>
      <c r="AD227" s="15">
        <f>Dados!V144</f>
        <v>0</v>
      </c>
      <c r="AE227" s="15">
        <f>Dados!W144</f>
        <v>0</v>
      </c>
      <c r="AF227" s="15">
        <f>Dados!X144</f>
        <v>0</v>
      </c>
      <c r="AG227" s="15">
        <f>Dados!Y144</f>
        <v>0</v>
      </c>
      <c r="AH227" s="15">
        <f>Dados!Z144</f>
        <v>0</v>
      </c>
      <c r="AI227" s="15">
        <f>Dados!AA144</f>
        <v>0</v>
      </c>
      <c r="AJ227" s="15">
        <f>Dados!AB144</f>
        <v>0</v>
      </c>
      <c r="AK227" s="15">
        <f>Dados!AC144</f>
        <v>0</v>
      </c>
      <c r="AL227" s="15">
        <f>Dados!AD144</f>
        <v>0</v>
      </c>
      <c r="AM227" s="15">
        <f>Dados!AE144</f>
        <v>0</v>
      </c>
      <c r="AN227" s="15">
        <f>Dados!AF144</f>
        <v>0</v>
      </c>
      <c r="AO227" s="15">
        <f>Dados!AG144</f>
        <v>0</v>
      </c>
      <c r="AP227" s="15">
        <f>Dados!AH144</f>
        <v>0</v>
      </c>
      <c r="AQ227" s="15">
        <f>Dados!AI144</f>
        <v>0</v>
      </c>
      <c r="AR227" s="15">
        <f>Dados!AJ144</f>
        <v>0</v>
      </c>
      <c r="AS227" s="15">
        <f>Dados!AK144</f>
        <v>0</v>
      </c>
      <c r="AT227" s="15">
        <f>Dados!AL144</f>
        <v>0</v>
      </c>
      <c r="AU227" s="15">
        <f>Dados!AM144</f>
        <v>0</v>
      </c>
      <c r="AV227" s="15">
        <f>Dados!AN144</f>
        <v>0</v>
      </c>
      <c r="AW227" s="15">
        <f>Dados!AO144</f>
        <v>0</v>
      </c>
      <c r="AX227" s="15">
        <f>Dados!AP144</f>
        <v>0</v>
      </c>
      <c r="AY227" s="15">
        <f>Dados!AQ144</f>
        <v>0</v>
      </c>
      <c r="AZ227" s="15">
        <f>Dados!AR144</f>
        <v>0</v>
      </c>
      <c r="BA227" s="15">
        <f>Dados!AS144</f>
        <v>0</v>
      </c>
      <c r="BB227" s="15">
        <f>Dados!AT144</f>
        <v>0</v>
      </c>
      <c r="BC227" s="15">
        <f>Dados!AU144</f>
        <v>0</v>
      </c>
      <c r="BD227" s="15">
        <f>Dados!AV144</f>
        <v>0</v>
      </c>
      <c r="BE227" s="15">
        <f>Dados!AW144</f>
        <v>0</v>
      </c>
      <c r="BF227" s="15">
        <f>Dados!AX144</f>
        <v>0</v>
      </c>
      <c r="BG227" s="15">
        <f>Dados!AY144</f>
        <v>0</v>
      </c>
      <c r="BH227" s="15">
        <f>Dados!AZ144</f>
        <v>0</v>
      </c>
      <c r="BI227" s="15">
        <f>Dados!BA144</f>
        <v>0</v>
      </c>
      <c r="BJ227" s="15">
        <f>Dados!BB144</f>
        <v>0</v>
      </c>
      <c r="BK227" s="15">
        <f>Dados!BC144</f>
        <v>0</v>
      </c>
      <c r="BL227" s="15">
        <f>Dados!BD144</f>
        <v>0</v>
      </c>
    </row>
    <row r="228" spans="9:64" x14ac:dyDescent="0.15">
      <c r="I228" t="str">
        <f>Dados!A145</f>
        <v>Fat Prev</v>
      </c>
      <c r="J228" s="101" t="str">
        <f>Dados!B145</f>
        <v>AAA 1 001</v>
      </c>
      <c r="K228" s="15">
        <f>Dados!C145</f>
        <v>0</v>
      </c>
      <c r="L228" s="15">
        <f>Dados!D145</f>
        <v>0</v>
      </c>
      <c r="M228" s="15">
        <f>Dados!E145</f>
        <v>0</v>
      </c>
      <c r="N228" s="15">
        <f>Dados!F145</f>
        <v>0</v>
      </c>
      <c r="O228" s="15">
        <f>Dados!G145</f>
        <v>0</v>
      </c>
      <c r="P228" s="15">
        <f>Dados!H145</f>
        <v>0</v>
      </c>
      <c r="Q228" s="15">
        <f>Dados!I145</f>
        <v>0</v>
      </c>
      <c r="R228" s="15">
        <f>Dados!J145</f>
        <v>0</v>
      </c>
      <c r="S228" s="15">
        <f>Dados!K145</f>
        <v>0</v>
      </c>
      <c r="T228" s="15">
        <f>Dados!L145</f>
        <v>0</v>
      </c>
      <c r="U228" s="15">
        <f>Dados!M145</f>
        <v>0</v>
      </c>
      <c r="V228" s="15">
        <f>Dados!N145</f>
        <v>0</v>
      </c>
      <c r="W228" s="15">
        <f>Dados!O145</f>
        <v>0</v>
      </c>
      <c r="X228" s="15">
        <f>Dados!P145</f>
        <v>0</v>
      </c>
      <c r="Y228" s="15">
        <f>Dados!Q145</f>
        <v>0</v>
      </c>
      <c r="Z228" s="15">
        <f>Dados!R145</f>
        <v>0</v>
      </c>
      <c r="AA228" s="15">
        <f>Dados!S145</f>
        <v>0</v>
      </c>
      <c r="AB228" s="15">
        <f>Dados!T145</f>
        <v>0</v>
      </c>
      <c r="AC228" s="15">
        <f>Dados!U145</f>
        <v>0</v>
      </c>
      <c r="AD228" s="15">
        <f>Dados!V145</f>
        <v>0</v>
      </c>
      <c r="AE228" s="15">
        <f>Dados!W145</f>
        <v>0</v>
      </c>
      <c r="AF228" s="15">
        <f>Dados!X145</f>
        <v>0</v>
      </c>
      <c r="AG228" s="15">
        <f>Dados!Y145</f>
        <v>0</v>
      </c>
      <c r="AH228" s="15">
        <f>Dados!Z145</f>
        <v>0</v>
      </c>
      <c r="AI228" s="15">
        <f>Dados!AA145</f>
        <v>0</v>
      </c>
      <c r="AJ228" s="15">
        <f>Dados!AB145</f>
        <v>0</v>
      </c>
      <c r="AK228" s="15">
        <f>Dados!AC145</f>
        <v>0</v>
      </c>
      <c r="AL228" s="15">
        <f>Dados!AD145</f>
        <v>0</v>
      </c>
      <c r="AM228" s="15">
        <f>Dados!AE145</f>
        <v>0</v>
      </c>
      <c r="AN228" s="15">
        <f>Dados!AF145</f>
        <v>0</v>
      </c>
      <c r="AO228" s="15">
        <f>Dados!AG145</f>
        <v>0</v>
      </c>
      <c r="AP228" s="15">
        <f>Dados!AH145</f>
        <v>0</v>
      </c>
      <c r="AQ228" s="15">
        <f>Dados!AI145</f>
        <v>0</v>
      </c>
      <c r="AR228" s="15">
        <f>Dados!AJ145</f>
        <v>0</v>
      </c>
      <c r="AS228" s="15">
        <f>Dados!AK145</f>
        <v>0</v>
      </c>
      <c r="AT228" s="15">
        <f>Dados!AL145</f>
        <v>0</v>
      </c>
      <c r="AU228" s="15">
        <f>Dados!AM145</f>
        <v>0</v>
      </c>
      <c r="AV228" s="15">
        <f>Dados!AN145</f>
        <v>0</v>
      </c>
      <c r="AW228" s="15">
        <f>Dados!AO145</f>
        <v>0</v>
      </c>
      <c r="AX228" s="15">
        <f>Dados!AP145</f>
        <v>0</v>
      </c>
      <c r="AY228" s="15">
        <f>Dados!AQ145</f>
        <v>0</v>
      </c>
      <c r="AZ228" s="15">
        <f>Dados!AR145</f>
        <v>0</v>
      </c>
      <c r="BA228" s="15">
        <f>Dados!AS145</f>
        <v>0</v>
      </c>
      <c r="BB228" s="15">
        <f>Dados!AT145</f>
        <v>0</v>
      </c>
      <c r="BC228" s="15">
        <f>Dados!AU145</f>
        <v>0</v>
      </c>
      <c r="BD228" s="15">
        <f>Dados!AV145</f>
        <v>0</v>
      </c>
      <c r="BE228" s="15">
        <f>Dados!AW145</f>
        <v>0</v>
      </c>
      <c r="BF228" s="15">
        <f>Dados!AX145</f>
        <v>0</v>
      </c>
      <c r="BG228" s="15">
        <f>Dados!AY145</f>
        <v>0</v>
      </c>
      <c r="BH228" s="15">
        <f>Dados!AZ145</f>
        <v>0</v>
      </c>
      <c r="BI228" s="15">
        <f>Dados!BA145</f>
        <v>0</v>
      </c>
      <c r="BJ228" s="15">
        <f>Dados!BB145</f>
        <v>0</v>
      </c>
      <c r="BK228" s="15">
        <f>Dados!BC145</f>
        <v>0</v>
      </c>
      <c r="BL228" s="15">
        <f>Dados!BD145</f>
        <v>0</v>
      </c>
    </row>
    <row r="229" spans="9:64" x14ac:dyDescent="0.15">
      <c r="I229" t="str">
        <f>Dados!A146</f>
        <v>Fat Prev</v>
      </c>
      <c r="J229" s="101" t="str">
        <f>Dados!B146</f>
        <v>AAA 1 001</v>
      </c>
      <c r="K229" s="15">
        <f>Dados!C146</f>
        <v>0</v>
      </c>
      <c r="L229" s="15">
        <f>Dados!D146</f>
        <v>0</v>
      </c>
      <c r="M229" s="15">
        <f>Dados!E146</f>
        <v>0</v>
      </c>
      <c r="N229" s="15">
        <f>Dados!F146</f>
        <v>0</v>
      </c>
      <c r="O229" s="15">
        <f>Dados!G146</f>
        <v>0</v>
      </c>
      <c r="P229" s="15">
        <f>Dados!H146</f>
        <v>0</v>
      </c>
      <c r="Q229" s="15">
        <f>Dados!I146</f>
        <v>0</v>
      </c>
      <c r="R229" s="15">
        <f>Dados!J146</f>
        <v>0</v>
      </c>
      <c r="S229" s="15">
        <f>Dados!K146</f>
        <v>0</v>
      </c>
      <c r="T229" s="15">
        <f>Dados!L146</f>
        <v>0</v>
      </c>
      <c r="U229" s="15">
        <f>Dados!M146</f>
        <v>0</v>
      </c>
      <c r="V229" s="15">
        <f>Dados!N146</f>
        <v>0</v>
      </c>
      <c r="W229" s="15">
        <f>Dados!O146</f>
        <v>0</v>
      </c>
      <c r="X229" s="15">
        <f>Dados!P146</f>
        <v>0</v>
      </c>
      <c r="Y229" s="15">
        <f>Dados!Q146</f>
        <v>0</v>
      </c>
      <c r="Z229" s="15">
        <f>Dados!R146</f>
        <v>0</v>
      </c>
      <c r="AA229" s="15">
        <f>Dados!S146</f>
        <v>0</v>
      </c>
      <c r="AB229" s="15">
        <f>Dados!T146</f>
        <v>0</v>
      </c>
      <c r="AC229" s="15">
        <f>Dados!U146</f>
        <v>0</v>
      </c>
      <c r="AD229" s="15">
        <f>Dados!V146</f>
        <v>0</v>
      </c>
      <c r="AE229" s="15">
        <f>Dados!W146</f>
        <v>0</v>
      </c>
      <c r="AF229" s="15">
        <f>Dados!X146</f>
        <v>0</v>
      </c>
      <c r="AG229" s="15">
        <f>Dados!Y146</f>
        <v>0</v>
      </c>
      <c r="AH229" s="15">
        <f>Dados!Z146</f>
        <v>0</v>
      </c>
      <c r="AI229" s="15">
        <f>Dados!AA146</f>
        <v>0</v>
      </c>
      <c r="AJ229" s="15">
        <f>Dados!AB146</f>
        <v>0</v>
      </c>
      <c r="AK229" s="15">
        <f>Dados!AC146</f>
        <v>0</v>
      </c>
      <c r="AL229" s="15">
        <f>Dados!AD146</f>
        <v>0</v>
      </c>
      <c r="AM229" s="15">
        <f>Dados!AE146</f>
        <v>0</v>
      </c>
      <c r="AN229" s="15">
        <f>Dados!AF146</f>
        <v>0</v>
      </c>
      <c r="AO229" s="15">
        <f>Dados!AG146</f>
        <v>0</v>
      </c>
      <c r="AP229" s="15">
        <f>Dados!AH146</f>
        <v>0</v>
      </c>
      <c r="AQ229" s="15">
        <f>Dados!AI146</f>
        <v>0</v>
      </c>
      <c r="AR229" s="15">
        <f>Dados!AJ146</f>
        <v>0</v>
      </c>
      <c r="AS229" s="15">
        <f>Dados!AK146</f>
        <v>0</v>
      </c>
      <c r="AT229" s="15">
        <f>Dados!AL146</f>
        <v>0</v>
      </c>
      <c r="AU229" s="15">
        <f>Dados!AM146</f>
        <v>0</v>
      </c>
      <c r="AV229" s="15">
        <f>Dados!AN146</f>
        <v>0</v>
      </c>
      <c r="AW229" s="15">
        <f>Dados!AO146</f>
        <v>0</v>
      </c>
      <c r="AX229" s="15">
        <f>Dados!AP146</f>
        <v>0</v>
      </c>
      <c r="AY229" s="15">
        <f>Dados!AQ146</f>
        <v>0</v>
      </c>
      <c r="AZ229" s="15">
        <f>Dados!AR146</f>
        <v>0</v>
      </c>
      <c r="BA229" s="15">
        <f>Dados!AS146</f>
        <v>0</v>
      </c>
      <c r="BB229" s="15">
        <f>Dados!AT146</f>
        <v>0</v>
      </c>
      <c r="BC229" s="15">
        <f>Dados!AU146</f>
        <v>0</v>
      </c>
      <c r="BD229" s="15">
        <f>Dados!AV146</f>
        <v>0</v>
      </c>
      <c r="BE229" s="15">
        <f>Dados!AW146</f>
        <v>0</v>
      </c>
      <c r="BF229" s="15">
        <f>Dados!AX146</f>
        <v>0</v>
      </c>
      <c r="BG229" s="15">
        <f>Dados!AY146</f>
        <v>0</v>
      </c>
      <c r="BH229" s="15">
        <f>Dados!AZ146</f>
        <v>0</v>
      </c>
      <c r="BI229" s="15">
        <f>Dados!BA146</f>
        <v>0</v>
      </c>
      <c r="BJ229" s="15">
        <f>Dados!BB146</f>
        <v>0</v>
      </c>
      <c r="BK229" s="15">
        <f>Dados!BC146</f>
        <v>0</v>
      </c>
      <c r="BL229" s="15">
        <f>Dados!BD146</f>
        <v>0</v>
      </c>
    </row>
    <row r="230" spans="9:64" x14ac:dyDescent="0.15">
      <c r="I230" t="str">
        <f>Dados!A147</f>
        <v>Fat Prev</v>
      </c>
      <c r="J230" s="101" t="str">
        <f>Dados!B147</f>
        <v>AAA 1 001</v>
      </c>
      <c r="K230" s="15">
        <f>Dados!C147</f>
        <v>0</v>
      </c>
      <c r="L230" s="15">
        <f>Dados!D147</f>
        <v>0</v>
      </c>
      <c r="M230" s="15">
        <f>Dados!E147</f>
        <v>0</v>
      </c>
      <c r="N230" s="15">
        <f>Dados!F147</f>
        <v>0</v>
      </c>
      <c r="O230" s="15">
        <f>Dados!G147</f>
        <v>0</v>
      </c>
      <c r="P230" s="15">
        <f>Dados!H147</f>
        <v>0</v>
      </c>
      <c r="Q230" s="15">
        <f>Dados!I147</f>
        <v>0</v>
      </c>
      <c r="R230" s="15">
        <f>Dados!J147</f>
        <v>0</v>
      </c>
      <c r="S230" s="15">
        <f>Dados!K147</f>
        <v>0</v>
      </c>
      <c r="T230" s="15">
        <f>Dados!L147</f>
        <v>0</v>
      </c>
      <c r="U230" s="15">
        <f>Dados!M147</f>
        <v>0</v>
      </c>
      <c r="V230" s="15">
        <f>Dados!N147</f>
        <v>0</v>
      </c>
      <c r="W230" s="15">
        <f>Dados!O147</f>
        <v>0</v>
      </c>
      <c r="X230" s="15">
        <f>Dados!P147</f>
        <v>0</v>
      </c>
      <c r="Y230" s="15">
        <f>Dados!Q147</f>
        <v>0</v>
      </c>
      <c r="Z230" s="15">
        <f>Dados!R147</f>
        <v>0</v>
      </c>
      <c r="AA230" s="15">
        <f>Dados!S147</f>
        <v>0</v>
      </c>
      <c r="AB230" s="15">
        <f>Dados!T147</f>
        <v>0</v>
      </c>
      <c r="AC230" s="15">
        <f>Dados!U147</f>
        <v>0</v>
      </c>
      <c r="AD230" s="15">
        <f>Dados!V147</f>
        <v>0</v>
      </c>
      <c r="AE230" s="15">
        <f>Dados!W147</f>
        <v>0</v>
      </c>
      <c r="AF230" s="15">
        <f>Dados!X147</f>
        <v>0</v>
      </c>
      <c r="AG230" s="15">
        <f>Dados!Y147</f>
        <v>0</v>
      </c>
      <c r="AH230" s="15">
        <f>Dados!Z147</f>
        <v>0</v>
      </c>
      <c r="AI230" s="15">
        <f>Dados!AA147</f>
        <v>0</v>
      </c>
      <c r="AJ230" s="15">
        <f>Dados!AB147</f>
        <v>0</v>
      </c>
      <c r="AK230" s="15">
        <f>Dados!AC147</f>
        <v>0</v>
      </c>
      <c r="AL230" s="15">
        <f>Dados!AD147</f>
        <v>0</v>
      </c>
      <c r="AM230" s="15">
        <f>Dados!AE147</f>
        <v>0</v>
      </c>
      <c r="AN230" s="15">
        <f>Dados!AF147</f>
        <v>0</v>
      </c>
      <c r="AO230" s="15">
        <f>Dados!AG147</f>
        <v>0</v>
      </c>
      <c r="AP230" s="15">
        <f>Dados!AH147</f>
        <v>0</v>
      </c>
      <c r="AQ230" s="15">
        <f>Dados!AI147</f>
        <v>0</v>
      </c>
      <c r="AR230" s="15">
        <f>Dados!AJ147</f>
        <v>0</v>
      </c>
      <c r="AS230" s="15">
        <f>Dados!AK147</f>
        <v>0</v>
      </c>
      <c r="AT230" s="15">
        <f>Dados!AL147</f>
        <v>0</v>
      </c>
      <c r="AU230" s="15">
        <f>Dados!AM147</f>
        <v>0</v>
      </c>
      <c r="AV230" s="15">
        <f>Dados!AN147</f>
        <v>0</v>
      </c>
      <c r="AW230" s="15">
        <f>Dados!AO147</f>
        <v>0</v>
      </c>
      <c r="AX230" s="15">
        <f>Dados!AP147</f>
        <v>0</v>
      </c>
      <c r="AY230" s="15">
        <f>Dados!AQ147</f>
        <v>0</v>
      </c>
      <c r="AZ230" s="15">
        <f>Dados!AR147</f>
        <v>0</v>
      </c>
      <c r="BA230" s="15">
        <f>Dados!AS147</f>
        <v>0</v>
      </c>
      <c r="BB230" s="15">
        <f>Dados!AT147</f>
        <v>0</v>
      </c>
      <c r="BC230" s="15">
        <f>Dados!AU147</f>
        <v>0</v>
      </c>
      <c r="BD230" s="15">
        <f>Dados!AV147</f>
        <v>0</v>
      </c>
      <c r="BE230" s="15">
        <f>Dados!AW147</f>
        <v>0</v>
      </c>
      <c r="BF230" s="15">
        <f>Dados!AX147</f>
        <v>0</v>
      </c>
      <c r="BG230" s="15">
        <f>Dados!AY147</f>
        <v>0</v>
      </c>
      <c r="BH230" s="15">
        <f>Dados!AZ147</f>
        <v>0</v>
      </c>
      <c r="BI230" s="15">
        <f>Dados!BA147</f>
        <v>0</v>
      </c>
      <c r="BJ230" s="15">
        <f>Dados!BB147</f>
        <v>0</v>
      </c>
      <c r="BK230" s="15">
        <f>Dados!BC147</f>
        <v>0</v>
      </c>
      <c r="BL230" s="15">
        <f>Dados!BD147</f>
        <v>0</v>
      </c>
    </row>
    <row r="231" spans="9:64" x14ac:dyDescent="0.15">
      <c r="I231" t="str">
        <f>Dados!A148</f>
        <v>Fat Prev</v>
      </c>
      <c r="J231" s="101" t="str">
        <f>Dados!B148</f>
        <v>AAA 1 001</v>
      </c>
      <c r="K231" s="15">
        <f>Dados!C148</f>
        <v>0</v>
      </c>
      <c r="L231" s="15">
        <f>Dados!D148</f>
        <v>0</v>
      </c>
      <c r="M231" s="15">
        <f>Dados!E148</f>
        <v>0</v>
      </c>
      <c r="N231" s="15">
        <f>Dados!F148</f>
        <v>0</v>
      </c>
      <c r="O231" s="15">
        <f>Dados!G148</f>
        <v>0</v>
      </c>
      <c r="P231" s="15">
        <f>Dados!H148</f>
        <v>0</v>
      </c>
      <c r="Q231" s="15">
        <f>Dados!I148</f>
        <v>0</v>
      </c>
      <c r="R231" s="15">
        <f>Dados!J148</f>
        <v>0</v>
      </c>
      <c r="S231" s="15">
        <f>Dados!K148</f>
        <v>0</v>
      </c>
      <c r="T231" s="15">
        <f>Dados!L148</f>
        <v>0</v>
      </c>
      <c r="U231" s="15">
        <f>Dados!M148</f>
        <v>0</v>
      </c>
      <c r="V231" s="15">
        <f>Dados!N148</f>
        <v>0</v>
      </c>
      <c r="W231" s="15">
        <f>Dados!O148</f>
        <v>0</v>
      </c>
      <c r="X231" s="15">
        <f>Dados!P148</f>
        <v>0</v>
      </c>
      <c r="Y231" s="15">
        <f>Dados!Q148</f>
        <v>0</v>
      </c>
      <c r="Z231" s="15">
        <f>Dados!R148</f>
        <v>0</v>
      </c>
      <c r="AA231" s="15">
        <f>Dados!S148</f>
        <v>0</v>
      </c>
      <c r="AB231" s="15">
        <f>Dados!T148</f>
        <v>0</v>
      </c>
      <c r="AC231" s="15">
        <f>Dados!U148</f>
        <v>0</v>
      </c>
      <c r="AD231" s="15">
        <f>Dados!V148</f>
        <v>0</v>
      </c>
      <c r="AE231" s="15">
        <f>Dados!W148</f>
        <v>0</v>
      </c>
      <c r="AF231" s="15">
        <f>Dados!X148</f>
        <v>0</v>
      </c>
      <c r="AG231" s="15">
        <f>Dados!Y148</f>
        <v>0</v>
      </c>
      <c r="AH231" s="15">
        <f>Dados!Z148</f>
        <v>0</v>
      </c>
      <c r="AI231" s="15">
        <f>Dados!AA148</f>
        <v>0</v>
      </c>
      <c r="AJ231" s="15">
        <f>Dados!AB148</f>
        <v>0</v>
      </c>
      <c r="AK231" s="15">
        <f>Dados!AC148</f>
        <v>0</v>
      </c>
      <c r="AL231" s="15">
        <f>Dados!AD148</f>
        <v>0</v>
      </c>
      <c r="AM231" s="15">
        <f>Dados!AE148</f>
        <v>0</v>
      </c>
      <c r="AN231" s="15">
        <f>Dados!AF148</f>
        <v>0</v>
      </c>
      <c r="AO231" s="15">
        <f>Dados!AG148</f>
        <v>0</v>
      </c>
      <c r="AP231" s="15">
        <f>Dados!AH148</f>
        <v>0</v>
      </c>
      <c r="AQ231" s="15">
        <f>Dados!AI148</f>
        <v>0</v>
      </c>
      <c r="AR231" s="15">
        <f>Dados!AJ148</f>
        <v>0</v>
      </c>
      <c r="AS231" s="15">
        <f>Dados!AK148</f>
        <v>0</v>
      </c>
      <c r="AT231" s="15">
        <f>Dados!AL148</f>
        <v>0</v>
      </c>
      <c r="AU231" s="15">
        <f>Dados!AM148</f>
        <v>0</v>
      </c>
      <c r="AV231" s="15">
        <f>Dados!AN148</f>
        <v>0</v>
      </c>
      <c r="AW231" s="15">
        <f>Dados!AO148</f>
        <v>0</v>
      </c>
      <c r="AX231" s="15">
        <f>Dados!AP148</f>
        <v>0</v>
      </c>
      <c r="AY231" s="15">
        <f>Dados!AQ148</f>
        <v>0</v>
      </c>
      <c r="AZ231" s="15">
        <f>Dados!AR148</f>
        <v>0</v>
      </c>
      <c r="BA231" s="15">
        <f>Dados!AS148</f>
        <v>0</v>
      </c>
      <c r="BB231" s="15">
        <f>Dados!AT148</f>
        <v>0</v>
      </c>
      <c r="BC231" s="15">
        <f>Dados!AU148</f>
        <v>0</v>
      </c>
      <c r="BD231" s="15">
        <f>Dados!AV148</f>
        <v>0</v>
      </c>
      <c r="BE231" s="15">
        <f>Dados!AW148</f>
        <v>0</v>
      </c>
      <c r="BF231" s="15">
        <f>Dados!AX148</f>
        <v>0</v>
      </c>
      <c r="BG231" s="15">
        <f>Dados!AY148</f>
        <v>0</v>
      </c>
      <c r="BH231" s="15">
        <f>Dados!AZ148</f>
        <v>0</v>
      </c>
      <c r="BI231" s="15">
        <f>Dados!BA148</f>
        <v>0</v>
      </c>
      <c r="BJ231" s="15">
        <f>Dados!BB148</f>
        <v>0</v>
      </c>
      <c r="BK231" s="15">
        <f>Dados!BC148</f>
        <v>0</v>
      </c>
      <c r="BL231" s="15">
        <f>Dados!BD148</f>
        <v>0</v>
      </c>
    </row>
    <row r="232" spans="9:64" x14ac:dyDescent="0.15">
      <c r="I232" t="str">
        <f>Dados!A149</f>
        <v>Fat Prev</v>
      </c>
      <c r="J232" s="101" t="str">
        <f>Dados!B149</f>
        <v>AAA 1 001</v>
      </c>
      <c r="K232" s="15">
        <f>Dados!C149</f>
        <v>0</v>
      </c>
      <c r="L232" s="15">
        <f>Dados!D149</f>
        <v>0</v>
      </c>
      <c r="M232" s="15">
        <f>Dados!E149</f>
        <v>0</v>
      </c>
      <c r="N232" s="15">
        <f>Dados!F149</f>
        <v>0</v>
      </c>
      <c r="O232" s="15">
        <f>Dados!G149</f>
        <v>0</v>
      </c>
      <c r="P232" s="15">
        <f>Dados!H149</f>
        <v>0</v>
      </c>
      <c r="Q232" s="15">
        <f>Dados!I149</f>
        <v>0</v>
      </c>
      <c r="R232" s="15">
        <f>Dados!J149</f>
        <v>0</v>
      </c>
      <c r="S232" s="15">
        <f>Dados!K149</f>
        <v>0</v>
      </c>
      <c r="T232" s="15">
        <f>Dados!L149</f>
        <v>0</v>
      </c>
      <c r="U232" s="15">
        <f>Dados!M149</f>
        <v>0</v>
      </c>
      <c r="V232" s="15">
        <f>Dados!N149</f>
        <v>0</v>
      </c>
      <c r="W232" s="15">
        <f>Dados!O149</f>
        <v>0</v>
      </c>
      <c r="X232" s="15">
        <f>Dados!P149</f>
        <v>0</v>
      </c>
      <c r="Y232" s="15">
        <f>Dados!Q149</f>
        <v>0</v>
      </c>
      <c r="Z232" s="15">
        <f>Dados!R149</f>
        <v>0</v>
      </c>
      <c r="AA232" s="15">
        <f>Dados!S149</f>
        <v>0</v>
      </c>
      <c r="AB232" s="15">
        <f>Dados!T149</f>
        <v>0</v>
      </c>
      <c r="AC232" s="15">
        <f>Dados!U149</f>
        <v>0</v>
      </c>
      <c r="AD232" s="15">
        <f>Dados!V149</f>
        <v>0</v>
      </c>
      <c r="AE232" s="15">
        <f>Dados!W149</f>
        <v>0</v>
      </c>
      <c r="AF232" s="15">
        <f>Dados!X149</f>
        <v>0</v>
      </c>
      <c r="AG232" s="15">
        <f>Dados!Y149</f>
        <v>0</v>
      </c>
      <c r="AH232" s="15">
        <f>Dados!Z149</f>
        <v>0</v>
      </c>
      <c r="AI232" s="15">
        <f>Dados!AA149</f>
        <v>0</v>
      </c>
      <c r="AJ232" s="15">
        <f>Dados!AB149</f>
        <v>0</v>
      </c>
      <c r="AK232" s="15">
        <f>Dados!AC149</f>
        <v>0</v>
      </c>
      <c r="AL232" s="15">
        <f>Dados!AD149</f>
        <v>0</v>
      </c>
      <c r="AM232" s="15">
        <f>Dados!AE149</f>
        <v>0</v>
      </c>
      <c r="AN232" s="15">
        <f>Dados!AF149</f>
        <v>0</v>
      </c>
      <c r="AO232" s="15">
        <f>Dados!AG149</f>
        <v>0</v>
      </c>
      <c r="AP232" s="15">
        <f>Dados!AH149</f>
        <v>0</v>
      </c>
      <c r="AQ232" s="15">
        <f>Dados!AI149</f>
        <v>0</v>
      </c>
      <c r="AR232" s="15">
        <f>Dados!AJ149</f>
        <v>0</v>
      </c>
      <c r="AS232" s="15">
        <f>Dados!AK149</f>
        <v>0</v>
      </c>
      <c r="AT232" s="15">
        <f>Dados!AL149</f>
        <v>0</v>
      </c>
      <c r="AU232" s="15">
        <f>Dados!AM149</f>
        <v>0</v>
      </c>
      <c r="AV232" s="15">
        <f>Dados!AN149</f>
        <v>0</v>
      </c>
      <c r="AW232" s="15">
        <f>Dados!AO149</f>
        <v>0</v>
      </c>
      <c r="AX232" s="15">
        <f>Dados!AP149</f>
        <v>0</v>
      </c>
      <c r="AY232" s="15">
        <f>Dados!AQ149</f>
        <v>0</v>
      </c>
      <c r="AZ232" s="15">
        <f>Dados!AR149</f>
        <v>0</v>
      </c>
      <c r="BA232" s="15">
        <f>Dados!AS149</f>
        <v>0</v>
      </c>
      <c r="BB232" s="15">
        <f>Dados!AT149</f>
        <v>0</v>
      </c>
      <c r="BC232" s="15">
        <f>Dados!AU149</f>
        <v>0</v>
      </c>
      <c r="BD232" s="15">
        <f>Dados!AV149</f>
        <v>0</v>
      </c>
      <c r="BE232" s="15">
        <f>Dados!AW149</f>
        <v>0</v>
      </c>
      <c r="BF232" s="15">
        <f>Dados!AX149</f>
        <v>0</v>
      </c>
      <c r="BG232" s="15">
        <f>Dados!AY149</f>
        <v>0</v>
      </c>
      <c r="BH232" s="15">
        <f>Dados!AZ149</f>
        <v>0</v>
      </c>
      <c r="BI232" s="15">
        <f>Dados!BA149</f>
        <v>0</v>
      </c>
      <c r="BJ232" s="15">
        <f>Dados!BB149</f>
        <v>0</v>
      </c>
      <c r="BK232" s="15">
        <f>Dados!BC149</f>
        <v>0</v>
      </c>
      <c r="BL232" s="15">
        <f>Dados!BD149</f>
        <v>0</v>
      </c>
    </row>
    <row r="233" spans="9:64" x14ac:dyDescent="0.15">
      <c r="I233" t="str">
        <f>Dados!A150</f>
        <v>Fat Prev</v>
      </c>
      <c r="J233" s="101" t="str">
        <f>Dados!B150</f>
        <v>AAA 1 001</v>
      </c>
      <c r="K233" s="15">
        <f>Dados!C150</f>
        <v>0</v>
      </c>
      <c r="L233" s="15">
        <f>Dados!D150</f>
        <v>0</v>
      </c>
      <c r="M233" s="15">
        <f>Dados!E150</f>
        <v>0</v>
      </c>
      <c r="N233" s="15">
        <f>Dados!F150</f>
        <v>0</v>
      </c>
      <c r="O233" s="15">
        <f>Dados!G150</f>
        <v>0</v>
      </c>
      <c r="P233" s="15">
        <f>Dados!H150</f>
        <v>0</v>
      </c>
      <c r="Q233" s="15">
        <f>Dados!I150</f>
        <v>0</v>
      </c>
      <c r="R233" s="15">
        <f>Dados!J150</f>
        <v>0</v>
      </c>
      <c r="S233" s="15">
        <f>Dados!K150</f>
        <v>0</v>
      </c>
      <c r="T233" s="15">
        <f>Dados!L150</f>
        <v>0</v>
      </c>
      <c r="U233" s="15">
        <f>Dados!M150</f>
        <v>0</v>
      </c>
      <c r="V233" s="15">
        <f>Dados!N150</f>
        <v>0</v>
      </c>
      <c r="W233" s="15">
        <f>Dados!O150</f>
        <v>0</v>
      </c>
      <c r="X233" s="15">
        <f>Dados!P150</f>
        <v>0</v>
      </c>
      <c r="Y233" s="15">
        <f>Dados!Q150</f>
        <v>0</v>
      </c>
      <c r="Z233" s="15">
        <f>Dados!R150</f>
        <v>0</v>
      </c>
      <c r="AA233" s="15">
        <f>Dados!S150</f>
        <v>0</v>
      </c>
      <c r="AB233" s="15">
        <f>Dados!T150</f>
        <v>0</v>
      </c>
      <c r="AC233" s="15">
        <f>Dados!U150</f>
        <v>0</v>
      </c>
      <c r="AD233" s="15">
        <f>Dados!V150</f>
        <v>0</v>
      </c>
      <c r="AE233" s="15">
        <f>Dados!W150</f>
        <v>0</v>
      </c>
      <c r="AF233" s="15">
        <f>Dados!X150</f>
        <v>0</v>
      </c>
      <c r="AG233" s="15">
        <f>Dados!Y150</f>
        <v>0</v>
      </c>
      <c r="AH233" s="15">
        <f>Dados!Z150</f>
        <v>0</v>
      </c>
      <c r="AI233" s="15">
        <f>Dados!AA150</f>
        <v>0</v>
      </c>
      <c r="AJ233" s="15">
        <f>Dados!AB150</f>
        <v>0</v>
      </c>
      <c r="AK233" s="15">
        <f>Dados!AC150</f>
        <v>0</v>
      </c>
      <c r="AL233" s="15">
        <f>Dados!AD150</f>
        <v>0</v>
      </c>
      <c r="AM233" s="15">
        <f>Dados!AE150</f>
        <v>0</v>
      </c>
      <c r="AN233" s="15">
        <f>Dados!AF150</f>
        <v>0</v>
      </c>
      <c r="AO233" s="15">
        <f>Dados!AG150</f>
        <v>0</v>
      </c>
      <c r="AP233" s="15">
        <f>Dados!AH150</f>
        <v>0</v>
      </c>
      <c r="AQ233" s="15">
        <f>Dados!AI150</f>
        <v>0</v>
      </c>
      <c r="AR233" s="15">
        <f>Dados!AJ150</f>
        <v>0</v>
      </c>
      <c r="AS233" s="15">
        <f>Dados!AK150</f>
        <v>0</v>
      </c>
      <c r="AT233" s="15">
        <f>Dados!AL150</f>
        <v>0</v>
      </c>
      <c r="AU233" s="15">
        <f>Dados!AM150</f>
        <v>0</v>
      </c>
      <c r="AV233" s="15">
        <f>Dados!AN150</f>
        <v>0</v>
      </c>
      <c r="AW233" s="15">
        <f>Dados!AO150</f>
        <v>0</v>
      </c>
      <c r="AX233" s="15">
        <f>Dados!AP150</f>
        <v>0</v>
      </c>
      <c r="AY233" s="15">
        <f>Dados!AQ150</f>
        <v>0</v>
      </c>
      <c r="AZ233" s="15">
        <f>Dados!AR150</f>
        <v>0</v>
      </c>
      <c r="BA233" s="15">
        <f>Dados!AS150</f>
        <v>0</v>
      </c>
      <c r="BB233" s="15">
        <f>Dados!AT150</f>
        <v>0</v>
      </c>
      <c r="BC233" s="15">
        <f>Dados!AU150</f>
        <v>0</v>
      </c>
      <c r="BD233" s="15">
        <f>Dados!AV150</f>
        <v>0</v>
      </c>
      <c r="BE233" s="15">
        <f>Dados!AW150</f>
        <v>0</v>
      </c>
      <c r="BF233" s="15">
        <f>Dados!AX150</f>
        <v>0</v>
      </c>
      <c r="BG233" s="15">
        <f>Dados!AY150</f>
        <v>0</v>
      </c>
      <c r="BH233" s="15">
        <f>Dados!AZ150</f>
        <v>0</v>
      </c>
      <c r="BI233" s="15">
        <f>Dados!BA150</f>
        <v>0</v>
      </c>
      <c r="BJ233" s="15">
        <f>Dados!BB150</f>
        <v>0</v>
      </c>
      <c r="BK233" s="15">
        <f>Dados!BC150</f>
        <v>0</v>
      </c>
      <c r="BL233" s="15">
        <f>Dados!BD150</f>
        <v>0</v>
      </c>
    </row>
    <row r="234" spans="9:64" x14ac:dyDescent="0.15">
      <c r="I234" t="str">
        <f>Dados!A151</f>
        <v>Fat Prev</v>
      </c>
      <c r="J234" s="101" t="str">
        <f>Dados!B151</f>
        <v>AAA 1 001</v>
      </c>
      <c r="K234" s="15">
        <f>Dados!C151</f>
        <v>0</v>
      </c>
      <c r="L234" s="15">
        <f>Dados!D151</f>
        <v>0</v>
      </c>
      <c r="M234" s="15">
        <f>Dados!E151</f>
        <v>0</v>
      </c>
      <c r="N234" s="15">
        <f>Dados!F151</f>
        <v>0</v>
      </c>
      <c r="O234" s="15">
        <f>Dados!G151</f>
        <v>0</v>
      </c>
      <c r="P234" s="15">
        <f>Dados!H151</f>
        <v>0</v>
      </c>
      <c r="Q234" s="15">
        <f>Dados!I151</f>
        <v>0</v>
      </c>
      <c r="R234" s="15">
        <f>Dados!J151</f>
        <v>0</v>
      </c>
      <c r="S234" s="15">
        <f>Dados!K151</f>
        <v>0</v>
      </c>
      <c r="T234" s="15">
        <f>Dados!L151</f>
        <v>0</v>
      </c>
      <c r="U234" s="15">
        <f>Dados!M151</f>
        <v>0</v>
      </c>
      <c r="V234" s="15">
        <f>Dados!N151</f>
        <v>0</v>
      </c>
      <c r="W234" s="15">
        <f>Dados!O151</f>
        <v>0</v>
      </c>
      <c r="X234" s="15">
        <f>Dados!P151</f>
        <v>0</v>
      </c>
      <c r="Y234" s="15">
        <f>Dados!Q151</f>
        <v>0</v>
      </c>
      <c r="Z234" s="15">
        <f>Dados!R151</f>
        <v>0</v>
      </c>
      <c r="AA234" s="15">
        <f>Dados!S151</f>
        <v>0</v>
      </c>
      <c r="AB234" s="15">
        <f>Dados!T151</f>
        <v>0</v>
      </c>
      <c r="AC234" s="15">
        <f>Dados!U151</f>
        <v>0</v>
      </c>
      <c r="AD234" s="15">
        <f>Dados!V151</f>
        <v>0</v>
      </c>
      <c r="AE234" s="15">
        <f>Dados!W151</f>
        <v>0</v>
      </c>
      <c r="AF234" s="15">
        <f>Dados!X151</f>
        <v>0</v>
      </c>
      <c r="AG234" s="15">
        <f>Dados!Y151</f>
        <v>0</v>
      </c>
      <c r="AH234" s="15">
        <f>Dados!Z151</f>
        <v>0</v>
      </c>
      <c r="AI234" s="15">
        <f>Dados!AA151</f>
        <v>0</v>
      </c>
      <c r="AJ234" s="15">
        <f>Dados!AB151</f>
        <v>0</v>
      </c>
      <c r="AK234" s="15">
        <f>Dados!AC151</f>
        <v>0</v>
      </c>
      <c r="AL234" s="15">
        <f>Dados!AD151</f>
        <v>0</v>
      </c>
      <c r="AM234" s="15">
        <f>Dados!AE151</f>
        <v>0</v>
      </c>
      <c r="AN234" s="15">
        <f>Dados!AF151</f>
        <v>0</v>
      </c>
      <c r="AO234" s="15">
        <f>Dados!AG151</f>
        <v>0</v>
      </c>
      <c r="AP234" s="15">
        <f>Dados!AH151</f>
        <v>0</v>
      </c>
      <c r="AQ234" s="15">
        <f>Dados!AI151</f>
        <v>0</v>
      </c>
      <c r="AR234" s="15">
        <f>Dados!AJ151</f>
        <v>0</v>
      </c>
      <c r="AS234" s="15">
        <f>Dados!AK151</f>
        <v>0</v>
      </c>
      <c r="AT234" s="15">
        <f>Dados!AL151</f>
        <v>0</v>
      </c>
      <c r="AU234" s="15">
        <f>Dados!AM151</f>
        <v>0</v>
      </c>
      <c r="AV234" s="15">
        <f>Dados!AN151</f>
        <v>0</v>
      </c>
      <c r="AW234" s="15">
        <f>Dados!AO151</f>
        <v>0</v>
      </c>
      <c r="AX234" s="15">
        <f>Dados!AP151</f>
        <v>0</v>
      </c>
      <c r="AY234" s="15">
        <f>Dados!AQ151</f>
        <v>0</v>
      </c>
      <c r="AZ234" s="15">
        <f>Dados!AR151</f>
        <v>0</v>
      </c>
      <c r="BA234" s="15">
        <f>Dados!AS151</f>
        <v>0</v>
      </c>
      <c r="BB234" s="15">
        <f>Dados!AT151</f>
        <v>0</v>
      </c>
      <c r="BC234" s="15">
        <f>Dados!AU151</f>
        <v>0</v>
      </c>
      <c r="BD234" s="15">
        <f>Dados!AV151</f>
        <v>0</v>
      </c>
      <c r="BE234" s="15">
        <f>Dados!AW151</f>
        <v>0</v>
      </c>
      <c r="BF234" s="15">
        <f>Dados!AX151</f>
        <v>0</v>
      </c>
      <c r="BG234" s="15">
        <f>Dados!AY151</f>
        <v>0</v>
      </c>
      <c r="BH234" s="15">
        <f>Dados!AZ151</f>
        <v>0</v>
      </c>
      <c r="BI234" s="15">
        <f>Dados!BA151</f>
        <v>0</v>
      </c>
      <c r="BJ234" s="15">
        <f>Dados!BB151</f>
        <v>0</v>
      </c>
      <c r="BK234" s="15">
        <f>Dados!BC151</f>
        <v>0</v>
      </c>
      <c r="BL234" s="15">
        <f>Dados!BD151</f>
        <v>0</v>
      </c>
    </row>
    <row r="235" spans="9:64" x14ac:dyDescent="0.15">
      <c r="I235" t="str">
        <f>Dados!A152</f>
        <v>Fat Prev</v>
      </c>
      <c r="J235" s="101" t="str">
        <f>Dados!B152</f>
        <v>AAA 1 001</v>
      </c>
      <c r="K235" s="15">
        <f>Dados!C152</f>
        <v>0</v>
      </c>
      <c r="L235" s="15">
        <f>Dados!D152</f>
        <v>0</v>
      </c>
      <c r="M235" s="15">
        <f>Dados!E152</f>
        <v>0</v>
      </c>
      <c r="N235" s="15">
        <f>Dados!F152</f>
        <v>0</v>
      </c>
      <c r="O235" s="15">
        <f>Dados!G152</f>
        <v>0</v>
      </c>
      <c r="P235" s="15">
        <f>Dados!H152</f>
        <v>0</v>
      </c>
      <c r="Q235" s="15">
        <f>Dados!I152</f>
        <v>0</v>
      </c>
      <c r="R235" s="15">
        <f>Dados!J152</f>
        <v>0</v>
      </c>
      <c r="S235" s="15">
        <f>Dados!K152</f>
        <v>0</v>
      </c>
      <c r="T235" s="15">
        <f>Dados!L152</f>
        <v>0</v>
      </c>
      <c r="U235" s="15">
        <f>Dados!M152</f>
        <v>0</v>
      </c>
      <c r="V235" s="15">
        <f>Dados!N152</f>
        <v>0</v>
      </c>
      <c r="W235" s="15">
        <f>Dados!O152</f>
        <v>0</v>
      </c>
      <c r="X235" s="15">
        <f>Dados!P152</f>
        <v>0</v>
      </c>
      <c r="Y235" s="15">
        <f>Dados!Q152</f>
        <v>0</v>
      </c>
      <c r="Z235" s="15">
        <f>Dados!R152</f>
        <v>0</v>
      </c>
      <c r="AA235" s="15">
        <f>Dados!S152</f>
        <v>0</v>
      </c>
      <c r="AB235" s="15">
        <f>Dados!T152</f>
        <v>0</v>
      </c>
      <c r="AC235" s="15">
        <f>Dados!U152</f>
        <v>0</v>
      </c>
      <c r="AD235" s="15">
        <f>Dados!V152</f>
        <v>0</v>
      </c>
      <c r="AE235" s="15">
        <f>Dados!W152</f>
        <v>0</v>
      </c>
      <c r="AF235" s="15">
        <f>Dados!X152</f>
        <v>0</v>
      </c>
      <c r="AG235" s="15">
        <f>Dados!Y152</f>
        <v>0</v>
      </c>
      <c r="AH235" s="15">
        <f>Dados!Z152</f>
        <v>0</v>
      </c>
      <c r="AI235" s="15">
        <f>Dados!AA152</f>
        <v>0</v>
      </c>
      <c r="AJ235" s="15">
        <f>Dados!AB152</f>
        <v>0</v>
      </c>
      <c r="AK235" s="15">
        <f>Dados!AC152</f>
        <v>0</v>
      </c>
      <c r="AL235" s="15">
        <f>Dados!AD152</f>
        <v>0</v>
      </c>
      <c r="AM235" s="15">
        <f>Dados!AE152</f>
        <v>0</v>
      </c>
      <c r="AN235" s="15">
        <f>Dados!AF152</f>
        <v>0</v>
      </c>
      <c r="AO235" s="15">
        <f>Dados!AG152</f>
        <v>0</v>
      </c>
      <c r="AP235" s="15">
        <f>Dados!AH152</f>
        <v>0</v>
      </c>
      <c r="AQ235" s="15">
        <f>Dados!AI152</f>
        <v>0</v>
      </c>
      <c r="AR235" s="15">
        <f>Dados!AJ152</f>
        <v>0</v>
      </c>
      <c r="AS235" s="15">
        <f>Dados!AK152</f>
        <v>0</v>
      </c>
      <c r="AT235" s="15">
        <f>Dados!AL152</f>
        <v>0</v>
      </c>
      <c r="AU235" s="15">
        <f>Dados!AM152</f>
        <v>0</v>
      </c>
      <c r="AV235" s="15">
        <f>Dados!AN152</f>
        <v>0</v>
      </c>
      <c r="AW235" s="15">
        <f>Dados!AO152</f>
        <v>0</v>
      </c>
      <c r="AX235" s="15">
        <f>Dados!AP152</f>
        <v>0</v>
      </c>
      <c r="AY235" s="15">
        <f>Dados!AQ152</f>
        <v>0</v>
      </c>
      <c r="AZ235" s="15">
        <f>Dados!AR152</f>
        <v>0</v>
      </c>
      <c r="BA235" s="15">
        <f>Dados!AS152</f>
        <v>0</v>
      </c>
      <c r="BB235" s="15">
        <f>Dados!AT152</f>
        <v>0</v>
      </c>
      <c r="BC235" s="15">
        <f>Dados!AU152</f>
        <v>0</v>
      </c>
      <c r="BD235" s="15">
        <f>Dados!AV152</f>
        <v>0</v>
      </c>
      <c r="BE235" s="15">
        <f>Dados!AW152</f>
        <v>0</v>
      </c>
      <c r="BF235" s="15">
        <f>Dados!AX152</f>
        <v>0</v>
      </c>
      <c r="BG235" s="15">
        <f>Dados!AY152</f>
        <v>0</v>
      </c>
      <c r="BH235" s="15">
        <f>Dados!AZ152</f>
        <v>0</v>
      </c>
      <c r="BI235" s="15">
        <f>Dados!BA152</f>
        <v>0</v>
      </c>
      <c r="BJ235" s="15">
        <f>Dados!BB152</f>
        <v>0</v>
      </c>
      <c r="BK235" s="15">
        <f>Dados!BC152</f>
        <v>0</v>
      </c>
      <c r="BL235" s="15">
        <f>Dados!BD152</f>
        <v>0</v>
      </c>
    </row>
    <row r="236" spans="9:64" x14ac:dyDescent="0.15">
      <c r="I236" t="str">
        <f>Dados!A153</f>
        <v>Fat Prev</v>
      </c>
      <c r="J236" s="101" t="str">
        <f>Dados!B153</f>
        <v>AAA 1 001</v>
      </c>
      <c r="K236" s="15">
        <f>Dados!C153</f>
        <v>0</v>
      </c>
      <c r="L236" s="15">
        <f>Dados!D153</f>
        <v>0</v>
      </c>
      <c r="M236" s="15">
        <f>Dados!E153</f>
        <v>0</v>
      </c>
      <c r="N236" s="15">
        <f>Dados!F153</f>
        <v>0</v>
      </c>
      <c r="O236" s="15">
        <f>Dados!G153</f>
        <v>0</v>
      </c>
      <c r="P236" s="15">
        <f>Dados!H153</f>
        <v>0</v>
      </c>
      <c r="Q236" s="15">
        <f>Dados!I153</f>
        <v>0</v>
      </c>
      <c r="R236" s="15">
        <f>Dados!J153</f>
        <v>0</v>
      </c>
      <c r="S236" s="15">
        <f>Dados!K153</f>
        <v>0</v>
      </c>
      <c r="T236" s="15">
        <f>Dados!L153</f>
        <v>0</v>
      </c>
      <c r="U236" s="15">
        <f>Dados!M153</f>
        <v>0</v>
      </c>
      <c r="V236" s="15">
        <f>Dados!N153</f>
        <v>0</v>
      </c>
      <c r="W236" s="15">
        <f>Dados!O153</f>
        <v>0</v>
      </c>
      <c r="X236" s="15">
        <f>Dados!P153</f>
        <v>0</v>
      </c>
      <c r="Y236" s="15">
        <f>Dados!Q153</f>
        <v>0</v>
      </c>
      <c r="Z236" s="15">
        <f>Dados!R153</f>
        <v>0</v>
      </c>
      <c r="AA236" s="15">
        <f>Dados!S153</f>
        <v>0</v>
      </c>
      <c r="AB236" s="15">
        <f>Dados!T153</f>
        <v>0</v>
      </c>
      <c r="AC236" s="15">
        <f>Dados!U153</f>
        <v>0</v>
      </c>
      <c r="AD236" s="15">
        <f>Dados!V153</f>
        <v>0</v>
      </c>
      <c r="AE236" s="15">
        <f>Dados!W153</f>
        <v>0</v>
      </c>
      <c r="AF236" s="15">
        <f>Dados!X153</f>
        <v>0</v>
      </c>
      <c r="AG236" s="15">
        <f>Dados!Y153</f>
        <v>0</v>
      </c>
      <c r="AH236" s="15">
        <f>Dados!Z153</f>
        <v>0</v>
      </c>
      <c r="AI236" s="15">
        <f>Dados!AA153</f>
        <v>0</v>
      </c>
      <c r="AJ236" s="15">
        <f>Dados!AB153</f>
        <v>0</v>
      </c>
      <c r="AK236" s="15">
        <f>Dados!AC153</f>
        <v>0</v>
      </c>
      <c r="AL236" s="15">
        <f>Dados!AD153</f>
        <v>0</v>
      </c>
      <c r="AM236" s="15">
        <f>Dados!AE153</f>
        <v>0</v>
      </c>
      <c r="AN236" s="15">
        <f>Dados!AF153</f>
        <v>0</v>
      </c>
      <c r="AO236" s="15">
        <f>Dados!AG153</f>
        <v>0</v>
      </c>
      <c r="AP236" s="15">
        <f>Dados!AH153</f>
        <v>0</v>
      </c>
      <c r="AQ236" s="15">
        <f>Dados!AI153</f>
        <v>0</v>
      </c>
      <c r="AR236" s="15">
        <f>Dados!AJ153</f>
        <v>0</v>
      </c>
      <c r="AS236" s="15">
        <f>Dados!AK153</f>
        <v>0</v>
      </c>
      <c r="AT236" s="15">
        <f>Dados!AL153</f>
        <v>0</v>
      </c>
      <c r="AU236" s="15">
        <f>Dados!AM153</f>
        <v>0</v>
      </c>
      <c r="AV236" s="15">
        <f>Dados!AN153</f>
        <v>0</v>
      </c>
      <c r="AW236" s="15">
        <f>Dados!AO153</f>
        <v>0</v>
      </c>
      <c r="AX236" s="15">
        <f>Dados!AP153</f>
        <v>0</v>
      </c>
      <c r="AY236" s="15">
        <f>Dados!AQ153</f>
        <v>0</v>
      </c>
      <c r="AZ236" s="15">
        <f>Dados!AR153</f>
        <v>0</v>
      </c>
      <c r="BA236" s="15">
        <f>Dados!AS153</f>
        <v>0</v>
      </c>
      <c r="BB236" s="15">
        <f>Dados!AT153</f>
        <v>0</v>
      </c>
      <c r="BC236" s="15">
        <f>Dados!AU153</f>
        <v>0</v>
      </c>
      <c r="BD236" s="15">
        <f>Dados!AV153</f>
        <v>0</v>
      </c>
      <c r="BE236" s="15">
        <f>Dados!AW153</f>
        <v>0</v>
      </c>
      <c r="BF236" s="15">
        <f>Dados!AX153</f>
        <v>0</v>
      </c>
      <c r="BG236" s="15">
        <f>Dados!AY153</f>
        <v>0</v>
      </c>
      <c r="BH236" s="15">
        <f>Dados!AZ153</f>
        <v>0</v>
      </c>
      <c r="BI236" s="15">
        <f>Dados!BA153</f>
        <v>0</v>
      </c>
      <c r="BJ236" s="15">
        <f>Dados!BB153</f>
        <v>0</v>
      </c>
      <c r="BK236" s="15">
        <f>Dados!BC153</f>
        <v>0</v>
      </c>
      <c r="BL236" s="15">
        <f>Dados!BD153</f>
        <v>0</v>
      </c>
    </row>
    <row r="237" spans="9:64" x14ac:dyDescent="0.15">
      <c r="I237" t="str">
        <f>Dados!A154</f>
        <v>Fat Prev</v>
      </c>
      <c r="J237" s="101" t="str">
        <f>Dados!B154</f>
        <v>AAA 1 001</v>
      </c>
      <c r="K237" s="15">
        <f>Dados!C154</f>
        <v>0</v>
      </c>
      <c r="L237" s="15">
        <f>Dados!D154</f>
        <v>0</v>
      </c>
      <c r="M237" s="15">
        <f>Dados!E154</f>
        <v>0</v>
      </c>
      <c r="N237" s="15">
        <f>Dados!F154</f>
        <v>0</v>
      </c>
      <c r="O237" s="15">
        <f>Dados!G154</f>
        <v>0</v>
      </c>
      <c r="P237" s="15">
        <f>Dados!H154</f>
        <v>0</v>
      </c>
      <c r="Q237" s="15">
        <f>Dados!I154</f>
        <v>0</v>
      </c>
      <c r="R237" s="15">
        <f>Dados!J154</f>
        <v>0</v>
      </c>
      <c r="S237" s="15">
        <f>Dados!K154</f>
        <v>0</v>
      </c>
      <c r="T237" s="15">
        <f>Dados!L154</f>
        <v>0</v>
      </c>
      <c r="U237" s="15">
        <f>Dados!M154</f>
        <v>0</v>
      </c>
      <c r="V237" s="15">
        <f>Dados!N154</f>
        <v>0</v>
      </c>
      <c r="W237" s="15">
        <f>Dados!O154</f>
        <v>0</v>
      </c>
      <c r="X237" s="15">
        <f>Dados!P154</f>
        <v>0</v>
      </c>
      <c r="Y237" s="15">
        <f>Dados!Q154</f>
        <v>0</v>
      </c>
      <c r="Z237" s="15">
        <f>Dados!R154</f>
        <v>0</v>
      </c>
      <c r="AA237" s="15">
        <f>Dados!S154</f>
        <v>0</v>
      </c>
      <c r="AB237" s="15">
        <f>Dados!T154</f>
        <v>0</v>
      </c>
      <c r="AC237" s="15">
        <f>Dados!U154</f>
        <v>0</v>
      </c>
      <c r="AD237" s="15">
        <f>Dados!V154</f>
        <v>0</v>
      </c>
      <c r="AE237" s="15">
        <f>Dados!W154</f>
        <v>0</v>
      </c>
      <c r="AF237" s="15">
        <f>Dados!X154</f>
        <v>0</v>
      </c>
      <c r="AG237" s="15">
        <f>Dados!Y154</f>
        <v>0</v>
      </c>
      <c r="AH237" s="15">
        <f>Dados!Z154</f>
        <v>0</v>
      </c>
      <c r="AI237" s="15">
        <f>Dados!AA154</f>
        <v>0</v>
      </c>
      <c r="AJ237" s="15">
        <f>Dados!AB154</f>
        <v>0</v>
      </c>
      <c r="AK237" s="15">
        <f>Dados!AC154</f>
        <v>0</v>
      </c>
      <c r="AL237" s="15">
        <f>Dados!AD154</f>
        <v>0</v>
      </c>
      <c r="AM237" s="15">
        <f>Dados!AE154</f>
        <v>0</v>
      </c>
      <c r="AN237" s="15">
        <f>Dados!AF154</f>
        <v>0</v>
      </c>
      <c r="AO237" s="15">
        <f>Dados!AG154</f>
        <v>0</v>
      </c>
      <c r="AP237" s="15">
        <f>Dados!AH154</f>
        <v>0</v>
      </c>
      <c r="AQ237" s="15">
        <f>Dados!AI154</f>
        <v>0</v>
      </c>
      <c r="AR237" s="15">
        <f>Dados!AJ154</f>
        <v>0</v>
      </c>
      <c r="AS237" s="15">
        <f>Dados!AK154</f>
        <v>0</v>
      </c>
      <c r="AT237" s="15">
        <f>Dados!AL154</f>
        <v>0</v>
      </c>
      <c r="AU237" s="15">
        <f>Dados!AM154</f>
        <v>0</v>
      </c>
      <c r="AV237" s="15">
        <f>Dados!AN154</f>
        <v>0</v>
      </c>
      <c r="AW237" s="15">
        <f>Dados!AO154</f>
        <v>0</v>
      </c>
      <c r="AX237" s="15">
        <f>Dados!AP154</f>
        <v>0</v>
      </c>
      <c r="AY237" s="15">
        <f>Dados!AQ154</f>
        <v>0</v>
      </c>
      <c r="AZ237" s="15">
        <f>Dados!AR154</f>
        <v>0</v>
      </c>
      <c r="BA237" s="15">
        <f>Dados!AS154</f>
        <v>0</v>
      </c>
      <c r="BB237" s="15">
        <f>Dados!AT154</f>
        <v>0</v>
      </c>
      <c r="BC237" s="15">
        <f>Dados!AU154</f>
        <v>0</v>
      </c>
      <c r="BD237" s="15">
        <f>Dados!AV154</f>
        <v>0</v>
      </c>
      <c r="BE237" s="15">
        <f>Dados!AW154</f>
        <v>0</v>
      </c>
      <c r="BF237" s="15">
        <f>Dados!AX154</f>
        <v>0</v>
      </c>
      <c r="BG237" s="15">
        <f>Dados!AY154</f>
        <v>0</v>
      </c>
      <c r="BH237" s="15">
        <f>Dados!AZ154</f>
        <v>0</v>
      </c>
      <c r="BI237" s="15">
        <f>Dados!BA154</f>
        <v>0</v>
      </c>
      <c r="BJ237" s="15">
        <f>Dados!BB154</f>
        <v>0</v>
      </c>
      <c r="BK237" s="15">
        <f>Dados!BC154</f>
        <v>0</v>
      </c>
      <c r="BL237" s="15">
        <f>Dados!BD154</f>
        <v>0</v>
      </c>
    </row>
    <row r="238" spans="9:64" x14ac:dyDescent="0.15">
      <c r="I238" t="str">
        <f>Dados!A155</f>
        <v>Fat Prev</v>
      </c>
      <c r="J238" s="101" t="str">
        <f>Dados!B155</f>
        <v>AAA 1 001</v>
      </c>
      <c r="K238" s="15">
        <f>Dados!C155</f>
        <v>0</v>
      </c>
      <c r="L238" s="15">
        <f>Dados!D155</f>
        <v>0</v>
      </c>
      <c r="M238" s="15">
        <f>Dados!E155</f>
        <v>0</v>
      </c>
      <c r="N238" s="15">
        <f>Dados!F155</f>
        <v>0</v>
      </c>
      <c r="O238" s="15">
        <f>Dados!G155</f>
        <v>0</v>
      </c>
      <c r="P238" s="15">
        <f>Dados!H155</f>
        <v>0</v>
      </c>
      <c r="Q238" s="15">
        <f>Dados!I155</f>
        <v>0</v>
      </c>
      <c r="R238" s="15">
        <f>Dados!J155</f>
        <v>0</v>
      </c>
      <c r="S238" s="15">
        <f>Dados!K155</f>
        <v>0</v>
      </c>
      <c r="T238" s="15">
        <f>Dados!L155</f>
        <v>0</v>
      </c>
      <c r="U238" s="15">
        <f>Dados!M155</f>
        <v>0</v>
      </c>
      <c r="V238" s="15">
        <f>Dados!N155</f>
        <v>0</v>
      </c>
      <c r="W238" s="15">
        <f>Dados!O155</f>
        <v>0</v>
      </c>
      <c r="X238" s="15">
        <f>Dados!P155</f>
        <v>0</v>
      </c>
      <c r="Y238" s="15">
        <f>Dados!Q155</f>
        <v>0</v>
      </c>
      <c r="Z238" s="15">
        <f>Dados!R155</f>
        <v>0</v>
      </c>
      <c r="AA238" s="15">
        <f>Dados!S155</f>
        <v>0</v>
      </c>
      <c r="AB238" s="15">
        <f>Dados!T155</f>
        <v>0</v>
      </c>
      <c r="AC238" s="15">
        <f>Dados!U155</f>
        <v>0</v>
      </c>
      <c r="AD238" s="15">
        <f>Dados!V155</f>
        <v>0</v>
      </c>
      <c r="AE238" s="15">
        <f>Dados!W155</f>
        <v>0</v>
      </c>
      <c r="AF238" s="15">
        <f>Dados!X155</f>
        <v>0</v>
      </c>
      <c r="AG238" s="15">
        <f>Dados!Y155</f>
        <v>0</v>
      </c>
      <c r="AH238" s="15">
        <f>Dados!Z155</f>
        <v>0</v>
      </c>
      <c r="AI238" s="15">
        <f>Dados!AA155</f>
        <v>0</v>
      </c>
      <c r="AJ238" s="15">
        <f>Dados!AB155</f>
        <v>0</v>
      </c>
      <c r="AK238" s="15">
        <f>Dados!AC155</f>
        <v>0</v>
      </c>
      <c r="AL238" s="15">
        <f>Dados!AD155</f>
        <v>0</v>
      </c>
      <c r="AM238" s="15">
        <f>Dados!AE155</f>
        <v>0</v>
      </c>
      <c r="AN238" s="15">
        <f>Dados!AF155</f>
        <v>0</v>
      </c>
      <c r="AO238" s="15">
        <f>Dados!AG155</f>
        <v>0</v>
      </c>
      <c r="AP238" s="15">
        <f>Dados!AH155</f>
        <v>0</v>
      </c>
      <c r="AQ238" s="15">
        <f>Dados!AI155</f>
        <v>0</v>
      </c>
      <c r="AR238" s="15">
        <f>Dados!AJ155</f>
        <v>0</v>
      </c>
      <c r="AS238" s="15">
        <f>Dados!AK155</f>
        <v>0</v>
      </c>
      <c r="AT238" s="15">
        <f>Dados!AL155</f>
        <v>0</v>
      </c>
      <c r="AU238" s="15">
        <f>Dados!AM155</f>
        <v>0</v>
      </c>
      <c r="AV238" s="15">
        <f>Dados!AN155</f>
        <v>0</v>
      </c>
      <c r="AW238" s="15">
        <f>Dados!AO155</f>
        <v>0</v>
      </c>
      <c r="AX238" s="15">
        <f>Dados!AP155</f>
        <v>0</v>
      </c>
      <c r="AY238" s="15">
        <f>Dados!AQ155</f>
        <v>0</v>
      </c>
      <c r="AZ238" s="15">
        <f>Dados!AR155</f>
        <v>0</v>
      </c>
      <c r="BA238" s="15">
        <f>Dados!AS155</f>
        <v>0</v>
      </c>
      <c r="BB238" s="15">
        <f>Dados!AT155</f>
        <v>0</v>
      </c>
      <c r="BC238" s="15">
        <f>Dados!AU155</f>
        <v>0</v>
      </c>
      <c r="BD238" s="15">
        <f>Dados!AV155</f>
        <v>0</v>
      </c>
      <c r="BE238" s="15">
        <f>Dados!AW155</f>
        <v>0</v>
      </c>
      <c r="BF238" s="15">
        <f>Dados!AX155</f>
        <v>0</v>
      </c>
      <c r="BG238" s="15">
        <f>Dados!AY155</f>
        <v>0</v>
      </c>
      <c r="BH238" s="15">
        <f>Dados!AZ155</f>
        <v>0</v>
      </c>
      <c r="BI238" s="15">
        <f>Dados!BA155</f>
        <v>0</v>
      </c>
      <c r="BJ238" s="15">
        <f>Dados!BB155</f>
        <v>0</v>
      </c>
      <c r="BK238" s="15">
        <f>Dados!BC155</f>
        <v>0</v>
      </c>
      <c r="BL238" s="15">
        <f>Dados!BD155</f>
        <v>0</v>
      </c>
    </row>
    <row r="239" spans="9:64" x14ac:dyDescent="0.15">
      <c r="I239" t="str">
        <f>Dados!A156</f>
        <v>Fat Prev</v>
      </c>
      <c r="J239" s="101" t="str">
        <f>Dados!B156</f>
        <v>AAA 1 001</v>
      </c>
      <c r="K239" s="15">
        <f>Dados!C156</f>
        <v>0</v>
      </c>
      <c r="L239" s="15">
        <f>Dados!D156</f>
        <v>0</v>
      </c>
      <c r="M239" s="15">
        <f>Dados!E156</f>
        <v>0</v>
      </c>
      <c r="N239" s="15">
        <f>Dados!F156</f>
        <v>0</v>
      </c>
      <c r="O239" s="15">
        <f>Dados!G156</f>
        <v>0</v>
      </c>
      <c r="P239" s="15">
        <f>Dados!H156</f>
        <v>0</v>
      </c>
      <c r="Q239" s="15">
        <f>Dados!I156</f>
        <v>0</v>
      </c>
      <c r="R239" s="15">
        <f>Dados!J156</f>
        <v>0</v>
      </c>
      <c r="S239" s="15">
        <f>Dados!K156</f>
        <v>0</v>
      </c>
      <c r="T239" s="15">
        <f>Dados!L156</f>
        <v>0</v>
      </c>
      <c r="U239" s="15">
        <f>Dados!M156</f>
        <v>0</v>
      </c>
      <c r="V239" s="15">
        <f>Dados!N156</f>
        <v>0</v>
      </c>
      <c r="W239" s="15">
        <f>Dados!O156</f>
        <v>0</v>
      </c>
      <c r="X239" s="15">
        <f>Dados!P156</f>
        <v>0</v>
      </c>
      <c r="Y239" s="15">
        <f>Dados!Q156</f>
        <v>0</v>
      </c>
      <c r="Z239" s="15">
        <f>Dados!R156</f>
        <v>0</v>
      </c>
      <c r="AA239" s="15">
        <f>Dados!S156</f>
        <v>0</v>
      </c>
      <c r="AB239" s="15">
        <f>Dados!T156</f>
        <v>0</v>
      </c>
      <c r="AC239" s="15">
        <f>Dados!U156</f>
        <v>0</v>
      </c>
      <c r="AD239" s="15">
        <f>Dados!V156</f>
        <v>0</v>
      </c>
      <c r="AE239" s="15">
        <f>Dados!W156</f>
        <v>0</v>
      </c>
      <c r="AF239" s="15">
        <f>Dados!X156</f>
        <v>0</v>
      </c>
      <c r="AG239" s="15">
        <f>Dados!Y156</f>
        <v>0</v>
      </c>
      <c r="AH239" s="15">
        <f>Dados!Z156</f>
        <v>0</v>
      </c>
      <c r="AI239" s="15">
        <f>Dados!AA156</f>
        <v>0</v>
      </c>
      <c r="AJ239" s="15">
        <f>Dados!AB156</f>
        <v>0</v>
      </c>
      <c r="AK239" s="15">
        <f>Dados!AC156</f>
        <v>0</v>
      </c>
      <c r="AL239" s="15">
        <f>Dados!AD156</f>
        <v>0</v>
      </c>
      <c r="AM239" s="15">
        <f>Dados!AE156</f>
        <v>0</v>
      </c>
      <c r="AN239" s="15">
        <f>Dados!AF156</f>
        <v>0</v>
      </c>
      <c r="AO239" s="15">
        <f>Dados!AG156</f>
        <v>0</v>
      </c>
      <c r="AP239" s="15">
        <f>Dados!AH156</f>
        <v>0</v>
      </c>
      <c r="AQ239" s="15">
        <f>Dados!AI156</f>
        <v>0</v>
      </c>
      <c r="AR239" s="15">
        <f>Dados!AJ156</f>
        <v>0</v>
      </c>
      <c r="AS239" s="15">
        <f>Dados!AK156</f>
        <v>0</v>
      </c>
      <c r="AT239" s="15">
        <f>Dados!AL156</f>
        <v>0</v>
      </c>
      <c r="AU239" s="15">
        <f>Dados!AM156</f>
        <v>0</v>
      </c>
      <c r="AV239" s="15">
        <f>Dados!AN156</f>
        <v>0</v>
      </c>
      <c r="AW239" s="15">
        <f>Dados!AO156</f>
        <v>0</v>
      </c>
      <c r="AX239" s="15">
        <f>Dados!AP156</f>
        <v>0</v>
      </c>
      <c r="AY239" s="15">
        <f>Dados!AQ156</f>
        <v>0</v>
      </c>
      <c r="AZ239" s="15">
        <f>Dados!AR156</f>
        <v>0</v>
      </c>
      <c r="BA239" s="15">
        <f>Dados!AS156</f>
        <v>0</v>
      </c>
      <c r="BB239" s="15">
        <f>Dados!AT156</f>
        <v>0</v>
      </c>
      <c r="BC239" s="15">
        <f>Dados!AU156</f>
        <v>0</v>
      </c>
      <c r="BD239" s="15">
        <f>Dados!AV156</f>
        <v>0</v>
      </c>
      <c r="BE239" s="15">
        <f>Dados!AW156</f>
        <v>0</v>
      </c>
      <c r="BF239" s="15">
        <f>Dados!AX156</f>
        <v>0</v>
      </c>
      <c r="BG239" s="15">
        <f>Dados!AY156</f>
        <v>0</v>
      </c>
      <c r="BH239" s="15">
        <f>Dados!AZ156</f>
        <v>0</v>
      </c>
      <c r="BI239" s="15">
        <f>Dados!BA156</f>
        <v>0</v>
      </c>
      <c r="BJ239" s="15">
        <f>Dados!BB156</f>
        <v>0</v>
      </c>
      <c r="BK239" s="15">
        <f>Dados!BC156</f>
        <v>0</v>
      </c>
      <c r="BL239" s="15">
        <f>Dados!BD156</f>
        <v>0</v>
      </c>
    </row>
    <row r="240" spans="9:64" x14ac:dyDescent="0.15">
      <c r="I240" t="str">
        <f>Dados!A157</f>
        <v>Fat Prev</v>
      </c>
      <c r="J240" s="101" t="str">
        <f>Dados!B157</f>
        <v>AAA 1 001</v>
      </c>
      <c r="K240" s="15">
        <f>Dados!C157</f>
        <v>0</v>
      </c>
      <c r="L240" s="15">
        <f>Dados!D157</f>
        <v>0</v>
      </c>
      <c r="M240" s="15">
        <f>Dados!E157</f>
        <v>0</v>
      </c>
      <c r="N240" s="15">
        <f>Dados!F157</f>
        <v>0</v>
      </c>
      <c r="O240" s="15">
        <f>Dados!G157</f>
        <v>0</v>
      </c>
      <c r="P240" s="15">
        <f>Dados!H157</f>
        <v>0</v>
      </c>
      <c r="Q240" s="15">
        <f>Dados!I157</f>
        <v>0</v>
      </c>
      <c r="R240" s="15">
        <f>Dados!J157</f>
        <v>0</v>
      </c>
      <c r="S240" s="15">
        <f>Dados!K157</f>
        <v>0</v>
      </c>
      <c r="T240" s="15">
        <f>Dados!L157</f>
        <v>0</v>
      </c>
      <c r="U240" s="15">
        <f>Dados!M157</f>
        <v>0</v>
      </c>
      <c r="V240" s="15">
        <f>Dados!N157</f>
        <v>0</v>
      </c>
      <c r="W240" s="15">
        <f>Dados!O157</f>
        <v>0</v>
      </c>
      <c r="X240" s="15">
        <f>Dados!P157</f>
        <v>0</v>
      </c>
      <c r="Y240" s="15">
        <f>Dados!Q157</f>
        <v>0</v>
      </c>
      <c r="Z240" s="15">
        <f>Dados!R157</f>
        <v>0</v>
      </c>
      <c r="AA240" s="15">
        <f>Dados!S157</f>
        <v>0</v>
      </c>
      <c r="AB240" s="15">
        <f>Dados!T157</f>
        <v>0</v>
      </c>
      <c r="AC240" s="15">
        <f>Dados!U157</f>
        <v>0</v>
      </c>
      <c r="AD240" s="15">
        <f>Dados!V157</f>
        <v>0</v>
      </c>
      <c r="AE240" s="15">
        <f>Dados!W157</f>
        <v>0</v>
      </c>
      <c r="AF240" s="15">
        <f>Dados!X157</f>
        <v>0</v>
      </c>
      <c r="AG240" s="15">
        <f>Dados!Y157</f>
        <v>0</v>
      </c>
      <c r="AH240" s="15">
        <f>Dados!Z157</f>
        <v>0</v>
      </c>
      <c r="AI240" s="15">
        <f>Dados!AA157</f>
        <v>0</v>
      </c>
      <c r="AJ240" s="15">
        <f>Dados!AB157</f>
        <v>0</v>
      </c>
      <c r="AK240" s="15">
        <f>Dados!AC157</f>
        <v>0</v>
      </c>
      <c r="AL240" s="15">
        <f>Dados!AD157</f>
        <v>0</v>
      </c>
      <c r="AM240" s="15">
        <f>Dados!AE157</f>
        <v>0</v>
      </c>
      <c r="AN240" s="15">
        <f>Dados!AF157</f>
        <v>0</v>
      </c>
      <c r="AO240" s="15">
        <f>Dados!AG157</f>
        <v>0</v>
      </c>
      <c r="AP240" s="15">
        <f>Dados!AH157</f>
        <v>0</v>
      </c>
      <c r="AQ240" s="15">
        <f>Dados!AI157</f>
        <v>0</v>
      </c>
      <c r="AR240" s="15">
        <f>Dados!AJ157</f>
        <v>0</v>
      </c>
      <c r="AS240" s="15">
        <f>Dados!AK157</f>
        <v>0</v>
      </c>
      <c r="AT240" s="15">
        <f>Dados!AL157</f>
        <v>0</v>
      </c>
      <c r="AU240" s="15">
        <f>Dados!AM157</f>
        <v>0</v>
      </c>
      <c r="AV240" s="15">
        <f>Dados!AN157</f>
        <v>0</v>
      </c>
      <c r="AW240" s="15">
        <f>Dados!AO157</f>
        <v>0</v>
      </c>
      <c r="AX240" s="15">
        <f>Dados!AP157</f>
        <v>0</v>
      </c>
      <c r="AY240" s="15">
        <f>Dados!AQ157</f>
        <v>0</v>
      </c>
      <c r="AZ240" s="15">
        <f>Dados!AR157</f>
        <v>0</v>
      </c>
      <c r="BA240" s="15">
        <f>Dados!AS157</f>
        <v>0</v>
      </c>
      <c r="BB240" s="15">
        <f>Dados!AT157</f>
        <v>0</v>
      </c>
      <c r="BC240" s="15">
        <f>Dados!AU157</f>
        <v>0</v>
      </c>
      <c r="BD240" s="15">
        <f>Dados!AV157</f>
        <v>0</v>
      </c>
      <c r="BE240" s="15">
        <f>Dados!AW157</f>
        <v>0</v>
      </c>
      <c r="BF240" s="15">
        <f>Dados!AX157</f>
        <v>0</v>
      </c>
      <c r="BG240" s="15">
        <f>Dados!AY157</f>
        <v>0</v>
      </c>
      <c r="BH240" s="15">
        <f>Dados!AZ157</f>
        <v>0</v>
      </c>
      <c r="BI240" s="15">
        <f>Dados!BA157</f>
        <v>0</v>
      </c>
      <c r="BJ240" s="15">
        <f>Dados!BB157</f>
        <v>0</v>
      </c>
      <c r="BK240" s="15">
        <f>Dados!BC157</f>
        <v>0</v>
      </c>
      <c r="BL240" s="15">
        <f>Dados!BD157</f>
        <v>0</v>
      </c>
    </row>
    <row r="241" spans="9:64" x14ac:dyDescent="0.15">
      <c r="I241" t="str">
        <f>Dados!A158</f>
        <v>Fat Prev</v>
      </c>
      <c r="J241" s="101" t="str">
        <f>Dados!B158</f>
        <v>AAA 1 001</v>
      </c>
      <c r="K241" s="15">
        <f>Dados!C158</f>
        <v>0</v>
      </c>
      <c r="L241" s="15">
        <f>Dados!D158</f>
        <v>0</v>
      </c>
      <c r="M241" s="15">
        <f>Dados!E158</f>
        <v>0</v>
      </c>
      <c r="N241" s="15">
        <f>Dados!F158</f>
        <v>0</v>
      </c>
      <c r="O241" s="15">
        <f>Dados!G158</f>
        <v>0</v>
      </c>
      <c r="P241" s="15">
        <f>Dados!H158</f>
        <v>0</v>
      </c>
      <c r="Q241" s="15">
        <f>Dados!I158</f>
        <v>0</v>
      </c>
      <c r="R241" s="15">
        <f>Dados!J158</f>
        <v>0</v>
      </c>
      <c r="S241" s="15">
        <f>Dados!K158</f>
        <v>0</v>
      </c>
      <c r="T241" s="15">
        <f>Dados!L158</f>
        <v>0</v>
      </c>
      <c r="U241" s="15">
        <f>Dados!M158</f>
        <v>0</v>
      </c>
      <c r="V241" s="15">
        <f>Dados!N158</f>
        <v>0</v>
      </c>
      <c r="W241" s="15">
        <f>Dados!O158</f>
        <v>0</v>
      </c>
      <c r="X241" s="15">
        <f>Dados!P158</f>
        <v>0</v>
      </c>
      <c r="Y241" s="15">
        <f>Dados!Q158</f>
        <v>0</v>
      </c>
      <c r="Z241" s="15">
        <f>Dados!R158</f>
        <v>0</v>
      </c>
      <c r="AA241" s="15">
        <f>Dados!S158</f>
        <v>0</v>
      </c>
      <c r="AB241" s="15">
        <f>Dados!T158</f>
        <v>0</v>
      </c>
      <c r="AC241" s="15">
        <f>Dados!U158</f>
        <v>0</v>
      </c>
      <c r="AD241" s="15">
        <f>Dados!V158</f>
        <v>0</v>
      </c>
      <c r="AE241" s="15">
        <f>Dados!W158</f>
        <v>0</v>
      </c>
      <c r="AF241" s="15">
        <f>Dados!X158</f>
        <v>0</v>
      </c>
      <c r="AG241" s="15">
        <f>Dados!Y158</f>
        <v>0</v>
      </c>
      <c r="AH241" s="15">
        <f>Dados!Z158</f>
        <v>0</v>
      </c>
      <c r="AI241" s="15">
        <f>Dados!AA158</f>
        <v>0</v>
      </c>
      <c r="AJ241" s="15">
        <f>Dados!AB158</f>
        <v>0</v>
      </c>
      <c r="AK241" s="15">
        <f>Dados!AC158</f>
        <v>0</v>
      </c>
      <c r="AL241" s="15">
        <f>Dados!AD158</f>
        <v>0</v>
      </c>
      <c r="AM241" s="15">
        <f>Dados!AE158</f>
        <v>0</v>
      </c>
      <c r="AN241" s="15">
        <f>Dados!AF158</f>
        <v>0</v>
      </c>
      <c r="AO241" s="15">
        <f>Dados!AG158</f>
        <v>0</v>
      </c>
      <c r="AP241" s="15">
        <f>Dados!AH158</f>
        <v>0</v>
      </c>
      <c r="AQ241" s="15">
        <f>Dados!AI158</f>
        <v>0</v>
      </c>
      <c r="AR241" s="15">
        <f>Dados!AJ158</f>
        <v>0</v>
      </c>
      <c r="AS241" s="15">
        <f>Dados!AK158</f>
        <v>0</v>
      </c>
      <c r="AT241" s="15">
        <f>Dados!AL158</f>
        <v>0</v>
      </c>
      <c r="AU241" s="15">
        <f>Dados!AM158</f>
        <v>0</v>
      </c>
      <c r="AV241" s="15">
        <f>Dados!AN158</f>
        <v>0</v>
      </c>
      <c r="AW241" s="15">
        <f>Dados!AO158</f>
        <v>0</v>
      </c>
      <c r="AX241" s="15">
        <f>Dados!AP158</f>
        <v>0</v>
      </c>
      <c r="AY241" s="15">
        <f>Dados!AQ158</f>
        <v>0</v>
      </c>
      <c r="AZ241" s="15">
        <f>Dados!AR158</f>
        <v>0</v>
      </c>
      <c r="BA241" s="15">
        <f>Dados!AS158</f>
        <v>0</v>
      </c>
      <c r="BB241" s="15">
        <f>Dados!AT158</f>
        <v>0</v>
      </c>
      <c r="BC241" s="15">
        <f>Dados!AU158</f>
        <v>0</v>
      </c>
      <c r="BD241" s="15">
        <f>Dados!AV158</f>
        <v>0</v>
      </c>
      <c r="BE241" s="15">
        <f>Dados!AW158</f>
        <v>0</v>
      </c>
      <c r="BF241" s="15">
        <f>Dados!AX158</f>
        <v>0</v>
      </c>
      <c r="BG241" s="15">
        <f>Dados!AY158</f>
        <v>0</v>
      </c>
      <c r="BH241" s="15">
        <f>Dados!AZ158</f>
        <v>0</v>
      </c>
      <c r="BI241" s="15">
        <f>Dados!BA158</f>
        <v>0</v>
      </c>
      <c r="BJ241" s="15">
        <f>Dados!BB158</f>
        <v>0</v>
      </c>
      <c r="BK241" s="15">
        <f>Dados!BC158</f>
        <v>0</v>
      </c>
      <c r="BL241" s="15">
        <f>Dados!BD158</f>
        <v>0</v>
      </c>
    </row>
    <row r="242" spans="9:64" x14ac:dyDescent="0.15">
      <c r="I242" t="str">
        <f>Dados!A159</f>
        <v>Fat Prev</v>
      </c>
      <c r="J242" s="101" t="str">
        <f>Dados!B159</f>
        <v>AAA 1 001</v>
      </c>
      <c r="K242" s="15">
        <f>Dados!C159</f>
        <v>0</v>
      </c>
      <c r="L242" s="15">
        <f>Dados!D159</f>
        <v>0</v>
      </c>
      <c r="M242" s="15">
        <f>Dados!E159</f>
        <v>0</v>
      </c>
      <c r="N242" s="15">
        <f>Dados!F159</f>
        <v>0</v>
      </c>
      <c r="O242" s="15">
        <f>Dados!G159</f>
        <v>0</v>
      </c>
      <c r="P242" s="15">
        <f>Dados!H159</f>
        <v>0</v>
      </c>
      <c r="Q242" s="15">
        <f>Dados!I159</f>
        <v>0</v>
      </c>
      <c r="R242" s="15">
        <f>Dados!J159</f>
        <v>0</v>
      </c>
      <c r="S242" s="15">
        <f>Dados!K159</f>
        <v>0</v>
      </c>
      <c r="T242" s="15">
        <f>Dados!L159</f>
        <v>0</v>
      </c>
      <c r="U242" s="15">
        <f>Dados!M159</f>
        <v>0</v>
      </c>
      <c r="V242" s="15">
        <f>Dados!N159</f>
        <v>0</v>
      </c>
      <c r="W242" s="15">
        <f>Dados!O159</f>
        <v>0</v>
      </c>
      <c r="X242" s="15">
        <f>Dados!P159</f>
        <v>0</v>
      </c>
      <c r="Y242" s="15">
        <f>Dados!Q159</f>
        <v>0</v>
      </c>
      <c r="Z242" s="15">
        <f>Dados!R159</f>
        <v>0</v>
      </c>
      <c r="AA242" s="15">
        <f>Dados!S159</f>
        <v>0</v>
      </c>
      <c r="AB242" s="15">
        <f>Dados!T159</f>
        <v>0</v>
      </c>
      <c r="AC242" s="15">
        <f>Dados!U159</f>
        <v>0</v>
      </c>
      <c r="AD242" s="15">
        <f>Dados!V159</f>
        <v>0</v>
      </c>
      <c r="AE242" s="15">
        <f>Dados!W159</f>
        <v>0</v>
      </c>
      <c r="AF242" s="15">
        <f>Dados!X159</f>
        <v>0</v>
      </c>
      <c r="AG242" s="15">
        <f>Dados!Y159</f>
        <v>0</v>
      </c>
      <c r="AH242" s="15">
        <f>Dados!Z159</f>
        <v>0</v>
      </c>
      <c r="AI242" s="15">
        <f>Dados!AA159</f>
        <v>0</v>
      </c>
      <c r="AJ242" s="15">
        <f>Dados!AB159</f>
        <v>0</v>
      </c>
      <c r="AK242" s="15">
        <f>Dados!AC159</f>
        <v>0</v>
      </c>
      <c r="AL242" s="15">
        <f>Dados!AD159</f>
        <v>0</v>
      </c>
      <c r="AM242" s="15">
        <f>Dados!AE159</f>
        <v>0</v>
      </c>
      <c r="AN242" s="15">
        <f>Dados!AF159</f>
        <v>0</v>
      </c>
      <c r="AO242" s="15">
        <f>Dados!AG159</f>
        <v>0</v>
      </c>
      <c r="AP242" s="15">
        <f>Dados!AH159</f>
        <v>0</v>
      </c>
      <c r="AQ242" s="15">
        <f>Dados!AI159</f>
        <v>0</v>
      </c>
      <c r="AR242" s="15">
        <f>Dados!AJ159</f>
        <v>0</v>
      </c>
      <c r="AS242" s="15">
        <f>Dados!AK159</f>
        <v>0</v>
      </c>
      <c r="AT242" s="15">
        <f>Dados!AL159</f>
        <v>0</v>
      </c>
      <c r="AU242" s="15">
        <f>Dados!AM159</f>
        <v>0</v>
      </c>
      <c r="AV242" s="15">
        <f>Dados!AN159</f>
        <v>0</v>
      </c>
      <c r="AW242" s="15">
        <f>Dados!AO159</f>
        <v>0</v>
      </c>
      <c r="AX242" s="15">
        <f>Dados!AP159</f>
        <v>0</v>
      </c>
      <c r="AY242" s="15">
        <f>Dados!AQ159</f>
        <v>0</v>
      </c>
      <c r="AZ242" s="15">
        <f>Dados!AR159</f>
        <v>0</v>
      </c>
      <c r="BA242" s="15">
        <f>Dados!AS159</f>
        <v>0</v>
      </c>
      <c r="BB242" s="15">
        <f>Dados!AT159</f>
        <v>0</v>
      </c>
      <c r="BC242" s="15">
        <f>Dados!AU159</f>
        <v>0</v>
      </c>
      <c r="BD242" s="15">
        <f>Dados!AV159</f>
        <v>0</v>
      </c>
      <c r="BE242" s="15">
        <f>Dados!AW159</f>
        <v>0</v>
      </c>
      <c r="BF242" s="15">
        <f>Dados!AX159</f>
        <v>0</v>
      </c>
      <c r="BG242" s="15">
        <f>Dados!AY159</f>
        <v>0</v>
      </c>
      <c r="BH242" s="15">
        <f>Dados!AZ159</f>
        <v>0</v>
      </c>
      <c r="BI242" s="15">
        <f>Dados!BA159</f>
        <v>0</v>
      </c>
      <c r="BJ242" s="15">
        <f>Dados!BB159</f>
        <v>0</v>
      </c>
      <c r="BK242" s="15">
        <f>Dados!BC159</f>
        <v>0</v>
      </c>
      <c r="BL242" s="15">
        <f>Dados!BD159</f>
        <v>0</v>
      </c>
    </row>
    <row r="243" spans="9:64" x14ac:dyDescent="0.15">
      <c r="I243" t="str">
        <f>Dados!A160</f>
        <v>Fat Prev</v>
      </c>
      <c r="J243" s="101" t="str">
        <f>Dados!B160</f>
        <v>AAA 1 001</v>
      </c>
      <c r="K243" s="15">
        <f>Dados!C160</f>
        <v>0</v>
      </c>
      <c r="L243" s="15">
        <f>Dados!D160</f>
        <v>0</v>
      </c>
      <c r="M243" s="15">
        <f>Dados!E160</f>
        <v>0</v>
      </c>
      <c r="N243" s="15">
        <f>Dados!F160</f>
        <v>0</v>
      </c>
      <c r="O243" s="15">
        <f>Dados!G160</f>
        <v>0</v>
      </c>
      <c r="P243" s="15">
        <f>Dados!H160</f>
        <v>0</v>
      </c>
      <c r="Q243" s="15">
        <f>Dados!I160</f>
        <v>0</v>
      </c>
      <c r="R243" s="15">
        <f>Dados!J160</f>
        <v>0</v>
      </c>
      <c r="S243" s="15">
        <f>Dados!K160</f>
        <v>0</v>
      </c>
      <c r="T243" s="15">
        <f>Dados!L160</f>
        <v>0</v>
      </c>
      <c r="U243" s="15">
        <f>Dados!M160</f>
        <v>0</v>
      </c>
      <c r="V243" s="15">
        <f>Dados!N160</f>
        <v>0</v>
      </c>
      <c r="W243" s="15">
        <f>Dados!O160</f>
        <v>0</v>
      </c>
      <c r="X243" s="15">
        <f>Dados!P160</f>
        <v>0</v>
      </c>
      <c r="Y243" s="15">
        <f>Dados!Q160</f>
        <v>0</v>
      </c>
      <c r="Z243" s="15">
        <f>Dados!R160</f>
        <v>0</v>
      </c>
      <c r="AA243" s="15">
        <f>Dados!S160</f>
        <v>0</v>
      </c>
      <c r="AB243" s="15">
        <f>Dados!T160</f>
        <v>0</v>
      </c>
      <c r="AC243" s="15">
        <f>Dados!U160</f>
        <v>0</v>
      </c>
      <c r="AD243" s="15">
        <f>Dados!V160</f>
        <v>0</v>
      </c>
      <c r="AE243" s="15">
        <f>Dados!W160</f>
        <v>0</v>
      </c>
      <c r="AF243" s="15">
        <f>Dados!X160</f>
        <v>0</v>
      </c>
      <c r="AG243" s="15">
        <f>Dados!Y160</f>
        <v>0</v>
      </c>
      <c r="AH243" s="15">
        <f>Dados!Z160</f>
        <v>0</v>
      </c>
      <c r="AI243" s="15">
        <f>Dados!AA160</f>
        <v>0</v>
      </c>
      <c r="AJ243" s="15">
        <f>Dados!AB160</f>
        <v>0</v>
      </c>
      <c r="AK243" s="15">
        <f>Dados!AC160</f>
        <v>0</v>
      </c>
      <c r="AL243" s="15">
        <f>Dados!AD160</f>
        <v>0</v>
      </c>
      <c r="AM243" s="15">
        <f>Dados!AE160</f>
        <v>0</v>
      </c>
      <c r="AN243" s="15">
        <f>Dados!AF160</f>
        <v>0</v>
      </c>
      <c r="AO243" s="15">
        <f>Dados!AG160</f>
        <v>0</v>
      </c>
      <c r="AP243" s="15">
        <f>Dados!AH160</f>
        <v>0</v>
      </c>
      <c r="AQ243" s="15">
        <f>Dados!AI160</f>
        <v>0</v>
      </c>
      <c r="AR243" s="15">
        <f>Dados!AJ160</f>
        <v>0</v>
      </c>
      <c r="AS243" s="15">
        <f>Dados!AK160</f>
        <v>0</v>
      </c>
      <c r="AT243" s="15">
        <f>Dados!AL160</f>
        <v>0</v>
      </c>
      <c r="AU243" s="15">
        <f>Dados!AM160</f>
        <v>0</v>
      </c>
      <c r="AV243" s="15">
        <f>Dados!AN160</f>
        <v>0</v>
      </c>
      <c r="AW243" s="15">
        <f>Dados!AO160</f>
        <v>0</v>
      </c>
      <c r="AX243" s="15">
        <f>Dados!AP160</f>
        <v>0</v>
      </c>
      <c r="AY243" s="15">
        <f>Dados!AQ160</f>
        <v>0</v>
      </c>
      <c r="AZ243" s="15">
        <f>Dados!AR160</f>
        <v>0</v>
      </c>
      <c r="BA243" s="15">
        <f>Dados!AS160</f>
        <v>0</v>
      </c>
      <c r="BB243" s="15">
        <f>Dados!AT160</f>
        <v>0</v>
      </c>
      <c r="BC243" s="15">
        <f>Dados!AU160</f>
        <v>0</v>
      </c>
      <c r="BD243" s="15">
        <f>Dados!AV160</f>
        <v>0</v>
      </c>
      <c r="BE243" s="15">
        <f>Dados!AW160</f>
        <v>0</v>
      </c>
      <c r="BF243" s="15">
        <f>Dados!AX160</f>
        <v>0</v>
      </c>
      <c r="BG243" s="15">
        <f>Dados!AY160</f>
        <v>0</v>
      </c>
      <c r="BH243" s="15">
        <f>Dados!AZ160</f>
        <v>0</v>
      </c>
      <c r="BI243" s="15">
        <f>Dados!BA160</f>
        <v>0</v>
      </c>
      <c r="BJ243" s="15">
        <f>Dados!BB160</f>
        <v>0</v>
      </c>
      <c r="BK243" s="15">
        <f>Dados!BC160</f>
        <v>0</v>
      </c>
      <c r="BL243" s="15">
        <f>Dados!BD160</f>
        <v>0</v>
      </c>
    </row>
    <row r="244" spans="9:64" x14ac:dyDescent="0.15">
      <c r="I244" t="str">
        <f>Dados!A161</f>
        <v>Fat Prev</v>
      </c>
      <c r="J244" s="101" t="str">
        <f>Dados!B161</f>
        <v>AAA 1 001</v>
      </c>
      <c r="K244" s="15">
        <f>Dados!C161</f>
        <v>0</v>
      </c>
      <c r="L244" s="15">
        <f>Dados!D161</f>
        <v>0</v>
      </c>
      <c r="M244" s="15">
        <f>Dados!E161</f>
        <v>0</v>
      </c>
      <c r="N244" s="15">
        <f>Dados!F161</f>
        <v>0</v>
      </c>
      <c r="O244" s="15">
        <f>Dados!G161</f>
        <v>0</v>
      </c>
      <c r="P244" s="15">
        <f>Dados!H161</f>
        <v>0</v>
      </c>
      <c r="Q244" s="15">
        <f>Dados!I161</f>
        <v>0</v>
      </c>
      <c r="R244" s="15">
        <f>Dados!J161</f>
        <v>0</v>
      </c>
      <c r="S244" s="15">
        <f>Dados!K161</f>
        <v>0</v>
      </c>
      <c r="T244" s="15">
        <f>Dados!L161</f>
        <v>0</v>
      </c>
      <c r="U244" s="15">
        <f>Dados!M161</f>
        <v>0</v>
      </c>
      <c r="V244" s="15">
        <f>Dados!N161</f>
        <v>0</v>
      </c>
      <c r="W244" s="15">
        <f>Dados!O161</f>
        <v>0</v>
      </c>
      <c r="X244" s="15">
        <f>Dados!P161</f>
        <v>0</v>
      </c>
      <c r="Y244" s="15">
        <f>Dados!Q161</f>
        <v>0</v>
      </c>
      <c r="Z244" s="15">
        <f>Dados!R161</f>
        <v>0</v>
      </c>
      <c r="AA244" s="15">
        <f>Dados!S161</f>
        <v>0</v>
      </c>
      <c r="AB244" s="15">
        <f>Dados!T161</f>
        <v>0</v>
      </c>
      <c r="AC244" s="15">
        <f>Dados!U161</f>
        <v>0</v>
      </c>
      <c r="AD244" s="15">
        <f>Dados!V161</f>
        <v>0</v>
      </c>
      <c r="AE244" s="15">
        <f>Dados!W161</f>
        <v>0</v>
      </c>
      <c r="AF244" s="15">
        <f>Dados!X161</f>
        <v>0</v>
      </c>
      <c r="AG244" s="15">
        <f>Dados!Y161</f>
        <v>0</v>
      </c>
      <c r="AH244" s="15">
        <f>Dados!Z161</f>
        <v>0</v>
      </c>
      <c r="AI244" s="15">
        <f>Dados!AA161</f>
        <v>0</v>
      </c>
      <c r="AJ244" s="15">
        <f>Dados!AB161</f>
        <v>0</v>
      </c>
      <c r="AK244" s="15">
        <f>Dados!AC161</f>
        <v>0</v>
      </c>
      <c r="AL244" s="15">
        <f>Dados!AD161</f>
        <v>0</v>
      </c>
      <c r="AM244" s="15">
        <f>Dados!AE161</f>
        <v>0</v>
      </c>
      <c r="AN244" s="15">
        <f>Dados!AF161</f>
        <v>0</v>
      </c>
      <c r="AO244" s="15">
        <f>Dados!AG161</f>
        <v>0</v>
      </c>
      <c r="AP244" s="15">
        <f>Dados!AH161</f>
        <v>0</v>
      </c>
      <c r="AQ244" s="15">
        <f>Dados!AI161</f>
        <v>0</v>
      </c>
      <c r="AR244" s="15">
        <f>Dados!AJ161</f>
        <v>0</v>
      </c>
      <c r="AS244" s="15">
        <f>Dados!AK161</f>
        <v>0</v>
      </c>
      <c r="AT244" s="15">
        <f>Dados!AL161</f>
        <v>0</v>
      </c>
      <c r="AU244" s="15">
        <f>Dados!AM161</f>
        <v>0</v>
      </c>
      <c r="AV244" s="15">
        <f>Dados!AN161</f>
        <v>0</v>
      </c>
      <c r="AW244" s="15">
        <f>Dados!AO161</f>
        <v>0</v>
      </c>
      <c r="AX244" s="15">
        <f>Dados!AP161</f>
        <v>0</v>
      </c>
      <c r="AY244" s="15">
        <f>Dados!AQ161</f>
        <v>0</v>
      </c>
      <c r="AZ244" s="15">
        <f>Dados!AR161</f>
        <v>0</v>
      </c>
      <c r="BA244" s="15">
        <f>Dados!AS161</f>
        <v>0</v>
      </c>
      <c r="BB244" s="15">
        <f>Dados!AT161</f>
        <v>0</v>
      </c>
      <c r="BC244" s="15">
        <f>Dados!AU161</f>
        <v>0</v>
      </c>
      <c r="BD244" s="15">
        <f>Dados!AV161</f>
        <v>0</v>
      </c>
      <c r="BE244" s="15">
        <f>Dados!AW161</f>
        <v>0</v>
      </c>
      <c r="BF244" s="15">
        <f>Dados!AX161</f>
        <v>0</v>
      </c>
      <c r="BG244" s="15">
        <f>Dados!AY161</f>
        <v>0</v>
      </c>
      <c r="BH244" s="15">
        <f>Dados!AZ161</f>
        <v>0</v>
      </c>
      <c r="BI244" s="15">
        <f>Dados!BA161</f>
        <v>0</v>
      </c>
      <c r="BJ244" s="15">
        <f>Dados!BB161</f>
        <v>0</v>
      </c>
      <c r="BK244" s="15">
        <f>Dados!BC161</f>
        <v>0</v>
      </c>
      <c r="BL244" s="15">
        <f>Dados!BD161</f>
        <v>0</v>
      </c>
    </row>
    <row r="245" spans="9:64" x14ac:dyDescent="0.15">
      <c r="I245" t="str">
        <f>Dados!A164</f>
        <v>Fat  Real</v>
      </c>
      <c r="J245" s="101" t="str">
        <f>Dados!B164</f>
        <v>SJ F1 A 221 R</v>
      </c>
      <c r="K245" s="15">
        <f>IFERROR(IF((Dados!C164+Dados!C196)&gt;=0,(Dados!C164+Dados!C196),""),"")</f>
        <v>18869.448</v>
      </c>
      <c r="L245" s="15">
        <f>IFERROR(IF((Dados!D164+Dados!D196)&gt;=0,(Dados!D164+Dados!D196),""),"")</f>
        <v>38914.091999999997</v>
      </c>
      <c r="M245" s="15">
        <f>IFERROR(IF((Dados!E164+Dados!E196)&gt;=0,(Dados!E164+Dados!E196),""),"")</f>
        <v>35484.288</v>
      </c>
      <c r="N245" s="15">
        <f>IFERROR(IF((Dados!F164+Dados!F196)&gt;=0,(Dados!F164+Dados!F196),""),"")</f>
        <v>44281.68</v>
      </c>
      <c r="O245" s="15">
        <f>IFERROR(IF((Dados!G164+Dados!G196)&gt;=0,(Dados!G164+Dados!G196),""),"")</f>
        <v>37184.453999999998</v>
      </c>
      <c r="P245" s="15">
        <f>IFERROR(IF((Dados!H164+Dados!H196)&gt;=0,(Dados!H164+Dados!H196),""),"")</f>
        <v>38993.298000000003</v>
      </c>
      <c r="Q245" s="15">
        <f>IFERROR(IF((Dados!I164+Dados!I196)&gt;=0,(Dados!I164+Dados!I196),""),"")</f>
        <v>36606.065999999999</v>
      </c>
      <c r="R245" s="15">
        <f>IFERROR(IF((Dados!J164+Dados!J196)&gt;=0,(Dados!J164+Dados!J196),""),"")</f>
        <v>38648.843999999997</v>
      </c>
      <c r="S245" s="15">
        <f>IFERROR(IF((Dados!K164+Dados!K196)&gt;=0,(Dados!K164+Dados!K196),""),"")</f>
        <v>37678.11</v>
      </c>
      <c r="T245" s="15">
        <f>IFERROR(IF((Dados!L164+Dados!L196)&gt;=0,(Dados!L164+Dados!L196),""),"")</f>
        <v>32483.363000000001</v>
      </c>
      <c r="U245" s="15">
        <f>IFERROR(IF((Dados!M164+Dados!M196)&gt;=0,(Dados!M164+Dados!M196),""),"")</f>
        <v>35351.663999999997</v>
      </c>
      <c r="V245" s="15">
        <f>IFERROR(IF((Dados!N164+Dados!N196)&gt;=0,(Dados!N164+Dados!N196),""),"")</f>
        <v>34506.186000000002</v>
      </c>
      <c r="W245" s="15">
        <f>IFERROR(IF((Dados!O164+Dados!O196)&gt;=0,(Dados!O164+Dados!O196),""),"")</f>
        <v>33279.413999999997</v>
      </c>
      <c r="X245" s="15">
        <f>IFERROR(IF((Dados!P164+Dados!P196)&gt;=0,(Dados!P164+Dados!P196),""),"")</f>
        <v>32608.925999999999</v>
      </c>
      <c r="Y245" s="15">
        <f>IFERROR(IF((Dados!Q164+Dados!Q196)&gt;=0,(Dados!Q164+Dados!Q196),""),"")</f>
        <v>31267.95</v>
      </c>
      <c r="Z245" s="15">
        <f>IFERROR(IF((Dados!R164+Dados!R196)&gt;=0,(Dados!R164+Dados!R196),""),"")</f>
        <v>30300.899999999998</v>
      </c>
      <c r="AA245" s="15">
        <f>IFERROR(IF((Dados!S164+Dados!S196)&gt;=0,(Dados!S164+Dados!S196),""),"")</f>
        <v>28565.5825</v>
      </c>
      <c r="AB245" s="15">
        <f>IFERROR(IF((Dados!T164+Dados!T196)&gt;=0,(Dados!T164+Dados!T196),""),"")</f>
        <v>27541.583999999999</v>
      </c>
      <c r="AC245" s="15">
        <f>IFERROR(IF((Dados!U164+Dados!U196)&gt;=0,(Dados!U164+Dados!U196),""),"")</f>
        <v>27386.856</v>
      </c>
      <c r="AD245" s="15">
        <f>IFERROR(IF((Dados!V164+Dados!V196)&gt;=0,(Dados!V164+Dados!V196),""),"")</f>
        <v>26510.063999999998</v>
      </c>
      <c r="AE245" s="15">
        <f>IFERROR(IF((Dados!W164+Dados!W196)&gt;=0,(Dados!W164+Dados!W196),""),"")</f>
        <v>24872.525999999998</v>
      </c>
      <c r="AF245" s="15">
        <f>IFERROR(IF((Dados!X164+Dados!X196)&gt;=0,(Dados!X164+Dados!X196),""),"")</f>
        <v>23002.896000000001</v>
      </c>
      <c r="AG245" s="15">
        <f>IFERROR(IF((Dados!Y164+Dados!Y196)&gt;=0,(Dados!Y164+Dados!Y196),""),"")</f>
        <v>22345.302</v>
      </c>
      <c r="AH245" s="15">
        <f>IFERROR(IF((Dados!Z164+Dados!Z196)&gt;=0,(Dados!Z164+Dados!Z196),""),"")</f>
        <v>20746.446</v>
      </c>
      <c r="AI245" s="15">
        <f>IFERROR(IF((Dados!AA164+Dados!AA196)&gt;=0,(Dados!AA164+Dados!AA196),""),"")</f>
        <v>19767.73</v>
      </c>
      <c r="AJ245" s="15">
        <f>IFERROR(IF((Dados!AB164+Dados!AB196)&gt;=0,(Dados!AB164+Dados!AB196),""),"")</f>
        <v>18141.858</v>
      </c>
      <c r="AK245" s="15">
        <f>IFERROR(IF((Dados!AC164+Dados!AC196)&gt;=0,(Dados!AC164+Dados!AC196),""),"")</f>
        <v>17587.416000000001</v>
      </c>
      <c r="AL245" s="15">
        <f>IFERROR(IF((Dados!AD164+Dados!AD196)&gt;=0,(Dados!AD164+Dados!AD196),""),"")</f>
        <v>15550.163999999999</v>
      </c>
      <c r="AM245" s="15">
        <f>IFERROR(IF((Dados!AE164+Dados!AE196)&gt;=0,(Dados!AE164+Dados!AE196),""),"")</f>
        <v>14789.418</v>
      </c>
      <c r="AN245" s="15" t="str">
        <f>IFERROR(IF((Dados!AF164+Dados!AF196)&gt;=0,(Dados!AF164+Dados!AF196),""),"")</f>
        <v/>
      </c>
      <c r="AO245" s="15" t="str">
        <f>IFERROR(IF((Dados!AG164+Dados!AG196)&gt;=0,(Dados!AG164+Dados!AG196),""),"")</f>
        <v/>
      </c>
      <c r="AP245" s="15" t="str">
        <f>IFERROR(IF((Dados!AH164+Dados!AH196)&gt;=0,(Dados!AH164+Dados!AH196),""),"")</f>
        <v/>
      </c>
      <c r="AQ245" s="15" t="str">
        <f>IFERROR(IF((Dados!AI164+Dados!AI196)&gt;=0,(Dados!AI164+Dados!AI196),""),"")</f>
        <v/>
      </c>
      <c r="AR245" s="15" t="str">
        <f>IFERROR(IF((Dados!AJ164+Dados!AJ196)&gt;=0,(Dados!AJ164+Dados!AJ196),""),"")</f>
        <v/>
      </c>
      <c r="AS245" s="15" t="str">
        <f>IFERROR(IF((Dados!AK164+Dados!AK196)&gt;=0,(Dados!AK164+Dados!AK196),""),"")</f>
        <v/>
      </c>
      <c r="AT245" s="15" t="str">
        <f>IFERROR(IF((Dados!AL164+Dados!AL196)&gt;=0,(Dados!AL164+Dados!AL196),""),"")</f>
        <v/>
      </c>
      <c r="AU245" s="15" t="str">
        <f>IFERROR(IF((Dados!AM164+Dados!AM196)&gt;=0,(Dados!AM164+Dados!AM196),""),"")</f>
        <v/>
      </c>
      <c r="AV245" s="15" t="str">
        <f>IFERROR(IF((Dados!AN164+Dados!AN196)&gt;=0,(Dados!AN164+Dados!AN196),""),"")</f>
        <v/>
      </c>
      <c r="AW245" s="15" t="str">
        <f>IFERROR(IF((Dados!AO164+Dados!AO196)&gt;=0,(Dados!AO164+Dados!AO196),""),"")</f>
        <v/>
      </c>
      <c r="AX245" s="15" t="str">
        <f>IFERROR(IF((Dados!AP164+Dados!AP196)&gt;=0,(Dados!AP164+Dados!AP196),""),"")</f>
        <v/>
      </c>
      <c r="AY245" s="15" t="str">
        <f>IFERROR(IF((Dados!AQ164+Dados!AQ196)&gt;=0,(Dados!AQ164+Dados!AQ196),""),"")</f>
        <v/>
      </c>
      <c r="AZ245" s="15" t="str">
        <f>IFERROR(IF((Dados!AR164+Dados!AR196)&gt;=0,(Dados!AR164+Dados!AR196),""),"")</f>
        <v/>
      </c>
      <c r="BA245" s="15" t="str">
        <f>IFERROR(IF((Dados!AS164+Dados!AS196)&gt;=0,(Dados!AS164+Dados!AS196),""),"")</f>
        <v/>
      </c>
      <c r="BB245" s="15" t="str">
        <f>IFERROR(IF((Dados!AT164+Dados!AT196)&gt;=0,(Dados!AT164+Dados!AT196),""),"")</f>
        <v/>
      </c>
      <c r="BC245" s="15" t="str">
        <f>IFERROR(IF((Dados!AU164+Dados!AU196)&gt;=0,(Dados!AU164+Dados!AU196),""),"")</f>
        <v/>
      </c>
      <c r="BD245" s="15" t="str">
        <f>IFERROR(IF((Dados!AV164+Dados!AV196)&gt;=0,(Dados!AV164+Dados!AV196),""),"")</f>
        <v/>
      </c>
      <c r="BE245" s="15" t="str">
        <f>IFERROR(IF((Dados!AW164+Dados!AW196)&gt;=0,(Dados!AW164+Dados!AW196),""),"")</f>
        <v/>
      </c>
      <c r="BF245" s="15" t="str">
        <f>IFERROR(IF((Dados!AX164+Dados!AX196)&gt;=0,(Dados!AX164+Dados!AX196),""),"")</f>
        <v/>
      </c>
      <c r="BG245" s="15" t="str">
        <f>IFERROR(IF((Dados!AY164+Dados!AY196)&gt;=0,(Dados!AY164+Dados!AY196),""),"")</f>
        <v/>
      </c>
      <c r="BH245" s="15" t="str">
        <f>IFERROR(IF((Dados!AZ164+Dados!AZ196)&gt;=0,(Dados!AZ164+Dados!AZ196),""),"")</f>
        <v/>
      </c>
      <c r="BI245" s="15" t="str">
        <f>IFERROR(IF((Dados!BA164+Dados!BA196)&gt;=0,(Dados!BA164+Dados!BA196),""),"")</f>
        <v/>
      </c>
      <c r="BJ245" s="15" t="str">
        <f>IFERROR(IF((Dados!BB164+Dados!BB196)&gt;=0,(Dados!BB164+Dados!BB196),""),"")</f>
        <v/>
      </c>
      <c r="BK245" s="15" t="str">
        <f>IFERROR(IF((Dados!BC164+Dados!BC196)&gt;=0,(Dados!BC164+Dados!BC196),""),"")</f>
        <v/>
      </c>
      <c r="BL245" s="15" t="str">
        <f>IFERROR(IF((Dados!BD164+Dados!BD196)&gt;=0,(Dados!BD164+Dados!BD196),""),"")</f>
        <v/>
      </c>
    </row>
    <row r="246" spans="9:64" x14ac:dyDescent="0.15">
      <c r="I246" t="str">
        <f>Dados!A165</f>
        <v>Fat  Real</v>
      </c>
      <c r="J246" s="101" t="str">
        <f>Dados!B165</f>
        <v>SJ F1 B 321 R</v>
      </c>
      <c r="K246" s="15">
        <f>IFERROR(IF((Dados!C165+Dados!C197)&gt;=0,(Dados!C165+Dados!C197),""),"")</f>
        <v>20541.984</v>
      </c>
      <c r="L246" s="15">
        <f>IFERROR(IF((Dados!D165+Dados!D197)&gt;=0,(Dados!D165+Dados!D197),""),"")</f>
        <v>37049.987999999998</v>
      </c>
      <c r="M246" s="15">
        <f>IFERROR(IF((Dados!E165+Dados!E197)&gt;=0,(Dados!E165+Dados!E197),""),"")</f>
        <v>35661.120000000003</v>
      </c>
      <c r="N246" s="15">
        <f>IFERROR(IF((Dados!F165+Dados!F197)&gt;=0,(Dados!F165+Dados!F197),""),"")</f>
        <v>43292.525999999998</v>
      </c>
      <c r="O246" s="15">
        <f>IFERROR(IF((Dados!G165+Dados!G197)&gt;=0,(Dados!G165+Dados!G197),""),"")</f>
        <v>34926.161999999997</v>
      </c>
      <c r="P246" s="15">
        <f>IFERROR(IF((Dados!H165+Dados!H197)&gt;=0,(Dados!H165+Dados!H197),""),"")</f>
        <v>38024.406000000003</v>
      </c>
      <c r="Q246" s="15">
        <f>IFERROR(IF((Dados!I165+Dados!I197)&gt;=0,(Dados!I165+Dados!I197),""),"")</f>
        <v>37129.193999999996</v>
      </c>
      <c r="R246" s="15">
        <f>IFERROR(IF((Dados!J165+Dados!J197)&gt;=0,(Dados!J165+Dados!J197),""),"")</f>
        <v>38317.284</v>
      </c>
      <c r="S246" s="15">
        <f>IFERROR(IF((Dados!K165+Dados!K197)&gt;=0,(Dados!K165+Dados!K197),""),"")</f>
        <v>38064.93</v>
      </c>
      <c r="T246" s="15">
        <f>IFERROR(IF((Dados!L165+Dados!L197)&gt;=0,(Dados!L165+Dados!L197),""),"")</f>
        <v>32734.182000000001</v>
      </c>
      <c r="U246" s="15">
        <f>IFERROR(IF((Dados!M165+Dados!M197)&gt;=0,(Dados!M165+Dados!M197),""),"")</f>
        <v>35390.345999999998</v>
      </c>
      <c r="V246" s="15">
        <f>IFERROR(IF((Dados!N165+Dados!N197)&gt;=0,(Dados!N165+Dados!N197),""),"")</f>
        <v>34596.443999999996</v>
      </c>
      <c r="W246" s="15">
        <f>IFERROR(IF((Dados!O165+Dados!O197)&gt;=0,(Dados!O165+Dados!O197),""),"")</f>
        <v>36747.9</v>
      </c>
      <c r="X246" s="15">
        <f>IFERROR(IF((Dados!P165+Dados!P197)&gt;=0,(Dados!P165+Dados!P197),""),"")</f>
        <v>32608.925999999999</v>
      </c>
      <c r="Y246" s="15">
        <f>IFERROR(IF((Dados!Q165+Dados!Q197)&gt;=0,(Dados!Q165+Dados!Q197),""),"")</f>
        <v>31358.207999999999</v>
      </c>
      <c r="Z246" s="15">
        <f>IFERROR(IF((Dados!R165+Dados!R197)&gt;=0,(Dados!R165+Dados!R197),""),"")</f>
        <v>30300.899999999998</v>
      </c>
      <c r="AA246" s="15">
        <f>IFERROR(IF((Dados!S165+Dados!S197)&gt;=0,(Dados!S165+Dados!S197),""),"")</f>
        <v>28547.315999999999</v>
      </c>
      <c r="AB246" s="15">
        <f>IFERROR(IF((Dados!T165+Dados!T197)&gt;=0,(Dados!T165+Dados!T197),""),"")</f>
        <v>27541.583999999999</v>
      </c>
      <c r="AC246" s="15">
        <f>IFERROR(IF((Dados!U165+Dados!U197)&gt;=0,(Dados!U165+Dados!U197),""),"")</f>
        <v>27386.856</v>
      </c>
      <c r="AD246" s="15">
        <f>IFERROR(IF((Dados!V165+Dados!V197)&gt;=0,(Dados!V165+Dados!V197),""),"")</f>
        <v>26510.063999999998</v>
      </c>
      <c r="AE246" s="15">
        <f>IFERROR(IF((Dados!W165+Dados!W197)&gt;=0,(Dados!W165+Dados!W197),""),"")</f>
        <v>24872.525999999998</v>
      </c>
      <c r="AF246" s="15">
        <f>IFERROR(IF((Dados!X165+Dados!X197)&gt;=0,(Dados!X165+Dados!X197),""),"")</f>
        <v>23002.896000000001</v>
      </c>
      <c r="AG246" s="15">
        <f>IFERROR(IF((Dados!Y165+Dados!Y197)&gt;=0,(Dados!Y165+Dados!Y197),""),"")</f>
        <v>22345.302</v>
      </c>
      <c r="AH246" s="15">
        <f>IFERROR(IF((Dados!Z165+Dados!Z197)&gt;=0,(Dados!Z165+Dados!Z197),""),"")</f>
        <v>20746.446</v>
      </c>
      <c r="AI246" s="15">
        <f>IFERROR(IF((Dados!AA165+Dados!AA197)&gt;=0,(Dados!AA165+Dados!AA197),""),"")</f>
        <v>19767.73</v>
      </c>
      <c r="AJ246" s="15">
        <f>IFERROR(IF((Dados!AB165+Dados!AB197)&gt;=0,(Dados!AB165+Dados!AB197),""),"")</f>
        <v>18141.858</v>
      </c>
      <c r="AK246" s="15">
        <f>IFERROR(IF((Dados!AC165+Dados!AC197)&gt;=0,(Dados!AC165+Dados!AC197),""),"")</f>
        <v>17587.416000000001</v>
      </c>
      <c r="AL246" s="15">
        <f>IFERROR(IF((Dados!AD165+Dados!AD197)&gt;=0,(Dados!AD165+Dados!AD197),""),"")</f>
        <v>15550.163999999999</v>
      </c>
      <c r="AM246" s="15">
        <f>IFERROR(IF((Dados!AE165+Dados!AE197)&gt;=0,(Dados!AE165+Dados!AE197),""),"")</f>
        <v>14789.418</v>
      </c>
      <c r="AN246" s="15" t="str">
        <f>IFERROR(IF((Dados!AF165+Dados!AF197)&gt;=0,(Dados!AF165+Dados!AF197),""),"")</f>
        <v/>
      </c>
      <c r="AO246" s="15" t="str">
        <f>IFERROR(IF((Dados!AG165+Dados!AG197)&gt;=0,(Dados!AG165+Dados!AG197),""),"")</f>
        <v/>
      </c>
      <c r="AP246" s="15" t="str">
        <f>IFERROR(IF((Dados!AH165+Dados!AH197)&gt;=0,(Dados!AH165+Dados!AH197),""),"")</f>
        <v/>
      </c>
      <c r="AQ246" s="15" t="str">
        <f>IFERROR(IF((Dados!AI165+Dados!AI197)&gt;=0,(Dados!AI165+Dados!AI197),""),"")</f>
        <v/>
      </c>
      <c r="AR246" s="15" t="str">
        <f>IFERROR(IF((Dados!AJ165+Dados!AJ197)&gt;=0,(Dados!AJ165+Dados!AJ197),""),"")</f>
        <v/>
      </c>
      <c r="AS246" s="15" t="str">
        <f>IFERROR(IF((Dados!AK165+Dados!AK197)&gt;=0,(Dados!AK165+Dados!AK197),""),"")</f>
        <v/>
      </c>
      <c r="AT246" s="15" t="str">
        <f>IFERROR(IF((Dados!AL165+Dados!AL197)&gt;=0,(Dados!AL165+Dados!AL197),""),"")</f>
        <v/>
      </c>
      <c r="AU246" s="15" t="str">
        <f>IFERROR(IF((Dados!AM165+Dados!AM197)&gt;=0,(Dados!AM165+Dados!AM197),""),"")</f>
        <v/>
      </c>
      <c r="AV246" s="15" t="str">
        <f>IFERROR(IF((Dados!AN165+Dados!AN197)&gt;=0,(Dados!AN165+Dados!AN197),""),"")</f>
        <v/>
      </c>
      <c r="AW246" s="15" t="str">
        <f>IFERROR(IF((Dados!AO165+Dados!AO197)&gt;=0,(Dados!AO165+Dados!AO197),""),"")</f>
        <v/>
      </c>
      <c r="AX246" s="15" t="str">
        <f>IFERROR(IF((Dados!AP165+Dados!AP197)&gt;=0,(Dados!AP165+Dados!AP197),""),"")</f>
        <v/>
      </c>
      <c r="AY246" s="15" t="str">
        <f>IFERROR(IF((Dados!AQ165+Dados!AQ197)&gt;=0,(Dados!AQ165+Dados!AQ197),""),"")</f>
        <v/>
      </c>
      <c r="AZ246" s="15" t="str">
        <f>IFERROR(IF((Dados!AR165+Dados!AR197)&gt;=0,(Dados!AR165+Dados!AR197),""),"")</f>
        <v/>
      </c>
      <c r="BA246" s="15" t="str">
        <f>IFERROR(IF((Dados!AS165+Dados!AS197)&gt;=0,(Dados!AS165+Dados!AS197),""),"")</f>
        <v/>
      </c>
      <c r="BB246" s="15" t="str">
        <f>IFERROR(IF((Dados!AT165+Dados!AT197)&gt;=0,(Dados!AT165+Dados!AT197),""),"")</f>
        <v/>
      </c>
      <c r="BC246" s="15" t="str">
        <f>IFERROR(IF((Dados!AU165+Dados!AU197)&gt;=0,(Dados!AU165+Dados!AU197),""),"")</f>
        <v/>
      </c>
      <c r="BD246" s="15" t="str">
        <f>IFERROR(IF((Dados!AV165+Dados!AV197)&gt;=0,(Dados!AV165+Dados!AV197),""),"")</f>
        <v/>
      </c>
      <c r="BE246" s="15" t="str">
        <f>IFERROR(IF((Dados!AW165+Dados!AW197)&gt;=0,(Dados!AW165+Dados!AW197),""),"")</f>
        <v/>
      </c>
      <c r="BF246" s="15" t="str">
        <f>IFERROR(IF((Dados!AX165+Dados!AX197)&gt;=0,(Dados!AX165+Dados!AX197),""),"")</f>
        <v/>
      </c>
      <c r="BG246" s="15" t="str">
        <f>IFERROR(IF((Dados!AY165+Dados!AY197)&gt;=0,(Dados!AY165+Dados!AY197),""),"")</f>
        <v/>
      </c>
      <c r="BH246" s="15" t="str">
        <f>IFERROR(IF((Dados!AZ165+Dados!AZ197)&gt;=0,(Dados!AZ165+Dados!AZ197),""),"")</f>
        <v/>
      </c>
      <c r="BI246" s="15" t="str">
        <f>IFERROR(IF((Dados!BA165+Dados!BA197)&gt;=0,(Dados!BA165+Dados!BA197),""),"")</f>
        <v/>
      </c>
      <c r="BJ246" s="15" t="str">
        <f>IFERROR(IF((Dados!BB165+Dados!BB197)&gt;=0,(Dados!BB165+Dados!BB197),""),"")</f>
        <v/>
      </c>
      <c r="BK246" s="15" t="str">
        <f>IFERROR(IF((Dados!BC165+Dados!BC197)&gt;=0,(Dados!BC165+Dados!BC197),""),"")</f>
        <v/>
      </c>
      <c r="BL246" s="15" t="str">
        <f>IFERROR(IF((Dados!BD165+Dados!BD197)&gt;=0,(Dados!BD165+Dados!BD197),""),"")</f>
        <v/>
      </c>
    </row>
    <row r="247" spans="9:64" x14ac:dyDescent="0.15">
      <c r="I247" t="str">
        <f>Dados!A166</f>
        <v>Fat  Real</v>
      </c>
      <c r="J247" s="101" t="str">
        <f>Dados!B166</f>
        <v>SJ F1 A 222 R</v>
      </c>
      <c r="K247" s="15" t="str">
        <f>IFERROR(IF((Dados!C166+Dados!C198)&gt;=0,(Dados!C166+Dados!C198),""),"")</f>
        <v/>
      </c>
      <c r="L247" s="15" t="str">
        <f>IFERROR(IF((Dados!D166+Dados!D198)&gt;=0,(Dados!D166+Dados!D198),""),"")</f>
        <v/>
      </c>
      <c r="M247" s="15" t="str">
        <f>IFERROR(IF((Dados!E166+Dados!E198)&gt;=0,(Dados!E166+Dados!E198),""),"")</f>
        <v/>
      </c>
      <c r="N247" s="15" t="str">
        <f>IFERROR(IF((Dados!F166+Dados!F198)&gt;=0,(Dados!F166+Dados!F198),""),"")</f>
        <v/>
      </c>
      <c r="O247" s="15" t="str">
        <f>IFERROR(IF((Dados!G166+Dados!G198)&gt;=0,(Dados!G166+Dados!G198),""),"")</f>
        <v/>
      </c>
      <c r="P247" s="15" t="str">
        <f>IFERROR(IF((Dados!H166+Dados!H198)&gt;=0,(Dados!H166+Dados!H198),""),"")</f>
        <v/>
      </c>
      <c r="Q247" s="15" t="str">
        <f>IFERROR(IF((Dados!I166+Dados!I198)&gt;=0,(Dados!I166+Dados!I198),""),"")</f>
        <v/>
      </c>
      <c r="R247" s="15" t="str">
        <f>IFERROR(IF((Dados!J166+Dados!J198)&gt;=0,(Dados!J166+Dados!J198),""),"")</f>
        <v/>
      </c>
      <c r="S247" s="15" t="str">
        <f>IFERROR(IF((Dados!K166+Dados!K198)&gt;=0,(Dados!K166+Dados!K198),""),"")</f>
        <v/>
      </c>
      <c r="T247" s="15" t="str">
        <f>IFERROR(IF((Dados!L166+Dados!L198)&gt;=0,(Dados!L166+Dados!L198),""),"")</f>
        <v/>
      </c>
      <c r="U247" s="15" t="str">
        <f>IFERROR(IF((Dados!M166+Dados!M198)&gt;=0,(Dados!M166+Dados!M198),""),"")</f>
        <v/>
      </c>
      <c r="V247" s="15" t="str">
        <f>IFERROR(IF((Dados!N166+Dados!N198)&gt;=0,(Dados!N166+Dados!N198),""),"")</f>
        <v/>
      </c>
      <c r="W247" s="15" t="str">
        <f>IFERROR(IF((Dados!O166+Dados!O198)&gt;=0,(Dados!O166+Dados!O198),""),"")</f>
        <v/>
      </c>
      <c r="X247" s="15" t="str">
        <f>IFERROR(IF((Dados!P166+Dados!P198)&gt;=0,(Dados!P166+Dados!P198),""),"")</f>
        <v/>
      </c>
      <c r="Y247" s="15" t="str">
        <f>IFERROR(IF((Dados!Q166+Dados!Q198)&gt;=0,(Dados!Q166+Dados!Q198),""),"")</f>
        <v/>
      </c>
      <c r="Z247" s="15" t="str">
        <f>IFERROR(IF((Dados!R166+Dados!R198)&gt;=0,(Dados!R166+Dados!R198),""),"")</f>
        <v/>
      </c>
      <c r="AA247" s="15" t="str">
        <f>IFERROR(IF((Dados!S166+Dados!S198)&gt;=0,(Dados!S166+Dados!S198),""),"")</f>
        <v/>
      </c>
      <c r="AB247" s="15" t="str">
        <f>IFERROR(IF((Dados!T166+Dados!T198)&gt;=0,(Dados!T166+Dados!T198),""),"")</f>
        <v/>
      </c>
      <c r="AC247" s="15" t="str">
        <f>IFERROR(IF((Dados!U166+Dados!U198)&gt;=0,(Dados!U166+Dados!U198),""),"")</f>
        <v/>
      </c>
      <c r="AD247" s="15" t="str">
        <f>IFERROR(IF((Dados!V166+Dados!V198)&gt;=0,(Dados!V166+Dados!V198),""),"")</f>
        <v/>
      </c>
      <c r="AE247" s="15" t="str">
        <f>IFERROR(IF((Dados!W166+Dados!W198)&gt;=0,(Dados!W166+Dados!W198),""),"")</f>
        <v/>
      </c>
      <c r="AF247" s="15" t="str">
        <f>IFERROR(IF((Dados!X166+Dados!X198)&gt;=0,(Dados!X166+Dados!X198),""),"")</f>
        <v/>
      </c>
      <c r="AG247" s="15" t="str">
        <f>IFERROR(IF((Dados!Y166+Dados!Y198)&gt;=0,(Dados!Y166+Dados!Y198),""),"")</f>
        <v/>
      </c>
      <c r="AH247" s="15" t="str">
        <f>IFERROR(IF((Dados!Z166+Dados!Z198)&gt;=0,(Dados!Z166+Dados!Z198),""),"")</f>
        <v/>
      </c>
      <c r="AI247" s="15" t="str">
        <f>IFERROR(IF((Dados!AA166+Dados!AA198)&gt;=0,(Dados!AA166+Dados!AA198),""),"")</f>
        <v/>
      </c>
      <c r="AJ247" s="15" t="str">
        <f>IFERROR(IF((Dados!AB166+Dados!AB198)&gt;=0,(Dados!AB166+Dados!AB198),""),"")</f>
        <v/>
      </c>
      <c r="AK247" s="15" t="str">
        <f>IFERROR(IF((Dados!AC166+Dados!AC198)&gt;=0,(Dados!AC166+Dados!AC198),""),"")</f>
        <v/>
      </c>
      <c r="AL247" s="15" t="str">
        <f>IFERROR(IF((Dados!AD166+Dados!AD198)&gt;=0,(Dados!AD166+Dados!AD198),""),"")</f>
        <v/>
      </c>
      <c r="AM247" s="15" t="str">
        <f>IFERROR(IF((Dados!AE166+Dados!AE198)&gt;=0,(Dados!AE166+Dados!AE198),""),"")</f>
        <v/>
      </c>
      <c r="AN247" s="15" t="str">
        <f>IFERROR(IF((Dados!AF166+Dados!AF198)&gt;=0,(Dados!AF166+Dados!AF198),""),"")</f>
        <v/>
      </c>
      <c r="AO247" s="15" t="str">
        <f>IFERROR(IF((Dados!AG166+Dados!AG198)&gt;=0,(Dados!AG166+Dados!AG198),""),"")</f>
        <v/>
      </c>
      <c r="AP247" s="15" t="str">
        <f>IFERROR(IF((Dados!AH166+Dados!AH198)&gt;=0,(Dados!AH166+Dados!AH198),""),"")</f>
        <v/>
      </c>
      <c r="AQ247" s="15" t="str">
        <f>IFERROR(IF((Dados!AI166+Dados!AI198)&gt;=0,(Dados!AI166+Dados!AI198),""),"")</f>
        <v/>
      </c>
      <c r="AR247" s="15" t="str">
        <f>IFERROR(IF((Dados!AJ166+Dados!AJ198)&gt;=0,(Dados!AJ166+Dados!AJ198),""),"")</f>
        <v/>
      </c>
      <c r="AS247" s="15" t="str">
        <f>IFERROR(IF((Dados!AK166+Dados!AK198)&gt;=0,(Dados!AK166+Dados!AK198),""),"")</f>
        <v/>
      </c>
      <c r="AT247" s="15" t="str">
        <f>IFERROR(IF((Dados!AL166+Dados!AL198)&gt;=0,(Dados!AL166+Dados!AL198),""),"")</f>
        <v/>
      </c>
      <c r="AU247" s="15" t="str">
        <f>IFERROR(IF((Dados!AM166+Dados!AM198)&gt;=0,(Dados!AM166+Dados!AM198),""),"")</f>
        <v/>
      </c>
      <c r="AV247" s="15" t="str">
        <f>IFERROR(IF((Dados!AN166+Dados!AN198)&gt;=0,(Dados!AN166+Dados!AN198),""),"")</f>
        <v/>
      </c>
      <c r="AW247" s="15" t="str">
        <f>IFERROR(IF((Dados!AO166+Dados!AO198)&gt;=0,(Dados!AO166+Dados!AO198),""),"")</f>
        <v/>
      </c>
      <c r="AX247" s="15" t="str">
        <f>IFERROR(IF((Dados!AP166+Dados!AP198)&gt;=0,(Dados!AP166+Dados!AP198),""),"")</f>
        <v/>
      </c>
      <c r="AY247" s="15" t="str">
        <f>IFERROR(IF((Dados!AQ166+Dados!AQ198)&gt;=0,(Dados!AQ166+Dados!AQ198),""),"")</f>
        <v/>
      </c>
      <c r="AZ247" s="15" t="str">
        <f>IFERROR(IF((Dados!AR166+Dados!AR198)&gt;=0,(Dados!AR166+Dados!AR198),""),"")</f>
        <v/>
      </c>
      <c r="BA247" s="15" t="str">
        <f>IFERROR(IF((Dados!AS166+Dados!AS198)&gt;=0,(Dados!AS166+Dados!AS198),""),"")</f>
        <v/>
      </c>
      <c r="BB247" s="15" t="str">
        <f>IFERROR(IF((Dados!AT166+Dados!AT198)&gt;=0,(Dados!AT166+Dados!AT198),""),"")</f>
        <v/>
      </c>
      <c r="BC247" s="15" t="str">
        <f>IFERROR(IF((Dados!AU166+Dados!AU198)&gt;=0,(Dados!AU166+Dados!AU198),""),"")</f>
        <v/>
      </c>
      <c r="BD247" s="15" t="str">
        <f>IFERROR(IF((Dados!AV166+Dados!AV198)&gt;=0,(Dados!AV166+Dados!AV198),""),"")</f>
        <v/>
      </c>
      <c r="BE247" s="15" t="str">
        <f>IFERROR(IF((Dados!AW166+Dados!AW198)&gt;=0,(Dados!AW166+Dados!AW198),""),"")</f>
        <v/>
      </c>
      <c r="BF247" s="15" t="str">
        <f>IFERROR(IF((Dados!AX166+Dados!AX198)&gt;=0,(Dados!AX166+Dados!AX198),""),"")</f>
        <v/>
      </c>
      <c r="BG247" s="15" t="str">
        <f>IFERROR(IF((Dados!AY166+Dados!AY198)&gt;=0,(Dados!AY166+Dados!AY198),""),"")</f>
        <v/>
      </c>
      <c r="BH247" s="15" t="str">
        <f>IFERROR(IF((Dados!AZ166+Dados!AZ198)&gt;=0,(Dados!AZ166+Dados!AZ198),""),"")</f>
        <v/>
      </c>
      <c r="BI247" s="15" t="str">
        <f>IFERROR(IF((Dados!BA166+Dados!BA198)&gt;=0,(Dados!BA166+Dados!BA198),""),"")</f>
        <v/>
      </c>
      <c r="BJ247" s="15" t="str">
        <f>IFERROR(IF((Dados!BB166+Dados!BB198)&gt;=0,(Dados!BB166+Dados!BB198),""),"")</f>
        <v/>
      </c>
      <c r="BK247" s="15" t="str">
        <f>IFERROR(IF((Dados!BC166+Dados!BC198)&gt;=0,(Dados!BC166+Dados!BC198),""),"")</f>
        <v/>
      </c>
      <c r="BL247" s="15" t="str">
        <f>IFERROR(IF((Dados!BD166+Dados!BD198)&gt;=0,(Dados!BD166+Dados!BD198),""),"")</f>
        <v/>
      </c>
    </row>
    <row r="248" spans="9:64" x14ac:dyDescent="0.15">
      <c r="I248" t="str">
        <f>Dados!A167</f>
        <v>Fat  Real</v>
      </c>
      <c r="J248" s="101" t="str">
        <f>Dados!B167</f>
        <v>SJ F1 B 322 R</v>
      </c>
      <c r="K248" s="15" t="str">
        <f>IFERROR(IF((Dados!C167+Dados!C199)&gt;=0,(Dados!C167+Dados!C199),""),"")</f>
        <v/>
      </c>
      <c r="L248" s="15" t="str">
        <f>IFERROR(IF((Dados!D167+Dados!D199)&gt;=0,(Dados!D167+Dados!D199),""),"")</f>
        <v/>
      </c>
      <c r="M248" s="15" t="str">
        <f>IFERROR(IF((Dados!E167+Dados!E199)&gt;=0,(Dados!E167+Dados!E199),""),"")</f>
        <v/>
      </c>
      <c r="N248" s="15" t="str">
        <f>IFERROR(IF((Dados!F167+Dados!F199)&gt;=0,(Dados!F167+Dados!F199),""),"")</f>
        <v/>
      </c>
      <c r="O248" s="15" t="str">
        <f>IFERROR(IF((Dados!G167+Dados!G199)&gt;=0,(Dados!G167+Dados!G199),""),"")</f>
        <v/>
      </c>
      <c r="P248" s="15" t="str">
        <f>IFERROR(IF((Dados!H167+Dados!H199)&gt;=0,(Dados!H167+Dados!H199),""),"")</f>
        <v/>
      </c>
      <c r="Q248" s="15" t="str">
        <f>IFERROR(IF((Dados!I167+Dados!I199)&gt;=0,(Dados!I167+Dados!I199),""),"")</f>
        <v/>
      </c>
      <c r="R248" s="15" t="str">
        <f>IFERROR(IF((Dados!J167+Dados!J199)&gt;=0,(Dados!J167+Dados!J199),""),"")</f>
        <v/>
      </c>
      <c r="S248" s="15" t="str">
        <f>IFERROR(IF((Dados!K167+Dados!K199)&gt;=0,(Dados!K167+Dados!K199),""),"")</f>
        <v/>
      </c>
      <c r="T248" s="15" t="str">
        <f>IFERROR(IF((Dados!L167+Dados!L199)&gt;=0,(Dados!L167+Dados!L199),""),"")</f>
        <v/>
      </c>
      <c r="U248" s="15" t="str">
        <f>IFERROR(IF((Dados!M167+Dados!M199)&gt;=0,(Dados!M167+Dados!M199),""),"")</f>
        <v/>
      </c>
      <c r="V248" s="15" t="str">
        <f>IFERROR(IF((Dados!N167+Dados!N199)&gt;=0,(Dados!N167+Dados!N199),""),"")</f>
        <v/>
      </c>
      <c r="W248" s="15" t="str">
        <f>IFERROR(IF((Dados!O167+Dados!O199)&gt;=0,(Dados!O167+Dados!O199),""),"")</f>
        <v/>
      </c>
      <c r="X248" s="15" t="str">
        <f>IFERROR(IF((Dados!P167+Dados!P199)&gt;=0,(Dados!P167+Dados!P199),""),"")</f>
        <v/>
      </c>
      <c r="Y248" s="15" t="str">
        <f>IFERROR(IF((Dados!Q167+Dados!Q199)&gt;=0,(Dados!Q167+Dados!Q199),""),"")</f>
        <v/>
      </c>
      <c r="Z248" s="15" t="str">
        <f>IFERROR(IF((Dados!R167+Dados!R199)&gt;=0,(Dados!R167+Dados!R199),""),"")</f>
        <v/>
      </c>
      <c r="AA248" s="15" t="str">
        <f>IFERROR(IF((Dados!S167+Dados!S199)&gt;=0,(Dados!S167+Dados!S199),""),"")</f>
        <v/>
      </c>
      <c r="AB248" s="15" t="str">
        <f>IFERROR(IF((Dados!T167+Dados!T199)&gt;=0,(Dados!T167+Dados!T199),""),"")</f>
        <v/>
      </c>
      <c r="AC248" s="15" t="str">
        <f>IFERROR(IF((Dados!U167+Dados!U199)&gt;=0,(Dados!U167+Dados!U199),""),"")</f>
        <v/>
      </c>
      <c r="AD248" s="15" t="str">
        <f>IFERROR(IF((Dados!V167+Dados!V199)&gt;=0,(Dados!V167+Dados!V199),""),"")</f>
        <v/>
      </c>
      <c r="AE248" s="15" t="str">
        <f>IFERROR(IF((Dados!W167+Dados!W199)&gt;=0,(Dados!W167+Dados!W199),""),"")</f>
        <v/>
      </c>
      <c r="AF248" s="15" t="str">
        <f>IFERROR(IF((Dados!X167+Dados!X199)&gt;=0,(Dados!X167+Dados!X199),""),"")</f>
        <v/>
      </c>
      <c r="AG248" s="15" t="str">
        <f>IFERROR(IF((Dados!Y167+Dados!Y199)&gt;=0,(Dados!Y167+Dados!Y199),""),"")</f>
        <v/>
      </c>
      <c r="AH248" s="15" t="str">
        <f>IFERROR(IF((Dados!Z167+Dados!Z199)&gt;=0,(Dados!Z167+Dados!Z199),""),"")</f>
        <v/>
      </c>
      <c r="AI248" s="15" t="str">
        <f>IFERROR(IF((Dados!AA167+Dados!AA199)&gt;=0,(Dados!AA167+Dados!AA199),""),"")</f>
        <v/>
      </c>
      <c r="AJ248" s="15" t="str">
        <f>IFERROR(IF((Dados!AB167+Dados!AB199)&gt;=0,(Dados!AB167+Dados!AB199),""),"")</f>
        <v/>
      </c>
      <c r="AK248" s="15" t="str">
        <f>IFERROR(IF((Dados!AC167+Dados!AC199)&gt;=0,(Dados!AC167+Dados!AC199),""),"")</f>
        <v/>
      </c>
      <c r="AL248" s="15" t="str">
        <f>IFERROR(IF((Dados!AD167+Dados!AD199)&gt;=0,(Dados!AD167+Dados!AD199),""),"")</f>
        <v/>
      </c>
      <c r="AM248" s="15" t="str">
        <f>IFERROR(IF((Dados!AE167+Dados!AE199)&gt;=0,(Dados!AE167+Dados!AE199),""),"")</f>
        <v/>
      </c>
      <c r="AN248" s="15" t="str">
        <f>IFERROR(IF((Dados!AF167+Dados!AF199)&gt;=0,(Dados!AF167+Dados!AF199),""),"")</f>
        <v/>
      </c>
      <c r="AO248" s="15" t="str">
        <f>IFERROR(IF((Dados!AG167+Dados!AG199)&gt;=0,(Dados!AG167+Dados!AG199),""),"")</f>
        <v/>
      </c>
      <c r="AP248" s="15" t="str">
        <f>IFERROR(IF((Dados!AH167+Dados!AH199)&gt;=0,(Dados!AH167+Dados!AH199),""),"")</f>
        <v/>
      </c>
      <c r="AQ248" s="15" t="str">
        <f>IFERROR(IF((Dados!AI167+Dados!AI199)&gt;=0,(Dados!AI167+Dados!AI199),""),"")</f>
        <v/>
      </c>
      <c r="AR248" s="15" t="str">
        <f>IFERROR(IF((Dados!AJ167+Dados!AJ199)&gt;=0,(Dados!AJ167+Dados!AJ199),""),"")</f>
        <v/>
      </c>
      <c r="AS248" s="15" t="str">
        <f>IFERROR(IF((Dados!AK167+Dados!AK199)&gt;=0,(Dados!AK167+Dados!AK199),""),"")</f>
        <v/>
      </c>
      <c r="AT248" s="15" t="str">
        <f>IFERROR(IF((Dados!AL167+Dados!AL199)&gt;=0,(Dados!AL167+Dados!AL199),""),"")</f>
        <v/>
      </c>
      <c r="AU248" s="15" t="str">
        <f>IFERROR(IF((Dados!AM167+Dados!AM199)&gt;=0,(Dados!AM167+Dados!AM199),""),"")</f>
        <v/>
      </c>
      <c r="AV248" s="15" t="str">
        <f>IFERROR(IF((Dados!AN167+Dados!AN199)&gt;=0,(Dados!AN167+Dados!AN199),""),"")</f>
        <v/>
      </c>
      <c r="AW248" s="15" t="str">
        <f>IFERROR(IF((Dados!AO167+Dados!AO199)&gt;=0,(Dados!AO167+Dados!AO199),""),"")</f>
        <v/>
      </c>
      <c r="AX248" s="15" t="str">
        <f>IFERROR(IF((Dados!AP167+Dados!AP199)&gt;=0,(Dados!AP167+Dados!AP199),""),"")</f>
        <v/>
      </c>
      <c r="AY248" s="15" t="str">
        <f>IFERROR(IF((Dados!AQ167+Dados!AQ199)&gt;=0,(Dados!AQ167+Dados!AQ199),""),"")</f>
        <v/>
      </c>
      <c r="AZ248" s="15" t="str">
        <f>IFERROR(IF((Dados!AR167+Dados!AR199)&gt;=0,(Dados!AR167+Dados!AR199),""),"")</f>
        <v/>
      </c>
      <c r="BA248" s="15" t="str">
        <f>IFERROR(IF((Dados!AS167+Dados!AS199)&gt;=0,(Dados!AS167+Dados!AS199),""),"")</f>
        <v/>
      </c>
      <c r="BB248" s="15" t="str">
        <f>IFERROR(IF((Dados!AT167+Dados!AT199)&gt;=0,(Dados!AT167+Dados!AT199),""),"")</f>
        <v/>
      </c>
      <c r="BC248" s="15" t="str">
        <f>IFERROR(IF((Dados!AU167+Dados!AU199)&gt;=0,(Dados!AU167+Dados!AU199),""),"")</f>
        <v/>
      </c>
      <c r="BD248" s="15" t="str">
        <f>IFERROR(IF((Dados!AV167+Dados!AV199)&gt;=0,(Dados!AV167+Dados!AV199),""),"")</f>
        <v/>
      </c>
      <c r="BE248" s="15" t="str">
        <f>IFERROR(IF((Dados!AW167+Dados!AW199)&gt;=0,(Dados!AW167+Dados!AW199),""),"")</f>
        <v/>
      </c>
      <c r="BF248" s="15" t="str">
        <f>IFERROR(IF((Dados!AX167+Dados!AX199)&gt;=0,(Dados!AX167+Dados!AX199),""),"")</f>
        <v/>
      </c>
      <c r="BG248" s="15" t="str">
        <f>IFERROR(IF((Dados!AY167+Dados!AY199)&gt;=0,(Dados!AY167+Dados!AY199),""),"")</f>
        <v/>
      </c>
      <c r="BH248" s="15" t="str">
        <f>IFERROR(IF((Dados!AZ167+Dados!AZ199)&gt;=0,(Dados!AZ167+Dados!AZ199),""),"")</f>
        <v/>
      </c>
      <c r="BI248" s="15" t="str">
        <f>IFERROR(IF((Dados!BA167+Dados!BA199)&gt;=0,(Dados!BA167+Dados!BA199),""),"")</f>
        <v/>
      </c>
      <c r="BJ248" s="15" t="str">
        <f>IFERROR(IF((Dados!BB167+Dados!BB199)&gt;=0,(Dados!BB167+Dados!BB199),""),"")</f>
        <v/>
      </c>
      <c r="BK248" s="15" t="str">
        <f>IFERROR(IF((Dados!BC167+Dados!BC199)&gt;=0,(Dados!BC167+Dados!BC199),""),"")</f>
        <v/>
      </c>
      <c r="BL248" s="15" t="str">
        <f>IFERROR(IF((Dados!BD167+Dados!BD199)&gt;=0,(Dados!BD167+Dados!BD199),""),"")</f>
        <v/>
      </c>
    </row>
    <row r="249" spans="9:64" x14ac:dyDescent="0.15">
      <c r="I249" t="str">
        <f>Dados!A168</f>
        <v>Fat  Real</v>
      </c>
      <c r="J249" s="101" t="str">
        <f>Dados!B168</f>
        <v>SJ F2 A 421 R</v>
      </c>
      <c r="K249" s="15">
        <f>IFERROR(IF((Dados!C168+Dados!C200)&gt;=0,(Dados!C168+Dados!C200),""),"")</f>
        <v>9228.42</v>
      </c>
      <c r="L249" s="15">
        <f>IFERROR(IF((Dados!D168+Dados!D200)&gt;=0,(Dados!D168+Dados!D200),""),"")</f>
        <v>38842.868000000002</v>
      </c>
      <c r="M249" s="15">
        <f>IFERROR(IF((Dados!E168+Dados!E200)&gt;=0,(Dados!E168+Dados!E200),""),"")</f>
        <v>41741.254999999997</v>
      </c>
      <c r="N249" s="15">
        <f>IFERROR(IF((Dados!F168+Dados!F200)&gt;=0,(Dados!F168+Dados!F200),""),"")</f>
        <v>39448.271999999997</v>
      </c>
      <c r="O249" s="15">
        <f>IFERROR(IF((Dados!G168+Dados!G200)&gt;=0,(Dados!G168+Dados!G200),""),"")</f>
        <v>40803.983999999997</v>
      </c>
      <c r="P249" s="15">
        <f>IFERROR(IF((Dados!H168+Dados!H200)&gt;=0,(Dados!H168+Dados!H200),""),"")</f>
        <v>39875.616000000002</v>
      </c>
      <c r="Q249" s="15">
        <f>IFERROR(IF((Dados!I168+Dados!I200)&gt;=0,(Dados!I168+Dados!I200),""),"")</f>
        <v>40391.375999999997</v>
      </c>
      <c r="R249" s="15">
        <f>IFERROR(IF((Dados!J168+Dados!J200)&gt;=0,(Dados!J168+Dados!J200),""),"")</f>
        <v>41010.288</v>
      </c>
      <c r="S249" s="15">
        <f>IFERROR(IF((Dados!K168+Dados!K200)&gt;=0,(Dados!K168+Dados!K200),""),"")</f>
        <v>39359.856</v>
      </c>
      <c r="T249" s="15">
        <f>IFERROR(IF((Dados!L168+Dados!L200)&gt;=0,(Dados!L168+Dados!L200),""),"")</f>
        <v>39035.663999999997</v>
      </c>
      <c r="U249" s="15">
        <f>IFERROR(IF((Dados!M168+Dados!M200)&gt;=0,(Dados!M168+Dados!M200),""),"")</f>
        <v>33063.9</v>
      </c>
      <c r="V249" s="15">
        <f>IFERROR(IF((Dados!N168+Dados!N200)&gt;=0,(Dados!N168+Dados!N200),""),"")</f>
        <v>32909.171999999999</v>
      </c>
      <c r="W249" s="15">
        <f>IFERROR(IF((Dados!O168+Dados!O200)&gt;=0,(Dados!O168+Dados!O200),""),"")</f>
        <v>31888.703999999998</v>
      </c>
      <c r="X249" s="15">
        <f>IFERROR(IF((Dados!P168+Dados!P200)&gt;=0,(Dados!P168+Dados!P200),""),"")</f>
        <v>32507.615999999998</v>
      </c>
      <c r="Y249" s="15">
        <f>IFERROR(IF((Dados!Q168+Dados!Q200)&gt;=0,(Dados!Q168+Dados!Q200),""),"")</f>
        <v>31372.944</v>
      </c>
      <c r="Z249" s="15">
        <f>IFERROR(IF((Dados!R168+Dados!R200)&gt;=0,(Dados!R168+Dados!R200),""),"")</f>
        <v>33303.360000000001</v>
      </c>
      <c r="AA249" s="15">
        <f>IFERROR(IF((Dados!S168+Dados!S200)&gt;=0,(Dados!S168+Dados!S200),""),"")</f>
        <v>33553.872000000003</v>
      </c>
      <c r="AB249" s="15">
        <f>IFERROR(IF((Dados!T168+Dados!T200)&gt;=0,(Dados!T168+Dados!T200),""),"")</f>
        <v>32227.631999999998</v>
      </c>
      <c r="AC249" s="15">
        <f>IFERROR(IF((Dados!U168+Dados!U200)&gt;=0,(Dados!U168+Dados!U200),""),"")</f>
        <v>32021.327999999998</v>
      </c>
      <c r="AD249" s="15">
        <f>IFERROR(IF((Dados!V168+Dados!V200)&gt;=0,(Dados!V168+Dados!V200),""),"")</f>
        <v>32633.486000000001</v>
      </c>
      <c r="AE249" s="15">
        <f>IFERROR(IF((Dados!W168+Dados!W200)&gt;=0,(Dados!W168+Dados!W200),""),"")</f>
        <v>31100.327999999998</v>
      </c>
      <c r="AF249" s="15">
        <f>IFERROR(IF((Dados!X168+Dados!X200)&gt;=0,(Dados!X168+Dados!X200),""),"")</f>
        <v>29918.991999999998</v>
      </c>
      <c r="AG249" s="15">
        <f>IFERROR(IF((Dados!Y168+Dados!Y200)&gt;=0,(Dados!Y168+Dados!Y200),""),"")</f>
        <v>28534.421999999999</v>
      </c>
      <c r="AH249" s="15">
        <f>IFERROR(IF((Dados!Z168+Dados!Z200)&gt;=0,(Dados!Z168+Dados!Z200),""),"")</f>
        <v>27239.495999999999</v>
      </c>
      <c r="AI249" s="15">
        <f>IFERROR(IF((Dados!AA168+Dados!AA200)&gt;=0,(Dados!AA168+Dados!AA200),""),"")</f>
        <v>27012.93</v>
      </c>
      <c r="AJ249" s="15">
        <f>IFERROR(IF((Dados!AB168+Dados!AB200)&gt;=0,(Dados!AB168+Dados!AB200),""),"")</f>
        <v>26987.142</v>
      </c>
      <c r="AK249" s="15">
        <f>IFERROR(IF((Dados!AC168+Dados!AC200)&gt;=0,(Dados!AC168+Dados!AC200),""),"")</f>
        <v>25562.355</v>
      </c>
      <c r="AL249" s="15">
        <f>IFERROR(IF((Dados!AD168+Dados!AD200)&gt;=0,(Dados!AD168+Dados!AD200),""),"")</f>
        <v>25543.013999999999</v>
      </c>
      <c r="AM249" s="15">
        <f>IFERROR(IF((Dados!AE168+Dados!AE200)&gt;=0,(Dados!AE168+Dados!AE200),""),"")</f>
        <v>23118.941999999999</v>
      </c>
      <c r="AN249" s="15" t="str">
        <f>IFERROR(IF((Dados!AF168+Dados!AF200)&gt;=0,(Dados!AF168+Dados!AF200),""),"")</f>
        <v/>
      </c>
      <c r="AO249" s="15" t="str">
        <f>IFERROR(IF((Dados!AG168+Dados!AG200)&gt;=0,(Dados!AG168+Dados!AG200),""),"")</f>
        <v/>
      </c>
      <c r="AP249" s="15" t="str">
        <f>IFERROR(IF((Dados!AH168+Dados!AH200)&gt;=0,(Dados!AH168+Dados!AH200),""),"")</f>
        <v/>
      </c>
      <c r="AQ249" s="15" t="str">
        <f>IFERROR(IF((Dados!AI168+Dados!AI200)&gt;=0,(Dados!AI168+Dados!AI200),""),"")</f>
        <v/>
      </c>
      <c r="AR249" s="15" t="str">
        <f>IFERROR(IF((Dados!AJ168+Dados!AJ200)&gt;=0,(Dados!AJ168+Dados!AJ200),""),"")</f>
        <v/>
      </c>
      <c r="AS249" s="15" t="str">
        <f>IFERROR(IF((Dados!AK168+Dados!AK200)&gt;=0,(Dados!AK168+Dados!AK200),""),"")</f>
        <v/>
      </c>
      <c r="AT249" s="15" t="str">
        <f>IFERROR(IF((Dados!AL168+Dados!AL200)&gt;=0,(Dados!AL168+Dados!AL200),""),"")</f>
        <v/>
      </c>
      <c r="AU249" s="15" t="str">
        <f>IFERROR(IF((Dados!AM168+Dados!AM200)&gt;=0,(Dados!AM168+Dados!AM200),""),"")</f>
        <v/>
      </c>
      <c r="AV249" s="15" t="str">
        <f>IFERROR(IF((Dados!AN168+Dados!AN200)&gt;=0,(Dados!AN168+Dados!AN200),""),"")</f>
        <v/>
      </c>
      <c r="AW249" s="15" t="str">
        <f>IFERROR(IF((Dados!AO168+Dados!AO200)&gt;=0,(Dados!AO168+Dados!AO200),""),"")</f>
        <v/>
      </c>
      <c r="AX249" s="15" t="str">
        <f>IFERROR(IF((Dados!AP168+Dados!AP200)&gt;=0,(Dados!AP168+Dados!AP200),""),"")</f>
        <v/>
      </c>
      <c r="AY249" s="15" t="str">
        <f>IFERROR(IF((Dados!AQ168+Dados!AQ200)&gt;=0,(Dados!AQ168+Dados!AQ200),""),"")</f>
        <v/>
      </c>
      <c r="AZ249" s="15" t="str">
        <f>IFERROR(IF((Dados!AR168+Dados!AR200)&gt;=0,(Dados!AR168+Dados!AR200),""),"")</f>
        <v/>
      </c>
      <c r="BA249" s="15" t="str">
        <f>IFERROR(IF((Dados!AS168+Dados!AS200)&gt;=0,(Dados!AS168+Dados!AS200),""),"")</f>
        <v/>
      </c>
      <c r="BB249" s="15" t="str">
        <f>IFERROR(IF((Dados!AT168+Dados!AT200)&gt;=0,(Dados!AT168+Dados!AT200),""),"")</f>
        <v/>
      </c>
      <c r="BC249" s="15" t="str">
        <f>IFERROR(IF((Dados!AU168+Dados!AU200)&gt;=0,(Dados!AU168+Dados!AU200),""),"")</f>
        <v/>
      </c>
      <c r="BD249" s="15" t="str">
        <f>IFERROR(IF((Dados!AV168+Dados!AV200)&gt;=0,(Dados!AV168+Dados!AV200),""),"")</f>
        <v/>
      </c>
      <c r="BE249" s="15" t="str">
        <f>IFERROR(IF((Dados!AW168+Dados!AW200)&gt;=0,(Dados!AW168+Dados!AW200),""),"")</f>
        <v/>
      </c>
      <c r="BF249" s="15" t="str">
        <f>IFERROR(IF((Dados!AX168+Dados!AX200)&gt;=0,(Dados!AX168+Dados!AX200),""),"")</f>
        <v/>
      </c>
      <c r="BG249" s="15" t="str">
        <f>IFERROR(IF((Dados!AY168+Dados!AY200)&gt;=0,(Dados!AY168+Dados!AY200),""),"")</f>
        <v/>
      </c>
      <c r="BH249" s="15" t="str">
        <f>IFERROR(IF((Dados!AZ168+Dados!AZ200)&gt;=0,(Dados!AZ168+Dados!AZ200),""),"")</f>
        <v/>
      </c>
      <c r="BI249" s="15" t="str">
        <f>IFERROR(IF((Dados!BA168+Dados!BA200)&gt;=0,(Dados!BA168+Dados!BA200),""),"")</f>
        <v/>
      </c>
      <c r="BJ249" s="15" t="str">
        <f>IFERROR(IF((Dados!BB168+Dados!BB200)&gt;=0,(Dados!BB168+Dados!BB200),""),"")</f>
        <v/>
      </c>
      <c r="BK249" s="15" t="str">
        <f>IFERROR(IF((Dados!BC168+Dados!BC200)&gt;=0,(Dados!BC168+Dados!BC200),""),"")</f>
        <v/>
      </c>
      <c r="BL249" s="15" t="str">
        <f>IFERROR(IF((Dados!BD168+Dados!BD200)&gt;=0,(Dados!BD168+Dados!BD200),""),"")</f>
        <v/>
      </c>
    </row>
    <row r="250" spans="9:64" x14ac:dyDescent="0.15">
      <c r="I250" t="str">
        <f>Dados!A169</f>
        <v>Fat  Real</v>
      </c>
      <c r="J250" s="101" t="str">
        <f>Dados!B169</f>
        <v>SJ F2 B 521 R</v>
      </c>
      <c r="K250" s="15">
        <f>IFERROR(IF((Dados!C169+Dados!C201)&gt;=0,(Dados!C169+Dados!C201),""),"")</f>
        <v>5363.9039999999995</v>
      </c>
      <c r="L250" s="15">
        <f>IFERROR(IF((Dados!D169+Dados!D201)&gt;=0,(Dados!D169+Dados!D201),""),"")</f>
        <v>27456.851999999999</v>
      </c>
      <c r="M250" s="15">
        <f>IFERROR(IF((Dados!E169+Dados!E201)&gt;=0,(Dados!E169+Dados!E201),""),"")</f>
        <v>29584.975999999999</v>
      </c>
      <c r="N250" s="15">
        <f>IFERROR(IF((Dados!F169+Dados!F201)&gt;=0,(Dados!F169+Dados!F201),""),"")</f>
        <v>32934.959999999999</v>
      </c>
      <c r="O250" s="15">
        <f>IFERROR(IF((Dados!G169+Dados!G201)&gt;=0,(Dados!G169+Dados!G201),""),"")</f>
        <v>36539.14</v>
      </c>
      <c r="P250" s="15">
        <f>IFERROR(IF((Dados!H169+Dados!H201)&gt;=0,(Dados!H169+Dados!H201),""),"")</f>
        <v>35581.300000000003</v>
      </c>
      <c r="Q250" s="15">
        <f>IFERROR(IF((Dados!I169+Dados!I201)&gt;=0,(Dados!I169+Dados!I201),""),"")</f>
        <v>33627.551999999996</v>
      </c>
      <c r="R250" s="15">
        <f>IFERROR(IF((Dados!J169+Dados!J201)&gt;=0,(Dados!J169+Dados!J201),""),"")</f>
        <v>34496.976000000002</v>
      </c>
      <c r="S250" s="15">
        <f>IFERROR(IF((Dados!K169+Dados!K201)&gt;=0,(Dados!K169+Dados!K201),""),"")</f>
        <v>31682.399999999998</v>
      </c>
      <c r="T250" s="15">
        <f>IFERROR(IF((Dados!L169+Dados!L201)&gt;=0,(Dados!L169+Dados!L201),""),"")</f>
        <v>28882.560000000001</v>
      </c>
      <c r="U250" s="15">
        <f>IFERROR(IF((Dados!M169+Dados!M201)&gt;=0,(Dados!M169+Dados!M201),""),"")</f>
        <v>33598.080000000002</v>
      </c>
      <c r="V250" s="15">
        <f>IFERROR(IF((Dados!N169+Dados!N201)&gt;=0,(Dados!N169+Dados!N201),""),"")</f>
        <v>35383.591999999997</v>
      </c>
      <c r="W250" s="15">
        <f>IFERROR(IF((Dados!O169+Dados!O201)&gt;=0,(Dados!O169+Dados!O201),""),"")</f>
        <v>35764.271999999997</v>
      </c>
      <c r="X250" s="15">
        <f>IFERROR(IF((Dados!P169+Dados!P201)&gt;=0,(Dados!P169+Dados!P201),""),"")</f>
        <v>33058.373999999996</v>
      </c>
      <c r="Y250" s="15">
        <f>IFERROR(IF((Dados!Q169+Dados!Q201)&gt;=0,(Dados!Q169+Dados!Q201),""),"")</f>
        <v>35101.152000000002</v>
      </c>
      <c r="Z250" s="15">
        <f>IFERROR(IF((Dados!R169+Dados!R201)&gt;=0,(Dados!R169+Dados!R201),""),"")</f>
        <v>32876.015999999996</v>
      </c>
      <c r="AA250" s="15">
        <f>IFERROR(IF((Dados!S169+Dados!S201)&gt;=0,(Dados!S169+Dados!S201),""),"")</f>
        <v>33553.872000000003</v>
      </c>
      <c r="AB250" s="15">
        <f>IFERROR(IF((Dados!T169+Dados!T201)&gt;=0,(Dados!T169+Dados!T201),""),"")</f>
        <v>32227.631999999998</v>
      </c>
      <c r="AC250" s="15">
        <f>IFERROR(IF((Dados!U169+Dados!U201)&gt;=0,(Dados!U169+Dados!U201),""),"")</f>
        <v>32095.007999999998</v>
      </c>
      <c r="AD250" s="15">
        <f>IFERROR(IF((Dados!V169+Dados!V201)&gt;=0,(Dados!V169+Dados!V201),""),"")</f>
        <v>32633.486000000001</v>
      </c>
      <c r="AE250" s="15">
        <f>IFERROR(IF((Dados!W169+Dados!W201)&gt;=0,(Dados!W169+Dados!W201),""),"")</f>
        <v>31100.327999999998</v>
      </c>
      <c r="AF250" s="15">
        <f>IFERROR(IF((Dados!X169+Dados!X201)&gt;=0,(Dados!X169+Dados!X201),""),"")</f>
        <v>29918.991999999998</v>
      </c>
      <c r="AG250" s="15">
        <f>IFERROR(IF((Dados!Y169+Dados!Y201)&gt;=0,(Dados!Y169+Dados!Y201),""),"")</f>
        <v>28508.633999999998</v>
      </c>
      <c r="AH250" s="15">
        <f>IFERROR(IF((Dados!Z169+Dados!Z201)&gt;=0,(Dados!Z169+Dados!Z201),""),"")</f>
        <v>27239.495999999999</v>
      </c>
      <c r="AI250" s="15">
        <f>IFERROR(IF((Dados!AA169+Dados!AA201)&gt;=0,(Dados!AA169+Dados!AA201),""),"")</f>
        <v>27012.93</v>
      </c>
      <c r="AJ250" s="15">
        <f>IFERROR(IF((Dados!AB169+Dados!AB201)&gt;=0,(Dados!AB169+Dados!AB201),""),"")</f>
        <v>26974.248</v>
      </c>
      <c r="AK250" s="15">
        <f>IFERROR(IF((Dados!AC169+Dados!AC201)&gt;=0,(Dados!AC169+Dados!AC201),""),"")</f>
        <v>25562.355</v>
      </c>
      <c r="AL250" s="15">
        <f>IFERROR(IF((Dados!AD169+Dados!AD201)&gt;=0,(Dados!AD169+Dados!AD201),""),"")</f>
        <v>25543.013999999999</v>
      </c>
      <c r="AM250" s="15">
        <f>IFERROR(IF((Dados!AE169+Dados!AE201)&gt;=0,(Dados!AE169+Dados!AE201),""),"")</f>
        <v>23118.941999999999</v>
      </c>
      <c r="AN250" s="15" t="str">
        <f>IFERROR(IF((Dados!AF169+Dados!AF201)&gt;=0,(Dados!AF169+Dados!AF201),""),"")</f>
        <v/>
      </c>
      <c r="AO250" s="15" t="str">
        <f>IFERROR(IF((Dados!AG169+Dados!AG201)&gt;=0,(Dados!AG169+Dados!AG201),""),"")</f>
        <v/>
      </c>
      <c r="AP250" s="15" t="str">
        <f>IFERROR(IF((Dados!AH169+Dados!AH201)&gt;=0,(Dados!AH169+Dados!AH201),""),"")</f>
        <v/>
      </c>
      <c r="AQ250" s="15" t="str">
        <f>IFERROR(IF((Dados!AI169+Dados!AI201)&gt;=0,(Dados!AI169+Dados!AI201),""),"")</f>
        <v/>
      </c>
      <c r="AR250" s="15" t="str">
        <f>IFERROR(IF((Dados!AJ169+Dados!AJ201)&gt;=0,(Dados!AJ169+Dados!AJ201),""),"")</f>
        <v/>
      </c>
      <c r="AS250" s="15" t="str">
        <f>IFERROR(IF((Dados!AK169+Dados!AK201)&gt;=0,(Dados!AK169+Dados!AK201),""),"")</f>
        <v/>
      </c>
      <c r="AT250" s="15" t="str">
        <f>IFERROR(IF((Dados!AL169+Dados!AL201)&gt;=0,(Dados!AL169+Dados!AL201),""),"")</f>
        <v/>
      </c>
      <c r="AU250" s="15" t="str">
        <f>IFERROR(IF((Dados!AM169+Dados!AM201)&gt;=0,(Dados!AM169+Dados!AM201),""),"")</f>
        <v/>
      </c>
      <c r="AV250" s="15" t="str">
        <f>IFERROR(IF((Dados!AN169+Dados!AN201)&gt;=0,(Dados!AN169+Dados!AN201),""),"")</f>
        <v/>
      </c>
      <c r="AW250" s="15" t="str">
        <f>IFERROR(IF((Dados!AO169+Dados!AO201)&gt;=0,(Dados!AO169+Dados!AO201),""),"")</f>
        <v/>
      </c>
      <c r="AX250" s="15" t="str">
        <f>IFERROR(IF((Dados!AP169+Dados!AP201)&gt;=0,(Dados!AP169+Dados!AP201),""),"")</f>
        <v/>
      </c>
      <c r="AY250" s="15" t="str">
        <f>IFERROR(IF((Dados!AQ169+Dados!AQ201)&gt;=0,(Dados!AQ169+Dados!AQ201),""),"")</f>
        <v/>
      </c>
      <c r="AZ250" s="15" t="str">
        <f>IFERROR(IF((Dados!AR169+Dados!AR201)&gt;=0,(Dados!AR169+Dados!AR201),""),"")</f>
        <v/>
      </c>
      <c r="BA250" s="15" t="str">
        <f>IFERROR(IF((Dados!AS169+Dados!AS201)&gt;=0,(Dados!AS169+Dados!AS201),""),"")</f>
        <v/>
      </c>
      <c r="BB250" s="15" t="str">
        <f>IFERROR(IF((Dados!AT169+Dados!AT201)&gt;=0,(Dados!AT169+Dados!AT201),""),"")</f>
        <v/>
      </c>
      <c r="BC250" s="15" t="str">
        <f>IFERROR(IF((Dados!AU169+Dados!AU201)&gt;=0,(Dados!AU169+Dados!AU201),""),"")</f>
        <v/>
      </c>
      <c r="BD250" s="15" t="str">
        <f>IFERROR(IF((Dados!AV169+Dados!AV201)&gt;=0,(Dados!AV169+Dados!AV201),""),"")</f>
        <v/>
      </c>
      <c r="BE250" s="15" t="str">
        <f>IFERROR(IF((Dados!AW169+Dados!AW201)&gt;=0,(Dados!AW169+Dados!AW201),""),"")</f>
        <v/>
      </c>
      <c r="BF250" s="15" t="str">
        <f>IFERROR(IF((Dados!AX169+Dados!AX201)&gt;=0,(Dados!AX169+Dados!AX201),""),"")</f>
        <v/>
      </c>
      <c r="BG250" s="15" t="str">
        <f>IFERROR(IF((Dados!AY169+Dados!AY201)&gt;=0,(Dados!AY169+Dados!AY201),""),"")</f>
        <v/>
      </c>
      <c r="BH250" s="15" t="str">
        <f>IFERROR(IF((Dados!AZ169+Dados!AZ201)&gt;=0,(Dados!AZ169+Dados!AZ201),""),"")</f>
        <v/>
      </c>
      <c r="BI250" s="15" t="str">
        <f>IFERROR(IF((Dados!BA169+Dados!BA201)&gt;=0,(Dados!BA169+Dados!BA201),""),"")</f>
        <v/>
      </c>
      <c r="BJ250" s="15" t="str">
        <f>IFERROR(IF((Dados!BB169+Dados!BB201)&gt;=0,(Dados!BB169+Dados!BB201),""),"")</f>
        <v/>
      </c>
      <c r="BK250" s="15" t="str">
        <f>IFERROR(IF((Dados!BC169+Dados!BC201)&gt;=0,(Dados!BC169+Dados!BC201),""),"")</f>
        <v/>
      </c>
      <c r="BL250" s="15" t="str">
        <f>IFERROR(IF((Dados!BD169+Dados!BD201)&gt;=0,(Dados!BD169+Dados!BD201),""),"")</f>
        <v/>
      </c>
    </row>
    <row r="251" spans="9:64" x14ac:dyDescent="0.15">
      <c r="I251" t="str">
        <f>Dados!A170</f>
        <v>Fat  Real</v>
      </c>
      <c r="J251" s="101" t="str">
        <f>Dados!B170</f>
        <v>SJ F2 A 422 R</v>
      </c>
      <c r="K251" s="15" t="str">
        <f>IFERROR(IF((Dados!C170+Dados!C202)&gt;=0,(Dados!C170+Dados!C202),""),"")</f>
        <v/>
      </c>
      <c r="L251" s="15" t="str">
        <f>IFERROR(IF((Dados!D170+Dados!D202)&gt;=0,(Dados!D170+Dados!D202),""),"")</f>
        <v/>
      </c>
      <c r="M251" s="15" t="str">
        <f>IFERROR(IF((Dados!E170+Dados!E202)&gt;=0,(Dados!E170+Dados!E202),""),"")</f>
        <v/>
      </c>
      <c r="N251" s="15" t="str">
        <f>IFERROR(IF((Dados!F170+Dados!F202)&gt;=0,(Dados!F170+Dados!F202),""),"")</f>
        <v/>
      </c>
      <c r="O251" s="15" t="str">
        <f>IFERROR(IF((Dados!G170+Dados!G202)&gt;=0,(Dados!G170+Dados!G202),""),"")</f>
        <v/>
      </c>
      <c r="P251" s="15" t="str">
        <f>IFERROR(IF((Dados!H170+Dados!H202)&gt;=0,(Dados!H170+Dados!H202),""),"")</f>
        <v/>
      </c>
      <c r="Q251" s="15" t="str">
        <f>IFERROR(IF((Dados!I170+Dados!I202)&gt;=0,(Dados!I170+Dados!I202),""),"")</f>
        <v/>
      </c>
      <c r="R251" s="15" t="str">
        <f>IFERROR(IF((Dados!J170+Dados!J202)&gt;=0,(Dados!J170+Dados!J202),""),"")</f>
        <v/>
      </c>
      <c r="S251" s="15" t="str">
        <f>IFERROR(IF((Dados!K170+Dados!K202)&gt;=0,(Dados!K170+Dados!K202),""),"")</f>
        <v/>
      </c>
      <c r="T251" s="15" t="str">
        <f>IFERROR(IF((Dados!L170+Dados!L202)&gt;=0,(Dados!L170+Dados!L202),""),"")</f>
        <v/>
      </c>
      <c r="U251" s="15" t="str">
        <f>IFERROR(IF((Dados!M170+Dados!M202)&gt;=0,(Dados!M170+Dados!M202),""),"")</f>
        <v/>
      </c>
      <c r="V251" s="15" t="str">
        <f>IFERROR(IF((Dados!N170+Dados!N202)&gt;=0,(Dados!N170+Dados!N202),""),"")</f>
        <v/>
      </c>
      <c r="W251" s="15" t="str">
        <f>IFERROR(IF((Dados!O170+Dados!O202)&gt;=0,(Dados!O170+Dados!O202),""),"")</f>
        <v/>
      </c>
      <c r="X251" s="15" t="str">
        <f>IFERROR(IF((Dados!P170+Dados!P202)&gt;=0,(Dados!P170+Dados!P202),""),"")</f>
        <v/>
      </c>
      <c r="Y251" s="15" t="str">
        <f>IFERROR(IF((Dados!Q170+Dados!Q202)&gt;=0,(Dados!Q170+Dados!Q202),""),"")</f>
        <v/>
      </c>
      <c r="Z251" s="15" t="str">
        <f>IFERROR(IF((Dados!R170+Dados!R202)&gt;=0,(Dados!R170+Dados!R202),""),"")</f>
        <v/>
      </c>
      <c r="AA251" s="15" t="str">
        <f>IFERROR(IF((Dados!S170+Dados!S202)&gt;=0,(Dados!S170+Dados!S202),""),"")</f>
        <v/>
      </c>
      <c r="AB251" s="15" t="str">
        <f>IFERROR(IF((Dados!T170+Dados!T202)&gt;=0,(Dados!T170+Dados!T202),""),"")</f>
        <v/>
      </c>
      <c r="AC251" s="15" t="str">
        <f>IFERROR(IF((Dados!U170+Dados!U202)&gt;=0,(Dados!U170+Dados!U202),""),"")</f>
        <v/>
      </c>
      <c r="AD251" s="15" t="str">
        <f>IFERROR(IF((Dados!V170+Dados!V202)&gt;=0,(Dados!V170+Dados!V202),""),"")</f>
        <v/>
      </c>
      <c r="AE251" s="15" t="str">
        <f>IFERROR(IF((Dados!W170+Dados!W202)&gt;=0,(Dados!W170+Dados!W202),""),"")</f>
        <v/>
      </c>
      <c r="AF251" s="15" t="str">
        <f>IFERROR(IF((Dados!X170+Dados!X202)&gt;=0,(Dados!X170+Dados!X202),""),"")</f>
        <v/>
      </c>
      <c r="AG251" s="15" t="str">
        <f>IFERROR(IF((Dados!Y170+Dados!Y202)&gt;=0,(Dados!Y170+Dados!Y202),""),"")</f>
        <v/>
      </c>
      <c r="AH251" s="15" t="str">
        <f>IFERROR(IF((Dados!Z170+Dados!Z202)&gt;=0,(Dados!Z170+Dados!Z202),""),"")</f>
        <v/>
      </c>
      <c r="AI251" s="15" t="str">
        <f>IFERROR(IF((Dados!AA170+Dados!AA202)&gt;=0,(Dados!AA170+Dados!AA202),""),"")</f>
        <v/>
      </c>
      <c r="AJ251" s="15" t="str">
        <f>IFERROR(IF((Dados!AB170+Dados!AB202)&gt;=0,(Dados!AB170+Dados!AB202),""),"")</f>
        <v/>
      </c>
      <c r="AK251" s="15" t="str">
        <f>IFERROR(IF((Dados!AC170+Dados!AC202)&gt;=0,(Dados!AC170+Dados!AC202),""),"")</f>
        <v/>
      </c>
      <c r="AL251" s="15" t="str">
        <f>IFERROR(IF((Dados!AD170+Dados!AD202)&gt;=0,(Dados!AD170+Dados!AD202),""),"")</f>
        <v/>
      </c>
      <c r="AM251" s="15" t="str">
        <f>IFERROR(IF((Dados!AE170+Dados!AE202)&gt;=0,(Dados!AE170+Dados!AE202),""),"")</f>
        <v/>
      </c>
      <c r="AN251" s="15" t="str">
        <f>IFERROR(IF((Dados!AF170+Dados!AF202)&gt;=0,(Dados!AF170+Dados!AF202),""),"")</f>
        <v/>
      </c>
      <c r="AO251" s="15" t="str">
        <f>IFERROR(IF((Dados!AG170+Dados!AG202)&gt;=0,(Dados!AG170+Dados!AG202),""),"")</f>
        <v/>
      </c>
      <c r="AP251" s="15" t="str">
        <f>IFERROR(IF((Dados!AH170+Dados!AH202)&gt;=0,(Dados!AH170+Dados!AH202),""),"")</f>
        <v/>
      </c>
      <c r="AQ251" s="15" t="str">
        <f>IFERROR(IF((Dados!AI170+Dados!AI202)&gt;=0,(Dados!AI170+Dados!AI202),""),"")</f>
        <v/>
      </c>
      <c r="AR251" s="15" t="str">
        <f>IFERROR(IF((Dados!AJ170+Dados!AJ202)&gt;=0,(Dados!AJ170+Dados!AJ202),""),"")</f>
        <v/>
      </c>
      <c r="AS251" s="15" t="str">
        <f>IFERROR(IF((Dados!AK170+Dados!AK202)&gt;=0,(Dados!AK170+Dados!AK202),""),"")</f>
        <v/>
      </c>
      <c r="AT251" s="15" t="str">
        <f>IFERROR(IF((Dados!AL170+Dados!AL202)&gt;=0,(Dados!AL170+Dados!AL202),""),"")</f>
        <v/>
      </c>
      <c r="AU251" s="15" t="str">
        <f>IFERROR(IF((Dados!AM170+Dados!AM202)&gt;=0,(Dados!AM170+Dados!AM202),""),"")</f>
        <v/>
      </c>
      <c r="AV251" s="15" t="str">
        <f>IFERROR(IF((Dados!AN170+Dados!AN202)&gt;=0,(Dados!AN170+Dados!AN202),""),"")</f>
        <v/>
      </c>
      <c r="AW251" s="15" t="str">
        <f>IFERROR(IF((Dados!AO170+Dados!AO202)&gt;=0,(Dados!AO170+Dados!AO202),""),"")</f>
        <v/>
      </c>
      <c r="AX251" s="15" t="str">
        <f>IFERROR(IF((Dados!AP170+Dados!AP202)&gt;=0,(Dados!AP170+Dados!AP202),""),"")</f>
        <v/>
      </c>
      <c r="AY251" s="15" t="str">
        <f>IFERROR(IF((Dados!AQ170+Dados!AQ202)&gt;=0,(Dados!AQ170+Dados!AQ202),""),"")</f>
        <v/>
      </c>
      <c r="AZ251" s="15" t="str">
        <f>IFERROR(IF((Dados!AR170+Dados!AR202)&gt;=0,(Dados!AR170+Dados!AR202),""),"")</f>
        <v/>
      </c>
      <c r="BA251" s="15" t="str">
        <f>IFERROR(IF((Dados!AS170+Dados!AS202)&gt;=0,(Dados!AS170+Dados!AS202),""),"")</f>
        <v/>
      </c>
      <c r="BB251" s="15" t="str">
        <f>IFERROR(IF((Dados!AT170+Dados!AT202)&gt;=0,(Dados!AT170+Dados!AT202),""),"")</f>
        <v/>
      </c>
      <c r="BC251" s="15" t="str">
        <f>IFERROR(IF((Dados!AU170+Dados!AU202)&gt;=0,(Dados!AU170+Dados!AU202),""),"")</f>
        <v/>
      </c>
      <c r="BD251" s="15" t="str">
        <f>IFERROR(IF((Dados!AV170+Dados!AV202)&gt;=0,(Dados!AV170+Dados!AV202),""),"")</f>
        <v/>
      </c>
      <c r="BE251" s="15" t="str">
        <f>IFERROR(IF((Dados!AW170+Dados!AW202)&gt;=0,(Dados!AW170+Dados!AW202),""),"")</f>
        <v/>
      </c>
      <c r="BF251" s="15" t="str">
        <f>IFERROR(IF((Dados!AX170+Dados!AX202)&gt;=0,(Dados!AX170+Dados!AX202),""),"")</f>
        <v/>
      </c>
      <c r="BG251" s="15" t="str">
        <f>IFERROR(IF((Dados!AY170+Dados!AY202)&gt;=0,(Dados!AY170+Dados!AY202),""),"")</f>
        <v/>
      </c>
      <c r="BH251" s="15" t="str">
        <f>IFERROR(IF((Dados!AZ170+Dados!AZ202)&gt;=0,(Dados!AZ170+Dados!AZ202),""),"")</f>
        <v/>
      </c>
      <c r="BI251" s="15" t="str">
        <f>IFERROR(IF((Dados!BA170+Dados!BA202)&gt;=0,(Dados!BA170+Dados!BA202),""),"")</f>
        <v/>
      </c>
      <c r="BJ251" s="15" t="str">
        <f>IFERROR(IF((Dados!BB170+Dados!BB202)&gt;=0,(Dados!BB170+Dados!BB202),""),"")</f>
        <v/>
      </c>
      <c r="BK251" s="15" t="str">
        <f>IFERROR(IF((Dados!BC170+Dados!BC202)&gt;=0,(Dados!BC170+Dados!BC202),""),"")</f>
        <v/>
      </c>
      <c r="BL251" s="15" t="str">
        <f>IFERROR(IF((Dados!BD170+Dados!BD202)&gt;=0,(Dados!BD170+Dados!BD202),""),"")</f>
        <v/>
      </c>
    </row>
    <row r="252" spans="9:64" x14ac:dyDescent="0.15">
      <c r="I252" t="str">
        <f>Dados!A171</f>
        <v>Fat  Real</v>
      </c>
      <c r="J252" s="101" t="str">
        <f>Dados!B171</f>
        <v>SJ F2 B 522 R</v>
      </c>
      <c r="K252" s="15" t="str">
        <f>IFERROR(IF((Dados!C171+Dados!C203)&gt;=0,(Dados!C171+Dados!C203),""),"")</f>
        <v/>
      </c>
      <c r="L252" s="15" t="str">
        <f>IFERROR(IF((Dados!D171+Dados!D203)&gt;=0,(Dados!D171+Dados!D203),""),"")</f>
        <v/>
      </c>
      <c r="M252" s="15" t="str">
        <f>IFERROR(IF((Dados!E171+Dados!E203)&gt;=0,(Dados!E171+Dados!E203),""),"")</f>
        <v/>
      </c>
      <c r="N252" s="15" t="str">
        <f>IFERROR(IF((Dados!F171+Dados!F203)&gt;=0,(Dados!F171+Dados!F203),""),"")</f>
        <v/>
      </c>
      <c r="O252" s="15" t="str">
        <f>IFERROR(IF((Dados!G171+Dados!G203)&gt;=0,(Dados!G171+Dados!G203),""),"")</f>
        <v/>
      </c>
      <c r="P252" s="15" t="str">
        <f>IFERROR(IF((Dados!H171+Dados!H203)&gt;=0,(Dados!H171+Dados!H203),""),"")</f>
        <v/>
      </c>
      <c r="Q252" s="15" t="str">
        <f>IFERROR(IF((Dados!I171+Dados!I203)&gt;=0,(Dados!I171+Dados!I203),""),"")</f>
        <v/>
      </c>
      <c r="R252" s="15" t="str">
        <f>IFERROR(IF((Dados!J171+Dados!J203)&gt;=0,(Dados!J171+Dados!J203),""),"")</f>
        <v/>
      </c>
      <c r="S252" s="15" t="str">
        <f>IFERROR(IF((Dados!K171+Dados!K203)&gt;=0,(Dados!K171+Dados!K203),""),"")</f>
        <v/>
      </c>
      <c r="T252" s="15" t="str">
        <f>IFERROR(IF((Dados!L171+Dados!L203)&gt;=0,(Dados!L171+Dados!L203),""),"")</f>
        <v/>
      </c>
      <c r="U252" s="15" t="str">
        <f>IFERROR(IF((Dados!M171+Dados!M203)&gt;=0,(Dados!M171+Dados!M203),""),"")</f>
        <v/>
      </c>
      <c r="V252" s="15" t="str">
        <f>IFERROR(IF((Dados!N171+Dados!N203)&gt;=0,(Dados!N171+Dados!N203),""),"")</f>
        <v/>
      </c>
      <c r="W252" s="15" t="str">
        <f>IFERROR(IF((Dados!O171+Dados!O203)&gt;=0,(Dados!O171+Dados!O203),""),"")</f>
        <v/>
      </c>
      <c r="X252" s="15" t="str">
        <f>IFERROR(IF((Dados!P171+Dados!P203)&gt;=0,(Dados!P171+Dados!P203),""),"")</f>
        <v/>
      </c>
      <c r="Y252" s="15" t="str">
        <f>IFERROR(IF((Dados!Q171+Dados!Q203)&gt;=0,(Dados!Q171+Dados!Q203),""),"")</f>
        <v/>
      </c>
      <c r="Z252" s="15" t="str">
        <f>IFERROR(IF((Dados!R171+Dados!R203)&gt;=0,(Dados!R171+Dados!R203),""),"")</f>
        <v/>
      </c>
      <c r="AA252" s="15" t="str">
        <f>IFERROR(IF((Dados!S171+Dados!S203)&gt;=0,(Dados!S171+Dados!S203),""),"")</f>
        <v/>
      </c>
      <c r="AB252" s="15" t="str">
        <f>IFERROR(IF((Dados!T171+Dados!T203)&gt;=0,(Dados!T171+Dados!T203),""),"")</f>
        <v/>
      </c>
      <c r="AC252" s="15" t="str">
        <f>IFERROR(IF((Dados!U171+Dados!U203)&gt;=0,(Dados!U171+Dados!U203),""),"")</f>
        <v/>
      </c>
      <c r="AD252" s="15" t="str">
        <f>IFERROR(IF((Dados!V171+Dados!V203)&gt;=0,(Dados!V171+Dados!V203),""),"")</f>
        <v/>
      </c>
      <c r="AE252" s="15" t="str">
        <f>IFERROR(IF((Dados!W171+Dados!W203)&gt;=0,(Dados!W171+Dados!W203),""),"")</f>
        <v/>
      </c>
      <c r="AF252" s="15" t="str">
        <f>IFERROR(IF((Dados!X171+Dados!X203)&gt;=0,(Dados!X171+Dados!X203),""),"")</f>
        <v/>
      </c>
      <c r="AG252" s="15" t="str">
        <f>IFERROR(IF((Dados!Y171+Dados!Y203)&gt;=0,(Dados!Y171+Dados!Y203),""),"")</f>
        <v/>
      </c>
      <c r="AH252" s="15" t="str">
        <f>IFERROR(IF((Dados!Z171+Dados!Z203)&gt;=0,(Dados!Z171+Dados!Z203),""),"")</f>
        <v/>
      </c>
      <c r="AI252" s="15" t="str">
        <f>IFERROR(IF((Dados!AA171+Dados!AA203)&gt;=0,(Dados!AA171+Dados!AA203),""),"")</f>
        <v/>
      </c>
      <c r="AJ252" s="15" t="str">
        <f>IFERROR(IF((Dados!AB171+Dados!AB203)&gt;=0,(Dados!AB171+Dados!AB203),""),"")</f>
        <v/>
      </c>
      <c r="AK252" s="15" t="str">
        <f>IFERROR(IF((Dados!AC171+Dados!AC203)&gt;=0,(Dados!AC171+Dados!AC203),""),"")</f>
        <v/>
      </c>
      <c r="AL252" s="15" t="str">
        <f>IFERROR(IF((Dados!AD171+Dados!AD203)&gt;=0,(Dados!AD171+Dados!AD203),""),"")</f>
        <v/>
      </c>
      <c r="AM252" s="15" t="str">
        <f>IFERROR(IF((Dados!AE171+Dados!AE203)&gt;=0,(Dados!AE171+Dados!AE203),""),"")</f>
        <v/>
      </c>
      <c r="AN252" s="15" t="str">
        <f>IFERROR(IF((Dados!AF171+Dados!AF203)&gt;=0,(Dados!AF171+Dados!AF203),""),"")</f>
        <v/>
      </c>
      <c r="AO252" s="15" t="str">
        <f>IFERROR(IF((Dados!AG171+Dados!AG203)&gt;=0,(Dados!AG171+Dados!AG203),""),"")</f>
        <v/>
      </c>
      <c r="AP252" s="15" t="str">
        <f>IFERROR(IF((Dados!AH171+Dados!AH203)&gt;=0,(Dados!AH171+Dados!AH203),""),"")</f>
        <v/>
      </c>
      <c r="AQ252" s="15" t="str">
        <f>IFERROR(IF((Dados!AI171+Dados!AI203)&gt;=0,(Dados!AI171+Dados!AI203),""),"")</f>
        <v/>
      </c>
      <c r="AR252" s="15" t="str">
        <f>IFERROR(IF((Dados!AJ171+Dados!AJ203)&gt;=0,(Dados!AJ171+Dados!AJ203),""),"")</f>
        <v/>
      </c>
      <c r="AS252" s="15" t="str">
        <f>IFERROR(IF((Dados!AK171+Dados!AK203)&gt;=0,(Dados!AK171+Dados!AK203),""),"")</f>
        <v/>
      </c>
      <c r="AT252" s="15" t="str">
        <f>IFERROR(IF((Dados!AL171+Dados!AL203)&gt;=0,(Dados!AL171+Dados!AL203),""),"")</f>
        <v/>
      </c>
      <c r="AU252" s="15" t="str">
        <f>IFERROR(IF((Dados!AM171+Dados!AM203)&gt;=0,(Dados!AM171+Dados!AM203),""),"")</f>
        <v/>
      </c>
      <c r="AV252" s="15" t="str">
        <f>IFERROR(IF((Dados!AN171+Dados!AN203)&gt;=0,(Dados!AN171+Dados!AN203),""),"")</f>
        <v/>
      </c>
      <c r="AW252" s="15" t="str">
        <f>IFERROR(IF((Dados!AO171+Dados!AO203)&gt;=0,(Dados!AO171+Dados!AO203),""),"")</f>
        <v/>
      </c>
      <c r="AX252" s="15" t="str">
        <f>IFERROR(IF((Dados!AP171+Dados!AP203)&gt;=0,(Dados!AP171+Dados!AP203),""),"")</f>
        <v/>
      </c>
      <c r="AY252" s="15" t="str">
        <f>IFERROR(IF((Dados!AQ171+Dados!AQ203)&gt;=0,(Dados!AQ171+Dados!AQ203),""),"")</f>
        <v/>
      </c>
      <c r="AZ252" s="15" t="str">
        <f>IFERROR(IF((Dados!AR171+Dados!AR203)&gt;=0,(Dados!AR171+Dados!AR203),""),"")</f>
        <v/>
      </c>
      <c r="BA252" s="15" t="str">
        <f>IFERROR(IF((Dados!AS171+Dados!AS203)&gt;=0,(Dados!AS171+Dados!AS203),""),"")</f>
        <v/>
      </c>
      <c r="BB252" s="15" t="str">
        <f>IFERROR(IF((Dados!AT171+Dados!AT203)&gt;=0,(Dados!AT171+Dados!AT203),""),"")</f>
        <v/>
      </c>
      <c r="BC252" s="15" t="str">
        <f>IFERROR(IF((Dados!AU171+Dados!AU203)&gt;=0,(Dados!AU171+Dados!AU203),""),"")</f>
        <v/>
      </c>
      <c r="BD252" s="15" t="str">
        <f>IFERROR(IF((Dados!AV171+Dados!AV203)&gt;=0,(Dados!AV171+Dados!AV203),""),"")</f>
        <v/>
      </c>
      <c r="BE252" s="15" t="str">
        <f>IFERROR(IF((Dados!AW171+Dados!AW203)&gt;=0,(Dados!AW171+Dados!AW203),""),"")</f>
        <v/>
      </c>
      <c r="BF252" s="15" t="str">
        <f>IFERROR(IF((Dados!AX171+Dados!AX203)&gt;=0,(Dados!AX171+Dados!AX203),""),"")</f>
        <v/>
      </c>
      <c r="BG252" s="15" t="str">
        <f>IFERROR(IF((Dados!AY171+Dados!AY203)&gt;=0,(Dados!AY171+Dados!AY203),""),"")</f>
        <v/>
      </c>
      <c r="BH252" s="15" t="str">
        <f>IFERROR(IF((Dados!AZ171+Dados!AZ203)&gt;=0,(Dados!AZ171+Dados!AZ203),""),"")</f>
        <v/>
      </c>
      <c r="BI252" s="15" t="str">
        <f>IFERROR(IF((Dados!BA171+Dados!BA203)&gt;=0,(Dados!BA171+Dados!BA203),""),"")</f>
        <v/>
      </c>
      <c r="BJ252" s="15" t="str">
        <f>IFERROR(IF((Dados!BB171+Dados!BB203)&gt;=0,(Dados!BB171+Dados!BB203),""),"")</f>
        <v/>
      </c>
      <c r="BK252" s="15" t="str">
        <f>IFERROR(IF((Dados!BC171+Dados!BC203)&gt;=0,(Dados!BC171+Dados!BC203),""),"")</f>
        <v/>
      </c>
      <c r="BL252" s="15" t="str">
        <f>IFERROR(IF((Dados!BD171+Dados!BD203)&gt;=0,(Dados!BD171+Dados!BD203),""),"")</f>
        <v/>
      </c>
    </row>
    <row r="253" spans="9:64" x14ac:dyDescent="0.15">
      <c r="I253" t="str">
        <f>Dados!A172</f>
        <v>Fat  Real</v>
      </c>
      <c r="J253" s="101" t="str">
        <f>Dados!B172</f>
        <v>SJ F3 820 R</v>
      </c>
      <c r="K253" s="15">
        <f>IFERROR(IF((Dados!C172+Dados!C204)&gt;=0,(Dados!C172+Dados!C204),""),"")</f>
        <v>9152.8979999999992</v>
      </c>
      <c r="L253" s="15">
        <f>IFERROR(IF((Dados!D172+Dados!D204)&gt;=0,(Dados!D172+Dados!D204),""),"")</f>
        <v>17904.239999999998</v>
      </c>
      <c r="M253" s="15" t="str">
        <f>IFERROR(IF((Dados!E172+Dados!E204)&gt;=0,(Dados!E172+Dados!E204),""),"")</f>
        <v/>
      </c>
      <c r="N253" s="15" t="str">
        <f>IFERROR(IF((Dados!F172+Dados!F204)&gt;=0,(Dados!F172+Dados!F204),""),"")</f>
        <v/>
      </c>
      <c r="O253" s="15" t="str">
        <f>IFERROR(IF((Dados!G172+Dados!G204)&gt;=0,(Dados!G172+Dados!G204),""),"")</f>
        <v/>
      </c>
      <c r="P253" s="15" t="str">
        <f>IFERROR(IF((Dados!H172+Dados!H204)&gt;=0,(Dados!H172+Dados!H204),""),"")</f>
        <v/>
      </c>
      <c r="Q253" s="15" t="str">
        <f>IFERROR(IF((Dados!I172+Dados!I204)&gt;=0,(Dados!I172+Dados!I204),""),"")</f>
        <v/>
      </c>
      <c r="R253" s="15" t="str">
        <f>IFERROR(IF((Dados!J172+Dados!J204)&gt;=0,(Dados!J172+Dados!J204),""),"")</f>
        <v/>
      </c>
      <c r="S253" s="15">
        <f>IFERROR(IF((Dados!K172+Dados!K204)&gt;=0,(Dados!K172+Dados!K204),""),"")</f>
        <v>325886.30350000004</v>
      </c>
      <c r="T253" s="15" t="str">
        <f>IFERROR(IF((Dados!L172+Dados!L204)&gt;=0,(Dados!L172+Dados!L204),""),"")</f>
        <v/>
      </c>
      <c r="U253" s="15" t="str">
        <f>IFERROR(IF((Dados!M172+Dados!M204)&gt;=0,(Dados!M172+Dados!M204),""),"")</f>
        <v/>
      </c>
      <c r="V253" s="15" t="str">
        <f>IFERROR(IF((Dados!N172+Dados!N204)&gt;=0,(Dados!N172+Dados!N204),""),"")</f>
        <v/>
      </c>
      <c r="W253" s="15" t="str">
        <f>IFERROR(IF((Dados!O172+Dados!O204)&gt;=0,(Dados!O172+Dados!O204),""),"")</f>
        <v/>
      </c>
      <c r="X253" s="15" t="str">
        <f>IFERROR(IF((Dados!P172+Dados!P204)&gt;=0,(Dados!P172+Dados!P204),""),"")</f>
        <v/>
      </c>
      <c r="Y253" s="15" t="str">
        <f>IFERROR(IF((Dados!Q172+Dados!Q204)&gt;=0,(Dados!Q172+Dados!Q204),""),"")</f>
        <v/>
      </c>
      <c r="Z253" s="15" t="str">
        <f>IFERROR(IF((Dados!R172+Dados!R204)&gt;=0,(Dados!R172+Dados!R204),""),"")</f>
        <v/>
      </c>
      <c r="AA253" s="15" t="str">
        <f>IFERROR(IF((Dados!S172+Dados!S204)&gt;=0,(Dados!S172+Dados!S204),""),"")</f>
        <v/>
      </c>
      <c r="AB253" s="15" t="str">
        <f>IFERROR(IF((Dados!T172+Dados!T204)&gt;=0,(Dados!T172+Dados!T204),""),"")</f>
        <v/>
      </c>
      <c r="AC253" s="15" t="str">
        <f>IFERROR(IF((Dados!U172+Dados!U204)&gt;=0,(Dados!U172+Dados!U204),""),"")</f>
        <v/>
      </c>
      <c r="AD253" s="15" t="str">
        <f>IFERROR(IF((Dados!V172+Dados!V204)&gt;=0,(Dados!V172+Dados!V204),""),"")</f>
        <v/>
      </c>
      <c r="AE253" s="15" t="str">
        <f>IFERROR(IF((Dados!W172+Dados!W204)&gt;=0,(Dados!W172+Dados!W204),""),"")</f>
        <v/>
      </c>
      <c r="AF253" s="15" t="str">
        <f>IFERROR(IF((Dados!X172+Dados!X204)&gt;=0,(Dados!X172+Dados!X204),""),"")</f>
        <v/>
      </c>
      <c r="AG253" s="15" t="str">
        <f>IFERROR(IF((Dados!Y172+Dados!Y204)&gt;=0,(Dados!Y172+Dados!Y204),""),"")</f>
        <v/>
      </c>
      <c r="AH253" s="15" t="str">
        <f>IFERROR(IF((Dados!Z172+Dados!Z204)&gt;=0,(Dados!Z172+Dados!Z204),""),"")</f>
        <v/>
      </c>
      <c r="AI253" s="15" t="str">
        <f>IFERROR(IF((Dados!AA172+Dados!AA204)&gt;=0,(Dados!AA172+Dados!AA204),""),"")</f>
        <v/>
      </c>
      <c r="AJ253" s="15" t="str">
        <f>IFERROR(IF((Dados!AB172+Dados!AB204)&gt;=0,(Dados!AB172+Dados!AB204),""),"")</f>
        <v/>
      </c>
      <c r="AK253" s="15" t="str">
        <f>IFERROR(IF((Dados!AC172+Dados!AC204)&gt;=0,(Dados!AC172+Dados!AC204),""),"")</f>
        <v/>
      </c>
      <c r="AL253" s="15" t="str">
        <f>IFERROR(IF((Dados!AD172+Dados!AD204)&gt;=0,(Dados!AD172+Dados!AD204),""),"")</f>
        <v/>
      </c>
      <c r="AM253" s="15" t="str">
        <f>IFERROR(IF((Dados!AE172+Dados!AE204)&gt;=0,(Dados!AE172+Dados!AE204),""),"")</f>
        <v/>
      </c>
      <c r="AN253" s="15" t="str">
        <f>IFERROR(IF((Dados!AF172+Dados!AF204)&gt;=0,(Dados!AF172+Dados!AF204),""),"")</f>
        <v/>
      </c>
      <c r="AO253" s="15" t="str">
        <f>IFERROR(IF((Dados!AG172+Dados!AG204)&gt;=0,(Dados!AG172+Dados!AG204),""),"")</f>
        <v/>
      </c>
      <c r="AP253" s="15" t="str">
        <f>IFERROR(IF((Dados!AH172+Dados!AH204)&gt;=0,(Dados!AH172+Dados!AH204),""),"")</f>
        <v/>
      </c>
      <c r="AQ253" s="15" t="str">
        <f>IFERROR(IF((Dados!AI172+Dados!AI204)&gt;=0,(Dados!AI172+Dados!AI204),""),"")</f>
        <v/>
      </c>
      <c r="AR253" s="15" t="str">
        <f>IFERROR(IF((Dados!AJ172+Dados!AJ204)&gt;=0,(Dados!AJ172+Dados!AJ204),""),"")</f>
        <v/>
      </c>
      <c r="AS253" s="15" t="str">
        <f>IFERROR(IF((Dados!AK172+Dados!AK204)&gt;=0,(Dados!AK172+Dados!AK204),""),"")</f>
        <v/>
      </c>
      <c r="AT253" s="15" t="str">
        <f>IFERROR(IF((Dados!AL172+Dados!AL204)&gt;=0,(Dados!AL172+Dados!AL204),""),"")</f>
        <v/>
      </c>
      <c r="AU253" s="15" t="str">
        <f>IFERROR(IF((Dados!AM172+Dados!AM204)&gt;=0,(Dados!AM172+Dados!AM204),""),"")</f>
        <v/>
      </c>
      <c r="AV253" s="15" t="str">
        <f>IFERROR(IF((Dados!AN172+Dados!AN204)&gt;=0,(Dados!AN172+Dados!AN204),""),"")</f>
        <v/>
      </c>
      <c r="AW253" s="15" t="str">
        <f>IFERROR(IF((Dados!AO172+Dados!AO204)&gt;=0,(Dados!AO172+Dados!AO204),""),"")</f>
        <v/>
      </c>
      <c r="AX253" s="15" t="str">
        <f>IFERROR(IF((Dados!AP172+Dados!AP204)&gt;=0,(Dados!AP172+Dados!AP204),""),"")</f>
        <v/>
      </c>
      <c r="AY253" s="15" t="str">
        <f>IFERROR(IF((Dados!AQ172+Dados!AQ204)&gt;=0,(Dados!AQ172+Dados!AQ204),""),"")</f>
        <v/>
      </c>
      <c r="AZ253" s="15" t="str">
        <f>IFERROR(IF((Dados!AR172+Dados!AR204)&gt;=0,(Dados!AR172+Dados!AR204),""),"")</f>
        <v/>
      </c>
      <c r="BA253" s="15" t="str">
        <f>IFERROR(IF((Dados!AS172+Dados!AS204)&gt;=0,(Dados!AS172+Dados!AS204),""),"")</f>
        <v/>
      </c>
      <c r="BB253" s="15" t="str">
        <f>IFERROR(IF((Dados!AT172+Dados!AT204)&gt;=0,(Dados!AT172+Dados!AT204),""),"")</f>
        <v/>
      </c>
      <c r="BC253" s="15" t="str">
        <f>IFERROR(IF((Dados!AU172+Dados!AU204)&gt;=0,(Dados!AU172+Dados!AU204),""),"")</f>
        <v/>
      </c>
      <c r="BD253" s="15" t="str">
        <f>IFERROR(IF((Dados!AV172+Dados!AV204)&gt;=0,(Dados!AV172+Dados!AV204),""),"")</f>
        <v/>
      </c>
      <c r="BE253" s="15" t="str">
        <f>IFERROR(IF((Dados!AW172+Dados!AW204)&gt;=0,(Dados!AW172+Dados!AW204),""),"")</f>
        <v/>
      </c>
      <c r="BF253" s="15" t="str">
        <f>IFERROR(IF((Dados!AX172+Dados!AX204)&gt;=0,(Dados!AX172+Dados!AX204),""),"")</f>
        <v/>
      </c>
      <c r="BG253" s="15" t="str">
        <f>IFERROR(IF((Dados!AY172+Dados!AY204)&gt;=0,(Dados!AY172+Dados!AY204),""),"")</f>
        <v/>
      </c>
      <c r="BH253" s="15" t="str">
        <f>IFERROR(IF((Dados!AZ172+Dados!AZ204)&gt;=0,(Dados!AZ172+Dados!AZ204),""),"")</f>
        <v/>
      </c>
      <c r="BI253" s="15" t="str">
        <f>IFERROR(IF((Dados!BA172+Dados!BA204)&gt;=0,(Dados!BA172+Dados!BA204),""),"")</f>
        <v/>
      </c>
      <c r="BJ253" s="15" t="str">
        <f>IFERROR(IF((Dados!BB172+Dados!BB204)&gt;=0,(Dados!BB172+Dados!BB204),""),"")</f>
        <v/>
      </c>
      <c r="BK253" s="15" t="str">
        <f>IFERROR(IF((Dados!BC172+Dados!BC204)&gt;=0,(Dados!BC172+Dados!BC204),""),"")</f>
        <v/>
      </c>
      <c r="BL253" s="15" t="str">
        <f>IFERROR(IF((Dados!BD172+Dados!BD204)&gt;=0,(Dados!BD172+Dados!BD204),""),"")</f>
        <v/>
      </c>
    </row>
    <row r="254" spans="9:64" x14ac:dyDescent="0.15">
      <c r="I254" t="str">
        <f>Dados!A173</f>
        <v>Fat  Real</v>
      </c>
      <c r="J254" s="101" t="str">
        <f>Dados!B173</f>
        <v>AAA 1 001</v>
      </c>
      <c r="K254" s="15" t="str">
        <f>IFERROR(IF((Dados!C173+Dados!C205)&gt;=0,(Dados!C173+Dados!C205),""),"")</f>
        <v/>
      </c>
      <c r="L254" s="15" t="str">
        <f>IFERROR(IF((Dados!D173+Dados!D205)&gt;=0,(Dados!D173+Dados!D205),""),"")</f>
        <v/>
      </c>
      <c r="M254" s="15" t="str">
        <f>IFERROR(IF((Dados!E173+Dados!E205)&gt;=0,(Dados!E173+Dados!E205),""),"")</f>
        <v/>
      </c>
      <c r="N254" s="15" t="str">
        <f>IFERROR(IF((Dados!F173+Dados!F205)&gt;=0,(Dados!F173+Dados!F205),""),"")</f>
        <v/>
      </c>
      <c r="O254" s="15" t="str">
        <f>IFERROR(IF((Dados!G173+Dados!G205)&gt;=0,(Dados!G173+Dados!G205),""),"")</f>
        <v/>
      </c>
      <c r="P254" s="15" t="str">
        <f>IFERROR(IF((Dados!H173+Dados!H205)&gt;=0,(Dados!H173+Dados!H205),""),"")</f>
        <v/>
      </c>
      <c r="Q254" s="15" t="str">
        <f>IFERROR(IF((Dados!I173+Dados!I205)&gt;=0,(Dados!I173+Dados!I205),""),"")</f>
        <v/>
      </c>
      <c r="R254" s="15" t="str">
        <f>IFERROR(IF((Dados!J173+Dados!J205)&gt;=0,(Dados!J173+Dados!J205),""),"")</f>
        <v/>
      </c>
      <c r="S254" s="15" t="str">
        <f>IFERROR(IF((Dados!K173+Dados!K205)&gt;=0,(Dados!K173+Dados!K205),""),"")</f>
        <v/>
      </c>
      <c r="T254" s="15" t="str">
        <f>IFERROR(IF((Dados!L173+Dados!L205)&gt;=0,(Dados!L173+Dados!L205),""),"")</f>
        <v/>
      </c>
      <c r="U254" s="15" t="str">
        <f>IFERROR(IF((Dados!M173+Dados!M205)&gt;=0,(Dados!M173+Dados!M205),""),"")</f>
        <v/>
      </c>
      <c r="V254" s="15" t="str">
        <f>IFERROR(IF((Dados!N173+Dados!N205)&gt;=0,(Dados!N173+Dados!N205),""),"")</f>
        <v/>
      </c>
      <c r="W254" s="15" t="str">
        <f>IFERROR(IF((Dados!O173+Dados!O205)&gt;=0,(Dados!O173+Dados!O205),""),"")</f>
        <v/>
      </c>
      <c r="X254" s="15" t="str">
        <f>IFERROR(IF((Dados!P173+Dados!P205)&gt;=0,(Dados!P173+Dados!P205),""),"")</f>
        <v/>
      </c>
      <c r="Y254" s="15" t="str">
        <f>IFERROR(IF((Dados!Q173+Dados!Q205)&gt;=0,(Dados!Q173+Dados!Q205),""),"")</f>
        <v/>
      </c>
      <c r="Z254" s="15" t="str">
        <f>IFERROR(IF((Dados!R173+Dados!R205)&gt;=0,(Dados!R173+Dados!R205),""),"")</f>
        <v/>
      </c>
      <c r="AA254" s="15" t="str">
        <f>IFERROR(IF((Dados!S173+Dados!S205)&gt;=0,(Dados!S173+Dados!S205),""),"")</f>
        <v/>
      </c>
      <c r="AB254" s="15" t="str">
        <f>IFERROR(IF((Dados!T173+Dados!T205)&gt;=0,(Dados!T173+Dados!T205),""),"")</f>
        <v/>
      </c>
      <c r="AC254" s="15" t="str">
        <f>IFERROR(IF((Dados!U173+Dados!U205)&gt;=0,(Dados!U173+Dados!U205),""),"")</f>
        <v/>
      </c>
      <c r="AD254" s="15" t="str">
        <f>IFERROR(IF((Dados!V173+Dados!V205)&gt;=0,(Dados!V173+Dados!V205),""),"")</f>
        <v/>
      </c>
      <c r="AE254" s="15" t="str">
        <f>IFERROR(IF((Dados!W173+Dados!W205)&gt;=0,(Dados!W173+Dados!W205),""),"")</f>
        <v/>
      </c>
      <c r="AF254" s="15" t="str">
        <f>IFERROR(IF((Dados!X173+Dados!X205)&gt;=0,(Dados!X173+Dados!X205),""),"")</f>
        <v/>
      </c>
      <c r="AG254" s="15" t="str">
        <f>IFERROR(IF((Dados!Y173+Dados!Y205)&gt;=0,(Dados!Y173+Dados!Y205),""),"")</f>
        <v/>
      </c>
      <c r="AH254" s="15" t="str">
        <f>IFERROR(IF((Dados!Z173+Dados!Z205)&gt;=0,(Dados!Z173+Dados!Z205),""),"")</f>
        <v/>
      </c>
      <c r="AI254" s="15" t="str">
        <f>IFERROR(IF((Dados!AA173+Dados!AA205)&gt;=0,(Dados!AA173+Dados!AA205),""),"")</f>
        <v/>
      </c>
      <c r="AJ254" s="15" t="str">
        <f>IFERROR(IF((Dados!AB173+Dados!AB205)&gt;=0,(Dados!AB173+Dados!AB205),""),"")</f>
        <v/>
      </c>
      <c r="AK254" s="15" t="str">
        <f>IFERROR(IF((Dados!AC173+Dados!AC205)&gt;=0,(Dados!AC173+Dados!AC205),""),"")</f>
        <v/>
      </c>
      <c r="AL254" s="15" t="str">
        <f>IFERROR(IF((Dados!AD173+Dados!AD205)&gt;=0,(Dados!AD173+Dados!AD205),""),"")</f>
        <v/>
      </c>
      <c r="AM254" s="15" t="str">
        <f>IFERROR(IF((Dados!AE173+Dados!AE205)&gt;=0,(Dados!AE173+Dados!AE205),""),"")</f>
        <v/>
      </c>
      <c r="AN254" s="15" t="str">
        <f>IFERROR(IF((Dados!AF173+Dados!AF205)&gt;=0,(Dados!AF173+Dados!AF205),""),"")</f>
        <v/>
      </c>
      <c r="AO254" s="15" t="str">
        <f>IFERROR(IF((Dados!AG173+Dados!AG205)&gt;=0,(Dados!AG173+Dados!AG205),""),"")</f>
        <v/>
      </c>
      <c r="AP254" s="15" t="str">
        <f>IFERROR(IF((Dados!AH173+Dados!AH205)&gt;=0,(Dados!AH173+Dados!AH205),""),"")</f>
        <v/>
      </c>
      <c r="AQ254" s="15" t="str">
        <f>IFERROR(IF((Dados!AI173+Dados!AI205)&gt;=0,(Dados!AI173+Dados!AI205),""),"")</f>
        <v/>
      </c>
      <c r="AR254" s="15" t="str">
        <f>IFERROR(IF((Dados!AJ173+Dados!AJ205)&gt;=0,(Dados!AJ173+Dados!AJ205),""),"")</f>
        <v/>
      </c>
      <c r="AS254" s="15" t="str">
        <f>IFERROR(IF((Dados!AK173+Dados!AK205)&gt;=0,(Dados!AK173+Dados!AK205),""),"")</f>
        <v/>
      </c>
      <c r="AT254" s="15" t="str">
        <f>IFERROR(IF((Dados!AL173+Dados!AL205)&gt;=0,(Dados!AL173+Dados!AL205),""),"")</f>
        <v/>
      </c>
      <c r="AU254" s="15" t="str">
        <f>IFERROR(IF((Dados!AM173+Dados!AM205)&gt;=0,(Dados!AM173+Dados!AM205),""),"")</f>
        <v/>
      </c>
      <c r="AV254" s="15" t="str">
        <f>IFERROR(IF((Dados!AN173+Dados!AN205)&gt;=0,(Dados!AN173+Dados!AN205),""),"")</f>
        <v/>
      </c>
      <c r="AW254" s="15" t="str">
        <f>IFERROR(IF((Dados!AO173+Dados!AO205)&gt;=0,(Dados!AO173+Dados!AO205),""),"")</f>
        <v/>
      </c>
      <c r="AX254" s="15" t="str">
        <f>IFERROR(IF((Dados!AP173+Dados!AP205)&gt;=0,(Dados!AP173+Dados!AP205),""),"")</f>
        <v/>
      </c>
      <c r="AY254" s="15" t="str">
        <f>IFERROR(IF((Dados!AQ173+Dados!AQ205)&gt;=0,(Dados!AQ173+Dados!AQ205),""),"")</f>
        <v/>
      </c>
      <c r="AZ254" s="15" t="str">
        <f>IFERROR(IF((Dados!AR173+Dados!AR205)&gt;=0,(Dados!AR173+Dados!AR205),""),"")</f>
        <v/>
      </c>
      <c r="BA254" s="15" t="str">
        <f>IFERROR(IF((Dados!AS173+Dados!AS205)&gt;=0,(Dados!AS173+Dados!AS205),""),"")</f>
        <v/>
      </c>
      <c r="BB254" s="15" t="str">
        <f>IFERROR(IF((Dados!AT173+Dados!AT205)&gt;=0,(Dados!AT173+Dados!AT205),""),"")</f>
        <v/>
      </c>
      <c r="BC254" s="15" t="str">
        <f>IFERROR(IF((Dados!AU173+Dados!AU205)&gt;=0,(Dados!AU173+Dados!AU205),""),"")</f>
        <v/>
      </c>
      <c r="BD254" s="15" t="str">
        <f>IFERROR(IF((Dados!AV173+Dados!AV205)&gt;=0,(Dados!AV173+Dados!AV205),""),"")</f>
        <v/>
      </c>
      <c r="BE254" s="15" t="str">
        <f>IFERROR(IF((Dados!AW173+Dados!AW205)&gt;=0,(Dados!AW173+Dados!AW205),""),"")</f>
        <v/>
      </c>
      <c r="BF254" s="15" t="str">
        <f>IFERROR(IF((Dados!AX173+Dados!AX205)&gt;=0,(Dados!AX173+Dados!AX205),""),"")</f>
        <v/>
      </c>
      <c r="BG254" s="15" t="str">
        <f>IFERROR(IF((Dados!AY173+Dados!AY205)&gt;=0,(Dados!AY173+Dados!AY205),""),"")</f>
        <v/>
      </c>
      <c r="BH254" s="15" t="str">
        <f>IFERROR(IF((Dados!AZ173+Dados!AZ205)&gt;=0,(Dados!AZ173+Dados!AZ205),""),"")</f>
        <v/>
      </c>
      <c r="BI254" s="15" t="str">
        <f>IFERROR(IF((Dados!BA173+Dados!BA205)&gt;=0,(Dados!BA173+Dados!BA205),""),"")</f>
        <v/>
      </c>
      <c r="BJ254" s="15" t="str">
        <f>IFERROR(IF((Dados!BB173+Dados!BB205)&gt;=0,(Dados!BB173+Dados!BB205),""),"")</f>
        <v/>
      </c>
      <c r="BK254" s="15" t="str">
        <f>IFERROR(IF((Dados!BC173+Dados!BC205)&gt;=0,(Dados!BC173+Dados!BC205),""),"")</f>
        <v/>
      </c>
      <c r="BL254" s="15" t="str">
        <f>IFERROR(IF((Dados!BD173+Dados!BD205)&gt;=0,(Dados!BD173+Dados!BD205),""),"")</f>
        <v/>
      </c>
    </row>
    <row r="255" spans="9:64" x14ac:dyDescent="0.15">
      <c r="I255" t="str">
        <f>Dados!A174</f>
        <v>Fat  Real</v>
      </c>
      <c r="J255" s="101" t="str">
        <f>Dados!B174</f>
        <v>SJ F3 821 R</v>
      </c>
      <c r="K255" s="15" t="str">
        <f>IFERROR(IF((Dados!C174+Dados!C206)&gt;=0,(Dados!C174+Dados!C206),""),"")</f>
        <v/>
      </c>
      <c r="L255" s="15" t="str">
        <f>IFERROR(IF((Dados!D174+Dados!D206)&gt;=0,(Dados!D174+Dados!D206),""),"")</f>
        <v/>
      </c>
      <c r="M255" s="15" t="str">
        <f>IFERROR(IF((Dados!E174+Dados!E206)&gt;=0,(Dados!E174+Dados!E206),""),"")</f>
        <v/>
      </c>
      <c r="N255" s="15" t="str">
        <f>IFERROR(IF((Dados!F174+Dados!F206)&gt;=0,(Dados!F174+Dados!F206),""),"")</f>
        <v/>
      </c>
      <c r="O255" s="15" t="str">
        <f>IFERROR(IF((Dados!G174+Dados!G206)&gt;=0,(Dados!G174+Dados!G206),""),"")</f>
        <v/>
      </c>
      <c r="P255" s="15" t="str">
        <f>IFERROR(IF((Dados!H174+Dados!H206)&gt;=0,(Dados!H174+Dados!H206),""),"")</f>
        <v/>
      </c>
      <c r="Q255" s="15" t="str">
        <f>IFERROR(IF((Dados!I174+Dados!I206)&gt;=0,(Dados!I174+Dados!I206),""),"")</f>
        <v/>
      </c>
      <c r="R255" s="15" t="str">
        <f>IFERROR(IF((Dados!J174+Dados!J206)&gt;=0,(Dados!J174+Dados!J206),""),"")</f>
        <v/>
      </c>
      <c r="S255" s="15" t="str">
        <f>IFERROR(IF((Dados!K174+Dados!K206)&gt;=0,(Dados!K174+Dados!K206),""),"")</f>
        <v/>
      </c>
      <c r="T255" s="15" t="str">
        <f>IFERROR(IF((Dados!L174+Dados!L206)&gt;=0,(Dados!L174+Dados!L206),""),"")</f>
        <v/>
      </c>
      <c r="U255" s="15" t="str">
        <f>IFERROR(IF((Dados!M174+Dados!M206)&gt;=0,(Dados!M174+Dados!M206),""),"")</f>
        <v/>
      </c>
      <c r="V255" s="15" t="str">
        <f>IFERROR(IF((Dados!N174+Dados!N206)&gt;=0,(Dados!N174+Dados!N206),""),"")</f>
        <v/>
      </c>
      <c r="W255" s="15" t="str">
        <f>IFERROR(IF((Dados!O174+Dados!O206)&gt;=0,(Dados!O174+Dados!O206),""),"")</f>
        <v/>
      </c>
      <c r="X255" s="15" t="str">
        <f>IFERROR(IF((Dados!P174+Dados!P206)&gt;=0,(Dados!P174+Dados!P206),""),"")</f>
        <v/>
      </c>
      <c r="Y255" s="15" t="str">
        <f>IFERROR(IF((Dados!Q174+Dados!Q206)&gt;=0,(Dados!Q174+Dados!Q206),""),"")</f>
        <v/>
      </c>
      <c r="Z255" s="15" t="str">
        <f>IFERROR(IF((Dados!R174+Dados!R206)&gt;=0,(Dados!R174+Dados!R206),""),"")</f>
        <v/>
      </c>
      <c r="AA255" s="15" t="str">
        <f>IFERROR(IF((Dados!S174+Dados!S206)&gt;=0,(Dados!S174+Dados!S206),""),"")</f>
        <v/>
      </c>
      <c r="AB255" s="15" t="str">
        <f>IFERROR(IF((Dados!T174+Dados!T206)&gt;=0,(Dados!T174+Dados!T206),""),"")</f>
        <v/>
      </c>
      <c r="AC255" s="15">
        <f>IFERROR(IF((Dados!U174+Dados!U206)&gt;=0,(Dados!U174+Dados!U206),""),"")</f>
        <v>8104.8</v>
      </c>
      <c r="AD255" s="15">
        <f>IFERROR(IF((Dados!V174+Dados!V206)&gt;=0,(Dados!V174+Dados!V206),""),"")</f>
        <v>34644.336000000003</v>
      </c>
      <c r="AE255" s="15">
        <f>IFERROR(IF((Dados!W174+Dados!W206)&gt;=0,(Dados!W174+Dados!W206),""),"")</f>
        <v>55745.981</v>
      </c>
      <c r="AF255" s="15">
        <f>IFERROR(IF((Dados!X174+Dados!X206)&gt;=0,(Dados!X174+Dados!X206),""),"")</f>
        <v>311787.092</v>
      </c>
      <c r="AG255" s="15">
        <f>IFERROR(IF((Dados!Y174+Dados!Y206)&gt;=0,(Dados!Y174+Dados!Y206),""),"")</f>
        <v>65726.244000000006</v>
      </c>
      <c r="AH255" s="15">
        <f>IFERROR(IF((Dados!Z174+Dados!Z206)&gt;=0,(Dados!Z174+Dados!Z206),""),"")</f>
        <v>63014.82</v>
      </c>
      <c r="AI255" s="15">
        <f>IFERROR(IF((Dados!AA174+Dados!AA206)&gt;=0,(Dados!AA174+Dados!AA206),""),"")</f>
        <v>62348.015999999996</v>
      </c>
      <c r="AJ255" s="15">
        <f>IFERROR(IF((Dados!AB174+Dados!AB206)&gt;=0,(Dados!AB174+Dados!AB206),""),"")</f>
        <v>58781.904000000002</v>
      </c>
      <c r="AK255" s="15">
        <f>IFERROR(IF((Dados!AC174+Dados!AC206)&gt;=0,(Dados!AC174+Dados!AC206),""),"")</f>
        <v>62406.806499999999</v>
      </c>
      <c r="AL255" s="15">
        <f>IFERROR(IF((Dados!AD174+Dados!AD206)&gt;=0,(Dados!AD174+Dados!AD206),""),"")</f>
        <v>65118.383999999998</v>
      </c>
      <c r="AM255" s="15">
        <f>IFERROR(IF((Dados!AE174+Dados!AE206)&gt;=0,(Dados!AE174+Dados!AE206),""),"")</f>
        <v>63400.411999999997</v>
      </c>
      <c r="AN255" s="15" t="str">
        <f>IFERROR(IF((Dados!AF174+Dados!AF206)&gt;=0,(Dados!AF174+Dados!AF206),""),"")</f>
        <v/>
      </c>
      <c r="AO255" s="15" t="str">
        <f>IFERROR(IF((Dados!AG174+Dados!AG206)&gt;=0,(Dados!AG174+Dados!AG206),""),"")</f>
        <v/>
      </c>
      <c r="AP255" s="15" t="str">
        <f>IFERROR(IF((Dados!AH174+Dados!AH206)&gt;=0,(Dados!AH174+Dados!AH206),""),"")</f>
        <v/>
      </c>
      <c r="AQ255" s="15" t="str">
        <f>IFERROR(IF((Dados!AI174+Dados!AI206)&gt;=0,(Dados!AI174+Dados!AI206),""),"")</f>
        <v/>
      </c>
      <c r="AR255" s="15" t="str">
        <f>IFERROR(IF((Dados!AJ174+Dados!AJ206)&gt;=0,(Dados!AJ174+Dados!AJ206),""),"")</f>
        <v/>
      </c>
      <c r="AS255" s="15" t="str">
        <f>IFERROR(IF((Dados!AK174+Dados!AK206)&gt;=0,(Dados!AK174+Dados!AK206),""),"")</f>
        <v/>
      </c>
      <c r="AT255" s="15" t="str">
        <f>IFERROR(IF((Dados!AL174+Dados!AL206)&gt;=0,(Dados!AL174+Dados!AL206),""),"")</f>
        <v/>
      </c>
      <c r="AU255" s="15" t="str">
        <f>IFERROR(IF((Dados!AM174+Dados!AM206)&gt;=0,(Dados!AM174+Dados!AM206),""),"")</f>
        <v/>
      </c>
      <c r="AV255" s="15" t="str">
        <f>IFERROR(IF((Dados!AN174+Dados!AN206)&gt;=0,(Dados!AN174+Dados!AN206),""),"")</f>
        <v/>
      </c>
      <c r="AW255" s="15" t="str">
        <f>IFERROR(IF((Dados!AO174+Dados!AO206)&gt;=0,(Dados!AO174+Dados!AO206),""),"")</f>
        <v/>
      </c>
      <c r="AX255" s="15" t="str">
        <f>IFERROR(IF((Dados!AP174+Dados!AP206)&gt;=0,(Dados!AP174+Dados!AP206),""),"")</f>
        <v/>
      </c>
      <c r="AY255" s="15" t="str">
        <f>IFERROR(IF((Dados!AQ174+Dados!AQ206)&gt;=0,(Dados!AQ174+Dados!AQ206),""),"")</f>
        <v/>
      </c>
      <c r="AZ255" s="15" t="str">
        <f>IFERROR(IF((Dados!AR174+Dados!AR206)&gt;=0,(Dados!AR174+Dados!AR206),""),"")</f>
        <v/>
      </c>
      <c r="BA255" s="15" t="str">
        <f>IFERROR(IF((Dados!AS174+Dados!AS206)&gt;=0,(Dados!AS174+Dados!AS206),""),"")</f>
        <v/>
      </c>
      <c r="BB255" s="15" t="str">
        <f>IFERROR(IF((Dados!AT174+Dados!AT206)&gt;=0,(Dados!AT174+Dados!AT206),""),"")</f>
        <v/>
      </c>
      <c r="BC255" s="15" t="str">
        <f>IFERROR(IF((Dados!AU174+Dados!AU206)&gt;=0,(Dados!AU174+Dados!AU206),""),"")</f>
        <v/>
      </c>
      <c r="BD255" s="15" t="str">
        <f>IFERROR(IF((Dados!AV174+Dados!AV206)&gt;=0,(Dados!AV174+Dados!AV206),""),"")</f>
        <v/>
      </c>
      <c r="BE255" s="15" t="str">
        <f>IFERROR(IF((Dados!AW174+Dados!AW206)&gt;=0,(Dados!AW174+Dados!AW206),""),"")</f>
        <v/>
      </c>
      <c r="BF255" s="15" t="str">
        <f>IFERROR(IF((Dados!AX174+Dados!AX206)&gt;=0,(Dados!AX174+Dados!AX206),""),"")</f>
        <v/>
      </c>
      <c r="BG255" s="15" t="str">
        <f>IFERROR(IF((Dados!AY174+Dados!AY206)&gt;=0,(Dados!AY174+Dados!AY206),""),"")</f>
        <v/>
      </c>
      <c r="BH255" s="15" t="str">
        <f>IFERROR(IF((Dados!AZ174+Dados!AZ206)&gt;=0,(Dados!AZ174+Dados!AZ206),""),"")</f>
        <v/>
      </c>
      <c r="BI255" s="15" t="str">
        <f>IFERROR(IF((Dados!BA174+Dados!BA206)&gt;=0,(Dados!BA174+Dados!BA206),""),"")</f>
        <v/>
      </c>
      <c r="BJ255" s="15" t="str">
        <f>IFERROR(IF((Dados!BB174+Dados!BB206)&gt;=0,(Dados!BB174+Dados!BB206),""),"")</f>
        <v/>
      </c>
      <c r="BK255" s="15" t="str">
        <f>IFERROR(IF((Dados!BC174+Dados!BC206)&gt;=0,(Dados!BC174+Dados!BC206),""),"")</f>
        <v/>
      </c>
      <c r="BL255" s="15" t="str">
        <f>IFERROR(IF((Dados!BD174+Dados!BD206)&gt;=0,(Dados!BD174+Dados!BD206),""),"")</f>
        <v/>
      </c>
    </row>
    <row r="256" spans="9:64" x14ac:dyDescent="0.15">
      <c r="I256" t="str">
        <f>Dados!A175</f>
        <v>Fat  Real</v>
      </c>
      <c r="J256" s="101" t="str">
        <f>Dados!B175</f>
        <v>AAA 1 001</v>
      </c>
      <c r="K256" s="15" t="str">
        <f>IFERROR(IF((Dados!C175+Dados!C207)&gt;=0,(Dados!C175+Dados!C207),""),"")</f>
        <v/>
      </c>
      <c r="L256" s="15" t="str">
        <f>IFERROR(IF((Dados!D175+Dados!D207)&gt;=0,(Dados!D175+Dados!D207),""),"")</f>
        <v/>
      </c>
      <c r="M256" s="15" t="str">
        <f>IFERROR(IF((Dados!E175+Dados!E207)&gt;=0,(Dados!E175+Dados!E207),""),"")</f>
        <v/>
      </c>
      <c r="N256" s="15" t="str">
        <f>IFERROR(IF((Dados!F175+Dados!F207)&gt;=0,(Dados!F175+Dados!F207),""),"")</f>
        <v/>
      </c>
      <c r="O256" s="15" t="str">
        <f>IFERROR(IF((Dados!G175+Dados!G207)&gt;=0,(Dados!G175+Dados!G207),""),"")</f>
        <v/>
      </c>
      <c r="P256" s="15" t="str">
        <f>IFERROR(IF((Dados!H175+Dados!H207)&gt;=0,(Dados!H175+Dados!H207),""),"")</f>
        <v/>
      </c>
      <c r="Q256" s="15" t="str">
        <f>IFERROR(IF((Dados!I175+Dados!I207)&gt;=0,(Dados!I175+Dados!I207),""),"")</f>
        <v/>
      </c>
      <c r="R256" s="15" t="str">
        <f>IFERROR(IF((Dados!J175+Dados!J207)&gt;=0,(Dados!J175+Dados!J207),""),"")</f>
        <v/>
      </c>
      <c r="S256" s="15" t="str">
        <f>IFERROR(IF((Dados!K175+Dados!K207)&gt;=0,(Dados!K175+Dados!K207),""),"")</f>
        <v/>
      </c>
      <c r="T256" s="15" t="str">
        <f>IFERROR(IF((Dados!L175+Dados!L207)&gt;=0,(Dados!L175+Dados!L207),""),"")</f>
        <v/>
      </c>
      <c r="U256" s="15" t="str">
        <f>IFERROR(IF((Dados!M175+Dados!M207)&gt;=0,(Dados!M175+Dados!M207),""),"")</f>
        <v/>
      </c>
      <c r="V256" s="15" t="str">
        <f>IFERROR(IF((Dados!N175+Dados!N207)&gt;=0,(Dados!N175+Dados!N207),""),"")</f>
        <v/>
      </c>
      <c r="W256" s="15" t="str">
        <f>IFERROR(IF((Dados!O175+Dados!O207)&gt;=0,(Dados!O175+Dados!O207),""),"")</f>
        <v/>
      </c>
      <c r="X256" s="15" t="str">
        <f>IFERROR(IF((Dados!P175+Dados!P207)&gt;=0,(Dados!P175+Dados!P207),""),"")</f>
        <v/>
      </c>
      <c r="Y256" s="15" t="str">
        <f>IFERROR(IF((Dados!Q175+Dados!Q207)&gt;=0,(Dados!Q175+Dados!Q207),""),"")</f>
        <v/>
      </c>
      <c r="Z256" s="15" t="str">
        <f>IFERROR(IF((Dados!R175+Dados!R207)&gt;=0,(Dados!R175+Dados!R207),""),"")</f>
        <v/>
      </c>
      <c r="AA256" s="15" t="str">
        <f>IFERROR(IF((Dados!S175+Dados!S207)&gt;=0,(Dados!S175+Dados!S207),""),"")</f>
        <v/>
      </c>
      <c r="AB256" s="15" t="str">
        <f>IFERROR(IF((Dados!T175+Dados!T207)&gt;=0,(Dados!T175+Dados!T207),""),"")</f>
        <v/>
      </c>
      <c r="AC256" s="15" t="str">
        <f>IFERROR(IF((Dados!U175+Dados!U207)&gt;=0,(Dados!U175+Dados!U207),""),"")</f>
        <v/>
      </c>
      <c r="AD256" s="15" t="str">
        <f>IFERROR(IF((Dados!V175+Dados!V207)&gt;=0,(Dados!V175+Dados!V207),""),"")</f>
        <v/>
      </c>
      <c r="AE256" s="15" t="str">
        <f>IFERROR(IF((Dados!W175+Dados!W207)&gt;=0,(Dados!W175+Dados!W207),""),"")</f>
        <v/>
      </c>
      <c r="AF256" s="15" t="str">
        <f>IFERROR(IF((Dados!X175+Dados!X207)&gt;=0,(Dados!X175+Dados!X207),""),"")</f>
        <v/>
      </c>
      <c r="AG256" s="15" t="str">
        <f>IFERROR(IF((Dados!Y175+Dados!Y207)&gt;=0,(Dados!Y175+Dados!Y207),""),"")</f>
        <v/>
      </c>
      <c r="AH256" s="15" t="str">
        <f>IFERROR(IF((Dados!Z175+Dados!Z207)&gt;=0,(Dados!Z175+Dados!Z207),""),"")</f>
        <v/>
      </c>
      <c r="AI256" s="15" t="str">
        <f>IFERROR(IF((Dados!AA175+Dados!AA207)&gt;=0,(Dados!AA175+Dados!AA207),""),"")</f>
        <v/>
      </c>
      <c r="AJ256" s="15" t="str">
        <f>IFERROR(IF((Dados!AB175+Dados!AB207)&gt;=0,(Dados!AB175+Dados!AB207),""),"")</f>
        <v/>
      </c>
      <c r="AK256" s="15" t="str">
        <f>IFERROR(IF((Dados!AC175+Dados!AC207)&gt;=0,(Dados!AC175+Dados!AC207),""),"")</f>
        <v/>
      </c>
      <c r="AL256" s="15" t="str">
        <f>IFERROR(IF((Dados!AD175+Dados!AD207)&gt;=0,(Dados!AD175+Dados!AD207),""),"")</f>
        <v/>
      </c>
      <c r="AM256" s="15" t="str">
        <f>IFERROR(IF((Dados!AE175+Dados!AE207)&gt;=0,(Dados!AE175+Dados!AE207),""),"")</f>
        <v/>
      </c>
      <c r="AN256" s="15" t="str">
        <f>IFERROR(IF((Dados!AF175+Dados!AF207)&gt;=0,(Dados!AF175+Dados!AF207),""),"")</f>
        <v/>
      </c>
      <c r="AO256" s="15" t="str">
        <f>IFERROR(IF((Dados!AG175+Dados!AG207)&gt;=0,(Dados!AG175+Dados!AG207),""),"")</f>
        <v/>
      </c>
      <c r="AP256" s="15" t="str">
        <f>IFERROR(IF((Dados!AH175+Dados!AH207)&gt;=0,(Dados!AH175+Dados!AH207),""),"")</f>
        <v/>
      </c>
      <c r="AQ256" s="15" t="str">
        <f>IFERROR(IF((Dados!AI175+Dados!AI207)&gt;=0,(Dados!AI175+Dados!AI207),""),"")</f>
        <v/>
      </c>
      <c r="AR256" s="15" t="str">
        <f>IFERROR(IF((Dados!AJ175+Dados!AJ207)&gt;=0,(Dados!AJ175+Dados!AJ207),""),"")</f>
        <v/>
      </c>
      <c r="AS256" s="15" t="str">
        <f>IFERROR(IF((Dados!AK175+Dados!AK207)&gt;=0,(Dados!AK175+Dados!AK207),""),"")</f>
        <v/>
      </c>
      <c r="AT256" s="15" t="str">
        <f>IFERROR(IF((Dados!AL175+Dados!AL207)&gt;=0,(Dados!AL175+Dados!AL207),""),"")</f>
        <v/>
      </c>
      <c r="AU256" s="15" t="str">
        <f>IFERROR(IF((Dados!AM175+Dados!AM207)&gt;=0,(Dados!AM175+Dados!AM207),""),"")</f>
        <v/>
      </c>
      <c r="AV256" s="15" t="str">
        <f>IFERROR(IF((Dados!AN175+Dados!AN207)&gt;=0,(Dados!AN175+Dados!AN207),""),"")</f>
        <v/>
      </c>
      <c r="AW256" s="15" t="str">
        <f>IFERROR(IF((Dados!AO175+Dados!AO207)&gt;=0,(Dados!AO175+Dados!AO207),""),"")</f>
        <v/>
      </c>
      <c r="AX256" s="15" t="str">
        <f>IFERROR(IF((Dados!AP175+Dados!AP207)&gt;=0,(Dados!AP175+Dados!AP207),""),"")</f>
        <v/>
      </c>
      <c r="AY256" s="15" t="str">
        <f>IFERROR(IF((Dados!AQ175+Dados!AQ207)&gt;=0,(Dados!AQ175+Dados!AQ207),""),"")</f>
        <v/>
      </c>
      <c r="AZ256" s="15" t="str">
        <f>IFERROR(IF((Dados!AR175+Dados!AR207)&gt;=0,(Dados!AR175+Dados!AR207),""),"")</f>
        <v/>
      </c>
      <c r="BA256" s="15" t="str">
        <f>IFERROR(IF((Dados!AS175+Dados!AS207)&gt;=0,(Dados!AS175+Dados!AS207),""),"")</f>
        <v/>
      </c>
      <c r="BB256" s="15" t="str">
        <f>IFERROR(IF((Dados!AT175+Dados!AT207)&gt;=0,(Dados!AT175+Dados!AT207),""),"")</f>
        <v/>
      </c>
      <c r="BC256" s="15" t="str">
        <f>IFERROR(IF((Dados!AU175+Dados!AU207)&gt;=0,(Dados!AU175+Dados!AU207),""),"")</f>
        <v/>
      </c>
      <c r="BD256" s="15" t="str">
        <f>IFERROR(IF((Dados!AV175+Dados!AV207)&gt;=0,(Dados!AV175+Dados!AV207),""),"")</f>
        <v/>
      </c>
      <c r="BE256" s="15" t="str">
        <f>IFERROR(IF((Dados!AW175+Dados!AW207)&gt;=0,(Dados!AW175+Dados!AW207),""),"")</f>
        <v/>
      </c>
      <c r="BF256" s="15" t="str">
        <f>IFERROR(IF((Dados!AX175+Dados!AX207)&gt;=0,(Dados!AX175+Dados!AX207),""),"")</f>
        <v/>
      </c>
      <c r="BG256" s="15" t="str">
        <f>IFERROR(IF((Dados!AY175+Dados!AY207)&gt;=0,(Dados!AY175+Dados!AY207),""),"")</f>
        <v/>
      </c>
      <c r="BH256" s="15" t="str">
        <f>IFERROR(IF((Dados!AZ175+Dados!AZ207)&gt;=0,(Dados!AZ175+Dados!AZ207),""),"")</f>
        <v/>
      </c>
      <c r="BI256" s="15" t="str">
        <f>IFERROR(IF((Dados!BA175+Dados!BA207)&gt;=0,(Dados!BA175+Dados!BA207),""),"")</f>
        <v/>
      </c>
      <c r="BJ256" s="15" t="str">
        <f>IFERROR(IF((Dados!BB175+Dados!BB207)&gt;=0,(Dados!BB175+Dados!BB207),""),"")</f>
        <v/>
      </c>
      <c r="BK256" s="15" t="str">
        <f>IFERROR(IF((Dados!BC175+Dados!BC207)&gt;=0,(Dados!BC175+Dados!BC207),""),"")</f>
        <v/>
      </c>
      <c r="BL256" s="15" t="str">
        <f>IFERROR(IF((Dados!BD175+Dados!BD207)&gt;=0,(Dados!BD175+Dados!BD207),""),"")</f>
        <v/>
      </c>
    </row>
    <row r="257" spans="9:64" x14ac:dyDescent="0.15">
      <c r="I257" t="str">
        <f>Dados!A176</f>
        <v>Fat  Real</v>
      </c>
      <c r="J257" s="101" t="str">
        <f>Dados!B176</f>
        <v>AAA 1 001</v>
      </c>
      <c r="K257" s="15" t="str">
        <f>IFERROR(IF((Dados!C176+Dados!C208)&gt;=0,(Dados!C176+Dados!C208),""),"")</f>
        <v/>
      </c>
      <c r="L257" s="15" t="str">
        <f>IFERROR(IF((Dados!D176+Dados!D208)&gt;=0,(Dados!D176+Dados!D208),""),"")</f>
        <v/>
      </c>
      <c r="M257" s="15" t="str">
        <f>IFERROR(IF((Dados!E176+Dados!E208)&gt;=0,(Dados!E176+Dados!E208),""),"")</f>
        <v/>
      </c>
      <c r="N257" s="15" t="str">
        <f>IFERROR(IF((Dados!F176+Dados!F208)&gt;=0,(Dados!F176+Dados!F208),""),"")</f>
        <v/>
      </c>
      <c r="O257" s="15" t="str">
        <f>IFERROR(IF((Dados!G176+Dados!G208)&gt;=0,(Dados!G176+Dados!G208),""),"")</f>
        <v/>
      </c>
      <c r="P257" s="15" t="str">
        <f>IFERROR(IF((Dados!H176+Dados!H208)&gt;=0,(Dados!H176+Dados!H208),""),"")</f>
        <v/>
      </c>
      <c r="Q257" s="15" t="str">
        <f>IFERROR(IF((Dados!I176+Dados!I208)&gt;=0,(Dados!I176+Dados!I208),""),"")</f>
        <v/>
      </c>
      <c r="R257" s="15" t="str">
        <f>IFERROR(IF((Dados!J176+Dados!J208)&gt;=0,(Dados!J176+Dados!J208),""),"")</f>
        <v/>
      </c>
      <c r="S257" s="15" t="str">
        <f>IFERROR(IF((Dados!K176+Dados!K208)&gt;=0,(Dados!K176+Dados!K208),""),"")</f>
        <v/>
      </c>
      <c r="T257" s="15" t="str">
        <f>IFERROR(IF((Dados!L176+Dados!L208)&gt;=0,(Dados!L176+Dados!L208),""),"")</f>
        <v/>
      </c>
      <c r="U257" s="15" t="str">
        <f>IFERROR(IF((Dados!M176+Dados!M208)&gt;=0,(Dados!M176+Dados!M208),""),"")</f>
        <v/>
      </c>
      <c r="V257" s="15" t="str">
        <f>IFERROR(IF((Dados!N176+Dados!N208)&gt;=0,(Dados!N176+Dados!N208),""),"")</f>
        <v/>
      </c>
      <c r="W257" s="15" t="str">
        <f>IFERROR(IF((Dados!O176+Dados!O208)&gt;=0,(Dados!O176+Dados!O208),""),"")</f>
        <v/>
      </c>
      <c r="X257" s="15" t="str">
        <f>IFERROR(IF((Dados!P176+Dados!P208)&gt;=0,(Dados!P176+Dados!P208),""),"")</f>
        <v/>
      </c>
      <c r="Y257" s="15" t="str">
        <f>IFERROR(IF((Dados!Q176+Dados!Q208)&gt;=0,(Dados!Q176+Dados!Q208),""),"")</f>
        <v/>
      </c>
      <c r="Z257" s="15" t="str">
        <f>IFERROR(IF((Dados!R176+Dados!R208)&gt;=0,(Dados!R176+Dados!R208),""),"")</f>
        <v/>
      </c>
      <c r="AA257" s="15" t="str">
        <f>IFERROR(IF((Dados!S176+Dados!S208)&gt;=0,(Dados!S176+Dados!S208),""),"")</f>
        <v/>
      </c>
      <c r="AB257" s="15" t="str">
        <f>IFERROR(IF((Dados!T176+Dados!T208)&gt;=0,(Dados!T176+Dados!T208),""),"")</f>
        <v/>
      </c>
      <c r="AC257" s="15" t="str">
        <f>IFERROR(IF((Dados!U176+Dados!U208)&gt;=0,(Dados!U176+Dados!U208),""),"")</f>
        <v/>
      </c>
      <c r="AD257" s="15" t="str">
        <f>IFERROR(IF((Dados!V176+Dados!V208)&gt;=0,(Dados!V176+Dados!V208),""),"")</f>
        <v/>
      </c>
      <c r="AE257" s="15" t="str">
        <f>IFERROR(IF((Dados!W176+Dados!W208)&gt;=0,(Dados!W176+Dados!W208),""),"")</f>
        <v/>
      </c>
      <c r="AF257" s="15" t="str">
        <f>IFERROR(IF((Dados!X176+Dados!X208)&gt;=0,(Dados!X176+Dados!X208),""),"")</f>
        <v/>
      </c>
      <c r="AG257" s="15" t="str">
        <f>IFERROR(IF((Dados!Y176+Dados!Y208)&gt;=0,(Dados!Y176+Dados!Y208),""),"")</f>
        <v/>
      </c>
      <c r="AH257" s="15" t="str">
        <f>IFERROR(IF((Dados!Z176+Dados!Z208)&gt;=0,(Dados!Z176+Dados!Z208),""),"")</f>
        <v/>
      </c>
      <c r="AI257" s="15" t="str">
        <f>IFERROR(IF((Dados!AA176+Dados!AA208)&gt;=0,(Dados!AA176+Dados!AA208),""),"")</f>
        <v/>
      </c>
      <c r="AJ257" s="15" t="str">
        <f>IFERROR(IF((Dados!AB176+Dados!AB208)&gt;=0,(Dados!AB176+Dados!AB208),""),"")</f>
        <v/>
      </c>
      <c r="AK257" s="15" t="str">
        <f>IFERROR(IF((Dados!AC176+Dados!AC208)&gt;=0,(Dados!AC176+Dados!AC208),""),"")</f>
        <v/>
      </c>
      <c r="AL257" s="15" t="str">
        <f>IFERROR(IF((Dados!AD176+Dados!AD208)&gt;=0,(Dados!AD176+Dados!AD208),""),"")</f>
        <v/>
      </c>
      <c r="AM257" s="15" t="str">
        <f>IFERROR(IF((Dados!AE176+Dados!AE208)&gt;=0,(Dados!AE176+Dados!AE208),""),"")</f>
        <v/>
      </c>
      <c r="AN257" s="15" t="str">
        <f>IFERROR(IF((Dados!AF176+Dados!AF208)&gt;=0,(Dados!AF176+Dados!AF208),""),"")</f>
        <v/>
      </c>
      <c r="AO257" s="15" t="str">
        <f>IFERROR(IF((Dados!AG176+Dados!AG208)&gt;=0,(Dados!AG176+Dados!AG208),""),"")</f>
        <v/>
      </c>
      <c r="AP257" s="15" t="str">
        <f>IFERROR(IF((Dados!AH176+Dados!AH208)&gt;=0,(Dados!AH176+Dados!AH208),""),"")</f>
        <v/>
      </c>
      <c r="AQ257" s="15" t="str">
        <f>IFERROR(IF((Dados!AI176+Dados!AI208)&gt;=0,(Dados!AI176+Dados!AI208),""),"")</f>
        <v/>
      </c>
      <c r="AR257" s="15" t="str">
        <f>IFERROR(IF((Dados!AJ176+Dados!AJ208)&gt;=0,(Dados!AJ176+Dados!AJ208),""),"")</f>
        <v/>
      </c>
      <c r="AS257" s="15" t="str">
        <f>IFERROR(IF((Dados!AK176+Dados!AK208)&gt;=0,(Dados!AK176+Dados!AK208),""),"")</f>
        <v/>
      </c>
      <c r="AT257" s="15" t="str">
        <f>IFERROR(IF((Dados!AL176+Dados!AL208)&gt;=0,(Dados!AL176+Dados!AL208),""),"")</f>
        <v/>
      </c>
      <c r="AU257" s="15" t="str">
        <f>IFERROR(IF((Dados!AM176+Dados!AM208)&gt;=0,(Dados!AM176+Dados!AM208),""),"")</f>
        <v/>
      </c>
      <c r="AV257" s="15" t="str">
        <f>IFERROR(IF((Dados!AN176+Dados!AN208)&gt;=0,(Dados!AN176+Dados!AN208),""),"")</f>
        <v/>
      </c>
      <c r="AW257" s="15" t="str">
        <f>IFERROR(IF((Dados!AO176+Dados!AO208)&gt;=0,(Dados!AO176+Dados!AO208),""),"")</f>
        <v/>
      </c>
      <c r="AX257" s="15" t="str">
        <f>IFERROR(IF((Dados!AP176+Dados!AP208)&gt;=0,(Dados!AP176+Dados!AP208),""),"")</f>
        <v/>
      </c>
      <c r="AY257" s="15" t="str">
        <f>IFERROR(IF((Dados!AQ176+Dados!AQ208)&gt;=0,(Dados!AQ176+Dados!AQ208),""),"")</f>
        <v/>
      </c>
      <c r="AZ257" s="15" t="str">
        <f>IFERROR(IF((Dados!AR176+Dados!AR208)&gt;=0,(Dados!AR176+Dados!AR208),""),"")</f>
        <v/>
      </c>
      <c r="BA257" s="15" t="str">
        <f>IFERROR(IF((Dados!AS176+Dados!AS208)&gt;=0,(Dados!AS176+Dados!AS208),""),"")</f>
        <v/>
      </c>
      <c r="BB257" s="15" t="str">
        <f>IFERROR(IF((Dados!AT176+Dados!AT208)&gt;=0,(Dados!AT176+Dados!AT208),""),"")</f>
        <v/>
      </c>
      <c r="BC257" s="15" t="str">
        <f>IFERROR(IF((Dados!AU176+Dados!AU208)&gt;=0,(Dados!AU176+Dados!AU208),""),"")</f>
        <v/>
      </c>
      <c r="BD257" s="15" t="str">
        <f>IFERROR(IF((Dados!AV176+Dados!AV208)&gt;=0,(Dados!AV176+Dados!AV208),""),"")</f>
        <v/>
      </c>
      <c r="BE257" s="15" t="str">
        <f>IFERROR(IF((Dados!AW176+Dados!AW208)&gt;=0,(Dados!AW176+Dados!AW208),""),"")</f>
        <v/>
      </c>
      <c r="BF257" s="15" t="str">
        <f>IFERROR(IF((Dados!AX176+Dados!AX208)&gt;=0,(Dados!AX176+Dados!AX208),""),"")</f>
        <v/>
      </c>
      <c r="BG257" s="15" t="str">
        <f>IFERROR(IF((Dados!AY176+Dados!AY208)&gt;=0,(Dados!AY176+Dados!AY208),""),"")</f>
        <v/>
      </c>
      <c r="BH257" s="15" t="str">
        <f>IFERROR(IF((Dados!AZ176+Dados!AZ208)&gt;=0,(Dados!AZ176+Dados!AZ208),""),"")</f>
        <v/>
      </c>
      <c r="BI257" s="15" t="str">
        <f>IFERROR(IF((Dados!BA176+Dados!BA208)&gt;=0,(Dados!BA176+Dados!BA208),""),"")</f>
        <v/>
      </c>
      <c r="BJ257" s="15" t="str">
        <f>IFERROR(IF((Dados!BB176+Dados!BB208)&gt;=0,(Dados!BB176+Dados!BB208),""),"")</f>
        <v/>
      </c>
      <c r="BK257" s="15" t="str">
        <f>IFERROR(IF((Dados!BC176+Dados!BC208)&gt;=0,(Dados!BC176+Dados!BC208),""),"")</f>
        <v/>
      </c>
      <c r="BL257" s="15" t="str">
        <f>IFERROR(IF((Dados!BD176+Dados!BD208)&gt;=0,(Dados!BD176+Dados!BD208),""),"")</f>
        <v/>
      </c>
    </row>
    <row r="258" spans="9:64" x14ac:dyDescent="0.15">
      <c r="I258" t="str">
        <f>Dados!A177</f>
        <v>Fat  Real</v>
      </c>
      <c r="J258" s="101" t="str">
        <f>Dados!B177</f>
        <v>AAA 1 001</v>
      </c>
      <c r="K258" s="15" t="str">
        <f>IFERROR(IF((Dados!C177+Dados!C209)&gt;=0,(Dados!C177+Dados!C209),""),"")</f>
        <v/>
      </c>
      <c r="L258" s="15" t="str">
        <f>IFERROR(IF((Dados!D177+Dados!D209)&gt;=0,(Dados!D177+Dados!D209),""),"")</f>
        <v/>
      </c>
      <c r="M258" s="15" t="str">
        <f>IFERROR(IF((Dados!E177+Dados!E209)&gt;=0,(Dados!E177+Dados!E209),""),"")</f>
        <v/>
      </c>
      <c r="N258" s="15" t="str">
        <f>IFERROR(IF((Dados!F177+Dados!F209)&gt;=0,(Dados!F177+Dados!F209),""),"")</f>
        <v/>
      </c>
      <c r="O258" s="15" t="str">
        <f>IFERROR(IF((Dados!G177+Dados!G209)&gt;=0,(Dados!G177+Dados!G209),""),"")</f>
        <v/>
      </c>
      <c r="P258" s="15" t="str">
        <f>IFERROR(IF((Dados!H177+Dados!H209)&gt;=0,(Dados!H177+Dados!H209),""),"")</f>
        <v/>
      </c>
      <c r="Q258" s="15" t="str">
        <f>IFERROR(IF((Dados!I177+Dados!I209)&gt;=0,(Dados!I177+Dados!I209),""),"")</f>
        <v/>
      </c>
      <c r="R258" s="15" t="str">
        <f>IFERROR(IF((Dados!J177+Dados!J209)&gt;=0,(Dados!J177+Dados!J209),""),"")</f>
        <v/>
      </c>
      <c r="S258" s="15" t="str">
        <f>IFERROR(IF((Dados!K177+Dados!K209)&gt;=0,(Dados!K177+Dados!K209),""),"")</f>
        <v/>
      </c>
      <c r="T258" s="15" t="str">
        <f>IFERROR(IF((Dados!L177+Dados!L209)&gt;=0,(Dados!L177+Dados!L209),""),"")</f>
        <v/>
      </c>
      <c r="U258" s="15" t="str">
        <f>IFERROR(IF((Dados!M177+Dados!M209)&gt;=0,(Dados!M177+Dados!M209),""),"")</f>
        <v/>
      </c>
      <c r="V258" s="15" t="str">
        <f>IFERROR(IF((Dados!N177+Dados!N209)&gt;=0,(Dados!N177+Dados!N209),""),"")</f>
        <v/>
      </c>
      <c r="W258" s="15" t="str">
        <f>IFERROR(IF((Dados!O177+Dados!O209)&gt;=0,(Dados!O177+Dados!O209),""),"")</f>
        <v/>
      </c>
      <c r="X258" s="15" t="str">
        <f>IFERROR(IF((Dados!P177+Dados!P209)&gt;=0,(Dados!P177+Dados!P209),""),"")</f>
        <v/>
      </c>
      <c r="Y258" s="15" t="str">
        <f>IFERROR(IF((Dados!Q177+Dados!Q209)&gt;=0,(Dados!Q177+Dados!Q209),""),"")</f>
        <v/>
      </c>
      <c r="Z258" s="15" t="str">
        <f>IFERROR(IF((Dados!R177+Dados!R209)&gt;=0,(Dados!R177+Dados!R209),""),"")</f>
        <v/>
      </c>
      <c r="AA258" s="15" t="str">
        <f>IFERROR(IF((Dados!S177+Dados!S209)&gt;=0,(Dados!S177+Dados!S209),""),"")</f>
        <v/>
      </c>
      <c r="AB258" s="15" t="str">
        <f>IFERROR(IF((Dados!T177+Dados!T209)&gt;=0,(Dados!T177+Dados!T209),""),"")</f>
        <v/>
      </c>
      <c r="AC258" s="15" t="str">
        <f>IFERROR(IF((Dados!U177+Dados!U209)&gt;=0,(Dados!U177+Dados!U209),""),"")</f>
        <v/>
      </c>
      <c r="AD258" s="15" t="str">
        <f>IFERROR(IF((Dados!V177+Dados!V209)&gt;=0,(Dados!V177+Dados!V209),""),"")</f>
        <v/>
      </c>
      <c r="AE258" s="15" t="str">
        <f>IFERROR(IF((Dados!W177+Dados!W209)&gt;=0,(Dados!W177+Dados!W209),""),"")</f>
        <v/>
      </c>
      <c r="AF258" s="15" t="str">
        <f>IFERROR(IF((Dados!X177+Dados!X209)&gt;=0,(Dados!X177+Dados!X209),""),"")</f>
        <v/>
      </c>
      <c r="AG258" s="15" t="str">
        <f>IFERROR(IF((Dados!Y177+Dados!Y209)&gt;=0,(Dados!Y177+Dados!Y209),""),"")</f>
        <v/>
      </c>
      <c r="AH258" s="15" t="str">
        <f>IFERROR(IF((Dados!Z177+Dados!Z209)&gt;=0,(Dados!Z177+Dados!Z209),""),"")</f>
        <v/>
      </c>
      <c r="AI258" s="15" t="str">
        <f>IFERROR(IF((Dados!AA177+Dados!AA209)&gt;=0,(Dados!AA177+Dados!AA209),""),"")</f>
        <v/>
      </c>
      <c r="AJ258" s="15" t="str">
        <f>IFERROR(IF((Dados!AB177+Dados!AB209)&gt;=0,(Dados!AB177+Dados!AB209),""),"")</f>
        <v/>
      </c>
      <c r="AK258" s="15" t="str">
        <f>IFERROR(IF((Dados!AC177+Dados!AC209)&gt;=0,(Dados!AC177+Dados!AC209),""),"")</f>
        <v/>
      </c>
      <c r="AL258" s="15" t="str">
        <f>IFERROR(IF((Dados!AD177+Dados!AD209)&gt;=0,(Dados!AD177+Dados!AD209),""),"")</f>
        <v/>
      </c>
      <c r="AM258" s="15" t="str">
        <f>IFERROR(IF((Dados!AE177+Dados!AE209)&gt;=0,(Dados!AE177+Dados!AE209),""),"")</f>
        <v/>
      </c>
      <c r="AN258" s="15" t="str">
        <f>IFERROR(IF((Dados!AF177+Dados!AF209)&gt;=0,(Dados!AF177+Dados!AF209),""),"")</f>
        <v/>
      </c>
      <c r="AO258" s="15" t="str">
        <f>IFERROR(IF((Dados!AG177+Dados!AG209)&gt;=0,(Dados!AG177+Dados!AG209),""),"")</f>
        <v/>
      </c>
      <c r="AP258" s="15" t="str">
        <f>IFERROR(IF((Dados!AH177+Dados!AH209)&gt;=0,(Dados!AH177+Dados!AH209),""),"")</f>
        <v/>
      </c>
      <c r="AQ258" s="15" t="str">
        <f>IFERROR(IF((Dados!AI177+Dados!AI209)&gt;=0,(Dados!AI177+Dados!AI209),""),"")</f>
        <v/>
      </c>
      <c r="AR258" s="15" t="str">
        <f>IFERROR(IF((Dados!AJ177+Dados!AJ209)&gt;=0,(Dados!AJ177+Dados!AJ209),""),"")</f>
        <v/>
      </c>
      <c r="AS258" s="15" t="str">
        <f>IFERROR(IF((Dados!AK177+Dados!AK209)&gt;=0,(Dados!AK177+Dados!AK209),""),"")</f>
        <v/>
      </c>
      <c r="AT258" s="15" t="str">
        <f>IFERROR(IF((Dados!AL177+Dados!AL209)&gt;=0,(Dados!AL177+Dados!AL209),""),"")</f>
        <v/>
      </c>
      <c r="AU258" s="15" t="str">
        <f>IFERROR(IF((Dados!AM177+Dados!AM209)&gt;=0,(Dados!AM177+Dados!AM209),""),"")</f>
        <v/>
      </c>
      <c r="AV258" s="15" t="str">
        <f>IFERROR(IF((Dados!AN177+Dados!AN209)&gt;=0,(Dados!AN177+Dados!AN209),""),"")</f>
        <v/>
      </c>
      <c r="AW258" s="15" t="str">
        <f>IFERROR(IF((Dados!AO177+Dados!AO209)&gt;=0,(Dados!AO177+Dados!AO209),""),"")</f>
        <v/>
      </c>
      <c r="AX258" s="15" t="str">
        <f>IFERROR(IF((Dados!AP177+Dados!AP209)&gt;=0,(Dados!AP177+Dados!AP209),""),"")</f>
        <v/>
      </c>
      <c r="AY258" s="15" t="str">
        <f>IFERROR(IF((Dados!AQ177+Dados!AQ209)&gt;=0,(Dados!AQ177+Dados!AQ209),""),"")</f>
        <v/>
      </c>
      <c r="AZ258" s="15" t="str">
        <f>IFERROR(IF((Dados!AR177+Dados!AR209)&gt;=0,(Dados!AR177+Dados!AR209),""),"")</f>
        <v/>
      </c>
      <c r="BA258" s="15" t="str">
        <f>IFERROR(IF((Dados!AS177+Dados!AS209)&gt;=0,(Dados!AS177+Dados!AS209),""),"")</f>
        <v/>
      </c>
      <c r="BB258" s="15" t="str">
        <f>IFERROR(IF((Dados!AT177+Dados!AT209)&gt;=0,(Dados!AT177+Dados!AT209),""),"")</f>
        <v/>
      </c>
      <c r="BC258" s="15" t="str">
        <f>IFERROR(IF((Dados!AU177+Dados!AU209)&gt;=0,(Dados!AU177+Dados!AU209),""),"")</f>
        <v/>
      </c>
      <c r="BD258" s="15" t="str">
        <f>IFERROR(IF((Dados!AV177+Dados!AV209)&gt;=0,(Dados!AV177+Dados!AV209),""),"")</f>
        <v/>
      </c>
      <c r="BE258" s="15" t="str">
        <f>IFERROR(IF((Dados!AW177+Dados!AW209)&gt;=0,(Dados!AW177+Dados!AW209),""),"")</f>
        <v/>
      </c>
      <c r="BF258" s="15" t="str">
        <f>IFERROR(IF((Dados!AX177+Dados!AX209)&gt;=0,(Dados!AX177+Dados!AX209),""),"")</f>
        <v/>
      </c>
      <c r="BG258" s="15" t="str">
        <f>IFERROR(IF((Dados!AY177+Dados!AY209)&gt;=0,(Dados!AY177+Dados!AY209),""),"")</f>
        <v/>
      </c>
      <c r="BH258" s="15" t="str">
        <f>IFERROR(IF((Dados!AZ177+Dados!AZ209)&gt;=0,(Dados!AZ177+Dados!AZ209),""),"")</f>
        <v/>
      </c>
      <c r="BI258" s="15" t="str">
        <f>IFERROR(IF((Dados!BA177+Dados!BA209)&gt;=0,(Dados!BA177+Dados!BA209),""),"")</f>
        <v/>
      </c>
      <c r="BJ258" s="15" t="str">
        <f>IFERROR(IF((Dados!BB177+Dados!BB209)&gt;=0,(Dados!BB177+Dados!BB209),""),"")</f>
        <v/>
      </c>
      <c r="BK258" s="15" t="str">
        <f>IFERROR(IF((Dados!BC177+Dados!BC209)&gt;=0,(Dados!BC177+Dados!BC209),""),"")</f>
        <v/>
      </c>
      <c r="BL258" s="15" t="str">
        <f>IFERROR(IF((Dados!BD177+Dados!BD209)&gt;=0,(Dados!BD177+Dados!BD209),""),"")</f>
        <v/>
      </c>
    </row>
    <row r="259" spans="9:64" x14ac:dyDescent="0.15">
      <c r="I259" t="str">
        <f>Dados!A178</f>
        <v>Fat  Real</v>
      </c>
      <c r="J259" s="101" t="str">
        <f>Dados!B178</f>
        <v>AAA 1 001</v>
      </c>
      <c r="K259" s="15" t="str">
        <f>IFERROR(IF((Dados!C178+Dados!C210)&gt;=0,(Dados!C178+Dados!C210),""),"")</f>
        <v/>
      </c>
      <c r="L259" s="15" t="str">
        <f>IFERROR(IF((Dados!D178+Dados!D210)&gt;=0,(Dados!D178+Dados!D210),""),"")</f>
        <v/>
      </c>
      <c r="M259" s="15" t="str">
        <f>IFERROR(IF((Dados!E178+Dados!E210)&gt;=0,(Dados!E178+Dados!E210),""),"")</f>
        <v/>
      </c>
      <c r="N259" s="15" t="str">
        <f>IFERROR(IF((Dados!F178+Dados!F210)&gt;=0,(Dados!F178+Dados!F210),""),"")</f>
        <v/>
      </c>
      <c r="O259" s="15" t="str">
        <f>IFERROR(IF((Dados!G178+Dados!G210)&gt;=0,(Dados!G178+Dados!G210),""),"")</f>
        <v/>
      </c>
      <c r="P259" s="15" t="str">
        <f>IFERROR(IF((Dados!H178+Dados!H210)&gt;=0,(Dados!H178+Dados!H210),""),"")</f>
        <v/>
      </c>
      <c r="Q259" s="15" t="str">
        <f>IFERROR(IF((Dados!I178+Dados!I210)&gt;=0,(Dados!I178+Dados!I210),""),"")</f>
        <v/>
      </c>
      <c r="R259" s="15" t="str">
        <f>IFERROR(IF((Dados!J178+Dados!J210)&gt;=0,(Dados!J178+Dados!J210),""),"")</f>
        <v/>
      </c>
      <c r="S259" s="15" t="str">
        <f>IFERROR(IF((Dados!K178+Dados!K210)&gt;=0,(Dados!K178+Dados!K210),""),"")</f>
        <v/>
      </c>
      <c r="T259" s="15" t="str">
        <f>IFERROR(IF((Dados!L178+Dados!L210)&gt;=0,(Dados!L178+Dados!L210),""),"")</f>
        <v/>
      </c>
      <c r="U259" s="15" t="str">
        <f>IFERROR(IF((Dados!M178+Dados!M210)&gt;=0,(Dados!M178+Dados!M210),""),"")</f>
        <v/>
      </c>
      <c r="V259" s="15" t="str">
        <f>IFERROR(IF((Dados!N178+Dados!N210)&gt;=0,(Dados!N178+Dados!N210),""),"")</f>
        <v/>
      </c>
      <c r="W259" s="15" t="str">
        <f>IFERROR(IF((Dados!O178+Dados!O210)&gt;=0,(Dados!O178+Dados!O210),""),"")</f>
        <v/>
      </c>
      <c r="X259" s="15" t="str">
        <f>IFERROR(IF((Dados!P178+Dados!P210)&gt;=0,(Dados!P178+Dados!P210),""),"")</f>
        <v/>
      </c>
      <c r="Y259" s="15" t="str">
        <f>IFERROR(IF((Dados!Q178+Dados!Q210)&gt;=0,(Dados!Q178+Dados!Q210),""),"")</f>
        <v/>
      </c>
      <c r="Z259" s="15" t="str">
        <f>IFERROR(IF((Dados!R178+Dados!R210)&gt;=0,(Dados!R178+Dados!R210),""),"")</f>
        <v/>
      </c>
      <c r="AA259" s="15" t="str">
        <f>IFERROR(IF((Dados!S178+Dados!S210)&gt;=0,(Dados!S178+Dados!S210),""),"")</f>
        <v/>
      </c>
      <c r="AB259" s="15" t="str">
        <f>IFERROR(IF((Dados!T178+Dados!T210)&gt;=0,(Dados!T178+Dados!T210),""),"")</f>
        <v/>
      </c>
      <c r="AC259" s="15" t="str">
        <f>IFERROR(IF((Dados!U178+Dados!U210)&gt;=0,(Dados!U178+Dados!U210),""),"")</f>
        <v/>
      </c>
      <c r="AD259" s="15" t="str">
        <f>IFERROR(IF((Dados!V178+Dados!V210)&gt;=0,(Dados!V178+Dados!V210),""),"")</f>
        <v/>
      </c>
      <c r="AE259" s="15" t="str">
        <f>IFERROR(IF((Dados!W178+Dados!W210)&gt;=0,(Dados!W178+Dados!W210),""),"")</f>
        <v/>
      </c>
      <c r="AF259" s="15" t="str">
        <f>IFERROR(IF((Dados!X178+Dados!X210)&gt;=0,(Dados!X178+Dados!X210),""),"")</f>
        <v/>
      </c>
      <c r="AG259" s="15" t="str">
        <f>IFERROR(IF((Dados!Y178+Dados!Y210)&gt;=0,(Dados!Y178+Dados!Y210),""),"")</f>
        <v/>
      </c>
      <c r="AH259" s="15" t="str">
        <f>IFERROR(IF((Dados!Z178+Dados!Z210)&gt;=0,(Dados!Z178+Dados!Z210),""),"")</f>
        <v/>
      </c>
      <c r="AI259" s="15" t="str">
        <f>IFERROR(IF((Dados!AA178+Dados!AA210)&gt;=0,(Dados!AA178+Dados!AA210),""),"")</f>
        <v/>
      </c>
      <c r="AJ259" s="15" t="str">
        <f>IFERROR(IF((Dados!AB178+Dados!AB210)&gt;=0,(Dados!AB178+Dados!AB210),""),"")</f>
        <v/>
      </c>
      <c r="AK259" s="15" t="str">
        <f>IFERROR(IF((Dados!AC178+Dados!AC210)&gt;=0,(Dados!AC178+Dados!AC210),""),"")</f>
        <v/>
      </c>
      <c r="AL259" s="15" t="str">
        <f>IFERROR(IF((Dados!AD178+Dados!AD210)&gt;=0,(Dados!AD178+Dados!AD210),""),"")</f>
        <v/>
      </c>
      <c r="AM259" s="15" t="str">
        <f>IFERROR(IF((Dados!AE178+Dados!AE210)&gt;=0,(Dados!AE178+Dados!AE210),""),"")</f>
        <v/>
      </c>
      <c r="AN259" s="15" t="str">
        <f>IFERROR(IF((Dados!AF178+Dados!AF210)&gt;=0,(Dados!AF178+Dados!AF210),""),"")</f>
        <v/>
      </c>
      <c r="AO259" s="15" t="str">
        <f>IFERROR(IF((Dados!AG178+Dados!AG210)&gt;=0,(Dados!AG178+Dados!AG210),""),"")</f>
        <v/>
      </c>
      <c r="AP259" s="15" t="str">
        <f>IFERROR(IF((Dados!AH178+Dados!AH210)&gt;=0,(Dados!AH178+Dados!AH210),""),"")</f>
        <v/>
      </c>
      <c r="AQ259" s="15" t="str">
        <f>IFERROR(IF((Dados!AI178+Dados!AI210)&gt;=0,(Dados!AI178+Dados!AI210),""),"")</f>
        <v/>
      </c>
      <c r="AR259" s="15" t="str">
        <f>IFERROR(IF((Dados!AJ178+Dados!AJ210)&gt;=0,(Dados!AJ178+Dados!AJ210),""),"")</f>
        <v/>
      </c>
      <c r="AS259" s="15" t="str">
        <f>IFERROR(IF((Dados!AK178+Dados!AK210)&gt;=0,(Dados!AK178+Dados!AK210),""),"")</f>
        <v/>
      </c>
      <c r="AT259" s="15" t="str">
        <f>IFERROR(IF((Dados!AL178+Dados!AL210)&gt;=0,(Dados!AL178+Dados!AL210),""),"")</f>
        <v/>
      </c>
      <c r="AU259" s="15" t="str">
        <f>IFERROR(IF((Dados!AM178+Dados!AM210)&gt;=0,(Dados!AM178+Dados!AM210),""),"")</f>
        <v/>
      </c>
      <c r="AV259" s="15" t="str">
        <f>IFERROR(IF((Dados!AN178+Dados!AN210)&gt;=0,(Dados!AN178+Dados!AN210),""),"")</f>
        <v/>
      </c>
      <c r="AW259" s="15" t="str">
        <f>IFERROR(IF((Dados!AO178+Dados!AO210)&gt;=0,(Dados!AO178+Dados!AO210),""),"")</f>
        <v/>
      </c>
      <c r="AX259" s="15" t="str">
        <f>IFERROR(IF((Dados!AP178+Dados!AP210)&gt;=0,(Dados!AP178+Dados!AP210),""),"")</f>
        <v/>
      </c>
      <c r="AY259" s="15" t="str">
        <f>IFERROR(IF((Dados!AQ178+Dados!AQ210)&gt;=0,(Dados!AQ178+Dados!AQ210),""),"")</f>
        <v/>
      </c>
      <c r="AZ259" s="15" t="str">
        <f>IFERROR(IF((Dados!AR178+Dados!AR210)&gt;=0,(Dados!AR178+Dados!AR210),""),"")</f>
        <v/>
      </c>
      <c r="BA259" s="15" t="str">
        <f>IFERROR(IF((Dados!AS178+Dados!AS210)&gt;=0,(Dados!AS178+Dados!AS210),""),"")</f>
        <v/>
      </c>
      <c r="BB259" s="15" t="str">
        <f>IFERROR(IF((Dados!AT178+Dados!AT210)&gt;=0,(Dados!AT178+Dados!AT210),""),"")</f>
        <v/>
      </c>
      <c r="BC259" s="15" t="str">
        <f>IFERROR(IF((Dados!AU178+Dados!AU210)&gt;=0,(Dados!AU178+Dados!AU210),""),"")</f>
        <v/>
      </c>
      <c r="BD259" s="15" t="str">
        <f>IFERROR(IF((Dados!AV178+Dados!AV210)&gt;=0,(Dados!AV178+Dados!AV210),""),"")</f>
        <v/>
      </c>
      <c r="BE259" s="15" t="str">
        <f>IFERROR(IF((Dados!AW178+Dados!AW210)&gt;=0,(Dados!AW178+Dados!AW210),""),"")</f>
        <v/>
      </c>
      <c r="BF259" s="15" t="str">
        <f>IFERROR(IF((Dados!AX178+Dados!AX210)&gt;=0,(Dados!AX178+Dados!AX210),""),"")</f>
        <v/>
      </c>
      <c r="BG259" s="15" t="str">
        <f>IFERROR(IF((Dados!AY178+Dados!AY210)&gt;=0,(Dados!AY178+Dados!AY210),""),"")</f>
        <v/>
      </c>
      <c r="BH259" s="15" t="str">
        <f>IFERROR(IF((Dados!AZ178+Dados!AZ210)&gt;=0,(Dados!AZ178+Dados!AZ210),""),"")</f>
        <v/>
      </c>
      <c r="BI259" s="15" t="str">
        <f>IFERROR(IF((Dados!BA178+Dados!BA210)&gt;=0,(Dados!BA178+Dados!BA210),""),"")</f>
        <v/>
      </c>
      <c r="BJ259" s="15" t="str">
        <f>IFERROR(IF((Dados!BB178+Dados!BB210)&gt;=0,(Dados!BB178+Dados!BB210),""),"")</f>
        <v/>
      </c>
      <c r="BK259" s="15" t="str">
        <f>IFERROR(IF((Dados!BC178+Dados!BC210)&gt;=0,(Dados!BC178+Dados!BC210),""),"")</f>
        <v/>
      </c>
      <c r="BL259" s="15" t="str">
        <f>IFERROR(IF((Dados!BD178+Dados!BD210)&gt;=0,(Dados!BD178+Dados!BD210),""),"")</f>
        <v/>
      </c>
    </row>
    <row r="260" spans="9:64" x14ac:dyDescent="0.15">
      <c r="I260" t="str">
        <f>Dados!A179</f>
        <v>Fat  Real</v>
      </c>
      <c r="J260" s="101" t="str">
        <f>Dados!B179</f>
        <v>AAA 1 001</v>
      </c>
      <c r="K260" s="15" t="str">
        <f>IFERROR(IF((Dados!C179+Dados!C211)&gt;=0,(Dados!C179+Dados!C211),""),"")</f>
        <v/>
      </c>
      <c r="L260" s="15" t="str">
        <f>IFERROR(IF((Dados!D179+Dados!D211)&gt;=0,(Dados!D179+Dados!D211),""),"")</f>
        <v/>
      </c>
      <c r="M260" s="15" t="str">
        <f>IFERROR(IF((Dados!E179+Dados!E211)&gt;=0,(Dados!E179+Dados!E211),""),"")</f>
        <v/>
      </c>
      <c r="N260" s="15" t="str">
        <f>IFERROR(IF((Dados!F179+Dados!F211)&gt;=0,(Dados!F179+Dados!F211),""),"")</f>
        <v/>
      </c>
      <c r="O260" s="15" t="str">
        <f>IFERROR(IF((Dados!G179+Dados!G211)&gt;=0,(Dados!G179+Dados!G211),""),"")</f>
        <v/>
      </c>
      <c r="P260" s="15" t="str">
        <f>IFERROR(IF((Dados!H179+Dados!H211)&gt;=0,(Dados!H179+Dados!H211),""),"")</f>
        <v/>
      </c>
      <c r="Q260" s="15" t="str">
        <f>IFERROR(IF((Dados!I179+Dados!I211)&gt;=0,(Dados!I179+Dados!I211),""),"")</f>
        <v/>
      </c>
      <c r="R260" s="15" t="str">
        <f>IFERROR(IF((Dados!J179+Dados!J211)&gt;=0,(Dados!J179+Dados!J211),""),"")</f>
        <v/>
      </c>
      <c r="S260" s="15" t="str">
        <f>IFERROR(IF((Dados!K179+Dados!K211)&gt;=0,(Dados!K179+Dados!K211),""),"")</f>
        <v/>
      </c>
      <c r="T260" s="15" t="str">
        <f>IFERROR(IF((Dados!L179+Dados!L211)&gt;=0,(Dados!L179+Dados!L211),""),"")</f>
        <v/>
      </c>
      <c r="U260" s="15" t="str">
        <f>IFERROR(IF((Dados!M179+Dados!M211)&gt;=0,(Dados!M179+Dados!M211),""),"")</f>
        <v/>
      </c>
      <c r="V260" s="15" t="str">
        <f>IFERROR(IF((Dados!N179+Dados!N211)&gt;=0,(Dados!N179+Dados!N211),""),"")</f>
        <v/>
      </c>
      <c r="W260" s="15" t="str">
        <f>IFERROR(IF((Dados!O179+Dados!O211)&gt;=0,(Dados!O179+Dados!O211),""),"")</f>
        <v/>
      </c>
      <c r="X260" s="15" t="str">
        <f>IFERROR(IF((Dados!P179+Dados!P211)&gt;=0,(Dados!P179+Dados!P211),""),"")</f>
        <v/>
      </c>
      <c r="Y260" s="15" t="str">
        <f>IFERROR(IF((Dados!Q179+Dados!Q211)&gt;=0,(Dados!Q179+Dados!Q211),""),"")</f>
        <v/>
      </c>
      <c r="Z260" s="15" t="str">
        <f>IFERROR(IF((Dados!R179+Dados!R211)&gt;=0,(Dados!R179+Dados!R211),""),"")</f>
        <v/>
      </c>
      <c r="AA260" s="15" t="str">
        <f>IFERROR(IF((Dados!S179+Dados!S211)&gt;=0,(Dados!S179+Dados!S211),""),"")</f>
        <v/>
      </c>
      <c r="AB260" s="15" t="str">
        <f>IFERROR(IF((Dados!T179+Dados!T211)&gt;=0,(Dados!T179+Dados!T211),""),"")</f>
        <v/>
      </c>
      <c r="AC260" s="15" t="str">
        <f>IFERROR(IF((Dados!U179+Dados!U211)&gt;=0,(Dados!U179+Dados!U211),""),"")</f>
        <v/>
      </c>
      <c r="AD260" s="15" t="str">
        <f>IFERROR(IF((Dados!V179+Dados!V211)&gt;=0,(Dados!V179+Dados!V211),""),"")</f>
        <v/>
      </c>
      <c r="AE260" s="15" t="str">
        <f>IFERROR(IF((Dados!W179+Dados!W211)&gt;=0,(Dados!W179+Dados!W211),""),"")</f>
        <v/>
      </c>
      <c r="AF260" s="15" t="str">
        <f>IFERROR(IF((Dados!X179+Dados!X211)&gt;=0,(Dados!X179+Dados!X211),""),"")</f>
        <v/>
      </c>
      <c r="AG260" s="15" t="str">
        <f>IFERROR(IF((Dados!Y179+Dados!Y211)&gt;=0,(Dados!Y179+Dados!Y211),""),"")</f>
        <v/>
      </c>
      <c r="AH260" s="15" t="str">
        <f>IFERROR(IF((Dados!Z179+Dados!Z211)&gt;=0,(Dados!Z179+Dados!Z211),""),"")</f>
        <v/>
      </c>
      <c r="AI260" s="15" t="str">
        <f>IFERROR(IF((Dados!AA179+Dados!AA211)&gt;=0,(Dados!AA179+Dados!AA211),""),"")</f>
        <v/>
      </c>
      <c r="AJ260" s="15" t="str">
        <f>IFERROR(IF((Dados!AB179+Dados!AB211)&gt;=0,(Dados!AB179+Dados!AB211),""),"")</f>
        <v/>
      </c>
      <c r="AK260" s="15" t="str">
        <f>IFERROR(IF((Dados!AC179+Dados!AC211)&gt;=0,(Dados!AC179+Dados!AC211),""),"")</f>
        <v/>
      </c>
      <c r="AL260" s="15" t="str">
        <f>IFERROR(IF((Dados!AD179+Dados!AD211)&gt;=0,(Dados!AD179+Dados!AD211),""),"")</f>
        <v/>
      </c>
      <c r="AM260" s="15" t="str">
        <f>IFERROR(IF((Dados!AE179+Dados!AE211)&gt;=0,(Dados!AE179+Dados!AE211),""),"")</f>
        <v/>
      </c>
      <c r="AN260" s="15" t="str">
        <f>IFERROR(IF((Dados!AF179+Dados!AF211)&gt;=0,(Dados!AF179+Dados!AF211),""),"")</f>
        <v/>
      </c>
      <c r="AO260" s="15" t="str">
        <f>IFERROR(IF((Dados!AG179+Dados!AG211)&gt;=0,(Dados!AG179+Dados!AG211),""),"")</f>
        <v/>
      </c>
      <c r="AP260" s="15" t="str">
        <f>IFERROR(IF((Dados!AH179+Dados!AH211)&gt;=0,(Dados!AH179+Dados!AH211),""),"")</f>
        <v/>
      </c>
      <c r="AQ260" s="15" t="str">
        <f>IFERROR(IF((Dados!AI179+Dados!AI211)&gt;=0,(Dados!AI179+Dados!AI211),""),"")</f>
        <v/>
      </c>
      <c r="AR260" s="15" t="str">
        <f>IFERROR(IF((Dados!AJ179+Dados!AJ211)&gt;=0,(Dados!AJ179+Dados!AJ211),""),"")</f>
        <v/>
      </c>
      <c r="AS260" s="15" t="str">
        <f>IFERROR(IF((Dados!AK179+Dados!AK211)&gt;=0,(Dados!AK179+Dados!AK211),""),"")</f>
        <v/>
      </c>
      <c r="AT260" s="15" t="str">
        <f>IFERROR(IF((Dados!AL179+Dados!AL211)&gt;=0,(Dados!AL179+Dados!AL211),""),"")</f>
        <v/>
      </c>
      <c r="AU260" s="15" t="str">
        <f>IFERROR(IF((Dados!AM179+Dados!AM211)&gt;=0,(Dados!AM179+Dados!AM211),""),"")</f>
        <v/>
      </c>
      <c r="AV260" s="15" t="str">
        <f>IFERROR(IF((Dados!AN179+Dados!AN211)&gt;=0,(Dados!AN179+Dados!AN211),""),"")</f>
        <v/>
      </c>
      <c r="AW260" s="15" t="str">
        <f>IFERROR(IF((Dados!AO179+Dados!AO211)&gt;=0,(Dados!AO179+Dados!AO211),""),"")</f>
        <v/>
      </c>
      <c r="AX260" s="15" t="str">
        <f>IFERROR(IF((Dados!AP179+Dados!AP211)&gt;=0,(Dados!AP179+Dados!AP211),""),"")</f>
        <v/>
      </c>
      <c r="AY260" s="15" t="str">
        <f>IFERROR(IF((Dados!AQ179+Dados!AQ211)&gt;=0,(Dados!AQ179+Dados!AQ211),""),"")</f>
        <v/>
      </c>
      <c r="AZ260" s="15" t="str">
        <f>IFERROR(IF((Dados!AR179+Dados!AR211)&gt;=0,(Dados!AR179+Dados!AR211),""),"")</f>
        <v/>
      </c>
      <c r="BA260" s="15" t="str">
        <f>IFERROR(IF((Dados!AS179+Dados!AS211)&gt;=0,(Dados!AS179+Dados!AS211),""),"")</f>
        <v/>
      </c>
      <c r="BB260" s="15" t="str">
        <f>IFERROR(IF((Dados!AT179+Dados!AT211)&gt;=0,(Dados!AT179+Dados!AT211),""),"")</f>
        <v/>
      </c>
      <c r="BC260" s="15" t="str">
        <f>IFERROR(IF((Dados!AU179+Dados!AU211)&gt;=0,(Dados!AU179+Dados!AU211),""),"")</f>
        <v/>
      </c>
      <c r="BD260" s="15" t="str">
        <f>IFERROR(IF((Dados!AV179+Dados!AV211)&gt;=0,(Dados!AV179+Dados!AV211),""),"")</f>
        <v/>
      </c>
      <c r="BE260" s="15" t="str">
        <f>IFERROR(IF((Dados!AW179+Dados!AW211)&gt;=0,(Dados!AW179+Dados!AW211),""),"")</f>
        <v/>
      </c>
      <c r="BF260" s="15" t="str">
        <f>IFERROR(IF((Dados!AX179+Dados!AX211)&gt;=0,(Dados!AX179+Dados!AX211),""),"")</f>
        <v/>
      </c>
      <c r="BG260" s="15" t="str">
        <f>IFERROR(IF((Dados!AY179+Dados!AY211)&gt;=0,(Dados!AY179+Dados!AY211),""),"")</f>
        <v/>
      </c>
      <c r="BH260" s="15" t="str">
        <f>IFERROR(IF((Dados!AZ179+Dados!AZ211)&gt;=0,(Dados!AZ179+Dados!AZ211),""),"")</f>
        <v/>
      </c>
      <c r="BI260" s="15" t="str">
        <f>IFERROR(IF((Dados!BA179+Dados!BA211)&gt;=0,(Dados!BA179+Dados!BA211),""),"")</f>
        <v/>
      </c>
      <c r="BJ260" s="15" t="str">
        <f>IFERROR(IF((Dados!BB179+Dados!BB211)&gt;=0,(Dados!BB179+Dados!BB211),""),"")</f>
        <v/>
      </c>
      <c r="BK260" s="15" t="str">
        <f>IFERROR(IF((Dados!BC179+Dados!BC211)&gt;=0,(Dados!BC179+Dados!BC211),""),"")</f>
        <v/>
      </c>
      <c r="BL260" s="15" t="str">
        <f>IFERROR(IF((Dados!BD179+Dados!BD211)&gt;=0,(Dados!BD179+Dados!BD211),""),"")</f>
        <v/>
      </c>
    </row>
    <row r="261" spans="9:64" x14ac:dyDescent="0.15">
      <c r="I261" t="str">
        <f>Dados!A180</f>
        <v>Fat  Real</v>
      </c>
      <c r="J261" s="101" t="str">
        <f>Dados!B180</f>
        <v>AAA 1 001</v>
      </c>
      <c r="K261" s="15" t="str">
        <f>IFERROR(IF((Dados!C180+Dados!C212)&gt;=0,(Dados!C180+Dados!C212),""),"")</f>
        <v/>
      </c>
      <c r="L261" s="15" t="str">
        <f>IFERROR(IF((Dados!D180+Dados!D212)&gt;=0,(Dados!D180+Dados!D212),""),"")</f>
        <v/>
      </c>
      <c r="M261" s="15" t="str">
        <f>IFERROR(IF((Dados!E180+Dados!E212)&gt;=0,(Dados!E180+Dados!E212),""),"")</f>
        <v/>
      </c>
      <c r="N261" s="15" t="str">
        <f>IFERROR(IF((Dados!F180+Dados!F212)&gt;=0,(Dados!F180+Dados!F212),""),"")</f>
        <v/>
      </c>
      <c r="O261" s="15" t="str">
        <f>IFERROR(IF((Dados!G180+Dados!G212)&gt;=0,(Dados!G180+Dados!G212),""),"")</f>
        <v/>
      </c>
      <c r="P261" s="15" t="str">
        <f>IFERROR(IF((Dados!H180+Dados!H212)&gt;=0,(Dados!H180+Dados!H212),""),"")</f>
        <v/>
      </c>
      <c r="Q261" s="15" t="str">
        <f>IFERROR(IF((Dados!I180+Dados!I212)&gt;=0,(Dados!I180+Dados!I212),""),"")</f>
        <v/>
      </c>
      <c r="R261" s="15" t="str">
        <f>IFERROR(IF((Dados!J180+Dados!J212)&gt;=0,(Dados!J180+Dados!J212),""),"")</f>
        <v/>
      </c>
      <c r="S261" s="15" t="str">
        <f>IFERROR(IF((Dados!K180+Dados!K212)&gt;=0,(Dados!K180+Dados!K212),""),"")</f>
        <v/>
      </c>
      <c r="T261" s="15" t="str">
        <f>IFERROR(IF((Dados!L180+Dados!L212)&gt;=0,(Dados!L180+Dados!L212),""),"")</f>
        <v/>
      </c>
      <c r="U261" s="15" t="str">
        <f>IFERROR(IF((Dados!M180+Dados!M212)&gt;=0,(Dados!M180+Dados!M212),""),"")</f>
        <v/>
      </c>
      <c r="V261" s="15" t="str">
        <f>IFERROR(IF((Dados!N180+Dados!N212)&gt;=0,(Dados!N180+Dados!N212),""),"")</f>
        <v/>
      </c>
      <c r="W261" s="15" t="str">
        <f>IFERROR(IF((Dados!O180+Dados!O212)&gt;=0,(Dados!O180+Dados!O212),""),"")</f>
        <v/>
      </c>
      <c r="X261" s="15" t="str">
        <f>IFERROR(IF((Dados!P180+Dados!P212)&gt;=0,(Dados!P180+Dados!P212),""),"")</f>
        <v/>
      </c>
      <c r="Y261" s="15" t="str">
        <f>IFERROR(IF((Dados!Q180+Dados!Q212)&gt;=0,(Dados!Q180+Dados!Q212),""),"")</f>
        <v/>
      </c>
      <c r="Z261" s="15" t="str">
        <f>IFERROR(IF((Dados!R180+Dados!R212)&gt;=0,(Dados!R180+Dados!R212),""),"")</f>
        <v/>
      </c>
      <c r="AA261" s="15" t="str">
        <f>IFERROR(IF((Dados!S180+Dados!S212)&gt;=0,(Dados!S180+Dados!S212),""),"")</f>
        <v/>
      </c>
      <c r="AB261" s="15" t="str">
        <f>IFERROR(IF((Dados!T180+Dados!T212)&gt;=0,(Dados!T180+Dados!T212),""),"")</f>
        <v/>
      </c>
      <c r="AC261" s="15" t="str">
        <f>IFERROR(IF((Dados!U180+Dados!U212)&gt;=0,(Dados!U180+Dados!U212),""),"")</f>
        <v/>
      </c>
      <c r="AD261" s="15" t="str">
        <f>IFERROR(IF((Dados!V180+Dados!V212)&gt;=0,(Dados!V180+Dados!V212),""),"")</f>
        <v/>
      </c>
      <c r="AE261" s="15" t="str">
        <f>IFERROR(IF((Dados!W180+Dados!W212)&gt;=0,(Dados!W180+Dados!W212),""),"")</f>
        <v/>
      </c>
      <c r="AF261" s="15" t="str">
        <f>IFERROR(IF((Dados!X180+Dados!X212)&gt;=0,(Dados!X180+Dados!X212),""),"")</f>
        <v/>
      </c>
      <c r="AG261" s="15" t="str">
        <f>IFERROR(IF((Dados!Y180+Dados!Y212)&gt;=0,(Dados!Y180+Dados!Y212),""),"")</f>
        <v/>
      </c>
      <c r="AH261" s="15" t="str">
        <f>IFERROR(IF((Dados!Z180+Dados!Z212)&gt;=0,(Dados!Z180+Dados!Z212),""),"")</f>
        <v/>
      </c>
      <c r="AI261" s="15" t="str">
        <f>IFERROR(IF((Dados!AA180+Dados!AA212)&gt;=0,(Dados!AA180+Dados!AA212),""),"")</f>
        <v/>
      </c>
      <c r="AJ261" s="15" t="str">
        <f>IFERROR(IF((Dados!AB180+Dados!AB212)&gt;=0,(Dados!AB180+Dados!AB212),""),"")</f>
        <v/>
      </c>
      <c r="AK261" s="15" t="str">
        <f>IFERROR(IF((Dados!AC180+Dados!AC212)&gt;=0,(Dados!AC180+Dados!AC212),""),"")</f>
        <v/>
      </c>
      <c r="AL261" s="15" t="str">
        <f>IFERROR(IF((Dados!AD180+Dados!AD212)&gt;=0,(Dados!AD180+Dados!AD212),""),"")</f>
        <v/>
      </c>
      <c r="AM261" s="15" t="str">
        <f>IFERROR(IF((Dados!AE180+Dados!AE212)&gt;=0,(Dados!AE180+Dados!AE212),""),"")</f>
        <v/>
      </c>
      <c r="AN261" s="15" t="str">
        <f>IFERROR(IF((Dados!AF180+Dados!AF212)&gt;=0,(Dados!AF180+Dados!AF212),""),"")</f>
        <v/>
      </c>
      <c r="AO261" s="15" t="str">
        <f>IFERROR(IF((Dados!AG180+Dados!AG212)&gt;=0,(Dados!AG180+Dados!AG212),""),"")</f>
        <v/>
      </c>
      <c r="AP261" s="15" t="str">
        <f>IFERROR(IF((Dados!AH180+Dados!AH212)&gt;=0,(Dados!AH180+Dados!AH212),""),"")</f>
        <v/>
      </c>
      <c r="AQ261" s="15" t="str">
        <f>IFERROR(IF((Dados!AI180+Dados!AI212)&gt;=0,(Dados!AI180+Dados!AI212),""),"")</f>
        <v/>
      </c>
      <c r="AR261" s="15" t="str">
        <f>IFERROR(IF((Dados!AJ180+Dados!AJ212)&gt;=0,(Dados!AJ180+Dados!AJ212),""),"")</f>
        <v/>
      </c>
      <c r="AS261" s="15" t="str">
        <f>IFERROR(IF((Dados!AK180+Dados!AK212)&gt;=0,(Dados!AK180+Dados!AK212),""),"")</f>
        <v/>
      </c>
      <c r="AT261" s="15" t="str">
        <f>IFERROR(IF((Dados!AL180+Dados!AL212)&gt;=0,(Dados!AL180+Dados!AL212),""),"")</f>
        <v/>
      </c>
      <c r="AU261" s="15" t="str">
        <f>IFERROR(IF((Dados!AM180+Dados!AM212)&gt;=0,(Dados!AM180+Dados!AM212),""),"")</f>
        <v/>
      </c>
      <c r="AV261" s="15" t="str">
        <f>IFERROR(IF((Dados!AN180+Dados!AN212)&gt;=0,(Dados!AN180+Dados!AN212),""),"")</f>
        <v/>
      </c>
      <c r="AW261" s="15" t="str">
        <f>IFERROR(IF((Dados!AO180+Dados!AO212)&gt;=0,(Dados!AO180+Dados!AO212),""),"")</f>
        <v/>
      </c>
      <c r="AX261" s="15" t="str">
        <f>IFERROR(IF((Dados!AP180+Dados!AP212)&gt;=0,(Dados!AP180+Dados!AP212),""),"")</f>
        <v/>
      </c>
      <c r="AY261" s="15" t="str">
        <f>IFERROR(IF((Dados!AQ180+Dados!AQ212)&gt;=0,(Dados!AQ180+Dados!AQ212),""),"")</f>
        <v/>
      </c>
      <c r="AZ261" s="15" t="str">
        <f>IFERROR(IF((Dados!AR180+Dados!AR212)&gt;=0,(Dados!AR180+Dados!AR212),""),"")</f>
        <v/>
      </c>
      <c r="BA261" s="15" t="str">
        <f>IFERROR(IF((Dados!AS180+Dados!AS212)&gt;=0,(Dados!AS180+Dados!AS212),""),"")</f>
        <v/>
      </c>
      <c r="BB261" s="15" t="str">
        <f>IFERROR(IF((Dados!AT180+Dados!AT212)&gt;=0,(Dados!AT180+Dados!AT212),""),"")</f>
        <v/>
      </c>
      <c r="BC261" s="15" t="str">
        <f>IFERROR(IF((Dados!AU180+Dados!AU212)&gt;=0,(Dados!AU180+Dados!AU212),""),"")</f>
        <v/>
      </c>
      <c r="BD261" s="15" t="str">
        <f>IFERROR(IF((Dados!AV180+Dados!AV212)&gt;=0,(Dados!AV180+Dados!AV212),""),"")</f>
        <v/>
      </c>
      <c r="BE261" s="15" t="str">
        <f>IFERROR(IF((Dados!AW180+Dados!AW212)&gt;=0,(Dados!AW180+Dados!AW212),""),"")</f>
        <v/>
      </c>
      <c r="BF261" s="15" t="str">
        <f>IFERROR(IF((Dados!AX180+Dados!AX212)&gt;=0,(Dados!AX180+Dados!AX212),""),"")</f>
        <v/>
      </c>
      <c r="BG261" s="15" t="str">
        <f>IFERROR(IF((Dados!AY180+Dados!AY212)&gt;=0,(Dados!AY180+Dados!AY212),""),"")</f>
        <v/>
      </c>
      <c r="BH261" s="15" t="str">
        <f>IFERROR(IF((Dados!AZ180+Dados!AZ212)&gt;=0,(Dados!AZ180+Dados!AZ212),""),"")</f>
        <v/>
      </c>
      <c r="BI261" s="15" t="str">
        <f>IFERROR(IF((Dados!BA180+Dados!BA212)&gt;=0,(Dados!BA180+Dados!BA212),""),"")</f>
        <v/>
      </c>
      <c r="BJ261" s="15" t="str">
        <f>IFERROR(IF((Dados!BB180+Dados!BB212)&gt;=0,(Dados!BB180+Dados!BB212),""),"")</f>
        <v/>
      </c>
      <c r="BK261" s="15" t="str">
        <f>IFERROR(IF((Dados!BC180+Dados!BC212)&gt;=0,(Dados!BC180+Dados!BC212),""),"")</f>
        <v/>
      </c>
      <c r="BL261" s="15" t="str">
        <f>IFERROR(IF((Dados!BD180+Dados!BD212)&gt;=0,(Dados!BD180+Dados!BD212),""),"")</f>
        <v/>
      </c>
    </row>
    <row r="262" spans="9:64" x14ac:dyDescent="0.15">
      <c r="I262" t="str">
        <f>Dados!A181</f>
        <v>Fat  Real</v>
      </c>
      <c r="J262" s="101" t="str">
        <f>Dados!B181</f>
        <v>AAA 1 001</v>
      </c>
      <c r="K262" s="15" t="str">
        <f>IFERROR(IF((Dados!C181+Dados!C213)&gt;=0,(Dados!C181+Dados!C213),""),"")</f>
        <v/>
      </c>
      <c r="L262" s="15" t="str">
        <f>IFERROR(IF((Dados!D181+Dados!D213)&gt;=0,(Dados!D181+Dados!D213),""),"")</f>
        <v/>
      </c>
      <c r="M262" s="15" t="str">
        <f>IFERROR(IF((Dados!E181+Dados!E213)&gt;=0,(Dados!E181+Dados!E213),""),"")</f>
        <v/>
      </c>
      <c r="N262" s="15" t="str">
        <f>IFERROR(IF((Dados!F181+Dados!F213)&gt;=0,(Dados!F181+Dados!F213),""),"")</f>
        <v/>
      </c>
      <c r="O262" s="15" t="str">
        <f>IFERROR(IF((Dados!G181+Dados!G213)&gt;=0,(Dados!G181+Dados!G213),""),"")</f>
        <v/>
      </c>
      <c r="P262" s="15" t="str">
        <f>IFERROR(IF((Dados!H181+Dados!H213)&gt;=0,(Dados!H181+Dados!H213),""),"")</f>
        <v/>
      </c>
      <c r="Q262" s="15" t="str">
        <f>IFERROR(IF((Dados!I181+Dados!I213)&gt;=0,(Dados!I181+Dados!I213),""),"")</f>
        <v/>
      </c>
      <c r="R262" s="15" t="str">
        <f>IFERROR(IF((Dados!J181+Dados!J213)&gt;=0,(Dados!J181+Dados!J213),""),"")</f>
        <v/>
      </c>
      <c r="S262" s="15" t="str">
        <f>IFERROR(IF((Dados!K181+Dados!K213)&gt;=0,(Dados!K181+Dados!K213),""),"")</f>
        <v/>
      </c>
      <c r="T262" s="15" t="str">
        <f>IFERROR(IF((Dados!L181+Dados!L213)&gt;=0,(Dados!L181+Dados!L213),""),"")</f>
        <v/>
      </c>
      <c r="U262" s="15" t="str">
        <f>IFERROR(IF((Dados!M181+Dados!M213)&gt;=0,(Dados!M181+Dados!M213),""),"")</f>
        <v/>
      </c>
      <c r="V262" s="15" t="str">
        <f>IFERROR(IF((Dados!N181+Dados!N213)&gt;=0,(Dados!N181+Dados!N213),""),"")</f>
        <v/>
      </c>
      <c r="W262" s="15" t="str">
        <f>IFERROR(IF((Dados!O181+Dados!O213)&gt;=0,(Dados!O181+Dados!O213),""),"")</f>
        <v/>
      </c>
      <c r="X262" s="15" t="str">
        <f>IFERROR(IF((Dados!P181+Dados!P213)&gt;=0,(Dados!P181+Dados!P213),""),"")</f>
        <v/>
      </c>
      <c r="Y262" s="15" t="str">
        <f>IFERROR(IF((Dados!Q181+Dados!Q213)&gt;=0,(Dados!Q181+Dados!Q213),""),"")</f>
        <v/>
      </c>
      <c r="Z262" s="15" t="str">
        <f>IFERROR(IF((Dados!R181+Dados!R213)&gt;=0,(Dados!R181+Dados!R213),""),"")</f>
        <v/>
      </c>
      <c r="AA262" s="15" t="str">
        <f>IFERROR(IF((Dados!S181+Dados!S213)&gt;=0,(Dados!S181+Dados!S213),""),"")</f>
        <v/>
      </c>
      <c r="AB262" s="15" t="str">
        <f>IFERROR(IF((Dados!T181+Dados!T213)&gt;=0,(Dados!T181+Dados!T213),""),"")</f>
        <v/>
      </c>
      <c r="AC262" s="15" t="str">
        <f>IFERROR(IF((Dados!U181+Dados!U213)&gt;=0,(Dados!U181+Dados!U213),""),"")</f>
        <v/>
      </c>
      <c r="AD262" s="15" t="str">
        <f>IFERROR(IF((Dados!V181+Dados!V213)&gt;=0,(Dados!V181+Dados!V213),""),"")</f>
        <v/>
      </c>
      <c r="AE262" s="15" t="str">
        <f>IFERROR(IF((Dados!W181+Dados!W213)&gt;=0,(Dados!W181+Dados!W213),""),"")</f>
        <v/>
      </c>
      <c r="AF262" s="15" t="str">
        <f>IFERROR(IF((Dados!X181+Dados!X213)&gt;=0,(Dados!X181+Dados!X213),""),"")</f>
        <v/>
      </c>
      <c r="AG262" s="15" t="str">
        <f>IFERROR(IF((Dados!Y181+Dados!Y213)&gt;=0,(Dados!Y181+Dados!Y213),""),"")</f>
        <v/>
      </c>
      <c r="AH262" s="15" t="str">
        <f>IFERROR(IF((Dados!Z181+Dados!Z213)&gt;=0,(Dados!Z181+Dados!Z213),""),"")</f>
        <v/>
      </c>
      <c r="AI262" s="15" t="str">
        <f>IFERROR(IF((Dados!AA181+Dados!AA213)&gt;=0,(Dados!AA181+Dados!AA213),""),"")</f>
        <v/>
      </c>
      <c r="AJ262" s="15" t="str">
        <f>IFERROR(IF((Dados!AB181+Dados!AB213)&gt;=0,(Dados!AB181+Dados!AB213),""),"")</f>
        <v/>
      </c>
      <c r="AK262" s="15" t="str">
        <f>IFERROR(IF((Dados!AC181+Dados!AC213)&gt;=0,(Dados!AC181+Dados!AC213),""),"")</f>
        <v/>
      </c>
      <c r="AL262" s="15" t="str">
        <f>IFERROR(IF((Dados!AD181+Dados!AD213)&gt;=0,(Dados!AD181+Dados!AD213),""),"")</f>
        <v/>
      </c>
      <c r="AM262" s="15" t="str">
        <f>IFERROR(IF((Dados!AE181+Dados!AE213)&gt;=0,(Dados!AE181+Dados!AE213),""),"")</f>
        <v/>
      </c>
      <c r="AN262" s="15" t="str">
        <f>IFERROR(IF((Dados!AF181+Dados!AF213)&gt;=0,(Dados!AF181+Dados!AF213),""),"")</f>
        <v/>
      </c>
      <c r="AO262" s="15" t="str">
        <f>IFERROR(IF((Dados!AG181+Dados!AG213)&gt;=0,(Dados!AG181+Dados!AG213),""),"")</f>
        <v/>
      </c>
      <c r="AP262" s="15" t="str">
        <f>IFERROR(IF((Dados!AH181+Dados!AH213)&gt;=0,(Dados!AH181+Dados!AH213),""),"")</f>
        <v/>
      </c>
      <c r="AQ262" s="15" t="str">
        <f>IFERROR(IF((Dados!AI181+Dados!AI213)&gt;=0,(Dados!AI181+Dados!AI213),""),"")</f>
        <v/>
      </c>
      <c r="AR262" s="15" t="str">
        <f>IFERROR(IF((Dados!AJ181+Dados!AJ213)&gt;=0,(Dados!AJ181+Dados!AJ213),""),"")</f>
        <v/>
      </c>
      <c r="AS262" s="15" t="str">
        <f>IFERROR(IF((Dados!AK181+Dados!AK213)&gt;=0,(Dados!AK181+Dados!AK213),""),"")</f>
        <v/>
      </c>
      <c r="AT262" s="15" t="str">
        <f>IFERROR(IF((Dados!AL181+Dados!AL213)&gt;=0,(Dados!AL181+Dados!AL213),""),"")</f>
        <v/>
      </c>
      <c r="AU262" s="15" t="str">
        <f>IFERROR(IF((Dados!AM181+Dados!AM213)&gt;=0,(Dados!AM181+Dados!AM213),""),"")</f>
        <v/>
      </c>
      <c r="AV262" s="15" t="str">
        <f>IFERROR(IF((Dados!AN181+Dados!AN213)&gt;=0,(Dados!AN181+Dados!AN213),""),"")</f>
        <v/>
      </c>
      <c r="AW262" s="15" t="str">
        <f>IFERROR(IF((Dados!AO181+Dados!AO213)&gt;=0,(Dados!AO181+Dados!AO213),""),"")</f>
        <v/>
      </c>
      <c r="AX262" s="15" t="str">
        <f>IFERROR(IF((Dados!AP181+Dados!AP213)&gt;=0,(Dados!AP181+Dados!AP213),""),"")</f>
        <v/>
      </c>
      <c r="AY262" s="15" t="str">
        <f>IFERROR(IF((Dados!AQ181+Dados!AQ213)&gt;=0,(Dados!AQ181+Dados!AQ213),""),"")</f>
        <v/>
      </c>
      <c r="AZ262" s="15" t="str">
        <f>IFERROR(IF((Dados!AR181+Dados!AR213)&gt;=0,(Dados!AR181+Dados!AR213),""),"")</f>
        <v/>
      </c>
      <c r="BA262" s="15" t="str">
        <f>IFERROR(IF((Dados!AS181+Dados!AS213)&gt;=0,(Dados!AS181+Dados!AS213),""),"")</f>
        <v/>
      </c>
      <c r="BB262" s="15" t="str">
        <f>IFERROR(IF((Dados!AT181+Dados!AT213)&gt;=0,(Dados!AT181+Dados!AT213),""),"")</f>
        <v/>
      </c>
      <c r="BC262" s="15" t="str">
        <f>IFERROR(IF((Dados!AU181+Dados!AU213)&gt;=0,(Dados!AU181+Dados!AU213),""),"")</f>
        <v/>
      </c>
      <c r="BD262" s="15" t="str">
        <f>IFERROR(IF((Dados!AV181+Dados!AV213)&gt;=0,(Dados!AV181+Dados!AV213),""),"")</f>
        <v/>
      </c>
      <c r="BE262" s="15" t="str">
        <f>IFERROR(IF((Dados!AW181+Dados!AW213)&gt;=0,(Dados!AW181+Dados!AW213),""),"")</f>
        <v/>
      </c>
      <c r="BF262" s="15" t="str">
        <f>IFERROR(IF((Dados!AX181+Dados!AX213)&gt;=0,(Dados!AX181+Dados!AX213),""),"")</f>
        <v/>
      </c>
      <c r="BG262" s="15" t="str">
        <f>IFERROR(IF((Dados!AY181+Dados!AY213)&gt;=0,(Dados!AY181+Dados!AY213),""),"")</f>
        <v/>
      </c>
      <c r="BH262" s="15" t="str">
        <f>IFERROR(IF((Dados!AZ181+Dados!AZ213)&gt;=0,(Dados!AZ181+Dados!AZ213),""),"")</f>
        <v/>
      </c>
      <c r="BI262" s="15" t="str">
        <f>IFERROR(IF((Dados!BA181+Dados!BA213)&gt;=0,(Dados!BA181+Dados!BA213),""),"")</f>
        <v/>
      </c>
      <c r="BJ262" s="15" t="str">
        <f>IFERROR(IF((Dados!BB181+Dados!BB213)&gt;=0,(Dados!BB181+Dados!BB213),""),"")</f>
        <v/>
      </c>
      <c r="BK262" s="15" t="str">
        <f>IFERROR(IF((Dados!BC181+Dados!BC213)&gt;=0,(Dados!BC181+Dados!BC213),""),"")</f>
        <v/>
      </c>
      <c r="BL262" s="15" t="str">
        <f>IFERROR(IF((Dados!BD181+Dados!BD213)&gt;=0,(Dados!BD181+Dados!BD213),""),"")</f>
        <v/>
      </c>
    </row>
    <row r="263" spans="9:64" x14ac:dyDescent="0.15">
      <c r="I263" t="str">
        <f>Dados!A182</f>
        <v>Fat  Real</v>
      </c>
      <c r="J263" s="101" t="str">
        <f>Dados!B182</f>
        <v>AAA 1 001</v>
      </c>
      <c r="K263" s="15" t="str">
        <f>IFERROR(IF((Dados!C182+Dados!C214)&gt;=0,(Dados!C182+Dados!C214),""),"")</f>
        <v/>
      </c>
      <c r="L263" s="15" t="str">
        <f>IFERROR(IF((Dados!D182+Dados!D214)&gt;=0,(Dados!D182+Dados!D214),""),"")</f>
        <v/>
      </c>
      <c r="M263" s="15" t="str">
        <f>IFERROR(IF((Dados!E182+Dados!E214)&gt;=0,(Dados!E182+Dados!E214),""),"")</f>
        <v/>
      </c>
      <c r="N263" s="15" t="str">
        <f>IFERROR(IF((Dados!F182+Dados!F214)&gt;=0,(Dados!F182+Dados!F214),""),"")</f>
        <v/>
      </c>
      <c r="O263" s="15" t="str">
        <f>IFERROR(IF((Dados!G182+Dados!G214)&gt;=0,(Dados!G182+Dados!G214),""),"")</f>
        <v/>
      </c>
      <c r="P263" s="15" t="str">
        <f>IFERROR(IF((Dados!H182+Dados!H214)&gt;=0,(Dados!H182+Dados!H214),""),"")</f>
        <v/>
      </c>
      <c r="Q263" s="15" t="str">
        <f>IFERROR(IF((Dados!I182+Dados!I214)&gt;=0,(Dados!I182+Dados!I214),""),"")</f>
        <v/>
      </c>
      <c r="R263" s="15" t="str">
        <f>IFERROR(IF((Dados!J182+Dados!J214)&gt;=0,(Dados!J182+Dados!J214),""),"")</f>
        <v/>
      </c>
      <c r="S263" s="15" t="str">
        <f>IFERROR(IF((Dados!K182+Dados!K214)&gt;=0,(Dados!K182+Dados!K214),""),"")</f>
        <v/>
      </c>
      <c r="T263" s="15" t="str">
        <f>IFERROR(IF((Dados!L182+Dados!L214)&gt;=0,(Dados!L182+Dados!L214),""),"")</f>
        <v/>
      </c>
      <c r="U263" s="15" t="str">
        <f>IFERROR(IF((Dados!M182+Dados!M214)&gt;=0,(Dados!M182+Dados!M214),""),"")</f>
        <v/>
      </c>
      <c r="V263" s="15" t="str">
        <f>IFERROR(IF((Dados!N182+Dados!N214)&gt;=0,(Dados!N182+Dados!N214),""),"")</f>
        <v/>
      </c>
      <c r="W263" s="15" t="str">
        <f>IFERROR(IF((Dados!O182+Dados!O214)&gt;=0,(Dados!O182+Dados!O214),""),"")</f>
        <v/>
      </c>
      <c r="X263" s="15" t="str">
        <f>IFERROR(IF((Dados!P182+Dados!P214)&gt;=0,(Dados!P182+Dados!P214),""),"")</f>
        <v/>
      </c>
      <c r="Y263" s="15" t="str">
        <f>IFERROR(IF((Dados!Q182+Dados!Q214)&gt;=0,(Dados!Q182+Dados!Q214),""),"")</f>
        <v/>
      </c>
      <c r="Z263" s="15" t="str">
        <f>IFERROR(IF((Dados!R182+Dados!R214)&gt;=0,(Dados!R182+Dados!R214),""),"")</f>
        <v/>
      </c>
      <c r="AA263" s="15" t="str">
        <f>IFERROR(IF((Dados!S182+Dados!S214)&gt;=0,(Dados!S182+Dados!S214),""),"")</f>
        <v/>
      </c>
      <c r="AB263" s="15" t="str">
        <f>IFERROR(IF((Dados!T182+Dados!T214)&gt;=0,(Dados!T182+Dados!T214),""),"")</f>
        <v/>
      </c>
      <c r="AC263" s="15" t="str">
        <f>IFERROR(IF((Dados!U182+Dados!U214)&gt;=0,(Dados!U182+Dados!U214),""),"")</f>
        <v/>
      </c>
      <c r="AD263" s="15" t="str">
        <f>IFERROR(IF((Dados!V182+Dados!V214)&gt;=0,(Dados!V182+Dados!V214),""),"")</f>
        <v/>
      </c>
      <c r="AE263" s="15" t="str">
        <f>IFERROR(IF((Dados!W182+Dados!W214)&gt;=0,(Dados!W182+Dados!W214),""),"")</f>
        <v/>
      </c>
      <c r="AF263" s="15" t="str">
        <f>IFERROR(IF((Dados!X182+Dados!X214)&gt;=0,(Dados!X182+Dados!X214),""),"")</f>
        <v/>
      </c>
      <c r="AG263" s="15" t="str">
        <f>IFERROR(IF((Dados!Y182+Dados!Y214)&gt;=0,(Dados!Y182+Dados!Y214),""),"")</f>
        <v/>
      </c>
      <c r="AH263" s="15" t="str">
        <f>IFERROR(IF((Dados!Z182+Dados!Z214)&gt;=0,(Dados!Z182+Dados!Z214),""),"")</f>
        <v/>
      </c>
      <c r="AI263" s="15" t="str">
        <f>IFERROR(IF((Dados!AA182+Dados!AA214)&gt;=0,(Dados!AA182+Dados!AA214),""),"")</f>
        <v/>
      </c>
      <c r="AJ263" s="15" t="str">
        <f>IFERROR(IF((Dados!AB182+Dados!AB214)&gt;=0,(Dados!AB182+Dados!AB214),""),"")</f>
        <v/>
      </c>
      <c r="AK263" s="15" t="str">
        <f>IFERROR(IF((Dados!AC182+Dados!AC214)&gt;=0,(Dados!AC182+Dados!AC214),""),"")</f>
        <v/>
      </c>
      <c r="AL263" s="15" t="str">
        <f>IFERROR(IF((Dados!AD182+Dados!AD214)&gt;=0,(Dados!AD182+Dados!AD214),""),"")</f>
        <v/>
      </c>
      <c r="AM263" s="15" t="str">
        <f>IFERROR(IF((Dados!AE182+Dados!AE214)&gt;=0,(Dados!AE182+Dados!AE214),""),"")</f>
        <v/>
      </c>
      <c r="AN263" s="15" t="str">
        <f>IFERROR(IF((Dados!AF182+Dados!AF214)&gt;=0,(Dados!AF182+Dados!AF214),""),"")</f>
        <v/>
      </c>
      <c r="AO263" s="15" t="str">
        <f>IFERROR(IF((Dados!AG182+Dados!AG214)&gt;=0,(Dados!AG182+Dados!AG214),""),"")</f>
        <v/>
      </c>
      <c r="AP263" s="15" t="str">
        <f>IFERROR(IF((Dados!AH182+Dados!AH214)&gt;=0,(Dados!AH182+Dados!AH214),""),"")</f>
        <v/>
      </c>
      <c r="AQ263" s="15" t="str">
        <f>IFERROR(IF((Dados!AI182+Dados!AI214)&gt;=0,(Dados!AI182+Dados!AI214),""),"")</f>
        <v/>
      </c>
      <c r="AR263" s="15" t="str">
        <f>IFERROR(IF((Dados!AJ182+Dados!AJ214)&gt;=0,(Dados!AJ182+Dados!AJ214),""),"")</f>
        <v/>
      </c>
      <c r="AS263" s="15" t="str">
        <f>IFERROR(IF((Dados!AK182+Dados!AK214)&gt;=0,(Dados!AK182+Dados!AK214),""),"")</f>
        <v/>
      </c>
      <c r="AT263" s="15" t="str">
        <f>IFERROR(IF((Dados!AL182+Dados!AL214)&gt;=0,(Dados!AL182+Dados!AL214),""),"")</f>
        <v/>
      </c>
      <c r="AU263" s="15" t="str">
        <f>IFERROR(IF((Dados!AM182+Dados!AM214)&gt;=0,(Dados!AM182+Dados!AM214),""),"")</f>
        <v/>
      </c>
      <c r="AV263" s="15" t="str">
        <f>IFERROR(IF((Dados!AN182+Dados!AN214)&gt;=0,(Dados!AN182+Dados!AN214),""),"")</f>
        <v/>
      </c>
      <c r="AW263" s="15" t="str">
        <f>IFERROR(IF((Dados!AO182+Dados!AO214)&gt;=0,(Dados!AO182+Dados!AO214),""),"")</f>
        <v/>
      </c>
      <c r="AX263" s="15" t="str">
        <f>IFERROR(IF((Dados!AP182+Dados!AP214)&gt;=0,(Dados!AP182+Dados!AP214),""),"")</f>
        <v/>
      </c>
      <c r="AY263" s="15" t="str">
        <f>IFERROR(IF((Dados!AQ182+Dados!AQ214)&gt;=0,(Dados!AQ182+Dados!AQ214),""),"")</f>
        <v/>
      </c>
      <c r="AZ263" s="15" t="str">
        <f>IFERROR(IF((Dados!AR182+Dados!AR214)&gt;=0,(Dados!AR182+Dados!AR214),""),"")</f>
        <v/>
      </c>
      <c r="BA263" s="15" t="str">
        <f>IFERROR(IF((Dados!AS182+Dados!AS214)&gt;=0,(Dados!AS182+Dados!AS214),""),"")</f>
        <v/>
      </c>
      <c r="BB263" s="15" t="str">
        <f>IFERROR(IF((Dados!AT182+Dados!AT214)&gt;=0,(Dados!AT182+Dados!AT214),""),"")</f>
        <v/>
      </c>
      <c r="BC263" s="15" t="str">
        <f>IFERROR(IF((Dados!AU182+Dados!AU214)&gt;=0,(Dados!AU182+Dados!AU214),""),"")</f>
        <v/>
      </c>
      <c r="BD263" s="15" t="str">
        <f>IFERROR(IF((Dados!AV182+Dados!AV214)&gt;=0,(Dados!AV182+Dados!AV214),""),"")</f>
        <v/>
      </c>
      <c r="BE263" s="15" t="str">
        <f>IFERROR(IF((Dados!AW182+Dados!AW214)&gt;=0,(Dados!AW182+Dados!AW214),""),"")</f>
        <v/>
      </c>
      <c r="BF263" s="15" t="str">
        <f>IFERROR(IF((Dados!AX182+Dados!AX214)&gt;=0,(Dados!AX182+Dados!AX214),""),"")</f>
        <v/>
      </c>
      <c r="BG263" s="15" t="str">
        <f>IFERROR(IF((Dados!AY182+Dados!AY214)&gt;=0,(Dados!AY182+Dados!AY214),""),"")</f>
        <v/>
      </c>
      <c r="BH263" s="15" t="str">
        <f>IFERROR(IF((Dados!AZ182+Dados!AZ214)&gt;=0,(Dados!AZ182+Dados!AZ214),""),"")</f>
        <v/>
      </c>
      <c r="BI263" s="15" t="str">
        <f>IFERROR(IF((Dados!BA182+Dados!BA214)&gt;=0,(Dados!BA182+Dados!BA214),""),"")</f>
        <v/>
      </c>
      <c r="BJ263" s="15" t="str">
        <f>IFERROR(IF((Dados!BB182+Dados!BB214)&gt;=0,(Dados!BB182+Dados!BB214),""),"")</f>
        <v/>
      </c>
      <c r="BK263" s="15" t="str">
        <f>IFERROR(IF((Dados!BC182+Dados!BC214)&gt;=0,(Dados!BC182+Dados!BC214),""),"")</f>
        <v/>
      </c>
      <c r="BL263" s="15" t="str">
        <f>IFERROR(IF((Dados!BD182+Dados!BD214)&gt;=0,(Dados!BD182+Dados!BD214),""),"")</f>
        <v/>
      </c>
    </row>
    <row r="264" spans="9:64" x14ac:dyDescent="0.15">
      <c r="I264" t="str">
        <f>Dados!A183</f>
        <v>Fat  Real</v>
      </c>
      <c r="J264" s="101" t="str">
        <f>Dados!B183</f>
        <v>AAA 1 001</v>
      </c>
      <c r="K264" s="15" t="str">
        <f>IFERROR(IF((Dados!C183+Dados!C215)&gt;=0,(Dados!C183+Dados!C215),""),"")</f>
        <v/>
      </c>
      <c r="L264" s="15" t="str">
        <f>IFERROR(IF((Dados!D183+Dados!D215)&gt;=0,(Dados!D183+Dados!D215),""),"")</f>
        <v/>
      </c>
      <c r="M264" s="15" t="str">
        <f>IFERROR(IF((Dados!E183+Dados!E215)&gt;=0,(Dados!E183+Dados!E215),""),"")</f>
        <v/>
      </c>
      <c r="N264" s="15" t="str">
        <f>IFERROR(IF((Dados!F183+Dados!F215)&gt;=0,(Dados!F183+Dados!F215),""),"")</f>
        <v/>
      </c>
      <c r="O264" s="15" t="str">
        <f>IFERROR(IF((Dados!G183+Dados!G215)&gt;=0,(Dados!G183+Dados!G215),""),"")</f>
        <v/>
      </c>
      <c r="P264" s="15" t="str">
        <f>IFERROR(IF((Dados!H183+Dados!H215)&gt;=0,(Dados!H183+Dados!H215),""),"")</f>
        <v/>
      </c>
      <c r="Q264" s="15" t="str">
        <f>IFERROR(IF((Dados!I183+Dados!I215)&gt;=0,(Dados!I183+Dados!I215),""),"")</f>
        <v/>
      </c>
      <c r="R264" s="15" t="str">
        <f>IFERROR(IF((Dados!J183+Dados!J215)&gt;=0,(Dados!J183+Dados!J215),""),"")</f>
        <v/>
      </c>
      <c r="S264" s="15" t="str">
        <f>IFERROR(IF((Dados!K183+Dados!K215)&gt;=0,(Dados!K183+Dados!K215),""),"")</f>
        <v/>
      </c>
      <c r="T264" s="15" t="str">
        <f>IFERROR(IF((Dados!L183+Dados!L215)&gt;=0,(Dados!L183+Dados!L215),""),"")</f>
        <v/>
      </c>
      <c r="U264" s="15" t="str">
        <f>IFERROR(IF((Dados!M183+Dados!M215)&gt;=0,(Dados!M183+Dados!M215),""),"")</f>
        <v/>
      </c>
      <c r="V264" s="15" t="str">
        <f>IFERROR(IF((Dados!N183+Dados!N215)&gt;=0,(Dados!N183+Dados!N215),""),"")</f>
        <v/>
      </c>
      <c r="W264" s="15" t="str">
        <f>IFERROR(IF((Dados!O183+Dados!O215)&gt;=0,(Dados!O183+Dados!O215),""),"")</f>
        <v/>
      </c>
      <c r="X264" s="15" t="str">
        <f>IFERROR(IF((Dados!P183+Dados!P215)&gt;=0,(Dados!P183+Dados!P215),""),"")</f>
        <v/>
      </c>
      <c r="Y264" s="15" t="str">
        <f>IFERROR(IF((Dados!Q183+Dados!Q215)&gt;=0,(Dados!Q183+Dados!Q215),""),"")</f>
        <v/>
      </c>
      <c r="Z264" s="15" t="str">
        <f>IFERROR(IF((Dados!R183+Dados!R215)&gt;=0,(Dados!R183+Dados!R215),""),"")</f>
        <v/>
      </c>
      <c r="AA264" s="15" t="str">
        <f>IFERROR(IF((Dados!S183+Dados!S215)&gt;=0,(Dados!S183+Dados!S215),""),"")</f>
        <v/>
      </c>
      <c r="AB264" s="15" t="str">
        <f>IFERROR(IF((Dados!T183+Dados!T215)&gt;=0,(Dados!T183+Dados!T215),""),"")</f>
        <v/>
      </c>
      <c r="AC264" s="15" t="str">
        <f>IFERROR(IF((Dados!U183+Dados!U215)&gt;=0,(Dados!U183+Dados!U215),""),"")</f>
        <v/>
      </c>
      <c r="AD264" s="15" t="str">
        <f>IFERROR(IF((Dados!V183+Dados!V215)&gt;=0,(Dados!V183+Dados!V215),""),"")</f>
        <v/>
      </c>
      <c r="AE264" s="15" t="str">
        <f>IFERROR(IF((Dados!W183+Dados!W215)&gt;=0,(Dados!W183+Dados!W215),""),"")</f>
        <v/>
      </c>
      <c r="AF264" s="15" t="str">
        <f>IFERROR(IF((Dados!X183+Dados!X215)&gt;=0,(Dados!X183+Dados!X215),""),"")</f>
        <v/>
      </c>
      <c r="AG264" s="15" t="str">
        <f>IFERROR(IF((Dados!Y183+Dados!Y215)&gt;=0,(Dados!Y183+Dados!Y215),""),"")</f>
        <v/>
      </c>
      <c r="AH264" s="15" t="str">
        <f>IFERROR(IF((Dados!Z183+Dados!Z215)&gt;=0,(Dados!Z183+Dados!Z215),""),"")</f>
        <v/>
      </c>
      <c r="AI264" s="15" t="str">
        <f>IFERROR(IF((Dados!AA183+Dados!AA215)&gt;=0,(Dados!AA183+Dados!AA215),""),"")</f>
        <v/>
      </c>
      <c r="AJ264" s="15" t="str">
        <f>IFERROR(IF((Dados!AB183+Dados!AB215)&gt;=0,(Dados!AB183+Dados!AB215),""),"")</f>
        <v/>
      </c>
      <c r="AK264" s="15" t="str">
        <f>IFERROR(IF((Dados!AC183+Dados!AC215)&gt;=0,(Dados!AC183+Dados!AC215),""),"")</f>
        <v/>
      </c>
      <c r="AL264" s="15" t="str">
        <f>IFERROR(IF((Dados!AD183+Dados!AD215)&gt;=0,(Dados!AD183+Dados!AD215),""),"")</f>
        <v/>
      </c>
      <c r="AM264" s="15" t="str">
        <f>IFERROR(IF((Dados!AE183+Dados!AE215)&gt;=0,(Dados!AE183+Dados!AE215),""),"")</f>
        <v/>
      </c>
      <c r="AN264" s="15" t="str">
        <f>IFERROR(IF((Dados!AF183+Dados!AF215)&gt;=0,(Dados!AF183+Dados!AF215),""),"")</f>
        <v/>
      </c>
      <c r="AO264" s="15" t="str">
        <f>IFERROR(IF((Dados!AG183+Dados!AG215)&gt;=0,(Dados!AG183+Dados!AG215),""),"")</f>
        <v/>
      </c>
      <c r="AP264" s="15" t="str">
        <f>IFERROR(IF((Dados!AH183+Dados!AH215)&gt;=0,(Dados!AH183+Dados!AH215),""),"")</f>
        <v/>
      </c>
      <c r="AQ264" s="15" t="str">
        <f>IFERROR(IF((Dados!AI183+Dados!AI215)&gt;=0,(Dados!AI183+Dados!AI215),""),"")</f>
        <v/>
      </c>
      <c r="AR264" s="15" t="str">
        <f>IFERROR(IF((Dados!AJ183+Dados!AJ215)&gt;=0,(Dados!AJ183+Dados!AJ215),""),"")</f>
        <v/>
      </c>
      <c r="AS264" s="15" t="str">
        <f>IFERROR(IF((Dados!AK183+Dados!AK215)&gt;=0,(Dados!AK183+Dados!AK215),""),"")</f>
        <v/>
      </c>
      <c r="AT264" s="15" t="str">
        <f>IFERROR(IF((Dados!AL183+Dados!AL215)&gt;=0,(Dados!AL183+Dados!AL215),""),"")</f>
        <v/>
      </c>
      <c r="AU264" s="15" t="str">
        <f>IFERROR(IF((Dados!AM183+Dados!AM215)&gt;=0,(Dados!AM183+Dados!AM215),""),"")</f>
        <v/>
      </c>
      <c r="AV264" s="15" t="str">
        <f>IFERROR(IF((Dados!AN183+Dados!AN215)&gt;=0,(Dados!AN183+Dados!AN215),""),"")</f>
        <v/>
      </c>
      <c r="AW264" s="15" t="str">
        <f>IFERROR(IF((Dados!AO183+Dados!AO215)&gt;=0,(Dados!AO183+Dados!AO215),""),"")</f>
        <v/>
      </c>
      <c r="AX264" s="15" t="str">
        <f>IFERROR(IF((Dados!AP183+Dados!AP215)&gt;=0,(Dados!AP183+Dados!AP215),""),"")</f>
        <v/>
      </c>
      <c r="AY264" s="15" t="str">
        <f>IFERROR(IF((Dados!AQ183+Dados!AQ215)&gt;=0,(Dados!AQ183+Dados!AQ215),""),"")</f>
        <v/>
      </c>
      <c r="AZ264" s="15" t="str">
        <f>IFERROR(IF((Dados!AR183+Dados!AR215)&gt;=0,(Dados!AR183+Dados!AR215),""),"")</f>
        <v/>
      </c>
      <c r="BA264" s="15" t="str">
        <f>IFERROR(IF((Dados!AS183+Dados!AS215)&gt;=0,(Dados!AS183+Dados!AS215),""),"")</f>
        <v/>
      </c>
      <c r="BB264" s="15" t="str">
        <f>IFERROR(IF((Dados!AT183+Dados!AT215)&gt;=0,(Dados!AT183+Dados!AT215),""),"")</f>
        <v/>
      </c>
      <c r="BC264" s="15" t="str">
        <f>IFERROR(IF((Dados!AU183+Dados!AU215)&gt;=0,(Dados!AU183+Dados!AU215),""),"")</f>
        <v/>
      </c>
      <c r="BD264" s="15" t="str">
        <f>IFERROR(IF((Dados!AV183+Dados!AV215)&gt;=0,(Dados!AV183+Dados!AV215),""),"")</f>
        <v/>
      </c>
      <c r="BE264" s="15" t="str">
        <f>IFERROR(IF((Dados!AW183+Dados!AW215)&gt;=0,(Dados!AW183+Dados!AW215),""),"")</f>
        <v/>
      </c>
      <c r="BF264" s="15" t="str">
        <f>IFERROR(IF((Dados!AX183+Dados!AX215)&gt;=0,(Dados!AX183+Dados!AX215),""),"")</f>
        <v/>
      </c>
      <c r="BG264" s="15" t="str">
        <f>IFERROR(IF((Dados!AY183+Dados!AY215)&gt;=0,(Dados!AY183+Dados!AY215),""),"")</f>
        <v/>
      </c>
      <c r="BH264" s="15" t="str">
        <f>IFERROR(IF((Dados!AZ183+Dados!AZ215)&gt;=0,(Dados!AZ183+Dados!AZ215),""),"")</f>
        <v/>
      </c>
      <c r="BI264" s="15" t="str">
        <f>IFERROR(IF((Dados!BA183+Dados!BA215)&gt;=0,(Dados!BA183+Dados!BA215),""),"")</f>
        <v/>
      </c>
      <c r="BJ264" s="15" t="str">
        <f>IFERROR(IF((Dados!BB183+Dados!BB215)&gt;=0,(Dados!BB183+Dados!BB215),""),"")</f>
        <v/>
      </c>
      <c r="BK264" s="15" t="str">
        <f>IFERROR(IF((Dados!BC183+Dados!BC215)&gt;=0,(Dados!BC183+Dados!BC215),""),"")</f>
        <v/>
      </c>
      <c r="BL264" s="15" t="str">
        <f>IFERROR(IF((Dados!BD183+Dados!BD215)&gt;=0,(Dados!BD183+Dados!BD215),""),"")</f>
        <v/>
      </c>
    </row>
    <row r="265" spans="9:64" x14ac:dyDescent="0.15">
      <c r="I265" t="str">
        <f>Dados!A184</f>
        <v>Fat  Real</v>
      </c>
      <c r="J265" s="101" t="str">
        <f>Dados!B184</f>
        <v>AAA 1 001</v>
      </c>
      <c r="K265" s="15" t="str">
        <f>IFERROR(IF((Dados!C184+Dados!C216)&gt;=0,(Dados!C184+Dados!C216),""),"")</f>
        <v/>
      </c>
      <c r="L265" s="15" t="str">
        <f>IFERROR(IF((Dados!D184+Dados!D216)&gt;=0,(Dados!D184+Dados!D216),""),"")</f>
        <v/>
      </c>
      <c r="M265" s="15" t="str">
        <f>IFERROR(IF((Dados!E184+Dados!E216)&gt;=0,(Dados!E184+Dados!E216),""),"")</f>
        <v/>
      </c>
      <c r="N265" s="15" t="str">
        <f>IFERROR(IF((Dados!F184+Dados!F216)&gt;=0,(Dados!F184+Dados!F216),""),"")</f>
        <v/>
      </c>
      <c r="O265" s="15" t="str">
        <f>IFERROR(IF((Dados!G184+Dados!G216)&gt;=0,(Dados!G184+Dados!G216),""),"")</f>
        <v/>
      </c>
      <c r="P265" s="15" t="str">
        <f>IFERROR(IF((Dados!H184+Dados!H216)&gt;=0,(Dados!H184+Dados!H216),""),"")</f>
        <v/>
      </c>
      <c r="Q265" s="15" t="str">
        <f>IFERROR(IF((Dados!I184+Dados!I216)&gt;=0,(Dados!I184+Dados!I216),""),"")</f>
        <v/>
      </c>
      <c r="R265" s="15" t="str">
        <f>IFERROR(IF((Dados!J184+Dados!J216)&gt;=0,(Dados!J184+Dados!J216),""),"")</f>
        <v/>
      </c>
      <c r="S265" s="15" t="str">
        <f>IFERROR(IF((Dados!K184+Dados!K216)&gt;=0,(Dados!K184+Dados!K216),""),"")</f>
        <v/>
      </c>
      <c r="T265" s="15" t="str">
        <f>IFERROR(IF((Dados!L184+Dados!L216)&gt;=0,(Dados!L184+Dados!L216),""),"")</f>
        <v/>
      </c>
      <c r="U265" s="15" t="str">
        <f>IFERROR(IF((Dados!M184+Dados!M216)&gt;=0,(Dados!M184+Dados!M216),""),"")</f>
        <v/>
      </c>
      <c r="V265" s="15" t="str">
        <f>IFERROR(IF((Dados!N184+Dados!N216)&gt;=0,(Dados!N184+Dados!N216),""),"")</f>
        <v/>
      </c>
      <c r="W265" s="15" t="str">
        <f>IFERROR(IF((Dados!O184+Dados!O216)&gt;=0,(Dados!O184+Dados!O216),""),"")</f>
        <v/>
      </c>
      <c r="X265" s="15" t="str">
        <f>IFERROR(IF((Dados!P184+Dados!P216)&gt;=0,(Dados!P184+Dados!P216),""),"")</f>
        <v/>
      </c>
      <c r="Y265" s="15" t="str">
        <f>IFERROR(IF((Dados!Q184+Dados!Q216)&gt;=0,(Dados!Q184+Dados!Q216),""),"")</f>
        <v/>
      </c>
      <c r="Z265" s="15" t="str">
        <f>IFERROR(IF((Dados!R184+Dados!R216)&gt;=0,(Dados!R184+Dados!R216),""),"")</f>
        <v/>
      </c>
      <c r="AA265" s="15" t="str">
        <f>IFERROR(IF((Dados!S184+Dados!S216)&gt;=0,(Dados!S184+Dados!S216),""),"")</f>
        <v/>
      </c>
      <c r="AB265" s="15" t="str">
        <f>IFERROR(IF((Dados!T184+Dados!T216)&gt;=0,(Dados!T184+Dados!T216),""),"")</f>
        <v/>
      </c>
      <c r="AC265" s="15" t="str">
        <f>IFERROR(IF((Dados!U184+Dados!U216)&gt;=0,(Dados!U184+Dados!U216),""),"")</f>
        <v/>
      </c>
      <c r="AD265" s="15" t="str">
        <f>IFERROR(IF((Dados!V184+Dados!V216)&gt;=0,(Dados!V184+Dados!V216),""),"")</f>
        <v/>
      </c>
      <c r="AE265" s="15" t="str">
        <f>IFERROR(IF((Dados!W184+Dados!W216)&gt;=0,(Dados!W184+Dados!W216),""),"")</f>
        <v/>
      </c>
      <c r="AF265" s="15" t="str">
        <f>IFERROR(IF((Dados!X184+Dados!X216)&gt;=0,(Dados!X184+Dados!X216),""),"")</f>
        <v/>
      </c>
      <c r="AG265" s="15" t="str">
        <f>IFERROR(IF((Dados!Y184+Dados!Y216)&gt;=0,(Dados!Y184+Dados!Y216),""),"")</f>
        <v/>
      </c>
      <c r="AH265" s="15" t="str">
        <f>IFERROR(IF((Dados!Z184+Dados!Z216)&gt;=0,(Dados!Z184+Dados!Z216),""),"")</f>
        <v/>
      </c>
      <c r="AI265" s="15" t="str">
        <f>IFERROR(IF((Dados!AA184+Dados!AA216)&gt;=0,(Dados!AA184+Dados!AA216),""),"")</f>
        <v/>
      </c>
      <c r="AJ265" s="15" t="str">
        <f>IFERROR(IF((Dados!AB184+Dados!AB216)&gt;=0,(Dados!AB184+Dados!AB216),""),"")</f>
        <v/>
      </c>
      <c r="AK265" s="15" t="str">
        <f>IFERROR(IF((Dados!AC184+Dados!AC216)&gt;=0,(Dados!AC184+Dados!AC216),""),"")</f>
        <v/>
      </c>
      <c r="AL265" s="15" t="str">
        <f>IFERROR(IF((Dados!AD184+Dados!AD216)&gt;=0,(Dados!AD184+Dados!AD216),""),"")</f>
        <v/>
      </c>
      <c r="AM265" s="15" t="str">
        <f>IFERROR(IF((Dados!AE184+Dados!AE216)&gt;=0,(Dados!AE184+Dados!AE216),""),"")</f>
        <v/>
      </c>
      <c r="AN265" s="15" t="str">
        <f>IFERROR(IF((Dados!AF184+Dados!AF216)&gt;=0,(Dados!AF184+Dados!AF216),""),"")</f>
        <v/>
      </c>
      <c r="AO265" s="15" t="str">
        <f>IFERROR(IF((Dados!AG184+Dados!AG216)&gt;=0,(Dados!AG184+Dados!AG216),""),"")</f>
        <v/>
      </c>
      <c r="AP265" s="15" t="str">
        <f>IFERROR(IF((Dados!AH184+Dados!AH216)&gt;=0,(Dados!AH184+Dados!AH216),""),"")</f>
        <v/>
      </c>
      <c r="AQ265" s="15" t="str">
        <f>IFERROR(IF((Dados!AI184+Dados!AI216)&gt;=0,(Dados!AI184+Dados!AI216),""),"")</f>
        <v/>
      </c>
      <c r="AR265" s="15" t="str">
        <f>IFERROR(IF((Dados!AJ184+Dados!AJ216)&gt;=0,(Dados!AJ184+Dados!AJ216),""),"")</f>
        <v/>
      </c>
      <c r="AS265" s="15" t="str">
        <f>IFERROR(IF((Dados!AK184+Dados!AK216)&gt;=0,(Dados!AK184+Dados!AK216),""),"")</f>
        <v/>
      </c>
      <c r="AT265" s="15" t="str">
        <f>IFERROR(IF((Dados!AL184+Dados!AL216)&gt;=0,(Dados!AL184+Dados!AL216),""),"")</f>
        <v/>
      </c>
      <c r="AU265" s="15" t="str">
        <f>IFERROR(IF((Dados!AM184+Dados!AM216)&gt;=0,(Dados!AM184+Dados!AM216),""),"")</f>
        <v/>
      </c>
      <c r="AV265" s="15" t="str">
        <f>IFERROR(IF((Dados!AN184+Dados!AN216)&gt;=0,(Dados!AN184+Dados!AN216),""),"")</f>
        <v/>
      </c>
      <c r="AW265" s="15" t="str">
        <f>IFERROR(IF((Dados!AO184+Dados!AO216)&gt;=0,(Dados!AO184+Dados!AO216),""),"")</f>
        <v/>
      </c>
      <c r="AX265" s="15" t="str">
        <f>IFERROR(IF((Dados!AP184+Dados!AP216)&gt;=0,(Dados!AP184+Dados!AP216),""),"")</f>
        <v/>
      </c>
      <c r="AY265" s="15" t="str">
        <f>IFERROR(IF((Dados!AQ184+Dados!AQ216)&gt;=0,(Dados!AQ184+Dados!AQ216),""),"")</f>
        <v/>
      </c>
      <c r="AZ265" s="15" t="str">
        <f>IFERROR(IF((Dados!AR184+Dados!AR216)&gt;=0,(Dados!AR184+Dados!AR216),""),"")</f>
        <v/>
      </c>
      <c r="BA265" s="15" t="str">
        <f>IFERROR(IF((Dados!AS184+Dados!AS216)&gt;=0,(Dados!AS184+Dados!AS216),""),"")</f>
        <v/>
      </c>
      <c r="BB265" s="15" t="str">
        <f>IFERROR(IF((Dados!AT184+Dados!AT216)&gt;=0,(Dados!AT184+Dados!AT216),""),"")</f>
        <v/>
      </c>
      <c r="BC265" s="15" t="str">
        <f>IFERROR(IF((Dados!AU184+Dados!AU216)&gt;=0,(Dados!AU184+Dados!AU216),""),"")</f>
        <v/>
      </c>
      <c r="BD265" s="15" t="str">
        <f>IFERROR(IF((Dados!AV184+Dados!AV216)&gt;=0,(Dados!AV184+Dados!AV216),""),"")</f>
        <v/>
      </c>
      <c r="BE265" s="15" t="str">
        <f>IFERROR(IF((Dados!AW184+Dados!AW216)&gt;=0,(Dados!AW184+Dados!AW216),""),"")</f>
        <v/>
      </c>
      <c r="BF265" s="15" t="str">
        <f>IFERROR(IF((Dados!AX184+Dados!AX216)&gt;=0,(Dados!AX184+Dados!AX216),""),"")</f>
        <v/>
      </c>
      <c r="BG265" s="15" t="str">
        <f>IFERROR(IF((Dados!AY184+Dados!AY216)&gt;=0,(Dados!AY184+Dados!AY216),""),"")</f>
        <v/>
      </c>
      <c r="BH265" s="15" t="str">
        <f>IFERROR(IF((Dados!AZ184+Dados!AZ216)&gt;=0,(Dados!AZ184+Dados!AZ216),""),"")</f>
        <v/>
      </c>
      <c r="BI265" s="15" t="str">
        <f>IFERROR(IF((Dados!BA184+Dados!BA216)&gt;=0,(Dados!BA184+Dados!BA216),""),"")</f>
        <v/>
      </c>
      <c r="BJ265" s="15" t="str">
        <f>IFERROR(IF((Dados!BB184+Dados!BB216)&gt;=0,(Dados!BB184+Dados!BB216),""),"")</f>
        <v/>
      </c>
      <c r="BK265" s="15" t="str">
        <f>IFERROR(IF((Dados!BC184+Dados!BC216)&gt;=0,(Dados!BC184+Dados!BC216),""),"")</f>
        <v/>
      </c>
      <c r="BL265" s="15" t="str">
        <f>IFERROR(IF((Dados!BD184+Dados!BD216)&gt;=0,(Dados!BD184+Dados!BD216),""),"")</f>
        <v/>
      </c>
    </row>
    <row r="266" spans="9:64" x14ac:dyDescent="0.15">
      <c r="I266" t="str">
        <f>Dados!A185</f>
        <v>Fat  Real</v>
      </c>
      <c r="J266" s="101" t="str">
        <f>Dados!B185</f>
        <v>AAA 1 001</v>
      </c>
      <c r="K266" s="15" t="str">
        <f>IFERROR(IF((Dados!C185+Dados!C217)&gt;=0,(Dados!C185+Dados!C217),""),"")</f>
        <v/>
      </c>
      <c r="L266" s="15" t="str">
        <f>IFERROR(IF((Dados!D185+Dados!D217)&gt;=0,(Dados!D185+Dados!D217),""),"")</f>
        <v/>
      </c>
      <c r="M266" s="15" t="str">
        <f>IFERROR(IF((Dados!E185+Dados!E217)&gt;=0,(Dados!E185+Dados!E217),""),"")</f>
        <v/>
      </c>
      <c r="N266" s="15" t="str">
        <f>IFERROR(IF((Dados!F185+Dados!F217)&gt;=0,(Dados!F185+Dados!F217),""),"")</f>
        <v/>
      </c>
      <c r="O266" s="15" t="str">
        <f>IFERROR(IF((Dados!G185+Dados!G217)&gt;=0,(Dados!G185+Dados!G217),""),"")</f>
        <v/>
      </c>
      <c r="P266" s="15" t="str">
        <f>IFERROR(IF((Dados!H185+Dados!H217)&gt;=0,(Dados!H185+Dados!H217),""),"")</f>
        <v/>
      </c>
      <c r="Q266" s="15" t="str">
        <f>IFERROR(IF((Dados!I185+Dados!I217)&gt;=0,(Dados!I185+Dados!I217),""),"")</f>
        <v/>
      </c>
      <c r="R266" s="15" t="str">
        <f>IFERROR(IF((Dados!J185+Dados!J217)&gt;=0,(Dados!J185+Dados!J217),""),"")</f>
        <v/>
      </c>
      <c r="S266" s="15" t="str">
        <f>IFERROR(IF((Dados!K185+Dados!K217)&gt;=0,(Dados!K185+Dados!K217),""),"")</f>
        <v/>
      </c>
      <c r="T266" s="15" t="str">
        <f>IFERROR(IF((Dados!L185+Dados!L217)&gt;=0,(Dados!L185+Dados!L217),""),"")</f>
        <v/>
      </c>
      <c r="U266" s="15" t="str">
        <f>IFERROR(IF((Dados!M185+Dados!M217)&gt;=0,(Dados!M185+Dados!M217),""),"")</f>
        <v/>
      </c>
      <c r="V266" s="15" t="str">
        <f>IFERROR(IF((Dados!N185+Dados!N217)&gt;=0,(Dados!N185+Dados!N217),""),"")</f>
        <v/>
      </c>
      <c r="W266" s="15" t="str">
        <f>IFERROR(IF((Dados!O185+Dados!O217)&gt;=0,(Dados!O185+Dados!O217),""),"")</f>
        <v/>
      </c>
      <c r="X266" s="15" t="str">
        <f>IFERROR(IF((Dados!P185+Dados!P217)&gt;=0,(Dados!P185+Dados!P217),""),"")</f>
        <v/>
      </c>
      <c r="Y266" s="15" t="str">
        <f>IFERROR(IF((Dados!Q185+Dados!Q217)&gt;=0,(Dados!Q185+Dados!Q217),""),"")</f>
        <v/>
      </c>
      <c r="Z266" s="15" t="str">
        <f>IFERROR(IF((Dados!R185+Dados!R217)&gt;=0,(Dados!R185+Dados!R217),""),"")</f>
        <v/>
      </c>
      <c r="AA266" s="15" t="str">
        <f>IFERROR(IF((Dados!S185+Dados!S217)&gt;=0,(Dados!S185+Dados!S217),""),"")</f>
        <v/>
      </c>
      <c r="AB266" s="15" t="str">
        <f>IFERROR(IF((Dados!T185+Dados!T217)&gt;=0,(Dados!T185+Dados!T217),""),"")</f>
        <v/>
      </c>
      <c r="AC266" s="15" t="str">
        <f>IFERROR(IF((Dados!U185+Dados!U217)&gt;=0,(Dados!U185+Dados!U217),""),"")</f>
        <v/>
      </c>
      <c r="AD266" s="15" t="str">
        <f>IFERROR(IF((Dados!V185+Dados!V217)&gt;=0,(Dados!V185+Dados!V217),""),"")</f>
        <v/>
      </c>
      <c r="AE266" s="15" t="str">
        <f>IFERROR(IF((Dados!W185+Dados!W217)&gt;=0,(Dados!W185+Dados!W217),""),"")</f>
        <v/>
      </c>
      <c r="AF266" s="15" t="str">
        <f>IFERROR(IF((Dados!X185+Dados!X217)&gt;=0,(Dados!X185+Dados!X217),""),"")</f>
        <v/>
      </c>
      <c r="AG266" s="15" t="str">
        <f>IFERROR(IF((Dados!Y185+Dados!Y217)&gt;=0,(Dados!Y185+Dados!Y217),""),"")</f>
        <v/>
      </c>
      <c r="AH266" s="15" t="str">
        <f>IFERROR(IF((Dados!Z185+Dados!Z217)&gt;=0,(Dados!Z185+Dados!Z217),""),"")</f>
        <v/>
      </c>
      <c r="AI266" s="15" t="str">
        <f>IFERROR(IF((Dados!AA185+Dados!AA217)&gt;=0,(Dados!AA185+Dados!AA217),""),"")</f>
        <v/>
      </c>
      <c r="AJ266" s="15" t="str">
        <f>IFERROR(IF((Dados!AB185+Dados!AB217)&gt;=0,(Dados!AB185+Dados!AB217),""),"")</f>
        <v/>
      </c>
      <c r="AK266" s="15" t="str">
        <f>IFERROR(IF((Dados!AC185+Dados!AC217)&gt;=0,(Dados!AC185+Dados!AC217),""),"")</f>
        <v/>
      </c>
      <c r="AL266" s="15" t="str">
        <f>IFERROR(IF((Dados!AD185+Dados!AD217)&gt;=0,(Dados!AD185+Dados!AD217),""),"")</f>
        <v/>
      </c>
      <c r="AM266" s="15" t="str">
        <f>IFERROR(IF((Dados!AE185+Dados!AE217)&gt;=0,(Dados!AE185+Dados!AE217),""),"")</f>
        <v/>
      </c>
      <c r="AN266" s="15" t="str">
        <f>IFERROR(IF((Dados!AF185+Dados!AF217)&gt;=0,(Dados!AF185+Dados!AF217),""),"")</f>
        <v/>
      </c>
      <c r="AO266" s="15" t="str">
        <f>IFERROR(IF((Dados!AG185+Dados!AG217)&gt;=0,(Dados!AG185+Dados!AG217),""),"")</f>
        <v/>
      </c>
      <c r="AP266" s="15" t="str">
        <f>IFERROR(IF((Dados!AH185+Dados!AH217)&gt;=0,(Dados!AH185+Dados!AH217),""),"")</f>
        <v/>
      </c>
      <c r="AQ266" s="15" t="str">
        <f>IFERROR(IF((Dados!AI185+Dados!AI217)&gt;=0,(Dados!AI185+Dados!AI217),""),"")</f>
        <v/>
      </c>
      <c r="AR266" s="15" t="str">
        <f>IFERROR(IF((Dados!AJ185+Dados!AJ217)&gt;=0,(Dados!AJ185+Dados!AJ217),""),"")</f>
        <v/>
      </c>
      <c r="AS266" s="15" t="str">
        <f>IFERROR(IF((Dados!AK185+Dados!AK217)&gt;=0,(Dados!AK185+Dados!AK217),""),"")</f>
        <v/>
      </c>
      <c r="AT266" s="15" t="str">
        <f>IFERROR(IF((Dados!AL185+Dados!AL217)&gt;=0,(Dados!AL185+Dados!AL217),""),"")</f>
        <v/>
      </c>
      <c r="AU266" s="15" t="str">
        <f>IFERROR(IF((Dados!AM185+Dados!AM217)&gt;=0,(Dados!AM185+Dados!AM217),""),"")</f>
        <v/>
      </c>
      <c r="AV266" s="15" t="str">
        <f>IFERROR(IF((Dados!AN185+Dados!AN217)&gt;=0,(Dados!AN185+Dados!AN217),""),"")</f>
        <v/>
      </c>
      <c r="AW266" s="15" t="str">
        <f>IFERROR(IF((Dados!AO185+Dados!AO217)&gt;=0,(Dados!AO185+Dados!AO217),""),"")</f>
        <v/>
      </c>
      <c r="AX266" s="15" t="str">
        <f>IFERROR(IF((Dados!AP185+Dados!AP217)&gt;=0,(Dados!AP185+Dados!AP217),""),"")</f>
        <v/>
      </c>
      <c r="AY266" s="15" t="str">
        <f>IFERROR(IF((Dados!AQ185+Dados!AQ217)&gt;=0,(Dados!AQ185+Dados!AQ217),""),"")</f>
        <v/>
      </c>
      <c r="AZ266" s="15" t="str">
        <f>IFERROR(IF((Dados!AR185+Dados!AR217)&gt;=0,(Dados!AR185+Dados!AR217),""),"")</f>
        <v/>
      </c>
      <c r="BA266" s="15" t="str">
        <f>IFERROR(IF((Dados!AS185+Dados!AS217)&gt;=0,(Dados!AS185+Dados!AS217),""),"")</f>
        <v/>
      </c>
      <c r="BB266" s="15" t="str">
        <f>IFERROR(IF((Dados!AT185+Dados!AT217)&gt;=0,(Dados!AT185+Dados!AT217),""),"")</f>
        <v/>
      </c>
      <c r="BC266" s="15" t="str">
        <f>IFERROR(IF((Dados!AU185+Dados!AU217)&gt;=0,(Dados!AU185+Dados!AU217),""),"")</f>
        <v/>
      </c>
      <c r="BD266" s="15" t="str">
        <f>IFERROR(IF((Dados!AV185+Dados!AV217)&gt;=0,(Dados!AV185+Dados!AV217),""),"")</f>
        <v/>
      </c>
      <c r="BE266" s="15" t="str">
        <f>IFERROR(IF((Dados!AW185+Dados!AW217)&gt;=0,(Dados!AW185+Dados!AW217),""),"")</f>
        <v/>
      </c>
      <c r="BF266" s="15" t="str">
        <f>IFERROR(IF((Dados!AX185+Dados!AX217)&gt;=0,(Dados!AX185+Dados!AX217),""),"")</f>
        <v/>
      </c>
      <c r="BG266" s="15" t="str">
        <f>IFERROR(IF((Dados!AY185+Dados!AY217)&gt;=0,(Dados!AY185+Dados!AY217),""),"")</f>
        <v/>
      </c>
      <c r="BH266" s="15" t="str">
        <f>IFERROR(IF((Dados!AZ185+Dados!AZ217)&gt;=0,(Dados!AZ185+Dados!AZ217),""),"")</f>
        <v/>
      </c>
      <c r="BI266" s="15" t="str">
        <f>IFERROR(IF((Dados!BA185+Dados!BA217)&gt;=0,(Dados!BA185+Dados!BA217),""),"")</f>
        <v/>
      </c>
      <c r="BJ266" s="15" t="str">
        <f>IFERROR(IF((Dados!BB185+Dados!BB217)&gt;=0,(Dados!BB185+Dados!BB217),""),"")</f>
        <v/>
      </c>
      <c r="BK266" s="15" t="str">
        <f>IFERROR(IF((Dados!BC185+Dados!BC217)&gt;=0,(Dados!BC185+Dados!BC217),""),"")</f>
        <v/>
      </c>
      <c r="BL266" s="15" t="str">
        <f>IFERROR(IF((Dados!BD185+Dados!BD217)&gt;=0,(Dados!BD185+Dados!BD217),""),"")</f>
        <v/>
      </c>
    </row>
    <row r="267" spans="9:64" x14ac:dyDescent="0.15">
      <c r="I267" t="str">
        <f>Dados!A186</f>
        <v>Fat  Real</v>
      </c>
      <c r="J267" s="101" t="str">
        <f>Dados!B186</f>
        <v>AAA 1 001</v>
      </c>
      <c r="K267" s="15" t="str">
        <f>IFERROR(IF((Dados!C186+Dados!C218)&gt;=0,(Dados!C186+Dados!C218),""),"")</f>
        <v/>
      </c>
      <c r="L267" s="15" t="str">
        <f>IFERROR(IF((Dados!D186+Dados!D218)&gt;=0,(Dados!D186+Dados!D218),""),"")</f>
        <v/>
      </c>
      <c r="M267" s="15" t="str">
        <f>IFERROR(IF((Dados!E186+Dados!E218)&gt;=0,(Dados!E186+Dados!E218),""),"")</f>
        <v/>
      </c>
      <c r="N267" s="15" t="str">
        <f>IFERROR(IF((Dados!F186+Dados!F218)&gt;=0,(Dados!F186+Dados!F218),""),"")</f>
        <v/>
      </c>
      <c r="O267" s="15" t="str">
        <f>IFERROR(IF((Dados!G186+Dados!G218)&gt;=0,(Dados!G186+Dados!G218),""),"")</f>
        <v/>
      </c>
      <c r="P267" s="15" t="str">
        <f>IFERROR(IF((Dados!H186+Dados!H218)&gt;=0,(Dados!H186+Dados!H218),""),"")</f>
        <v/>
      </c>
      <c r="Q267" s="15" t="str">
        <f>IFERROR(IF((Dados!I186+Dados!I218)&gt;=0,(Dados!I186+Dados!I218),""),"")</f>
        <v/>
      </c>
      <c r="R267" s="15" t="str">
        <f>IFERROR(IF((Dados!J186+Dados!J218)&gt;=0,(Dados!J186+Dados!J218),""),"")</f>
        <v/>
      </c>
      <c r="S267" s="15" t="str">
        <f>IFERROR(IF((Dados!K186+Dados!K218)&gt;=0,(Dados!K186+Dados!K218),""),"")</f>
        <v/>
      </c>
      <c r="T267" s="15" t="str">
        <f>IFERROR(IF((Dados!L186+Dados!L218)&gt;=0,(Dados!L186+Dados!L218),""),"")</f>
        <v/>
      </c>
      <c r="U267" s="15" t="str">
        <f>IFERROR(IF((Dados!M186+Dados!M218)&gt;=0,(Dados!M186+Dados!M218),""),"")</f>
        <v/>
      </c>
      <c r="V267" s="15" t="str">
        <f>IFERROR(IF((Dados!N186+Dados!N218)&gt;=0,(Dados!N186+Dados!N218),""),"")</f>
        <v/>
      </c>
      <c r="W267" s="15" t="str">
        <f>IFERROR(IF((Dados!O186+Dados!O218)&gt;=0,(Dados!O186+Dados!O218),""),"")</f>
        <v/>
      </c>
      <c r="X267" s="15" t="str">
        <f>IFERROR(IF((Dados!P186+Dados!P218)&gt;=0,(Dados!P186+Dados!P218),""),"")</f>
        <v/>
      </c>
      <c r="Y267" s="15" t="str">
        <f>IFERROR(IF((Dados!Q186+Dados!Q218)&gt;=0,(Dados!Q186+Dados!Q218),""),"")</f>
        <v/>
      </c>
      <c r="Z267" s="15" t="str">
        <f>IFERROR(IF((Dados!R186+Dados!R218)&gt;=0,(Dados!R186+Dados!R218),""),"")</f>
        <v/>
      </c>
      <c r="AA267" s="15" t="str">
        <f>IFERROR(IF((Dados!S186+Dados!S218)&gt;=0,(Dados!S186+Dados!S218),""),"")</f>
        <v/>
      </c>
      <c r="AB267" s="15" t="str">
        <f>IFERROR(IF((Dados!T186+Dados!T218)&gt;=0,(Dados!T186+Dados!T218),""),"")</f>
        <v/>
      </c>
      <c r="AC267" s="15" t="str">
        <f>IFERROR(IF((Dados!U186+Dados!U218)&gt;=0,(Dados!U186+Dados!U218),""),"")</f>
        <v/>
      </c>
      <c r="AD267" s="15" t="str">
        <f>IFERROR(IF((Dados!V186+Dados!V218)&gt;=0,(Dados!V186+Dados!V218),""),"")</f>
        <v/>
      </c>
      <c r="AE267" s="15" t="str">
        <f>IFERROR(IF((Dados!W186+Dados!W218)&gt;=0,(Dados!W186+Dados!W218),""),"")</f>
        <v/>
      </c>
      <c r="AF267" s="15" t="str">
        <f>IFERROR(IF((Dados!X186+Dados!X218)&gt;=0,(Dados!X186+Dados!X218),""),"")</f>
        <v/>
      </c>
      <c r="AG267" s="15" t="str">
        <f>IFERROR(IF((Dados!Y186+Dados!Y218)&gt;=0,(Dados!Y186+Dados!Y218),""),"")</f>
        <v/>
      </c>
      <c r="AH267" s="15" t="str">
        <f>IFERROR(IF((Dados!Z186+Dados!Z218)&gt;=0,(Dados!Z186+Dados!Z218),""),"")</f>
        <v/>
      </c>
      <c r="AI267" s="15" t="str">
        <f>IFERROR(IF((Dados!AA186+Dados!AA218)&gt;=0,(Dados!AA186+Dados!AA218),""),"")</f>
        <v/>
      </c>
      <c r="AJ267" s="15" t="str">
        <f>IFERROR(IF((Dados!AB186+Dados!AB218)&gt;=0,(Dados!AB186+Dados!AB218),""),"")</f>
        <v/>
      </c>
      <c r="AK267" s="15" t="str">
        <f>IFERROR(IF((Dados!AC186+Dados!AC218)&gt;=0,(Dados!AC186+Dados!AC218),""),"")</f>
        <v/>
      </c>
      <c r="AL267" s="15" t="str">
        <f>IFERROR(IF((Dados!AD186+Dados!AD218)&gt;=0,(Dados!AD186+Dados!AD218),""),"")</f>
        <v/>
      </c>
      <c r="AM267" s="15" t="str">
        <f>IFERROR(IF((Dados!AE186+Dados!AE218)&gt;=0,(Dados!AE186+Dados!AE218),""),"")</f>
        <v/>
      </c>
      <c r="AN267" s="15" t="str">
        <f>IFERROR(IF((Dados!AF186+Dados!AF218)&gt;=0,(Dados!AF186+Dados!AF218),""),"")</f>
        <v/>
      </c>
      <c r="AO267" s="15" t="str">
        <f>IFERROR(IF((Dados!AG186+Dados!AG218)&gt;=0,(Dados!AG186+Dados!AG218),""),"")</f>
        <v/>
      </c>
      <c r="AP267" s="15" t="str">
        <f>IFERROR(IF((Dados!AH186+Dados!AH218)&gt;=0,(Dados!AH186+Dados!AH218),""),"")</f>
        <v/>
      </c>
      <c r="AQ267" s="15" t="str">
        <f>IFERROR(IF((Dados!AI186+Dados!AI218)&gt;=0,(Dados!AI186+Dados!AI218),""),"")</f>
        <v/>
      </c>
      <c r="AR267" s="15" t="str">
        <f>IFERROR(IF((Dados!AJ186+Dados!AJ218)&gt;=0,(Dados!AJ186+Dados!AJ218),""),"")</f>
        <v/>
      </c>
      <c r="AS267" s="15" t="str">
        <f>IFERROR(IF((Dados!AK186+Dados!AK218)&gt;=0,(Dados!AK186+Dados!AK218),""),"")</f>
        <v/>
      </c>
      <c r="AT267" s="15" t="str">
        <f>IFERROR(IF((Dados!AL186+Dados!AL218)&gt;=0,(Dados!AL186+Dados!AL218),""),"")</f>
        <v/>
      </c>
      <c r="AU267" s="15" t="str">
        <f>IFERROR(IF((Dados!AM186+Dados!AM218)&gt;=0,(Dados!AM186+Dados!AM218),""),"")</f>
        <v/>
      </c>
      <c r="AV267" s="15" t="str">
        <f>IFERROR(IF((Dados!AN186+Dados!AN218)&gt;=0,(Dados!AN186+Dados!AN218),""),"")</f>
        <v/>
      </c>
      <c r="AW267" s="15" t="str">
        <f>IFERROR(IF((Dados!AO186+Dados!AO218)&gt;=0,(Dados!AO186+Dados!AO218),""),"")</f>
        <v/>
      </c>
      <c r="AX267" s="15" t="str">
        <f>IFERROR(IF((Dados!AP186+Dados!AP218)&gt;=0,(Dados!AP186+Dados!AP218),""),"")</f>
        <v/>
      </c>
      <c r="AY267" s="15" t="str">
        <f>IFERROR(IF((Dados!AQ186+Dados!AQ218)&gt;=0,(Dados!AQ186+Dados!AQ218),""),"")</f>
        <v/>
      </c>
      <c r="AZ267" s="15" t="str">
        <f>IFERROR(IF((Dados!AR186+Dados!AR218)&gt;=0,(Dados!AR186+Dados!AR218),""),"")</f>
        <v/>
      </c>
      <c r="BA267" s="15" t="str">
        <f>IFERROR(IF((Dados!AS186+Dados!AS218)&gt;=0,(Dados!AS186+Dados!AS218),""),"")</f>
        <v/>
      </c>
      <c r="BB267" s="15" t="str">
        <f>IFERROR(IF((Dados!AT186+Dados!AT218)&gt;=0,(Dados!AT186+Dados!AT218),""),"")</f>
        <v/>
      </c>
      <c r="BC267" s="15" t="str">
        <f>IFERROR(IF((Dados!AU186+Dados!AU218)&gt;=0,(Dados!AU186+Dados!AU218),""),"")</f>
        <v/>
      </c>
      <c r="BD267" s="15" t="str">
        <f>IFERROR(IF((Dados!AV186+Dados!AV218)&gt;=0,(Dados!AV186+Dados!AV218),""),"")</f>
        <v/>
      </c>
      <c r="BE267" s="15" t="str">
        <f>IFERROR(IF((Dados!AW186+Dados!AW218)&gt;=0,(Dados!AW186+Dados!AW218),""),"")</f>
        <v/>
      </c>
      <c r="BF267" s="15" t="str">
        <f>IFERROR(IF((Dados!AX186+Dados!AX218)&gt;=0,(Dados!AX186+Dados!AX218),""),"")</f>
        <v/>
      </c>
      <c r="BG267" s="15" t="str">
        <f>IFERROR(IF((Dados!AY186+Dados!AY218)&gt;=0,(Dados!AY186+Dados!AY218),""),"")</f>
        <v/>
      </c>
      <c r="BH267" s="15" t="str">
        <f>IFERROR(IF((Dados!AZ186+Dados!AZ218)&gt;=0,(Dados!AZ186+Dados!AZ218),""),"")</f>
        <v/>
      </c>
      <c r="BI267" s="15" t="str">
        <f>IFERROR(IF((Dados!BA186+Dados!BA218)&gt;=0,(Dados!BA186+Dados!BA218),""),"")</f>
        <v/>
      </c>
      <c r="BJ267" s="15" t="str">
        <f>IFERROR(IF((Dados!BB186+Dados!BB218)&gt;=0,(Dados!BB186+Dados!BB218),""),"")</f>
        <v/>
      </c>
      <c r="BK267" s="15" t="str">
        <f>IFERROR(IF((Dados!BC186+Dados!BC218)&gt;=0,(Dados!BC186+Dados!BC218),""),"")</f>
        <v/>
      </c>
      <c r="BL267" s="15" t="str">
        <f>IFERROR(IF((Dados!BD186+Dados!BD218)&gt;=0,(Dados!BD186+Dados!BD218),""),"")</f>
        <v/>
      </c>
    </row>
    <row r="268" spans="9:64" x14ac:dyDescent="0.15">
      <c r="I268" t="str">
        <f>Dados!A187</f>
        <v>Fat  Real</v>
      </c>
      <c r="J268" s="101" t="str">
        <f>Dados!B187</f>
        <v>AAA 1 001</v>
      </c>
      <c r="K268" s="15" t="str">
        <f>IFERROR(IF((Dados!C187+Dados!C219)&gt;=0,(Dados!C187+Dados!C219),""),"")</f>
        <v/>
      </c>
      <c r="L268" s="15" t="str">
        <f>IFERROR(IF((Dados!D187+Dados!D219)&gt;=0,(Dados!D187+Dados!D219),""),"")</f>
        <v/>
      </c>
      <c r="M268" s="15" t="str">
        <f>IFERROR(IF((Dados!E187+Dados!E219)&gt;=0,(Dados!E187+Dados!E219),""),"")</f>
        <v/>
      </c>
      <c r="N268" s="15" t="str">
        <f>IFERROR(IF((Dados!F187+Dados!F219)&gt;=0,(Dados!F187+Dados!F219),""),"")</f>
        <v/>
      </c>
      <c r="O268" s="15" t="str">
        <f>IFERROR(IF((Dados!G187+Dados!G219)&gt;=0,(Dados!G187+Dados!G219),""),"")</f>
        <v/>
      </c>
      <c r="P268" s="15" t="str">
        <f>IFERROR(IF((Dados!H187+Dados!H219)&gt;=0,(Dados!H187+Dados!H219),""),"")</f>
        <v/>
      </c>
      <c r="Q268" s="15" t="str">
        <f>IFERROR(IF((Dados!I187+Dados!I219)&gt;=0,(Dados!I187+Dados!I219),""),"")</f>
        <v/>
      </c>
      <c r="R268" s="15" t="str">
        <f>IFERROR(IF((Dados!J187+Dados!J219)&gt;=0,(Dados!J187+Dados!J219),""),"")</f>
        <v/>
      </c>
      <c r="S268" s="15" t="str">
        <f>IFERROR(IF((Dados!K187+Dados!K219)&gt;=0,(Dados!K187+Dados!K219),""),"")</f>
        <v/>
      </c>
      <c r="T268" s="15" t="str">
        <f>IFERROR(IF((Dados!L187+Dados!L219)&gt;=0,(Dados!L187+Dados!L219),""),"")</f>
        <v/>
      </c>
      <c r="U268" s="15" t="str">
        <f>IFERROR(IF((Dados!M187+Dados!M219)&gt;=0,(Dados!M187+Dados!M219),""),"")</f>
        <v/>
      </c>
      <c r="V268" s="15" t="str">
        <f>IFERROR(IF((Dados!N187+Dados!N219)&gt;=0,(Dados!N187+Dados!N219),""),"")</f>
        <v/>
      </c>
      <c r="W268" s="15" t="str">
        <f>IFERROR(IF((Dados!O187+Dados!O219)&gt;=0,(Dados!O187+Dados!O219),""),"")</f>
        <v/>
      </c>
      <c r="X268" s="15" t="str">
        <f>IFERROR(IF((Dados!P187+Dados!P219)&gt;=0,(Dados!P187+Dados!P219),""),"")</f>
        <v/>
      </c>
      <c r="Y268" s="15" t="str">
        <f>IFERROR(IF((Dados!Q187+Dados!Q219)&gt;=0,(Dados!Q187+Dados!Q219),""),"")</f>
        <v/>
      </c>
      <c r="Z268" s="15" t="str">
        <f>IFERROR(IF((Dados!R187+Dados!R219)&gt;=0,(Dados!R187+Dados!R219),""),"")</f>
        <v/>
      </c>
      <c r="AA268" s="15" t="str">
        <f>IFERROR(IF((Dados!S187+Dados!S219)&gt;=0,(Dados!S187+Dados!S219),""),"")</f>
        <v/>
      </c>
      <c r="AB268" s="15" t="str">
        <f>IFERROR(IF((Dados!T187+Dados!T219)&gt;=0,(Dados!T187+Dados!T219),""),"")</f>
        <v/>
      </c>
      <c r="AC268" s="15" t="str">
        <f>IFERROR(IF((Dados!U187+Dados!U219)&gt;=0,(Dados!U187+Dados!U219),""),"")</f>
        <v/>
      </c>
      <c r="AD268" s="15" t="str">
        <f>IFERROR(IF((Dados!V187+Dados!V219)&gt;=0,(Dados!V187+Dados!V219),""),"")</f>
        <v/>
      </c>
      <c r="AE268" s="15" t="str">
        <f>IFERROR(IF((Dados!W187+Dados!W219)&gt;=0,(Dados!W187+Dados!W219),""),"")</f>
        <v/>
      </c>
      <c r="AF268" s="15" t="str">
        <f>IFERROR(IF((Dados!X187+Dados!X219)&gt;=0,(Dados!X187+Dados!X219),""),"")</f>
        <v/>
      </c>
      <c r="AG268" s="15" t="str">
        <f>IFERROR(IF((Dados!Y187+Dados!Y219)&gt;=0,(Dados!Y187+Dados!Y219),""),"")</f>
        <v/>
      </c>
      <c r="AH268" s="15" t="str">
        <f>IFERROR(IF((Dados!Z187+Dados!Z219)&gt;=0,(Dados!Z187+Dados!Z219),""),"")</f>
        <v/>
      </c>
      <c r="AI268" s="15" t="str">
        <f>IFERROR(IF((Dados!AA187+Dados!AA219)&gt;=0,(Dados!AA187+Dados!AA219),""),"")</f>
        <v/>
      </c>
      <c r="AJ268" s="15" t="str">
        <f>IFERROR(IF((Dados!AB187+Dados!AB219)&gt;=0,(Dados!AB187+Dados!AB219),""),"")</f>
        <v/>
      </c>
      <c r="AK268" s="15" t="str">
        <f>IFERROR(IF((Dados!AC187+Dados!AC219)&gt;=0,(Dados!AC187+Dados!AC219),""),"")</f>
        <v/>
      </c>
      <c r="AL268" s="15" t="str">
        <f>IFERROR(IF((Dados!AD187+Dados!AD219)&gt;=0,(Dados!AD187+Dados!AD219),""),"")</f>
        <v/>
      </c>
      <c r="AM268" s="15" t="str">
        <f>IFERROR(IF((Dados!AE187+Dados!AE219)&gt;=0,(Dados!AE187+Dados!AE219),""),"")</f>
        <v/>
      </c>
      <c r="AN268" s="15" t="str">
        <f>IFERROR(IF((Dados!AF187+Dados!AF219)&gt;=0,(Dados!AF187+Dados!AF219),""),"")</f>
        <v/>
      </c>
      <c r="AO268" s="15" t="str">
        <f>IFERROR(IF((Dados!AG187+Dados!AG219)&gt;=0,(Dados!AG187+Dados!AG219),""),"")</f>
        <v/>
      </c>
      <c r="AP268" s="15" t="str">
        <f>IFERROR(IF((Dados!AH187+Dados!AH219)&gt;=0,(Dados!AH187+Dados!AH219),""),"")</f>
        <v/>
      </c>
      <c r="AQ268" s="15" t="str">
        <f>IFERROR(IF((Dados!AI187+Dados!AI219)&gt;=0,(Dados!AI187+Dados!AI219),""),"")</f>
        <v/>
      </c>
      <c r="AR268" s="15" t="str">
        <f>IFERROR(IF((Dados!AJ187+Dados!AJ219)&gt;=0,(Dados!AJ187+Dados!AJ219),""),"")</f>
        <v/>
      </c>
      <c r="AS268" s="15" t="str">
        <f>IFERROR(IF((Dados!AK187+Dados!AK219)&gt;=0,(Dados!AK187+Dados!AK219),""),"")</f>
        <v/>
      </c>
      <c r="AT268" s="15" t="str">
        <f>IFERROR(IF((Dados!AL187+Dados!AL219)&gt;=0,(Dados!AL187+Dados!AL219),""),"")</f>
        <v/>
      </c>
      <c r="AU268" s="15" t="str">
        <f>IFERROR(IF((Dados!AM187+Dados!AM219)&gt;=0,(Dados!AM187+Dados!AM219),""),"")</f>
        <v/>
      </c>
      <c r="AV268" s="15" t="str">
        <f>IFERROR(IF((Dados!AN187+Dados!AN219)&gt;=0,(Dados!AN187+Dados!AN219),""),"")</f>
        <v/>
      </c>
      <c r="AW268" s="15" t="str">
        <f>IFERROR(IF((Dados!AO187+Dados!AO219)&gt;=0,(Dados!AO187+Dados!AO219),""),"")</f>
        <v/>
      </c>
      <c r="AX268" s="15" t="str">
        <f>IFERROR(IF((Dados!AP187+Dados!AP219)&gt;=0,(Dados!AP187+Dados!AP219),""),"")</f>
        <v/>
      </c>
      <c r="AY268" s="15" t="str">
        <f>IFERROR(IF((Dados!AQ187+Dados!AQ219)&gt;=0,(Dados!AQ187+Dados!AQ219),""),"")</f>
        <v/>
      </c>
      <c r="AZ268" s="15" t="str">
        <f>IFERROR(IF((Dados!AR187+Dados!AR219)&gt;=0,(Dados!AR187+Dados!AR219),""),"")</f>
        <v/>
      </c>
      <c r="BA268" s="15" t="str">
        <f>IFERROR(IF((Dados!AS187+Dados!AS219)&gt;=0,(Dados!AS187+Dados!AS219),""),"")</f>
        <v/>
      </c>
      <c r="BB268" s="15" t="str">
        <f>IFERROR(IF((Dados!AT187+Dados!AT219)&gt;=0,(Dados!AT187+Dados!AT219),""),"")</f>
        <v/>
      </c>
      <c r="BC268" s="15" t="str">
        <f>IFERROR(IF((Dados!AU187+Dados!AU219)&gt;=0,(Dados!AU187+Dados!AU219),""),"")</f>
        <v/>
      </c>
      <c r="BD268" s="15" t="str">
        <f>IFERROR(IF((Dados!AV187+Dados!AV219)&gt;=0,(Dados!AV187+Dados!AV219),""),"")</f>
        <v/>
      </c>
      <c r="BE268" s="15" t="str">
        <f>IFERROR(IF((Dados!AW187+Dados!AW219)&gt;=0,(Dados!AW187+Dados!AW219),""),"")</f>
        <v/>
      </c>
      <c r="BF268" s="15" t="str">
        <f>IFERROR(IF((Dados!AX187+Dados!AX219)&gt;=0,(Dados!AX187+Dados!AX219),""),"")</f>
        <v/>
      </c>
      <c r="BG268" s="15" t="str">
        <f>IFERROR(IF((Dados!AY187+Dados!AY219)&gt;=0,(Dados!AY187+Dados!AY219),""),"")</f>
        <v/>
      </c>
      <c r="BH268" s="15" t="str">
        <f>IFERROR(IF((Dados!AZ187+Dados!AZ219)&gt;=0,(Dados!AZ187+Dados!AZ219),""),"")</f>
        <v/>
      </c>
      <c r="BI268" s="15" t="str">
        <f>IFERROR(IF((Dados!BA187+Dados!BA219)&gt;=0,(Dados!BA187+Dados!BA219),""),"")</f>
        <v/>
      </c>
      <c r="BJ268" s="15" t="str">
        <f>IFERROR(IF((Dados!BB187+Dados!BB219)&gt;=0,(Dados!BB187+Dados!BB219),""),"")</f>
        <v/>
      </c>
      <c r="BK268" s="15" t="str">
        <f>IFERROR(IF((Dados!BC187+Dados!BC219)&gt;=0,(Dados!BC187+Dados!BC219),""),"")</f>
        <v/>
      </c>
      <c r="BL268" s="15" t="str">
        <f>IFERROR(IF((Dados!BD187+Dados!BD219)&gt;=0,(Dados!BD187+Dados!BD219),""),"")</f>
        <v/>
      </c>
    </row>
    <row r="269" spans="9:64" x14ac:dyDescent="0.15">
      <c r="I269" t="str">
        <f>Dados!A188</f>
        <v>Fat  Real</v>
      </c>
      <c r="J269" s="101" t="str">
        <f>Dados!B188</f>
        <v>AAA 1 001</v>
      </c>
      <c r="K269" s="15" t="str">
        <f>IFERROR(IF((Dados!C188+Dados!C220)&gt;=0,(Dados!C188+Dados!C220),""),"")</f>
        <v/>
      </c>
      <c r="L269" s="15" t="str">
        <f>IFERROR(IF((Dados!D188+Dados!D220)&gt;=0,(Dados!D188+Dados!D220),""),"")</f>
        <v/>
      </c>
      <c r="M269" s="15" t="str">
        <f>IFERROR(IF((Dados!E188+Dados!E220)&gt;=0,(Dados!E188+Dados!E220),""),"")</f>
        <v/>
      </c>
      <c r="N269" s="15" t="str">
        <f>IFERROR(IF((Dados!F188+Dados!F220)&gt;=0,(Dados!F188+Dados!F220),""),"")</f>
        <v/>
      </c>
      <c r="O269" s="15" t="str">
        <f>IFERROR(IF((Dados!G188+Dados!G220)&gt;=0,(Dados!G188+Dados!G220),""),"")</f>
        <v/>
      </c>
      <c r="P269" s="15" t="str">
        <f>IFERROR(IF((Dados!H188+Dados!H220)&gt;=0,(Dados!H188+Dados!H220),""),"")</f>
        <v/>
      </c>
      <c r="Q269" s="15" t="str">
        <f>IFERROR(IF((Dados!I188+Dados!I220)&gt;=0,(Dados!I188+Dados!I220),""),"")</f>
        <v/>
      </c>
      <c r="R269" s="15" t="str">
        <f>IFERROR(IF((Dados!J188+Dados!J220)&gt;=0,(Dados!J188+Dados!J220),""),"")</f>
        <v/>
      </c>
      <c r="S269" s="15" t="str">
        <f>IFERROR(IF((Dados!K188+Dados!K220)&gt;=0,(Dados!K188+Dados!K220),""),"")</f>
        <v/>
      </c>
      <c r="T269" s="15" t="str">
        <f>IFERROR(IF((Dados!L188+Dados!L220)&gt;=0,(Dados!L188+Dados!L220),""),"")</f>
        <v/>
      </c>
      <c r="U269" s="15" t="str">
        <f>IFERROR(IF((Dados!M188+Dados!M220)&gt;=0,(Dados!M188+Dados!M220),""),"")</f>
        <v/>
      </c>
      <c r="V269" s="15" t="str">
        <f>IFERROR(IF((Dados!N188+Dados!N220)&gt;=0,(Dados!N188+Dados!N220),""),"")</f>
        <v/>
      </c>
      <c r="W269" s="15" t="str">
        <f>IFERROR(IF((Dados!O188+Dados!O220)&gt;=0,(Dados!O188+Dados!O220),""),"")</f>
        <v/>
      </c>
      <c r="X269" s="15" t="str">
        <f>IFERROR(IF((Dados!P188+Dados!P220)&gt;=0,(Dados!P188+Dados!P220),""),"")</f>
        <v/>
      </c>
      <c r="Y269" s="15" t="str">
        <f>IFERROR(IF((Dados!Q188+Dados!Q220)&gt;=0,(Dados!Q188+Dados!Q220),""),"")</f>
        <v/>
      </c>
      <c r="Z269" s="15" t="str">
        <f>IFERROR(IF((Dados!R188+Dados!R220)&gt;=0,(Dados!R188+Dados!R220),""),"")</f>
        <v/>
      </c>
      <c r="AA269" s="15" t="str">
        <f>IFERROR(IF((Dados!S188+Dados!S220)&gt;=0,(Dados!S188+Dados!S220),""),"")</f>
        <v/>
      </c>
      <c r="AB269" s="15" t="str">
        <f>IFERROR(IF((Dados!T188+Dados!T220)&gt;=0,(Dados!T188+Dados!T220),""),"")</f>
        <v/>
      </c>
      <c r="AC269" s="15" t="str">
        <f>IFERROR(IF((Dados!U188+Dados!U220)&gt;=0,(Dados!U188+Dados!U220),""),"")</f>
        <v/>
      </c>
      <c r="AD269" s="15" t="str">
        <f>IFERROR(IF((Dados!V188+Dados!V220)&gt;=0,(Dados!V188+Dados!V220),""),"")</f>
        <v/>
      </c>
      <c r="AE269" s="15" t="str">
        <f>IFERROR(IF((Dados!W188+Dados!W220)&gt;=0,(Dados!W188+Dados!W220),""),"")</f>
        <v/>
      </c>
      <c r="AF269" s="15" t="str">
        <f>IFERROR(IF((Dados!X188+Dados!X220)&gt;=0,(Dados!X188+Dados!X220),""),"")</f>
        <v/>
      </c>
      <c r="AG269" s="15" t="str">
        <f>IFERROR(IF((Dados!Y188+Dados!Y220)&gt;=0,(Dados!Y188+Dados!Y220),""),"")</f>
        <v/>
      </c>
      <c r="AH269" s="15" t="str">
        <f>IFERROR(IF((Dados!Z188+Dados!Z220)&gt;=0,(Dados!Z188+Dados!Z220),""),"")</f>
        <v/>
      </c>
      <c r="AI269" s="15" t="str">
        <f>IFERROR(IF((Dados!AA188+Dados!AA220)&gt;=0,(Dados!AA188+Dados!AA220),""),"")</f>
        <v/>
      </c>
      <c r="AJ269" s="15" t="str">
        <f>IFERROR(IF((Dados!AB188+Dados!AB220)&gt;=0,(Dados!AB188+Dados!AB220),""),"")</f>
        <v/>
      </c>
      <c r="AK269" s="15" t="str">
        <f>IFERROR(IF((Dados!AC188+Dados!AC220)&gt;=0,(Dados!AC188+Dados!AC220),""),"")</f>
        <v/>
      </c>
      <c r="AL269" s="15" t="str">
        <f>IFERROR(IF((Dados!AD188+Dados!AD220)&gt;=0,(Dados!AD188+Dados!AD220),""),"")</f>
        <v/>
      </c>
      <c r="AM269" s="15" t="str">
        <f>IFERROR(IF((Dados!AE188+Dados!AE220)&gt;=0,(Dados!AE188+Dados!AE220),""),"")</f>
        <v/>
      </c>
      <c r="AN269" s="15" t="str">
        <f>IFERROR(IF((Dados!AF188+Dados!AF220)&gt;=0,(Dados!AF188+Dados!AF220),""),"")</f>
        <v/>
      </c>
      <c r="AO269" s="15" t="str">
        <f>IFERROR(IF((Dados!AG188+Dados!AG220)&gt;=0,(Dados!AG188+Dados!AG220),""),"")</f>
        <v/>
      </c>
      <c r="AP269" s="15" t="str">
        <f>IFERROR(IF((Dados!AH188+Dados!AH220)&gt;=0,(Dados!AH188+Dados!AH220),""),"")</f>
        <v/>
      </c>
      <c r="AQ269" s="15" t="str">
        <f>IFERROR(IF((Dados!AI188+Dados!AI220)&gt;=0,(Dados!AI188+Dados!AI220),""),"")</f>
        <v/>
      </c>
      <c r="AR269" s="15" t="str">
        <f>IFERROR(IF((Dados!AJ188+Dados!AJ220)&gt;=0,(Dados!AJ188+Dados!AJ220),""),"")</f>
        <v/>
      </c>
      <c r="AS269" s="15" t="str">
        <f>IFERROR(IF((Dados!AK188+Dados!AK220)&gt;=0,(Dados!AK188+Dados!AK220),""),"")</f>
        <v/>
      </c>
      <c r="AT269" s="15" t="str">
        <f>IFERROR(IF((Dados!AL188+Dados!AL220)&gt;=0,(Dados!AL188+Dados!AL220),""),"")</f>
        <v/>
      </c>
      <c r="AU269" s="15" t="str">
        <f>IFERROR(IF((Dados!AM188+Dados!AM220)&gt;=0,(Dados!AM188+Dados!AM220),""),"")</f>
        <v/>
      </c>
      <c r="AV269" s="15" t="str">
        <f>IFERROR(IF((Dados!AN188+Dados!AN220)&gt;=0,(Dados!AN188+Dados!AN220),""),"")</f>
        <v/>
      </c>
      <c r="AW269" s="15" t="str">
        <f>IFERROR(IF((Dados!AO188+Dados!AO220)&gt;=0,(Dados!AO188+Dados!AO220),""),"")</f>
        <v/>
      </c>
      <c r="AX269" s="15" t="str">
        <f>IFERROR(IF((Dados!AP188+Dados!AP220)&gt;=0,(Dados!AP188+Dados!AP220),""),"")</f>
        <v/>
      </c>
      <c r="AY269" s="15" t="str">
        <f>IFERROR(IF((Dados!AQ188+Dados!AQ220)&gt;=0,(Dados!AQ188+Dados!AQ220),""),"")</f>
        <v/>
      </c>
      <c r="AZ269" s="15" t="str">
        <f>IFERROR(IF((Dados!AR188+Dados!AR220)&gt;=0,(Dados!AR188+Dados!AR220),""),"")</f>
        <v/>
      </c>
      <c r="BA269" s="15" t="str">
        <f>IFERROR(IF((Dados!AS188+Dados!AS220)&gt;=0,(Dados!AS188+Dados!AS220),""),"")</f>
        <v/>
      </c>
      <c r="BB269" s="15" t="str">
        <f>IFERROR(IF((Dados!AT188+Dados!AT220)&gt;=0,(Dados!AT188+Dados!AT220),""),"")</f>
        <v/>
      </c>
      <c r="BC269" s="15" t="str">
        <f>IFERROR(IF((Dados!AU188+Dados!AU220)&gt;=0,(Dados!AU188+Dados!AU220),""),"")</f>
        <v/>
      </c>
      <c r="BD269" s="15" t="str">
        <f>IFERROR(IF((Dados!AV188+Dados!AV220)&gt;=0,(Dados!AV188+Dados!AV220),""),"")</f>
        <v/>
      </c>
      <c r="BE269" s="15" t="str">
        <f>IFERROR(IF((Dados!AW188+Dados!AW220)&gt;=0,(Dados!AW188+Dados!AW220),""),"")</f>
        <v/>
      </c>
      <c r="BF269" s="15" t="str">
        <f>IFERROR(IF((Dados!AX188+Dados!AX220)&gt;=0,(Dados!AX188+Dados!AX220),""),"")</f>
        <v/>
      </c>
      <c r="BG269" s="15" t="str">
        <f>IFERROR(IF((Dados!AY188+Dados!AY220)&gt;=0,(Dados!AY188+Dados!AY220),""),"")</f>
        <v/>
      </c>
      <c r="BH269" s="15" t="str">
        <f>IFERROR(IF((Dados!AZ188+Dados!AZ220)&gt;=0,(Dados!AZ188+Dados!AZ220),""),"")</f>
        <v/>
      </c>
      <c r="BI269" s="15" t="str">
        <f>IFERROR(IF((Dados!BA188+Dados!BA220)&gt;=0,(Dados!BA188+Dados!BA220),""),"")</f>
        <v/>
      </c>
      <c r="BJ269" s="15" t="str">
        <f>IFERROR(IF((Dados!BB188+Dados!BB220)&gt;=0,(Dados!BB188+Dados!BB220),""),"")</f>
        <v/>
      </c>
      <c r="BK269" s="15" t="str">
        <f>IFERROR(IF((Dados!BC188+Dados!BC220)&gt;=0,(Dados!BC188+Dados!BC220),""),"")</f>
        <v/>
      </c>
      <c r="BL269" s="15" t="str">
        <f>IFERROR(IF((Dados!BD188+Dados!BD220)&gt;=0,(Dados!BD188+Dados!BD220),""),"")</f>
        <v/>
      </c>
    </row>
    <row r="270" spans="9:64" x14ac:dyDescent="0.15">
      <c r="I270" t="str">
        <f>Dados!A189</f>
        <v>Fat  Real</v>
      </c>
      <c r="J270" s="101" t="str">
        <f>Dados!B189</f>
        <v>AAA 1 001</v>
      </c>
      <c r="K270" s="15" t="str">
        <f>IFERROR(IF((Dados!C189+Dados!C221)&gt;=0,(Dados!C189+Dados!C221),""),"")</f>
        <v/>
      </c>
      <c r="L270" s="15" t="str">
        <f>IFERROR(IF((Dados!D189+Dados!D221)&gt;=0,(Dados!D189+Dados!D221),""),"")</f>
        <v/>
      </c>
      <c r="M270" s="15" t="str">
        <f>IFERROR(IF((Dados!E189+Dados!E221)&gt;=0,(Dados!E189+Dados!E221),""),"")</f>
        <v/>
      </c>
      <c r="N270" s="15" t="str">
        <f>IFERROR(IF((Dados!F189+Dados!F221)&gt;=0,(Dados!F189+Dados!F221),""),"")</f>
        <v/>
      </c>
      <c r="O270" s="15" t="str">
        <f>IFERROR(IF((Dados!G189+Dados!G221)&gt;=0,(Dados!G189+Dados!G221),""),"")</f>
        <v/>
      </c>
      <c r="P270" s="15" t="str">
        <f>IFERROR(IF((Dados!H189+Dados!H221)&gt;=0,(Dados!H189+Dados!H221),""),"")</f>
        <v/>
      </c>
      <c r="Q270" s="15" t="str">
        <f>IFERROR(IF((Dados!I189+Dados!I221)&gt;=0,(Dados!I189+Dados!I221),""),"")</f>
        <v/>
      </c>
      <c r="R270" s="15" t="str">
        <f>IFERROR(IF((Dados!J189+Dados!J221)&gt;=0,(Dados!J189+Dados!J221),""),"")</f>
        <v/>
      </c>
      <c r="S270" s="15" t="str">
        <f>IFERROR(IF((Dados!K189+Dados!K221)&gt;=0,(Dados!K189+Dados!K221),""),"")</f>
        <v/>
      </c>
      <c r="T270" s="15" t="str">
        <f>IFERROR(IF((Dados!L189+Dados!L221)&gt;=0,(Dados!L189+Dados!L221),""),"")</f>
        <v/>
      </c>
      <c r="U270" s="15" t="str">
        <f>IFERROR(IF((Dados!M189+Dados!M221)&gt;=0,(Dados!M189+Dados!M221),""),"")</f>
        <v/>
      </c>
      <c r="V270" s="15" t="str">
        <f>IFERROR(IF((Dados!N189+Dados!N221)&gt;=0,(Dados!N189+Dados!N221),""),"")</f>
        <v/>
      </c>
      <c r="W270" s="15" t="str">
        <f>IFERROR(IF((Dados!O189+Dados!O221)&gt;=0,(Dados!O189+Dados!O221),""),"")</f>
        <v/>
      </c>
      <c r="X270" s="15" t="str">
        <f>IFERROR(IF((Dados!P189+Dados!P221)&gt;=0,(Dados!P189+Dados!P221),""),"")</f>
        <v/>
      </c>
      <c r="Y270" s="15" t="str">
        <f>IFERROR(IF((Dados!Q189+Dados!Q221)&gt;=0,(Dados!Q189+Dados!Q221),""),"")</f>
        <v/>
      </c>
      <c r="Z270" s="15" t="str">
        <f>IFERROR(IF((Dados!R189+Dados!R221)&gt;=0,(Dados!R189+Dados!R221),""),"")</f>
        <v/>
      </c>
      <c r="AA270" s="15" t="str">
        <f>IFERROR(IF((Dados!S189+Dados!S221)&gt;=0,(Dados!S189+Dados!S221),""),"")</f>
        <v/>
      </c>
      <c r="AB270" s="15" t="str">
        <f>IFERROR(IF((Dados!T189+Dados!T221)&gt;=0,(Dados!T189+Dados!T221),""),"")</f>
        <v/>
      </c>
      <c r="AC270" s="15" t="str">
        <f>IFERROR(IF((Dados!U189+Dados!U221)&gt;=0,(Dados!U189+Dados!U221),""),"")</f>
        <v/>
      </c>
      <c r="AD270" s="15" t="str">
        <f>IFERROR(IF((Dados!V189+Dados!V221)&gt;=0,(Dados!V189+Dados!V221),""),"")</f>
        <v/>
      </c>
      <c r="AE270" s="15" t="str">
        <f>IFERROR(IF((Dados!W189+Dados!W221)&gt;=0,(Dados!W189+Dados!W221),""),"")</f>
        <v/>
      </c>
      <c r="AF270" s="15" t="str">
        <f>IFERROR(IF((Dados!X189+Dados!X221)&gt;=0,(Dados!X189+Dados!X221),""),"")</f>
        <v/>
      </c>
      <c r="AG270" s="15" t="str">
        <f>IFERROR(IF((Dados!Y189+Dados!Y221)&gt;=0,(Dados!Y189+Dados!Y221),""),"")</f>
        <v/>
      </c>
      <c r="AH270" s="15" t="str">
        <f>IFERROR(IF((Dados!Z189+Dados!Z221)&gt;=0,(Dados!Z189+Dados!Z221),""),"")</f>
        <v/>
      </c>
      <c r="AI270" s="15" t="str">
        <f>IFERROR(IF((Dados!AA189+Dados!AA221)&gt;=0,(Dados!AA189+Dados!AA221),""),"")</f>
        <v/>
      </c>
      <c r="AJ270" s="15" t="str">
        <f>IFERROR(IF((Dados!AB189+Dados!AB221)&gt;=0,(Dados!AB189+Dados!AB221),""),"")</f>
        <v/>
      </c>
      <c r="AK270" s="15" t="str">
        <f>IFERROR(IF((Dados!AC189+Dados!AC221)&gt;=0,(Dados!AC189+Dados!AC221),""),"")</f>
        <v/>
      </c>
      <c r="AL270" s="15" t="str">
        <f>IFERROR(IF((Dados!AD189+Dados!AD221)&gt;=0,(Dados!AD189+Dados!AD221),""),"")</f>
        <v/>
      </c>
      <c r="AM270" s="15" t="str">
        <f>IFERROR(IF((Dados!AE189+Dados!AE221)&gt;=0,(Dados!AE189+Dados!AE221),""),"")</f>
        <v/>
      </c>
      <c r="AN270" s="15" t="str">
        <f>IFERROR(IF((Dados!AF189+Dados!AF221)&gt;=0,(Dados!AF189+Dados!AF221),""),"")</f>
        <v/>
      </c>
      <c r="AO270" s="15" t="str">
        <f>IFERROR(IF((Dados!AG189+Dados!AG221)&gt;=0,(Dados!AG189+Dados!AG221),""),"")</f>
        <v/>
      </c>
      <c r="AP270" s="15" t="str">
        <f>IFERROR(IF((Dados!AH189+Dados!AH221)&gt;=0,(Dados!AH189+Dados!AH221),""),"")</f>
        <v/>
      </c>
      <c r="AQ270" s="15" t="str">
        <f>IFERROR(IF((Dados!AI189+Dados!AI221)&gt;=0,(Dados!AI189+Dados!AI221),""),"")</f>
        <v/>
      </c>
      <c r="AR270" s="15" t="str">
        <f>IFERROR(IF((Dados!AJ189+Dados!AJ221)&gt;=0,(Dados!AJ189+Dados!AJ221),""),"")</f>
        <v/>
      </c>
      <c r="AS270" s="15" t="str">
        <f>IFERROR(IF((Dados!AK189+Dados!AK221)&gt;=0,(Dados!AK189+Dados!AK221),""),"")</f>
        <v/>
      </c>
      <c r="AT270" s="15" t="str">
        <f>IFERROR(IF((Dados!AL189+Dados!AL221)&gt;=0,(Dados!AL189+Dados!AL221),""),"")</f>
        <v/>
      </c>
      <c r="AU270" s="15" t="str">
        <f>IFERROR(IF((Dados!AM189+Dados!AM221)&gt;=0,(Dados!AM189+Dados!AM221),""),"")</f>
        <v/>
      </c>
      <c r="AV270" s="15" t="str">
        <f>IFERROR(IF((Dados!AN189+Dados!AN221)&gt;=0,(Dados!AN189+Dados!AN221),""),"")</f>
        <v/>
      </c>
      <c r="AW270" s="15" t="str">
        <f>IFERROR(IF((Dados!AO189+Dados!AO221)&gt;=0,(Dados!AO189+Dados!AO221),""),"")</f>
        <v/>
      </c>
      <c r="AX270" s="15" t="str">
        <f>IFERROR(IF((Dados!AP189+Dados!AP221)&gt;=0,(Dados!AP189+Dados!AP221),""),"")</f>
        <v/>
      </c>
      <c r="AY270" s="15" t="str">
        <f>IFERROR(IF((Dados!AQ189+Dados!AQ221)&gt;=0,(Dados!AQ189+Dados!AQ221),""),"")</f>
        <v/>
      </c>
      <c r="AZ270" s="15" t="str">
        <f>IFERROR(IF((Dados!AR189+Dados!AR221)&gt;=0,(Dados!AR189+Dados!AR221),""),"")</f>
        <v/>
      </c>
      <c r="BA270" s="15" t="str">
        <f>IFERROR(IF((Dados!AS189+Dados!AS221)&gt;=0,(Dados!AS189+Dados!AS221),""),"")</f>
        <v/>
      </c>
      <c r="BB270" s="15" t="str">
        <f>IFERROR(IF((Dados!AT189+Dados!AT221)&gt;=0,(Dados!AT189+Dados!AT221),""),"")</f>
        <v/>
      </c>
      <c r="BC270" s="15" t="str">
        <f>IFERROR(IF((Dados!AU189+Dados!AU221)&gt;=0,(Dados!AU189+Dados!AU221),""),"")</f>
        <v/>
      </c>
      <c r="BD270" s="15" t="str">
        <f>IFERROR(IF((Dados!AV189+Dados!AV221)&gt;=0,(Dados!AV189+Dados!AV221),""),"")</f>
        <v/>
      </c>
      <c r="BE270" s="15" t="str">
        <f>IFERROR(IF((Dados!AW189+Dados!AW221)&gt;=0,(Dados!AW189+Dados!AW221),""),"")</f>
        <v/>
      </c>
      <c r="BF270" s="15" t="str">
        <f>IFERROR(IF((Dados!AX189+Dados!AX221)&gt;=0,(Dados!AX189+Dados!AX221),""),"")</f>
        <v/>
      </c>
      <c r="BG270" s="15" t="str">
        <f>IFERROR(IF((Dados!AY189+Dados!AY221)&gt;=0,(Dados!AY189+Dados!AY221),""),"")</f>
        <v/>
      </c>
      <c r="BH270" s="15" t="str">
        <f>IFERROR(IF((Dados!AZ189+Dados!AZ221)&gt;=0,(Dados!AZ189+Dados!AZ221),""),"")</f>
        <v/>
      </c>
      <c r="BI270" s="15" t="str">
        <f>IFERROR(IF((Dados!BA189+Dados!BA221)&gt;=0,(Dados!BA189+Dados!BA221),""),"")</f>
        <v/>
      </c>
      <c r="BJ270" s="15" t="str">
        <f>IFERROR(IF((Dados!BB189+Dados!BB221)&gt;=0,(Dados!BB189+Dados!BB221),""),"")</f>
        <v/>
      </c>
      <c r="BK270" s="15" t="str">
        <f>IFERROR(IF((Dados!BC189+Dados!BC221)&gt;=0,(Dados!BC189+Dados!BC221),""),"")</f>
        <v/>
      </c>
      <c r="BL270" s="15" t="str">
        <f>IFERROR(IF((Dados!BD189+Dados!BD221)&gt;=0,(Dados!BD189+Dados!BD221),""),"")</f>
        <v/>
      </c>
    </row>
    <row r="271" spans="9:64" x14ac:dyDescent="0.15">
      <c r="I271" t="str">
        <f>Dados!A190</f>
        <v>Fat  Real</v>
      </c>
      <c r="J271" s="101" t="str">
        <f>Dados!B190</f>
        <v>AAA 1 001</v>
      </c>
      <c r="K271" s="15" t="str">
        <f>IFERROR(IF((Dados!C190+Dados!C222)&gt;=0,(Dados!C190+Dados!C222),""),"")</f>
        <v/>
      </c>
      <c r="L271" s="15" t="str">
        <f>IFERROR(IF((Dados!D190+Dados!D222)&gt;=0,(Dados!D190+Dados!D222),""),"")</f>
        <v/>
      </c>
      <c r="M271" s="15" t="str">
        <f>IFERROR(IF((Dados!E190+Dados!E222)&gt;=0,(Dados!E190+Dados!E222),""),"")</f>
        <v/>
      </c>
      <c r="N271" s="15" t="str">
        <f>IFERROR(IF((Dados!F190+Dados!F222)&gt;=0,(Dados!F190+Dados!F222),""),"")</f>
        <v/>
      </c>
      <c r="O271" s="15" t="str">
        <f>IFERROR(IF((Dados!G190+Dados!G222)&gt;=0,(Dados!G190+Dados!G222),""),"")</f>
        <v/>
      </c>
      <c r="P271" s="15" t="str">
        <f>IFERROR(IF((Dados!H190+Dados!H222)&gt;=0,(Dados!H190+Dados!H222),""),"")</f>
        <v/>
      </c>
      <c r="Q271" s="15" t="str">
        <f>IFERROR(IF((Dados!I190+Dados!I222)&gt;=0,(Dados!I190+Dados!I222),""),"")</f>
        <v/>
      </c>
      <c r="R271" s="15" t="str">
        <f>IFERROR(IF((Dados!J190+Dados!J222)&gt;=0,(Dados!J190+Dados!J222),""),"")</f>
        <v/>
      </c>
      <c r="S271" s="15" t="str">
        <f>IFERROR(IF((Dados!K190+Dados!K222)&gt;=0,(Dados!K190+Dados!K222),""),"")</f>
        <v/>
      </c>
      <c r="T271" s="15" t="str">
        <f>IFERROR(IF((Dados!L190+Dados!L222)&gt;=0,(Dados!L190+Dados!L222),""),"")</f>
        <v/>
      </c>
      <c r="U271" s="15" t="str">
        <f>IFERROR(IF((Dados!M190+Dados!M222)&gt;=0,(Dados!M190+Dados!M222),""),"")</f>
        <v/>
      </c>
      <c r="V271" s="15" t="str">
        <f>IFERROR(IF((Dados!N190+Dados!N222)&gt;=0,(Dados!N190+Dados!N222),""),"")</f>
        <v/>
      </c>
      <c r="W271" s="15" t="str">
        <f>IFERROR(IF((Dados!O190+Dados!O222)&gt;=0,(Dados!O190+Dados!O222),""),"")</f>
        <v/>
      </c>
      <c r="X271" s="15" t="str">
        <f>IFERROR(IF((Dados!P190+Dados!P222)&gt;=0,(Dados!P190+Dados!P222),""),"")</f>
        <v/>
      </c>
      <c r="Y271" s="15" t="str">
        <f>IFERROR(IF((Dados!Q190+Dados!Q222)&gt;=0,(Dados!Q190+Dados!Q222),""),"")</f>
        <v/>
      </c>
      <c r="Z271" s="15" t="str">
        <f>IFERROR(IF((Dados!R190+Dados!R222)&gt;=0,(Dados!R190+Dados!R222),""),"")</f>
        <v/>
      </c>
      <c r="AA271" s="15" t="str">
        <f>IFERROR(IF((Dados!S190+Dados!S222)&gt;=0,(Dados!S190+Dados!S222),""),"")</f>
        <v/>
      </c>
      <c r="AB271" s="15" t="str">
        <f>IFERROR(IF((Dados!T190+Dados!T222)&gt;=0,(Dados!T190+Dados!T222),""),"")</f>
        <v/>
      </c>
      <c r="AC271" s="15" t="str">
        <f>IFERROR(IF((Dados!U190+Dados!U222)&gt;=0,(Dados!U190+Dados!U222),""),"")</f>
        <v/>
      </c>
      <c r="AD271" s="15" t="str">
        <f>IFERROR(IF((Dados!V190+Dados!V222)&gt;=0,(Dados!V190+Dados!V222),""),"")</f>
        <v/>
      </c>
      <c r="AE271" s="15" t="str">
        <f>IFERROR(IF((Dados!W190+Dados!W222)&gt;=0,(Dados!W190+Dados!W222),""),"")</f>
        <v/>
      </c>
      <c r="AF271" s="15" t="str">
        <f>IFERROR(IF((Dados!X190+Dados!X222)&gt;=0,(Dados!X190+Dados!X222),""),"")</f>
        <v/>
      </c>
      <c r="AG271" s="15" t="str">
        <f>IFERROR(IF((Dados!Y190+Dados!Y222)&gt;=0,(Dados!Y190+Dados!Y222),""),"")</f>
        <v/>
      </c>
      <c r="AH271" s="15" t="str">
        <f>IFERROR(IF((Dados!Z190+Dados!Z222)&gt;=0,(Dados!Z190+Dados!Z222),""),"")</f>
        <v/>
      </c>
      <c r="AI271" s="15" t="str">
        <f>IFERROR(IF((Dados!AA190+Dados!AA222)&gt;=0,(Dados!AA190+Dados!AA222),""),"")</f>
        <v/>
      </c>
      <c r="AJ271" s="15" t="str">
        <f>IFERROR(IF((Dados!AB190+Dados!AB222)&gt;=0,(Dados!AB190+Dados!AB222),""),"")</f>
        <v/>
      </c>
      <c r="AK271" s="15" t="str">
        <f>IFERROR(IF((Dados!AC190+Dados!AC222)&gt;=0,(Dados!AC190+Dados!AC222),""),"")</f>
        <v/>
      </c>
      <c r="AL271" s="15" t="str">
        <f>IFERROR(IF((Dados!AD190+Dados!AD222)&gt;=0,(Dados!AD190+Dados!AD222),""),"")</f>
        <v/>
      </c>
      <c r="AM271" s="15" t="str">
        <f>IFERROR(IF((Dados!AE190+Dados!AE222)&gt;=0,(Dados!AE190+Dados!AE222),""),"")</f>
        <v/>
      </c>
      <c r="AN271" s="15" t="str">
        <f>IFERROR(IF((Dados!AF190+Dados!AF222)&gt;=0,(Dados!AF190+Dados!AF222),""),"")</f>
        <v/>
      </c>
      <c r="AO271" s="15" t="str">
        <f>IFERROR(IF((Dados!AG190+Dados!AG222)&gt;=0,(Dados!AG190+Dados!AG222),""),"")</f>
        <v/>
      </c>
      <c r="AP271" s="15" t="str">
        <f>IFERROR(IF((Dados!AH190+Dados!AH222)&gt;=0,(Dados!AH190+Dados!AH222),""),"")</f>
        <v/>
      </c>
      <c r="AQ271" s="15" t="str">
        <f>IFERROR(IF((Dados!AI190+Dados!AI222)&gt;=0,(Dados!AI190+Dados!AI222),""),"")</f>
        <v/>
      </c>
      <c r="AR271" s="15" t="str">
        <f>IFERROR(IF((Dados!AJ190+Dados!AJ222)&gt;=0,(Dados!AJ190+Dados!AJ222),""),"")</f>
        <v/>
      </c>
      <c r="AS271" s="15" t="str">
        <f>IFERROR(IF((Dados!AK190+Dados!AK222)&gt;=0,(Dados!AK190+Dados!AK222),""),"")</f>
        <v/>
      </c>
      <c r="AT271" s="15" t="str">
        <f>IFERROR(IF((Dados!AL190+Dados!AL222)&gt;=0,(Dados!AL190+Dados!AL222),""),"")</f>
        <v/>
      </c>
      <c r="AU271" s="15" t="str">
        <f>IFERROR(IF((Dados!AM190+Dados!AM222)&gt;=0,(Dados!AM190+Dados!AM222),""),"")</f>
        <v/>
      </c>
      <c r="AV271" s="15" t="str">
        <f>IFERROR(IF((Dados!AN190+Dados!AN222)&gt;=0,(Dados!AN190+Dados!AN222),""),"")</f>
        <v/>
      </c>
      <c r="AW271" s="15" t="str">
        <f>IFERROR(IF((Dados!AO190+Dados!AO222)&gt;=0,(Dados!AO190+Dados!AO222),""),"")</f>
        <v/>
      </c>
      <c r="AX271" s="15" t="str">
        <f>IFERROR(IF((Dados!AP190+Dados!AP222)&gt;=0,(Dados!AP190+Dados!AP222),""),"")</f>
        <v/>
      </c>
      <c r="AY271" s="15" t="str">
        <f>IFERROR(IF((Dados!AQ190+Dados!AQ222)&gt;=0,(Dados!AQ190+Dados!AQ222),""),"")</f>
        <v/>
      </c>
      <c r="AZ271" s="15" t="str">
        <f>IFERROR(IF((Dados!AR190+Dados!AR222)&gt;=0,(Dados!AR190+Dados!AR222),""),"")</f>
        <v/>
      </c>
      <c r="BA271" s="15" t="str">
        <f>IFERROR(IF((Dados!AS190+Dados!AS222)&gt;=0,(Dados!AS190+Dados!AS222),""),"")</f>
        <v/>
      </c>
      <c r="BB271" s="15" t="str">
        <f>IFERROR(IF((Dados!AT190+Dados!AT222)&gt;=0,(Dados!AT190+Dados!AT222),""),"")</f>
        <v/>
      </c>
      <c r="BC271" s="15" t="str">
        <f>IFERROR(IF((Dados!AU190+Dados!AU222)&gt;=0,(Dados!AU190+Dados!AU222),""),"")</f>
        <v/>
      </c>
      <c r="BD271" s="15" t="str">
        <f>IFERROR(IF((Dados!AV190+Dados!AV222)&gt;=0,(Dados!AV190+Dados!AV222),""),"")</f>
        <v/>
      </c>
      <c r="BE271" s="15" t="str">
        <f>IFERROR(IF((Dados!AW190+Dados!AW222)&gt;=0,(Dados!AW190+Dados!AW222),""),"")</f>
        <v/>
      </c>
      <c r="BF271" s="15" t="str">
        <f>IFERROR(IF((Dados!AX190+Dados!AX222)&gt;=0,(Dados!AX190+Dados!AX222),""),"")</f>
        <v/>
      </c>
      <c r="BG271" s="15" t="str">
        <f>IFERROR(IF((Dados!AY190+Dados!AY222)&gt;=0,(Dados!AY190+Dados!AY222),""),"")</f>
        <v/>
      </c>
      <c r="BH271" s="15" t="str">
        <f>IFERROR(IF((Dados!AZ190+Dados!AZ222)&gt;=0,(Dados!AZ190+Dados!AZ222),""),"")</f>
        <v/>
      </c>
      <c r="BI271" s="15" t="str">
        <f>IFERROR(IF((Dados!BA190+Dados!BA222)&gt;=0,(Dados!BA190+Dados!BA222),""),"")</f>
        <v/>
      </c>
      <c r="BJ271" s="15" t="str">
        <f>IFERROR(IF((Dados!BB190+Dados!BB222)&gt;=0,(Dados!BB190+Dados!BB222),""),"")</f>
        <v/>
      </c>
      <c r="BK271" s="15" t="str">
        <f>IFERROR(IF((Dados!BC190+Dados!BC222)&gt;=0,(Dados!BC190+Dados!BC222),""),"")</f>
        <v/>
      </c>
      <c r="BL271" s="15" t="str">
        <f>IFERROR(IF((Dados!BD190+Dados!BD222)&gt;=0,(Dados!BD190+Dados!BD222),""),"")</f>
        <v/>
      </c>
    </row>
    <row r="272" spans="9:64" x14ac:dyDescent="0.15">
      <c r="I272" t="str">
        <f>Dados!A191</f>
        <v>Fat  Real</v>
      </c>
      <c r="J272" s="101" t="str">
        <f>Dados!B191</f>
        <v>AAA 1 001</v>
      </c>
      <c r="K272" s="15" t="str">
        <f>IFERROR(IF((Dados!C191+Dados!C223)&gt;=0,(Dados!C191+Dados!C223),""),"")</f>
        <v/>
      </c>
      <c r="L272" s="15" t="str">
        <f>IFERROR(IF((Dados!D191+Dados!D223)&gt;=0,(Dados!D191+Dados!D223),""),"")</f>
        <v/>
      </c>
      <c r="M272" s="15" t="str">
        <f>IFERROR(IF((Dados!E191+Dados!E223)&gt;=0,(Dados!E191+Dados!E223),""),"")</f>
        <v/>
      </c>
      <c r="N272" s="15" t="str">
        <f>IFERROR(IF((Dados!F191+Dados!F223)&gt;=0,(Dados!F191+Dados!F223),""),"")</f>
        <v/>
      </c>
      <c r="O272" s="15" t="str">
        <f>IFERROR(IF((Dados!G191+Dados!G223)&gt;=0,(Dados!G191+Dados!G223),""),"")</f>
        <v/>
      </c>
      <c r="P272" s="15" t="str">
        <f>IFERROR(IF((Dados!H191+Dados!H223)&gt;=0,(Dados!H191+Dados!H223),""),"")</f>
        <v/>
      </c>
      <c r="Q272" s="15" t="str">
        <f>IFERROR(IF((Dados!I191+Dados!I223)&gt;=0,(Dados!I191+Dados!I223),""),"")</f>
        <v/>
      </c>
      <c r="R272" s="15" t="str">
        <f>IFERROR(IF((Dados!J191+Dados!J223)&gt;=0,(Dados!J191+Dados!J223),""),"")</f>
        <v/>
      </c>
      <c r="S272" s="15" t="str">
        <f>IFERROR(IF((Dados!K191+Dados!K223)&gt;=0,(Dados!K191+Dados!K223),""),"")</f>
        <v/>
      </c>
      <c r="T272" s="15" t="str">
        <f>IFERROR(IF((Dados!L191+Dados!L223)&gt;=0,(Dados!L191+Dados!L223),""),"")</f>
        <v/>
      </c>
      <c r="U272" s="15" t="str">
        <f>IFERROR(IF((Dados!M191+Dados!M223)&gt;=0,(Dados!M191+Dados!M223),""),"")</f>
        <v/>
      </c>
      <c r="V272" s="15" t="str">
        <f>IFERROR(IF((Dados!N191+Dados!N223)&gt;=0,(Dados!N191+Dados!N223),""),"")</f>
        <v/>
      </c>
      <c r="W272" s="15" t="str">
        <f>IFERROR(IF((Dados!O191+Dados!O223)&gt;=0,(Dados!O191+Dados!O223),""),"")</f>
        <v/>
      </c>
      <c r="X272" s="15" t="str">
        <f>IFERROR(IF((Dados!P191+Dados!P223)&gt;=0,(Dados!P191+Dados!P223),""),"")</f>
        <v/>
      </c>
      <c r="Y272" s="15" t="str">
        <f>IFERROR(IF((Dados!Q191+Dados!Q223)&gt;=0,(Dados!Q191+Dados!Q223),""),"")</f>
        <v/>
      </c>
      <c r="Z272" s="15" t="str">
        <f>IFERROR(IF((Dados!R191+Dados!R223)&gt;=0,(Dados!R191+Dados!R223),""),"")</f>
        <v/>
      </c>
      <c r="AA272" s="15" t="str">
        <f>IFERROR(IF((Dados!S191+Dados!S223)&gt;=0,(Dados!S191+Dados!S223),""),"")</f>
        <v/>
      </c>
      <c r="AB272" s="15" t="str">
        <f>IFERROR(IF((Dados!T191+Dados!T223)&gt;=0,(Dados!T191+Dados!T223),""),"")</f>
        <v/>
      </c>
      <c r="AC272" s="15" t="str">
        <f>IFERROR(IF((Dados!U191+Dados!U223)&gt;=0,(Dados!U191+Dados!U223),""),"")</f>
        <v/>
      </c>
      <c r="AD272" s="15" t="str">
        <f>IFERROR(IF((Dados!V191+Dados!V223)&gt;=0,(Dados!V191+Dados!V223),""),"")</f>
        <v/>
      </c>
      <c r="AE272" s="15" t="str">
        <f>IFERROR(IF((Dados!W191+Dados!W223)&gt;=0,(Dados!W191+Dados!W223),""),"")</f>
        <v/>
      </c>
      <c r="AF272" s="15" t="str">
        <f>IFERROR(IF((Dados!X191+Dados!X223)&gt;=0,(Dados!X191+Dados!X223),""),"")</f>
        <v/>
      </c>
      <c r="AG272" s="15" t="str">
        <f>IFERROR(IF((Dados!Y191+Dados!Y223)&gt;=0,(Dados!Y191+Dados!Y223),""),"")</f>
        <v/>
      </c>
      <c r="AH272" s="15" t="str">
        <f>IFERROR(IF((Dados!Z191+Dados!Z223)&gt;=0,(Dados!Z191+Dados!Z223),""),"")</f>
        <v/>
      </c>
      <c r="AI272" s="15" t="str">
        <f>IFERROR(IF((Dados!AA191+Dados!AA223)&gt;=0,(Dados!AA191+Dados!AA223),""),"")</f>
        <v/>
      </c>
      <c r="AJ272" s="15" t="str">
        <f>IFERROR(IF((Dados!AB191+Dados!AB223)&gt;=0,(Dados!AB191+Dados!AB223),""),"")</f>
        <v/>
      </c>
      <c r="AK272" s="15" t="str">
        <f>IFERROR(IF((Dados!AC191+Dados!AC223)&gt;=0,(Dados!AC191+Dados!AC223),""),"")</f>
        <v/>
      </c>
      <c r="AL272" s="15" t="str">
        <f>IFERROR(IF((Dados!AD191+Dados!AD223)&gt;=0,(Dados!AD191+Dados!AD223),""),"")</f>
        <v/>
      </c>
      <c r="AM272" s="15" t="str">
        <f>IFERROR(IF((Dados!AE191+Dados!AE223)&gt;=0,(Dados!AE191+Dados!AE223),""),"")</f>
        <v/>
      </c>
      <c r="AN272" s="15" t="str">
        <f>IFERROR(IF((Dados!AF191+Dados!AF223)&gt;=0,(Dados!AF191+Dados!AF223),""),"")</f>
        <v/>
      </c>
      <c r="AO272" s="15" t="str">
        <f>IFERROR(IF((Dados!AG191+Dados!AG223)&gt;=0,(Dados!AG191+Dados!AG223),""),"")</f>
        <v/>
      </c>
      <c r="AP272" s="15" t="str">
        <f>IFERROR(IF((Dados!AH191+Dados!AH223)&gt;=0,(Dados!AH191+Dados!AH223),""),"")</f>
        <v/>
      </c>
      <c r="AQ272" s="15" t="str">
        <f>IFERROR(IF((Dados!AI191+Dados!AI223)&gt;=0,(Dados!AI191+Dados!AI223),""),"")</f>
        <v/>
      </c>
      <c r="AR272" s="15" t="str">
        <f>IFERROR(IF((Dados!AJ191+Dados!AJ223)&gt;=0,(Dados!AJ191+Dados!AJ223),""),"")</f>
        <v/>
      </c>
      <c r="AS272" s="15" t="str">
        <f>IFERROR(IF((Dados!AK191+Dados!AK223)&gt;=0,(Dados!AK191+Dados!AK223),""),"")</f>
        <v/>
      </c>
      <c r="AT272" s="15" t="str">
        <f>IFERROR(IF((Dados!AL191+Dados!AL223)&gt;=0,(Dados!AL191+Dados!AL223),""),"")</f>
        <v/>
      </c>
      <c r="AU272" s="15" t="str">
        <f>IFERROR(IF((Dados!AM191+Dados!AM223)&gt;=0,(Dados!AM191+Dados!AM223),""),"")</f>
        <v/>
      </c>
      <c r="AV272" s="15" t="str">
        <f>IFERROR(IF((Dados!AN191+Dados!AN223)&gt;=0,(Dados!AN191+Dados!AN223),""),"")</f>
        <v/>
      </c>
      <c r="AW272" s="15" t="str">
        <f>IFERROR(IF((Dados!AO191+Dados!AO223)&gt;=0,(Dados!AO191+Dados!AO223),""),"")</f>
        <v/>
      </c>
      <c r="AX272" s="15" t="str">
        <f>IFERROR(IF((Dados!AP191+Dados!AP223)&gt;=0,(Dados!AP191+Dados!AP223),""),"")</f>
        <v/>
      </c>
      <c r="AY272" s="15" t="str">
        <f>IFERROR(IF((Dados!AQ191+Dados!AQ223)&gt;=0,(Dados!AQ191+Dados!AQ223),""),"")</f>
        <v/>
      </c>
      <c r="AZ272" s="15" t="str">
        <f>IFERROR(IF((Dados!AR191+Dados!AR223)&gt;=0,(Dados!AR191+Dados!AR223),""),"")</f>
        <v/>
      </c>
      <c r="BA272" s="15" t="str">
        <f>IFERROR(IF((Dados!AS191+Dados!AS223)&gt;=0,(Dados!AS191+Dados!AS223),""),"")</f>
        <v/>
      </c>
      <c r="BB272" s="15" t="str">
        <f>IFERROR(IF((Dados!AT191+Dados!AT223)&gt;=0,(Dados!AT191+Dados!AT223),""),"")</f>
        <v/>
      </c>
      <c r="BC272" s="15" t="str">
        <f>IFERROR(IF((Dados!AU191+Dados!AU223)&gt;=0,(Dados!AU191+Dados!AU223),""),"")</f>
        <v/>
      </c>
      <c r="BD272" s="15" t="str">
        <f>IFERROR(IF((Dados!AV191+Dados!AV223)&gt;=0,(Dados!AV191+Dados!AV223),""),"")</f>
        <v/>
      </c>
      <c r="BE272" s="15" t="str">
        <f>IFERROR(IF((Dados!AW191+Dados!AW223)&gt;=0,(Dados!AW191+Dados!AW223),""),"")</f>
        <v/>
      </c>
      <c r="BF272" s="15" t="str">
        <f>IFERROR(IF((Dados!AX191+Dados!AX223)&gt;=0,(Dados!AX191+Dados!AX223),""),"")</f>
        <v/>
      </c>
      <c r="BG272" s="15" t="str">
        <f>IFERROR(IF((Dados!AY191+Dados!AY223)&gt;=0,(Dados!AY191+Dados!AY223),""),"")</f>
        <v/>
      </c>
      <c r="BH272" s="15" t="str">
        <f>IFERROR(IF((Dados!AZ191+Dados!AZ223)&gt;=0,(Dados!AZ191+Dados!AZ223),""),"")</f>
        <v/>
      </c>
      <c r="BI272" s="15" t="str">
        <f>IFERROR(IF((Dados!BA191+Dados!BA223)&gt;=0,(Dados!BA191+Dados!BA223),""),"")</f>
        <v/>
      </c>
      <c r="BJ272" s="15" t="str">
        <f>IFERROR(IF((Dados!BB191+Dados!BB223)&gt;=0,(Dados!BB191+Dados!BB223),""),"")</f>
        <v/>
      </c>
      <c r="BK272" s="15" t="str">
        <f>IFERROR(IF((Dados!BC191+Dados!BC223)&gt;=0,(Dados!BC191+Dados!BC223),""),"")</f>
        <v/>
      </c>
      <c r="BL272" s="15" t="str">
        <f>IFERROR(IF((Dados!BD191+Dados!BD223)&gt;=0,(Dados!BD191+Dados!BD223),""),"")</f>
        <v/>
      </c>
    </row>
    <row r="273" spans="9:64" x14ac:dyDescent="0.15">
      <c r="I273" t="str">
        <f>Dados!A192</f>
        <v>Fat  Real</v>
      </c>
      <c r="J273" s="101" t="str">
        <f>Dados!B192</f>
        <v>AAA 1 001</v>
      </c>
      <c r="K273" s="15" t="str">
        <f>IFERROR(IF((Dados!C192+Dados!C224)&gt;=0,(Dados!C192+Dados!C224),""),"")</f>
        <v/>
      </c>
      <c r="L273" s="15" t="str">
        <f>IFERROR(IF((Dados!D192+Dados!D224)&gt;=0,(Dados!D192+Dados!D224),""),"")</f>
        <v/>
      </c>
      <c r="M273" s="15" t="str">
        <f>IFERROR(IF((Dados!E192+Dados!E224)&gt;=0,(Dados!E192+Dados!E224),""),"")</f>
        <v/>
      </c>
      <c r="N273" s="15" t="str">
        <f>IFERROR(IF((Dados!F192+Dados!F224)&gt;=0,(Dados!F192+Dados!F224),""),"")</f>
        <v/>
      </c>
      <c r="O273" s="15" t="str">
        <f>IFERROR(IF((Dados!G192+Dados!G224)&gt;=0,(Dados!G192+Dados!G224),""),"")</f>
        <v/>
      </c>
      <c r="P273" s="15" t="str">
        <f>IFERROR(IF((Dados!H192+Dados!H224)&gt;=0,(Dados!H192+Dados!H224),""),"")</f>
        <v/>
      </c>
      <c r="Q273" s="15" t="str">
        <f>IFERROR(IF((Dados!I192+Dados!I224)&gt;=0,(Dados!I192+Dados!I224),""),"")</f>
        <v/>
      </c>
      <c r="R273" s="15" t="str">
        <f>IFERROR(IF((Dados!J192+Dados!J224)&gt;=0,(Dados!J192+Dados!J224),""),"")</f>
        <v/>
      </c>
      <c r="S273" s="15" t="str">
        <f>IFERROR(IF((Dados!K192+Dados!K224)&gt;=0,(Dados!K192+Dados!K224),""),"")</f>
        <v/>
      </c>
      <c r="T273" s="15" t="str">
        <f>IFERROR(IF((Dados!L192+Dados!L224)&gt;=0,(Dados!L192+Dados!L224),""),"")</f>
        <v/>
      </c>
      <c r="U273" s="15" t="str">
        <f>IFERROR(IF((Dados!M192+Dados!M224)&gt;=0,(Dados!M192+Dados!M224),""),"")</f>
        <v/>
      </c>
      <c r="V273" s="15" t="str">
        <f>IFERROR(IF((Dados!N192+Dados!N224)&gt;=0,(Dados!N192+Dados!N224),""),"")</f>
        <v/>
      </c>
      <c r="W273" s="15" t="str">
        <f>IFERROR(IF((Dados!O192+Dados!O224)&gt;=0,(Dados!O192+Dados!O224),""),"")</f>
        <v/>
      </c>
      <c r="X273" s="15" t="str">
        <f>IFERROR(IF((Dados!P192+Dados!P224)&gt;=0,(Dados!P192+Dados!P224),""),"")</f>
        <v/>
      </c>
      <c r="Y273" s="15" t="str">
        <f>IFERROR(IF((Dados!Q192+Dados!Q224)&gt;=0,(Dados!Q192+Dados!Q224),""),"")</f>
        <v/>
      </c>
      <c r="Z273" s="15" t="str">
        <f>IFERROR(IF((Dados!R192+Dados!R224)&gt;=0,(Dados!R192+Dados!R224),""),"")</f>
        <v/>
      </c>
      <c r="AA273" s="15" t="str">
        <f>IFERROR(IF((Dados!S192+Dados!S224)&gt;=0,(Dados!S192+Dados!S224),""),"")</f>
        <v/>
      </c>
      <c r="AB273" s="15" t="str">
        <f>IFERROR(IF((Dados!T192+Dados!T224)&gt;=0,(Dados!T192+Dados!T224),""),"")</f>
        <v/>
      </c>
      <c r="AC273" s="15" t="str">
        <f>IFERROR(IF((Dados!U192+Dados!U224)&gt;=0,(Dados!U192+Dados!U224),""),"")</f>
        <v/>
      </c>
      <c r="AD273" s="15" t="str">
        <f>IFERROR(IF((Dados!V192+Dados!V224)&gt;=0,(Dados!V192+Dados!V224),""),"")</f>
        <v/>
      </c>
      <c r="AE273" s="15" t="str">
        <f>IFERROR(IF((Dados!W192+Dados!W224)&gt;=0,(Dados!W192+Dados!W224),""),"")</f>
        <v/>
      </c>
      <c r="AF273" s="15" t="str">
        <f>IFERROR(IF((Dados!X192+Dados!X224)&gt;=0,(Dados!X192+Dados!X224),""),"")</f>
        <v/>
      </c>
      <c r="AG273" s="15" t="str">
        <f>IFERROR(IF((Dados!Y192+Dados!Y224)&gt;=0,(Dados!Y192+Dados!Y224),""),"")</f>
        <v/>
      </c>
      <c r="AH273" s="15" t="str">
        <f>IFERROR(IF((Dados!Z192+Dados!Z224)&gt;=0,(Dados!Z192+Dados!Z224),""),"")</f>
        <v/>
      </c>
      <c r="AI273" s="15" t="str">
        <f>IFERROR(IF((Dados!AA192+Dados!AA224)&gt;=0,(Dados!AA192+Dados!AA224),""),"")</f>
        <v/>
      </c>
      <c r="AJ273" s="15" t="str">
        <f>IFERROR(IF((Dados!AB192+Dados!AB224)&gt;=0,(Dados!AB192+Dados!AB224),""),"")</f>
        <v/>
      </c>
      <c r="AK273" s="15" t="str">
        <f>IFERROR(IF((Dados!AC192+Dados!AC224)&gt;=0,(Dados!AC192+Dados!AC224),""),"")</f>
        <v/>
      </c>
      <c r="AL273" s="15" t="str">
        <f>IFERROR(IF((Dados!AD192+Dados!AD224)&gt;=0,(Dados!AD192+Dados!AD224),""),"")</f>
        <v/>
      </c>
      <c r="AM273" s="15" t="str">
        <f>IFERROR(IF((Dados!AE192+Dados!AE224)&gt;=0,(Dados!AE192+Dados!AE224),""),"")</f>
        <v/>
      </c>
      <c r="AN273" s="15" t="str">
        <f>IFERROR(IF((Dados!AF192+Dados!AF224)&gt;=0,(Dados!AF192+Dados!AF224),""),"")</f>
        <v/>
      </c>
      <c r="AO273" s="15" t="str">
        <f>IFERROR(IF((Dados!AG192+Dados!AG224)&gt;=0,(Dados!AG192+Dados!AG224),""),"")</f>
        <v/>
      </c>
      <c r="AP273" s="15" t="str">
        <f>IFERROR(IF((Dados!AH192+Dados!AH224)&gt;=0,(Dados!AH192+Dados!AH224),""),"")</f>
        <v/>
      </c>
      <c r="AQ273" s="15" t="str">
        <f>IFERROR(IF((Dados!AI192+Dados!AI224)&gt;=0,(Dados!AI192+Dados!AI224),""),"")</f>
        <v/>
      </c>
      <c r="AR273" s="15" t="str">
        <f>IFERROR(IF((Dados!AJ192+Dados!AJ224)&gt;=0,(Dados!AJ192+Dados!AJ224),""),"")</f>
        <v/>
      </c>
      <c r="AS273" s="15" t="str">
        <f>IFERROR(IF((Dados!AK192+Dados!AK224)&gt;=0,(Dados!AK192+Dados!AK224),""),"")</f>
        <v/>
      </c>
      <c r="AT273" s="15" t="str">
        <f>IFERROR(IF((Dados!AL192+Dados!AL224)&gt;=0,(Dados!AL192+Dados!AL224),""),"")</f>
        <v/>
      </c>
      <c r="AU273" s="15" t="str">
        <f>IFERROR(IF((Dados!AM192+Dados!AM224)&gt;=0,(Dados!AM192+Dados!AM224),""),"")</f>
        <v/>
      </c>
      <c r="AV273" s="15" t="str">
        <f>IFERROR(IF((Dados!AN192+Dados!AN224)&gt;=0,(Dados!AN192+Dados!AN224),""),"")</f>
        <v/>
      </c>
      <c r="AW273" s="15" t="str">
        <f>IFERROR(IF((Dados!AO192+Dados!AO224)&gt;=0,(Dados!AO192+Dados!AO224),""),"")</f>
        <v/>
      </c>
      <c r="AX273" s="15" t="str">
        <f>IFERROR(IF((Dados!AP192+Dados!AP224)&gt;=0,(Dados!AP192+Dados!AP224),""),"")</f>
        <v/>
      </c>
      <c r="AY273" s="15" t="str">
        <f>IFERROR(IF((Dados!AQ192+Dados!AQ224)&gt;=0,(Dados!AQ192+Dados!AQ224),""),"")</f>
        <v/>
      </c>
      <c r="AZ273" s="15" t="str">
        <f>IFERROR(IF((Dados!AR192+Dados!AR224)&gt;=0,(Dados!AR192+Dados!AR224),""),"")</f>
        <v/>
      </c>
      <c r="BA273" s="15" t="str">
        <f>IFERROR(IF((Dados!AS192+Dados!AS224)&gt;=0,(Dados!AS192+Dados!AS224),""),"")</f>
        <v/>
      </c>
      <c r="BB273" s="15" t="str">
        <f>IFERROR(IF((Dados!AT192+Dados!AT224)&gt;=0,(Dados!AT192+Dados!AT224),""),"")</f>
        <v/>
      </c>
      <c r="BC273" s="15" t="str">
        <f>IFERROR(IF((Dados!AU192+Dados!AU224)&gt;=0,(Dados!AU192+Dados!AU224),""),"")</f>
        <v/>
      </c>
      <c r="BD273" s="15" t="str">
        <f>IFERROR(IF((Dados!AV192+Dados!AV224)&gt;=0,(Dados!AV192+Dados!AV224),""),"")</f>
        <v/>
      </c>
      <c r="BE273" s="15" t="str">
        <f>IFERROR(IF((Dados!AW192+Dados!AW224)&gt;=0,(Dados!AW192+Dados!AW224),""),"")</f>
        <v/>
      </c>
      <c r="BF273" s="15" t="str">
        <f>IFERROR(IF((Dados!AX192+Dados!AX224)&gt;=0,(Dados!AX192+Dados!AX224),""),"")</f>
        <v/>
      </c>
      <c r="BG273" s="15" t="str">
        <f>IFERROR(IF((Dados!AY192+Dados!AY224)&gt;=0,(Dados!AY192+Dados!AY224),""),"")</f>
        <v/>
      </c>
      <c r="BH273" s="15" t="str">
        <f>IFERROR(IF((Dados!AZ192+Dados!AZ224)&gt;=0,(Dados!AZ192+Dados!AZ224),""),"")</f>
        <v/>
      </c>
      <c r="BI273" s="15" t="str">
        <f>IFERROR(IF((Dados!BA192+Dados!BA224)&gt;=0,(Dados!BA192+Dados!BA224),""),"")</f>
        <v/>
      </c>
      <c r="BJ273" s="15" t="str">
        <f>IFERROR(IF((Dados!BB192+Dados!BB224)&gt;=0,(Dados!BB192+Dados!BB224),""),"")</f>
        <v/>
      </c>
      <c r="BK273" s="15" t="str">
        <f>IFERROR(IF((Dados!BC192+Dados!BC224)&gt;=0,(Dados!BC192+Dados!BC224),""),"")</f>
        <v/>
      </c>
      <c r="BL273" s="15" t="str">
        <f>IFERROR(IF((Dados!BD192+Dados!BD224)&gt;=0,(Dados!BD192+Dados!BD224),""),"")</f>
        <v/>
      </c>
    </row>
    <row r="274" spans="9:64" x14ac:dyDescent="0.15">
      <c r="I274" t="str">
        <f>Dados!A193</f>
        <v>Fat  Real</v>
      </c>
      <c r="J274" s="101" t="str">
        <f>Dados!B193</f>
        <v>AAA 1 001</v>
      </c>
      <c r="K274" s="15" t="str">
        <f>IFERROR(IF((Dados!C193+Dados!C225)&gt;=0,(Dados!C193+Dados!C225),""),"")</f>
        <v/>
      </c>
      <c r="L274" s="15" t="str">
        <f>IFERROR(IF((Dados!D193+Dados!D225)&gt;=0,(Dados!D193+Dados!D225),""),"")</f>
        <v/>
      </c>
      <c r="M274" s="15" t="str">
        <f>IFERROR(IF((Dados!E193+Dados!E225)&gt;=0,(Dados!E193+Dados!E225),""),"")</f>
        <v/>
      </c>
      <c r="N274" s="15" t="str">
        <f>IFERROR(IF((Dados!F193+Dados!F225)&gt;=0,(Dados!F193+Dados!F225),""),"")</f>
        <v/>
      </c>
      <c r="O274" s="15" t="str">
        <f>IFERROR(IF((Dados!G193+Dados!G225)&gt;=0,(Dados!G193+Dados!G225),""),"")</f>
        <v/>
      </c>
      <c r="P274" s="15" t="str">
        <f>IFERROR(IF((Dados!H193+Dados!H225)&gt;=0,(Dados!H193+Dados!H225),""),"")</f>
        <v/>
      </c>
      <c r="Q274" s="15" t="str">
        <f>IFERROR(IF((Dados!I193+Dados!I225)&gt;=0,(Dados!I193+Dados!I225),""),"")</f>
        <v/>
      </c>
      <c r="R274" s="15" t="str">
        <f>IFERROR(IF((Dados!J193+Dados!J225)&gt;=0,(Dados!J193+Dados!J225),""),"")</f>
        <v/>
      </c>
      <c r="S274" s="15" t="str">
        <f>IFERROR(IF((Dados!K193+Dados!K225)&gt;=0,(Dados!K193+Dados!K225),""),"")</f>
        <v/>
      </c>
      <c r="T274" s="15" t="str">
        <f>IFERROR(IF((Dados!L193+Dados!L225)&gt;=0,(Dados!L193+Dados!L225),""),"")</f>
        <v/>
      </c>
      <c r="U274" s="15" t="str">
        <f>IFERROR(IF((Dados!M193+Dados!M225)&gt;=0,(Dados!M193+Dados!M225),""),"")</f>
        <v/>
      </c>
      <c r="V274" s="15" t="str">
        <f>IFERROR(IF((Dados!N193+Dados!N225)&gt;=0,(Dados!N193+Dados!N225),""),"")</f>
        <v/>
      </c>
      <c r="W274" s="15" t="str">
        <f>IFERROR(IF((Dados!O193+Dados!O225)&gt;=0,(Dados!O193+Dados!O225),""),"")</f>
        <v/>
      </c>
      <c r="X274" s="15" t="str">
        <f>IFERROR(IF((Dados!P193+Dados!P225)&gt;=0,(Dados!P193+Dados!P225),""),"")</f>
        <v/>
      </c>
      <c r="Y274" s="15" t="str">
        <f>IFERROR(IF((Dados!Q193+Dados!Q225)&gt;=0,(Dados!Q193+Dados!Q225),""),"")</f>
        <v/>
      </c>
      <c r="Z274" s="15" t="str">
        <f>IFERROR(IF((Dados!R193+Dados!R225)&gt;=0,(Dados!R193+Dados!R225),""),"")</f>
        <v/>
      </c>
      <c r="AA274" s="15" t="str">
        <f>IFERROR(IF((Dados!S193+Dados!S225)&gt;=0,(Dados!S193+Dados!S225),""),"")</f>
        <v/>
      </c>
      <c r="AB274" s="15" t="str">
        <f>IFERROR(IF((Dados!T193+Dados!T225)&gt;=0,(Dados!T193+Dados!T225),""),"")</f>
        <v/>
      </c>
      <c r="AC274" s="15" t="str">
        <f>IFERROR(IF((Dados!U193+Dados!U225)&gt;=0,(Dados!U193+Dados!U225),""),"")</f>
        <v/>
      </c>
      <c r="AD274" s="15" t="str">
        <f>IFERROR(IF((Dados!V193+Dados!V225)&gt;=0,(Dados!V193+Dados!V225),""),"")</f>
        <v/>
      </c>
      <c r="AE274" s="15" t="str">
        <f>IFERROR(IF((Dados!W193+Dados!W225)&gt;=0,(Dados!W193+Dados!W225),""),"")</f>
        <v/>
      </c>
      <c r="AF274" s="15" t="str">
        <f>IFERROR(IF((Dados!X193+Dados!X225)&gt;=0,(Dados!X193+Dados!X225),""),"")</f>
        <v/>
      </c>
      <c r="AG274" s="15" t="str">
        <f>IFERROR(IF((Dados!Y193+Dados!Y225)&gt;=0,(Dados!Y193+Dados!Y225),""),"")</f>
        <v/>
      </c>
      <c r="AH274" s="15" t="str">
        <f>IFERROR(IF((Dados!Z193+Dados!Z225)&gt;=0,(Dados!Z193+Dados!Z225),""),"")</f>
        <v/>
      </c>
      <c r="AI274" s="15" t="str">
        <f>IFERROR(IF((Dados!AA193+Dados!AA225)&gt;=0,(Dados!AA193+Dados!AA225),""),"")</f>
        <v/>
      </c>
      <c r="AJ274" s="15" t="str">
        <f>IFERROR(IF((Dados!AB193+Dados!AB225)&gt;=0,(Dados!AB193+Dados!AB225),""),"")</f>
        <v/>
      </c>
      <c r="AK274" s="15" t="str">
        <f>IFERROR(IF((Dados!AC193+Dados!AC225)&gt;=0,(Dados!AC193+Dados!AC225),""),"")</f>
        <v/>
      </c>
      <c r="AL274" s="15" t="str">
        <f>IFERROR(IF((Dados!AD193+Dados!AD225)&gt;=0,(Dados!AD193+Dados!AD225),""),"")</f>
        <v/>
      </c>
      <c r="AM274" s="15" t="str">
        <f>IFERROR(IF((Dados!AE193+Dados!AE225)&gt;=0,(Dados!AE193+Dados!AE225),""),"")</f>
        <v/>
      </c>
      <c r="AN274" s="15" t="str">
        <f>IFERROR(IF((Dados!AF193+Dados!AF225)&gt;=0,(Dados!AF193+Dados!AF225),""),"")</f>
        <v/>
      </c>
      <c r="AO274" s="15" t="str">
        <f>IFERROR(IF((Dados!AG193+Dados!AG225)&gt;=0,(Dados!AG193+Dados!AG225),""),"")</f>
        <v/>
      </c>
      <c r="AP274" s="15" t="str">
        <f>IFERROR(IF((Dados!AH193+Dados!AH225)&gt;=0,(Dados!AH193+Dados!AH225),""),"")</f>
        <v/>
      </c>
      <c r="AQ274" s="15" t="str">
        <f>IFERROR(IF((Dados!AI193+Dados!AI225)&gt;=0,(Dados!AI193+Dados!AI225),""),"")</f>
        <v/>
      </c>
      <c r="AR274" s="15" t="str">
        <f>IFERROR(IF((Dados!AJ193+Dados!AJ225)&gt;=0,(Dados!AJ193+Dados!AJ225),""),"")</f>
        <v/>
      </c>
      <c r="AS274" s="15" t="str">
        <f>IFERROR(IF((Dados!AK193+Dados!AK225)&gt;=0,(Dados!AK193+Dados!AK225),""),"")</f>
        <v/>
      </c>
      <c r="AT274" s="15" t="str">
        <f>IFERROR(IF((Dados!AL193+Dados!AL225)&gt;=0,(Dados!AL193+Dados!AL225),""),"")</f>
        <v/>
      </c>
      <c r="AU274" s="15" t="str">
        <f>IFERROR(IF((Dados!AM193+Dados!AM225)&gt;=0,(Dados!AM193+Dados!AM225),""),"")</f>
        <v/>
      </c>
      <c r="AV274" s="15" t="str">
        <f>IFERROR(IF((Dados!AN193+Dados!AN225)&gt;=0,(Dados!AN193+Dados!AN225),""),"")</f>
        <v/>
      </c>
      <c r="AW274" s="15" t="str">
        <f>IFERROR(IF((Dados!AO193+Dados!AO225)&gt;=0,(Dados!AO193+Dados!AO225),""),"")</f>
        <v/>
      </c>
      <c r="AX274" s="15" t="str">
        <f>IFERROR(IF((Dados!AP193+Dados!AP225)&gt;=0,(Dados!AP193+Dados!AP225),""),"")</f>
        <v/>
      </c>
      <c r="AY274" s="15" t="str">
        <f>IFERROR(IF((Dados!AQ193+Dados!AQ225)&gt;=0,(Dados!AQ193+Dados!AQ225),""),"")</f>
        <v/>
      </c>
      <c r="AZ274" s="15" t="str">
        <f>IFERROR(IF((Dados!AR193+Dados!AR225)&gt;=0,(Dados!AR193+Dados!AR225),""),"")</f>
        <v/>
      </c>
      <c r="BA274" s="15" t="str">
        <f>IFERROR(IF((Dados!AS193+Dados!AS225)&gt;=0,(Dados!AS193+Dados!AS225),""),"")</f>
        <v/>
      </c>
      <c r="BB274" s="15" t="str">
        <f>IFERROR(IF((Dados!AT193+Dados!AT225)&gt;=0,(Dados!AT193+Dados!AT225),""),"")</f>
        <v/>
      </c>
      <c r="BC274" s="15" t="str">
        <f>IFERROR(IF((Dados!AU193+Dados!AU225)&gt;=0,(Dados!AU193+Dados!AU225),""),"")</f>
        <v/>
      </c>
      <c r="BD274" s="15" t="str">
        <f>IFERROR(IF((Dados!AV193+Dados!AV225)&gt;=0,(Dados!AV193+Dados!AV225),""),"")</f>
        <v/>
      </c>
      <c r="BE274" s="15" t="str">
        <f>IFERROR(IF((Dados!AW193+Dados!AW225)&gt;=0,(Dados!AW193+Dados!AW225),""),"")</f>
        <v/>
      </c>
      <c r="BF274" s="15" t="str">
        <f>IFERROR(IF((Dados!AX193+Dados!AX225)&gt;=0,(Dados!AX193+Dados!AX225),""),"")</f>
        <v/>
      </c>
      <c r="BG274" s="15" t="str">
        <f>IFERROR(IF((Dados!AY193+Dados!AY225)&gt;=0,(Dados!AY193+Dados!AY225),""),"")</f>
        <v/>
      </c>
      <c r="BH274" s="15" t="str">
        <f>IFERROR(IF((Dados!AZ193+Dados!AZ225)&gt;=0,(Dados!AZ193+Dados!AZ225),""),"")</f>
        <v/>
      </c>
      <c r="BI274" s="15" t="str">
        <f>IFERROR(IF((Dados!BA193+Dados!BA225)&gt;=0,(Dados!BA193+Dados!BA225),""),"")</f>
        <v/>
      </c>
      <c r="BJ274" s="15" t="str">
        <f>IFERROR(IF((Dados!BB193+Dados!BB225)&gt;=0,(Dados!BB193+Dados!BB225),""),"")</f>
        <v/>
      </c>
      <c r="BK274" s="15" t="str">
        <f>IFERROR(IF((Dados!BC193+Dados!BC225)&gt;=0,(Dados!BC193+Dados!BC225),""),"")</f>
        <v/>
      </c>
      <c r="BL274" s="15" t="str">
        <f>IFERROR(IF((Dados!BD193+Dados!BD225)&gt;=0,(Dados!BD193+Dados!BD225),""),"")</f>
        <v/>
      </c>
    </row>
    <row r="275" spans="9:64" x14ac:dyDescent="0.15">
      <c r="I275" t="str">
        <f>Dados!A194</f>
        <v>Fat  Real</v>
      </c>
      <c r="J275" s="101" t="str">
        <f>Dados!B194</f>
        <v>AAA 1 001</v>
      </c>
      <c r="K275" s="15" t="str">
        <f>IFERROR(IF((Dados!C194+Dados!C226)&gt;=0,(Dados!C194+Dados!C226),""),"")</f>
        <v/>
      </c>
      <c r="L275" s="15" t="str">
        <f>IFERROR(IF((Dados!D194+Dados!D226)&gt;=0,(Dados!D194+Dados!D226),""),"")</f>
        <v/>
      </c>
      <c r="M275" s="15" t="str">
        <f>IFERROR(IF((Dados!E194+Dados!E226)&gt;=0,(Dados!E194+Dados!E226),""),"")</f>
        <v/>
      </c>
      <c r="N275" s="15" t="str">
        <f>IFERROR(IF((Dados!F194+Dados!F226)&gt;=0,(Dados!F194+Dados!F226),""),"")</f>
        <v/>
      </c>
      <c r="O275" s="15" t="str">
        <f>IFERROR(IF((Dados!G194+Dados!G226)&gt;=0,(Dados!G194+Dados!G226),""),"")</f>
        <v/>
      </c>
      <c r="P275" s="15" t="str">
        <f>IFERROR(IF((Dados!H194+Dados!H226)&gt;=0,(Dados!H194+Dados!H226),""),"")</f>
        <v/>
      </c>
      <c r="Q275" s="15" t="str">
        <f>IFERROR(IF((Dados!I194+Dados!I226)&gt;=0,(Dados!I194+Dados!I226),""),"")</f>
        <v/>
      </c>
      <c r="R275" s="15" t="str">
        <f>IFERROR(IF((Dados!J194+Dados!J226)&gt;=0,(Dados!J194+Dados!J226),""),"")</f>
        <v/>
      </c>
      <c r="S275" s="15" t="str">
        <f>IFERROR(IF((Dados!K194+Dados!K226)&gt;=0,(Dados!K194+Dados!K226),""),"")</f>
        <v/>
      </c>
      <c r="T275" s="15" t="str">
        <f>IFERROR(IF((Dados!L194+Dados!L226)&gt;=0,(Dados!L194+Dados!L226),""),"")</f>
        <v/>
      </c>
      <c r="U275" s="15" t="str">
        <f>IFERROR(IF((Dados!M194+Dados!M226)&gt;=0,(Dados!M194+Dados!M226),""),"")</f>
        <v/>
      </c>
      <c r="V275" s="15" t="str">
        <f>IFERROR(IF((Dados!N194+Dados!N226)&gt;=0,(Dados!N194+Dados!N226),""),"")</f>
        <v/>
      </c>
      <c r="W275" s="15" t="str">
        <f>IFERROR(IF((Dados!O194+Dados!O226)&gt;=0,(Dados!O194+Dados!O226),""),"")</f>
        <v/>
      </c>
      <c r="X275" s="15" t="str">
        <f>IFERROR(IF((Dados!P194+Dados!P226)&gt;=0,(Dados!P194+Dados!P226),""),"")</f>
        <v/>
      </c>
      <c r="Y275" s="15" t="str">
        <f>IFERROR(IF((Dados!Q194+Dados!Q226)&gt;=0,(Dados!Q194+Dados!Q226),""),"")</f>
        <v/>
      </c>
      <c r="Z275" s="15" t="str">
        <f>IFERROR(IF((Dados!R194+Dados!R226)&gt;=0,(Dados!R194+Dados!R226),""),"")</f>
        <v/>
      </c>
      <c r="AA275" s="15" t="str">
        <f>IFERROR(IF((Dados!S194+Dados!S226)&gt;=0,(Dados!S194+Dados!S226),""),"")</f>
        <v/>
      </c>
      <c r="AB275" s="15" t="str">
        <f>IFERROR(IF((Dados!T194+Dados!T226)&gt;=0,(Dados!T194+Dados!T226),""),"")</f>
        <v/>
      </c>
      <c r="AC275" s="15" t="str">
        <f>IFERROR(IF((Dados!U194+Dados!U226)&gt;=0,(Dados!U194+Dados!U226),""),"")</f>
        <v/>
      </c>
      <c r="AD275" s="15" t="str">
        <f>IFERROR(IF((Dados!V194+Dados!V226)&gt;=0,(Dados!V194+Dados!V226),""),"")</f>
        <v/>
      </c>
      <c r="AE275" s="15" t="str">
        <f>IFERROR(IF((Dados!W194+Dados!W226)&gt;=0,(Dados!W194+Dados!W226),""),"")</f>
        <v/>
      </c>
      <c r="AF275" s="15" t="str">
        <f>IFERROR(IF((Dados!X194+Dados!X226)&gt;=0,(Dados!X194+Dados!X226),""),"")</f>
        <v/>
      </c>
      <c r="AG275" s="15" t="str">
        <f>IFERROR(IF((Dados!Y194+Dados!Y226)&gt;=0,(Dados!Y194+Dados!Y226),""),"")</f>
        <v/>
      </c>
      <c r="AH275" s="15" t="str">
        <f>IFERROR(IF((Dados!Z194+Dados!Z226)&gt;=0,(Dados!Z194+Dados!Z226),""),"")</f>
        <v/>
      </c>
      <c r="AI275" s="15" t="str">
        <f>IFERROR(IF((Dados!AA194+Dados!AA226)&gt;=0,(Dados!AA194+Dados!AA226),""),"")</f>
        <v/>
      </c>
      <c r="AJ275" s="15" t="str">
        <f>IFERROR(IF((Dados!AB194+Dados!AB226)&gt;=0,(Dados!AB194+Dados!AB226),""),"")</f>
        <v/>
      </c>
      <c r="AK275" s="15" t="str">
        <f>IFERROR(IF((Dados!AC194+Dados!AC226)&gt;=0,(Dados!AC194+Dados!AC226),""),"")</f>
        <v/>
      </c>
      <c r="AL275" s="15" t="str">
        <f>IFERROR(IF((Dados!AD194+Dados!AD226)&gt;=0,(Dados!AD194+Dados!AD226),""),"")</f>
        <v/>
      </c>
      <c r="AM275" s="15" t="str">
        <f>IFERROR(IF((Dados!AE194+Dados!AE226)&gt;=0,(Dados!AE194+Dados!AE226),""),"")</f>
        <v/>
      </c>
      <c r="AN275" s="15" t="str">
        <f>IFERROR(IF((Dados!AF194+Dados!AF226)&gt;=0,(Dados!AF194+Dados!AF226),""),"")</f>
        <v/>
      </c>
      <c r="AO275" s="15" t="str">
        <f>IFERROR(IF((Dados!AG194+Dados!AG226)&gt;=0,(Dados!AG194+Dados!AG226),""),"")</f>
        <v/>
      </c>
      <c r="AP275" s="15" t="str">
        <f>IFERROR(IF((Dados!AH194+Dados!AH226)&gt;=0,(Dados!AH194+Dados!AH226),""),"")</f>
        <v/>
      </c>
      <c r="AQ275" s="15" t="str">
        <f>IFERROR(IF((Dados!AI194+Dados!AI226)&gt;=0,(Dados!AI194+Dados!AI226),""),"")</f>
        <v/>
      </c>
      <c r="AR275" s="15" t="str">
        <f>IFERROR(IF((Dados!AJ194+Dados!AJ226)&gt;=0,(Dados!AJ194+Dados!AJ226),""),"")</f>
        <v/>
      </c>
      <c r="AS275" s="15" t="str">
        <f>IFERROR(IF((Dados!AK194+Dados!AK226)&gt;=0,(Dados!AK194+Dados!AK226),""),"")</f>
        <v/>
      </c>
      <c r="AT275" s="15" t="str">
        <f>IFERROR(IF((Dados!AL194+Dados!AL226)&gt;=0,(Dados!AL194+Dados!AL226),""),"")</f>
        <v/>
      </c>
      <c r="AU275" s="15" t="str">
        <f>IFERROR(IF((Dados!AM194+Dados!AM226)&gt;=0,(Dados!AM194+Dados!AM226),""),"")</f>
        <v/>
      </c>
      <c r="AV275" s="15" t="str">
        <f>IFERROR(IF((Dados!AN194+Dados!AN226)&gt;=0,(Dados!AN194+Dados!AN226),""),"")</f>
        <v/>
      </c>
      <c r="AW275" s="15" t="str">
        <f>IFERROR(IF((Dados!AO194+Dados!AO226)&gt;=0,(Dados!AO194+Dados!AO226),""),"")</f>
        <v/>
      </c>
      <c r="AX275" s="15" t="str">
        <f>IFERROR(IF((Dados!AP194+Dados!AP226)&gt;=0,(Dados!AP194+Dados!AP226),""),"")</f>
        <v/>
      </c>
      <c r="AY275" s="15" t="str">
        <f>IFERROR(IF((Dados!AQ194+Dados!AQ226)&gt;=0,(Dados!AQ194+Dados!AQ226),""),"")</f>
        <v/>
      </c>
      <c r="AZ275" s="15" t="str">
        <f>IFERROR(IF((Dados!AR194+Dados!AR226)&gt;=0,(Dados!AR194+Dados!AR226),""),"")</f>
        <v/>
      </c>
      <c r="BA275" s="15" t="str">
        <f>IFERROR(IF((Dados!AS194+Dados!AS226)&gt;=0,(Dados!AS194+Dados!AS226),""),"")</f>
        <v/>
      </c>
      <c r="BB275" s="15" t="str">
        <f>IFERROR(IF((Dados!AT194+Dados!AT226)&gt;=0,(Dados!AT194+Dados!AT226),""),"")</f>
        <v/>
      </c>
      <c r="BC275" s="15" t="str">
        <f>IFERROR(IF((Dados!AU194+Dados!AU226)&gt;=0,(Dados!AU194+Dados!AU226),""),"")</f>
        <v/>
      </c>
      <c r="BD275" s="15" t="str">
        <f>IFERROR(IF((Dados!AV194+Dados!AV226)&gt;=0,(Dados!AV194+Dados!AV226),""),"")</f>
        <v/>
      </c>
      <c r="BE275" s="15" t="str">
        <f>IFERROR(IF((Dados!AW194+Dados!AW226)&gt;=0,(Dados!AW194+Dados!AW226),""),"")</f>
        <v/>
      </c>
      <c r="BF275" s="15" t="str">
        <f>IFERROR(IF((Dados!AX194+Dados!AX226)&gt;=0,(Dados!AX194+Dados!AX226),""),"")</f>
        <v/>
      </c>
      <c r="BG275" s="15" t="str">
        <f>IFERROR(IF((Dados!AY194+Dados!AY226)&gt;=0,(Dados!AY194+Dados!AY226),""),"")</f>
        <v/>
      </c>
      <c r="BH275" s="15" t="str">
        <f>IFERROR(IF((Dados!AZ194+Dados!AZ226)&gt;=0,(Dados!AZ194+Dados!AZ226),""),"")</f>
        <v/>
      </c>
      <c r="BI275" s="15" t="str">
        <f>IFERROR(IF((Dados!BA194+Dados!BA226)&gt;=0,(Dados!BA194+Dados!BA226),""),"")</f>
        <v/>
      </c>
      <c r="BJ275" s="15" t="str">
        <f>IFERROR(IF((Dados!BB194+Dados!BB226)&gt;=0,(Dados!BB194+Dados!BB226),""),"")</f>
        <v/>
      </c>
      <c r="BK275" s="15" t="str">
        <f>IFERROR(IF((Dados!BC194+Dados!BC226)&gt;=0,(Dados!BC194+Dados!BC226),""),"")</f>
        <v/>
      </c>
      <c r="BL275" s="15" t="str">
        <f>IFERROR(IF((Dados!BD194+Dados!BD226)&gt;=0,(Dados!BD194+Dados!BD226),""),"")</f>
        <v/>
      </c>
    </row>
  </sheetData>
  <sortState xmlns:xlrd2="http://schemas.microsoft.com/office/spreadsheetml/2017/richdata2" ref="U64:U65">
    <sortCondition ref="U64"/>
  </sortState>
  <hyperlinks>
    <hyperlink ref="C46" r:id="rId1" display="bruno.pessamilio@agricultura.gov.br" xr:uid="{00000000-0004-0000-0700-000000000000}"/>
    <hyperlink ref="C47" r:id="rId2" display="jorge.caetano@agricultura.gov.br" xr:uid="{00000000-0004-0000-0700-000001000000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3"/>
  <ignoredErrors>
    <ignoredError sqref="K246:BL275 K245:V245 Y245:BL245" calculatedColumn="1"/>
  </ignoredErrors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>
                  <from>
                    <xdr:col>1</xdr:col>
                    <xdr:colOff>101600</xdr:colOff>
                    <xdr:row>16</xdr:row>
                    <xdr:rowOff>50800</xdr:rowOff>
                  </from>
                  <to>
                    <xdr:col>1</xdr:col>
                    <xdr:colOff>1625600</xdr:colOff>
                    <xdr:row>18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>
                  <from>
                    <xdr:col>1</xdr:col>
                    <xdr:colOff>101600</xdr:colOff>
                    <xdr:row>17</xdr:row>
                    <xdr:rowOff>114300</xdr:rowOff>
                  </from>
                  <to>
                    <xdr:col>1</xdr:col>
                    <xdr:colOff>1625600</xdr:colOff>
                    <xdr:row>20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Spinner 5">
              <controlPr defaultSize="0" autoPict="0">
                <anchor moveWithCells="1">
                  <from>
                    <xdr:col>1</xdr:col>
                    <xdr:colOff>101600</xdr:colOff>
                    <xdr:row>2</xdr:row>
                    <xdr:rowOff>114300</xdr:rowOff>
                  </from>
                  <to>
                    <xdr:col>1</xdr:col>
                    <xdr:colOff>342900</xdr:colOff>
                    <xdr:row>5</xdr:row>
                    <xdr:rowOff>25400</xdr:rowOff>
                  </to>
                </anchor>
              </controlPr>
            </control>
          </mc:Choice>
        </mc:AlternateContent>
      </controls>
    </mc:Choice>
  </mc:AlternateContent>
  <tableParts count="1">
    <tablePart r:id="rId9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10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OvoTotal</vt:lpstr>
      <vt:lpstr>Aprov</vt:lpstr>
      <vt:lpstr>Idade</vt:lpstr>
      <vt:lpstr>Produção</vt:lpstr>
      <vt:lpstr>Outros</vt:lpstr>
      <vt:lpstr>Dados</vt:lpstr>
      <vt:lpstr>DadoEntr</vt:lpstr>
      <vt:lpstr>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Cleber Martins</dc:creator>
  <cp:lastModifiedBy>Cleber Souza Martins</cp:lastModifiedBy>
  <dcterms:created xsi:type="dcterms:W3CDTF">2019-03-02T23:42:14Z</dcterms:created>
  <dcterms:modified xsi:type="dcterms:W3CDTF">2022-07-19T13:02:44Z</dcterms:modified>
</cp:coreProperties>
</file>